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共有ドライブ\コンサルティング事業部_公共政策グループ\2024年度\01_文部科学省_令和６年度「先導的大学改革推進委託事業」大学教育改革の実態の把握及び分析等に関する調査研究\20_回答票の作成\回答票（R5）\修正版_20240925\"/>
    </mc:Choice>
  </mc:AlternateContent>
  <xr:revisionPtr revIDLastSave="0" documentId="13_ncr:1_{9A916A93-F52F-4B0A-9F4F-7B51299798CA}" xr6:coauthVersionLast="47" xr6:coauthVersionMax="47" xr10:uidLastSave="{00000000-0000-0000-0000-000000000000}"/>
  <bookViews>
    <workbookView xWindow="-108" yWindow="-108" windowWidth="23256" windowHeight="12456" firstSheet="3" activeTab="5" xr2:uid="{DE6FD253-5566-4234-A317-E36DFEC8167D}"/>
    <workbookView xWindow="-14280" yWindow="-16320" windowWidth="29040" windowHeight="15720" firstSheet="3" activeTab="3" xr2:uid="{B6C9A07A-BC84-4F29-A8BE-045C7C036313}"/>
  </bookViews>
  <sheets>
    <sheet name="学部" sheetId="92" state="hidden" r:id="rId1"/>
    <sheet name="研究科" sheetId="93" state="hidden" r:id="rId2"/>
    <sheet name="通信" sheetId="94" state="hidden" r:id="rId3"/>
    <sheet name="学校コード" sheetId="91" r:id="rId4"/>
    <sheet name="学校コードBK" sheetId="104" state="hidden" r:id="rId5"/>
    <sheet name="設定" sheetId="6" r:id="rId6"/>
    <sheet name="設問回答一覧" sheetId="135" state="hidden" r:id="rId7"/>
    <sheet name="エラーチェック" sheetId="136" r:id="rId8"/>
    <sheet name="1A" sheetId="13" r:id="rId9"/>
    <sheet name="2A" sheetId="14" r:id="rId10"/>
    <sheet name="2B" sheetId="111" r:id="rId11"/>
    <sheet name="2C" sheetId="16" r:id="rId12"/>
    <sheet name="2D" sheetId="105" r:id="rId13"/>
    <sheet name="2E" sheetId="17" r:id="rId14"/>
    <sheet name="2F" sheetId="68" r:id="rId15"/>
    <sheet name="3AB" sheetId="112" r:id="rId16"/>
    <sheet name="3CD" sheetId="122" r:id="rId17"/>
    <sheet name="3EF" sheetId="124" r:id="rId18"/>
    <sheet name="3G" sheetId="27" r:id="rId19"/>
    <sheet name="3HI" sheetId="28" r:id="rId20"/>
    <sheet name="4AB" sheetId="125" r:id="rId21"/>
    <sheet name="4C" sheetId="126" r:id="rId22"/>
    <sheet name="4D" sheetId="133" r:id="rId23"/>
    <sheet name="4EF" sheetId="71" r:id="rId24"/>
    <sheet name="5A" sheetId="128" r:id="rId25"/>
    <sheet name="5BC" sheetId="129" r:id="rId26"/>
    <sheet name="5D" sheetId="35" r:id="rId27"/>
    <sheet name="5E" sheetId="130" r:id="rId28"/>
    <sheet name="5F" sheetId="131" r:id="rId29"/>
    <sheet name="6A" sheetId="36" r:id="rId30"/>
    <sheet name="6B" sheetId="37" r:id="rId31"/>
    <sheet name="6C" sheetId="118" r:id="rId32"/>
    <sheet name="7A" sheetId="49" r:id="rId33"/>
    <sheet name="7B" sheetId="132" r:id="rId34"/>
    <sheet name="7CD" sheetId="121" r:id="rId35"/>
    <sheet name="7E" sheetId="47" r:id="rId36"/>
    <sheet name="8A" sheetId="42" r:id="rId37"/>
    <sheet name="8B" sheetId="102" r:id="rId38"/>
    <sheet name="8C" sheetId="134" r:id="rId39"/>
    <sheet name="8D" sheetId="50" r:id="rId40"/>
    <sheet name="8E" sheetId="45" r:id="rId41"/>
    <sheet name="国・地域" sheetId="7" r:id="rId42"/>
    <sheet name="都道府県" sheetId="10" state="hidden" r:id="rId43"/>
  </sheets>
  <definedNames>
    <definedName name="_AMO_XmlVersion" hidden="1">"'1'"</definedName>
    <definedName name="_xlnm._FilterDatabase" localSheetId="3" hidden="1">学校コード!$A$1:$C$799</definedName>
    <definedName name="_xlnm._FilterDatabase" localSheetId="4" hidden="1">学校コードBK!$A$1:$N$794</definedName>
    <definedName name="_xlnm._FilterDatabase" localSheetId="0" hidden="1">学部!$A$1:$AH$770</definedName>
    <definedName name="_xlnm._FilterDatabase" localSheetId="1" hidden="1">研究科!$A$1:$AG$662</definedName>
    <definedName name="_xlnm._FilterDatabase" localSheetId="2" hidden="1">通信!$A$1:$AH$52</definedName>
    <definedName name="_xlnm._FilterDatabase" localSheetId="42" hidden="1">都道府県!$A$1:$A$48</definedName>
    <definedName name="B_社会科学" localSheetId="10">#REF!</definedName>
    <definedName name="B_社会科学" localSheetId="15">#REF!</definedName>
    <definedName name="B_社会科学" localSheetId="16">#REF!</definedName>
    <definedName name="B_社会科学" localSheetId="20">#REF!</definedName>
    <definedName name="B_社会科学" localSheetId="31">#REF!</definedName>
    <definedName name="B_社会科学">#REF!</definedName>
    <definedName name="C_理学" localSheetId="10">#REF!</definedName>
    <definedName name="C_理学" localSheetId="15">#REF!</definedName>
    <definedName name="C_理学" localSheetId="16">#REF!</definedName>
    <definedName name="C_理学" localSheetId="20">#REF!</definedName>
    <definedName name="C_理学" localSheetId="31">#REF!</definedName>
    <definedName name="C_理学">#REF!</definedName>
    <definedName name="D_工学" localSheetId="10">#REF!</definedName>
    <definedName name="D_工学" localSheetId="15">#REF!</definedName>
    <definedName name="D_工学" localSheetId="16">#REF!</definedName>
    <definedName name="D_工学" localSheetId="20">#REF!</definedName>
    <definedName name="D_工学" localSheetId="31">#REF!</definedName>
    <definedName name="D_工学">#REF!</definedName>
    <definedName name="daigaku" localSheetId="8">#REF!</definedName>
    <definedName name="daigaku" localSheetId="9">#REF!</definedName>
    <definedName name="daigaku" localSheetId="10">#REF!</definedName>
    <definedName name="daigaku" localSheetId="11">#REF!</definedName>
    <definedName name="daigaku" localSheetId="12">#REF!</definedName>
    <definedName name="daigaku" localSheetId="13">#REF!</definedName>
    <definedName name="daigaku" localSheetId="14">#REF!</definedName>
    <definedName name="daigaku" localSheetId="15">#REF!</definedName>
    <definedName name="daigaku" localSheetId="16">#REF!</definedName>
    <definedName name="daigaku" localSheetId="17">#REF!</definedName>
    <definedName name="daigaku" localSheetId="18">#REF!</definedName>
    <definedName name="daigaku" localSheetId="19">#REF!</definedName>
    <definedName name="daigaku" localSheetId="20">#REF!</definedName>
    <definedName name="daigaku" localSheetId="21">#REF!</definedName>
    <definedName name="daigaku" localSheetId="22">#REF!</definedName>
    <definedName name="daigaku" localSheetId="23">#REF!</definedName>
    <definedName name="daigaku" localSheetId="24">#REF!</definedName>
    <definedName name="daigaku" localSheetId="25">#REF!</definedName>
    <definedName name="daigaku" localSheetId="26">#REF!</definedName>
    <definedName name="daigaku" localSheetId="27">#REF!</definedName>
    <definedName name="daigaku" localSheetId="28">#REF!</definedName>
    <definedName name="daigaku" localSheetId="29">#REF!</definedName>
    <definedName name="daigaku" localSheetId="30">#REF!</definedName>
    <definedName name="daigaku" localSheetId="31">#REF!</definedName>
    <definedName name="daigaku" localSheetId="32">#REF!</definedName>
    <definedName name="daigaku" localSheetId="33">#REF!</definedName>
    <definedName name="daigaku" localSheetId="34">#REF!</definedName>
    <definedName name="daigaku" localSheetId="35">#REF!</definedName>
    <definedName name="daigaku" localSheetId="36">#REF!</definedName>
    <definedName name="daigaku" localSheetId="37">#REF!</definedName>
    <definedName name="daigaku" localSheetId="38">#REF!</definedName>
    <definedName name="daigaku" localSheetId="40">#REF!</definedName>
    <definedName name="daigaku" localSheetId="42">#REF!</definedName>
    <definedName name="daigaku">#REF!</definedName>
    <definedName name="daigaku2" localSheetId="10">#REF!</definedName>
    <definedName name="daigaku2" localSheetId="14">#REF!</definedName>
    <definedName name="daigaku2" localSheetId="15">#REF!</definedName>
    <definedName name="daigaku2" localSheetId="16">#REF!</definedName>
    <definedName name="daigaku2" localSheetId="20">#REF!</definedName>
    <definedName name="daigaku2" localSheetId="23">#REF!</definedName>
    <definedName name="daigaku2" localSheetId="25">#REF!</definedName>
    <definedName name="daigaku2" localSheetId="31">#REF!</definedName>
    <definedName name="daigaku2">#REF!</definedName>
    <definedName name="E_農学" localSheetId="10">#REF!</definedName>
    <definedName name="E_農学" localSheetId="15">#REF!</definedName>
    <definedName name="E_農学" localSheetId="16">#REF!</definedName>
    <definedName name="E_農学" localSheetId="20">#REF!</definedName>
    <definedName name="E_農学" localSheetId="31">#REF!</definedName>
    <definedName name="E_農学">#REF!</definedName>
    <definedName name="F_保健" localSheetId="10">#REF!</definedName>
    <definedName name="F_保健" localSheetId="15">#REF!</definedName>
    <definedName name="F_保健" localSheetId="16">#REF!</definedName>
    <definedName name="F_保健" localSheetId="20">#REF!</definedName>
    <definedName name="F_保健" localSheetId="31">#REF!</definedName>
    <definedName name="F_保健">#REF!</definedName>
    <definedName name="G_商船" localSheetId="10">#REF!</definedName>
    <definedName name="G_商船" localSheetId="15">#REF!</definedName>
    <definedName name="G_商船" localSheetId="16">#REF!</definedName>
    <definedName name="G_商船" localSheetId="20">#REF!</definedName>
    <definedName name="G_商船" localSheetId="31">#REF!</definedName>
    <definedName name="G_商船">#REF!</definedName>
    <definedName name="H_家政" localSheetId="10">#REF!</definedName>
    <definedName name="H_家政" localSheetId="15">#REF!</definedName>
    <definedName name="H_家政" localSheetId="16">#REF!</definedName>
    <definedName name="H_家政" localSheetId="20">#REF!</definedName>
    <definedName name="H_家政" localSheetId="31">#REF!</definedName>
    <definedName name="H_家政">#REF!</definedName>
    <definedName name="I_教育" localSheetId="10">#REF!</definedName>
    <definedName name="I_教育" localSheetId="15">#REF!</definedName>
    <definedName name="I_教育" localSheetId="16">#REF!</definedName>
    <definedName name="I_教育" localSheetId="20">#REF!</definedName>
    <definedName name="I_教育" localSheetId="31">#REF!</definedName>
    <definedName name="I_教育">#REF!</definedName>
    <definedName name="J_芸術" localSheetId="10">#REF!</definedName>
    <definedName name="J_芸術" localSheetId="15">#REF!</definedName>
    <definedName name="J_芸術" localSheetId="16">#REF!</definedName>
    <definedName name="J_芸術" localSheetId="20">#REF!</definedName>
    <definedName name="J_芸術" localSheetId="31">#REF!</definedName>
    <definedName name="J_芸術">#REF!</definedName>
    <definedName name="K_その他" localSheetId="10">#REF!</definedName>
    <definedName name="K_その他" localSheetId="15">#REF!</definedName>
    <definedName name="K_その他" localSheetId="16">#REF!</definedName>
    <definedName name="K_その他" localSheetId="20">#REF!</definedName>
    <definedName name="K_その他" localSheetId="31">#REF!</definedName>
    <definedName name="K_その他">#REF!</definedName>
    <definedName name="_xlnm.Print_Area" localSheetId="10">'2B'!$B$1:$Y$30</definedName>
    <definedName name="_xlnm.Print_Area" localSheetId="15">#REF!</definedName>
    <definedName name="_xlnm.Print_Area" localSheetId="16">#REF!</definedName>
    <definedName name="_xlnm.Print_Area" localSheetId="20">#REF!</definedName>
    <definedName name="_xlnm.Print_Area" localSheetId="24">'5A'!$B$1:$H$30</definedName>
    <definedName name="_xlnm.Print_Area" localSheetId="31">#REF!</definedName>
    <definedName name="_xlnm.Print_Area" localSheetId="37">'8B'!$B$1:$V$30</definedName>
    <definedName name="_xlnm.Print_Area" localSheetId="38">'8C'!$B$1:$P$30</definedName>
    <definedName name="_xlnm.Print_Area" localSheetId="3">学校コード!$A$1:$C$794</definedName>
    <definedName name="_xlnm.Print_Area" localSheetId="4">学校コードBK!$A$1:$C$794</definedName>
    <definedName name="_xlnm.Print_Area">#REF!</definedName>
    <definedName name="SASMain_MASTER_MST00300" localSheetId="10">#REF!</definedName>
    <definedName name="SASMain_MASTER_MST00300" localSheetId="15">#REF!</definedName>
    <definedName name="SASMain_MASTER_MST00300" localSheetId="16">#REF!</definedName>
    <definedName name="SASMain_MASTER_MST00300" localSheetId="20">#REF!</definedName>
    <definedName name="SASMain_MASTER_MST00300" localSheetId="31">#REF!</definedName>
    <definedName name="SASMain_MASTER_MST00300">#REF!</definedName>
    <definedName name="マスタ2013" localSheetId="10">#REF!</definedName>
    <definedName name="マスタ2013" localSheetId="15">#REF!</definedName>
    <definedName name="マスタ2013" localSheetId="16">#REF!</definedName>
    <definedName name="マスタ2013" localSheetId="20">#REF!</definedName>
    <definedName name="マスタ2013" localSheetId="31">#REF!</definedName>
    <definedName name="マスタ2013">#REF!</definedName>
    <definedName name="課程" localSheetId="10">#REF!</definedName>
    <definedName name="課程" localSheetId="15">#REF!</definedName>
    <definedName name="課程" localSheetId="16">#REF!</definedName>
    <definedName name="課程" localSheetId="20">#REF!</definedName>
    <definedName name="課程" localSheetId="31">#REF!</definedName>
    <definedName name="課程">#REF!</definedName>
    <definedName name="該当有無" localSheetId="10">#REF!</definedName>
    <definedName name="該当有無" localSheetId="15">#REF!</definedName>
    <definedName name="該当有無" localSheetId="16">#REF!</definedName>
    <definedName name="該当有無" localSheetId="20">#REF!</definedName>
    <definedName name="該当有無" localSheetId="31">#REF!</definedName>
    <definedName name="該当有無">#REF!</definedName>
    <definedName name="学校マスタ" localSheetId="10">#REF!</definedName>
    <definedName name="学校マスタ" localSheetId="15">#REF!</definedName>
    <definedName name="学校マスタ" localSheetId="16">#REF!</definedName>
    <definedName name="学校マスタ" localSheetId="20">#REF!</definedName>
    <definedName name="学校マスタ" localSheetId="31">#REF!</definedName>
    <definedName name="学校マスタ">#REF!</definedName>
    <definedName name="学部マージのクロス集計" localSheetId="10">#REF!</definedName>
    <definedName name="学部マージのクロス集計" localSheetId="15">#REF!</definedName>
    <definedName name="学部マージのクロス集計" localSheetId="16">#REF!</definedName>
    <definedName name="学部マージのクロス集計" localSheetId="20">#REF!</definedName>
    <definedName name="学部マージのクロス集計" localSheetId="31">#REF!</definedName>
    <definedName name="学部マージのクロス集計">#REF!</definedName>
    <definedName name="学部番号" localSheetId="8">#REF!</definedName>
    <definedName name="学部番号" localSheetId="9">#REF!</definedName>
    <definedName name="学部番号" localSheetId="10">#REF!</definedName>
    <definedName name="学部番号" localSheetId="11">#REF!</definedName>
    <definedName name="学部番号" localSheetId="12">#REF!</definedName>
    <definedName name="学部番号" localSheetId="13">#REF!</definedName>
    <definedName name="学部番号" localSheetId="14">#REF!</definedName>
    <definedName name="学部番号" localSheetId="15">#REF!</definedName>
    <definedName name="学部番号" localSheetId="16">#REF!</definedName>
    <definedName name="学部番号" localSheetId="17">#REF!</definedName>
    <definedName name="学部番号" localSheetId="18">#REF!</definedName>
    <definedName name="学部番号" localSheetId="19">#REF!</definedName>
    <definedName name="学部番号" localSheetId="20">#REF!</definedName>
    <definedName name="学部番号" localSheetId="21">#REF!</definedName>
    <definedName name="学部番号" localSheetId="22">#REF!</definedName>
    <definedName name="学部番号" localSheetId="23">#REF!</definedName>
    <definedName name="学部番号" localSheetId="24">#REF!</definedName>
    <definedName name="学部番号" localSheetId="25">#REF!</definedName>
    <definedName name="学部番号" localSheetId="26">#REF!</definedName>
    <definedName name="学部番号" localSheetId="27">#REF!</definedName>
    <definedName name="学部番号" localSheetId="28">#REF!</definedName>
    <definedName name="学部番号" localSheetId="29">#REF!</definedName>
    <definedName name="学部番号" localSheetId="30">#REF!</definedName>
    <definedName name="学部番号" localSheetId="31">#REF!</definedName>
    <definedName name="学部番号" localSheetId="32">#REF!</definedName>
    <definedName name="学部番号" localSheetId="33">#REF!</definedName>
    <definedName name="学部番号" localSheetId="34">#REF!</definedName>
    <definedName name="学部番号" localSheetId="35">#REF!</definedName>
    <definedName name="学部番号" localSheetId="36">#REF!</definedName>
    <definedName name="学部番号" localSheetId="37">#REF!</definedName>
    <definedName name="学部番号" localSheetId="38">#REF!</definedName>
    <definedName name="学部番号" localSheetId="40">#REF!</definedName>
    <definedName name="学部番号" localSheetId="42">#REF!</definedName>
    <definedName name="学部番号">#REF!</definedName>
    <definedName name="研究科マージ" localSheetId="10">#REF!</definedName>
    <definedName name="研究科マージ" localSheetId="15">#REF!</definedName>
    <definedName name="研究科マージ" localSheetId="16">#REF!</definedName>
    <definedName name="研究科マージ" localSheetId="20">#REF!</definedName>
    <definedName name="研究科マージ" localSheetId="24">#REF!</definedName>
    <definedName name="研究科マージ" localSheetId="31">#REF!</definedName>
    <definedName name="研究科マージ" localSheetId="37">#REF!</definedName>
    <definedName name="研究科マージ" localSheetId="38">#REF!</definedName>
    <definedName name="研究科マージ">#REF!</definedName>
    <definedName name="研究科マージのクロス集計" localSheetId="10">#REF!</definedName>
    <definedName name="研究科マージのクロス集計" localSheetId="15">#REF!</definedName>
    <definedName name="研究科マージのクロス集計" localSheetId="16">#REF!</definedName>
    <definedName name="研究科マージのクロス集計" localSheetId="20">#REF!</definedName>
    <definedName name="研究科マージのクロス集計" localSheetId="31">#REF!</definedName>
    <definedName name="研究科マージのクロス集計" localSheetId="42">都道府県!$A$1:$T$21</definedName>
    <definedName name="研究科マージのクロス集計">#REF!</definedName>
    <definedName name="研究者番号" localSheetId="8">#REF!</definedName>
    <definedName name="研究者番号" localSheetId="9">#REF!</definedName>
    <definedName name="研究者番号" localSheetId="10">#REF!</definedName>
    <definedName name="研究者番号" localSheetId="11">#REF!</definedName>
    <definedName name="研究者番号" localSheetId="12">#REF!</definedName>
    <definedName name="研究者番号" localSheetId="13">#REF!</definedName>
    <definedName name="研究者番号" localSheetId="14">#REF!</definedName>
    <definedName name="研究者番号" localSheetId="15">#REF!</definedName>
    <definedName name="研究者番号" localSheetId="16">#REF!</definedName>
    <definedName name="研究者番号" localSheetId="17">#REF!</definedName>
    <definedName name="研究者番号" localSheetId="18">#REF!</definedName>
    <definedName name="研究者番号" localSheetId="19">#REF!</definedName>
    <definedName name="研究者番号" localSheetId="20">#REF!</definedName>
    <definedName name="研究者番号" localSheetId="21">#REF!</definedName>
    <definedName name="研究者番号" localSheetId="22">#REF!</definedName>
    <definedName name="研究者番号" localSheetId="23">#REF!</definedName>
    <definedName name="研究者番号" localSheetId="24">#REF!</definedName>
    <definedName name="研究者番号" localSheetId="25">#REF!</definedName>
    <definedName name="研究者番号" localSheetId="26">#REF!</definedName>
    <definedName name="研究者番号" localSheetId="27">#REF!</definedName>
    <definedName name="研究者番号" localSheetId="28">#REF!</definedName>
    <definedName name="研究者番号" localSheetId="29">#REF!</definedName>
    <definedName name="研究者番号" localSheetId="30">#REF!</definedName>
    <definedName name="研究者番号" localSheetId="31">#REF!</definedName>
    <definedName name="研究者番号" localSheetId="32">#REF!</definedName>
    <definedName name="研究者番号" localSheetId="33">#REF!</definedName>
    <definedName name="研究者番号" localSheetId="34">#REF!</definedName>
    <definedName name="研究者番号" localSheetId="35">#REF!</definedName>
    <definedName name="研究者番号" localSheetId="36">#REF!</definedName>
    <definedName name="研究者番号" localSheetId="37">#REF!</definedName>
    <definedName name="研究者番号" localSheetId="38">#REF!</definedName>
    <definedName name="研究者番号" localSheetId="40">#REF!</definedName>
    <definedName name="研究者番号" localSheetId="42">#REF!</definedName>
    <definedName name="研究者番号">#REF!</definedName>
    <definedName name="数字選択肢３つ" localSheetId="10">#REF!</definedName>
    <definedName name="数字選択肢３つ" localSheetId="15">#REF!</definedName>
    <definedName name="数字選択肢３つ" localSheetId="16">#REF!</definedName>
    <definedName name="数字選択肢３つ" localSheetId="20">#REF!</definedName>
    <definedName name="数字選択肢３つ" localSheetId="31">#REF!</definedName>
    <definedName name="数字選択肢３つ">#REF!</definedName>
    <definedName name="数字選択肢４つ" localSheetId="10">#REF!</definedName>
    <definedName name="数字選択肢４つ" localSheetId="15">#REF!</definedName>
    <definedName name="数字選択肢４つ" localSheetId="16">#REF!</definedName>
    <definedName name="数字選択肢４つ" localSheetId="20">#REF!</definedName>
    <definedName name="数字選択肢４つ" localSheetId="31">#REF!</definedName>
    <definedName name="数字選択肢４つ">#REF!</definedName>
    <definedName name="専攻名" localSheetId="10">#REF!</definedName>
    <definedName name="専攻名" localSheetId="15">#REF!</definedName>
    <definedName name="専攻名" localSheetId="16">#REF!</definedName>
    <definedName name="専攻名" localSheetId="20">#REF!</definedName>
    <definedName name="専攻名" localSheetId="31">#REF!</definedName>
    <definedName name="専攻名">#REF!</definedName>
    <definedName name="大学番号" localSheetId="8">#REF!</definedName>
    <definedName name="大学番号" localSheetId="9">#REF!</definedName>
    <definedName name="大学番号" localSheetId="10">#REF!</definedName>
    <definedName name="大学番号" localSheetId="11">#REF!</definedName>
    <definedName name="大学番号" localSheetId="12">#REF!</definedName>
    <definedName name="大学番号" localSheetId="13">#REF!</definedName>
    <definedName name="大学番号" localSheetId="14">#REF!</definedName>
    <definedName name="大学番号" localSheetId="15">#REF!</definedName>
    <definedName name="大学番号" localSheetId="16">#REF!</definedName>
    <definedName name="大学番号" localSheetId="17">#REF!</definedName>
    <definedName name="大学番号" localSheetId="18">#REF!</definedName>
    <definedName name="大学番号" localSheetId="19">#REF!</definedName>
    <definedName name="大学番号" localSheetId="20">#REF!</definedName>
    <definedName name="大学番号" localSheetId="21">#REF!</definedName>
    <definedName name="大学番号" localSheetId="22">#REF!</definedName>
    <definedName name="大学番号" localSheetId="23">#REF!</definedName>
    <definedName name="大学番号" localSheetId="24">#REF!</definedName>
    <definedName name="大学番号" localSheetId="25">#REF!</definedName>
    <definedName name="大学番号" localSheetId="26">#REF!</definedName>
    <definedName name="大学番号" localSheetId="27">#REF!</definedName>
    <definedName name="大学番号" localSheetId="28">#REF!</definedName>
    <definedName name="大学番号" localSheetId="29">#REF!</definedName>
    <definedName name="大学番号" localSheetId="30">#REF!</definedName>
    <definedName name="大学番号" localSheetId="31">#REF!</definedName>
    <definedName name="大学番号" localSheetId="32">#REF!</definedName>
    <definedName name="大学番号" localSheetId="33">#REF!</definedName>
    <definedName name="大学番号" localSheetId="34">#REF!</definedName>
    <definedName name="大学番号" localSheetId="35">#REF!</definedName>
    <definedName name="大学番号" localSheetId="36">#REF!</definedName>
    <definedName name="大学番号" localSheetId="37">#REF!</definedName>
    <definedName name="大学番号" localSheetId="38">#REF!</definedName>
    <definedName name="大学番号" localSheetId="40">#REF!</definedName>
    <definedName name="大学番号" localSheetId="42">#REF!</definedName>
    <definedName name="大学番号">#REF!</definedName>
    <definedName name="大分類" localSheetId="10">#REF!</definedName>
    <definedName name="大分類" localSheetId="15">#REF!</definedName>
    <definedName name="大分類" localSheetId="16">#REF!</definedName>
    <definedName name="大分類" localSheetId="20">#REF!</definedName>
    <definedName name="大分類" localSheetId="31">#REF!</definedName>
    <definedName name="大分類">#REF!</definedName>
    <definedName name="大分類A" localSheetId="10">#REF!</definedName>
    <definedName name="大分類A" localSheetId="15">#REF!</definedName>
    <definedName name="大分類A" localSheetId="16">#REF!</definedName>
    <definedName name="大分類A" localSheetId="20">#REF!</definedName>
    <definedName name="大分類A" localSheetId="31">#REF!</definedName>
    <definedName name="大分類A">#REF!</definedName>
    <definedName name="都道府県" localSheetId="10">#REF!</definedName>
    <definedName name="都道府県" localSheetId="15">#REF!</definedName>
    <definedName name="都道府県" localSheetId="16">#REF!</definedName>
    <definedName name="都道府県" localSheetId="20">#REF!</definedName>
    <definedName name="都道府県" localSheetId="31">#REF!</definedName>
    <definedName name="都道府県">#REF!</definedName>
    <definedName name="標準修業年限" localSheetId="10">#REF!</definedName>
    <definedName name="標準修業年限" localSheetId="15">#REF!</definedName>
    <definedName name="標準修業年限" localSheetId="16">#REF!</definedName>
    <definedName name="標準修業年限" localSheetId="20">#REF!</definedName>
    <definedName name="標準修業年限" localSheetId="31">#REF!</definedName>
    <definedName name="標準修業年限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U5" i="135" l="1"/>
  <c r="DU6" i="135"/>
  <c r="DU7" i="135"/>
  <c r="DU8" i="135"/>
  <c r="DU9" i="135"/>
  <c r="DU10" i="135"/>
  <c r="DU11" i="135"/>
  <c r="DU12" i="135"/>
  <c r="DU13" i="135"/>
  <c r="DU14" i="135"/>
  <c r="DU15" i="135"/>
  <c r="DU16" i="135"/>
  <c r="DU17" i="135"/>
  <c r="DU18" i="135"/>
  <c r="DU19" i="135"/>
  <c r="DU20" i="135"/>
  <c r="DU21" i="135"/>
  <c r="DU22" i="135"/>
  <c r="DU23" i="135"/>
  <c r="DU24" i="135"/>
  <c r="DU25" i="135"/>
  <c r="DU26" i="135"/>
  <c r="DU27" i="135"/>
  <c r="DU28" i="135"/>
  <c r="DU29" i="135"/>
  <c r="DU30" i="135"/>
  <c r="DU31" i="135"/>
  <c r="DU32" i="135"/>
  <c r="DU33" i="135"/>
  <c r="DU34" i="135"/>
  <c r="DU35" i="135"/>
  <c r="DU36" i="135"/>
  <c r="DU37" i="135"/>
  <c r="DU38" i="135"/>
  <c r="DU39" i="135"/>
  <c r="DU40" i="135"/>
  <c r="DU41" i="135"/>
  <c r="DU42" i="135"/>
  <c r="DU43" i="135"/>
  <c r="DU44" i="135"/>
  <c r="DU45" i="135"/>
  <c r="DU46" i="135"/>
  <c r="DU47" i="135"/>
  <c r="DU48" i="135"/>
  <c r="DT5" i="135"/>
  <c r="DT6" i="135"/>
  <c r="DT7" i="135"/>
  <c r="DT8" i="135"/>
  <c r="DT9" i="135"/>
  <c r="DT10" i="135"/>
  <c r="DT11" i="135"/>
  <c r="DT12" i="135"/>
  <c r="DT13" i="135"/>
  <c r="DT14" i="135"/>
  <c r="DT15" i="135"/>
  <c r="DT16" i="135"/>
  <c r="DT17" i="135"/>
  <c r="DT18" i="135"/>
  <c r="DT19" i="135"/>
  <c r="DT20" i="135"/>
  <c r="DT21" i="135"/>
  <c r="DT22" i="135"/>
  <c r="DT23" i="135"/>
  <c r="DT24" i="135"/>
  <c r="DT25" i="135"/>
  <c r="DT26" i="135"/>
  <c r="DT27" i="135"/>
  <c r="DT28" i="135"/>
  <c r="DT29" i="135"/>
  <c r="DT30" i="135"/>
  <c r="DT31" i="135"/>
  <c r="DT32" i="135"/>
  <c r="DT33" i="135"/>
  <c r="DT34" i="135"/>
  <c r="DT35" i="135"/>
  <c r="DT36" i="135"/>
  <c r="DT37" i="135"/>
  <c r="DT38" i="135"/>
  <c r="DT39" i="135"/>
  <c r="DT40" i="135"/>
  <c r="DT41" i="135"/>
  <c r="DT42" i="135"/>
  <c r="DT43" i="135"/>
  <c r="DT44" i="135"/>
  <c r="DT45" i="135"/>
  <c r="DT46" i="135"/>
  <c r="DT47" i="135"/>
  <c r="DT48" i="135"/>
  <c r="DS5" i="135"/>
  <c r="DS6" i="135"/>
  <c r="DS7" i="135"/>
  <c r="DS8" i="135"/>
  <c r="DS9" i="135"/>
  <c r="DS10" i="135"/>
  <c r="DS11" i="135"/>
  <c r="DS12" i="135"/>
  <c r="DS13" i="135"/>
  <c r="DS14" i="135"/>
  <c r="DS15" i="135"/>
  <c r="DS16" i="135"/>
  <c r="DS17" i="135"/>
  <c r="DS18" i="135"/>
  <c r="DS19" i="135"/>
  <c r="DS20" i="135"/>
  <c r="DS21" i="135"/>
  <c r="DS22" i="135"/>
  <c r="DS23" i="135"/>
  <c r="DS24" i="135"/>
  <c r="DS25" i="135"/>
  <c r="DS26" i="135"/>
  <c r="DS27" i="135"/>
  <c r="DS28" i="135"/>
  <c r="DS29" i="135"/>
  <c r="DS30" i="135"/>
  <c r="DS31" i="135"/>
  <c r="DS32" i="135"/>
  <c r="DS33" i="135"/>
  <c r="DS34" i="135"/>
  <c r="DS35" i="135"/>
  <c r="DS36" i="135"/>
  <c r="DS37" i="135"/>
  <c r="DS38" i="135"/>
  <c r="DS39" i="135"/>
  <c r="DS40" i="135"/>
  <c r="DS41" i="135"/>
  <c r="DS42" i="135"/>
  <c r="DS43" i="135"/>
  <c r="DS44" i="135"/>
  <c r="DS45" i="135"/>
  <c r="DS46" i="135"/>
  <c r="DS47" i="135"/>
  <c r="DS48" i="135"/>
  <c r="DR5" i="135"/>
  <c r="DR6" i="135"/>
  <c r="DR7" i="135"/>
  <c r="DR8" i="135"/>
  <c r="DR9" i="135"/>
  <c r="DR10" i="135"/>
  <c r="DR11" i="135"/>
  <c r="DR12" i="135"/>
  <c r="DR13" i="135"/>
  <c r="DR14" i="135"/>
  <c r="DR15" i="135"/>
  <c r="DR16" i="135"/>
  <c r="DR17" i="135"/>
  <c r="DR18" i="135"/>
  <c r="DR19" i="135"/>
  <c r="DR20" i="135"/>
  <c r="DR21" i="135"/>
  <c r="DR22" i="135"/>
  <c r="DR23" i="135"/>
  <c r="DR24" i="135"/>
  <c r="DR25" i="135"/>
  <c r="DR26" i="135"/>
  <c r="DR27" i="135"/>
  <c r="DR28" i="135"/>
  <c r="DR29" i="135"/>
  <c r="DR30" i="135"/>
  <c r="DR31" i="135"/>
  <c r="DR32" i="135"/>
  <c r="DR33" i="135"/>
  <c r="DR34" i="135"/>
  <c r="DR35" i="135"/>
  <c r="DR36" i="135"/>
  <c r="DR37" i="135"/>
  <c r="DR38" i="135"/>
  <c r="DR39" i="135"/>
  <c r="DR40" i="135"/>
  <c r="DR41" i="135"/>
  <c r="DR42" i="135"/>
  <c r="DR43" i="135"/>
  <c r="DR44" i="135"/>
  <c r="DR45" i="135"/>
  <c r="DR46" i="135"/>
  <c r="DR47" i="135"/>
  <c r="DR48" i="135"/>
  <c r="DQ5" i="135"/>
  <c r="DQ6" i="135"/>
  <c r="DQ7" i="135"/>
  <c r="DQ8" i="135"/>
  <c r="DQ9" i="135"/>
  <c r="DQ10" i="135"/>
  <c r="DQ11" i="135"/>
  <c r="DQ12" i="135"/>
  <c r="DQ13" i="135"/>
  <c r="DQ14" i="135"/>
  <c r="DQ15" i="135"/>
  <c r="DQ16" i="135"/>
  <c r="DQ17" i="135"/>
  <c r="DQ18" i="135"/>
  <c r="DQ19" i="135"/>
  <c r="DQ20" i="135"/>
  <c r="DQ21" i="135"/>
  <c r="DQ22" i="135"/>
  <c r="DQ23" i="135"/>
  <c r="DQ24" i="135"/>
  <c r="DQ25" i="135"/>
  <c r="DQ26" i="135"/>
  <c r="DQ27" i="135"/>
  <c r="DQ28" i="135"/>
  <c r="DQ29" i="135"/>
  <c r="DQ30" i="135"/>
  <c r="DQ31" i="135"/>
  <c r="DQ32" i="135"/>
  <c r="DQ33" i="135"/>
  <c r="DQ34" i="135"/>
  <c r="DQ35" i="135"/>
  <c r="DQ36" i="135"/>
  <c r="DQ37" i="135"/>
  <c r="DQ38" i="135"/>
  <c r="DQ39" i="135"/>
  <c r="DQ40" i="135"/>
  <c r="DQ41" i="135"/>
  <c r="DQ42" i="135"/>
  <c r="DQ43" i="135"/>
  <c r="DQ44" i="135"/>
  <c r="DQ45" i="135"/>
  <c r="DQ46" i="135"/>
  <c r="DQ47" i="135"/>
  <c r="DQ48" i="135"/>
  <c r="DP5" i="135"/>
  <c r="DP6" i="135"/>
  <c r="DP7" i="135"/>
  <c r="DP8" i="135"/>
  <c r="DP9" i="135"/>
  <c r="DP10" i="135"/>
  <c r="DP11" i="135"/>
  <c r="DP12" i="135"/>
  <c r="DP13" i="135"/>
  <c r="DP14" i="135"/>
  <c r="DP15" i="135"/>
  <c r="DP16" i="135"/>
  <c r="DP17" i="135"/>
  <c r="DP18" i="135"/>
  <c r="DP19" i="135"/>
  <c r="DP20" i="135"/>
  <c r="DP21" i="135"/>
  <c r="DP22" i="135"/>
  <c r="DP23" i="135"/>
  <c r="DP24" i="135"/>
  <c r="DP25" i="135"/>
  <c r="DP26" i="135"/>
  <c r="DP27" i="135"/>
  <c r="DP28" i="135"/>
  <c r="DP29" i="135"/>
  <c r="DP30" i="135"/>
  <c r="DP31" i="135"/>
  <c r="DP32" i="135"/>
  <c r="DP33" i="135"/>
  <c r="DP34" i="135"/>
  <c r="DP35" i="135"/>
  <c r="DP36" i="135"/>
  <c r="DP37" i="135"/>
  <c r="DP38" i="135"/>
  <c r="DP39" i="135"/>
  <c r="DP40" i="135"/>
  <c r="DP41" i="135"/>
  <c r="DP42" i="135"/>
  <c r="DP43" i="135"/>
  <c r="DP44" i="135"/>
  <c r="DP45" i="135"/>
  <c r="DP46" i="135"/>
  <c r="DP47" i="135"/>
  <c r="DP48" i="135"/>
  <c r="DO5" i="135"/>
  <c r="DO6" i="135"/>
  <c r="DO7" i="135"/>
  <c r="DO8" i="135"/>
  <c r="DO9" i="135"/>
  <c r="DO10" i="135"/>
  <c r="DO11" i="135"/>
  <c r="DO12" i="135"/>
  <c r="DO13" i="135"/>
  <c r="DO14" i="135"/>
  <c r="DO15" i="135"/>
  <c r="DO16" i="135"/>
  <c r="DO17" i="135"/>
  <c r="DO18" i="135"/>
  <c r="DO19" i="135"/>
  <c r="DO20" i="135"/>
  <c r="DO21" i="135"/>
  <c r="DO22" i="135"/>
  <c r="DO23" i="135"/>
  <c r="DO24" i="135"/>
  <c r="DO25" i="135"/>
  <c r="DO26" i="135"/>
  <c r="DO27" i="135"/>
  <c r="DO28" i="135"/>
  <c r="DO29" i="135"/>
  <c r="DO30" i="135"/>
  <c r="DO31" i="135"/>
  <c r="DO32" i="135"/>
  <c r="DO33" i="135"/>
  <c r="DO34" i="135"/>
  <c r="DO35" i="135"/>
  <c r="DO36" i="135"/>
  <c r="DO37" i="135"/>
  <c r="DO38" i="135"/>
  <c r="DO39" i="135"/>
  <c r="DO40" i="135"/>
  <c r="DO41" i="135"/>
  <c r="DO42" i="135"/>
  <c r="DO43" i="135"/>
  <c r="DO44" i="135"/>
  <c r="DO45" i="135"/>
  <c r="DO46" i="135"/>
  <c r="DO47" i="135"/>
  <c r="DO48" i="135"/>
  <c r="DN5" i="135"/>
  <c r="DN6" i="135"/>
  <c r="DN7" i="135"/>
  <c r="DN8" i="135"/>
  <c r="DN9" i="135"/>
  <c r="DN10" i="135"/>
  <c r="DN11" i="135"/>
  <c r="DN12" i="135"/>
  <c r="DN13" i="135"/>
  <c r="DN14" i="135"/>
  <c r="DN15" i="135"/>
  <c r="DN16" i="135"/>
  <c r="DN17" i="135"/>
  <c r="DN18" i="135"/>
  <c r="DN19" i="135"/>
  <c r="DN20" i="135"/>
  <c r="DN21" i="135"/>
  <c r="DN22" i="135"/>
  <c r="DN23" i="135"/>
  <c r="DN24" i="135"/>
  <c r="DN25" i="135"/>
  <c r="DN26" i="135"/>
  <c r="DN27" i="135"/>
  <c r="DN28" i="135"/>
  <c r="DN29" i="135"/>
  <c r="DN30" i="135"/>
  <c r="DN31" i="135"/>
  <c r="DN32" i="135"/>
  <c r="DN33" i="135"/>
  <c r="DN34" i="135"/>
  <c r="DN35" i="135"/>
  <c r="DN36" i="135"/>
  <c r="DN37" i="135"/>
  <c r="DN38" i="135"/>
  <c r="DN39" i="135"/>
  <c r="DN40" i="135"/>
  <c r="DN41" i="135"/>
  <c r="DN42" i="135"/>
  <c r="DN43" i="135"/>
  <c r="DN44" i="135"/>
  <c r="DN45" i="135"/>
  <c r="DN46" i="135"/>
  <c r="DN47" i="135"/>
  <c r="DN48" i="135"/>
  <c r="AH15" i="45"/>
  <c r="AH16" i="45"/>
  <c r="AH17" i="45"/>
  <c r="AH18" i="45"/>
  <c r="AH19" i="45"/>
  <c r="AH20" i="45"/>
  <c r="AH21" i="45"/>
  <c r="AH22" i="45"/>
  <c r="AH23" i="45"/>
  <c r="AH24" i="45"/>
  <c r="AH25" i="45"/>
  <c r="AH26" i="45"/>
  <c r="AH27" i="45"/>
  <c r="AH28" i="45"/>
  <c r="AH29" i="45"/>
  <c r="AH30" i="45"/>
  <c r="AH31" i="45"/>
  <c r="AH32" i="45"/>
  <c r="AH33" i="45"/>
  <c r="AH34" i="45"/>
  <c r="AH35" i="45"/>
  <c r="AH36" i="45"/>
  <c r="AH37" i="45"/>
  <c r="AH38" i="45"/>
  <c r="AH39" i="45"/>
  <c r="AH40" i="45"/>
  <c r="AH41" i="45"/>
  <c r="AH42" i="45"/>
  <c r="AH43" i="45"/>
  <c r="AH44" i="45"/>
  <c r="AH45" i="45"/>
  <c r="AH46" i="45"/>
  <c r="AH47" i="45"/>
  <c r="AH48" i="45"/>
  <c r="AH49" i="45"/>
  <c r="AH50" i="45"/>
  <c r="AH51" i="45"/>
  <c r="AH52" i="45"/>
  <c r="AH53" i="45"/>
  <c r="AH54" i="45"/>
  <c r="AH55" i="45"/>
  <c r="AH56" i="45"/>
  <c r="AH57" i="45"/>
  <c r="AH58" i="45"/>
  <c r="AH59" i="45"/>
  <c r="AH60" i="45"/>
  <c r="AH61" i="45"/>
  <c r="AH62" i="45"/>
  <c r="AH63" i="45"/>
  <c r="AH64" i="45"/>
  <c r="AH65" i="45"/>
  <c r="AH66" i="45"/>
  <c r="AH67" i="45"/>
  <c r="AH68" i="45"/>
  <c r="AH69" i="45"/>
  <c r="AH70" i="45"/>
  <c r="AH71" i="45"/>
  <c r="AH72" i="45"/>
  <c r="AH73" i="45"/>
  <c r="AH74" i="45"/>
  <c r="AH75" i="45"/>
  <c r="AH76" i="45"/>
  <c r="AH77" i="45"/>
  <c r="AH78" i="45"/>
  <c r="AH79" i="45"/>
  <c r="AH80" i="45"/>
  <c r="AH81" i="45"/>
  <c r="AH82" i="45"/>
  <c r="AH83" i="45"/>
  <c r="AH84" i="45"/>
  <c r="AH85" i="45"/>
  <c r="AH86" i="45"/>
  <c r="AH87" i="45"/>
  <c r="AH88" i="45"/>
  <c r="AH89" i="45"/>
  <c r="AH90" i="45"/>
  <c r="AH91" i="45"/>
  <c r="AH92" i="45"/>
  <c r="AH93" i="45"/>
  <c r="AH94" i="45"/>
  <c r="AH95" i="45"/>
  <c r="AH96" i="45"/>
  <c r="AH97" i="45"/>
  <c r="AH98" i="45"/>
  <c r="AH99" i="45"/>
  <c r="AH100" i="45"/>
  <c r="AH101" i="45"/>
  <c r="AH102" i="45"/>
  <c r="AH103" i="45"/>
  <c r="AH104" i="45"/>
  <c r="AH105" i="45"/>
  <c r="AH106" i="45"/>
  <c r="AH107" i="45"/>
  <c r="AH108" i="45"/>
  <c r="AH109" i="45"/>
  <c r="AH110" i="45"/>
  <c r="AH111" i="45"/>
  <c r="AH112" i="45"/>
  <c r="AH113" i="45"/>
  <c r="AH14" i="45"/>
  <c r="AG15" i="45"/>
  <c r="AG16" i="45"/>
  <c r="AG17" i="45"/>
  <c r="AG18" i="45"/>
  <c r="AG19" i="45"/>
  <c r="AG20" i="45"/>
  <c r="AG21" i="45"/>
  <c r="AG22" i="45"/>
  <c r="AG23" i="45"/>
  <c r="AG24" i="45"/>
  <c r="AG25" i="45"/>
  <c r="AG26" i="45"/>
  <c r="AG27" i="45"/>
  <c r="AG28" i="45"/>
  <c r="AG29" i="45"/>
  <c r="AG30" i="45"/>
  <c r="AG31" i="45"/>
  <c r="AG32" i="45"/>
  <c r="AG33" i="45"/>
  <c r="AG34" i="45"/>
  <c r="AG35" i="45"/>
  <c r="AG36" i="45"/>
  <c r="AG37" i="45"/>
  <c r="AG38" i="45"/>
  <c r="AG39" i="45"/>
  <c r="AG40" i="45"/>
  <c r="AG41" i="45"/>
  <c r="AG42" i="45"/>
  <c r="AG43" i="45"/>
  <c r="AG44" i="45"/>
  <c r="AG45" i="45"/>
  <c r="AG46" i="45"/>
  <c r="AG47" i="45"/>
  <c r="AG48" i="45"/>
  <c r="AG49" i="45"/>
  <c r="AG50" i="45"/>
  <c r="AG51" i="45"/>
  <c r="AG52" i="45"/>
  <c r="AG53" i="45"/>
  <c r="AG54" i="45"/>
  <c r="AG55" i="45"/>
  <c r="AG56" i="45"/>
  <c r="AG57" i="45"/>
  <c r="AG58" i="45"/>
  <c r="AG59" i="45"/>
  <c r="AG60" i="45"/>
  <c r="AG61" i="45"/>
  <c r="AG62" i="45"/>
  <c r="AG63" i="45"/>
  <c r="AG64" i="45"/>
  <c r="AG65" i="45"/>
  <c r="AG66" i="45"/>
  <c r="AG67" i="45"/>
  <c r="AG68" i="45"/>
  <c r="AG69" i="45"/>
  <c r="AG70" i="45"/>
  <c r="AG71" i="45"/>
  <c r="AG72" i="45"/>
  <c r="AG73" i="45"/>
  <c r="AG74" i="45"/>
  <c r="AG75" i="45"/>
  <c r="AG76" i="45"/>
  <c r="AG77" i="45"/>
  <c r="AG78" i="45"/>
  <c r="AG79" i="45"/>
  <c r="AG80" i="45"/>
  <c r="AG81" i="45"/>
  <c r="AG82" i="45"/>
  <c r="AG83" i="45"/>
  <c r="AG84" i="45"/>
  <c r="AG85" i="45"/>
  <c r="AG86" i="45"/>
  <c r="AG87" i="45"/>
  <c r="AG88" i="45"/>
  <c r="AG89" i="45"/>
  <c r="AG90" i="45"/>
  <c r="AG91" i="45"/>
  <c r="AG92" i="45"/>
  <c r="AG93" i="45"/>
  <c r="AG94" i="45"/>
  <c r="AG95" i="45"/>
  <c r="AG96" i="45"/>
  <c r="AG97" i="45"/>
  <c r="AG98" i="45"/>
  <c r="AG99" i="45"/>
  <c r="AG100" i="45"/>
  <c r="AG101" i="45"/>
  <c r="AG102" i="45"/>
  <c r="AG103" i="45"/>
  <c r="AG104" i="45"/>
  <c r="AG105" i="45"/>
  <c r="AG106" i="45"/>
  <c r="AG107" i="45"/>
  <c r="AG108" i="45"/>
  <c r="AG109" i="45"/>
  <c r="AG110" i="45"/>
  <c r="AG111" i="45"/>
  <c r="AG112" i="45"/>
  <c r="AG113" i="45"/>
  <c r="AG14" i="45"/>
  <c r="AF15" i="45"/>
  <c r="AF16" i="45"/>
  <c r="AF17" i="45"/>
  <c r="AF18" i="45"/>
  <c r="AF19" i="45"/>
  <c r="AF20" i="45"/>
  <c r="AF21" i="45"/>
  <c r="AF22" i="45"/>
  <c r="AF23" i="45"/>
  <c r="AF24" i="45"/>
  <c r="AF25" i="45"/>
  <c r="AF26" i="45"/>
  <c r="AF27" i="45"/>
  <c r="AF28" i="45"/>
  <c r="AF29" i="45"/>
  <c r="AF30" i="45"/>
  <c r="AF31" i="45"/>
  <c r="AF32" i="45"/>
  <c r="AF33" i="45"/>
  <c r="AF34" i="45"/>
  <c r="AF35" i="45"/>
  <c r="AF36" i="45"/>
  <c r="AF37" i="45"/>
  <c r="AF38" i="45"/>
  <c r="AF39" i="45"/>
  <c r="AF40" i="45"/>
  <c r="AF41" i="45"/>
  <c r="AF42" i="45"/>
  <c r="AF43" i="45"/>
  <c r="AF44" i="45"/>
  <c r="AF45" i="45"/>
  <c r="AF46" i="45"/>
  <c r="AF47" i="45"/>
  <c r="AF48" i="45"/>
  <c r="AF49" i="45"/>
  <c r="AF50" i="45"/>
  <c r="AF51" i="45"/>
  <c r="AF52" i="45"/>
  <c r="AF53" i="45"/>
  <c r="AF54" i="45"/>
  <c r="AF55" i="45"/>
  <c r="AF56" i="45"/>
  <c r="AF57" i="45"/>
  <c r="AF58" i="45"/>
  <c r="AF59" i="45"/>
  <c r="AF60" i="45"/>
  <c r="AF61" i="45"/>
  <c r="AF62" i="45"/>
  <c r="AF63" i="45"/>
  <c r="AF64" i="45"/>
  <c r="AF65" i="45"/>
  <c r="AF66" i="45"/>
  <c r="AF67" i="45"/>
  <c r="AF68" i="45"/>
  <c r="AF69" i="45"/>
  <c r="AF70" i="45"/>
  <c r="AF71" i="45"/>
  <c r="AF72" i="45"/>
  <c r="AF73" i="45"/>
  <c r="AF74" i="45"/>
  <c r="AF75" i="45"/>
  <c r="AF76" i="45"/>
  <c r="AF77" i="45"/>
  <c r="AF78" i="45"/>
  <c r="AF79" i="45"/>
  <c r="AF80" i="45"/>
  <c r="AF81" i="45"/>
  <c r="AF82" i="45"/>
  <c r="AF83" i="45"/>
  <c r="AF84" i="45"/>
  <c r="AF85" i="45"/>
  <c r="AF86" i="45"/>
  <c r="AF87" i="45"/>
  <c r="AF88" i="45"/>
  <c r="AF89" i="45"/>
  <c r="AF90" i="45"/>
  <c r="AF91" i="45"/>
  <c r="AF92" i="45"/>
  <c r="AF93" i="45"/>
  <c r="AF94" i="45"/>
  <c r="AF95" i="45"/>
  <c r="AF96" i="45"/>
  <c r="AF97" i="45"/>
  <c r="AF98" i="45"/>
  <c r="AF99" i="45"/>
  <c r="AF100" i="45"/>
  <c r="AF101" i="45"/>
  <c r="AF102" i="45"/>
  <c r="AF103" i="45"/>
  <c r="AF104" i="45"/>
  <c r="AF105" i="45"/>
  <c r="AF106" i="45"/>
  <c r="AF107" i="45"/>
  <c r="AF108" i="45"/>
  <c r="AF109" i="45"/>
  <c r="AF110" i="45"/>
  <c r="AF111" i="45"/>
  <c r="AF112" i="45"/>
  <c r="AF113" i="45"/>
  <c r="AF14" i="45"/>
  <c r="AE15" i="45"/>
  <c r="AE16" i="45"/>
  <c r="AE17" i="45"/>
  <c r="AE18" i="45"/>
  <c r="AE19" i="45"/>
  <c r="AE20" i="45"/>
  <c r="AE21" i="45"/>
  <c r="AE22" i="45"/>
  <c r="AE23" i="45"/>
  <c r="AE24" i="45"/>
  <c r="AE25" i="45"/>
  <c r="AE26" i="45"/>
  <c r="AE27" i="45"/>
  <c r="AE28" i="45"/>
  <c r="AE29" i="45"/>
  <c r="AE30" i="45"/>
  <c r="AE31" i="45"/>
  <c r="AE32" i="45"/>
  <c r="AE33" i="45"/>
  <c r="AE34" i="45"/>
  <c r="AE35" i="45"/>
  <c r="AE36" i="45"/>
  <c r="AE37" i="45"/>
  <c r="AE38" i="45"/>
  <c r="AE39" i="45"/>
  <c r="AE40" i="45"/>
  <c r="AE41" i="45"/>
  <c r="AE42" i="45"/>
  <c r="AE43" i="45"/>
  <c r="AE44" i="45"/>
  <c r="AE45" i="45"/>
  <c r="AE46" i="45"/>
  <c r="AE47" i="45"/>
  <c r="AE48" i="45"/>
  <c r="AE49" i="45"/>
  <c r="AE50" i="45"/>
  <c r="AE51" i="45"/>
  <c r="AE52" i="45"/>
  <c r="AE53" i="45"/>
  <c r="AE54" i="45"/>
  <c r="AE55" i="45"/>
  <c r="AE56" i="45"/>
  <c r="AE57" i="45"/>
  <c r="AE58" i="45"/>
  <c r="AE59" i="45"/>
  <c r="AE60" i="45"/>
  <c r="AE61" i="45"/>
  <c r="AE62" i="45"/>
  <c r="AE63" i="45"/>
  <c r="AE64" i="45"/>
  <c r="AE65" i="45"/>
  <c r="AE66" i="45"/>
  <c r="AE67" i="45"/>
  <c r="AE68" i="45"/>
  <c r="AE69" i="45"/>
  <c r="AE70" i="45"/>
  <c r="AE71" i="45"/>
  <c r="AE72" i="45"/>
  <c r="AE73" i="45"/>
  <c r="AE74" i="45"/>
  <c r="AE75" i="45"/>
  <c r="AE76" i="45"/>
  <c r="AE77" i="45"/>
  <c r="AE78" i="45"/>
  <c r="AE79" i="45"/>
  <c r="AE80" i="45"/>
  <c r="AE81" i="45"/>
  <c r="AE82" i="45"/>
  <c r="AE83" i="45"/>
  <c r="AE84" i="45"/>
  <c r="AE85" i="45"/>
  <c r="AE86" i="45"/>
  <c r="AE87" i="45"/>
  <c r="AE88" i="45"/>
  <c r="AE89" i="45"/>
  <c r="AE90" i="45"/>
  <c r="AE91" i="45"/>
  <c r="AE92" i="45"/>
  <c r="AE93" i="45"/>
  <c r="AE94" i="45"/>
  <c r="AE95" i="45"/>
  <c r="AE96" i="45"/>
  <c r="AE97" i="45"/>
  <c r="AE98" i="45"/>
  <c r="AE99" i="45"/>
  <c r="AE100" i="45"/>
  <c r="AE101" i="45"/>
  <c r="AE102" i="45"/>
  <c r="AE103" i="45"/>
  <c r="AE104" i="45"/>
  <c r="AE105" i="45"/>
  <c r="AE106" i="45"/>
  <c r="AE107" i="45"/>
  <c r="AE108" i="45"/>
  <c r="AE109" i="45"/>
  <c r="AE110" i="45"/>
  <c r="AE111" i="45"/>
  <c r="AE112" i="45"/>
  <c r="AE113" i="45"/>
  <c r="AE14" i="45"/>
  <c r="AD14" i="45"/>
  <c r="AD15" i="45"/>
  <c r="AD16" i="45"/>
  <c r="AD17" i="45"/>
  <c r="AD18" i="45"/>
  <c r="AD19" i="45"/>
  <c r="AD20" i="45"/>
  <c r="AD21" i="45"/>
  <c r="AD22" i="45"/>
  <c r="AD23" i="45"/>
  <c r="AD24" i="45"/>
  <c r="AD25" i="45"/>
  <c r="AD26" i="45"/>
  <c r="AD27" i="45"/>
  <c r="AD28" i="45"/>
  <c r="AD29" i="45"/>
  <c r="AD30" i="45"/>
  <c r="AD31" i="45"/>
  <c r="AD32" i="45"/>
  <c r="AD33" i="45"/>
  <c r="AD34" i="45"/>
  <c r="AD35" i="45"/>
  <c r="AD36" i="45"/>
  <c r="AD37" i="45"/>
  <c r="AD38" i="45"/>
  <c r="AD39" i="45"/>
  <c r="AD40" i="45"/>
  <c r="AD41" i="45"/>
  <c r="AD42" i="45"/>
  <c r="AD43" i="45"/>
  <c r="AD44" i="45"/>
  <c r="AD45" i="45"/>
  <c r="AD46" i="45"/>
  <c r="AD47" i="45"/>
  <c r="AD48" i="45"/>
  <c r="AD49" i="45"/>
  <c r="AD50" i="45"/>
  <c r="AD51" i="45"/>
  <c r="AD52" i="45"/>
  <c r="AD53" i="45"/>
  <c r="AD54" i="45"/>
  <c r="AD55" i="45"/>
  <c r="AD56" i="45"/>
  <c r="AD57" i="45"/>
  <c r="AD58" i="45"/>
  <c r="AD59" i="45"/>
  <c r="AD60" i="45"/>
  <c r="AD61" i="45"/>
  <c r="AD62" i="45"/>
  <c r="AD63" i="45"/>
  <c r="AD64" i="45"/>
  <c r="AD65" i="45"/>
  <c r="AD66" i="45"/>
  <c r="AD67" i="45"/>
  <c r="AD68" i="45"/>
  <c r="AD69" i="45"/>
  <c r="AD70" i="45"/>
  <c r="AD71" i="45"/>
  <c r="AD72" i="45"/>
  <c r="AD73" i="45"/>
  <c r="AD74" i="45"/>
  <c r="AD75" i="45"/>
  <c r="AD76" i="45"/>
  <c r="AD77" i="45"/>
  <c r="AD78" i="45"/>
  <c r="AD79" i="45"/>
  <c r="AD80" i="45"/>
  <c r="AD81" i="45"/>
  <c r="AD82" i="45"/>
  <c r="AD83" i="45"/>
  <c r="AD84" i="45"/>
  <c r="AD85" i="45"/>
  <c r="AD86" i="45"/>
  <c r="AD87" i="45"/>
  <c r="AD88" i="45"/>
  <c r="AD89" i="45"/>
  <c r="AD90" i="45"/>
  <c r="AD91" i="45"/>
  <c r="AD92" i="45"/>
  <c r="AD93" i="45"/>
  <c r="AD94" i="45"/>
  <c r="AD95" i="45"/>
  <c r="AD96" i="45"/>
  <c r="AD97" i="45"/>
  <c r="AD98" i="45"/>
  <c r="AD99" i="45"/>
  <c r="AD100" i="45"/>
  <c r="AD101" i="45"/>
  <c r="AD102" i="45"/>
  <c r="AD103" i="45"/>
  <c r="AD104" i="45"/>
  <c r="AD105" i="45"/>
  <c r="AD106" i="45"/>
  <c r="AD107" i="45"/>
  <c r="AD108" i="45"/>
  <c r="AD109" i="45"/>
  <c r="AD110" i="45"/>
  <c r="AD111" i="45"/>
  <c r="AD112" i="45"/>
  <c r="AD113" i="45"/>
  <c r="AJ15" i="45"/>
  <c r="AJ16" i="45"/>
  <c r="AJ17" i="45"/>
  <c r="AJ18" i="45"/>
  <c r="AJ19" i="45"/>
  <c r="AJ20" i="45"/>
  <c r="AJ21" i="45"/>
  <c r="AJ22" i="45"/>
  <c r="AJ23" i="45"/>
  <c r="AJ24" i="45"/>
  <c r="AJ25" i="45"/>
  <c r="AJ26" i="45"/>
  <c r="AJ27" i="45"/>
  <c r="AJ28" i="45"/>
  <c r="AJ29" i="45"/>
  <c r="AJ30" i="45"/>
  <c r="AJ31" i="45"/>
  <c r="AJ32" i="45"/>
  <c r="AJ33" i="45"/>
  <c r="AJ34" i="45"/>
  <c r="AJ35" i="45"/>
  <c r="AJ36" i="45"/>
  <c r="AJ37" i="45"/>
  <c r="AJ38" i="45"/>
  <c r="AJ39" i="45"/>
  <c r="AJ40" i="45"/>
  <c r="AJ41" i="45"/>
  <c r="AJ42" i="45"/>
  <c r="AJ43" i="45"/>
  <c r="AJ44" i="45"/>
  <c r="AJ45" i="45"/>
  <c r="AJ46" i="45"/>
  <c r="AJ47" i="45"/>
  <c r="AJ48" i="45"/>
  <c r="AJ49" i="45"/>
  <c r="AJ50" i="45"/>
  <c r="AJ51" i="45"/>
  <c r="AJ52" i="45"/>
  <c r="AJ53" i="45"/>
  <c r="AJ54" i="45"/>
  <c r="AJ55" i="45"/>
  <c r="AJ56" i="45"/>
  <c r="AJ57" i="45"/>
  <c r="AJ58" i="45"/>
  <c r="AJ59" i="45"/>
  <c r="AJ60" i="45"/>
  <c r="AJ61" i="45"/>
  <c r="AJ62" i="45"/>
  <c r="AJ63" i="45"/>
  <c r="AJ64" i="45"/>
  <c r="AJ65" i="45"/>
  <c r="AJ66" i="45"/>
  <c r="AJ67" i="45"/>
  <c r="AJ68" i="45"/>
  <c r="AJ69" i="45"/>
  <c r="AJ70" i="45"/>
  <c r="AJ71" i="45"/>
  <c r="AJ72" i="45"/>
  <c r="AJ73" i="45"/>
  <c r="AJ74" i="45"/>
  <c r="AJ75" i="45"/>
  <c r="AJ76" i="45"/>
  <c r="AJ77" i="45"/>
  <c r="AJ78" i="45"/>
  <c r="AJ79" i="45"/>
  <c r="AJ80" i="45"/>
  <c r="AJ81" i="45"/>
  <c r="AJ82" i="45"/>
  <c r="AJ83" i="45"/>
  <c r="AJ84" i="45"/>
  <c r="AJ85" i="45"/>
  <c r="AJ86" i="45"/>
  <c r="AJ87" i="45"/>
  <c r="AJ88" i="45"/>
  <c r="AJ89" i="45"/>
  <c r="AJ90" i="45"/>
  <c r="AJ91" i="45"/>
  <c r="AJ92" i="45"/>
  <c r="AJ93" i="45"/>
  <c r="AJ94" i="45"/>
  <c r="AJ95" i="45"/>
  <c r="AJ96" i="45"/>
  <c r="AJ97" i="45"/>
  <c r="AJ98" i="45"/>
  <c r="AJ99" i="45"/>
  <c r="AJ100" i="45"/>
  <c r="AJ101" i="45"/>
  <c r="AJ102" i="45"/>
  <c r="AJ103" i="45"/>
  <c r="AJ104" i="45"/>
  <c r="AJ105" i="45"/>
  <c r="AJ106" i="45"/>
  <c r="AJ107" i="45"/>
  <c r="AJ108" i="45"/>
  <c r="AJ109" i="45"/>
  <c r="AJ110" i="45"/>
  <c r="AJ111" i="45"/>
  <c r="AJ112" i="45"/>
  <c r="AJ113" i="45"/>
  <c r="AJ14" i="45"/>
  <c r="AI15" i="45"/>
  <c r="AI16" i="45"/>
  <c r="AI17" i="45"/>
  <c r="AI18" i="45"/>
  <c r="AI19" i="45"/>
  <c r="AI20" i="45"/>
  <c r="AI21" i="45"/>
  <c r="AI22" i="45"/>
  <c r="AI23" i="45"/>
  <c r="AI24" i="45"/>
  <c r="AI25" i="45"/>
  <c r="AI26" i="45"/>
  <c r="AI27" i="45"/>
  <c r="AI28" i="45"/>
  <c r="AI29" i="45"/>
  <c r="AI30" i="45"/>
  <c r="AI31" i="45"/>
  <c r="AI32" i="45"/>
  <c r="AI33" i="45"/>
  <c r="AI34" i="45"/>
  <c r="AI35" i="45"/>
  <c r="AI36" i="45"/>
  <c r="AI37" i="45"/>
  <c r="AI38" i="45"/>
  <c r="AI39" i="45"/>
  <c r="AI40" i="45"/>
  <c r="AI41" i="45"/>
  <c r="AI42" i="45"/>
  <c r="AI43" i="45"/>
  <c r="AI44" i="45"/>
  <c r="AI45" i="45"/>
  <c r="AI46" i="45"/>
  <c r="AI47" i="45"/>
  <c r="AI48" i="45"/>
  <c r="AI49" i="45"/>
  <c r="AI50" i="45"/>
  <c r="AI51" i="45"/>
  <c r="AI52" i="45"/>
  <c r="AI53" i="45"/>
  <c r="AI54" i="45"/>
  <c r="AI55" i="45"/>
  <c r="AI56" i="45"/>
  <c r="AI57" i="45"/>
  <c r="AI58" i="45"/>
  <c r="AI59" i="45"/>
  <c r="AI60" i="45"/>
  <c r="AI61" i="45"/>
  <c r="AI62" i="45"/>
  <c r="AI63" i="45"/>
  <c r="AI64" i="45"/>
  <c r="AI65" i="45"/>
  <c r="AI66" i="45"/>
  <c r="AI67" i="45"/>
  <c r="AI68" i="45"/>
  <c r="AI69" i="45"/>
  <c r="AI70" i="45"/>
  <c r="AI71" i="45"/>
  <c r="AI72" i="45"/>
  <c r="AI73" i="45"/>
  <c r="AI74" i="45"/>
  <c r="AI75" i="45"/>
  <c r="AI76" i="45"/>
  <c r="AI77" i="45"/>
  <c r="AI78" i="45"/>
  <c r="AI79" i="45"/>
  <c r="AI80" i="45"/>
  <c r="AI81" i="45"/>
  <c r="AI82" i="45"/>
  <c r="AI83" i="45"/>
  <c r="AI84" i="45"/>
  <c r="AI85" i="45"/>
  <c r="AI86" i="45"/>
  <c r="AI87" i="45"/>
  <c r="AI88" i="45"/>
  <c r="AI89" i="45"/>
  <c r="AI90" i="45"/>
  <c r="AI91" i="45"/>
  <c r="AI92" i="45"/>
  <c r="AI93" i="45"/>
  <c r="AI94" i="45"/>
  <c r="AI95" i="45"/>
  <c r="AI96" i="45"/>
  <c r="AI97" i="45"/>
  <c r="AI98" i="45"/>
  <c r="AI99" i="45"/>
  <c r="AI100" i="45"/>
  <c r="AI101" i="45"/>
  <c r="AI102" i="45"/>
  <c r="AI103" i="45"/>
  <c r="AI104" i="45"/>
  <c r="AI105" i="45"/>
  <c r="AI106" i="45"/>
  <c r="AI107" i="45"/>
  <c r="AI108" i="45"/>
  <c r="AI109" i="45"/>
  <c r="AI110" i="45"/>
  <c r="AI111" i="45"/>
  <c r="AI112" i="45"/>
  <c r="AI113" i="45"/>
  <c r="AI14" i="45"/>
  <c r="BM15" i="50"/>
  <c r="BM16" i="50"/>
  <c r="BM17" i="50"/>
  <c r="BM18" i="50"/>
  <c r="BM19" i="50"/>
  <c r="BM20" i="50"/>
  <c r="BM21" i="50"/>
  <c r="BM22" i="50"/>
  <c r="BM23" i="50"/>
  <c r="BM24" i="50"/>
  <c r="BM25" i="50"/>
  <c r="BM26" i="50"/>
  <c r="BM27" i="50"/>
  <c r="BM28" i="50"/>
  <c r="BM29" i="50"/>
  <c r="BM30" i="50"/>
  <c r="BM31" i="50"/>
  <c r="BM32" i="50"/>
  <c r="BM33" i="50"/>
  <c r="BM34" i="50"/>
  <c r="BM35" i="50"/>
  <c r="BM36" i="50"/>
  <c r="BM37" i="50"/>
  <c r="BM38" i="50"/>
  <c r="BM39" i="50"/>
  <c r="BM40" i="50"/>
  <c r="BM41" i="50"/>
  <c r="BM42" i="50"/>
  <c r="BM43" i="50"/>
  <c r="BM44" i="50"/>
  <c r="BM45" i="50"/>
  <c r="BM46" i="50"/>
  <c r="BM47" i="50"/>
  <c r="BM48" i="50"/>
  <c r="BM49" i="50"/>
  <c r="BM50" i="50"/>
  <c r="BM51" i="50"/>
  <c r="BM52" i="50"/>
  <c r="BM53" i="50"/>
  <c r="BM54" i="50"/>
  <c r="BM55" i="50"/>
  <c r="BM56" i="50"/>
  <c r="BM57" i="50"/>
  <c r="BM58" i="50"/>
  <c r="BM59" i="50"/>
  <c r="BM60" i="50"/>
  <c r="BM61" i="50"/>
  <c r="BM62" i="50"/>
  <c r="BM63" i="50"/>
  <c r="BM64" i="50"/>
  <c r="BM65" i="50"/>
  <c r="BM66" i="50"/>
  <c r="BM67" i="50"/>
  <c r="BM68" i="50"/>
  <c r="BM69" i="50"/>
  <c r="BM70" i="50"/>
  <c r="BM71" i="50"/>
  <c r="BM72" i="50"/>
  <c r="BM73" i="50"/>
  <c r="BM74" i="50"/>
  <c r="BM75" i="50"/>
  <c r="BM76" i="50"/>
  <c r="BM77" i="50"/>
  <c r="BM78" i="50"/>
  <c r="BM79" i="50"/>
  <c r="BM80" i="50"/>
  <c r="BM81" i="50"/>
  <c r="BM82" i="50"/>
  <c r="BM83" i="50"/>
  <c r="BM84" i="50"/>
  <c r="BM85" i="50"/>
  <c r="BM86" i="50"/>
  <c r="BM87" i="50"/>
  <c r="BM88" i="50"/>
  <c r="BM89" i="50"/>
  <c r="BM90" i="50"/>
  <c r="BM91" i="50"/>
  <c r="BM92" i="50"/>
  <c r="BM93" i="50"/>
  <c r="BM94" i="50"/>
  <c r="BM95" i="50"/>
  <c r="BM96" i="50"/>
  <c r="BM97" i="50"/>
  <c r="BM98" i="50"/>
  <c r="BM99" i="50"/>
  <c r="BM100" i="50"/>
  <c r="BM101" i="50"/>
  <c r="BM102" i="50"/>
  <c r="BM103" i="50"/>
  <c r="BM104" i="50"/>
  <c r="BM105" i="50"/>
  <c r="BM106" i="50"/>
  <c r="BM107" i="50"/>
  <c r="BM108" i="50"/>
  <c r="BM109" i="50"/>
  <c r="BM110" i="50"/>
  <c r="BM111" i="50"/>
  <c r="BM112" i="50"/>
  <c r="BM113" i="50"/>
  <c r="BM114" i="50"/>
  <c r="BM115" i="50"/>
  <c r="BM116" i="50"/>
  <c r="BM117" i="50"/>
  <c r="BM118" i="50"/>
  <c r="BM119" i="50"/>
  <c r="BM120" i="50"/>
  <c r="BM121" i="50"/>
  <c r="BM122" i="50"/>
  <c r="BM123" i="50"/>
  <c r="BM124" i="50"/>
  <c r="BM125" i="50"/>
  <c r="BM126" i="50"/>
  <c r="BM127" i="50"/>
  <c r="BM128" i="50"/>
  <c r="BM129" i="50"/>
  <c r="BM130" i="50"/>
  <c r="BM131" i="50"/>
  <c r="BM132" i="50"/>
  <c r="BM133" i="50"/>
  <c r="BM134" i="50"/>
  <c r="BM135" i="50"/>
  <c r="BM136" i="50"/>
  <c r="BM137" i="50"/>
  <c r="BM138" i="50"/>
  <c r="BM139" i="50"/>
  <c r="BM140" i="50"/>
  <c r="BM141" i="50"/>
  <c r="BM142" i="50"/>
  <c r="BM143" i="50"/>
  <c r="BM144" i="50"/>
  <c r="BM145" i="50"/>
  <c r="BM146" i="50"/>
  <c r="BM147" i="50"/>
  <c r="BM148" i="50"/>
  <c r="BM149" i="50"/>
  <c r="BM150" i="50"/>
  <c r="BM151" i="50"/>
  <c r="BM152" i="50"/>
  <c r="BM153" i="50"/>
  <c r="BM154" i="50"/>
  <c r="BM155" i="50"/>
  <c r="BM156" i="50"/>
  <c r="BM157" i="50"/>
  <c r="BM158" i="50"/>
  <c r="BM159" i="50"/>
  <c r="BM160" i="50"/>
  <c r="BM161" i="50"/>
  <c r="BM162" i="50"/>
  <c r="BM163" i="50"/>
  <c r="BM164" i="50"/>
  <c r="BM165" i="50"/>
  <c r="BM166" i="50"/>
  <c r="BM167" i="50"/>
  <c r="BM168" i="50"/>
  <c r="BM169" i="50"/>
  <c r="BM170" i="50"/>
  <c r="BM171" i="50"/>
  <c r="BM172" i="50"/>
  <c r="BM173" i="50"/>
  <c r="BM174" i="50"/>
  <c r="BM175" i="50"/>
  <c r="BM176" i="50"/>
  <c r="BM177" i="50"/>
  <c r="BM178" i="50"/>
  <c r="BM179" i="50"/>
  <c r="BM180" i="50"/>
  <c r="BM181" i="50"/>
  <c r="BM182" i="50"/>
  <c r="BM183" i="50"/>
  <c r="BM184" i="50"/>
  <c r="BM185" i="50"/>
  <c r="BM186" i="50"/>
  <c r="BM187" i="50"/>
  <c r="BM188" i="50"/>
  <c r="BM189" i="50"/>
  <c r="BM190" i="50"/>
  <c r="BM191" i="50"/>
  <c r="BM192" i="50"/>
  <c r="BM193" i="50"/>
  <c r="BM194" i="50"/>
  <c r="BM195" i="50"/>
  <c r="BM196" i="50"/>
  <c r="BM197" i="50"/>
  <c r="BM198" i="50"/>
  <c r="BM199" i="50"/>
  <c r="BM200" i="50"/>
  <c r="BM201" i="50"/>
  <c r="BM202" i="50"/>
  <c r="BM203" i="50"/>
  <c r="BM204" i="50"/>
  <c r="BM205" i="50"/>
  <c r="BM206" i="50"/>
  <c r="BM207" i="50"/>
  <c r="BM208" i="50"/>
  <c r="BM209" i="50"/>
  <c r="BM210" i="50"/>
  <c r="BM211" i="50"/>
  <c r="BM212" i="50"/>
  <c r="BM213" i="50"/>
  <c r="BM214" i="50"/>
  <c r="BM215" i="50"/>
  <c r="BM216" i="50"/>
  <c r="BM217" i="50"/>
  <c r="BM218" i="50"/>
  <c r="BM219" i="50"/>
  <c r="BM220" i="50"/>
  <c r="BM221" i="50"/>
  <c r="BM222" i="50"/>
  <c r="BM223" i="50"/>
  <c r="BM224" i="50"/>
  <c r="BM225" i="50"/>
  <c r="BM226" i="50"/>
  <c r="BM227" i="50"/>
  <c r="BM228" i="50"/>
  <c r="BM229" i="50"/>
  <c r="BM230" i="50"/>
  <c r="BM231" i="50"/>
  <c r="BM232" i="50"/>
  <c r="BM233" i="50"/>
  <c r="BM234" i="50"/>
  <c r="BM235" i="50"/>
  <c r="BM236" i="50"/>
  <c r="BM237" i="50"/>
  <c r="BM238" i="50"/>
  <c r="BM239" i="50"/>
  <c r="BM240" i="50"/>
  <c r="BM241" i="50"/>
  <c r="BM242" i="50"/>
  <c r="BM243" i="50"/>
  <c r="BM244" i="50"/>
  <c r="BM245" i="50"/>
  <c r="BM246" i="50"/>
  <c r="BM247" i="50"/>
  <c r="BM248" i="50"/>
  <c r="BM249" i="50"/>
  <c r="BM250" i="50"/>
  <c r="BM251" i="50"/>
  <c r="BM252" i="50"/>
  <c r="BM253" i="50"/>
  <c r="BM254" i="50"/>
  <c r="BM255" i="50"/>
  <c r="BM256" i="50"/>
  <c r="BM257" i="50"/>
  <c r="BM258" i="50"/>
  <c r="BM259" i="50"/>
  <c r="BM260" i="50"/>
  <c r="BM261" i="50"/>
  <c r="BM262" i="50"/>
  <c r="BM263" i="50"/>
  <c r="BM264" i="50"/>
  <c r="BM265" i="50"/>
  <c r="BM266" i="50"/>
  <c r="BM267" i="50"/>
  <c r="BM268" i="50"/>
  <c r="BM269" i="50"/>
  <c r="BM270" i="50"/>
  <c r="BM271" i="50"/>
  <c r="BM272" i="50"/>
  <c r="BM273" i="50"/>
  <c r="BM274" i="50"/>
  <c r="BM275" i="50"/>
  <c r="BM276" i="50"/>
  <c r="BM277" i="50"/>
  <c r="BM278" i="50"/>
  <c r="BM279" i="50"/>
  <c r="BM280" i="50"/>
  <c r="BM281" i="50"/>
  <c r="BM282" i="50"/>
  <c r="BM283" i="50"/>
  <c r="BM284" i="50"/>
  <c r="BM285" i="50"/>
  <c r="BM286" i="50"/>
  <c r="BM287" i="50"/>
  <c r="BM288" i="50"/>
  <c r="BM289" i="50"/>
  <c r="BM290" i="50"/>
  <c r="BM291" i="50"/>
  <c r="BM292" i="50"/>
  <c r="BM293" i="50"/>
  <c r="BM294" i="50"/>
  <c r="BM295" i="50"/>
  <c r="BM296" i="50"/>
  <c r="BM297" i="50"/>
  <c r="BM298" i="50"/>
  <c r="BM299" i="50"/>
  <c r="BM300" i="50"/>
  <c r="BM301" i="50"/>
  <c r="BM302" i="50"/>
  <c r="BM303" i="50"/>
  <c r="BM304" i="50"/>
  <c r="BM305" i="50"/>
  <c r="BM306" i="50"/>
  <c r="BM307" i="50"/>
  <c r="BM308" i="50"/>
  <c r="BM309" i="50"/>
  <c r="BM310" i="50"/>
  <c r="BM311" i="50"/>
  <c r="BM312" i="50"/>
  <c r="BM313" i="50"/>
  <c r="BM314" i="50"/>
  <c r="BM315" i="50"/>
  <c r="BM316" i="50"/>
  <c r="BM317" i="50"/>
  <c r="BM318" i="50"/>
  <c r="BM319" i="50"/>
  <c r="BM320" i="50"/>
  <c r="BM321" i="50"/>
  <c r="BM322" i="50"/>
  <c r="BM323" i="50"/>
  <c r="BM324" i="50"/>
  <c r="BM325" i="50"/>
  <c r="BM326" i="50"/>
  <c r="BM327" i="50"/>
  <c r="BM328" i="50"/>
  <c r="BM329" i="50"/>
  <c r="BM330" i="50"/>
  <c r="BM331" i="50"/>
  <c r="BM332" i="50"/>
  <c r="BM333" i="50"/>
  <c r="BM334" i="50"/>
  <c r="BM335" i="50"/>
  <c r="BM336" i="50"/>
  <c r="BM337" i="50"/>
  <c r="BM338" i="50"/>
  <c r="BM339" i="50"/>
  <c r="BM340" i="50"/>
  <c r="BM341" i="50"/>
  <c r="BM342" i="50"/>
  <c r="BM343" i="50"/>
  <c r="BM344" i="50"/>
  <c r="BM345" i="50"/>
  <c r="BM346" i="50"/>
  <c r="BM347" i="50"/>
  <c r="BM348" i="50"/>
  <c r="BM349" i="50"/>
  <c r="BM350" i="50"/>
  <c r="BM351" i="50"/>
  <c r="BM352" i="50"/>
  <c r="BM353" i="50"/>
  <c r="BM354" i="50"/>
  <c r="BM355" i="50"/>
  <c r="BM356" i="50"/>
  <c r="BM357" i="50"/>
  <c r="BM358" i="50"/>
  <c r="BM359" i="50"/>
  <c r="BM360" i="50"/>
  <c r="BM361" i="50"/>
  <c r="BM362" i="50"/>
  <c r="BM363" i="50"/>
  <c r="BM364" i="50"/>
  <c r="BM365" i="50"/>
  <c r="BM366" i="50"/>
  <c r="BM367" i="50"/>
  <c r="BM368" i="50"/>
  <c r="BM369" i="50"/>
  <c r="BM370" i="50"/>
  <c r="BM371" i="50"/>
  <c r="BM372" i="50"/>
  <c r="BM373" i="50"/>
  <c r="BM374" i="50"/>
  <c r="BM375" i="50"/>
  <c r="BM376" i="50"/>
  <c r="BM377" i="50"/>
  <c r="BM378" i="50"/>
  <c r="BM379" i="50"/>
  <c r="BM380" i="50"/>
  <c r="BM381" i="50"/>
  <c r="BM382" i="50"/>
  <c r="BM383" i="50"/>
  <c r="BM384" i="50"/>
  <c r="BM385" i="50"/>
  <c r="BM386" i="50"/>
  <c r="BM387" i="50"/>
  <c r="BM388" i="50"/>
  <c r="BM389" i="50"/>
  <c r="BM390" i="50"/>
  <c r="BM391" i="50"/>
  <c r="BM392" i="50"/>
  <c r="BM393" i="50"/>
  <c r="BM394" i="50"/>
  <c r="BM395" i="50"/>
  <c r="BM396" i="50"/>
  <c r="BM397" i="50"/>
  <c r="BM398" i="50"/>
  <c r="BM399" i="50"/>
  <c r="BM400" i="50"/>
  <c r="BM401" i="50"/>
  <c r="BM402" i="50"/>
  <c r="BM403" i="50"/>
  <c r="BM404" i="50"/>
  <c r="BM405" i="50"/>
  <c r="BM406" i="50"/>
  <c r="BM407" i="50"/>
  <c r="BM408" i="50"/>
  <c r="BM409" i="50"/>
  <c r="BM410" i="50"/>
  <c r="BM411" i="50"/>
  <c r="BM412" i="50"/>
  <c r="BM413" i="50"/>
  <c r="BM414" i="50"/>
  <c r="BM415" i="50"/>
  <c r="BM416" i="50"/>
  <c r="BM417" i="50"/>
  <c r="BM418" i="50"/>
  <c r="BM419" i="50"/>
  <c r="BM420" i="50"/>
  <c r="BM421" i="50"/>
  <c r="BM422" i="50"/>
  <c r="BM423" i="50"/>
  <c r="BM424" i="50"/>
  <c r="BM425" i="50"/>
  <c r="BM426" i="50"/>
  <c r="BM427" i="50"/>
  <c r="BM428" i="50"/>
  <c r="BM429" i="50"/>
  <c r="BM430" i="50"/>
  <c r="BM431" i="50"/>
  <c r="BM432" i="50"/>
  <c r="BM433" i="50"/>
  <c r="BM434" i="50"/>
  <c r="BM435" i="50"/>
  <c r="BM436" i="50"/>
  <c r="BM437" i="50"/>
  <c r="BM438" i="50"/>
  <c r="BM439" i="50"/>
  <c r="BM440" i="50"/>
  <c r="BM441" i="50"/>
  <c r="BM442" i="50"/>
  <c r="BM443" i="50"/>
  <c r="BM444" i="50"/>
  <c r="BM445" i="50"/>
  <c r="BM446" i="50"/>
  <c r="BM447" i="50"/>
  <c r="BM448" i="50"/>
  <c r="BM449" i="50"/>
  <c r="BM450" i="50"/>
  <c r="BM451" i="50"/>
  <c r="BM452" i="50"/>
  <c r="BM453" i="50"/>
  <c r="BM454" i="50"/>
  <c r="BM455" i="50"/>
  <c r="BM456" i="50"/>
  <c r="BM457" i="50"/>
  <c r="BM458" i="50"/>
  <c r="BM459" i="50"/>
  <c r="BM460" i="50"/>
  <c r="BM461" i="50"/>
  <c r="BM462" i="50"/>
  <c r="BM463" i="50"/>
  <c r="BM464" i="50"/>
  <c r="BM465" i="50"/>
  <c r="BM466" i="50"/>
  <c r="BM467" i="50"/>
  <c r="BM468" i="50"/>
  <c r="BM469" i="50"/>
  <c r="BM470" i="50"/>
  <c r="BM471" i="50"/>
  <c r="BM472" i="50"/>
  <c r="BM473" i="50"/>
  <c r="BM474" i="50"/>
  <c r="BM475" i="50"/>
  <c r="BM476" i="50"/>
  <c r="BM477" i="50"/>
  <c r="BM478" i="50"/>
  <c r="BM479" i="50"/>
  <c r="BM480" i="50"/>
  <c r="BM481" i="50"/>
  <c r="BM482" i="50"/>
  <c r="BM483" i="50"/>
  <c r="BM484" i="50"/>
  <c r="BM485" i="50"/>
  <c r="BM486" i="50"/>
  <c r="BM487" i="50"/>
  <c r="BM488" i="50"/>
  <c r="BM489" i="50"/>
  <c r="BM490" i="50"/>
  <c r="BM491" i="50"/>
  <c r="BM492" i="50"/>
  <c r="BM493" i="50"/>
  <c r="BM494" i="50"/>
  <c r="BM495" i="50"/>
  <c r="BM496" i="50"/>
  <c r="BM497" i="50"/>
  <c r="BM498" i="50"/>
  <c r="BM499" i="50"/>
  <c r="BM500" i="50"/>
  <c r="BM501" i="50"/>
  <c r="BM502" i="50"/>
  <c r="BM503" i="50"/>
  <c r="BM504" i="50"/>
  <c r="BM505" i="50"/>
  <c r="BM506" i="50"/>
  <c r="BM507" i="50"/>
  <c r="BM508" i="50"/>
  <c r="BM509" i="50"/>
  <c r="BM510" i="50"/>
  <c r="BM511" i="50"/>
  <c r="BM512" i="50"/>
  <c r="BM513" i="50"/>
  <c r="BM514" i="50"/>
  <c r="BM515" i="50"/>
  <c r="BM516" i="50"/>
  <c r="BM517" i="50"/>
  <c r="BM518" i="50"/>
  <c r="BM519" i="50"/>
  <c r="BM520" i="50"/>
  <c r="BM521" i="50"/>
  <c r="BM522" i="50"/>
  <c r="BM523" i="50"/>
  <c r="BM524" i="50"/>
  <c r="BM525" i="50"/>
  <c r="BM526" i="50"/>
  <c r="BM527" i="50"/>
  <c r="BM528" i="50"/>
  <c r="BM529" i="50"/>
  <c r="BM530" i="50"/>
  <c r="BM531" i="50"/>
  <c r="BM532" i="50"/>
  <c r="BM533" i="50"/>
  <c r="BM534" i="50"/>
  <c r="BM535" i="50"/>
  <c r="BM536" i="50"/>
  <c r="BM537" i="50"/>
  <c r="BM538" i="50"/>
  <c r="BM539" i="50"/>
  <c r="BM540" i="50"/>
  <c r="BM541" i="50"/>
  <c r="BM542" i="50"/>
  <c r="BM543" i="50"/>
  <c r="BM544" i="50"/>
  <c r="BM545" i="50"/>
  <c r="BM546" i="50"/>
  <c r="BM547" i="50"/>
  <c r="BM548" i="50"/>
  <c r="BM549" i="50"/>
  <c r="BM550" i="50"/>
  <c r="BM551" i="50"/>
  <c r="BM552" i="50"/>
  <c r="BM553" i="50"/>
  <c r="BM554" i="50"/>
  <c r="BM555" i="50"/>
  <c r="BM556" i="50"/>
  <c r="BM557" i="50"/>
  <c r="BM558" i="50"/>
  <c r="BM559" i="50"/>
  <c r="BM560" i="50"/>
  <c r="BM561" i="50"/>
  <c r="BM562" i="50"/>
  <c r="BM563" i="50"/>
  <c r="BM564" i="50"/>
  <c r="BM565" i="50"/>
  <c r="BM566" i="50"/>
  <c r="BM567" i="50"/>
  <c r="BM568" i="50"/>
  <c r="BM569" i="50"/>
  <c r="BM570" i="50"/>
  <c r="BM571" i="50"/>
  <c r="BM572" i="50"/>
  <c r="BM573" i="50"/>
  <c r="BM574" i="50"/>
  <c r="BM575" i="50"/>
  <c r="BM576" i="50"/>
  <c r="BM577" i="50"/>
  <c r="BM578" i="50"/>
  <c r="BM579" i="50"/>
  <c r="BM580" i="50"/>
  <c r="BM581" i="50"/>
  <c r="BM582" i="50"/>
  <c r="BM583" i="50"/>
  <c r="BM584" i="50"/>
  <c r="BM585" i="50"/>
  <c r="BM586" i="50"/>
  <c r="BM587" i="50"/>
  <c r="BM588" i="50"/>
  <c r="BM589" i="50"/>
  <c r="BM590" i="50"/>
  <c r="BM591" i="50"/>
  <c r="BM592" i="50"/>
  <c r="BM593" i="50"/>
  <c r="BM594" i="50"/>
  <c r="BM595" i="50"/>
  <c r="BM596" i="50"/>
  <c r="BM597" i="50"/>
  <c r="BM598" i="50"/>
  <c r="BM599" i="50"/>
  <c r="BM600" i="50"/>
  <c r="BM601" i="50"/>
  <c r="BM602" i="50"/>
  <c r="BM603" i="50"/>
  <c r="BM604" i="50"/>
  <c r="BM605" i="50"/>
  <c r="BM606" i="50"/>
  <c r="BM607" i="50"/>
  <c r="BM608" i="50"/>
  <c r="BM609" i="50"/>
  <c r="BM610" i="50"/>
  <c r="BM611" i="50"/>
  <c r="BM612" i="50"/>
  <c r="BM613" i="50"/>
  <c r="BM614" i="50"/>
  <c r="BM615" i="50"/>
  <c r="BM616" i="50"/>
  <c r="BM617" i="50"/>
  <c r="BM618" i="50"/>
  <c r="BM619" i="50"/>
  <c r="BM620" i="50"/>
  <c r="BM621" i="50"/>
  <c r="BM622" i="50"/>
  <c r="BM623" i="50"/>
  <c r="BM624" i="50"/>
  <c r="BM625" i="50"/>
  <c r="BM626" i="50"/>
  <c r="BM627" i="50"/>
  <c r="BM628" i="50"/>
  <c r="BM629" i="50"/>
  <c r="BM630" i="50"/>
  <c r="BM631" i="50"/>
  <c r="BM632" i="50"/>
  <c r="BM633" i="50"/>
  <c r="BM634" i="50"/>
  <c r="BM635" i="50"/>
  <c r="BM636" i="50"/>
  <c r="BM637" i="50"/>
  <c r="BM638" i="50"/>
  <c r="BM639" i="50"/>
  <c r="BM640" i="50"/>
  <c r="BM641" i="50"/>
  <c r="BM642" i="50"/>
  <c r="BM643" i="50"/>
  <c r="BM644" i="50"/>
  <c r="BM645" i="50"/>
  <c r="BM646" i="50"/>
  <c r="BM647" i="50"/>
  <c r="BM648" i="50"/>
  <c r="BM649" i="50"/>
  <c r="BM650" i="50"/>
  <c r="BM651" i="50"/>
  <c r="BM652" i="50"/>
  <c r="BM653" i="50"/>
  <c r="BM654" i="50"/>
  <c r="BM655" i="50"/>
  <c r="BM656" i="50"/>
  <c r="BM657" i="50"/>
  <c r="BM658" i="50"/>
  <c r="BM659" i="50"/>
  <c r="BM660" i="50"/>
  <c r="BM661" i="50"/>
  <c r="BM662" i="50"/>
  <c r="BM663" i="50"/>
  <c r="BM664" i="50"/>
  <c r="BM665" i="50"/>
  <c r="BM666" i="50"/>
  <c r="BM667" i="50"/>
  <c r="BM668" i="50"/>
  <c r="BM669" i="50"/>
  <c r="BM670" i="50"/>
  <c r="BM671" i="50"/>
  <c r="BM672" i="50"/>
  <c r="BM673" i="50"/>
  <c r="BM674" i="50"/>
  <c r="BM675" i="50"/>
  <c r="BM676" i="50"/>
  <c r="BM677" i="50"/>
  <c r="BM678" i="50"/>
  <c r="BM679" i="50"/>
  <c r="BM680" i="50"/>
  <c r="BM681" i="50"/>
  <c r="BM682" i="50"/>
  <c r="BM683" i="50"/>
  <c r="BM684" i="50"/>
  <c r="BM685" i="50"/>
  <c r="BM686" i="50"/>
  <c r="BM687" i="50"/>
  <c r="BM688" i="50"/>
  <c r="BM689" i="50"/>
  <c r="BM690" i="50"/>
  <c r="BM691" i="50"/>
  <c r="BM692" i="50"/>
  <c r="BM693" i="50"/>
  <c r="BM694" i="50"/>
  <c r="BM695" i="50"/>
  <c r="BM696" i="50"/>
  <c r="BM697" i="50"/>
  <c r="BM698" i="50"/>
  <c r="BM699" i="50"/>
  <c r="BM700" i="50"/>
  <c r="BM701" i="50"/>
  <c r="BM702" i="50"/>
  <c r="BM703" i="50"/>
  <c r="BM704" i="50"/>
  <c r="BM705" i="50"/>
  <c r="BM706" i="50"/>
  <c r="BM707" i="50"/>
  <c r="BM708" i="50"/>
  <c r="BM709" i="50"/>
  <c r="BM710" i="50"/>
  <c r="BM711" i="50"/>
  <c r="BM712" i="50"/>
  <c r="BM713" i="50"/>
  <c r="BM714" i="50"/>
  <c r="BM715" i="50"/>
  <c r="BM716" i="50"/>
  <c r="BM717" i="50"/>
  <c r="BM718" i="50"/>
  <c r="BM719" i="50"/>
  <c r="BM720" i="50"/>
  <c r="BM721" i="50"/>
  <c r="BM722" i="50"/>
  <c r="BM723" i="50"/>
  <c r="BM724" i="50"/>
  <c r="BM725" i="50"/>
  <c r="BM726" i="50"/>
  <c r="BM727" i="50"/>
  <c r="BM728" i="50"/>
  <c r="BM729" i="50"/>
  <c r="BM730" i="50"/>
  <c r="BM731" i="50"/>
  <c r="BM732" i="50"/>
  <c r="BM733" i="50"/>
  <c r="BM734" i="50"/>
  <c r="BM735" i="50"/>
  <c r="BM736" i="50"/>
  <c r="BM737" i="50"/>
  <c r="BM738" i="50"/>
  <c r="BM739" i="50"/>
  <c r="BM740" i="50"/>
  <c r="BM741" i="50"/>
  <c r="BM742" i="50"/>
  <c r="BM743" i="50"/>
  <c r="BM744" i="50"/>
  <c r="BM745" i="50"/>
  <c r="BM746" i="50"/>
  <c r="BM747" i="50"/>
  <c r="BM748" i="50"/>
  <c r="BM749" i="50"/>
  <c r="BM750" i="50"/>
  <c r="BM751" i="50"/>
  <c r="BM752" i="50"/>
  <c r="BM753" i="50"/>
  <c r="BM754" i="50"/>
  <c r="BM755" i="50"/>
  <c r="BM756" i="50"/>
  <c r="BM757" i="50"/>
  <c r="BM758" i="50"/>
  <c r="BM759" i="50"/>
  <c r="BM760" i="50"/>
  <c r="BM761" i="50"/>
  <c r="BM762" i="50"/>
  <c r="BM763" i="50"/>
  <c r="BM764" i="50"/>
  <c r="BM765" i="50"/>
  <c r="BM766" i="50"/>
  <c r="BM767" i="50"/>
  <c r="BM768" i="50"/>
  <c r="BM769" i="50"/>
  <c r="BM770" i="50"/>
  <c r="BM771" i="50"/>
  <c r="BM772" i="50"/>
  <c r="BM773" i="50"/>
  <c r="BM774" i="50"/>
  <c r="BM775" i="50"/>
  <c r="BM776" i="50"/>
  <c r="BM777" i="50"/>
  <c r="BM778" i="50"/>
  <c r="BM779" i="50"/>
  <c r="BM780" i="50"/>
  <c r="BM781" i="50"/>
  <c r="BM782" i="50"/>
  <c r="BM783" i="50"/>
  <c r="BM784" i="50"/>
  <c r="BM785" i="50"/>
  <c r="BM786" i="50"/>
  <c r="BM787" i="50"/>
  <c r="BM788" i="50"/>
  <c r="BM789" i="50"/>
  <c r="BM790" i="50"/>
  <c r="BM791" i="50"/>
  <c r="BM792" i="50"/>
  <c r="BM793" i="50"/>
  <c r="BM794" i="50"/>
  <c r="BM795" i="50"/>
  <c r="BM796" i="50"/>
  <c r="BM797" i="50"/>
  <c r="BM798" i="50"/>
  <c r="BM799" i="50"/>
  <c r="BM800" i="50"/>
  <c r="BM801" i="50"/>
  <c r="BM802" i="50"/>
  <c r="BM803" i="50"/>
  <c r="BM804" i="50"/>
  <c r="BM805" i="50"/>
  <c r="BM806" i="50"/>
  <c r="BM807" i="50"/>
  <c r="BM808" i="50"/>
  <c r="BM809" i="50"/>
  <c r="BM810" i="50"/>
  <c r="BM811" i="50"/>
  <c r="BM812" i="50"/>
  <c r="BM813" i="50"/>
  <c r="BM814" i="50"/>
  <c r="BM815" i="50"/>
  <c r="BM816" i="50"/>
  <c r="BM817" i="50"/>
  <c r="BM818" i="50"/>
  <c r="BM819" i="50"/>
  <c r="BM820" i="50"/>
  <c r="BM821" i="50"/>
  <c r="BM822" i="50"/>
  <c r="BM823" i="50"/>
  <c r="BM824" i="50"/>
  <c r="BM825" i="50"/>
  <c r="BM826" i="50"/>
  <c r="BM827" i="50"/>
  <c r="BM828" i="50"/>
  <c r="BM829" i="50"/>
  <c r="BM830" i="50"/>
  <c r="BM831" i="50"/>
  <c r="BM832" i="50"/>
  <c r="BM833" i="50"/>
  <c r="BM834" i="50"/>
  <c r="BM835" i="50"/>
  <c r="BM836" i="50"/>
  <c r="BM837" i="50"/>
  <c r="BM838" i="50"/>
  <c r="BM839" i="50"/>
  <c r="BM840" i="50"/>
  <c r="BM841" i="50"/>
  <c r="BM842" i="50"/>
  <c r="BM843" i="50"/>
  <c r="BM844" i="50"/>
  <c r="BM845" i="50"/>
  <c r="BM846" i="50"/>
  <c r="BM847" i="50"/>
  <c r="BM848" i="50"/>
  <c r="BM849" i="50"/>
  <c r="BM850" i="50"/>
  <c r="BM851" i="50"/>
  <c r="BM852" i="50"/>
  <c r="BM853" i="50"/>
  <c r="BM854" i="50"/>
  <c r="BM855" i="50"/>
  <c r="BM856" i="50"/>
  <c r="BM857" i="50"/>
  <c r="BM858" i="50"/>
  <c r="BM859" i="50"/>
  <c r="BM860" i="50"/>
  <c r="BM861" i="50"/>
  <c r="BM862" i="50"/>
  <c r="BM863" i="50"/>
  <c r="BM864" i="50"/>
  <c r="BM865" i="50"/>
  <c r="BM866" i="50"/>
  <c r="BM867" i="50"/>
  <c r="BM868" i="50"/>
  <c r="BM869" i="50"/>
  <c r="BM870" i="50"/>
  <c r="BM871" i="50"/>
  <c r="BM872" i="50"/>
  <c r="BM873" i="50"/>
  <c r="BM874" i="50"/>
  <c r="BM875" i="50"/>
  <c r="BM876" i="50"/>
  <c r="BM877" i="50"/>
  <c r="BM878" i="50"/>
  <c r="BM879" i="50"/>
  <c r="BM880" i="50"/>
  <c r="BM881" i="50"/>
  <c r="BM882" i="50"/>
  <c r="BM883" i="50"/>
  <c r="BM884" i="50"/>
  <c r="BM885" i="50"/>
  <c r="BM886" i="50"/>
  <c r="BM887" i="50"/>
  <c r="BM888" i="50"/>
  <c r="BM889" i="50"/>
  <c r="BM890" i="50"/>
  <c r="BM891" i="50"/>
  <c r="BM892" i="50"/>
  <c r="BM893" i="50"/>
  <c r="BM894" i="50"/>
  <c r="BM895" i="50"/>
  <c r="BM896" i="50"/>
  <c r="BM897" i="50"/>
  <c r="BM898" i="50"/>
  <c r="BM899" i="50"/>
  <c r="BM900" i="50"/>
  <c r="BM901" i="50"/>
  <c r="BM902" i="50"/>
  <c r="BM903" i="50"/>
  <c r="BM904" i="50"/>
  <c r="BM905" i="50"/>
  <c r="BM906" i="50"/>
  <c r="BM907" i="50"/>
  <c r="BM908" i="50"/>
  <c r="BM909" i="50"/>
  <c r="BM910" i="50"/>
  <c r="BM911" i="50"/>
  <c r="BM912" i="50"/>
  <c r="BM913" i="50"/>
  <c r="BM914" i="50"/>
  <c r="BM915" i="50"/>
  <c r="BM916" i="50"/>
  <c r="BM917" i="50"/>
  <c r="BM918" i="50"/>
  <c r="BM919" i="50"/>
  <c r="BM920" i="50"/>
  <c r="BM921" i="50"/>
  <c r="BM922" i="50"/>
  <c r="BM923" i="50"/>
  <c r="BM924" i="50"/>
  <c r="BM925" i="50"/>
  <c r="BM926" i="50"/>
  <c r="BM927" i="50"/>
  <c r="BM928" i="50"/>
  <c r="BM929" i="50"/>
  <c r="BM930" i="50"/>
  <c r="BM931" i="50"/>
  <c r="BM932" i="50"/>
  <c r="BM933" i="50"/>
  <c r="BM934" i="50"/>
  <c r="BM935" i="50"/>
  <c r="BM936" i="50"/>
  <c r="BM937" i="50"/>
  <c r="BM938" i="50"/>
  <c r="BM939" i="50"/>
  <c r="BM940" i="50"/>
  <c r="BM941" i="50"/>
  <c r="BM942" i="50"/>
  <c r="BM943" i="50"/>
  <c r="BM944" i="50"/>
  <c r="BM945" i="50"/>
  <c r="BM946" i="50"/>
  <c r="BM947" i="50"/>
  <c r="BM948" i="50"/>
  <c r="BM949" i="50"/>
  <c r="BM950" i="50"/>
  <c r="BM951" i="50"/>
  <c r="BM952" i="50"/>
  <c r="BM953" i="50"/>
  <c r="BM954" i="50"/>
  <c r="BM955" i="50"/>
  <c r="BM956" i="50"/>
  <c r="BM957" i="50"/>
  <c r="BM958" i="50"/>
  <c r="BM959" i="50"/>
  <c r="BM960" i="50"/>
  <c r="BM961" i="50"/>
  <c r="BM962" i="50"/>
  <c r="BM963" i="50"/>
  <c r="BM964" i="50"/>
  <c r="BM965" i="50"/>
  <c r="BM966" i="50"/>
  <c r="BM967" i="50"/>
  <c r="BM968" i="50"/>
  <c r="BM969" i="50"/>
  <c r="BM970" i="50"/>
  <c r="BM971" i="50"/>
  <c r="BM972" i="50"/>
  <c r="BM973" i="50"/>
  <c r="BM974" i="50"/>
  <c r="BM975" i="50"/>
  <c r="BM976" i="50"/>
  <c r="BM977" i="50"/>
  <c r="BM978" i="50"/>
  <c r="BM979" i="50"/>
  <c r="BM980" i="50"/>
  <c r="BM981" i="50"/>
  <c r="BM982" i="50"/>
  <c r="BM983" i="50"/>
  <c r="BM984" i="50"/>
  <c r="BM985" i="50"/>
  <c r="BM986" i="50"/>
  <c r="BM987" i="50"/>
  <c r="BM988" i="50"/>
  <c r="BM989" i="50"/>
  <c r="BM990" i="50"/>
  <c r="BM991" i="50"/>
  <c r="BM992" i="50"/>
  <c r="BM993" i="50"/>
  <c r="BM994" i="50"/>
  <c r="BM995" i="50"/>
  <c r="BM996" i="50"/>
  <c r="BM997" i="50"/>
  <c r="BM998" i="50"/>
  <c r="BM999" i="50"/>
  <c r="BM1000" i="50"/>
  <c r="BM1001" i="50"/>
  <c r="BM1002" i="50"/>
  <c r="BM1003" i="50"/>
  <c r="BM1004" i="50"/>
  <c r="BM1005" i="50"/>
  <c r="BM1006" i="50"/>
  <c r="BM1007" i="50"/>
  <c r="BM1008" i="50"/>
  <c r="BM1009" i="50"/>
  <c r="BM1010" i="50"/>
  <c r="BM1011" i="50"/>
  <c r="BM1012" i="50"/>
  <c r="BM1013" i="50"/>
  <c r="BM14" i="50"/>
  <c r="BL15" i="50"/>
  <c r="BL16" i="50"/>
  <c r="BL17" i="50"/>
  <c r="BL18" i="50"/>
  <c r="BL19" i="50"/>
  <c r="BL20" i="50"/>
  <c r="BL21" i="50"/>
  <c r="BL22" i="50"/>
  <c r="BL23" i="50"/>
  <c r="BL24" i="50"/>
  <c r="BL25" i="50"/>
  <c r="BL26" i="50"/>
  <c r="BL27" i="50"/>
  <c r="BL28" i="50"/>
  <c r="BL29" i="50"/>
  <c r="BL30" i="50"/>
  <c r="BL31" i="50"/>
  <c r="BL32" i="50"/>
  <c r="BL33" i="50"/>
  <c r="BL34" i="50"/>
  <c r="BL35" i="50"/>
  <c r="BL36" i="50"/>
  <c r="BL37" i="50"/>
  <c r="BL38" i="50"/>
  <c r="BL39" i="50"/>
  <c r="BL40" i="50"/>
  <c r="BL41" i="50"/>
  <c r="BL42" i="50"/>
  <c r="BL43" i="50"/>
  <c r="BL44" i="50"/>
  <c r="BL45" i="50"/>
  <c r="BL46" i="50"/>
  <c r="BL47" i="50"/>
  <c r="BL48" i="50"/>
  <c r="BL49" i="50"/>
  <c r="BL50" i="50"/>
  <c r="BL51" i="50"/>
  <c r="BL52" i="50"/>
  <c r="BL53" i="50"/>
  <c r="BL54" i="50"/>
  <c r="BL55" i="50"/>
  <c r="BL56" i="50"/>
  <c r="BL57" i="50"/>
  <c r="BL58" i="50"/>
  <c r="BL59" i="50"/>
  <c r="BL60" i="50"/>
  <c r="BL61" i="50"/>
  <c r="BL62" i="50"/>
  <c r="BL63" i="50"/>
  <c r="BL64" i="50"/>
  <c r="BL65" i="50"/>
  <c r="BL66" i="50"/>
  <c r="BL67" i="50"/>
  <c r="BL68" i="50"/>
  <c r="BL69" i="50"/>
  <c r="BL70" i="50"/>
  <c r="BL71" i="50"/>
  <c r="BL72" i="50"/>
  <c r="BL73" i="50"/>
  <c r="BL74" i="50"/>
  <c r="BL75" i="50"/>
  <c r="BL76" i="50"/>
  <c r="BL77" i="50"/>
  <c r="BL78" i="50"/>
  <c r="BL79" i="50"/>
  <c r="BL80" i="50"/>
  <c r="BL81" i="50"/>
  <c r="BL82" i="50"/>
  <c r="BL83" i="50"/>
  <c r="BL84" i="50"/>
  <c r="BL85" i="50"/>
  <c r="BL86" i="50"/>
  <c r="BL87" i="50"/>
  <c r="BL88" i="50"/>
  <c r="BL89" i="50"/>
  <c r="BL90" i="50"/>
  <c r="BL91" i="50"/>
  <c r="BL92" i="50"/>
  <c r="BL93" i="50"/>
  <c r="BL94" i="50"/>
  <c r="BL95" i="50"/>
  <c r="BL96" i="50"/>
  <c r="BL97" i="50"/>
  <c r="BL98" i="50"/>
  <c r="BL99" i="50"/>
  <c r="BL100" i="50"/>
  <c r="BL101" i="50"/>
  <c r="BL102" i="50"/>
  <c r="BL103" i="50"/>
  <c r="BL104" i="50"/>
  <c r="BL105" i="50"/>
  <c r="BL106" i="50"/>
  <c r="BL107" i="50"/>
  <c r="BL108" i="50"/>
  <c r="BL109" i="50"/>
  <c r="BL110" i="50"/>
  <c r="BL111" i="50"/>
  <c r="BL112" i="50"/>
  <c r="BL113" i="50"/>
  <c r="BL114" i="50"/>
  <c r="BL115" i="50"/>
  <c r="BL116" i="50"/>
  <c r="BL117" i="50"/>
  <c r="BL118" i="50"/>
  <c r="BL119" i="50"/>
  <c r="BL120" i="50"/>
  <c r="BL121" i="50"/>
  <c r="BL122" i="50"/>
  <c r="BL123" i="50"/>
  <c r="BL124" i="50"/>
  <c r="BL125" i="50"/>
  <c r="BL126" i="50"/>
  <c r="BL127" i="50"/>
  <c r="BL128" i="50"/>
  <c r="BL129" i="50"/>
  <c r="BL130" i="50"/>
  <c r="BL131" i="50"/>
  <c r="BL132" i="50"/>
  <c r="BL133" i="50"/>
  <c r="BL134" i="50"/>
  <c r="BL135" i="50"/>
  <c r="BL136" i="50"/>
  <c r="BL137" i="50"/>
  <c r="BL138" i="50"/>
  <c r="BL139" i="50"/>
  <c r="BL140" i="50"/>
  <c r="BL141" i="50"/>
  <c r="BL142" i="50"/>
  <c r="BL143" i="50"/>
  <c r="BL144" i="50"/>
  <c r="BL145" i="50"/>
  <c r="BL146" i="50"/>
  <c r="BL147" i="50"/>
  <c r="BL148" i="50"/>
  <c r="BL149" i="50"/>
  <c r="BL150" i="50"/>
  <c r="BL151" i="50"/>
  <c r="BL152" i="50"/>
  <c r="BL153" i="50"/>
  <c r="BL154" i="50"/>
  <c r="BL155" i="50"/>
  <c r="BL156" i="50"/>
  <c r="BL157" i="50"/>
  <c r="BL158" i="50"/>
  <c r="BL159" i="50"/>
  <c r="BL160" i="50"/>
  <c r="BL161" i="50"/>
  <c r="BL162" i="50"/>
  <c r="BL163" i="50"/>
  <c r="BL164" i="50"/>
  <c r="BL165" i="50"/>
  <c r="BL166" i="50"/>
  <c r="BL167" i="50"/>
  <c r="BL168" i="50"/>
  <c r="BL169" i="50"/>
  <c r="BL170" i="50"/>
  <c r="BL171" i="50"/>
  <c r="BL172" i="50"/>
  <c r="BL173" i="50"/>
  <c r="BL174" i="50"/>
  <c r="BL175" i="50"/>
  <c r="BL176" i="50"/>
  <c r="BL177" i="50"/>
  <c r="BL178" i="50"/>
  <c r="BL179" i="50"/>
  <c r="BL180" i="50"/>
  <c r="BL181" i="50"/>
  <c r="BL182" i="50"/>
  <c r="BL183" i="50"/>
  <c r="BL184" i="50"/>
  <c r="BL185" i="50"/>
  <c r="BL186" i="50"/>
  <c r="BL187" i="50"/>
  <c r="BL188" i="50"/>
  <c r="BL189" i="50"/>
  <c r="BL190" i="50"/>
  <c r="BL191" i="50"/>
  <c r="BL192" i="50"/>
  <c r="BL193" i="50"/>
  <c r="BL194" i="50"/>
  <c r="BL195" i="50"/>
  <c r="BL196" i="50"/>
  <c r="BL197" i="50"/>
  <c r="BL198" i="50"/>
  <c r="BL199" i="50"/>
  <c r="BL200" i="50"/>
  <c r="BL201" i="50"/>
  <c r="BL202" i="50"/>
  <c r="BL203" i="50"/>
  <c r="BL204" i="50"/>
  <c r="BL205" i="50"/>
  <c r="BL206" i="50"/>
  <c r="BL207" i="50"/>
  <c r="BL208" i="50"/>
  <c r="BL209" i="50"/>
  <c r="BL210" i="50"/>
  <c r="BL211" i="50"/>
  <c r="BL212" i="50"/>
  <c r="BL213" i="50"/>
  <c r="BL214" i="50"/>
  <c r="BL215" i="50"/>
  <c r="BL216" i="50"/>
  <c r="BL217" i="50"/>
  <c r="BL218" i="50"/>
  <c r="BL219" i="50"/>
  <c r="BL220" i="50"/>
  <c r="BL221" i="50"/>
  <c r="BL222" i="50"/>
  <c r="BL223" i="50"/>
  <c r="BL224" i="50"/>
  <c r="BL225" i="50"/>
  <c r="BL226" i="50"/>
  <c r="BL227" i="50"/>
  <c r="BL228" i="50"/>
  <c r="BL229" i="50"/>
  <c r="BL230" i="50"/>
  <c r="BL231" i="50"/>
  <c r="BL232" i="50"/>
  <c r="BL233" i="50"/>
  <c r="BL234" i="50"/>
  <c r="BL235" i="50"/>
  <c r="BL236" i="50"/>
  <c r="BL237" i="50"/>
  <c r="BL238" i="50"/>
  <c r="BL239" i="50"/>
  <c r="BL240" i="50"/>
  <c r="BL241" i="50"/>
  <c r="BL242" i="50"/>
  <c r="BL243" i="50"/>
  <c r="BL244" i="50"/>
  <c r="BL245" i="50"/>
  <c r="BL246" i="50"/>
  <c r="BL247" i="50"/>
  <c r="BL248" i="50"/>
  <c r="BL249" i="50"/>
  <c r="BL250" i="50"/>
  <c r="BL251" i="50"/>
  <c r="BL252" i="50"/>
  <c r="BL253" i="50"/>
  <c r="BL254" i="50"/>
  <c r="BL255" i="50"/>
  <c r="BL256" i="50"/>
  <c r="BL257" i="50"/>
  <c r="BL258" i="50"/>
  <c r="BL259" i="50"/>
  <c r="BL260" i="50"/>
  <c r="BL261" i="50"/>
  <c r="BL262" i="50"/>
  <c r="BL263" i="50"/>
  <c r="BL264" i="50"/>
  <c r="BL265" i="50"/>
  <c r="BL266" i="50"/>
  <c r="BL267" i="50"/>
  <c r="BL268" i="50"/>
  <c r="BL269" i="50"/>
  <c r="BL270" i="50"/>
  <c r="BL271" i="50"/>
  <c r="BL272" i="50"/>
  <c r="BL273" i="50"/>
  <c r="BL274" i="50"/>
  <c r="BL275" i="50"/>
  <c r="BL276" i="50"/>
  <c r="BL277" i="50"/>
  <c r="BL278" i="50"/>
  <c r="BL279" i="50"/>
  <c r="BL280" i="50"/>
  <c r="BL281" i="50"/>
  <c r="BL282" i="50"/>
  <c r="BL283" i="50"/>
  <c r="BL284" i="50"/>
  <c r="BL285" i="50"/>
  <c r="BL286" i="50"/>
  <c r="BL287" i="50"/>
  <c r="BL288" i="50"/>
  <c r="BL289" i="50"/>
  <c r="BL290" i="50"/>
  <c r="BL291" i="50"/>
  <c r="BL292" i="50"/>
  <c r="BL293" i="50"/>
  <c r="BL294" i="50"/>
  <c r="BL295" i="50"/>
  <c r="BL296" i="50"/>
  <c r="BL297" i="50"/>
  <c r="BL298" i="50"/>
  <c r="BL299" i="50"/>
  <c r="BL300" i="50"/>
  <c r="BL301" i="50"/>
  <c r="BL302" i="50"/>
  <c r="BL303" i="50"/>
  <c r="BL304" i="50"/>
  <c r="BL305" i="50"/>
  <c r="BL306" i="50"/>
  <c r="BL307" i="50"/>
  <c r="BL308" i="50"/>
  <c r="BL309" i="50"/>
  <c r="BL310" i="50"/>
  <c r="BL311" i="50"/>
  <c r="BL312" i="50"/>
  <c r="BL313" i="50"/>
  <c r="BL314" i="50"/>
  <c r="BL315" i="50"/>
  <c r="BL316" i="50"/>
  <c r="BL317" i="50"/>
  <c r="BL318" i="50"/>
  <c r="BL319" i="50"/>
  <c r="BL320" i="50"/>
  <c r="BL321" i="50"/>
  <c r="BL322" i="50"/>
  <c r="BL323" i="50"/>
  <c r="BL324" i="50"/>
  <c r="BL325" i="50"/>
  <c r="BL326" i="50"/>
  <c r="BL327" i="50"/>
  <c r="BL328" i="50"/>
  <c r="BL329" i="50"/>
  <c r="BL330" i="50"/>
  <c r="BL331" i="50"/>
  <c r="BL332" i="50"/>
  <c r="BL333" i="50"/>
  <c r="BL334" i="50"/>
  <c r="BL335" i="50"/>
  <c r="BL336" i="50"/>
  <c r="BL337" i="50"/>
  <c r="BL338" i="50"/>
  <c r="BL339" i="50"/>
  <c r="BL340" i="50"/>
  <c r="BL341" i="50"/>
  <c r="BL342" i="50"/>
  <c r="BL343" i="50"/>
  <c r="BL344" i="50"/>
  <c r="BL345" i="50"/>
  <c r="BL346" i="50"/>
  <c r="BL347" i="50"/>
  <c r="BL348" i="50"/>
  <c r="BL349" i="50"/>
  <c r="BL350" i="50"/>
  <c r="BL351" i="50"/>
  <c r="BL352" i="50"/>
  <c r="BL353" i="50"/>
  <c r="BL354" i="50"/>
  <c r="BL355" i="50"/>
  <c r="BL356" i="50"/>
  <c r="BL357" i="50"/>
  <c r="BL358" i="50"/>
  <c r="BL359" i="50"/>
  <c r="BL360" i="50"/>
  <c r="BL361" i="50"/>
  <c r="BL362" i="50"/>
  <c r="BL363" i="50"/>
  <c r="BL364" i="50"/>
  <c r="BL365" i="50"/>
  <c r="BL366" i="50"/>
  <c r="BL367" i="50"/>
  <c r="BL368" i="50"/>
  <c r="BL369" i="50"/>
  <c r="BL370" i="50"/>
  <c r="BL371" i="50"/>
  <c r="BL372" i="50"/>
  <c r="BL373" i="50"/>
  <c r="BL374" i="50"/>
  <c r="BL375" i="50"/>
  <c r="BL376" i="50"/>
  <c r="BL377" i="50"/>
  <c r="BL378" i="50"/>
  <c r="BL379" i="50"/>
  <c r="BL380" i="50"/>
  <c r="BL381" i="50"/>
  <c r="BL382" i="50"/>
  <c r="BL383" i="50"/>
  <c r="BL384" i="50"/>
  <c r="BL385" i="50"/>
  <c r="BL386" i="50"/>
  <c r="BL387" i="50"/>
  <c r="BL388" i="50"/>
  <c r="BL389" i="50"/>
  <c r="BL390" i="50"/>
  <c r="BL391" i="50"/>
  <c r="BL392" i="50"/>
  <c r="BL393" i="50"/>
  <c r="BL394" i="50"/>
  <c r="BL395" i="50"/>
  <c r="BL396" i="50"/>
  <c r="BL397" i="50"/>
  <c r="BL398" i="50"/>
  <c r="BL399" i="50"/>
  <c r="BL400" i="50"/>
  <c r="BL401" i="50"/>
  <c r="BL402" i="50"/>
  <c r="BL403" i="50"/>
  <c r="BL404" i="50"/>
  <c r="BL405" i="50"/>
  <c r="BL406" i="50"/>
  <c r="BL407" i="50"/>
  <c r="BL408" i="50"/>
  <c r="BL409" i="50"/>
  <c r="BL410" i="50"/>
  <c r="BL411" i="50"/>
  <c r="BL412" i="50"/>
  <c r="BL413" i="50"/>
  <c r="BL414" i="50"/>
  <c r="BL415" i="50"/>
  <c r="BL416" i="50"/>
  <c r="BL417" i="50"/>
  <c r="BL418" i="50"/>
  <c r="BL419" i="50"/>
  <c r="BL420" i="50"/>
  <c r="BL421" i="50"/>
  <c r="BL422" i="50"/>
  <c r="BL423" i="50"/>
  <c r="BL424" i="50"/>
  <c r="BL425" i="50"/>
  <c r="BL426" i="50"/>
  <c r="BL427" i="50"/>
  <c r="BL428" i="50"/>
  <c r="BL429" i="50"/>
  <c r="BL430" i="50"/>
  <c r="BL431" i="50"/>
  <c r="BL432" i="50"/>
  <c r="BL433" i="50"/>
  <c r="BL434" i="50"/>
  <c r="BL435" i="50"/>
  <c r="BL436" i="50"/>
  <c r="BL437" i="50"/>
  <c r="BL438" i="50"/>
  <c r="BL439" i="50"/>
  <c r="BL440" i="50"/>
  <c r="BL441" i="50"/>
  <c r="BL442" i="50"/>
  <c r="BL443" i="50"/>
  <c r="BL444" i="50"/>
  <c r="BL445" i="50"/>
  <c r="BL446" i="50"/>
  <c r="BL447" i="50"/>
  <c r="BL448" i="50"/>
  <c r="BL449" i="50"/>
  <c r="BL450" i="50"/>
  <c r="BL451" i="50"/>
  <c r="BL452" i="50"/>
  <c r="BL453" i="50"/>
  <c r="BL454" i="50"/>
  <c r="BL455" i="50"/>
  <c r="BL456" i="50"/>
  <c r="BL457" i="50"/>
  <c r="BL458" i="50"/>
  <c r="BL459" i="50"/>
  <c r="BL460" i="50"/>
  <c r="BL461" i="50"/>
  <c r="BL462" i="50"/>
  <c r="BL463" i="50"/>
  <c r="BL464" i="50"/>
  <c r="BL465" i="50"/>
  <c r="BL466" i="50"/>
  <c r="BL467" i="50"/>
  <c r="BL468" i="50"/>
  <c r="BL469" i="50"/>
  <c r="BL470" i="50"/>
  <c r="BL471" i="50"/>
  <c r="BL472" i="50"/>
  <c r="BL473" i="50"/>
  <c r="BL474" i="50"/>
  <c r="BL475" i="50"/>
  <c r="BL476" i="50"/>
  <c r="BL477" i="50"/>
  <c r="BL478" i="50"/>
  <c r="BL479" i="50"/>
  <c r="BL480" i="50"/>
  <c r="BL481" i="50"/>
  <c r="BL482" i="50"/>
  <c r="BL483" i="50"/>
  <c r="BL484" i="50"/>
  <c r="BL485" i="50"/>
  <c r="BL486" i="50"/>
  <c r="BL487" i="50"/>
  <c r="BL488" i="50"/>
  <c r="BL489" i="50"/>
  <c r="BL490" i="50"/>
  <c r="BL491" i="50"/>
  <c r="BL492" i="50"/>
  <c r="BL493" i="50"/>
  <c r="BL494" i="50"/>
  <c r="BL495" i="50"/>
  <c r="BL496" i="50"/>
  <c r="BL497" i="50"/>
  <c r="BL498" i="50"/>
  <c r="BL499" i="50"/>
  <c r="BL500" i="50"/>
  <c r="BL501" i="50"/>
  <c r="BL502" i="50"/>
  <c r="BL503" i="50"/>
  <c r="BL504" i="50"/>
  <c r="BL505" i="50"/>
  <c r="BL506" i="50"/>
  <c r="BL507" i="50"/>
  <c r="BL508" i="50"/>
  <c r="BL509" i="50"/>
  <c r="BL510" i="50"/>
  <c r="BL511" i="50"/>
  <c r="BL512" i="50"/>
  <c r="BL513" i="50"/>
  <c r="BL514" i="50"/>
  <c r="BL515" i="50"/>
  <c r="BL516" i="50"/>
  <c r="BL517" i="50"/>
  <c r="BL518" i="50"/>
  <c r="BL519" i="50"/>
  <c r="BL520" i="50"/>
  <c r="BL521" i="50"/>
  <c r="BL522" i="50"/>
  <c r="BL523" i="50"/>
  <c r="BL524" i="50"/>
  <c r="BL525" i="50"/>
  <c r="BL526" i="50"/>
  <c r="BL527" i="50"/>
  <c r="BL528" i="50"/>
  <c r="BL529" i="50"/>
  <c r="BL530" i="50"/>
  <c r="BL531" i="50"/>
  <c r="BL532" i="50"/>
  <c r="BL533" i="50"/>
  <c r="BL534" i="50"/>
  <c r="BL535" i="50"/>
  <c r="BL536" i="50"/>
  <c r="BL537" i="50"/>
  <c r="BL538" i="50"/>
  <c r="BL539" i="50"/>
  <c r="BL540" i="50"/>
  <c r="BL541" i="50"/>
  <c r="BL542" i="50"/>
  <c r="BL543" i="50"/>
  <c r="BL544" i="50"/>
  <c r="BL545" i="50"/>
  <c r="BL546" i="50"/>
  <c r="BL547" i="50"/>
  <c r="BL548" i="50"/>
  <c r="BL549" i="50"/>
  <c r="BL550" i="50"/>
  <c r="BL551" i="50"/>
  <c r="BL552" i="50"/>
  <c r="BL553" i="50"/>
  <c r="BL554" i="50"/>
  <c r="BL555" i="50"/>
  <c r="BL556" i="50"/>
  <c r="BL557" i="50"/>
  <c r="BL558" i="50"/>
  <c r="BL559" i="50"/>
  <c r="BL560" i="50"/>
  <c r="BL561" i="50"/>
  <c r="BL562" i="50"/>
  <c r="BL563" i="50"/>
  <c r="BL564" i="50"/>
  <c r="BL565" i="50"/>
  <c r="BL566" i="50"/>
  <c r="BL567" i="50"/>
  <c r="BL568" i="50"/>
  <c r="BL569" i="50"/>
  <c r="BL570" i="50"/>
  <c r="BL571" i="50"/>
  <c r="BL572" i="50"/>
  <c r="BL573" i="50"/>
  <c r="BL574" i="50"/>
  <c r="BL575" i="50"/>
  <c r="BL576" i="50"/>
  <c r="BL577" i="50"/>
  <c r="BL578" i="50"/>
  <c r="BL579" i="50"/>
  <c r="BL580" i="50"/>
  <c r="BL581" i="50"/>
  <c r="BL582" i="50"/>
  <c r="BL583" i="50"/>
  <c r="BL584" i="50"/>
  <c r="BL585" i="50"/>
  <c r="BL586" i="50"/>
  <c r="BL587" i="50"/>
  <c r="BL588" i="50"/>
  <c r="BL589" i="50"/>
  <c r="BL590" i="50"/>
  <c r="BL591" i="50"/>
  <c r="BL592" i="50"/>
  <c r="BL593" i="50"/>
  <c r="BL594" i="50"/>
  <c r="BL595" i="50"/>
  <c r="BL596" i="50"/>
  <c r="BL597" i="50"/>
  <c r="BL598" i="50"/>
  <c r="BL599" i="50"/>
  <c r="BL600" i="50"/>
  <c r="BL601" i="50"/>
  <c r="BL602" i="50"/>
  <c r="BL603" i="50"/>
  <c r="BL604" i="50"/>
  <c r="BL605" i="50"/>
  <c r="BL606" i="50"/>
  <c r="BL607" i="50"/>
  <c r="BL608" i="50"/>
  <c r="BL609" i="50"/>
  <c r="BL610" i="50"/>
  <c r="BL611" i="50"/>
  <c r="BL612" i="50"/>
  <c r="BL613" i="50"/>
  <c r="BL614" i="50"/>
  <c r="BL615" i="50"/>
  <c r="BL616" i="50"/>
  <c r="BL617" i="50"/>
  <c r="BL618" i="50"/>
  <c r="BL619" i="50"/>
  <c r="BL620" i="50"/>
  <c r="BL621" i="50"/>
  <c r="BL622" i="50"/>
  <c r="BL623" i="50"/>
  <c r="BL624" i="50"/>
  <c r="BL625" i="50"/>
  <c r="BL626" i="50"/>
  <c r="BL627" i="50"/>
  <c r="BL628" i="50"/>
  <c r="BL629" i="50"/>
  <c r="BL630" i="50"/>
  <c r="BL631" i="50"/>
  <c r="BL632" i="50"/>
  <c r="BL633" i="50"/>
  <c r="BL634" i="50"/>
  <c r="BL635" i="50"/>
  <c r="BL636" i="50"/>
  <c r="BL637" i="50"/>
  <c r="BL638" i="50"/>
  <c r="BL639" i="50"/>
  <c r="BL640" i="50"/>
  <c r="BL641" i="50"/>
  <c r="BL642" i="50"/>
  <c r="BL643" i="50"/>
  <c r="BL644" i="50"/>
  <c r="BL645" i="50"/>
  <c r="BL646" i="50"/>
  <c r="BL647" i="50"/>
  <c r="BL648" i="50"/>
  <c r="BL649" i="50"/>
  <c r="BL650" i="50"/>
  <c r="BL651" i="50"/>
  <c r="BL652" i="50"/>
  <c r="BL653" i="50"/>
  <c r="BL654" i="50"/>
  <c r="BL655" i="50"/>
  <c r="BL656" i="50"/>
  <c r="BL657" i="50"/>
  <c r="BL658" i="50"/>
  <c r="BL659" i="50"/>
  <c r="BL660" i="50"/>
  <c r="BL661" i="50"/>
  <c r="BL662" i="50"/>
  <c r="BL663" i="50"/>
  <c r="BL664" i="50"/>
  <c r="BL665" i="50"/>
  <c r="BL666" i="50"/>
  <c r="BL667" i="50"/>
  <c r="BL668" i="50"/>
  <c r="BL669" i="50"/>
  <c r="BL670" i="50"/>
  <c r="BL671" i="50"/>
  <c r="BL672" i="50"/>
  <c r="BL673" i="50"/>
  <c r="BL674" i="50"/>
  <c r="BL675" i="50"/>
  <c r="BL676" i="50"/>
  <c r="BL677" i="50"/>
  <c r="BL678" i="50"/>
  <c r="BL679" i="50"/>
  <c r="BL680" i="50"/>
  <c r="BL681" i="50"/>
  <c r="BL682" i="50"/>
  <c r="BL683" i="50"/>
  <c r="BL684" i="50"/>
  <c r="BL685" i="50"/>
  <c r="BL686" i="50"/>
  <c r="BL687" i="50"/>
  <c r="BL688" i="50"/>
  <c r="BL689" i="50"/>
  <c r="BL690" i="50"/>
  <c r="BL691" i="50"/>
  <c r="BL692" i="50"/>
  <c r="BL693" i="50"/>
  <c r="BL694" i="50"/>
  <c r="BL695" i="50"/>
  <c r="BL696" i="50"/>
  <c r="BL697" i="50"/>
  <c r="BL698" i="50"/>
  <c r="BL699" i="50"/>
  <c r="BL700" i="50"/>
  <c r="BL701" i="50"/>
  <c r="BL702" i="50"/>
  <c r="BL703" i="50"/>
  <c r="BL704" i="50"/>
  <c r="BL705" i="50"/>
  <c r="BL706" i="50"/>
  <c r="BL707" i="50"/>
  <c r="BL708" i="50"/>
  <c r="BL709" i="50"/>
  <c r="BL710" i="50"/>
  <c r="BL711" i="50"/>
  <c r="BL712" i="50"/>
  <c r="BL713" i="50"/>
  <c r="BL714" i="50"/>
  <c r="BL715" i="50"/>
  <c r="BL716" i="50"/>
  <c r="BL717" i="50"/>
  <c r="BL718" i="50"/>
  <c r="BL719" i="50"/>
  <c r="BL720" i="50"/>
  <c r="BL721" i="50"/>
  <c r="BL722" i="50"/>
  <c r="BL723" i="50"/>
  <c r="BL724" i="50"/>
  <c r="BL725" i="50"/>
  <c r="BL726" i="50"/>
  <c r="BL727" i="50"/>
  <c r="BL728" i="50"/>
  <c r="BL729" i="50"/>
  <c r="BL730" i="50"/>
  <c r="BL731" i="50"/>
  <c r="BL732" i="50"/>
  <c r="BL733" i="50"/>
  <c r="BL734" i="50"/>
  <c r="BL735" i="50"/>
  <c r="BL736" i="50"/>
  <c r="BL737" i="50"/>
  <c r="BL738" i="50"/>
  <c r="BL739" i="50"/>
  <c r="BL740" i="50"/>
  <c r="BL741" i="50"/>
  <c r="BL742" i="50"/>
  <c r="BL743" i="50"/>
  <c r="BL744" i="50"/>
  <c r="BL745" i="50"/>
  <c r="BL746" i="50"/>
  <c r="BL747" i="50"/>
  <c r="BL748" i="50"/>
  <c r="BL749" i="50"/>
  <c r="BL750" i="50"/>
  <c r="BL751" i="50"/>
  <c r="BL752" i="50"/>
  <c r="BL753" i="50"/>
  <c r="BL754" i="50"/>
  <c r="BL755" i="50"/>
  <c r="BL756" i="50"/>
  <c r="BL757" i="50"/>
  <c r="BL758" i="50"/>
  <c r="BL759" i="50"/>
  <c r="BL760" i="50"/>
  <c r="BL761" i="50"/>
  <c r="BL762" i="50"/>
  <c r="BL763" i="50"/>
  <c r="BL764" i="50"/>
  <c r="BL765" i="50"/>
  <c r="BL766" i="50"/>
  <c r="BL767" i="50"/>
  <c r="BL768" i="50"/>
  <c r="BL769" i="50"/>
  <c r="BL770" i="50"/>
  <c r="BL771" i="50"/>
  <c r="BL772" i="50"/>
  <c r="BL773" i="50"/>
  <c r="BL774" i="50"/>
  <c r="BL775" i="50"/>
  <c r="BL776" i="50"/>
  <c r="BL777" i="50"/>
  <c r="BL778" i="50"/>
  <c r="BL779" i="50"/>
  <c r="BL780" i="50"/>
  <c r="BL781" i="50"/>
  <c r="BL782" i="50"/>
  <c r="BL783" i="50"/>
  <c r="BL784" i="50"/>
  <c r="BL785" i="50"/>
  <c r="BL786" i="50"/>
  <c r="BL787" i="50"/>
  <c r="BL788" i="50"/>
  <c r="BL789" i="50"/>
  <c r="BL790" i="50"/>
  <c r="BL791" i="50"/>
  <c r="BL792" i="50"/>
  <c r="BL793" i="50"/>
  <c r="BL794" i="50"/>
  <c r="BL795" i="50"/>
  <c r="BL796" i="50"/>
  <c r="BL797" i="50"/>
  <c r="BL798" i="50"/>
  <c r="BL799" i="50"/>
  <c r="BL800" i="50"/>
  <c r="BL801" i="50"/>
  <c r="BL802" i="50"/>
  <c r="BL803" i="50"/>
  <c r="BL804" i="50"/>
  <c r="BL805" i="50"/>
  <c r="BL806" i="50"/>
  <c r="BL807" i="50"/>
  <c r="BL808" i="50"/>
  <c r="BL809" i="50"/>
  <c r="BL810" i="50"/>
  <c r="BL811" i="50"/>
  <c r="BL812" i="50"/>
  <c r="BL813" i="50"/>
  <c r="BL814" i="50"/>
  <c r="BL815" i="50"/>
  <c r="BL816" i="50"/>
  <c r="BL817" i="50"/>
  <c r="BL818" i="50"/>
  <c r="BL819" i="50"/>
  <c r="BL820" i="50"/>
  <c r="BL821" i="50"/>
  <c r="BL822" i="50"/>
  <c r="BL823" i="50"/>
  <c r="BL824" i="50"/>
  <c r="BL825" i="50"/>
  <c r="BL826" i="50"/>
  <c r="BL827" i="50"/>
  <c r="BL828" i="50"/>
  <c r="BL829" i="50"/>
  <c r="BL830" i="50"/>
  <c r="BL831" i="50"/>
  <c r="BL832" i="50"/>
  <c r="BL833" i="50"/>
  <c r="BL834" i="50"/>
  <c r="BL835" i="50"/>
  <c r="BL836" i="50"/>
  <c r="BL837" i="50"/>
  <c r="BL838" i="50"/>
  <c r="BL839" i="50"/>
  <c r="BL840" i="50"/>
  <c r="BL841" i="50"/>
  <c r="BL842" i="50"/>
  <c r="BL843" i="50"/>
  <c r="BL844" i="50"/>
  <c r="BL845" i="50"/>
  <c r="BL846" i="50"/>
  <c r="BL847" i="50"/>
  <c r="BL848" i="50"/>
  <c r="BL849" i="50"/>
  <c r="BL850" i="50"/>
  <c r="BL851" i="50"/>
  <c r="BL852" i="50"/>
  <c r="BL853" i="50"/>
  <c r="BL854" i="50"/>
  <c r="BL855" i="50"/>
  <c r="BL856" i="50"/>
  <c r="BL857" i="50"/>
  <c r="BL858" i="50"/>
  <c r="BL859" i="50"/>
  <c r="BL860" i="50"/>
  <c r="BL861" i="50"/>
  <c r="BL862" i="50"/>
  <c r="BL863" i="50"/>
  <c r="BL864" i="50"/>
  <c r="BL865" i="50"/>
  <c r="BL866" i="50"/>
  <c r="BL867" i="50"/>
  <c r="BL868" i="50"/>
  <c r="BL869" i="50"/>
  <c r="BL870" i="50"/>
  <c r="BL871" i="50"/>
  <c r="BL872" i="50"/>
  <c r="BL873" i="50"/>
  <c r="BL874" i="50"/>
  <c r="BL875" i="50"/>
  <c r="BL876" i="50"/>
  <c r="BL877" i="50"/>
  <c r="BL878" i="50"/>
  <c r="BL879" i="50"/>
  <c r="BL880" i="50"/>
  <c r="BL881" i="50"/>
  <c r="BL882" i="50"/>
  <c r="BL883" i="50"/>
  <c r="BL884" i="50"/>
  <c r="BL885" i="50"/>
  <c r="BL886" i="50"/>
  <c r="BL887" i="50"/>
  <c r="BL888" i="50"/>
  <c r="BL889" i="50"/>
  <c r="BL890" i="50"/>
  <c r="BL891" i="50"/>
  <c r="BL892" i="50"/>
  <c r="BL893" i="50"/>
  <c r="BL894" i="50"/>
  <c r="BL895" i="50"/>
  <c r="BL896" i="50"/>
  <c r="BL897" i="50"/>
  <c r="BL898" i="50"/>
  <c r="BL899" i="50"/>
  <c r="BL900" i="50"/>
  <c r="BL901" i="50"/>
  <c r="BL902" i="50"/>
  <c r="BL903" i="50"/>
  <c r="BL904" i="50"/>
  <c r="BL905" i="50"/>
  <c r="BL906" i="50"/>
  <c r="BL907" i="50"/>
  <c r="BL908" i="50"/>
  <c r="BL909" i="50"/>
  <c r="BL910" i="50"/>
  <c r="BL911" i="50"/>
  <c r="BL912" i="50"/>
  <c r="BL913" i="50"/>
  <c r="BL914" i="50"/>
  <c r="BL915" i="50"/>
  <c r="BL916" i="50"/>
  <c r="BL917" i="50"/>
  <c r="BL918" i="50"/>
  <c r="BL919" i="50"/>
  <c r="BL920" i="50"/>
  <c r="BL921" i="50"/>
  <c r="BL922" i="50"/>
  <c r="BL923" i="50"/>
  <c r="BL924" i="50"/>
  <c r="BL925" i="50"/>
  <c r="BL926" i="50"/>
  <c r="BL927" i="50"/>
  <c r="BL928" i="50"/>
  <c r="BL929" i="50"/>
  <c r="BL930" i="50"/>
  <c r="BL931" i="50"/>
  <c r="BL932" i="50"/>
  <c r="BL933" i="50"/>
  <c r="BL934" i="50"/>
  <c r="BL935" i="50"/>
  <c r="BL936" i="50"/>
  <c r="BL937" i="50"/>
  <c r="BL938" i="50"/>
  <c r="BL939" i="50"/>
  <c r="BL940" i="50"/>
  <c r="BL941" i="50"/>
  <c r="BL942" i="50"/>
  <c r="BL943" i="50"/>
  <c r="BL944" i="50"/>
  <c r="BL945" i="50"/>
  <c r="BL946" i="50"/>
  <c r="BL947" i="50"/>
  <c r="BL948" i="50"/>
  <c r="BL949" i="50"/>
  <c r="BL950" i="50"/>
  <c r="BL951" i="50"/>
  <c r="BL952" i="50"/>
  <c r="BL953" i="50"/>
  <c r="BL954" i="50"/>
  <c r="BL955" i="50"/>
  <c r="BL956" i="50"/>
  <c r="BL957" i="50"/>
  <c r="BL958" i="50"/>
  <c r="BL959" i="50"/>
  <c r="BL960" i="50"/>
  <c r="BL961" i="50"/>
  <c r="BL962" i="50"/>
  <c r="BL963" i="50"/>
  <c r="BL964" i="50"/>
  <c r="BL965" i="50"/>
  <c r="BL966" i="50"/>
  <c r="BL967" i="50"/>
  <c r="BL968" i="50"/>
  <c r="BL969" i="50"/>
  <c r="BL970" i="50"/>
  <c r="BL971" i="50"/>
  <c r="BL972" i="50"/>
  <c r="BL973" i="50"/>
  <c r="BL974" i="50"/>
  <c r="BL975" i="50"/>
  <c r="BL976" i="50"/>
  <c r="BL977" i="50"/>
  <c r="BL978" i="50"/>
  <c r="BL979" i="50"/>
  <c r="BL980" i="50"/>
  <c r="BL981" i="50"/>
  <c r="BL982" i="50"/>
  <c r="BL983" i="50"/>
  <c r="BL984" i="50"/>
  <c r="BL985" i="50"/>
  <c r="BL986" i="50"/>
  <c r="BL987" i="50"/>
  <c r="BL988" i="50"/>
  <c r="BL989" i="50"/>
  <c r="BL990" i="50"/>
  <c r="BL991" i="50"/>
  <c r="BL992" i="50"/>
  <c r="BL993" i="50"/>
  <c r="BL994" i="50"/>
  <c r="BL995" i="50"/>
  <c r="BL996" i="50"/>
  <c r="BL997" i="50"/>
  <c r="BL998" i="50"/>
  <c r="BL999" i="50"/>
  <c r="BL1000" i="50"/>
  <c r="BL1001" i="50"/>
  <c r="BL1002" i="50"/>
  <c r="BL1003" i="50"/>
  <c r="BL1004" i="50"/>
  <c r="BL1005" i="50"/>
  <c r="BL1006" i="50"/>
  <c r="BL1007" i="50"/>
  <c r="BL1008" i="50"/>
  <c r="BL1009" i="50"/>
  <c r="BL1010" i="50"/>
  <c r="BL1011" i="50"/>
  <c r="BL1012" i="50"/>
  <c r="BL1013" i="50"/>
  <c r="BL14" i="50"/>
  <c r="BK15" i="50"/>
  <c r="BK16" i="50"/>
  <c r="BK17" i="50"/>
  <c r="BK18" i="50"/>
  <c r="BK19" i="50"/>
  <c r="BK20" i="50"/>
  <c r="BK21" i="50"/>
  <c r="BK22" i="50"/>
  <c r="BK23" i="50"/>
  <c r="BK24" i="50"/>
  <c r="BK25" i="50"/>
  <c r="BK26" i="50"/>
  <c r="BK27" i="50"/>
  <c r="BK28" i="50"/>
  <c r="BK29" i="50"/>
  <c r="BK30" i="50"/>
  <c r="BK31" i="50"/>
  <c r="BK32" i="50"/>
  <c r="BK33" i="50"/>
  <c r="BK34" i="50"/>
  <c r="BK35" i="50"/>
  <c r="BK36" i="50"/>
  <c r="BK37" i="50"/>
  <c r="BK38" i="50"/>
  <c r="BK39" i="50"/>
  <c r="BK40" i="50"/>
  <c r="BK41" i="50"/>
  <c r="BK42" i="50"/>
  <c r="BK43" i="50"/>
  <c r="BK44" i="50"/>
  <c r="BK45" i="50"/>
  <c r="BK46" i="50"/>
  <c r="BK47" i="50"/>
  <c r="BK48" i="50"/>
  <c r="BK49" i="50"/>
  <c r="BK50" i="50"/>
  <c r="BK51" i="50"/>
  <c r="BK52" i="50"/>
  <c r="BK53" i="50"/>
  <c r="BK54" i="50"/>
  <c r="BK55" i="50"/>
  <c r="BK56" i="50"/>
  <c r="BK57" i="50"/>
  <c r="BK58" i="50"/>
  <c r="BK59" i="50"/>
  <c r="BK60" i="50"/>
  <c r="BK61" i="50"/>
  <c r="BK62" i="50"/>
  <c r="BK63" i="50"/>
  <c r="BK64" i="50"/>
  <c r="BK65" i="50"/>
  <c r="BK66" i="50"/>
  <c r="BK67" i="50"/>
  <c r="BK68" i="50"/>
  <c r="BK69" i="50"/>
  <c r="BK70" i="50"/>
  <c r="BK71" i="50"/>
  <c r="BK72" i="50"/>
  <c r="BK73" i="50"/>
  <c r="BK74" i="50"/>
  <c r="BK75" i="50"/>
  <c r="BK76" i="50"/>
  <c r="BK77" i="50"/>
  <c r="BK78" i="50"/>
  <c r="BK79" i="50"/>
  <c r="BK80" i="50"/>
  <c r="BK81" i="50"/>
  <c r="BK82" i="50"/>
  <c r="BK83" i="50"/>
  <c r="BK84" i="50"/>
  <c r="BK85" i="50"/>
  <c r="BK86" i="50"/>
  <c r="BK87" i="50"/>
  <c r="BK88" i="50"/>
  <c r="BK89" i="50"/>
  <c r="BK90" i="50"/>
  <c r="BK91" i="50"/>
  <c r="BK92" i="50"/>
  <c r="BK93" i="50"/>
  <c r="BK94" i="50"/>
  <c r="BK95" i="50"/>
  <c r="BK96" i="50"/>
  <c r="BK97" i="50"/>
  <c r="BK98" i="50"/>
  <c r="BK99" i="50"/>
  <c r="BK100" i="50"/>
  <c r="BK101" i="50"/>
  <c r="BK102" i="50"/>
  <c r="BK103" i="50"/>
  <c r="BK104" i="50"/>
  <c r="BK105" i="50"/>
  <c r="BK106" i="50"/>
  <c r="BK107" i="50"/>
  <c r="BK108" i="50"/>
  <c r="BK109" i="50"/>
  <c r="BK110" i="50"/>
  <c r="BK111" i="50"/>
  <c r="BK112" i="50"/>
  <c r="BK113" i="50"/>
  <c r="BK114" i="50"/>
  <c r="BK115" i="50"/>
  <c r="BK116" i="50"/>
  <c r="BK117" i="50"/>
  <c r="BK118" i="50"/>
  <c r="BK119" i="50"/>
  <c r="BK120" i="50"/>
  <c r="BK121" i="50"/>
  <c r="BK122" i="50"/>
  <c r="BK123" i="50"/>
  <c r="BK124" i="50"/>
  <c r="BK125" i="50"/>
  <c r="BK126" i="50"/>
  <c r="BK127" i="50"/>
  <c r="BK128" i="50"/>
  <c r="BK129" i="50"/>
  <c r="BK130" i="50"/>
  <c r="BK131" i="50"/>
  <c r="BK132" i="50"/>
  <c r="BK133" i="50"/>
  <c r="BK134" i="50"/>
  <c r="BK135" i="50"/>
  <c r="BK136" i="50"/>
  <c r="BK137" i="50"/>
  <c r="BK138" i="50"/>
  <c r="BK139" i="50"/>
  <c r="BK140" i="50"/>
  <c r="BK141" i="50"/>
  <c r="BK142" i="50"/>
  <c r="BK143" i="50"/>
  <c r="BK144" i="50"/>
  <c r="BK145" i="50"/>
  <c r="BK146" i="50"/>
  <c r="BK147" i="50"/>
  <c r="BK148" i="50"/>
  <c r="BK149" i="50"/>
  <c r="BK150" i="50"/>
  <c r="BK151" i="50"/>
  <c r="BK152" i="50"/>
  <c r="BK153" i="50"/>
  <c r="BK154" i="50"/>
  <c r="BK155" i="50"/>
  <c r="BK156" i="50"/>
  <c r="BK157" i="50"/>
  <c r="BK158" i="50"/>
  <c r="BK159" i="50"/>
  <c r="BK160" i="50"/>
  <c r="BK161" i="50"/>
  <c r="BK162" i="50"/>
  <c r="BK163" i="50"/>
  <c r="BK164" i="50"/>
  <c r="BK165" i="50"/>
  <c r="BK166" i="50"/>
  <c r="BK167" i="50"/>
  <c r="BK168" i="50"/>
  <c r="BK169" i="50"/>
  <c r="BK170" i="50"/>
  <c r="BK171" i="50"/>
  <c r="BK172" i="50"/>
  <c r="BK173" i="50"/>
  <c r="BK174" i="50"/>
  <c r="BK175" i="50"/>
  <c r="BK176" i="50"/>
  <c r="BK177" i="50"/>
  <c r="BK178" i="50"/>
  <c r="BK179" i="50"/>
  <c r="BK180" i="50"/>
  <c r="BK181" i="50"/>
  <c r="BK182" i="50"/>
  <c r="BK183" i="50"/>
  <c r="BK184" i="50"/>
  <c r="BK185" i="50"/>
  <c r="BK186" i="50"/>
  <c r="BK187" i="50"/>
  <c r="BK188" i="50"/>
  <c r="BK189" i="50"/>
  <c r="BK190" i="50"/>
  <c r="BK191" i="50"/>
  <c r="BK192" i="50"/>
  <c r="BK193" i="50"/>
  <c r="BK194" i="50"/>
  <c r="BK195" i="50"/>
  <c r="BK196" i="50"/>
  <c r="BK197" i="50"/>
  <c r="BK198" i="50"/>
  <c r="BK199" i="50"/>
  <c r="BK200" i="50"/>
  <c r="BK201" i="50"/>
  <c r="BK202" i="50"/>
  <c r="BK203" i="50"/>
  <c r="BK204" i="50"/>
  <c r="BK205" i="50"/>
  <c r="BK206" i="50"/>
  <c r="BK207" i="50"/>
  <c r="BK208" i="50"/>
  <c r="BK209" i="50"/>
  <c r="BK210" i="50"/>
  <c r="BK211" i="50"/>
  <c r="BK212" i="50"/>
  <c r="BK213" i="50"/>
  <c r="BK214" i="50"/>
  <c r="BK215" i="50"/>
  <c r="BK216" i="50"/>
  <c r="BK217" i="50"/>
  <c r="BK218" i="50"/>
  <c r="BK219" i="50"/>
  <c r="BK220" i="50"/>
  <c r="BK221" i="50"/>
  <c r="BK222" i="50"/>
  <c r="BK223" i="50"/>
  <c r="BK224" i="50"/>
  <c r="BK225" i="50"/>
  <c r="BK226" i="50"/>
  <c r="BK227" i="50"/>
  <c r="BK228" i="50"/>
  <c r="BK229" i="50"/>
  <c r="BK230" i="50"/>
  <c r="BK231" i="50"/>
  <c r="BK232" i="50"/>
  <c r="BK233" i="50"/>
  <c r="BK234" i="50"/>
  <c r="BK235" i="50"/>
  <c r="BK236" i="50"/>
  <c r="BK237" i="50"/>
  <c r="BK238" i="50"/>
  <c r="BK239" i="50"/>
  <c r="BK240" i="50"/>
  <c r="BK241" i="50"/>
  <c r="BK242" i="50"/>
  <c r="BK243" i="50"/>
  <c r="BK244" i="50"/>
  <c r="BK245" i="50"/>
  <c r="BK246" i="50"/>
  <c r="BK247" i="50"/>
  <c r="BK248" i="50"/>
  <c r="BK249" i="50"/>
  <c r="BK250" i="50"/>
  <c r="BK251" i="50"/>
  <c r="BK252" i="50"/>
  <c r="BK253" i="50"/>
  <c r="BK254" i="50"/>
  <c r="BK255" i="50"/>
  <c r="BK256" i="50"/>
  <c r="BK257" i="50"/>
  <c r="BK258" i="50"/>
  <c r="BK259" i="50"/>
  <c r="BK260" i="50"/>
  <c r="BK261" i="50"/>
  <c r="BK262" i="50"/>
  <c r="BK263" i="50"/>
  <c r="BK264" i="50"/>
  <c r="BK265" i="50"/>
  <c r="BK266" i="50"/>
  <c r="BK267" i="50"/>
  <c r="BK268" i="50"/>
  <c r="BK269" i="50"/>
  <c r="BK270" i="50"/>
  <c r="BK271" i="50"/>
  <c r="BK272" i="50"/>
  <c r="BK273" i="50"/>
  <c r="BK274" i="50"/>
  <c r="BK275" i="50"/>
  <c r="BK276" i="50"/>
  <c r="BK277" i="50"/>
  <c r="BK278" i="50"/>
  <c r="BK279" i="50"/>
  <c r="BK280" i="50"/>
  <c r="BK281" i="50"/>
  <c r="BK282" i="50"/>
  <c r="BK283" i="50"/>
  <c r="BK284" i="50"/>
  <c r="BK285" i="50"/>
  <c r="BK286" i="50"/>
  <c r="BK287" i="50"/>
  <c r="BK288" i="50"/>
  <c r="BK289" i="50"/>
  <c r="BK290" i="50"/>
  <c r="BK291" i="50"/>
  <c r="BK292" i="50"/>
  <c r="BK293" i="50"/>
  <c r="BK294" i="50"/>
  <c r="BK295" i="50"/>
  <c r="BK296" i="50"/>
  <c r="BK297" i="50"/>
  <c r="BK298" i="50"/>
  <c r="BK299" i="50"/>
  <c r="BK300" i="50"/>
  <c r="BK301" i="50"/>
  <c r="BK302" i="50"/>
  <c r="BK303" i="50"/>
  <c r="BK304" i="50"/>
  <c r="BK305" i="50"/>
  <c r="BK306" i="50"/>
  <c r="BK307" i="50"/>
  <c r="BK308" i="50"/>
  <c r="BK309" i="50"/>
  <c r="BK310" i="50"/>
  <c r="BK311" i="50"/>
  <c r="BK312" i="50"/>
  <c r="BK313" i="50"/>
  <c r="BK314" i="50"/>
  <c r="BK315" i="50"/>
  <c r="BK316" i="50"/>
  <c r="BK317" i="50"/>
  <c r="BK318" i="50"/>
  <c r="BK319" i="50"/>
  <c r="BK320" i="50"/>
  <c r="BK321" i="50"/>
  <c r="BK322" i="50"/>
  <c r="BK323" i="50"/>
  <c r="BK324" i="50"/>
  <c r="BK325" i="50"/>
  <c r="BK326" i="50"/>
  <c r="BK327" i="50"/>
  <c r="BK328" i="50"/>
  <c r="BK329" i="50"/>
  <c r="BK330" i="50"/>
  <c r="BK331" i="50"/>
  <c r="BK332" i="50"/>
  <c r="BK333" i="50"/>
  <c r="BK334" i="50"/>
  <c r="BK335" i="50"/>
  <c r="BK336" i="50"/>
  <c r="BK337" i="50"/>
  <c r="BK338" i="50"/>
  <c r="BK339" i="50"/>
  <c r="BK340" i="50"/>
  <c r="BK341" i="50"/>
  <c r="BK342" i="50"/>
  <c r="BK343" i="50"/>
  <c r="BK344" i="50"/>
  <c r="BK345" i="50"/>
  <c r="BK346" i="50"/>
  <c r="BK347" i="50"/>
  <c r="BK348" i="50"/>
  <c r="BK349" i="50"/>
  <c r="BK350" i="50"/>
  <c r="BK351" i="50"/>
  <c r="BK352" i="50"/>
  <c r="BK353" i="50"/>
  <c r="BK354" i="50"/>
  <c r="BK355" i="50"/>
  <c r="BK356" i="50"/>
  <c r="BK357" i="50"/>
  <c r="BK358" i="50"/>
  <c r="BK359" i="50"/>
  <c r="BK360" i="50"/>
  <c r="BK361" i="50"/>
  <c r="BK362" i="50"/>
  <c r="BK363" i="50"/>
  <c r="BK364" i="50"/>
  <c r="BK365" i="50"/>
  <c r="BK366" i="50"/>
  <c r="BK367" i="50"/>
  <c r="BK368" i="50"/>
  <c r="BK369" i="50"/>
  <c r="BK370" i="50"/>
  <c r="BK371" i="50"/>
  <c r="BK372" i="50"/>
  <c r="BK373" i="50"/>
  <c r="BK374" i="50"/>
  <c r="BK375" i="50"/>
  <c r="BK376" i="50"/>
  <c r="BK377" i="50"/>
  <c r="BK378" i="50"/>
  <c r="BK379" i="50"/>
  <c r="BK380" i="50"/>
  <c r="BK381" i="50"/>
  <c r="BK382" i="50"/>
  <c r="BK383" i="50"/>
  <c r="BK384" i="50"/>
  <c r="BK385" i="50"/>
  <c r="BK386" i="50"/>
  <c r="BK387" i="50"/>
  <c r="BK388" i="50"/>
  <c r="BK389" i="50"/>
  <c r="BK390" i="50"/>
  <c r="BK391" i="50"/>
  <c r="BK392" i="50"/>
  <c r="BK393" i="50"/>
  <c r="BK394" i="50"/>
  <c r="BK395" i="50"/>
  <c r="BK396" i="50"/>
  <c r="BK397" i="50"/>
  <c r="BK398" i="50"/>
  <c r="BK399" i="50"/>
  <c r="BK400" i="50"/>
  <c r="BK401" i="50"/>
  <c r="BK402" i="50"/>
  <c r="BK403" i="50"/>
  <c r="BK404" i="50"/>
  <c r="BK405" i="50"/>
  <c r="BK406" i="50"/>
  <c r="BK407" i="50"/>
  <c r="BK408" i="50"/>
  <c r="BK409" i="50"/>
  <c r="BK410" i="50"/>
  <c r="BK411" i="50"/>
  <c r="BK412" i="50"/>
  <c r="BK413" i="50"/>
  <c r="BK414" i="50"/>
  <c r="BK415" i="50"/>
  <c r="BK416" i="50"/>
  <c r="BK417" i="50"/>
  <c r="BK418" i="50"/>
  <c r="BK419" i="50"/>
  <c r="BK420" i="50"/>
  <c r="BK421" i="50"/>
  <c r="BK422" i="50"/>
  <c r="BK423" i="50"/>
  <c r="BK424" i="50"/>
  <c r="BK425" i="50"/>
  <c r="BK426" i="50"/>
  <c r="BK427" i="50"/>
  <c r="BK428" i="50"/>
  <c r="BK429" i="50"/>
  <c r="BK430" i="50"/>
  <c r="BK431" i="50"/>
  <c r="BK432" i="50"/>
  <c r="BK433" i="50"/>
  <c r="BK434" i="50"/>
  <c r="BK435" i="50"/>
  <c r="BK436" i="50"/>
  <c r="BK437" i="50"/>
  <c r="BK438" i="50"/>
  <c r="BK439" i="50"/>
  <c r="BK440" i="50"/>
  <c r="BK441" i="50"/>
  <c r="BK442" i="50"/>
  <c r="BK443" i="50"/>
  <c r="BK444" i="50"/>
  <c r="BK445" i="50"/>
  <c r="BK446" i="50"/>
  <c r="BK447" i="50"/>
  <c r="BK448" i="50"/>
  <c r="BK449" i="50"/>
  <c r="BK450" i="50"/>
  <c r="BK451" i="50"/>
  <c r="BK452" i="50"/>
  <c r="BK453" i="50"/>
  <c r="BK454" i="50"/>
  <c r="BK455" i="50"/>
  <c r="BK456" i="50"/>
  <c r="BK457" i="50"/>
  <c r="BK458" i="50"/>
  <c r="BK459" i="50"/>
  <c r="BK460" i="50"/>
  <c r="BK461" i="50"/>
  <c r="BK462" i="50"/>
  <c r="BK463" i="50"/>
  <c r="BK464" i="50"/>
  <c r="BK465" i="50"/>
  <c r="BK466" i="50"/>
  <c r="BK467" i="50"/>
  <c r="BK468" i="50"/>
  <c r="BK469" i="50"/>
  <c r="BK470" i="50"/>
  <c r="BK471" i="50"/>
  <c r="BK472" i="50"/>
  <c r="BK473" i="50"/>
  <c r="BK474" i="50"/>
  <c r="BK475" i="50"/>
  <c r="BK476" i="50"/>
  <c r="BK477" i="50"/>
  <c r="BK478" i="50"/>
  <c r="BK479" i="50"/>
  <c r="BK480" i="50"/>
  <c r="BK481" i="50"/>
  <c r="BK482" i="50"/>
  <c r="BK483" i="50"/>
  <c r="BK484" i="50"/>
  <c r="BK485" i="50"/>
  <c r="BK486" i="50"/>
  <c r="BK487" i="50"/>
  <c r="BK488" i="50"/>
  <c r="BK489" i="50"/>
  <c r="BK490" i="50"/>
  <c r="BK491" i="50"/>
  <c r="BK492" i="50"/>
  <c r="BK493" i="50"/>
  <c r="BK494" i="50"/>
  <c r="BK495" i="50"/>
  <c r="BK496" i="50"/>
  <c r="BK497" i="50"/>
  <c r="BK498" i="50"/>
  <c r="BK499" i="50"/>
  <c r="BK500" i="50"/>
  <c r="BK501" i="50"/>
  <c r="BK502" i="50"/>
  <c r="BK503" i="50"/>
  <c r="BK504" i="50"/>
  <c r="BK505" i="50"/>
  <c r="BK506" i="50"/>
  <c r="BK507" i="50"/>
  <c r="BK508" i="50"/>
  <c r="BK509" i="50"/>
  <c r="BK510" i="50"/>
  <c r="BK511" i="50"/>
  <c r="BK512" i="50"/>
  <c r="BK513" i="50"/>
  <c r="BK514" i="50"/>
  <c r="BK515" i="50"/>
  <c r="BK516" i="50"/>
  <c r="BK517" i="50"/>
  <c r="BK518" i="50"/>
  <c r="BK519" i="50"/>
  <c r="BK520" i="50"/>
  <c r="BK521" i="50"/>
  <c r="BK522" i="50"/>
  <c r="BK523" i="50"/>
  <c r="BK524" i="50"/>
  <c r="BK525" i="50"/>
  <c r="BK526" i="50"/>
  <c r="BK527" i="50"/>
  <c r="BK528" i="50"/>
  <c r="BK529" i="50"/>
  <c r="BK530" i="50"/>
  <c r="BK531" i="50"/>
  <c r="BK532" i="50"/>
  <c r="BK533" i="50"/>
  <c r="BK534" i="50"/>
  <c r="BK535" i="50"/>
  <c r="BK536" i="50"/>
  <c r="BK537" i="50"/>
  <c r="BK538" i="50"/>
  <c r="BK539" i="50"/>
  <c r="BK540" i="50"/>
  <c r="BK541" i="50"/>
  <c r="BK542" i="50"/>
  <c r="BK543" i="50"/>
  <c r="BK544" i="50"/>
  <c r="BK545" i="50"/>
  <c r="BK546" i="50"/>
  <c r="BK547" i="50"/>
  <c r="BK548" i="50"/>
  <c r="BK549" i="50"/>
  <c r="BK550" i="50"/>
  <c r="BK551" i="50"/>
  <c r="BK552" i="50"/>
  <c r="BK553" i="50"/>
  <c r="BK554" i="50"/>
  <c r="BK555" i="50"/>
  <c r="BK556" i="50"/>
  <c r="BK557" i="50"/>
  <c r="BK558" i="50"/>
  <c r="BK559" i="50"/>
  <c r="BK560" i="50"/>
  <c r="BK561" i="50"/>
  <c r="BK562" i="50"/>
  <c r="BK563" i="50"/>
  <c r="BK564" i="50"/>
  <c r="BK565" i="50"/>
  <c r="BK566" i="50"/>
  <c r="BK567" i="50"/>
  <c r="BK568" i="50"/>
  <c r="BK569" i="50"/>
  <c r="BK570" i="50"/>
  <c r="BK571" i="50"/>
  <c r="BK572" i="50"/>
  <c r="BK573" i="50"/>
  <c r="BK574" i="50"/>
  <c r="BK575" i="50"/>
  <c r="BK576" i="50"/>
  <c r="BK577" i="50"/>
  <c r="BK578" i="50"/>
  <c r="BK579" i="50"/>
  <c r="BK580" i="50"/>
  <c r="BK581" i="50"/>
  <c r="BK582" i="50"/>
  <c r="BK583" i="50"/>
  <c r="BK584" i="50"/>
  <c r="BK585" i="50"/>
  <c r="BK586" i="50"/>
  <c r="BK587" i="50"/>
  <c r="BK588" i="50"/>
  <c r="BK589" i="50"/>
  <c r="BK590" i="50"/>
  <c r="BK591" i="50"/>
  <c r="BK592" i="50"/>
  <c r="BK593" i="50"/>
  <c r="BK594" i="50"/>
  <c r="BK595" i="50"/>
  <c r="BK596" i="50"/>
  <c r="BK597" i="50"/>
  <c r="BK598" i="50"/>
  <c r="BK599" i="50"/>
  <c r="BK600" i="50"/>
  <c r="BK601" i="50"/>
  <c r="BK602" i="50"/>
  <c r="BK603" i="50"/>
  <c r="BK604" i="50"/>
  <c r="BK605" i="50"/>
  <c r="BK606" i="50"/>
  <c r="BK607" i="50"/>
  <c r="BK608" i="50"/>
  <c r="BK609" i="50"/>
  <c r="BK610" i="50"/>
  <c r="BK611" i="50"/>
  <c r="BK612" i="50"/>
  <c r="BK613" i="50"/>
  <c r="BK614" i="50"/>
  <c r="BK615" i="50"/>
  <c r="BK616" i="50"/>
  <c r="BK617" i="50"/>
  <c r="BK618" i="50"/>
  <c r="BK619" i="50"/>
  <c r="BK620" i="50"/>
  <c r="BK621" i="50"/>
  <c r="BK622" i="50"/>
  <c r="BK623" i="50"/>
  <c r="BK624" i="50"/>
  <c r="BK625" i="50"/>
  <c r="BK626" i="50"/>
  <c r="BK627" i="50"/>
  <c r="BK628" i="50"/>
  <c r="BK629" i="50"/>
  <c r="BK630" i="50"/>
  <c r="BK631" i="50"/>
  <c r="BK632" i="50"/>
  <c r="BK633" i="50"/>
  <c r="BK634" i="50"/>
  <c r="BK635" i="50"/>
  <c r="BK636" i="50"/>
  <c r="BK637" i="50"/>
  <c r="BK638" i="50"/>
  <c r="BK639" i="50"/>
  <c r="BK640" i="50"/>
  <c r="BK641" i="50"/>
  <c r="BK642" i="50"/>
  <c r="BK643" i="50"/>
  <c r="BK644" i="50"/>
  <c r="BK645" i="50"/>
  <c r="BK646" i="50"/>
  <c r="BK647" i="50"/>
  <c r="BK648" i="50"/>
  <c r="BK649" i="50"/>
  <c r="BK650" i="50"/>
  <c r="BK651" i="50"/>
  <c r="BK652" i="50"/>
  <c r="BK653" i="50"/>
  <c r="BK654" i="50"/>
  <c r="BK655" i="50"/>
  <c r="BK656" i="50"/>
  <c r="BK657" i="50"/>
  <c r="BK658" i="50"/>
  <c r="BK659" i="50"/>
  <c r="BK660" i="50"/>
  <c r="BK661" i="50"/>
  <c r="BK662" i="50"/>
  <c r="BK663" i="50"/>
  <c r="BK664" i="50"/>
  <c r="BK665" i="50"/>
  <c r="BK666" i="50"/>
  <c r="BK667" i="50"/>
  <c r="BK668" i="50"/>
  <c r="BK669" i="50"/>
  <c r="BK670" i="50"/>
  <c r="BK671" i="50"/>
  <c r="BK672" i="50"/>
  <c r="BK673" i="50"/>
  <c r="BK674" i="50"/>
  <c r="BK675" i="50"/>
  <c r="BK676" i="50"/>
  <c r="BK677" i="50"/>
  <c r="BK678" i="50"/>
  <c r="BK679" i="50"/>
  <c r="BK680" i="50"/>
  <c r="BK681" i="50"/>
  <c r="BK682" i="50"/>
  <c r="BK683" i="50"/>
  <c r="BK684" i="50"/>
  <c r="BK685" i="50"/>
  <c r="BK686" i="50"/>
  <c r="BK687" i="50"/>
  <c r="BK688" i="50"/>
  <c r="BK689" i="50"/>
  <c r="BK690" i="50"/>
  <c r="BK691" i="50"/>
  <c r="BK692" i="50"/>
  <c r="BK693" i="50"/>
  <c r="BK694" i="50"/>
  <c r="BK695" i="50"/>
  <c r="BK696" i="50"/>
  <c r="BK697" i="50"/>
  <c r="BK698" i="50"/>
  <c r="BK699" i="50"/>
  <c r="BK700" i="50"/>
  <c r="BK701" i="50"/>
  <c r="BK702" i="50"/>
  <c r="BK703" i="50"/>
  <c r="BK704" i="50"/>
  <c r="BK705" i="50"/>
  <c r="BK706" i="50"/>
  <c r="BK707" i="50"/>
  <c r="BK708" i="50"/>
  <c r="BK709" i="50"/>
  <c r="BK710" i="50"/>
  <c r="BK711" i="50"/>
  <c r="BK712" i="50"/>
  <c r="BK713" i="50"/>
  <c r="BK714" i="50"/>
  <c r="BK715" i="50"/>
  <c r="BK716" i="50"/>
  <c r="BK717" i="50"/>
  <c r="BK718" i="50"/>
  <c r="BK719" i="50"/>
  <c r="BK720" i="50"/>
  <c r="BK721" i="50"/>
  <c r="BK722" i="50"/>
  <c r="BK723" i="50"/>
  <c r="BK724" i="50"/>
  <c r="BK725" i="50"/>
  <c r="BK726" i="50"/>
  <c r="BK727" i="50"/>
  <c r="BK728" i="50"/>
  <c r="BK729" i="50"/>
  <c r="BK730" i="50"/>
  <c r="BK731" i="50"/>
  <c r="BK732" i="50"/>
  <c r="BK733" i="50"/>
  <c r="BK734" i="50"/>
  <c r="BK735" i="50"/>
  <c r="BK736" i="50"/>
  <c r="BK737" i="50"/>
  <c r="BK738" i="50"/>
  <c r="BK739" i="50"/>
  <c r="BK740" i="50"/>
  <c r="BK741" i="50"/>
  <c r="BK742" i="50"/>
  <c r="BK743" i="50"/>
  <c r="BK744" i="50"/>
  <c r="BK745" i="50"/>
  <c r="BK746" i="50"/>
  <c r="BK747" i="50"/>
  <c r="BK748" i="50"/>
  <c r="BK749" i="50"/>
  <c r="BK750" i="50"/>
  <c r="BK751" i="50"/>
  <c r="BK752" i="50"/>
  <c r="BK753" i="50"/>
  <c r="BK754" i="50"/>
  <c r="BK755" i="50"/>
  <c r="BK756" i="50"/>
  <c r="BK757" i="50"/>
  <c r="BK758" i="50"/>
  <c r="BK759" i="50"/>
  <c r="BK760" i="50"/>
  <c r="BK761" i="50"/>
  <c r="BK762" i="50"/>
  <c r="BK763" i="50"/>
  <c r="BK764" i="50"/>
  <c r="BK765" i="50"/>
  <c r="BK766" i="50"/>
  <c r="BK767" i="50"/>
  <c r="BK768" i="50"/>
  <c r="BK769" i="50"/>
  <c r="BK770" i="50"/>
  <c r="BK771" i="50"/>
  <c r="BK772" i="50"/>
  <c r="BK773" i="50"/>
  <c r="BK774" i="50"/>
  <c r="BK775" i="50"/>
  <c r="BK776" i="50"/>
  <c r="BK777" i="50"/>
  <c r="BK778" i="50"/>
  <c r="BK779" i="50"/>
  <c r="BK780" i="50"/>
  <c r="BK781" i="50"/>
  <c r="BK782" i="50"/>
  <c r="BK783" i="50"/>
  <c r="BK784" i="50"/>
  <c r="BK785" i="50"/>
  <c r="BK786" i="50"/>
  <c r="BK787" i="50"/>
  <c r="BK788" i="50"/>
  <c r="BK789" i="50"/>
  <c r="BK790" i="50"/>
  <c r="BK791" i="50"/>
  <c r="BK792" i="50"/>
  <c r="BK793" i="50"/>
  <c r="BK794" i="50"/>
  <c r="BK795" i="50"/>
  <c r="BK796" i="50"/>
  <c r="BK797" i="50"/>
  <c r="BK798" i="50"/>
  <c r="BK799" i="50"/>
  <c r="BK800" i="50"/>
  <c r="BK801" i="50"/>
  <c r="BK802" i="50"/>
  <c r="BK803" i="50"/>
  <c r="BK804" i="50"/>
  <c r="BK805" i="50"/>
  <c r="BK806" i="50"/>
  <c r="BK807" i="50"/>
  <c r="BK808" i="50"/>
  <c r="BK809" i="50"/>
  <c r="BK810" i="50"/>
  <c r="BK811" i="50"/>
  <c r="BK812" i="50"/>
  <c r="BK813" i="50"/>
  <c r="BK814" i="50"/>
  <c r="BK815" i="50"/>
  <c r="BK816" i="50"/>
  <c r="BK817" i="50"/>
  <c r="BK818" i="50"/>
  <c r="BK819" i="50"/>
  <c r="BK820" i="50"/>
  <c r="BK821" i="50"/>
  <c r="BK822" i="50"/>
  <c r="BK823" i="50"/>
  <c r="BK824" i="50"/>
  <c r="BK825" i="50"/>
  <c r="BK826" i="50"/>
  <c r="BK827" i="50"/>
  <c r="BK828" i="50"/>
  <c r="BK829" i="50"/>
  <c r="BK830" i="50"/>
  <c r="BK831" i="50"/>
  <c r="BK832" i="50"/>
  <c r="BK833" i="50"/>
  <c r="BK834" i="50"/>
  <c r="BK835" i="50"/>
  <c r="BK836" i="50"/>
  <c r="BK837" i="50"/>
  <c r="BK838" i="50"/>
  <c r="BK839" i="50"/>
  <c r="BK840" i="50"/>
  <c r="BK841" i="50"/>
  <c r="BK842" i="50"/>
  <c r="BK843" i="50"/>
  <c r="BK844" i="50"/>
  <c r="BK845" i="50"/>
  <c r="BK846" i="50"/>
  <c r="BK847" i="50"/>
  <c r="BK848" i="50"/>
  <c r="BK849" i="50"/>
  <c r="BK850" i="50"/>
  <c r="BK851" i="50"/>
  <c r="BK852" i="50"/>
  <c r="BK853" i="50"/>
  <c r="BK854" i="50"/>
  <c r="BK855" i="50"/>
  <c r="BK856" i="50"/>
  <c r="BK857" i="50"/>
  <c r="BK858" i="50"/>
  <c r="BK859" i="50"/>
  <c r="BK860" i="50"/>
  <c r="BK861" i="50"/>
  <c r="BK862" i="50"/>
  <c r="BK863" i="50"/>
  <c r="BK864" i="50"/>
  <c r="BK865" i="50"/>
  <c r="BK866" i="50"/>
  <c r="BK867" i="50"/>
  <c r="BK868" i="50"/>
  <c r="BK869" i="50"/>
  <c r="BK870" i="50"/>
  <c r="BK871" i="50"/>
  <c r="BK872" i="50"/>
  <c r="BK873" i="50"/>
  <c r="BK874" i="50"/>
  <c r="BK875" i="50"/>
  <c r="BK876" i="50"/>
  <c r="BK877" i="50"/>
  <c r="BK878" i="50"/>
  <c r="BK879" i="50"/>
  <c r="BK880" i="50"/>
  <c r="BK881" i="50"/>
  <c r="BK882" i="50"/>
  <c r="BK883" i="50"/>
  <c r="BK884" i="50"/>
  <c r="BK885" i="50"/>
  <c r="BK886" i="50"/>
  <c r="BK887" i="50"/>
  <c r="BK888" i="50"/>
  <c r="BK889" i="50"/>
  <c r="BK890" i="50"/>
  <c r="BK891" i="50"/>
  <c r="BK892" i="50"/>
  <c r="BK893" i="50"/>
  <c r="BK894" i="50"/>
  <c r="BK895" i="50"/>
  <c r="BK896" i="50"/>
  <c r="BK897" i="50"/>
  <c r="BK898" i="50"/>
  <c r="BK899" i="50"/>
  <c r="BK900" i="50"/>
  <c r="BK901" i="50"/>
  <c r="BK902" i="50"/>
  <c r="BK903" i="50"/>
  <c r="BK904" i="50"/>
  <c r="BK905" i="50"/>
  <c r="BK906" i="50"/>
  <c r="BK907" i="50"/>
  <c r="BK908" i="50"/>
  <c r="BK909" i="50"/>
  <c r="BK910" i="50"/>
  <c r="BK911" i="50"/>
  <c r="BK912" i="50"/>
  <c r="BK913" i="50"/>
  <c r="BK914" i="50"/>
  <c r="BK915" i="50"/>
  <c r="BK916" i="50"/>
  <c r="BK917" i="50"/>
  <c r="BK918" i="50"/>
  <c r="BK919" i="50"/>
  <c r="BK920" i="50"/>
  <c r="BK921" i="50"/>
  <c r="BK922" i="50"/>
  <c r="BK923" i="50"/>
  <c r="BK924" i="50"/>
  <c r="BK925" i="50"/>
  <c r="BK926" i="50"/>
  <c r="BK927" i="50"/>
  <c r="BK928" i="50"/>
  <c r="BK929" i="50"/>
  <c r="BK930" i="50"/>
  <c r="BK931" i="50"/>
  <c r="BK932" i="50"/>
  <c r="BK933" i="50"/>
  <c r="BK934" i="50"/>
  <c r="BK935" i="50"/>
  <c r="BK936" i="50"/>
  <c r="BK937" i="50"/>
  <c r="BK938" i="50"/>
  <c r="BK939" i="50"/>
  <c r="BK940" i="50"/>
  <c r="BK941" i="50"/>
  <c r="BK942" i="50"/>
  <c r="BK943" i="50"/>
  <c r="BK944" i="50"/>
  <c r="BK945" i="50"/>
  <c r="BK946" i="50"/>
  <c r="BK947" i="50"/>
  <c r="BK948" i="50"/>
  <c r="BK949" i="50"/>
  <c r="BK950" i="50"/>
  <c r="BK951" i="50"/>
  <c r="BK952" i="50"/>
  <c r="BK953" i="50"/>
  <c r="BK954" i="50"/>
  <c r="BK955" i="50"/>
  <c r="BK956" i="50"/>
  <c r="BK957" i="50"/>
  <c r="BK958" i="50"/>
  <c r="BK959" i="50"/>
  <c r="BK960" i="50"/>
  <c r="BK961" i="50"/>
  <c r="BK962" i="50"/>
  <c r="BK963" i="50"/>
  <c r="BK964" i="50"/>
  <c r="BK965" i="50"/>
  <c r="BK966" i="50"/>
  <c r="BK967" i="50"/>
  <c r="BK968" i="50"/>
  <c r="BK969" i="50"/>
  <c r="BK970" i="50"/>
  <c r="BK971" i="50"/>
  <c r="BK972" i="50"/>
  <c r="BK973" i="50"/>
  <c r="BK974" i="50"/>
  <c r="BK975" i="50"/>
  <c r="BK976" i="50"/>
  <c r="BK977" i="50"/>
  <c r="BK978" i="50"/>
  <c r="BK979" i="50"/>
  <c r="BK980" i="50"/>
  <c r="BK981" i="50"/>
  <c r="BK982" i="50"/>
  <c r="BK983" i="50"/>
  <c r="BK984" i="50"/>
  <c r="BK985" i="50"/>
  <c r="BK986" i="50"/>
  <c r="BK987" i="50"/>
  <c r="BK988" i="50"/>
  <c r="BK989" i="50"/>
  <c r="BK990" i="50"/>
  <c r="BK991" i="50"/>
  <c r="BK992" i="50"/>
  <c r="BK993" i="50"/>
  <c r="BK994" i="50"/>
  <c r="BK995" i="50"/>
  <c r="BK996" i="50"/>
  <c r="BK997" i="50"/>
  <c r="BK998" i="50"/>
  <c r="BK999" i="50"/>
  <c r="BK1000" i="50"/>
  <c r="BK1001" i="50"/>
  <c r="BK1002" i="50"/>
  <c r="BK1003" i="50"/>
  <c r="BK1004" i="50"/>
  <c r="BK1005" i="50"/>
  <c r="BK1006" i="50"/>
  <c r="BK1007" i="50"/>
  <c r="BK1008" i="50"/>
  <c r="BK1009" i="50"/>
  <c r="BK1010" i="50"/>
  <c r="BK1011" i="50"/>
  <c r="BK1012" i="50"/>
  <c r="BK1013" i="50"/>
  <c r="BK14" i="50"/>
  <c r="BJ15" i="50"/>
  <c r="BJ16" i="50"/>
  <c r="BJ17" i="50"/>
  <c r="BJ18" i="50"/>
  <c r="BJ19" i="50"/>
  <c r="BJ20" i="50"/>
  <c r="BJ21" i="50"/>
  <c r="BJ22" i="50"/>
  <c r="BJ23" i="50"/>
  <c r="BJ24" i="50"/>
  <c r="BJ25" i="50"/>
  <c r="BJ26" i="50"/>
  <c r="BJ27" i="50"/>
  <c r="BJ28" i="50"/>
  <c r="BJ29" i="50"/>
  <c r="BJ30" i="50"/>
  <c r="BJ31" i="50"/>
  <c r="BJ32" i="50"/>
  <c r="BJ33" i="50"/>
  <c r="BJ34" i="50"/>
  <c r="BJ35" i="50"/>
  <c r="BJ36" i="50"/>
  <c r="BJ37" i="50"/>
  <c r="BJ38" i="50"/>
  <c r="BJ39" i="50"/>
  <c r="BJ40" i="50"/>
  <c r="BJ41" i="50"/>
  <c r="BJ42" i="50"/>
  <c r="BJ43" i="50"/>
  <c r="BJ44" i="50"/>
  <c r="BJ45" i="50"/>
  <c r="BJ46" i="50"/>
  <c r="BJ47" i="50"/>
  <c r="BJ48" i="50"/>
  <c r="BJ49" i="50"/>
  <c r="BJ50" i="50"/>
  <c r="BJ51" i="50"/>
  <c r="BJ52" i="50"/>
  <c r="BJ53" i="50"/>
  <c r="BJ54" i="50"/>
  <c r="BJ55" i="50"/>
  <c r="BJ56" i="50"/>
  <c r="BJ57" i="50"/>
  <c r="BJ58" i="50"/>
  <c r="BJ59" i="50"/>
  <c r="BJ60" i="50"/>
  <c r="BJ61" i="50"/>
  <c r="BJ62" i="50"/>
  <c r="BJ63" i="50"/>
  <c r="BJ64" i="50"/>
  <c r="BJ65" i="50"/>
  <c r="BJ66" i="50"/>
  <c r="BJ67" i="50"/>
  <c r="BJ68" i="50"/>
  <c r="BJ69" i="50"/>
  <c r="BJ70" i="50"/>
  <c r="BJ71" i="50"/>
  <c r="BJ72" i="50"/>
  <c r="BJ73" i="50"/>
  <c r="BJ74" i="50"/>
  <c r="BJ75" i="50"/>
  <c r="BJ76" i="50"/>
  <c r="BJ77" i="50"/>
  <c r="BJ78" i="50"/>
  <c r="BJ79" i="50"/>
  <c r="BJ80" i="50"/>
  <c r="BJ81" i="50"/>
  <c r="BJ82" i="50"/>
  <c r="BJ83" i="50"/>
  <c r="BJ84" i="50"/>
  <c r="BJ85" i="50"/>
  <c r="BJ86" i="50"/>
  <c r="BJ87" i="50"/>
  <c r="BJ88" i="50"/>
  <c r="BJ89" i="50"/>
  <c r="BJ90" i="50"/>
  <c r="BJ91" i="50"/>
  <c r="BJ92" i="50"/>
  <c r="BJ93" i="50"/>
  <c r="BJ94" i="50"/>
  <c r="BJ95" i="50"/>
  <c r="BJ96" i="50"/>
  <c r="BJ97" i="50"/>
  <c r="BJ98" i="50"/>
  <c r="BJ99" i="50"/>
  <c r="BJ100" i="50"/>
  <c r="BJ101" i="50"/>
  <c r="BJ102" i="50"/>
  <c r="BJ103" i="50"/>
  <c r="BJ104" i="50"/>
  <c r="BJ105" i="50"/>
  <c r="BJ106" i="50"/>
  <c r="BJ107" i="50"/>
  <c r="BJ108" i="50"/>
  <c r="BJ109" i="50"/>
  <c r="BJ110" i="50"/>
  <c r="BJ111" i="50"/>
  <c r="BJ112" i="50"/>
  <c r="BJ113" i="50"/>
  <c r="BJ114" i="50"/>
  <c r="BJ115" i="50"/>
  <c r="BJ116" i="50"/>
  <c r="BJ117" i="50"/>
  <c r="BJ118" i="50"/>
  <c r="BJ119" i="50"/>
  <c r="BJ120" i="50"/>
  <c r="BJ121" i="50"/>
  <c r="BJ122" i="50"/>
  <c r="BJ123" i="50"/>
  <c r="BJ124" i="50"/>
  <c r="BJ125" i="50"/>
  <c r="BJ126" i="50"/>
  <c r="BJ127" i="50"/>
  <c r="BJ128" i="50"/>
  <c r="BJ129" i="50"/>
  <c r="BJ130" i="50"/>
  <c r="BJ131" i="50"/>
  <c r="BJ132" i="50"/>
  <c r="BJ133" i="50"/>
  <c r="BJ134" i="50"/>
  <c r="BJ135" i="50"/>
  <c r="BJ136" i="50"/>
  <c r="BJ137" i="50"/>
  <c r="BJ138" i="50"/>
  <c r="BJ139" i="50"/>
  <c r="BJ140" i="50"/>
  <c r="BJ141" i="50"/>
  <c r="BJ142" i="50"/>
  <c r="BJ143" i="50"/>
  <c r="BJ144" i="50"/>
  <c r="BJ145" i="50"/>
  <c r="BJ146" i="50"/>
  <c r="BJ147" i="50"/>
  <c r="BJ148" i="50"/>
  <c r="BJ149" i="50"/>
  <c r="BJ150" i="50"/>
  <c r="BJ151" i="50"/>
  <c r="BJ152" i="50"/>
  <c r="BJ153" i="50"/>
  <c r="BJ154" i="50"/>
  <c r="BJ155" i="50"/>
  <c r="BJ156" i="50"/>
  <c r="BJ157" i="50"/>
  <c r="BJ158" i="50"/>
  <c r="BJ159" i="50"/>
  <c r="BJ160" i="50"/>
  <c r="BJ161" i="50"/>
  <c r="BJ162" i="50"/>
  <c r="BJ163" i="50"/>
  <c r="BJ164" i="50"/>
  <c r="BJ165" i="50"/>
  <c r="BJ166" i="50"/>
  <c r="BJ167" i="50"/>
  <c r="BJ168" i="50"/>
  <c r="BJ169" i="50"/>
  <c r="BJ170" i="50"/>
  <c r="BJ171" i="50"/>
  <c r="BJ172" i="50"/>
  <c r="BJ173" i="50"/>
  <c r="BJ174" i="50"/>
  <c r="BJ175" i="50"/>
  <c r="BJ176" i="50"/>
  <c r="BJ177" i="50"/>
  <c r="BJ178" i="50"/>
  <c r="BJ179" i="50"/>
  <c r="BJ180" i="50"/>
  <c r="BJ181" i="50"/>
  <c r="BJ182" i="50"/>
  <c r="BJ183" i="50"/>
  <c r="BJ184" i="50"/>
  <c r="BJ185" i="50"/>
  <c r="BJ186" i="50"/>
  <c r="BJ187" i="50"/>
  <c r="BJ188" i="50"/>
  <c r="BJ189" i="50"/>
  <c r="BJ190" i="50"/>
  <c r="BJ191" i="50"/>
  <c r="BJ192" i="50"/>
  <c r="BJ193" i="50"/>
  <c r="BJ194" i="50"/>
  <c r="BJ195" i="50"/>
  <c r="BJ196" i="50"/>
  <c r="BJ197" i="50"/>
  <c r="BJ198" i="50"/>
  <c r="BJ199" i="50"/>
  <c r="BJ200" i="50"/>
  <c r="BJ201" i="50"/>
  <c r="BJ202" i="50"/>
  <c r="BJ203" i="50"/>
  <c r="BJ204" i="50"/>
  <c r="BJ205" i="50"/>
  <c r="BJ206" i="50"/>
  <c r="BJ207" i="50"/>
  <c r="BJ208" i="50"/>
  <c r="BJ209" i="50"/>
  <c r="BJ210" i="50"/>
  <c r="BJ211" i="50"/>
  <c r="BJ212" i="50"/>
  <c r="BJ213" i="50"/>
  <c r="BJ214" i="50"/>
  <c r="BJ215" i="50"/>
  <c r="BJ216" i="50"/>
  <c r="BJ217" i="50"/>
  <c r="BJ218" i="50"/>
  <c r="BJ219" i="50"/>
  <c r="BJ220" i="50"/>
  <c r="BJ221" i="50"/>
  <c r="BJ222" i="50"/>
  <c r="BJ223" i="50"/>
  <c r="BJ224" i="50"/>
  <c r="BJ225" i="50"/>
  <c r="BJ226" i="50"/>
  <c r="BJ227" i="50"/>
  <c r="BJ228" i="50"/>
  <c r="BJ229" i="50"/>
  <c r="BJ230" i="50"/>
  <c r="BJ231" i="50"/>
  <c r="BJ232" i="50"/>
  <c r="BJ233" i="50"/>
  <c r="BJ234" i="50"/>
  <c r="BJ235" i="50"/>
  <c r="BJ236" i="50"/>
  <c r="BJ237" i="50"/>
  <c r="BJ238" i="50"/>
  <c r="BJ239" i="50"/>
  <c r="BJ240" i="50"/>
  <c r="BJ241" i="50"/>
  <c r="BJ242" i="50"/>
  <c r="BJ243" i="50"/>
  <c r="BJ244" i="50"/>
  <c r="BJ245" i="50"/>
  <c r="BJ246" i="50"/>
  <c r="BJ247" i="50"/>
  <c r="BJ248" i="50"/>
  <c r="BJ249" i="50"/>
  <c r="BJ250" i="50"/>
  <c r="BJ251" i="50"/>
  <c r="BJ252" i="50"/>
  <c r="BJ253" i="50"/>
  <c r="BJ254" i="50"/>
  <c r="BJ255" i="50"/>
  <c r="BJ256" i="50"/>
  <c r="BJ257" i="50"/>
  <c r="BJ258" i="50"/>
  <c r="BJ259" i="50"/>
  <c r="BJ260" i="50"/>
  <c r="BJ261" i="50"/>
  <c r="BJ262" i="50"/>
  <c r="BJ263" i="50"/>
  <c r="BJ264" i="50"/>
  <c r="BJ265" i="50"/>
  <c r="BJ266" i="50"/>
  <c r="BJ267" i="50"/>
  <c r="BJ268" i="50"/>
  <c r="BJ269" i="50"/>
  <c r="BJ270" i="50"/>
  <c r="BJ271" i="50"/>
  <c r="BJ272" i="50"/>
  <c r="BJ273" i="50"/>
  <c r="BJ274" i="50"/>
  <c r="BJ275" i="50"/>
  <c r="BJ276" i="50"/>
  <c r="BJ277" i="50"/>
  <c r="BJ278" i="50"/>
  <c r="BJ279" i="50"/>
  <c r="BJ280" i="50"/>
  <c r="BJ281" i="50"/>
  <c r="BJ282" i="50"/>
  <c r="BJ283" i="50"/>
  <c r="BJ284" i="50"/>
  <c r="BJ285" i="50"/>
  <c r="BJ286" i="50"/>
  <c r="BJ287" i="50"/>
  <c r="BJ288" i="50"/>
  <c r="BJ289" i="50"/>
  <c r="BJ290" i="50"/>
  <c r="BJ291" i="50"/>
  <c r="BJ292" i="50"/>
  <c r="BJ293" i="50"/>
  <c r="BJ294" i="50"/>
  <c r="BJ295" i="50"/>
  <c r="BJ296" i="50"/>
  <c r="BJ297" i="50"/>
  <c r="BJ298" i="50"/>
  <c r="BJ299" i="50"/>
  <c r="BJ300" i="50"/>
  <c r="BJ301" i="50"/>
  <c r="BJ302" i="50"/>
  <c r="BJ303" i="50"/>
  <c r="BJ304" i="50"/>
  <c r="BJ305" i="50"/>
  <c r="BJ306" i="50"/>
  <c r="BJ307" i="50"/>
  <c r="BJ308" i="50"/>
  <c r="BJ309" i="50"/>
  <c r="BJ310" i="50"/>
  <c r="BJ311" i="50"/>
  <c r="BJ312" i="50"/>
  <c r="BJ313" i="50"/>
  <c r="BJ314" i="50"/>
  <c r="BJ315" i="50"/>
  <c r="BJ316" i="50"/>
  <c r="BJ317" i="50"/>
  <c r="BJ318" i="50"/>
  <c r="BJ319" i="50"/>
  <c r="BJ320" i="50"/>
  <c r="BJ321" i="50"/>
  <c r="BJ322" i="50"/>
  <c r="BJ323" i="50"/>
  <c r="BJ324" i="50"/>
  <c r="BJ325" i="50"/>
  <c r="BJ326" i="50"/>
  <c r="BJ327" i="50"/>
  <c r="BJ328" i="50"/>
  <c r="BJ329" i="50"/>
  <c r="BJ330" i="50"/>
  <c r="BJ331" i="50"/>
  <c r="BJ332" i="50"/>
  <c r="BJ333" i="50"/>
  <c r="BJ334" i="50"/>
  <c r="BJ335" i="50"/>
  <c r="BJ336" i="50"/>
  <c r="BJ337" i="50"/>
  <c r="BJ338" i="50"/>
  <c r="BJ339" i="50"/>
  <c r="BJ340" i="50"/>
  <c r="BJ341" i="50"/>
  <c r="BJ342" i="50"/>
  <c r="BJ343" i="50"/>
  <c r="BJ344" i="50"/>
  <c r="BJ345" i="50"/>
  <c r="BJ346" i="50"/>
  <c r="BJ347" i="50"/>
  <c r="BJ348" i="50"/>
  <c r="BJ349" i="50"/>
  <c r="BJ350" i="50"/>
  <c r="BJ351" i="50"/>
  <c r="BJ352" i="50"/>
  <c r="BJ353" i="50"/>
  <c r="BJ354" i="50"/>
  <c r="BJ355" i="50"/>
  <c r="BJ356" i="50"/>
  <c r="BJ357" i="50"/>
  <c r="BJ358" i="50"/>
  <c r="BJ359" i="50"/>
  <c r="BJ360" i="50"/>
  <c r="BJ361" i="50"/>
  <c r="BJ362" i="50"/>
  <c r="BJ363" i="50"/>
  <c r="BJ364" i="50"/>
  <c r="BJ365" i="50"/>
  <c r="BJ366" i="50"/>
  <c r="BJ367" i="50"/>
  <c r="BJ368" i="50"/>
  <c r="BJ369" i="50"/>
  <c r="BJ370" i="50"/>
  <c r="BJ371" i="50"/>
  <c r="BJ372" i="50"/>
  <c r="BJ373" i="50"/>
  <c r="BJ374" i="50"/>
  <c r="BJ375" i="50"/>
  <c r="BJ376" i="50"/>
  <c r="BJ377" i="50"/>
  <c r="BJ378" i="50"/>
  <c r="BJ379" i="50"/>
  <c r="BJ380" i="50"/>
  <c r="BJ381" i="50"/>
  <c r="BJ382" i="50"/>
  <c r="BJ383" i="50"/>
  <c r="BJ384" i="50"/>
  <c r="BJ385" i="50"/>
  <c r="BJ386" i="50"/>
  <c r="BJ387" i="50"/>
  <c r="BJ388" i="50"/>
  <c r="BJ389" i="50"/>
  <c r="BJ390" i="50"/>
  <c r="BJ391" i="50"/>
  <c r="BJ392" i="50"/>
  <c r="BJ393" i="50"/>
  <c r="BJ394" i="50"/>
  <c r="BJ395" i="50"/>
  <c r="BJ396" i="50"/>
  <c r="BJ397" i="50"/>
  <c r="BJ398" i="50"/>
  <c r="BJ399" i="50"/>
  <c r="BJ400" i="50"/>
  <c r="BJ401" i="50"/>
  <c r="BJ402" i="50"/>
  <c r="BJ403" i="50"/>
  <c r="BJ404" i="50"/>
  <c r="BJ405" i="50"/>
  <c r="BJ406" i="50"/>
  <c r="BJ407" i="50"/>
  <c r="BJ408" i="50"/>
  <c r="BJ409" i="50"/>
  <c r="BJ410" i="50"/>
  <c r="BJ411" i="50"/>
  <c r="BJ412" i="50"/>
  <c r="BJ413" i="50"/>
  <c r="BJ414" i="50"/>
  <c r="BJ415" i="50"/>
  <c r="BJ416" i="50"/>
  <c r="BJ417" i="50"/>
  <c r="BJ418" i="50"/>
  <c r="BJ419" i="50"/>
  <c r="BJ420" i="50"/>
  <c r="BJ421" i="50"/>
  <c r="BJ422" i="50"/>
  <c r="BJ423" i="50"/>
  <c r="BJ424" i="50"/>
  <c r="BJ425" i="50"/>
  <c r="BJ426" i="50"/>
  <c r="BJ427" i="50"/>
  <c r="BJ428" i="50"/>
  <c r="BJ429" i="50"/>
  <c r="BJ430" i="50"/>
  <c r="BJ431" i="50"/>
  <c r="BJ432" i="50"/>
  <c r="BJ433" i="50"/>
  <c r="BJ434" i="50"/>
  <c r="BJ435" i="50"/>
  <c r="BJ436" i="50"/>
  <c r="BJ437" i="50"/>
  <c r="BJ438" i="50"/>
  <c r="BJ439" i="50"/>
  <c r="BJ440" i="50"/>
  <c r="BJ441" i="50"/>
  <c r="BJ442" i="50"/>
  <c r="BJ443" i="50"/>
  <c r="BJ444" i="50"/>
  <c r="BJ445" i="50"/>
  <c r="BJ446" i="50"/>
  <c r="BJ447" i="50"/>
  <c r="BJ448" i="50"/>
  <c r="BJ449" i="50"/>
  <c r="BJ450" i="50"/>
  <c r="BJ451" i="50"/>
  <c r="BJ452" i="50"/>
  <c r="BJ453" i="50"/>
  <c r="BJ454" i="50"/>
  <c r="BJ455" i="50"/>
  <c r="BJ456" i="50"/>
  <c r="BJ457" i="50"/>
  <c r="BJ458" i="50"/>
  <c r="BJ459" i="50"/>
  <c r="BJ460" i="50"/>
  <c r="BJ461" i="50"/>
  <c r="BJ462" i="50"/>
  <c r="BJ463" i="50"/>
  <c r="BJ464" i="50"/>
  <c r="BJ465" i="50"/>
  <c r="BJ466" i="50"/>
  <c r="BJ467" i="50"/>
  <c r="BJ468" i="50"/>
  <c r="BJ469" i="50"/>
  <c r="BJ470" i="50"/>
  <c r="BJ471" i="50"/>
  <c r="BJ472" i="50"/>
  <c r="BJ473" i="50"/>
  <c r="BJ474" i="50"/>
  <c r="BJ475" i="50"/>
  <c r="BJ476" i="50"/>
  <c r="BJ477" i="50"/>
  <c r="BJ478" i="50"/>
  <c r="BJ479" i="50"/>
  <c r="BJ480" i="50"/>
  <c r="BJ481" i="50"/>
  <c r="BJ482" i="50"/>
  <c r="BJ483" i="50"/>
  <c r="BJ484" i="50"/>
  <c r="BJ485" i="50"/>
  <c r="BJ486" i="50"/>
  <c r="BJ487" i="50"/>
  <c r="BJ488" i="50"/>
  <c r="BJ489" i="50"/>
  <c r="BJ490" i="50"/>
  <c r="BJ491" i="50"/>
  <c r="BJ492" i="50"/>
  <c r="BJ493" i="50"/>
  <c r="BJ494" i="50"/>
  <c r="BJ495" i="50"/>
  <c r="BJ496" i="50"/>
  <c r="BJ497" i="50"/>
  <c r="BJ498" i="50"/>
  <c r="BJ499" i="50"/>
  <c r="BJ500" i="50"/>
  <c r="BJ501" i="50"/>
  <c r="BJ502" i="50"/>
  <c r="BJ503" i="50"/>
  <c r="BJ504" i="50"/>
  <c r="BJ505" i="50"/>
  <c r="BJ506" i="50"/>
  <c r="BJ507" i="50"/>
  <c r="BJ508" i="50"/>
  <c r="BJ509" i="50"/>
  <c r="BJ510" i="50"/>
  <c r="BJ511" i="50"/>
  <c r="BJ512" i="50"/>
  <c r="BJ513" i="50"/>
  <c r="BJ514" i="50"/>
  <c r="BJ515" i="50"/>
  <c r="BJ516" i="50"/>
  <c r="BJ517" i="50"/>
  <c r="BJ518" i="50"/>
  <c r="BJ519" i="50"/>
  <c r="BJ520" i="50"/>
  <c r="BJ521" i="50"/>
  <c r="BJ522" i="50"/>
  <c r="BJ523" i="50"/>
  <c r="BJ524" i="50"/>
  <c r="BJ525" i="50"/>
  <c r="BJ526" i="50"/>
  <c r="BJ527" i="50"/>
  <c r="BJ528" i="50"/>
  <c r="BJ529" i="50"/>
  <c r="BJ530" i="50"/>
  <c r="BJ531" i="50"/>
  <c r="BJ532" i="50"/>
  <c r="BJ533" i="50"/>
  <c r="BJ534" i="50"/>
  <c r="BJ535" i="50"/>
  <c r="BJ536" i="50"/>
  <c r="BJ537" i="50"/>
  <c r="BJ538" i="50"/>
  <c r="BJ539" i="50"/>
  <c r="BJ540" i="50"/>
  <c r="BJ541" i="50"/>
  <c r="BJ542" i="50"/>
  <c r="BJ543" i="50"/>
  <c r="BJ544" i="50"/>
  <c r="BJ545" i="50"/>
  <c r="BJ546" i="50"/>
  <c r="BJ547" i="50"/>
  <c r="BJ548" i="50"/>
  <c r="BJ549" i="50"/>
  <c r="BJ550" i="50"/>
  <c r="BJ551" i="50"/>
  <c r="BJ552" i="50"/>
  <c r="BJ553" i="50"/>
  <c r="BJ554" i="50"/>
  <c r="BJ555" i="50"/>
  <c r="BJ556" i="50"/>
  <c r="BJ557" i="50"/>
  <c r="BJ558" i="50"/>
  <c r="BJ559" i="50"/>
  <c r="BJ560" i="50"/>
  <c r="BJ561" i="50"/>
  <c r="BJ562" i="50"/>
  <c r="BJ563" i="50"/>
  <c r="BJ564" i="50"/>
  <c r="BJ565" i="50"/>
  <c r="BJ566" i="50"/>
  <c r="BJ567" i="50"/>
  <c r="BJ568" i="50"/>
  <c r="BJ569" i="50"/>
  <c r="BJ570" i="50"/>
  <c r="BJ571" i="50"/>
  <c r="BJ572" i="50"/>
  <c r="BJ573" i="50"/>
  <c r="BJ574" i="50"/>
  <c r="BJ575" i="50"/>
  <c r="BJ576" i="50"/>
  <c r="BJ577" i="50"/>
  <c r="BJ578" i="50"/>
  <c r="BJ579" i="50"/>
  <c r="BJ580" i="50"/>
  <c r="BJ581" i="50"/>
  <c r="BJ582" i="50"/>
  <c r="BJ583" i="50"/>
  <c r="BJ584" i="50"/>
  <c r="BJ585" i="50"/>
  <c r="BJ586" i="50"/>
  <c r="BJ587" i="50"/>
  <c r="BJ588" i="50"/>
  <c r="BJ589" i="50"/>
  <c r="BJ590" i="50"/>
  <c r="BJ591" i="50"/>
  <c r="BJ592" i="50"/>
  <c r="BJ593" i="50"/>
  <c r="BJ594" i="50"/>
  <c r="BJ595" i="50"/>
  <c r="BJ596" i="50"/>
  <c r="BJ597" i="50"/>
  <c r="BJ598" i="50"/>
  <c r="BJ599" i="50"/>
  <c r="BJ600" i="50"/>
  <c r="BJ601" i="50"/>
  <c r="BJ602" i="50"/>
  <c r="BJ603" i="50"/>
  <c r="BJ604" i="50"/>
  <c r="BJ605" i="50"/>
  <c r="BJ606" i="50"/>
  <c r="BJ607" i="50"/>
  <c r="BJ608" i="50"/>
  <c r="BJ609" i="50"/>
  <c r="BJ610" i="50"/>
  <c r="BJ611" i="50"/>
  <c r="BJ612" i="50"/>
  <c r="BJ613" i="50"/>
  <c r="BJ614" i="50"/>
  <c r="BJ615" i="50"/>
  <c r="BJ616" i="50"/>
  <c r="BJ617" i="50"/>
  <c r="BJ618" i="50"/>
  <c r="BJ619" i="50"/>
  <c r="BJ620" i="50"/>
  <c r="BJ621" i="50"/>
  <c r="BJ622" i="50"/>
  <c r="BJ623" i="50"/>
  <c r="BJ624" i="50"/>
  <c r="BJ625" i="50"/>
  <c r="BJ626" i="50"/>
  <c r="BJ627" i="50"/>
  <c r="BJ628" i="50"/>
  <c r="BJ629" i="50"/>
  <c r="BJ630" i="50"/>
  <c r="BJ631" i="50"/>
  <c r="BJ632" i="50"/>
  <c r="BJ633" i="50"/>
  <c r="BJ634" i="50"/>
  <c r="BJ635" i="50"/>
  <c r="BJ636" i="50"/>
  <c r="BJ637" i="50"/>
  <c r="BJ638" i="50"/>
  <c r="BJ639" i="50"/>
  <c r="BJ640" i="50"/>
  <c r="BJ641" i="50"/>
  <c r="BJ642" i="50"/>
  <c r="BJ643" i="50"/>
  <c r="BJ644" i="50"/>
  <c r="BJ645" i="50"/>
  <c r="BJ646" i="50"/>
  <c r="BJ647" i="50"/>
  <c r="BJ648" i="50"/>
  <c r="BJ649" i="50"/>
  <c r="BJ650" i="50"/>
  <c r="BJ651" i="50"/>
  <c r="BJ652" i="50"/>
  <c r="BJ653" i="50"/>
  <c r="BJ654" i="50"/>
  <c r="BJ655" i="50"/>
  <c r="BJ656" i="50"/>
  <c r="BJ657" i="50"/>
  <c r="BJ658" i="50"/>
  <c r="BJ659" i="50"/>
  <c r="BJ660" i="50"/>
  <c r="BJ661" i="50"/>
  <c r="BJ662" i="50"/>
  <c r="BJ663" i="50"/>
  <c r="BJ664" i="50"/>
  <c r="BJ665" i="50"/>
  <c r="BJ666" i="50"/>
  <c r="BJ667" i="50"/>
  <c r="BJ668" i="50"/>
  <c r="BJ669" i="50"/>
  <c r="BJ670" i="50"/>
  <c r="BJ671" i="50"/>
  <c r="BJ672" i="50"/>
  <c r="BJ673" i="50"/>
  <c r="BJ674" i="50"/>
  <c r="BJ675" i="50"/>
  <c r="BJ676" i="50"/>
  <c r="BJ677" i="50"/>
  <c r="BJ678" i="50"/>
  <c r="BJ679" i="50"/>
  <c r="BJ680" i="50"/>
  <c r="BJ681" i="50"/>
  <c r="BJ682" i="50"/>
  <c r="BJ683" i="50"/>
  <c r="BJ684" i="50"/>
  <c r="BJ685" i="50"/>
  <c r="BJ686" i="50"/>
  <c r="BJ687" i="50"/>
  <c r="BJ688" i="50"/>
  <c r="BJ689" i="50"/>
  <c r="BJ690" i="50"/>
  <c r="BJ691" i="50"/>
  <c r="BJ692" i="50"/>
  <c r="BJ693" i="50"/>
  <c r="BJ694" i="50"/>
  <c r="BJ695" i="50"/>
  <c r="BJ696" i="50"/>
  <c r="BJ697" i="50"/>
  <c r="BJ698" i="50"/>
  <c r="BJ699" i="50"/>
  <c r="BJ700" i="50"/>
  <c r="BJ701" i="50"/>
  <c r="BJ702" i="50"/>
  <c r="BJ703" i="50"/>
  <c r="BJ704" i="50"/>
  <c r="BJ705" i="50"/>
  <c r="BJ706" i="50"/>
  <c r="BJ707" i="50"/>
  <c r="BJ708" i="50"/>
  <c r="BJ709" i="50"/>
  <c r="BJ710" i="50"/>
  <c r="BJ711" i="50"/>
  <c r="BJ712" i="50"/>
  <c r="BJ713" i="50"/>
  <c r="BJ714" i="50"/>
  <c r="BJ715" i="50"/>
  <c r="BJ716" i="50"/>
  <c r="BJ717" i="50"/>
  <c r="BJ718" i="50"/>
  <c r="BJ719" i="50"/>
  <c r="BJ720" i="50"/>
  <c r="BJ721" i="50"/>
  <c r="BJ722" i="50"/>
  <c r="BJ723" i="50"/>
  <c r="BJ724" i="50"/>
  <c r="BJ725" i="50"/>
  <c r="BJ726" i="50"/>
  <c r="BJ727" i="50"/>
  <c r="BJ728" i="50"/>
  <c r="BJ729" i="50"/>
  <c r="BJ730" i="50"/>
  <c r="BJ731" i="50"/>
  <c r="BJ732" i="50"/>
  <c r="BJ733" i="50"/>
  <c r="BJ734" i="50"/>
  <c r="BJ735" i="50"/>
  <c r="BJ736" i="50"/>
  <c r="BJ737" i="50"/>
  <c r="BJ738" i="50"/>
  <c r="BJ739" i="50"/>
  <c r="BJ740" i="50"/>
  <c r="BJ741" i="50"/>
  <c r="BJ742" i="50"/>
  <c r="BJ743" i="50"/>
  <c r="BJ744" i="50"/>
  <c r="BJ745" i="50"/>
  <c r="BJ746" i="50"/>
  <c r="BJ747" i="50"/>
  <c r="BJ748" i="50"/>
  <c r="BJ749" i="50"/>
  <c r="BJ750" i="50"/>
  <c r="BJ751" i="50"/>
  <c r="BJ752" i="50"/>
  <c r="BJ753" i="50"/>
  <c r="BJ754" i="50"/>
  <c r="BJ755" i="50"/>
  <c r="BJ756" i="50"/>
  <c r="BJ757" i="50"/>
  <c r="BJ758" i="50"/>
  <c r="BJ759" i="50"/>
  <c r="BJ760" i="50"/>
  <c r="BJ761" i="50"/>
  <c r="BJ762" i="50"/>
  <c r="BJ763" i="50"/>
  <c r="BJ764" i="50"/>
  <c r="BJ765" i="50"/>
  <c r="BJ766" i="50"/>
  <c r="BJ767" i="50"/>
  <c r="BJ768" i="50"/>
  <c r="BJ769" i="50"/>
  <c r="BJ770" i="50"/>
  <c r="BJ771" i="50"/>
  <c r="BJ772" i="50"/>
  <c r="BJ773" i="50"/>
  <c r="BJ774" i="50"/>
  <c r="BJ775" i="50"/>
  <c r="BJ776" i="50"/>
  <c r="BJ777" i="50"/>
  <c r="BJ778" i="50"/>
  <c r="BJ779" i="50"/>
  <c r="BJ780" i="50"/>
  <c r="BJ781" i="50"/>
  <c r="BJ782" i="50"/>
  <c r="BJ783" i="50"/>
  <c r="BJ784" i="50"/>
  <c r="BJ785" i="50"/>
  <c r="BJ786" i="50"/>
  <c r="BJ787" i="50"/>
  <c r="BJ788" i="50"/>
  <c r="BJ789" i="50"/>
  <c r="BJ790" i="50"/>
  <c r="BJ791" i="50"/>
  <c r="BJ792" i="50"/>
  <c r="BJ793" i="50"/>
  <c r="BJ794" i="50"/>
  <c r="BJ795" i="50"/>
  <c r="BJ796" i="50"/>
  <c r="BJ797" i="50"/>
  <c r="BJ798" i="50"/>
  <c r="BJ799" i="50"/>
  <c r="BJ800" i="50"/>
  <c r="BJ801" i="50"/>
  <c r="BJ802" i="50"/>
  <c r="BJ803" i="50"/>
  <c r="BJ804" i="50"/>
  <c r="BJ805" i="50"/>
  <c r="BJ806" i="50"/>
  <c r="BJ807" i="50"/>
  <c r="BJ808" i="50"/>
  <c r="BJ809" i="50"/>
  <c r="BJ810" i="50"/>
  <c r="BJ811" i="50"/>
  <c r="BJ812" i="50"/>
  <c r="BJ813" i="50"/>
  <c r="BJ814" i="50"/>
  <c r="BJ815" i="50"/>
  <c r="BJ816" i="50"/>
  <c r="BJ817" i="50"/>
  <c r="BJ818" i="50"/>
  <c r="BJ819" i="50"/>
  <c r="BJ820" i="50"/>
  <c r="BJ821" i="50"/>
  <c r="BJ822" i="50"/>
  <c r="BJ823" i="50"/>
  <c r="BJ824" i="50"/>
  <c r="BJ825" i="50"/>
  <c r="BJ826" i="50"/>
  <c r="BJ827" i="50"/>
  <c r="BJ828" i="50"/>
  <c r="BJ829" i="50"/>
  <c r="BJ830" i="50"/>
  <c r="BJ831" i="50"/>
  <c r="BJ832" i="50"/>
  <c r="BJ833" i="50"/>
  <c r="BJ834" i="50"/>
  <c r="BJ835" i="50"/>
  <c r="BJ836" i="50"/>
  <c r="BJ837" i="50"/>
  <c r="BJ838" i="50"/>
  <c r="BJ839" i="50"/>
  <c r="BJ840" i="50"/>
  <c r="BJ841" i="50"/>
  <c r="BJ842" i="50"/>
  <c r="BJ843" i="50"/>
  <c r="BJ844" i="50"/>
  <c r="BJ845" i="50"/>
  <c r="BJ846" i="50"/>
  <c r="BJ847" i="50"/>
  <c r="BJ848" i="50"/>
  <c r="BJ849" i="50"/>
  <c r="BJ850" i="50"/>
  <c r="BJ851" i="50"/>
  <c r="BJ852" i="50"/>
  <c r="BJ853" i="50"/>
  <c r="BJ854" i="50"/>
  <c r="BJ855" i="50"/>
  <c r="BJ856" i="50"/>
  <c r="BJ857" i="50"/>
  <c r="BJ858" i="50"/>
  <c r="BJ859" i="50"/>
  <c r="BJ860" i="50"/>
  <c r="BJ861" i="50"/>
  <c r="BJ862" i="50"/>
  <c r="BJ863" i="50"/>
  <c r="BJ864" i="50"/>
  <c r="BJ865" i="50"/>
  <c r="BJ866" i="50"/>
  <c r="BJ867" i="50"/>
  <c r="BJ868" i="50"/>
  <c r="BJ869" i="50"/>
  <c r="BJ870" i="50"/>
  <c r="BJ871" i="50"/>
  <c r="BJ872" i="50"/>
  <c r="BJ873" i="50"/>
  <c r="BJ874" i="50"/>
  <c r="BJ875" i="50"/>
  <c r="BJ876" i="50"/>
  <c r="BJ877" i="50"/>
  <c r="BJ878" i="50"/>
  <c r="BJ879" i="50"/>
  <c r="BJ880" i="50"/>
  <c r="BJ881" i="50"/>
  <c r="BJ882" i="50"/>
  <c r="BJ883" i="50"/>
  <c r="BJ884" i="50"/>
  <c r="BJ885" i="50"/>
  <c r="BJ886" i="50"/>
  <c r="BJ887" i="50"/>
  <c r="BJ888" i="50"/>
  <c r="BJ889" i="50"/>
  <c r="BJ890" i="50"/>
  <c r="BJ891" i="50"/>
  <c r="BJ892" i="50"/>
  <c r="BJ893" i="50"/>
  <c r="BJ894" i="50"/>
  <c r="BJ895" i="50"/>
  <c r="BJ896" i="50"/>
  <c r="BJ897" i="50"/>
  <c r="BJ898" i="50"/>
  <c r="BJ899" i="50"/>
  <c r="BJ900" i="50"/>
  <c r="BJ901" i="50"/>
  <c r="BJ902" i="50"/>
  <c r="BJ903" i="50"/>
  <c r="BJ904" i="50"/>
  <c r="BJ905" i="50"/>
  <c r="BJ906" i="50"/>
  <c r="BJ907" i="50"/>
  <c r="BJ908" i="50"/>
  <c r="BJ909" i="50"/>
  <c r="BJ910" i="50"/>
  <c r="BJ911" i="50"/>
  <c r="BJ912" i="50"/>
  <c r="BJ913" i="50"/>
  <c r="BJ914" i="50"/>
  <c r="BJ915" i="50"/>
  <c r="BJ916" i="50"/>
  <c r="BJ917" i="50"/>
  <c r="BJ918" i="50"/>
  <c r="BJ919" i="50"/>
  <c r="BJ920" i="50"/>
  <c r="BJ921" i="50"/>
  <c r="BJ922" i="50"/>
  <c r="BJ923" i="50"/>
  <c r="BJ924" i="50"/>
  <c r="BJ925" i="50"/>
  <c r="BJ926" i="50"/>
  <c r="BJ927" i="50"/>
  <c r="BJ928" i="50"/>
  <c r="BJ929" i="50"/>
  <c r="BJ930" i="50"/>
  <c r="BJ931" i="50"/>
  <c r="BJ932" i="50"/>
  <c r="BJ933" i="50"/>
  <c r="BJ934" i="50"/>
  <c r="BJ935" i="50"/>
  <c r="BJ936" i="50"/>
  <c r="BJ937" i="50"/>
  <c r="BJ938" i="50"/>
  <c r="BJ939" i="50"/>
  <c r="BJ940" i="50"/>
  <c r="BJ941" i="50"/>
  <c r="BJ942" i="50"/>
  <c r="BJ943" i="50"/>
  <c r="BJ944" i="50"/>
  <c r="BJ945" i="50"/>
  <c r="BJ946" i="50"/>
  <c r="BJ947" i="50"/>
  <c r="BJ948" i="50"/>
  <c r="BJ949" i="50"/>
  <c r="BJ950" i="50"/>
  <c r="BJ951" i="50"/>
  <c r="BJ952" i="50"/>
  <c r="BJ953" i="50"/>
  <c r="BJ954" i="50"/>
  <c r="BJ955" i="50"/>
  <c r="BJ956" i="50"/>
  <c r="BJ957" i="50"/>
  <c r="BJ958" i="50"/>
  <c r="BJ959" i="50"/>
  <c r="BJ960" i="50"/>
  <c r="BJ961" i="50"/>
  <c r="BJ962" i="50"/>
  <c r="BJ963" i="50"/>
  <c r="BJ964" i="50"/>
  <c r="BJ965" i="50"/>
  <c r="BJ966" i="50"/>
  <c r="BJ967" i="50"/>
  <c r="BJ968" i="50"/>
  <c r="BJ969" i="50"/>
  <c r="BJ970" i="50"/>
  <c r="BJ971" i="50"/>
  <c r="BJ972" i="50"/>
  <c r="BJ973" i="50"/>
  <c r="BJ974" i="50"/>
  <c r="BJ975" i="50"/>
  <c r="BJ976" i="50"/>
  <c r="BJ977" i="50"/>
  <c r="BJ978" i="50"/>
  <c r="BJ979" i="50"/>
  <c r="BJ980" i="50"/>
  <c r="BJ981" i="50"/>
  <c r="BJ982" i="50"/>
  <c r="BJ983" i="50"/>
  <c r="BJ984" i="50"/>
  <c r="BJ985" i="50"/>
  <c r="BJ986" i="50"/>
  <c r="BJ987" i="50"/>
  <c r="BJ988" i="50"/>
  <c r="BJ989" i="50"/>
  <c r="BJ990" i="50"/>
  <c r="BJ991" i="50"/>
  <c r="BJ992" i="50"/>
  <c r="BJ993" i="50"/>
  <c r="BJ994" i="50"/>
  <c r="BJ995" i="50"/>
  <c r="BJ996" i="50"/>
  <c r="BJ997" i="50"/>
  <c r="BJ998" i="50"/>
  <c r="BJ999" i="50"/>
  <c r="BJ1000" i="50"/>
  <c r="BJ1001" i="50"/>
  <c r="BJ1002" i="50"/>
  <c r="BJ1003" i="50"/>
  <c r="BJ1004" i="50"/>
  <c r="BJ1005" i="50"/>
  <c r="BJ1006" i="50"/>
  <c r="BJ1007" i="50"/>
  <c r="BJ1008" i="50"/>
  <c r="BJ1009" i="50"/>
  <c r="BJ1010" i="50"/>
  <c r="BJ1011" i="50"/>
  <c r="BJ1012" i="50"/>
  <c r="BJ1013" i="50"/>
  <c r="BJ14" i="50"/>
  <c r="BI15" i="50"/>
  <c r="BI16" i="50"/>
  <c r="BI17" i="50"/>
  <c r="BI18" i="50"/>
  <c r="BI19" i="50"/>
  <c r="BI20" i="50"/>
  <c r="BI21" i="50"/>
  <c r="BI22" i="50"/>
  <c r="BI23" i="50"/>
  <c r="BI24" i="50"/>
  <c r="BI25" i="50"/>
  <c r="BI26" i="50"/>
  <c r="BI27" i="50"/>
  <c r="BI28" i="50"/>
  <c r="BI29" i="50"/>
  <c r="BI30" i="50"/>
  <c r="BI31" i="50"/>
  <c r="BI32" i="50"/>
  <c r="BI33" i="50"/>
  <c r="BI34" i="50"/>
  <c r="BI35" i="50"/>
  <c r="BI36" i="50"/>
  <c r="BI37" i="50"/>
  <c r="BI38" i="50"/>
  <c r="BI39" i="50"/>
  <c r="BI40" i="50"/>
  <c r="BI41" i="50"/>
  <c r="BI42" i="50"/>
  <c r="BI43" i="50"/>
  <c r="BI44" i="50"/>
  <c r="BI45" i="50"/>
  <c r="BI46" i="50"/>
  <c r="BI47" i="50"/>
  <c r="BI48" i="50"/>
  <c r="BI49" i="50"/>
  <c r="BI50" i="50"/>
  <c r="BI51" i="50"/>
  <c r="BI52" i="50"/>
  <c r="BI53" i="50"/>
  <c r="BI54" i="50"/>
  <c r="BI55" i="50"/>
  <c r="BI56" i="50"/>
  <c r="BI57" i="50"/>
  <c r="BI58" i="50"/>
  <c r="BI59" i="50"/>
  <c r="BI60" i="50"/>
  <c r="BI61" i="50"/>
  <c r="BI62" i="50"/>
  <c r="BI63" i="50"/>
  <c r="BI64" i="50"/>
  <c r="BI65" i="50"/>
  <c r="BI66" i="50"/>
  <c r="BI67" i="50"/>
  <c r="BI68" i="50"/>
  <c r="BI69" i="50"/>
  <c r="BI70" i="50"/>
  <c r="BI71" i="50"/>
  <c r="BI72" i="50"/>
  <c r="BI73" i="50"/>
  <c r="BI74" i="50"/>
  <c r="BI75" i="50"/>
  <c r="BI76" i="50"/>
  <c r="BI77" i="50"/>
  <c r="BI78" i="50"/>
  <c r="BI79" i="50"/>
  <c r="BI80" i="50"/>
  <c r="BI81" i="50"/>
  <c r="BI82" i="50"/>
  <c r="BI83" i="50"/>
  <c r="BI84" i="50"/>
  <c r="BI85" i="50"/>
  <c r="BI86" i="50"/>
  <c r="BI87" i="50"/>
  <c r="BI88" i="50"/>
  <c r="BI89" i="50"/>
  <c r="BI90" i="50"/>
  <c r="BI91" i="50"/>
  <c r="BI92" i="50"/>
  <c r="BI93" i="50"/>
  <c r="BI94" i="50"/>
  <c r="BI95" i="50"/>
  <c r="BI96" i="50"/>
  <c r="BI97" i="50"/>
  <c r="BI98" i="50"/>
  <c r="BI99" i="50"/>
  <c r="BI100" i="50"/>
  <c r="BI101" i="50"/>
  <c r="BI102" i="50"/>
  <c r="BI103" i="50"/>
  <c r="BI104" i="50"/>
  <c r="BI105" i="50"/>
  <c r="BI106" i="50"/>
  <c r="BI107" i="50"/>
  <c r="BI108" i="50"/>
  <c r="BI109" i="50"/>
  <c r="BI110" i="50"/>
  <c r="BI111" i="50"/>
  <c r="BI112" i="50"/>
  <c r="BI113" i="50"/>
  <c r="BI114" i="50"/>
  <c r="BI115" i="50"/>
  <c r="BI116" i="50"/>
  <c r="BI117" i="50"/>
  <c r="BI118" i="50"/>
  <c r="BI119" i="50"/>
  <c r="BI120" i="50"/>
  <c r="BI121" i="50"/>
  <c r="BI122" i="50"/>
  <c r="BI123" i="50"/>
  <c r="BI124" i="50"/>
  <c r="BI125" i="50"/>
  <c r="BI126" i="50"/>
  <c r="BI127" i="50"/>
  <c r="BI128" i="50"/>
  <c r="BI129" i="50"/>
  <c r="BI130" i="50"/>
  <c r="BI131" i="50"/>
  <c r="BI132" i="50"/>
  <c r="BI133" i="50"/>
  <c r="BI134" i="50"/>
  <c r="BI135" i="50"/>
  <c r="BI136" i="50"/>
  <c r="BI137" i="50"/>
  <c r="BI138" i="50"/>
  <c r="BI139" i="50"/>
  <c r="BI140" i="50"/>
  <c r="BI141" i="50"/>
  <c r="BI142" i="50"/>
  <c r="BI143" i="50"/>
  <c r="BI144" i="50"/>
  <c r="BI145" i="50"/>
  <c r="BI146" i="50"/>
  <c r="BI147" i="50"/>
  <c r="BI148" i="50"/>
  <c r="BI149" i="50"/>
  <c r="BI150" i="50"/>
  <c r="BI151" i="50"/>
  <c r="BI152" i="50"/>
  <c r="BI153" i="50"/>
  <c r="BI154" i="50"/>
  <c r="BI155" i="50"/>
  <c r="BI156" i="50"/>
  <c r="BI157" i="50"/>
  <c r="BI158" i="50"/>
  <c r="BI159" i="50"/>
  <c r="BI160" i="50"/>
  <c r="BI161" i="50"/>
  <c r="BI162" i="50"/>
  <c r="BI163" i="50"/>
  <c r="BI164" i="50"/>
  <c r="BI165" i="50"/>
  <c r="BI166" i="50"/>
  <c r="BI167" i="50"/>
  <c r="BI168" i="50"/>
  <c r="BI169" i="50"/>
  <c r="BI170" i="50"/>
  <c r="BI171" i="50"/>
  <c r="BI172" i="50"/>
  <c r="BI173" i="50"/>
  <c r="BI174" i="50"/>
  <c r="BI175" i="50"/>
  <c r="BI176" i="50"/>
  <c r="BI177" i="50"/>
  <c r="BI178" i="50"/>
  <c r="BI179" i="50"/>
  <c r="BI180" i="50"/>
  <c r="BI181" i="50"/>
  <c r="BI182" i="50"/>
  <c r="BI183" i="50"/>
  <c r="BI184" i="50"/>
  <c r="BI185" i="50"/>
  <c r="BI186" i="50"/>
  <c r="BI187" i="50"/>
  <c r="BI188" i="50"/>
  <c r="BI189" i="50"/>
  <c r="BI190" i="50"/>
  <c r="BI191" i="50"/>
  <c r="BI192" i="50"/>
  <c r="BI193" i="50"/>
  <c r="BI194" i="50"/>
  <c r="BI195" i="50"/>
  <c r="BI196" i="50"/>
  <c r="BI197" i="50"/>
  <c r="BI198" i="50"/>
  <c r="BI199" i="50"/>
  <c r="BI200" i="50"/>
  <c r="BI201" i="50"/>
  <c r="BI202" i="50"/>
  <c r="BI203" i="50"/>
  <c r="BI204" i="50"/>
  <c r="BI205" i="50"/>
  <c r="BI206" i="50"/>
  <c r="BI207" i="50"/>
  <c r="BI208" i="50"/>
  <c r="BI209" i="50"/>
  <c r="BI210" i="50"/>
  <c r="BI211" i="50"/>
  <c r="BI212" i="50"/>
  <c r="BI213" i="50"/>
  <c r="BI214" i="50"/>
  <c r="BI215" i="50"/>
  <c r="BI216" i="50"/>
  <c r="BI217" i="50"/>
  <c r="BI218" i="50"/>
  <c r="BI219" i="50"/>
  <c r="BI220" i="50"/>
  <c r="BI221" i="50"/>
  <c r="BI222" i="50"/>
  <c r="BI223" i="50"/>
  <c r="BI224" i="50"/>
  <c r="BI225" i="50"/>
  <c r="BI226" i="50"/>
  <c r="BI227" i="50"/>
  <c r="BI228" i="50"/>
  <c r="BI229" i="50"/>
  <c r="BI230" i="50"/>
  <c r="BI231" i="50"/>
  <c r="BI232" i="50"/>
  <c r="BI233" i="50"/>
  <c r="BI234" i="50"/>
  <c r="BI235" i="50"/>
  <c r="BI236" i="50"/>
  <c r="BI237" i="50"/>
  <c r="BI238" i="50"/>
  <c r="BI239" i="50"/>
  <c r="BI240" i="50"/>
  <c r="BI241" i="50"/>
  <c r="BI242" i="50"/>
  <c r="BI243" i="50"/>
  <c r="BI244" i="50"/>
  <c r="BI245" i="50"/>
  <c r="BI246" i="50"/>
  <c r="BI247" i="50"/>
  <c r="BI248" i="50"/>
  <c r="BI249" i="50"/>
  <c r="BI250" i="50"/>
  <c r="BI251" i="50"/>
  <c r="BI252" i="50"/>
  <c r="BI253" i="50"/>
  <c r="BI254" i="50"/>
  <c r="BI255" i="50"/>
  <c r="BI256" i="50"/>
  <c r="BI257" i="50"/>
  <c r="BI258" i="50"/>
  <c r="BI259" i="50"/>
  <c r="BI260" i="50"/>
  <c r="BI261" i="50"/>
  <c r="BI262" i="50"/>
  <c r="BI263" i="50"/>
  <c r="BI264" i="50"/>
  <c r="BI265" i="50"/>
  <c r="BI266" i="50"/>
  <c r="BI267" i="50"/>
  <c r="BI268" i="50"/>
  <c r="BI269" i="50"/>
  <c r="BI270" i="50"/>
  <c r="BI271" i="50"/>
  <c r="BI272" i="50"/>
  <c r="BI273" i="50"/>
  <c r="BI274" i="50"/>
  <c r="BI275" i="50"/>
  <c r="BI276" i="50"/>
  <c r="BI277" i="50"/>
  <c r="BI278" i="50"/>
  <c r="BI279" i="50"/>
  <c r="BI280" i="50"/>
  <c r="BI281" i="50"/>
  <c r="BI282" i="50"/>
  <c r="BI283" i="50"/>
  <c r="BI284" i="50"/>
  <c r="BI285" i="50"/>
  <c r="BI286" i="50"/>
  <c r="BI287" i="50"/>
  <c r="BI288" i="50"/>
  <c r="BI289" i="50"/>
  <c r="BI290" i="50"/>
  <c r="BI291" i="50"/>
  <c r="BI292" i="50"/>
  <c r="BI293" i="50"/>
  <c r="BI294" i="50"/>
  <c r="BI295" i="50"/>
  <c r="BI296" i="50"/>
  <c r="BI297" i="50"/>
  <c r="BI298" i="50"/>
  <c r="BI299" i="50"/>
  <c r="BI300" i="50"/>
  <c r="BI301" i="50"/>
  <c r="BI302" i="50"/>
  <c r="BI303" i="50"/>
  <c r="BI304" i="50"/>
  <c r="BI305" i="50"/>
  <c r="BI306" i="50"/>
  <c r="BI307" i="50"/>
  <c r="BI308" i="50"/>
  <c r="BI309" i="50"/>
  <c r="BI310" i="50"/>
  <c r="BI311" i="50"/>
  <c r="BI312" i="50"/>
  <c r="BI313" i="50"/>
  <c r="BI314" i="50"/>
  <c r="BI315" i="50"/>
  <c r="BI316" i="50"/>
  <c r="BI317" i="50"/>
  <c r="BI318" i="50"/>
  <c r="BI319" i="50"/>
  <c r="BI320" i="50"/>
  <c r="BI321" i="50"/>
  <c r="BI322" i="50"/>
  <c r="BI323" i="50"/>
  <c r="BI324" i="50"/>
  <c r="BI325" i="50"/>
  <c r="BI326" i="50"/>
  <c r="BI327" i="50"/>
  <c r="BI328" i="50"/>
  <c r="BI329" i="50"/>
  <c r="BI330" i="50"/>
  <c r="BI331" i="50"/>
  <c r="BI332" i="50"/>
  <c r="BI333" i="50"/>
  <c r="BI334" i="50"/>
  <c r="BI335" i="50"/>
  <c r="BI336" i="50"/>
  <c r="BI337" i="50"/>
  <c r="BI338" i="50"/>
  <c r="BI339" i="50"/>
  <c r="BI340" i="50"/>
  <c r="BI341" i="50"/>
  <c r="BI342" i="50"/>
  <c r="BI343" i="50"/>
  <c r="BI344" i="50"/>
  <c r="BI345" i="50"/>
  <c r="BI346" i="50"/>
  <c r="BI347" i="50"/>
  <c r="BI348" i="50"/>
  <c r="BI349" i="50"/>
  <c r="BI350" i="50"/>
  <c r="BI351" i="50"/>
  <c r="BI352" i="50"/>
  <c r="BI353" i="50"/>
  <c r="BI354" i="50"/>
  <c r="BI355" i="50"/>
  <c r="BI356" i="50"/>
  <c r="BI357" i="50"/>
  <c r="BI358" i="50"/>
  <c r="BI359" i="50"/>
  <c r="BI360" i="50"/>
  <c r="BI361" i="50"/>
  <c r="BI362" i="50"/>
  <c r="BI363" i="50"/>
  <c r="BI364" i="50"/>
  <c r="BI365" i="50"/>
  <c r="BI366" i="50"/>
  <c r="BI367" i="50"/>
  <c r="BI368" i="50"/>
  <c r="BI369" i="50"/>
  <c r="BI370" i="50"/>
  <c r="BI371" i="50"/>
  <c r="BI372" i="50"/>
  <c r="BI373" i="50"/>
  <c r="BI374" i="50"/>
  <c r="BI375" i="50"/>
  <c r="BI376" i="50"/>
  <c r="BI377" i="50"/>
  <c r="BI378" i="50"/>
  <c r="BI379" i="50"/>
  <c r="BI380" i="50"/>
  <c r="BI381" i="50"/>
  <c r="BI382" i="50"/>
  <c r="BI383" i="50"/>
  <c r="BI384" i="50"/>
  <c r="BI385" i="50"/>
  <c r="BI386" i="50"/>
  <c r="BI387" i="50"/>
  <c r="BI388" i="50"/>
  <c r="BI389" i="50"/>
  <c r="BI390" i="50"/>
  <c r="BI391" i="50"/>
  <c r="BI392" i="50"/>
  <c r="BI393" i="50"/>
  <c r="BI394" i="50"/>
  <c r="BI395" i="50"/>
  <c r="BI396" i="50"/>
  <c r="BI397" i="50"/>
  <c r="BI398" i="50"/>
  <c r="BI399" i="50"/>
  <c r="BI400" i="50"/>
  <c r="BI401" i="50"/>
  <c r="BI402" i="50"/>
  <c r="BI403" i="50"/>
  <c r="BI404" i="50"/>
  <c r="BI405" i="50"/>
  <c r="BI406" i="50"/>
  <c r="BI407" i="50"/>
  <c r="BI408" i="50"/>
  <c r="BI409" i="50"/>
  <c r="BI410" i="50"/>
  <c r="BI411" i="50"/>
  <c r="BI412" i="50"/>
  <c r="BI413" i="50"/>
  <c r="BI414" i="50"/>
  <c r="BI415" i="50"/>
  <c r="BI416" i="50"/>
  <c r="BI417" i="50"/>
  <c r="BI418" i="50"/>
  <c r="BI419" i="50"/>
  <c r="BI420" i="50"/>
  <c r="BI421" i="50"/>
  <c r="BI422" i="50"/>
  <c r="BI423" i="50"/>
  <c r="BI424" i="50"/>
  <c r="BI425" i="50"/>
  <c r="BI426" i="50"/>
  <c r="BI427" i="50"/>
  <c r="BI428" i="50"/>
  <c r="BI429" i="50"/>
  <c r="BI430" i="50"/>
  <c r="BI431" i="50"/>
  <c r="BI432" i="50"/>
  <c r="BI433" i="50"/>
  <c r="BI434" i="50"/>
  <c r="BI435" i="50"/>
  <c r="BI436" i="50"/>
  <c r="BI437" i="50"/>
  <c r="BI438" i="50"/>
  <c r="BI439" i="50"/>
  <c r="BI440" i="50"/>
  <c r="BI441" i="50"/>
  <c r="BI442" i="50"/>
  <c r="BI443" i="50"/>
  <c r="BI444" i="50"/>
  <c r="BI445" i="50"/>
  <c r="BI446" i="50"/>
  <c r="BI447" i="50"/>
  <c r="BI448" i="50"/>
  <c r="BI449" i="50"/>
  <c r="BI450" i="50"/>
  <c r="BI451" i="50"/>
  <c r="BI452" i="50"/>
  <c r="BI453" i="50"/>
  <c r="BI454" i="50"/>
  <c r="BI455" i="50"/>
  <c r="BI456" i="50"/>
  <c r="BI457" i="50"/>
  <c r="BI458" i="50"/>
  <c r="BI459" i="50"/>
  <c r="BI460" i="50"/>
  <c r="BI461" i="50"/>
  <c r="BI462" i="50"/>
  <c r="BI463" i="50"/>
  <c r="BI464" i="50"/>
  <c r="BI465" i="50"/>
  <c r="BI466" i="50"/>
  <c r="BI467" i="50"/>
  <c r="BI468" i="50"/>
  <c r="BI469" i="50"/>
  <c r="BI470" i="50"/>
  <c r="BI471" i="50"/>
  <c r="BI472" i="50"/>
  <c r="BI473" i="50"/>
  <c r="BI474" i="50"/>
  <c r="BI475" i="50"/>
  <c r="BI476" i="50"/>
  <c r="BI477" i="50"/>
  <c r="BI478" i="50"/>
  <c r="BI479" i="50"/>
  <c r="BI480" i="50"/>
  <c r="BI481" i="50"/>
  <c r="BI482" i="50"/>
  <c r="BI483" i="50"/>
  <c r="BI484" i="50"/>
  <c r="BI485" i="50"/>
  <c r="BI486" i="50"/>
  <c r="BI487" i="50"/>
  <c r="BI488" i="50"/>
  <c r="BI489" i="50"/>
  <c r="BI490" i="50"/>
  <c r="BI491" i="50"/>
  <c r="BI492" i="50"/>
  <c r="BI493" i="50"/>
  <c r="BI494" i="50"/>
  <c r="BI495" i="50"/>
  <c r="BI496" i="50"/>
  <c r="BI497" i="50"/>
  <c r="BI498" i="50"/>
  <c r="BI499" i="50"/>
  <c r="BI500" i="50"/>
  <c r="BI501" i="50"/>
  <c r="BI502" i="50"/>
  <c r="BI503" i="50"/>
  <c r="BI504" i="50"/>
  <c r="BI505" i="50"/>
  <c r="BI506" i="50"/>
  <c r="BI507" i="50"/>
  <c r="BI508" i="50"/>
  <c r="BI509" i="50"/>
  <c r="BI510" i="50"/>
  <c r="BI511" i="50"/>
  <c r="BI512" i="50"/>
  <c r="BI513" i="50"/>
  <c r="BI514" i="50"/>
  <c r="BI515" i="50"/>
  <c r="BI516" i="50"/>
  <c r="BI517" i="50"/>
  <c r="BI518" i="50"/>
  <c r="BI519" i="50"/>
  <c r="BI520" i="50"/>
  <c r="BI521" i="50"/>
  <c r="BI522" i="50"/>
  <c r="BI523" i="50"/>
  <c r="BI524" i="50"/>
  <c r="BI525" i="50"/>
  <c r="BI526" i="50"/>
  <c r="BI527" i="50"/>
  <c r="BI528" i="50"/>
  <c r="BI529" i="50"/>
  <c r="BI530" i="50"/>
  <c r="BI531" i="50"/>
  <c r="BI532" i="50"/>
  <c r="BI533" i="50"/>
  <c r="BI534" i="50"/>
  <c r="BI535" i="50"/>
  <c r="BI536" i="50"/>
  <c r="BI537" i="50"/>
  <c r="BI538" i="50"/>
  <c r="BI539" i="50"/>
  <c r="BI540" i="50"/>
  <c r="BI541" i="50"/>
  <c r="BI542" i="50"/>
  <c r="BI543" i="50"/>
  <c r="BI544" i="50"/>
  <c r="BI545" i="50"/>
  <c r="BI546" i="50"/>
  <c r="BI547" i="50"/>
  <c r="BI548" i="50"/>
  <c r="BI549" i="50"/>
  <c r="BI550" i="50"/>
  <c r="BI551" i="50"/>
  <c r="BI552" i="50"/>
  <c r="BI553" i="50"/>
  <c r="BI554" i="50"/>
  <c r="BI555" i="50"/>
  <c r="BI556" i="50"/>
  <c r="BI557" i="50"/>
  <c r="BI558" i="50"/>
  <c r="BI559" i="50"/>
  <c r="BI560" i="50"/>
  <c r="BI561" i="50"/>
  <c r="BI562" i="50"/>
  <c r="BI563" i="50"/>
  <c r="BI564" i="50"/>
  <c r="BI565" i="50"/>
  <c r="BI566" i="50"/>
  <c r="BI567" i="50"/>
  <c r="BI568" i="50"/>
  <c r="BI569" i="50"/>
  <c r="BI570" i="50"/>
  <c r="BI571" i="50"/>
  <c r="BI572" i="50"/>
  <c r="BI573" i="50"/>
  <c r="BI574" i="50"/>
  <c r="BI575" i="50"/>
  <c r="BI576" i="50"/>
  <c r="BI577" i="50"/>
  <c r="BI578" i="50"/>
  <c r="BI579" i="50"/>
  <c r="BI580" i="50"/>
  <c r="BI581" i="50"/>
  <c r="BI582" i="50"/>
  <c r="BI583" i="50"/>
  <c r="BI584" i="50"/>
  <c r="BI585" i="50"/>
  <c r="BI586" i="50"/>
  <c r="BI587" i="50"/>
  <c r="BI588" i="50"/>
  <c r="BI589" i="50"/>
  <c r="BI590" i="50"/>
  <c r="BI591" i="50"/>
  <c r="BI592" i="50"/>
  <c r="BI593" i="50"/>
  <c r="BI594" i="50"/>
  <c r="BI595" i="50"/>
  <c r="BI596" i="50"/>
  <c r="BI597" i="50"/>
  <c r="BI598" i="50"/>
  <c r="BI599" i="50"/>
  <c r="BI600" i="50"/>
  <c r="BI601" i="50"/>
  <c r="BI602" i="50"/>
  <c r="BI603" i="50"/>
  <c r="BI604" i="50"/>
  <c r="BI605" i="50"/>
  <c r="BI606" i="50"/>
  <c r="BI607" i="50"/>
  <c r="BI608" i="50"/>
  <c r="BI609" i="50"/>
  <c r="BI610" i="50"/>
  <c r="BI611" i="50"/>
  <c r="BI612" i="50"/>
  <c r="BI613" i="50"/>
  <c r="BI614" i="50"/>
  <c r="BI615" i="50"/>
  <c r="BI616" i="50"/>
  <c r="BI617" i="50"/>
  <c r="BI618" i="50"/>
  <c r="BI619" i="50"/>
  <c r="BI620" i="50"/>
  <c r="BI621" i="50"/>
  <c r="BI622" i="50"/>
  <c r="BI623" i="50"/>
  <c r="BI624" i="50"/>
  <c r="BI625" i="50"/>
  <c r="BI626" i="50"/>
  <c r="BI627" i="50"/>
  <c r="BI628" i="50"/>
  <c r="BI629" i="50"/>
  <c r="BI630" i="50"/>
  <c r="BI631" i="50"/>
  <c r="BI632" i="50"/>
  <c r="BI633" i="50"/>
  <c r="BI634" i="50"/>
  <c r="BI635" i="50"/>
  <c r="BI636" i="50"/>
  <c r="BI637" i="50"/>
  <c r="BI638" i="50"/>
  <c r="BI639" i="50"/>
  <c r="BI640" i="50"/>
  <c r="BI641" i="50"/>
  <c r="BI642" i="50"/>
  <c r="BI643" i="50"/>
  <c r="BI644" i="50"/>
  <c r="BI645" i="50"/>
  <c r="BI646" i="50"/>
  <c r="BI647" i="50"/>
  <c r="BI648" i="50"/>
  <c r="BI649" i="50"/>
  <c r="BI650" i="50"/>
  <c r="BI651" i="50"/>
  <c r="BI652" i="50"/>
  <c r="BI653" i="50"/>
  <c r="BI654" i="50"/>
  <c r="BI655" i="50"/>
  <c r="BI656" i="50"/>
  <c r="BI657" i="50"/>
  <c r="BI658" i="50"/>
  <c r="BI659" i="50"/>
  <c r="BI660" i="50"/>
  <c r="BI661" i="50"/>
  <c r="BI662" i="50"/>
  <c r="BI663" i="50"/>
  <c r="BI664" i="50"/>
  <c r="BI665" i="50"/>
  <c r="BI666" i="50"/>
  <c r="BI667" i="50"/>
  <c r="BI668" i="50"/>
  <c r="BI669" i="50"/>
  <c r="BI670" i="50"/>
  <c r="BI671" i="50"/>
  <c r="BI672" i="50"/>
  <c r="BI673" i="50"/>
  <c r="BI674" i="50"/>
  <c r="BI675" i="50"/>
  <c r="BI676" i="50"/>
  <c r="BI677" i="50"/>
  <c r="BI678" i="50"/>
  <c r="BI679" i="50"/>
  <c r="BI680" i="50"/>
  <c r="BI681" i="50"/>
  <c r="BI682" i="50"/>
  <c r="BI683" i="50"/>
  <c r="BI684" i="50"/>
  <c r="BI685" i="50"/>
  <c r="BI686" i="50"/>
  <c r="BI687" i="50"/>
  <c r="BI688" i="50"/>
  <c r="BI689" i="50"/>
  <c r="BI690" i="50"/>
  <c r="BI691" i="50"/>
  <c r="BI692" i="50"/>
  <c r="BI693" i="50"/>
  <c r="BI694" i="50"/>
  <c r="BI695" i="50"/>
  <c r="BI696" i="50"/>
  <c r="BI697" i="50"/>
  <c r="BI698" i="50"/>
  <c r="BI699" i="50"/>
  <c r="BI700" i="50"/>
  <c r="BI701" i="50"/>
  <c r="BI702" i="50"/>
  <c r="BI703" i="50"/>
  <c r="BI704" i="50"/>
  <c r="BI705" i="50"/>
  <c r="BI706" i="50"/>
  <c r="BI707" i="50"/>
  <c r="BI708" i="50"/>
  <c r="BI709" i="50"/>
  <c r="BI710" i="50"/>
  <c r="BI711" i="50"/>
  <c r="BI712" i="50"/>
  <c r="BI713" i="50"/>
  <c r="BI714" i="50"/>
  <c r="BI715" i="50"/>
  <c r="BI716" i="50"/>
  <c r="BI717" i="50"/>
  <c r="BI718" i="50"/>
  <c r="BI719" i="50"/>
  <c r="BI720" i="50"/>
  <c r="BI721" i="50"/>
  <c r="BI722" i="50"/>
  <c r="BI723" i="50"/>
  <c r="BI724" i="50"/>
  <c r="BI725" i="50"/>
  <c r="BI726" i="50"/>
  <c r="BI727" i="50"/>
  <c r="BI728" i="50"/>
  <c r="BI729" i="50"/>
  <c r="BI730" i="50"/>
  <c r="BI731" i="50"/>
  <c r="BI732" i="50"/>
  <c r="BI733" i="50"/>
  <c r="BI734" i="50"/>
  <c r="BI735" i="50"/>
  <c r="BI736" i="50"/>
  <c r="BI737" i="50"/>
  <c r="BI738" i="50"/>
  <c r="BI739" i="50"/>
  <c r="BI740" i="50"/>
  <c r="BI741" i="50"/>
  <c r="BI742" i="50"/>
  <c r="BI743" i="50"/>
  <c r="BI744" i="50"/>
  <c r="BI745" i="50"/>
  <c r="BI746" i="50"/>
  <c r="BI747" i="50"/>
  <c r="BI748" i="50"/>
  <c r="BI749" i="50"/>
  <c r="BI750" i="50"/>
  <c r="BI751" i="50"/>
  <c r="BI752" i="50"/>
  <c r="BI753" i="50"/>
  <c r="BI754" i="50"/>
  <c r="BI755" i="50"/>
  <c r="BI756" i="50"/>
  <c r="BI757" i="50"/>
  <c r="BI758" i="50"/>
  <c r="BI759" i="50"/>
  <c r="BI760" i="50"/>
  <c r="BI761" i="50"/>
  <c r="BI762" i="50"/>
  <c r="BI763" i="50"/>
  <c r="BI764" i="50"/>
  <c r="BI765" i="50"/>
  <c r="BI766" i="50"/>
  <c r="BI767" i="50"/>
  <c r="BI768" i="50"/>
  <c r="BI769" i="50"/>
  <c r="BI770" i="50"/>
  <c r="BI771" i="50"/>
  <c r="BI772" i="50"/>
  <c r="BI773" i="50"/>
  <c r="BI774" i="50"/>
  <c r="BI775" i="50"/>
  <c r="BI776" i="50"/>
  <c r="BI777" i="50"/>
  <c r="BI778" i="50"/>
  <c r="BI779" i="50"/>
  <c r="BI780" i="50"/>
  <c r="BI781" i="50"/>
  <c r="BI782" i="50"/>
  <c r="BI783" i="50"/>
  <c r="BI784" i="50"/>
  <c r="BI785" i="50"/>
  <c r="BI786" i="50"/>
  <c r="BI787" i="50"/>
  <c r="BI788" i="50"/>
  <c r="BI789" i="50"/>
  <c r="BI790" i="50"/>
  <c r="BI791" i="50"/>
  <c r="BI792" i="50"/>
  <c r="BI793" i="50"/>
  <c r="BI794" i="50"/>
  <c r="BI795" i="50"/>
  <c r="BI796" i="50"/>
  <c r="BI797" i="50"/>
  <c r="BI798" i="50"/>
  <c r="BI799" i="50"/>
  <c r="BI800" i="50"/>
  <c r="BI801" i="50"/>
  <c r="BI802" i="50"/>
  <c r="BI803" i="50"/>
  <c r="BI804" i="50"/>
  <c r="BI805" i="50"/>
  <c r="BI806" i="50"/>
  <c r="BI807" i="50"/>
  <c r="BI808" i="50"/>
  <c r="BI809" i="50"/>
  <c r="BI810" i="50"/>
  <c r="BI811" i="50"/>
  <c r="BI812" i="50"/>
  <c r="BI813" i="50"/>
  <c r="BI814" i="50"/>
  <c r="BI815" i="50"/>
  <c r="BI816" i="50"/>
  <c r="BI817" i="50"/>
  <c r="BI818" i="50"/>
  <c r="BI819" i="50"/>
  <c r="BI820" i="50"/>
  <c r="BI821" i="50"/>
  <c r="BI822" i="50"/>
  <c r="BI823" i="50"/>
  <c r="BI824" i="50"/>
  <c r="BI825" i="50"/>
  <c r="BI826" i="50"/>
  <c r="BI827" i="50"/>
  <c r="BI828" i="50"/>
  <c r="BI829" i="50"/>
  <c r="BI830" i="50"/>
  <c r="BI831" i="50"/>
  <c r="BI832" i="50"/>
  <c r="BI833" i="50"/>
  <c r="BI834" i="50"/>
  <c r="BI835" i="50"/>
  <c r="BI836" i="50"/>
  <c r="BI837" i="50"/>
  <c r="BI838" i="50"/>
  <c r="BI839" i="50"/>
  <c r="BI840" i="50"/>
  <c r="BI841" i="50"/>
  <c r="BI842" i="50"/>
  <c r="BI843" i="50"/>
  <c r="BI844" i="50"/>
  <c r="BI845" i="50"/>
  <c r="BI846" i="50"/>
  <c r="BI847" i="50"/>
  <c r="BI848" i="50"/>
  <c r="BI849" i="50"/>
  <c r="BI850" i="50"/>
  <c r="BI851" i="50"/>
  <c r="BI852" i="50"/>
  <c r="BI853" i="50"/>
  <c r="BI854" i="50"/>
  <c r="BI855" i="50"/>
  <c r="BI856" i="50"/>
  <c r="BI857" i="50"/>
  <c r="BI858" i="50"/>
  <c r="BI859" i="50"/>
  <c r="BI860" i="50"/>
  <c r="BI861" i="50"/>
  <c r="BI862" i="50"/>
  <c r="BI863" i="50"/>
  <c r="BI864" i="50"/>
  <c r="BI865" i="50"/>
  <c r="BI866" i="50"/>
  <c r="BI867" i="50"/>
  <c r="BI868" i="50"/>
  <c r="BI869" i="50"/>
  <c r="BI870" i="50"/>
  <c r="BI871" i="50"/>
  <c r="BI872" i="50"/>
  <c r="BI873" i="50"/>
  <c r="BI874" i="50"/>
  <c r="BI875" i="50"/>
  <c r="BI876" i="50"/>
  <c r="BI877" i="50"/>
  <c r="BI878" i="50"/>
  <c r="BI879" i="50"/>
  <c r="BI880" i="50"/>
  <c r="BI881" i="50"/>
  <c r="BI882" i="50"/>
  <c r="BI883" i="50"/>
  <c r="BI884" i="50"/>
  <c r="BI885" i="50"/>
  <c r="BI886" i="50"/>
  <c r="BI887" i="50"/>
  <c r="BI888" i="50"/>
  <c r="BI889" i="50"/>
  <c r="BI890" i="50"/>
  <c r="BI891" i="50"/>
  <c r="BI892" i="50"/>
  <c r="BI893" i="50"/>
  <c r="BI894" i="50"/>
  <c r="BI895" i="50"/>
  <c r="BI896" i="50"/>
  <c r="BI897" i="50"/>
  <c r="BI898" i="50"/>
  <c r="BI899" i="50"/>
  <c r="BI900" i="50"/>
  <c r="BI901" i="50"/>
  <c r="BI902" i="50"/>
  <c r="BI903" i="50"/>
  <c r="BI904" i="50"/>
  <c r="BI905" i="50"/>
  <c r="BI906" i="50"/>
  <c r="BI907" i="50"/>
  <c r="BI908" i="50"/>
  <c r="BI909" i="50"/>
  <c r="BI910" i="50"/>
  <c r="BI911" i="50"/>
  <c r="BI912" i="50"/>
  <c r="BI913" i="50"/>
  <c r="BI914" i="50"/>
  <c r="BI915" i="50"/>
  <c r="BI916" i="50"/>
  <c r="BI917" i="50"/>
  <c r="BI918" i="50"/>
  <c r="BI919" i="50"/>
  <c r="BI920" i="50"/>
  <c r="BI921" i="50"/>
  <c r="BI922" i="50"/>
  <c r="BI923" i="50"/>
  <c r="BI924" i="50"/>
  <c r="BI925" i="50"/>
  <c r="BI926" i="50"/>
  <c r="BI927" i="50"/>
  <c r="BI928" i="50"/>
  <c r="BI929" i="50"/>
  <c r="BI930" i="50"/>
  <c r="BI931" i="50"/>
  <c r="BI932" i="50"/>
  <c r="BI933" i="50"/>
  <c r="BI934" i="50"/>
  <c r="BI935" i="50"/>
  <c r="BI936" i="50"/>
  <c r="BI937" i="50"/>
  <c r="BI938" i="50"/>
  <c r="BI939" i="50"/>
  <c r="BI940" i="50"/>
  <c r="BI941" i="50"/>
  <c r="BI942" i="50"/>
  <c r="BI943" i="50"/>
  <c r="BI944" i="50"/>
  <c r="BI945" i="50"/>
  <c r="BI946" i="50"/>
  <c r="BI947" i="50"/>
  <c r="BI948" i="50"/>
  <c r="BI949" i="50"/>
  <c r="BI950" i="50"/>
  <c r="BI951" i="50"/>
  <c r="BI952" i="50"/>
  <c r="BI953" i="50"/>
  <c r="BI954" i="50"/>
  <c r="BI955" i="50"/>
  <c r="BI956" i="50"/>
  <c r="BI957" i="50"/>
  <c r="BI958" i="50"/>
  <c r="BI959" i="50"/>
  <c r="BI960" i="50"/>
  <c r="BI961" i="50"/>
  <c r="BI962" i="50"/>
  <c r="BI963" i="50"/>
  <c r="BI964" i="50"/>
  <c r="BI965" i="50"/>
  <c r="BI966" i="50"/>
  <c r="BI967" i="50"/>
  <c r="BI968" i="50"/>
  <c r="BI969" i="50"/>
  <c r="BI970" i="50"/>
  <c r="BI971" i="50"/>
  <c r="BI972" i="50"/>
  <c r="BI973" i="50"/>
  <c r="BI974" i="50"/>
  <c r="BI975" i="50"/>
  <c r="BI976" i="50"/>
  <c r="BI977" i="50"/>
  <c r="BI978" i="50"/>
  <c r="BI979" i="50"/>
  <c r="BI980" i="50"/>
  <c r="BI981" i="50"/>
  <c r="BI982" i="50"/>
  <c r="BI983" i="50"/>
  <c r="BI984" i="50"/>
  <c r="BI985" i="50"/>
  <c r="BI986" i="50"/>
  <c r="BI987" i="50"/>
  <c r="BI988" i="50"/>
  <c r="BI989" i="50"/>
  <c r="BI990" i="50"/>
  <c r="BI991" i="50"/>
  <c r="BI992" i="50"/>
  <c r="BI993" i="50"/>
  <c r="BI994" i="50"/>
  <c r="BI995" i="50"/>
  <c r="BI996" i="50"/>
  <c r="BI997" i="50"/>
  <c r="BI998" i="50"/>
  <c r="BI999" i="50"/>
  <c r="BI1000" i="50"/>
  <c r="BI1001" i="50"/>
  <c r="BI1002" i="50"/>
  <c r="BI1003" i="50"/>
  <c r="BI1004" i="50"/>
  <c r="BI1005" i="50"/>
  <c r="BI1006" i="50"/>
  <c r="BI1007" i="50"/>
  <c r="BI1008" i="50"/>
  <c r="BI1009" i="50"/>
  <c r="BI1010" i="50"/>
  <c r="BI1011" i="50"/>
  <c r="BI1012" i="50"/>
  <c r="BI1013" i="50"/>
  <c r="BI14" i="50"/>
  <c r="BH15" i="50"/>
  <c r="BH16" i="50"/>
  <c r="BH17" i="50"/>
  <c r="BH18" i="50"/>
  <c r="BH19" i="50"/>
  <c r="BH20" i="50"/>
  <c r="BH21" i="50"/>
  <c r="BH22" i="50"/>
  <c r="BH23" i="50"/>
  <c r="BH24" i="50"/>
  <c r="BH25" i="50"/>
  <c r="BH26" i="50"/>
  <c r="BH27" i="50"/>
  <c r="BH28" i="50"/>
  <c r="BH29" i="50"/>
  <c r="BH30" i="50"/>
  <c r="BH31" i="50"/>
  <c r="BH32" i="50"/>
  <c r="BH33" i="50"/>
  <c r="BH34" i="50"/>
  <c r="BH35" i="50"/>
  <c r="BH36" i="50"/>
  <c r="BH37" i="50"/>
  <c r="BH38" i="50"/>
  <c r="BH39" i="50"/>
  <c r="BH40" i="50"/>
  <c r="BH41" i="50"/>
  <c r="BH42" i="50"/>
  <c r="BH43" i="50"/>
  <c r="BH44" i="50"/>
  <c r="BH45" i="50"/>
  <c r="BH46" i="50"/>
  <c r="BH47" i="50"/>
  <c r="BH48" i="50"/>
  <c r="BH49" i="50"/>
  <c r="BH50" i="50"/>
  <c r="BH51" i="50"/>
  <c r="BH52" i="50"/>
  <c r="BH53" i="50"/>
  <c r="BH54" i="50"/>
  <c r="BH55" i="50"/>
  <c r="BH56" i="50"/>
  <c r="BH57" i="50"/>
  <c r="BH58" i="50"/>
  <c r="BH59" i="50"/>
  <c r="BH60" i="50"/>
  <c r="BH61" i="50"/>
  <c r="BH62" i="50"/>
  <c r="BH63" i="50"/>
  <c r="BH64" i="50"/>
  <c r="BH65" i="50"/>
  <c r="BH66" i="50"/>
  <c r="BH67" i="50"/>
  <c r="BH68" i="50"/>
  <c r="BH69" i="50"/>
  <c r="BH70" i="50"/>
  <c r="BH71" i="50"/>
  <c r="BH72" i="50"/>
  <c r="BH73" i="50"/>
  <c r="BH74" i="50"/>
  <c r="BH75" i="50"/>
  <c r="BH76" i="50"/>
  <c r="BH77" i="50"/>
  <c r="BH78" i="50"/>
  <c r="BH79" i="50"/>
  <c r="BH80" i="50"/>
  <c r="BH81" i="50"/>
  <c r="BH82" i="50"/>
  <c r="BH83" i="50"/>
  <c r="BH84" i="50"/>
  <c r="BH85" i="50"/>
  <c r="BH86" i="50"/>
  <c r="BH87" i="50"/>
  <c r="BH88" i="50"/>
  <c r="BH89" i="50"/>
  <c r="BH90" i="50"/>
  <c r="BH91" i="50"/>
  <c r="BH92" i="50"/>
  <c r="BH93" i="50"/>
  <c r="BH94" i="50"/>
  <c r="BH95" i="50"/>
  <c r="BH96" i="50"/>
  <c r="BH97" i="50"/>
  <c r="BH98" i="50"/>
  <c r="BH99" i="50"/>
  <c r="BH100" i="50"/>
  <c r="BH101" i="50"/>
  <c r="BH102" i="50"/>
  <c r="BH103" i="50"/>
  <c r="BH104" i="50"/>
  <c r="BH105" i="50"/>
  <c r="BH106" i="50"/>
  <c r="BH107" i="50"/>
  <c r="BH108" i="50"/>
  <c r="BH109" i="50"/>
  <c r="BH110" i="50"/>
  <c r="BH111" i="50"/>
  <c r="BH112" i="50"/>
  <c r="BH113" i="50"/>
  <c r="BH114" i="50"/>
  <c r="BH115" i="50"/>
  <c r="BH116" i="50"/>
  <c r="BH117" i="50"/>
  <c r="BH118" i="50"/>
  <c r="BH119" i="50"/>
  <c r="BH120" i="50"/>
  <c r="BH121" i="50"/>
  <c r="BH122" i="50"/>
  <c r="BH123" i="50"/>
  <c r="BH124" i="50"/>
  <c r="BH125" i="50"/>
  <c r="BH126" i="50"/>
  <c r="BH127" i="50"/>
  <c r="BH128" i="50"/>
  <c r="BH129" i="50"/>
  <c r="BH130" i="50"/>
  <c r="BH131" i="50"/>
  <c r="BH132" i="50"/>
  <c r="BH133" i="50"/>
  <c r="BH134" i="50"/>
  <c r="BH135" i="50"/>
  <c r="BH136" i="50"/>
  <c r="BH137" i="50"/>
  <c r="BH138" i="50"/>
  <c r="BH139" i="50"/>
  <c r="BH140" i="50"/>
  <c r="BH141" i="50"/>
  <c r="BH142" i="50"/>
  <c r="BH143" i="50"/>
  <c r="BH144" i="50"/>
  <c r="BH145" i="50"/>
  <c r="BH146" i="50"/>
  <c r="BH147" i="50"/>
  <c r="BH148" i="50"/>
  <c r="BH149" i="50"/>
  <c r="BH150" i="50"/>
  <c r="BH151" i="50"/>
  <c r="BH152" i="50"/>
  <c r="BH153" i="50"/>
  <c r="BH154" i="50"/>
  <c r="BH155" i="50"/>
  <c r="BH156" i="50"/>
  <c r="BH157" i="50"/>
  <c r="BH158" i="50"/>
  <c r="BH159" i="50"/>
  <c r="BH160" i="50"/>
  <c r="BH161" i="50"/>
  <c r="BH162" i="50"/>
  <c r="BH163" i="50"/>
  <c r="BH164" i="50"/>
  <c r="BH165" i="50"/>
  <c r="BH166" i="50"/>
  <c r="BH167" i="50"/>
  <c r="BH168" i="50"/>
  <c r="BH169" i="50"/>
  <c r="BH170" i="50"/>
  <c r="BH171" i="50"/>
  <c r="BH172" i="50"/>
  <c r="BH173" i="50"/>
  <c r="BH174" i="50"/>
  <c r="BH175" i="50"/>
  <c r="BH176" i="50"/>
  <c r="BH177" i="50"/>
  <c r="BH178" i="50"/>
  <c r="BH179" i="50"/>
  <c r="BH180" i="50"/>
  <c r="BH181" i="50"/>
  <c r="BH182" i="50"/>
  <c r="BH183" i="50"/>
  <c r="BH184" i="50"/>
  <c r="BH185" i="50"/>
  <c r="BH186" i="50"/>
  <c r="BH187" i="50"/>
  <c r="BH188" i="50"/>
  <c r="BH189" i="50"/>
  <c r="BH190" i="50"/>
  <c r="BH191" i="50"/>
  <c r="BH192" i="50"/>
  <c r="BH193" i="50"/>
  <c r="BH194" i="50"/>
  <c r="BH195" i="50"/>
  <c r="BH196" i="50"/>
  <c r="BH197" i="50"/>
  <c r="BH198" i="50"/>
  <c r="BH199" i="50"/>
  <c r="BH200" i="50"/>
  <c r="BH201" i="50"/>
  <c r="BH202" i="50"/>
  <c r="BH203" i="50"/>
  <c r="BH204" i="50"/>
  <c r="BH205" i="50"/>
  <c r="BH206" i="50"/>
  <c r="BH207" i="50"/>
  <c r="BH208" i="50"/>
  <c r="BH209" i="50"/>
  <c r="BH210" i="50"/>
  <c r="BH211" i="50"/>
  <c r="BH212" i="50"/>
  <c r="BH213" i="50"/>
  <c r="BH214" i="50"/>
  <c r="BH215" i="50"/>
  <c r="BH216" i="50"/>
  <c r="BH217" i="50"/>
  <c r="BH218" i="50"/>
  <c r="BH219" i="50"/>
  <c r="BH220" i="50"/>
  <c r="BH221" i="50"/>
  <c r="BH222" i="50"/>
  <c r="BH223" i="50"/>
  <c r="BH224" i="50"/>
  <c r="BH225" i="50"/>
  <c r="BH226" i="50"/>
  <c r="BH227" i="50"/>
  <c r="BH228" i="50"/>
  <c r="BH229" i="50"/>
  <c r="BH230" i="50"/>
  <c r="BH231" i="50"/>
  <c r="BH232" i="50"/>
  <c r="BH233" i="50"/>
  <c r="BH234" i="50"/>
  <c r="BH235" i="50"/>
  <c r="BH236" i="50"/>
  <c r="BH237" i="50"/>
  <c r="BH238" i="50"/>
  <c r="BH239" i="50"/>
  <c r="BH240" i="50"/>
  <c r="BH241" i="50"/>
  <c r="BH242" i="50"/>
  <c r="BH243" i="50"/>
  <c r="BH244" i="50"/>
  <c r="BH245" i="50"/>
  <c r="BH246" i="50"/>
  <c r="BH247" i="50"/>
  <c r="BH248" i="50"/>
  <c r="BH249" i="50"/>
  <c r="BH250" i="50"/>
  <c r="BH251" i="50"/>
  <c r="BH252" i="50"/>
  <c r="BH253" i="50"/>
  <c r="BH254" i="50"/>
  <c r="BH255" i="50"/>
  <c r="BH256" i="50"/>
  <c r="BH257" i="50"/>
  <c r="BH258" i="50"/>
  <c r="BH259" i="50"/>
  <c r="BH260" i="50"/>
  <c r="BH261" i="50"/>
  <c r="BH262" i="50"/>
  <c r="BH263" i="50"/>
  <c r="BH264" i="50"/>
  <c r="BH265" i="50"/>
  <c r="BH266" i="50"/>
  <c r="BH267" i="50"/>
  <c r="BH268" i="50"/>
  <c r="BH269" i="50"/>
  <c r="BH270" i="50"/>
  <c r="BH271" i="50"/>
  <c r="BH272" i="50"/>
  <c r="BH273" i="50"/>
  <c r="BH274" i="50"/>
  <c r="BH275" i="50"/>
  <c r="BH276" i="50"/>
  <c r="BH277" i="50"/>
  <c r="BH278" i="50"/>
  <c r="BH279" i="50"/>
  <c r="BH280" i="50"/>
  <c r="BH281" i="50"/>
  <c r="BH282" i="50"/>
  <c r="BH283" i="50"/>
  <c r="BH284" i="50"/>
  <c r="BH285" i="50"/>
  <c r="BH286" i="50"/>
  <c r="BH287" i="50"/>
  <c r="BH288" i="50"/>
  <c r="BH289" i="50"/>
  <c r="BH290" i="50"/>
  <c r="BH291" i="50"/>
  <c r="BH292" i="50"/>
  <c r="BH293" i="50"/>
  <c r="BH294" i="50"/>
  <c r="BH295" i="50"/>
  <c r="BH296" i="50"/>
  <c r="BH297" i="50"/>
  <c r="BH298" i="50"/>
  <c r="BH299" i="50"/>
  <c r="BH300" i="50"/>
  <c r="BH301" i="50"/>
  <c r="BH302" i="50"/>
  <c r="BH303" i="50"/>
  <c r="BH304" i="50"/>
  <c r="BH305" i="50"/>
  <c r="BH306" i="50"/>
  <c r="BH307" i="50"/>
  <c r="BH308" i="50"/>
  <c r="BH309" i="50"/>
  <c r="BH310" i="50"/>
  <c r="BH311" i="50"/>
  <c r="BH312" i="50"/>
  <c r="BH313" i="50"/>
  <c r="BH314" i="50"/>
  <c r="BH315" i="50"/>
  <c r="BH316" i="50"/>
  <c r="BH317" i="50"/>
  <c r="BH318" i="50"/>
  <c r="BH319" i="50"/>
  <c r="BH320" i="50"/>
  <c r="BH321" i="50"/>
  <c r="BH322" i="50"/>
  <c r="BH323" i="50"/>
  <c r="BH324" i="50"/>
  <c r="BH325" i="50"/>
  <c r="BH326" i="50"/>
  <c r="BH327" i="50"/>
  <c r="BH328" i="50"/>
  <c r="BH329" i="50"/>
  <c r="BH330" i="50"/>
  <c r="BH331" i="50"/>
  <c r="BH332" i="50"/>
  <c r="BH333" i="50"/>
  <c r="BH334" i="50"/>
  <c r="BH335" i="50"/>
  <c r="BH336" i="50"/>
  <c r="BH337" i="50"/>
  <c r="BH338" i="50"/>
  <c r="BH339" i="50"/>
  <c r="BH340" i="50"/>
  <c r="BH341" i="50"/>
  <c r="BH342" i="50"/>
  <c r="BH343" i="50"/>
  <c r="BH344" i="50"/>
  <c r="BH345" i="50"/>
  <c r="BH346" i="50"/>
  <c r="BH347" i="50"/>
  <c r="BH348" i="50"/>
  <c r="BH349" i="50"/>
  <c r="BH350" i="50"/>
  <c r="BH351" i="50"/>
  <c r="BH352" i="50"/>
  <c r="BH353" i="50"/>
  <c r="BH354" i="50"/>
  <c r="BH355" i="50"/>
  <c r="BH356" i="50"/>
  <c r="BH357" i="50"/>
  <c r="BH358" i="50"/>
  <c r="BH359" i="50"/>
  <c r="BH360" i="50"/>
  <c r="BH361" i="50"/>
  <c r="BH362" i="50"/>
  <c r="BH363" i="50"/>
  <c r="BH364" i="50"/>
  <c r="BH365" i="50"/>
  <c r="BH366" i="50"/>
  <c r="BH367" i="50"/>
  <c r="BH368" i="50"/>
  <c r="BH369" i="50"/>
  <c r="BH370" i="50"/>
  <c r="BH371" i="50"/>
  <c r="BH372" i="50"/>
  <c r="BH373" i="50"/>
  <c r="BH374" i="50"/>
  <c r="BH375" i="50"/>
  <c r="BH376" i="50"/>
  <c r="BH377" i="50"/>
  <c r="BH378" i="50"/>
  <c r="BH379" i="50"/>
  <c r="BH380" i="50"/>
  <c r="BH381" i="50"/>
  <c r="BH382" i="50"/>
  <c r="BH383" i="50"/>
  <c r="BH384" i="50"/>
  <c r="BH385" i="50"/>
  <c r="BH386" i="50"/>
  <c r="BH387" i="50"/>
  <c r="BH388" i="50"/>
  <c r="BH389" i="50"/>
  <c r="BH390" i="50"/>
  <c r="BH391" i="50"/>
  <c r="BH392" i="50"/>
  <c r="BH393" i="50"/>
  <c r="BH394" i="50"/>
  <c r="BH395" i="50"/>
  <c r="BH396" i="50"/>
  <c r="BH397" i="50"/>
  <c r="BH398" i="50"/>
  <c r="BH399" i="50"/>
  <c r="BH400" i="50"/>
  <c r="BH401" i="50"/>
  <c r="BH402" i="50"/>
  <c r="BH403" i="50"/>
  <c r="BH404" i="50"/>
  <c r="BH405" i="50"/>
  <c r="BH406" i="50"/>
  <c r="BH407" i="50"/>
  <c r="BH408" i="50"/>
  <c r="BH409" i="50"/>
  <c r="BH410" i="50"/>
  <c r="BH411" i="50"/>
  <c r="BH412" i="50"/>
  <c r="BH413" i="50"/>
  <c r="BH414" i="50"/>
  <c r="BH415" i="50"/>
  <c r="BH416" i="50"/>
  <c r="BH417" i="50"/>
  <c r="BH418" i="50"/>
  <c r="BH419" i="50"/>
  <c r="BH420" i="50"/>
  <c r="BH421" i="50"/>
  <c r="BH422" i="50"/>
  <c r="BH423" i="50"/>
  <c r="BH424" i="50"/>
  <c r="BH425" i="50"/>
  <c r="BH426" i="50"/>
  <c r="BH427" i="50"/>
  <c r="BH428" i="50"/>
  <c r="BH429" i="50"/>
  <c r="BH430" i="50"/>
  <c r="BH431" i="50"/>
  <c r="BH432" i="50"/>
  <c r="BH433" i="50"/>
  <c r="BH434" i="50"/>
  <c r="BH435" i="50"/>
  <c r="BH436" i="50"/>
  <c r="BH437" i="50"/>
  <c r="BH438" i="50"/>
  <c r="BH439" i="50"/>
  <c r="BH440" i="50"/>
  <c r="BH441" i="50"/>
  <c r="BH442" i="50"/>
  <c r="BH443" i="50"/>
  <c r="BH444" i="50"/>
  <c r="BH445" i="50"/>
  <c r="BH446" i="50"/>
  <c r="BH447" i="50"/>
  <c r="BH448" i="50"/>
  <c r="BH449" i="50"/>
  <c r="BH450" i="50"/>
  <c r="BH451" i="50"/>
  <c r="BH452" i="50"/>
  <c r="BH453" i="50"/>
  <c r="BH454" i="50"/>
  <c r="BH455" i="50"/>
  <c r="BH456" i="50"/>
  <c r="BH457" i="50"/>
  <c r="BH458" i="50"/>
  <c r="BH459" i="50"/>
  <c r="BH460" i="50"/>
  <c r="BH461" i="50"/>
  <c r="BH462" i="50"/>
  <c r="BH463" i="50"/>
  <c r="BH464" i="50"/>
  <c r="BH465" i="50"/>
  <c r="BH466" i="50"/>
  <c r="BH467" i="50"/>
  <c r="BH468" i="50"/>
  <c r="BH469" i="50"/>
  <c r="BH470" i="50"/>
  <c r="BH471" i="50"/>
  <c r="BH472" i="50"/>
  <c r="BH473" i="50"/>
  <c r="BH474" i="50"/>
  <c r="BH475" i="50"/>
  <c r="BH476" i="50"/>
  <c r="BH477" i="50"/>
  <c r="BH478" i="50"/>
  <c r="BH479" i="50"/>
  <c r="BH480" i="50"/>
  <c r="BH481" i="50"/>
  <c r="BH482" i="50"/>
  <c r="BH483" i="50"/>
  <c r="BH484" i="50"/>
  <c r="BH485" i="50"/>
  <c r="BH486" i="50"/>
  <c r="BH487" i="50"/>
  <c r="BH488" i="50"/>
  <c r="BH489" i="50"/>
  <c r="BH490" i="50"/>
  <c r="BH491" i="50"/>
  <c r="BH492" i="50"/>
  <c r="BH493" i="50"/>
  <c r="BH494" i="50"/>
  <c r="BH495" i="50"/>
  <c r="BH496" i="50"/>
  <c r="BH497" i="50"/>
  <c r="BH498" i="50"/>
  <c r="BH499" i="50"/>
  <c r="BH500" i="50"/>
  <c r="BH501" i="50"/>
  <c r="BH502" i="50"/>
  <c r="BH503" i="50"/>
  <c r="BH504" i="50"/>
  <c r="BH505" i="50"/>
  <c r="BH506" i="50"/>
  <c r="BH507" i="50"/>
  <c r="BH508" i="50"/>
  <c r="BH509" i="50"/>
  <c r="BH510" i="50"/>
  <c r="BH511" i="50"/>
  <c r="BH512" i="50"/>
  <c r="BH513" i="50"/>
  <c r="BH514" i="50"/>
  <c r="BH515" i="50"/>
  <c r="BH516" i="50"/>
  <c r="BH517" i="50"/>
  <c r="BH518" i="50"/>
  <c r="BH519" i="50"/>
  <c r="BH520" i="50"/>
  <c r="BH521" i="50"/>
  <c r="BH522" i="50"/>
  <c r="BH523" i="50"/>
  <c r="BH524" i="50"/>
  <c r="BH525" i="50"/>
  <c r="BH526" i="50"/>
  <c r="BH527" i="50"/>
  <c r="BH528" i="50"/>
  <c r="BH529" i="50"/>
  <c r="BH530" i="50"/>
  <c r="BH531" i="50"/>
  <c r="BH532" i="50"/>
  <c r="BH533" i="50"/>
  <c r="BH534" i="50"/>
  <c r="BH535" i="50"/>
  <c r="BH536" i="50"/>
  <c r="BH537" i="50"/>
  <c r="BH538" i="50"/>
  <c r="BH539" i="50"/>
  <c r="BH540" i="50"/>
  <c r="BH541" i="50"/>
  <c r="BH542" i="50"/>
  <c r="BH543" i="50"/>
  <c r="BH544" i="50"/>
  <c r="BH545" i="50"/>
  <c r="BH546" i="50"/>
  <c r="BH547" i="50"/>
  <c r="BH548" i="50"/>
  <c r="BH549" i="50"/>
  <c r="BH550" i="50"/>
  <c r="BH551" i="50"/>
  <c r="BH552" i="50"/>
  <c r="BH553" i="50"/>
  <c r="BH554" i="50"/>
  <c r="BH555" i="50"/>
  <c r="BH556" i="50"/>
  <c r="BH557" i="50"/>
  <c r="BH558" i="50"/>
  <c r="BH559" i="50"/>
  <c r="BH560" i="50"/>
  <c r="BH561" i="50"/>
  <c r="BH562" i="50"/>
  <c r="BH563" i="50"/>
  <c r="BH564" i="50"/>
  <c r="BH565" i="50"/>
  <c r="BH566" i="50"/>
  <c r="BH567" i="50"/>
  <c r="BH568" i="50"/>
  <c r="BH569" i="50"/>
  <c r="BH570" i="50"/>
  <c r="BH571" i="50"/>
  <c r="BH572" i="50"/>
  <c r="BH573" i="50"/>
  <c r="BH574" i="50"/>
  <c r="BH575" i="50"/>
  <c r="BH576" i="50"/>
  <c r="BH577" i="50"/>
  <c r="BH578" i="50"/>
  <c r="BH579" i="50"/>
  <c r="BH580" i="50"/>
  <c r="BH581" i="50"/>
  <c r="BH582" i="50"/>
  <c r="BH583" i="50"/>
  <c r="BH584" i="50"/>
  <c r="BH585" i="50"/>
  <c r="BH586" i="50"/>
  <c r="BH587" i="50"/>
  <c r="BH588" i="50"/>
  <c r="BH589" i="50"/>
  <c r="BH590" i="50"/>
  <c r="BH591" i="50"/>
  <c r="BH592" i="50"/>
  <c r="BH593" i="50"/>
  <c r="BH594" i="50"/>
  <c r="BH595" i="50"/>
  <c r="BH596" i="50"/>
  <c r="BH597" i="50"/>
  <c r="BH598" i="50"/>
  <c r="BH599" i="50"/>
  <c r="BH600" i="50"/>
  <c r="BH601" i="50"/>
  <c r="BH602" i="50"/>
  <c r="BH603" i="50"/>
  <c r="BH604" i="50"/>
  <c r="BH605" i="50"/>
  <c r="BH606" i="50"/>
  <c r="BH607" i="50"/>
  <c r="BH608" i="50"/>
  <c r="BH609" i="50"/>
  <c r="BH610" i="50"/>
  <c r="BH611" i="50"/>
  <c r="BH612" i="50"/>
  <c r="BH613" i="50"/>
  <c r="BH614" i="50"/>
  <c r="BH615" i="50"/>
  <c r="BH616" i="50"/>
  <c r="BH617" i="50"/>
  <c r="BH618" i="50"/>
  <c r="BH619" i="50"/>
  <c r="BH620" i="50"/>
  <c r="BH621" i="50"/>
  <c r="BH622" i="50"/>
  <c r="BH623" i="50"/>
  <c r="BH624" i="50"/>
  <c r="BH625" i="50"/>
  <c r="BH626" i="50"/>
  <c r="BH627" i="50"/>
  <c r="BH628" i="50"/>
  <c r="BH629" i="50"/>
  <c r="BH630" i="50"/>
  <c r="BH631" i="50"/>
  <c r="BH632" i="50"/>
  <c r="BH633" i="50"/>
  <c r="BH634" i="50"/>
  <c r="BH635" i="50"/>
  <c r="BH636" i="50"/>
  <c r="BH637" i="50"/>
  <c r="BH638" i="50"/>
  <c r="BH639" i="50"/>
  <c r="BH640" i="50"/>
  <c r="BH641" i="50"/>
  <c r="BH642" i="50"/>
  <c r="BH643" i="50"/>
  <c r="BH644" i="50"/>
  <c r="BH645" i="50"/>
  <c r="BH646" i="50"/>
  <c r="BH647" i="50"/>
  <c r="BH648" i="50"/>
  <c r="BH649" i="50"/>
  <c r="BH650" i="50"/>
  <c r="BH651" i="50"/>
  <c r="BH652" i="50"/>
  <c r="BH653" i="50"/>
  <c r="BH654" i="50"/>
  <c r="BH655" i="50"/>
  <c r="BH656" i="50"/>
  <c r="BH657" i="50"/>
  <c r="BH658" i="50"/>
  <c r="BH659" i="50"/>
  <c r="BH660" i="50"/>
  <c r="BH661" i="50"/>
  <c r="BH662" i="50"/>
  <c r="BH663" i="50"/>
  <c r="BH664" i="50"/>
  <c r="BH665" i="50"/>
  <c r="BH666" i="50"/>
  <c r="BH667" i="50"/>
  <c r="BH668" i="50"/>
  <c r="BH669" i="50"/>
  <c r="BH670" i="50"/>
  <c r="BH671" i="50"/>
  <c r="BH672" i="50"/>
  <c r="BH673" i="50"/>
  <c r="BH674" i="50"/>
  <c r="BH675" i="50"/>
  <c r="BH676" i="50"/>
  <c r="BH677" i="50"/>
  <c r="BH678" i="50"/>
  <c r="BH679" i="50"/>
  <c r="BH680" i="50"/>
  <c r="BH681" i="50"/>
  <c r="BH682" i="50"/>
  <c r="BH683" i="50"/>
  <c r="BH684" i="50"/>
  <c r="BH685" i="50"/>
  <c r="BH686" i="50"/>
  <c r="BH687" i="50"/>
  <c r="BH688" i="50"/>
  <c r="BH689" i="50"/>
  <c r="BH690" i="50"/>
  <c r="BH691" i="50"/>
  <c r="BH692" i="50"/>
  <c r="BH693" i="50"/>
  <c r="BH694" i="50"/>
  <c r="BH695" i="50"/>
  <c r="BH696" i="50"/>
  <c r="BH697" i="50"/>
  <c r="BH698" i="50"/>
  <c r="BH699" i="50"/>
  <c r="BH700" i="50"/>
  <c r="BH701" i="50"/>
  <c r="BH702" i="50"/>
  <c r="BH703" i="50"/>
  <c r="BH704" i="50"/>
  <c r="BH705" i="50"/>
  <c r="BH706" i="50"/>
  <c r="BH707" i="50"/>
  <c r="BH708" i="50"/>
  <c r="BH709" i="50"/>
  <c r="BH710" i="50"/>
  <c r="BH711" i="50"/>
  <c r="BH712" i="50"/>
  <c r="BH713" i="50"/>
  <c r="BH714" i="50"/>
  <c r="BH715" i="50"/>
  <c r="BH716" i="50"/>
  <c r="BH717" i="50"/>
  <c r="BH718" i="50"/>
  <c r="BH719" i="50"/>
  <c r="BH720" i="50"/>
  <c r="BH721" i="50"/>
  <c r="BH722" i="50"/>
  <c r="BH723" i="50"/>
  <c r="BH724" i="50"/>
  <c r="BH725" i="50"/>
  <c r="BH726" i="50"/>
  <c r="BH727" i="50"/>
  <c r="BH728" i="50"/>
  <c r="BH729" i="50"/>
  <c r="BH730" i="50"/>
  <c r="BH731" i="50"/>
  <c r="BH732" i="50"/>
  <c r="BH733" i="50"/>
  <c r="BH734" i="50"/>
  <c r="BH735" i="50"/>
  <c r="BH736" i="50"/>
  <c r="BH737" i="50"/>
  <c r="BH738" i="50"/>
  <c r="BH739" i="50"/>
  <c r="BH740" i="50"/>
  <c r="BH741" i="50"/>
  <c r="BH742" i="50"/>
  <c r="BH743" i="50"/>
  <c r="BH744" i="50"/>
  <c r="BH745" i="50"/>
  <c r="BH746" i="50"/>
  <c r="BH747" i="50"/>
  <c r="BH748" i="50"/>
  <c r="BH749" i="50"/>
  <c r="BH750" i="50"/>
  <c r="BH751" i="50"/>
  <c r="BH752" i="50"/>
  <c r="BH753" i="50"/>
  <c r="BH754" i="50"/>
  <c r="BH755" i="50"/>
  <c r="BH756" i="50"/>
  <c r="BH757" i="50"/>
  <c r="BH758" i="50"/>
  <c r="BH759" i="50"/>
  <c r="BH760" i="50"/>
  <c r="BH761" i="50"/>
  <c r="BH762" i="50"/>
  <c r="BH763" i="50"/>
  <c r="BH764" i="50"/>
  <c r="BH765" i="50"/>
  <c r="BH766" i="50"/>
  <c r="BH767" i="50"/>
  <c r="BH768" i="50"/>
  <c r="BH769" i="50"/>
  <c r="BH770" i="50"/>
  <c r="BH771" i="50"/>
  <c r="BH772" i="50"/>
  <c r="BH773" i="50"/>
  <c r="BH774" i="50"/>
  <c r="BH775" i="50"/>
  <c r="BH776" i="50"/>
  <c r="BH777" i="50"/>
  <c r="BH778" i="50"/>
  <c r="BH779" i="50"/>
  <c r="BH780" i="50"/>
  <c r="BH781" i="50"/>
  <c r="BH782" i="50"/>
  <c r="BH783" i="50"/>
  <c r="BH784" i="50"/>
  <c r="BH785" i="50"/>
  <c r="BH786" i="50"/>
  <c r="BH787" i="50"/>
  <c r="BH788" i="50"/>
  <c r="BH789" i="50"/>
  <c r="BH790" i="50"/>
  <c r="BH791" i="50"/>
  <c r="BH792" i="50"/>
  <c r="BH793" i="50"/>
  <c r="BH794" i="50"/>
  <c r="BH795" i="50"/>
  <c r="BH796" i="50"/>
  <c r="BH797" i="50"/>
  <c r="BH798" i="50"/>
  <c r="BH799" i="50"/>
  <c r="BH800" i="50"/>
  <c r="BH801" i="50"/>
  <c r="BH802" i="50"/>
  <c r="BH803" i="50"/>
  <c r="BH804" i="50"/>
  <c r="BH805" i="50"/>
  <c r="BH806" i="50"/>
  <c r="BH807" i="50"/>
  <c r="BH808" i="50"/>
  <c r="BH809" i="50"/>
  <c r="BH810" i="50"/>
  <c r="BH811" i="50"/>
  <c r="BH812" i="50"/>
  <c r="BH813" i="50"/>
  <c r="BH814" i="50"/>
  <c r="BH815" i="50"/>
  <c r="BH816" i="50"/>
  <c r="BH817" i="50"/>
  <c r="BH818" i="50"/>
  <c r="BH819" i="50"/>
  <c r="BH820" i="50"/>
  <c r="BH821" i="50"/>
  <c r="BH822" i="50"/>
  <c r="BH823" i="50"/>
  <c r="BH824" i="50"/>
  <c r="BH825" i="50"/>
  <c r="BH826" i="50"/>
  <c r="BH827" i="50"/>
  <c r="BH828" i="50"/>
  <c r="BH829" i="50"/>
  <c r="BH830" i="50"/>
  <c r="BH831" i="50"/>
  <c r="BH832" i="50"/>
  <c r="BH833" i="50"/>
  <c r="BH834" i="50"/>
  <c r="BH835" i="50"/>
  <c r="BH836" i="50"/>
  <c r="BH837" i="50"/>
  <c r="BH838" i="50"/>
  <c r="BH839" i="50"/>
  <c r="BH840" i="50"/>
  <c r="BH841" i="50"/>
  <c r="BH842" i="50"/>
  <c r="BH843" i="50"/>
  <c r="BH844" i="50"/>
  <c r="BH845" i="50"/>
  <c r="BH846" i="50"/>
  <c r="BH847" i="50"/>
  <c r="BH848" i="50"/>
  <c r="BH849" i="50"/>
  <c r="BH850" i="50"/>
  <c r="BH851" i="50"/>
  <c r="BH852" i="50"/>
  <c r="BH853" i="50"/>
  <c r="BH854" i="50"/>
  <c r="BH855" i="50"/>
  <c r="BH856" i="50"/>
  <c r="BH857" i="50"/>
  <c r="BH858" i="50"/>
  <c r="BH859" i="50"/>
  <c r="BH860" i="50"/>
  <c r="BH861" i="50"/>
  <c r="BH862" i="50"/>
  <c r="BH863" i="50"/>
  <c r="BH864" i="50"/>
  <c r="BH865" i="50"/>
  <c r="BH866" i="50"/>
  <c r="BH867" i="50"/>
  <c r="BH868" i="50"/>
  <c r="BH869" i="50"/>
  <c r="BH870" i="50"/>
  <c r="BH871" i="50"/>
  <c r="BH872" i="50"/>
  <c r="BH873" i="50"/>
  <c r="BH874" i="50"/>
  <c r="BH875" i="50"/>
  <c r="BH876" i="50"/>
  <c r="BH877" i="50"/>
  <c r="BH878" i="50"/>
  <c r="BH879" i="50"/>
  <c r="BH880" i="50"/>
  <c r="BH881" i="50"/>
  <c r="BH882" i="50"/>
  <c r="BH883" i="50"/>
  <c r="BH884" i="50"/>
  <c r="BH885" i="50"/>
  <c r="BH886" i="50"/>
  <c r="BH887" i="50"/>
  <c r="BH888" i="50"/>
  <c r="BH889" i="50"/>
  <c r="BH890" i="50"/>
  <c r="BH891" i="50"/>
  <c r="BH892" i="50"/>
  <c r="BH893" i="50"/>
  <c r="BH894" i="50"/>
  <c r="BH895" i="50"/>
  <c r="BH896" i="50"/>
  <c r="BH897" i="50"/>
  <c r="BH898" i="50"/>
  <c r="BH899" i="50"/>
  <c r="BH900" i="50"/>
  <c r="BH901" i="50"/>
  <c r="BH902" i="50"/>
  <c r="BH903" i="50"/>
  <c r="BH904" i="50"/>
  <c r="BH905" i="50"/>
  <c r="BH906" i="50"/>
  <c r="BH907" i="50"/>
  <c r="BH908" i="50"/>
  <c r="BH909" i="50"/>
  <c r="BH910" i="50"/>
  <c r="BH911" i="50"/>
  <c r="BH912" i="50"/>
  <c r="BH913" i="50"/>
  <c r="BH914" i="50"/>
  <c r="BH915" i="50"/>
  <c r="BH916" i="50"/>
  <c r="BH917" i="50"/>
  <c r="BH918" i="50"/>
  <c r="BH919" i="50"/>
  <c r="BH920" i="50"/>
  <c r="BH921" i="50"/>
  <c r="BH922" i="50"/>
  <c r="BH923" i="50"/>
  <c r="BH924" i="50"/>
  <c r="BH925" i="50"/>
  <c r="BH926" i="50"/>
  <c r="BH927" i="50"/>
  <c r="BH928" i="50"/>
  <c r="BH929" i="50"/>
  <c r="BH930" i="50"/>
  <c r="BH931" i="50"/>
  <c r="BH932" i="50"/>
  <c r="BH933" i="50"/>
  <c r="BH934" i="50"/>
  <c r="BH935" i="50"/>
  <c r="BH936" i="50"/>
  <c r="BH937" i="50"/>
  <c r="BH938" i="50"/>
  <c r="BH939" i="50"/>
  <c r="BH940" i="50"/>
  <c r="BH941" i="50"/>
  <c r="BH942" i="50"/>
  <c r="BH943" i="50"/>
  <c r="BH944" i="50"/>
  <c r="BH945" i="50"/>
  <c r="BH946" i="50"/>
  <c r="BH947" i="50"/>
  <c r="BH948" i="50"/>
  <c r="BH949" i="50"/>
  <c r="BH950" i="50"/>
  <c r="BH951" i="50"/>
  <c r="BH952" i="50"/>
  <c r="BH953" i="50"/>
  <c r="BH954" i="50"/>
  <c r="BH955" i="50"/>
  <c r="BH956" i="50"/>
  <c r="BH957" i="50"/>
  <c r="BH958" i="50"/>
  <c r="BH959" i="50"/>
  <c r="BH960" i="50"/>
  <c r="BH961" i="50"/>
  <c r="BH962" i="50"/>
  <c r="BH963" i="50"/>
  <c r="BH964" i="50"/>
  <c r="BH965" i="50"/>
  <c r="BH966" i="50"/>
  <c r="BH967" i="50"/>
  <c r="BH968" i="50"/>
  <c r="BH969" i="50"/>
  <c r="BH970" i="50"/>
  <c r="BH971" i="50"/>
  <c r="BH972" i="50"/>
  <c r="BH973" i="50"/>
  <c r="BH974" i="50"/>
  <c r="BH975" i="50"/>
  <c r="BH976" i="50"/>
  <c r="BH977" i="50"/>
  <c r="BH978" i="50"/>
  <c r="BH979" i="50"/>
  <c r="BH980" i="50"/>
  <c r="BH981" i="50"/>
  <c r="BH982" i="50"/>
  <c r="BH983" i="50"/>
  <c r="BH984" i="50"/>
  <c r="BH985" i="50"/>
  <c r="BH986" i="50"/>
  <c r="BH987" i="50"/>
  <c r="BH988" i="50"/>
  <c r="BH989" i="50"/>
  <c r="BH990" i="50"/>
  <c r="BH991" i="50"/>
  <c r="BH992" i="50"/>
  <c r="BH993" i="50"/>
  <c r="BH994" i="50"/>
  <c r="BH995" i="50"/>
  <c r="BH996" i="50"/>
  <c r="BH997" i="50"/>
  <c r="BH998" i="50"/>
  <c r="BH999" i="50"/>
  <c r="BH1000" i="50"/>
  <c r="BH1001" i="50"/>
  <c r="BH1002" i="50"/>
  <c r="BH1003" i="50"/>
  <c r="BH1004" i="50"/>
  <c r="BH1005" i="50"/>
  <c r="BH1006" i="50"/>
  <c r="BH1007" i="50"/>
  <c r="BH1008" i="50"/>
  <c r="BH1009" i="50"/>
  <c r="BH1010" i="50"/>
  <c r="BH1011" i="50"/>
  <c r="BH1012" i="50"/>
  <c r="BH1013" i="50"/>
  <c r="BH14" i="50"/>
  <c r="BG15" i="50"/>
  <c r="BG16" i="50"/>
  <c r="BG17" i="50"/>
  <c r="BG18" i="50"/>
  <c r="BG19" i="50"/>
  <c r="BG20" i="50"/>
  <c r="BG21" i="50"/>
  <c r="BG22" i="50"/>
  <c r="BG23" i="50"/>
  <c r="BG24" i="50"/>
  <c r="BG25" i="50"/>
  <c r="BG26" i="50"/>
  <c r="BG27" i="50"/>
  <c r="BG28" i="50"/>
  <c r="BG29" i="50"/>
  <c r="BG30" i="50"/>
  <c r="BG31" i="50"/>
  <c r="BG32" i="50"/>
  <c r="BG33" i="50"/>
  <c r="BG34" i="50"/>
  <c r="BG35" i="50"/>
  <c r="BG36" i="50"/>
  <c r="BG37" i="50"/>
  <c r="BG38" i="50"/>
  <c r="BG39" i="50"/>
  <c r="BG40" i="50"/>
  <c r="BG41" i="50"/>
  <c r="BG42" i="50"/>
  <c r="BG43" i="50"/>
  <c r="BG44" i="50"/>
  <c r="BG45" i="50"/>
  <c r="BG46" i="50"/>
  <c r="BG47" i="50"/>
  <c r="BG48" i="50"/>
  <c r="BG49" i="50"/>
  <c r="BG50" i="50"/>
  <c r="BG51" i="50"/>
  <c r="BG52" i="50"/>
  <c r="BG53" i="50"/>
  <c r="BG54" i="50"/>
  <c r="BG55" i="50"/>
  <c r="BG56" i="50"/>
  <c r="BG57" i="50"/>
  <c r="BG58" i="50"/>
  <c r="BG59" i="50"/>
  <c r="BG60" i="50"/>
  <c r="BG61" i="50"/>
  <c r="BG62" i="50"/>
  <c r="BG63" i="50"/>
  <c r="BG64" i="50"/>
  <c r="BG65" i="50"/>
  <c r="BG66" i="50"/>
  <c r="BG67" i="50"/>
  <c r="BG68" i="50"/>
  <c r="BG69" i="50"/>
  <c r="BG70" i="50"/>
  <c r="BG71" i="50"/>
  <c r="BG72" i="50"/>
  <c r="BG73" i="50"/>
  <c r="BG74" i="50"/>
  <c r="BG75" i="50"/>
  <c r="BG76" i="50"/>
  <c r="BG77" i="50"/>
  <c r="BG78" i="50"/>
  <c r="BG79" i="50"/>
  <c r="BG80" i="50"/>
  <c r="BG81" i="50"/>
  <c r="BG82" i="50"/>
  <c r="BG83" i="50"/>
  <c r="BG84" i="50"/>
  <c r="BG85" i="50"/>
  <c r="BG86" i="50"/>
  <c r="BG87" i="50"/>
  <c r="BG88" i="50"/>
  <c r="BG89" i="50"/>
  <c r="BG90" i="50"/>
  <c r="BG91" i="50"/>
  <c r="BG92" i="50"/>
  <c r="BG93" i="50"/>
  <c r="BG94" i="50"/>
  <c r="BG95" i="50"/>
  <c r="BG96" i="50"/>
  <c r="BG97" i="50"/>
  <c r="BG98" i="50"/>
  <c r="BG99" i="50"/>
  <c r="BG100" i="50"/>
  <c r="BG101" i="50"/>
  <c r="BG102" i="50"/>
  <c r="BG103" i="50"/>
  <c r="BG104" i="50"/>
  <c r="BG105" i="50"/>
  <c r="BG106" i="50"/>
  <c r="BG107" i="50"/>
  <c r="BG108" i="50"/>
  <c r="BG109" i="50"/>
  <c r="BG110" i="50"/>
  <c r="BG111" i="50"/>
  <c r="BG112" i="50"/>
  <c r="BG113" i="50"/>
  <c r="BG114" i="50"/>
  <c r="BG115" i="50"/>
  <c r="BG116" i="50"/>
  <c r="BG117" i="50"/>
  <c r="BG118" i="50"/>
  <c r="BG119" i="50"/>
  <c r="BG120" i="50"/>
  <c r="BG121" i="50"/>
  <c r="BG122" i="50"/>
  <c r="BG123" i="50"/>
  <c r="BG124" i="50"/>
  <c r="BG125" i="50"/>
  <c r="BG126" i="50"/>
  <c r="BG127" i="50"/>
  <c r="BG128" i="50"/>
  <c r="BG129" i="50"/>
  <c r="BG130" i="50"/>
  <c r="BG131" i="50"/>
  <c r="BG132" i="50"/>
  <c r="BG133" i="50"/>
  <c r="BG134" i="50"/>
  <c r="BG135" i="50"/>
  <c r="BG136" i="50"/>
  <c r="BG137" i="50"/>
  <c r="BG138" i="50"/>
  <c r="BG139" i="50"/>
  <c r="BG140" i="50"/>
  <c r="BG141" i="50"/>
  <c r="BG142" i="50"/>
  <c r="BG143" i="50"/>
  <c r="BG144" i="50"/>
  <c r="BG145" i="50"/>
  <c r="BG146" i="50"/>
  <c r="BG147" i="50"/>
  <c r="BG148" i="50"/>
  <c r="BG149" i="50"/>
  <c r="BG150" i="50"/>
  <c r="BG151" i="50"/>
  <c r="BG152" i="50"/>
  <c r="BG153" i="50"/>
  <c r="BG154" i="50"/>
  <c r="BG155" i="50"/>
  <c r="BG156" i="50"/>
  <c r="BG157" i="50"/>
  <c r="BG158" i="50"/>
  <c r="BG159" i="50"/>
  <c r="BG160" i="50"/>
  <c r="BG161" i="50"/>
  <c r="BG162" i="50"/>
  <c r="BG163" i="50"/>
  <c r="BG164" i="50"/>
  <c r="BG165" i="50"/>
  <c r="BG166" i="50"/>
  <c r="BG167" i="50"/>
  <c r="BG168" i="50"/>
  <c r="BG169" i="50"/>
  <c r="BG170" i="50"/>
  <c r="BG171" i="50"/>
  <c r="BG172" i="50"/>
  <c r="BG173" i="50"/>
  <c r="BG174" i="50"/>
  <c r="BG175" i="50"/>
  <c r="BG176" i="50"/>
  <c r="BG177" i="50"/>
  <c r="BG178" i="50"/>
  <c r="BG179" i="50"/>
  <c r="BG180" i="50"/>
  <c r="BG181" i="50"/>
  <c r="BG182" i="50"/>
  <c r="BG183" i="50"/>
  <c r="BG184" i="50"/>
  <c r="BG185" i="50"/>
  <c r="BG186" i="50"/>
  <c r="BG187" i="50"/>
  <c r="BG188" i="50"/>
  <c r="BG189" i="50"/>
  <c r="BG190" i="50"/>
  <c r="BG191" i="50"/>
  <c r="BG192" i="50"/>
  <c r="BG193" i="50"/>
  <c r="BG194" i="50"/>
  <c r="BG195" i="50"/>
  <c r="BG196" i="50"/>
  <c r="BG197" i="50"/>
  <c r="BG198" i="50"/>
  <c r="BG199" i="50"/>
  <c r="BG200" i="50"/>
  <c r="BG201" i="50"/>
  <c r="BG202" i="50"/>
  <c r="BG203" i="50"/>
  <c r="BG204" i="50"/>
  <c r="BG205" i="50"/>
  <c r="BG206" i="50"/>
  <c r="BG207" i="50"/>
  <c r="BG208" i="50"/>
  <c r="BG209" i="50"/>
  <c r="BG210" i="50"/>
  <c r="BG211" i="50"/>
  <c r="BG212" i="50"/>
  <c r="BG213" i="50"/>
  <c r="BG214" i="50"/>
  <c r="BG215" i="50"/>
  <c r="BG216" i="50"/>
  <c r="BG217" i="50"/>
  <c r="BG218" i="50"/>
  <c r="BG219" i="50"/>
  <c r="BG220" i="50"/>
  <c r="BG221" i="50"/>
  <c r="BG222" i="50"/>
  <c r="BG223" i="50"/>
  <c r="BG224" i="50"/>
  <c r="BG225" i="50"/>
  <c r="BG226" i="50"/>
  <c r="BG227" i="50"/>
  <c r="BG228" i="50"/>
  <c r="BG229" i="50"/>
  <c r="BG230" i="50"/>
  <c r="BG231" i="50"/>
  <c r="BG232" i="50"/>
  <c r="BG233" i="50"/>
  <c r="BG234" i="50"/>
  <c r="BG235" i="50"/>
  <c r="BG236" i="50"/>
  <c r="BG237" i="50"/>
  <c r="BG238" i="50"/>
  <c r="BG239" i="50"/>
  <c r="BG240" i="50"/>
  <c r="BG241" i="50"/>
  <c r="BG242" i="50"/>
  <c r="BG243" i="50"/>
  <c r="BG244" i="50"/>
  <c r="BG245" i="50"/>
  <c r="BG246" i="50"/>
  <c r="BG247" i="50"/>
  <c r="BG248" i="50"/>
  <c r="BG249" i="50"/>
  <c r="BG250" i="50"/>
  <c r="BG251" i="50"/>
  <c r="BG252" i="50"/>
  <c r="BG253" i="50"/>
  <c r="BG254" i="50"/>
  <c r="BG255" i="50"/>
  <c r="BG256" i="50"/>
  <c r="BG257" i="50"/>
  <c r="BG258" i="50"/>
  <c r="BG259" i="50"/>
  <c r="BG260" i="50"/>
  <c r="BG261" i="50"/>
  <c r="BG262" i="50"/>
  <c r="BG263" i="50"/>
  <c r="BG264" i="50"/>
  <c r="BG265" i="50"/>
  <c r="BG266" i="50"/>
  <c r="BG267" i="50"/>
  <c r="BG268" i="50"/>
  <c r="BG269" i="50"/>
  <c r="BG270" i="50"/>
  <c r="BG271" i="50"/>
  <c r="BG272" i="50"/>
  <c r="BG273" i="50"/>
  <c r="BG274" i="50"/>
  <c r="BG275" i="50"/>
  <c r="BG276" i="50"/>
  <c r="BG277" i="50"/>
  <c r="BG278" i="50"/>
  <c r="BG279" i="50"/>
  <c r="BG280" i="50"/>
  <c r="BG281" i="50"/>
  <c r="BG282" i="50"/>
  <c r="BG283" i="50"/>
  <c r="BG284" i="50"/>
  <c r="BG285" i="50"/>
  <c r="BG286" i="50"/>
  <c r="BG287" i="50"/>
  <c r="BG288" i="50"/>
  <c r="BG289" i="50"/>
  <c r="BG290" i="50"/>
  <c r="BG291" i="50"/>
  <c r="BG292" i="50"/>
  <c r="BG293" i="50"/>
  <c r="BG294" i="50"/>
  <c r="BG295" i="50"/>
  <c r="BG296" i="50"/>
  <c r="BG297" i="50"/>
  <c r="BG298" i="50"/>
  <c r="BG299" i="50"/>
  <c r="BG300" i="50"/>
  <c r="BG301" i="50"/>
  <c r="BG302" i="50"/>
  <c r="BG303" i="50"/>
  <c r="BG304" i="50"/>
  <c r="BG305" i="50"/>
  <c r="BG306" i="50"/>
  <c r="BG307" i="50"/>
  <c r="BG308" i="50"/>
  <c r="BG309" i="50"/>
  <c r="BG310" i="50"/>
  <c r="BG311" i="50"/>
  <c r="BG312" i="50"/>
  <c r="BG313" i="50"/>
  <c r="BG314" i="50"/>
  <c r="BG315" i="50"/>
  <c r="BG316" i="50"/>
  <c r="BG317" i="50"/>
  <c r="BG318" i="50"/>
  <c r="BG319" i="50"/>
  <c r="BG320" i="50"/>
  <c r="BG321" i="50"/>
  <c r="BG322" i="50"/>
  <c r="BG323" i="50"/>
  <c r="BG324" i="50"/>
  <c r="BG325" i="50"/>
  <c r="BG326" i="50"/>
  <c r="BG327" i="50"/>
  <c r="BG328" i="50"/>
  <c r="BG329" i="50"/>
  <c r="BG330" i="50"/>
  <c r="BG331" i="50"/>
  <c r="BG332" i="50"/>
  <c r="BG333" i="50"/>
  <c r="BG334" i="50"/>
  <c r="BG335" i="50"/>
  <c r="BG336" i="50"/>
  <c r="BG337" i="50"/>
  <c r="BG338" i="50"/>
  <c r="BG339" i="50"/>
  <c r="BG340" i="50"/>
  <c r="BG341" i="50"/>
  <c r="BG342" i="50"/>
  <c r="BG343" i="50"/>
  <c r="BG344" i="50"/>
  <c r="BG345" i="50"/>
  <c r="BG346" i="50"/>
  <c r="BG347" i="50"/>
  <c r="BG348" i="50"/>
  <c r="BG349" i="50"/>
  <c r="BG350" i="50"/>
  <c r="BG351" i="50"/>
  <c r="BG352" i="50"/>
  <c r="BG353" i="50"/>
  <c r="BG354" i="50"/>
  <c r="BG355" i="50"/>
  <c r="BG356" i="50"/>
  <c r="BG357" i="50"/>
  <c r="BG358" i="50"/>
  <c r="BG359" i="50"/>
  <c r="BG360" i="50"/>
  <c r="BG361" i="50"/>
  <c r="BG362" i="50"/>
  <c r="BG363" i="50"/>
  <c r="BG364" i="50"/>
  <c r="BG365" i="50"/>
  <c r="BG366" i="50"/>
  <c r="BG367" i="50"/>
  <c r="BG368" i="50"/>
  <c r="BG369" i="50"/>
  <c r="BG370" i="50"/>
  <c r="BG371" i="50"/>
  <c r="BG372" i="50"/>
  <c r="BG373" i="50"/>
  <c r="BG374" i="50"/>
  <c r="BG375" i="50"/>
  <c r="BG376" i="50"/>
  <c r="BG377" i="50"/>
  <c r="BG378" i="50"/>
  <c r="BG379" i="50"/>
  <c r="BG380" i="50"/>
  <c r="BG381" i="50"/>
  <c r="BG382" i="50"/>
  <c r="BG383" i="50"/>
  <c r="BG384" i="50"/>
  <c r="BG385" i="50"/>
  <c r="BG386" i="50"/>
  <c r="BG387" i="50"/>
  <c r="BG388" i="50"/>
  <c r="BG389" i="50"/>
  <c r="BG390" i="50"/>
  <c r="BG391" i="50"/>
  <c r="BG392" i="50"/>
  <c r="BG393" i="50"/>
  <c r="BG394" i="50"/>
  <c r="BG395" i="50"/>
  <c r="BG396" i="50"/>
  <c r="BG397" i="50"/>
  <c r="BG398" i="50"/>
  <c r="BG399" i="50"/>
  <c r="BG400" i="50"/>
  <c r="BG401" i="50"/>
  <c r="BG402" i="50"/>
  <c r="BG403" i="50"/>
  <c r="BG404" i="50"/>
  <c r="BG405" i="50"/>
  <c r="BG406" i="50"/>
  <c r="BG407" i="50"/>
  <c r="BG408" i="50"/>
  <c r="BG409" i="50"/>
  <c r="BG410" i="50"/>
  <c r="BG411" i="50"/>
  <c r="BG412" i="50"/>
  <c r="BG413" i="50"/>
  <c r="BG414" i="50"/>
  <c r="BG415" i="50"/>
  <c r="BG416" i="50"/>
  <c r="BG417" i="50"/>
  <c r="BG418" i="50"/>
  <c r="BG419" i="50"/>
  <c r="BG420" i="50"/>
  <c r="BG421" i="50"/>
  <c r="BG422" i="50"/>
  <c r="BG423" i="50"/>
  <c r="BG424" i="50"/>
  <c r="BG425" i="50"/>
  <c r="BG426" i="50"/>
  <c r="BG427" i="50"/>
  <c r="BG428" i="50"/>
  <c r="BG429" i="50"/>
  <c r="BG430" i="50"/>
  <c r="BG431" i="50"/>
  <c r="BG432" i="50"/>
  <c r="BG433" i="50"/>
  <c r="BG434" i="50"/>
  <c r="BG435" i="50"/>
  <c r="BG436" i="50"/>
  <c r="BG437" i="50"/>
  <c r="BG438" i="50"/>
  <c r="BG439" i="50"/>
  <c r="BG440" i="50"/>
  <c r="BG441" i="50"/>
  <c r="BG442" i="50"/>
  <c r="BG443" i="50"/>
  <c r="BG444" i="50"/>
  <c r="BG445" i="50"/>
  <c r="BG446" i="50"/>
  <c r="BG447" i="50"/>
  <c r="BG448" i="50"/>
  <c r="BG449" i="50"/>
  <c r="BG450" i="50"/>
  <c r="BG451" i="50"/>
  <c r="BG452" i="50"/>
  <c r="BG453" i="50"/>
  <c r="BG454" i="50"/>
  <c r="BG455" i="50"/>
  <c r="BG456" i="50"/>
  <c r="BG457" i="50"/>
  <c r="BG458" i="50"/>
  <c r="BG459" i="50"/>
  <c r="BG460" i="50"/>
  <c r="BG461" i="50"/>
  <c r="BG462" i="50"/>
  <c r="BG463" i="50"/>
  <c r="BG464" i="50"/>
  <c r="BG465" i="50"/>
  <c r="BG466" i="50"/>
  <c r="BG467" i="50"/>
  <c r="BG468" i="50"/>
  <c r="BG469" i="50"/>
  <c r="BG470" i="50"/>
  <c r="BG471" i="50"/>
  <c r="BG472" i="50"/>
  <c r="BG473" i="50"/>
  <c r="BG474" i="50"/>
  <c r="BG475" i="50"/>
  <c r="BG476" i="50"/>
  <c r="BG477" i="50"/>
  <c r="BG478" i="50"/>
  <c r="BG479" i="50"/>
  <c r="BG480" i="50"/>
  <c r="BG481" i="50"/>
  <c r="BG482" i="50"/>
  <c r="BG483" i="50"/>
  <c r="BG484" i="50"/>
  <c r="BG485" i="50"/>
  <c r="BG486" i="50"/>
  <c r="BG487" i="50"/>
  <c r="BG488" i="50"/>
  <c r="BG489" i="50"/>
  <c r="BG490" i="50"/>
  <c r="BG491" i="50"/>
  <c r="BG492" i="50"/>
  <c r="BG493" i="50"/>
  <c r="BG494" i="50"/>
  <c r="BG495" i="50"/>
  <c r="BG496" i="50"/>
  <c r="BG497" i="50"/>
  <c r="BG498" i="50"/>
  <c r="BG499" i="50"/>
  <c r="BG500" i="50"/>
  <c r="BG501" i="50"/>
  <c r="BG502" i="50"/>
  <c r="BG503" i="50"/>
  <c r="BG504" i="50"/>
  <c r="BG505" i="50"/>
  <c r="BG506" i="50"/>
  <c r="BG507" i="50"/>
  <c r="BG508" i="50"/>
  <c r="BG509" i="50"/>
  <c r="BG510" i="50"/>
  <c r="BG511" i="50"/>
  <c r="BG512" i="50"/>
  <c r="BG513" i="50"/>
  <c r="BG514" i="50"/>
  <c r="BG515" i="50"/>
  <c r="BG516" i="50"/>
  <c r="BG517" i="50"/>
  <c r="BG518" i="50"/>
  <c r="BG519" i="50"/>
  <c r="BG520" i="50"/>
  <c r="BG521" i="50"/>
  <c r="BG522" i="50"/>
  <c r="BG523" i="50"/>
  <c r="BG524" i="50"/>
  <c r="BG525" i="50"/>
  <c r="BG526" i="50"/>
  <c r="BG527" i="50"/>
  <c r="BG528" i="50"/>
  <c r="BG529" i="50"/>
  <c r="BG530" i="50"/>
  <c r="BG531" i="50"/>
  <c r="BG532" i="50"/>
  <c r="BG533" i="50"/>
  <c r="BG534" i="50"/>
  <c r="BG535" i="50"/>
  <c r="BG536" i="50"/>
  <c r="BG537" i="50"/>
  <c r="BG538" i="50"/>
  <c r="BG539" i="50"/>
  <c r="BG540" i="50"/>
  <c r="BG541" i="50"/>
  <c r="BG542" i="50"/>
  <c r="BG543" i="50"/>
  <c r="BG544" i="50"/>
  <c r="BG545" i="50"/>
  <c r="BG546" i="50"/>
  <c r="BG547" i="50"/>
  <c r="BG548" i="50"/>
  <c r="BG549" i="50"/>
  <c r="BG550" i="50"/>
  <c r="BG551" i="50"/>
  <c r="BG552" i="50"/>
  <c r="BG553" i="50"/>
  <c r="BG554" i="50"/>
  <c r="BG555" i="50"/>
  <c r="BG556" i="50"/>
  <c r="BG557" i="50"/>
  <c r="BG558" i="50"/>
  <c r="BG559" i="50"/>
  <c r="BG560" i="50"/>
  <c r="BG561" i="50"/>
  <c r="BG562" i="50"/>
  <c r="BG563" i="50"/>
  <c r="BG564" i="50"/>
  <c r="BG565" i="50"/>
  <c r="BG566" i="50"/>
  <c r="BG567" i="50"/>
  <c r="BG568" i="50"/>
  <c r="BG569" i="50"/>
  <c r="BG570" i="50"/>
  <c r="BG571" i="50"/>
  <c r="BG572" i="50"/>
  <c r="BG573" i="50"/>
  <c r="BG574" i="50"/>
  <c r="BG575" i="50"/>
  <c r="BG576" i="50"/>
  <c r="BG577" i="50"/>
  <c r="BG578" i="50"/>
  <c r="BG579" i="50"/>
  <c r="BG580" i="50"/>
  <c r="BG581" i="50"/>
  <c r="BG582" i="50"/>
  <c r="BG583" i="50"/>
  <c r="BG584" i="50"/>
  <c r="BG585" i="50"/>
  <c r="BG586" i="50"/>
  <c r="BG587" i="50"/>
  <c r="BG588" i="50"/>
  <c r="BG589" i="50"/>
  <c r="BG590" i="50"/>
  <c r="BG591" i="50"/>
  <c r="BG592" i="50"/>
  <c r="BG593" i="50"/>
  <c r="BG594" i="50"/>
  <c r="BG595" i="50"/>
  <c r="BG596" i="50"/>
  <c r="BG597" i="50"/>
  <c r="BG598" i="50"/>
  <c r="BG599" i="50"/>
  <c r="BG600" i="50"/>
  <c r="BG601" i="50"/>
  <c r="BG602" i="50"/>
  <c r="BG603" i="50"/>
  <c r="BG604" i="50"/>
  <c r="BG605" i="50"/>
  <c r="BG606" i="50"/>
  <c r="BG607" i="50"/>
  <c r="BG608" i="50"/>
  <c r="BG609" i="50"/>
  <c r="BG610" i="50"/>
  <c r="BG611" i="50"/>
  <c r="BG612" i="50"/>
  <c r="BG613" i="50"/>
  <c r="BG614" i="50"/>
  <c r="BG615" i="50"/>
  <c r="BG616" i="50"/>
  <c r="BG617" i="50"/>
  <c r="BG618" i="50"/>
  <c r="BG619" i="50"/>
  <c r="BG620" i="50"/>
  <c r="BG621" i="50"/>
  <c r="BG622" i="50"/>
  <c r="BG623" i="50"/>
  <c r="BG624" i="50"/>
  <c r="BG625" i="50"/>
  <c r="BG626" i="50"/>
  <c r="BG627" i="50"/>
  <c r="BG628" i="50"/>
  <c r="BG629" i="50"/>
  <c r="BG630" i="50"/>
  <c r="BG631" i="50"/>
  <c r="BG632" i="50"/>
  <c r="BG633" i="50"/>
  <c r="BG634" i="50"/>
  <c r="BG635" i="50"/>
  <c r="BG636" i="50"/>
  <c r="BG637" i="50"/>
  <c r="BG638" i="50"/>
  <c r="BG639" i="50"/>
  <c r="BG640" i="50"/>
  <c r="BG641" i="50"/>
  <c r="BG642" i="50"/>
  <c r="BG643" i="50"/>
  <c r="BG644" i="50"/>
  <c r="BG645" i="50"/>
  <c r="BG646" i="50"/>
  <c r="BG647" i="50"/>
  <c r="BG648" i="50"/>
  <c r="BG649" i="50"/>
  <c r="BG650" i="50"/>
  <c r="BG651" i="50"/>
  <c r="BG652" i="50"/>
  <c r="BG653" i="50"/>
  <c r="BG654" i="50"/>
  <c r="BG655" i="50"/>
  <c r="BG656" i="50"/>
  <c r="BG657" i="50"/>
  <c r="BG658" i="50"/>
  <c r="BG659" i="50"/>
  <c r="BG660" i="50"/>
  <c r="BG661" i="50"/>
  <c r="BG662" i="50"/>
  <c r="BG663" i="50"/>
  <c r="BG664" i="50"/>
  <c r="BG665" i="50"/>
  <c r="BG666" i="50"/>
  <c r="BG667" i="50"/>
  <c r="BG668" i="50"/>
  <c r="BG669" i="50"/>
  <c r="BG670" i="50"/>
  <c r="BG671" i="50"/>
  <c r="BG672" i="50"/>
  <c r="BG673" i="50"/>
  <c r="BG674" i="50"/>
  <c r="BG675" i="50"/>
  <c r="BG676" i="50"/>
  <c r="BG677" i="50"/>
  <c r="BG678" i="50"/>
  <c r="BG679" i="50"/>
  <c r="BG680" i="50"/>
  <c r="BG681" i="50"/>
  <c r="BG682" i="50"/>
  <c r="BG683" i="50"/>
  <c r="BG684" i="50"/>
  <c r="BG685" i="50"/>
  <c r="BG686" i="50"/>
  <c r="BG687" i="50"/>
  <c r="BG688" i="50"/>
  <c r="BG689" i="50"/>
  <c r="BG690" i="50"/>
  <c r="BG691" i="50"/>
  <c r="BG692" i="50"/>
  <c r="BG693" i="50"/>
  <c r="BG694" i="50"/>
  <c r="BG695" i="50"/>
  <c r="BG696" i="50"/>
  <c r="BG697" i="50"/>
  <c r="BG698" i="50"/>
  <c r="BG699" i="50"/>
  <c r="BG700" i="50"/>
  <c r="BG701" i="50"/>
  <c r="BG702" i="50"/>
  <c r="BG703" i="50"/>
  <c r="BG704" i="50"/>
  <c r="BG705" i="50"/>
  <c r="BG706" i="50"/>
  <c r="BG707" i="50"/>
  <c r="BG708" i="50"/>
  <c r="BG709" i="50"/>
  <c r="BG710" i="50"/>
  <c r="BG711" i="50"/>
  <c r="BG712" i="50"/>
  <c r="BG713" i="50"/>
  <c r="BG714" i="50"/>
  <c r="BG715" i="50"/>
  <c r="BG716" i="50"/>
  <c r="BG717" i="50"/>
  <c r="BG718" i="50"/>
  <c r="BG719" i="50"/>
  <c r="BG720" i="50"/>
  <c r="BG721" i="50"/>
  <c r="BG722" i="50"/>
  <c r="BG723" i="50"/>
  <c r="BG724" i="50"/>
  <c r="BG725" i="50"/>
  <c r="BG726" i="50"/>
  <c r="BG727" i="50"/>
  <c r="BG728" i="50"/>
  <c r="BG729" i="50"/>
  <c r="BG730" i="50"/>
  <c r="BG731" i="50"/>
  <c r="BG732" i="50"/>
  <c r="BG733" i="50"/>
  <c r="BG734" i="50"/>
  <c r="BG735" i="50"/>
  <c r="BG736" i="50"/>
  <c r="BG737" i="50"/>
  <c r="BG738" i="50"/>
  <c r="BG739" i="50"/>
  <c r="BG740" i="50"/>
  <c r="BG741" i="50"/>
  <c r="BG742" i="50"/>
  <c r="BG743" i="50"/>
  <c r="BG744" i="50"/>
  <c r="BG745" i="50"/>
  <c r="BG746" i="50"/>
  <c r="BG747" i="50"/>
  <c r="BG748" i="50"/>
  <c r="BG749" i="50"/>
  <c r="BG750" i="50"/>
  <c r="BG751" i="50"/>
  <c r="BG752" i="50"/>
  <c r="BG753" i="50"/>
  <c r="BG754" i="50"/>
  <c r="BG755" i="50"/>
  <c r="BG756" i="50"/>
  <c r="BG757" i="50"/>
  <c r="BG758" i="50"/>
  <c r="BG759" i="50"/>
  <c r="BG760" i="50"/>
  <c r="BG761" i="50"/>
  <c r="BG762" i="50"/>
  <c r="BG763" i="50"/>
  <c r="BG764" i="50"/>
  <c r="BG765" i="50"/>
  <c r="BG766" i="50"/>
  <c r="BG767" i="50"/>
  <c r="BG768" i="50"/>
  <c r="BG769" i="50"/>
  <c r="BG770" i="50"/>
  <c r="BG771" i="50"/>
  <c r="BG772" i="50"/>
  <c r="BG773" i="50"/>
  <c r="BG774" i="50"/>
  <c r="BG775" i="50"/>
  <c r="BG776" i="50"/>
  <c r="BG777" i="50"/>
  <c r="BG778" i="50"/>
  <c r="BG779" i="50"/>
  <c r="BG780" i="50"/>
  <c r="BG781" i="50"/>
  <c r="BG782" i="50"/>
  <c r="BG783" i="50"/>
  <c r="BG784" i="50"/>
  <c r="BG785" i="50"/>
  <c r="BG786" i="50"/>
  <c r="BG787" i="50"/>
  <c r="BG788" i="50"/>
  <c r="BG789" i="50"/>
  <c r="BG790" i="50"/>
  <c r="BG791" i="50"/>
  <c r="BG792" i="50"/>
  <c r="BG793" i="50"/>
  <c r="BG794" i="50"/>
  <c r="BG795" i="50"/>
  <c r="BG796" i="50"/>
  <c r="BG797" i="50"/>
  <c r="BG798" i="50"/>
  <c r="BG799" i="50"/>
  <c r="BG800" i="50"/>
  <c r="BG801" i="50"/>
  <c r="BG802" i="50"/>
  <c r="BG803" i="50"/>
  <c r="BG804" i="50"/>
  <c r="BG805" i="50"/>
  <c r="BG806" i="50"/>
  <c r="BG807" i="50"/>
  <c r="BG808" i="50"/>
  <c r="BG809" i="50"/>
  <c r="BG810" i="50"/>
  <c r="BG811" i="50"/>
  <c r="BG812" i="50"/>
  <c r="BG813" i="50"/>
  <c r="BG814" i="50"/>
  <c r="BG815" i="50"/>
  <c r="BG816" i="50"/>
  <c r="BG817" i="50"/>
  <c r="BG818" i="50"/>
  <c r="BG819" i="50"/>
  <c r="BG820" i="50"/>
  <c r="BG821" i="50"/>
  <c r="BG822" i="50"/>
  <c r="BG823" i="50"/>
  <c r="BG824" i="50"/>
  <c r="BG825" i="50"/>
  <c r="BG826" i="50"/>
  <c r="BG827" i="50"/>
  <c r="BG828" i="50"/>
  <c r="BG829" i="50"/>
  <c r="BG830" i="50"/>
  <c r="BG831" i="50"/>
  <c r="BG832" i="50"/>
  <c r="BG833" i="50"/>
  <c r="BG834" i="50"/>
  <c r="BG835" i="50"/>
  <c r="BG836" i="50"/>
  <c r="BG837" i="50"/>
  <c r="BG838" i="50"/>
  <c r="BG839" i="50"/>
  <c r="BG840" i="50"/>
  <c r="BG841" i="50"/>
  <c r="BG842" i="50"/>
  <c r="BG843" i="50"/>
  <c r="BG844" i="50"/>
  <c r="BG845" i="50"/>
  <c r="BG846" i="50"/>
  <c r="BG847" i="50"/>
  <c r="BG848" i="50"/>
  <c r="BG849" i="50"/>
  <c r="BG850" i="50"/>
  <c r="BG851" i="50"/>
  <c r="BG852" i="50"/>
  <c r="BG853" i="50"/>
  <c r="BG854" i="50"/>
  <c r="BG855" i="50"/>
  <c r="BG856" i="50"/>
  <c r="BG857" i="50"/>
  <c r="BG858" i="50"/>
  <c r="BG859" i="50"/>
  <c r="BG860" i="50"/>
  <c r="BG861" i="50"/>
  <c r="BG862" i="50"/>
  <c r="BG863" i="50"/>
  <c r="BG864" i="50"/>
  <c r="BG865" i="50"/>
  <c r="BG866" i="50"/>
  <c r="BG867" i="50"/>
  <c r="BG868" i="50"/>
  <c r="BG869" i="50"/>
  <c r="BG870" i="50"/>
  <c r="BG871" i="50"/>
  <c r="BG872" i="50"/>
  <c r="BG873" i="50"/>
  <c r="BG874" i="50"/>
  <c r="BG875" i="50"/>
  <c r="BG876" i="50"/>
  <c r="BG877" i="50"/>
  <c r="BG878" i="50"/>
  <c r="BG879" i="50"/>
  <c r="BG880" i="50"/>
  <c r="BG881" i="50"/>
  <c r="BG882" i="50"/>
  <c r="BG883" i="50"/>
  <c r="BG884" i="50"/>
  <c r="BG885" i="50"/>
  <c r="BG886" i="50"/>
  <c r="BG887" i="50"/>
  <c r="BG888" i="50"/>
  <c r="BG889" i="50"/>
  <c r="BG890" i="50"/>
  <c r="BG891" i="50"/>
  <c r="BG892" i="50"/>
  <c r="BG893" i="50"/>
  <c r="BG894" i="50"/>
  <c r="BG895" i="50"/>
  <c r="BG896" i="50"/>
  <c r="BG897" i="50"/>
  <c r="BG898" i="50"/>
  <c r="BG899" i="50"/>
  <c r="BG900" i="50"/>
  <c r="BG901" i="50"/>
  <c r="BG902" i="50"/>
  <c r="BG903" i="50"/>
  <c r="BG904" i="50"/>
  <c r="BG905" i="50"/>
  <c r="BG906" i="50"/>
  <c r="BG907" i="50"/>
  <c r="BG908" i="50"/>
  <c r="BG909" i="50"/>
  <c r="BG910" i="50"/>
  <c r="BG911" i="50"/>
  <c r="BG912" i="50"/>
  <c r="BG913" i="50"/>
  <c r="BG914" i="50"/>
  <c r="BG915" i="50"/>
  <c r="BG916" i="50"/>
  <c r="BG917" i="50"/>
  <c r="BG918" i="50"/>
  <c r="BG919" i="50"/>
  <c r="BG920" i="50"/>
  <c r="BG921" i="50"/>
  <c r="BG922" i="50"/>
  <c r="BG923" i="50"/>
  <c r="BG924" i="50"/>
  <c r="BG925" i="50"/>
  <c r="BG926" i="50"/>
  <c r="BG927" i="50"/>
  <c r="BG928" i="50"/>
  <c r="BG929" i="50"/>
  <c r="BG930" i="50"/>
  <c r="BG931" i="50"/>
  <c r="BG932" i="50"/>
  <c r="BG933" i="50"/>
  <c r="BG934" i="50"/>
  <c r="BG935" i="50"/>
  <c r="BG936" i="50"/>
  <c r="BG937" i="50"/>
  <c r="BG938" i="50"/>
  <c r="BG939" i="50"/>
  <c r="BG940" i="50"/>
  <c r="BG941" i="50"/>
  <c r="BG942" i="50"/>
  <c r="BG943" i="50"/>
  <c r="BG944" i="50"/>
  <c r="BG945" i="50"/>
  <c r="BG946" i="50"/>
  <c r="BG947" i="50"/>
  <c r="BG948" i="50"/>
  <c r="BG949" i="50"/>
  <c r="BG950" i="50"/>
  <c r="BG951" i="50"/>
  <c r="BG952" i="50"/>
  <c r="BG953" i="50"/>
  <c r="BG954" i="50"/>
  <c r="BG955" i="50"/>
  <c r="BG956" i="50"/>
  <c r="BG957" i="50"/>
  <c r="BG958" i="50"/>
  <c r="BG959" i="50"/>
  <c r="BG960" i="50"/>
  <c r="BG961" i="50"/>
  <c r="BG962" i="50"/>
  <c r="BG963" i="50"/>
  <c r="BG964" i="50"/>
  <c r="BG965" i="50"/>
  <c r="BG966" i="50"/>
  <c r="BG967" i="50"/>
  <c r="BG968" i="50"/>
  <c r="BG969" i="50"/>
  <c r="BG970" i="50"/>
  <c r="BG971" i="50"/>
  <c r="BG972" i="50"/>
  <c r="BG973" i="50"/>
  <c r="BG974" i="50"/>
  <c r="BG975" i="50"/>
  <c r="BG976" i="50"/>
  <c r="BG977" i="50"/>
  <c r="BG978" i="50"/>
  <c r="BG979" i="50"/>
  <c r="BG980" i="50"/>
  <c r="BG981" i="50"/>
  <c r="BG982" i="50"/>
  <c r="BG983" i="50"/>
  <c r="BG984" i="50"/>
  <c r="BG985" i="50"/>
  <c r="BG986" i="50"/>
  <c r="BG987" i="50"/>
  <c r="BG988" i="50"/>
  <c r="BG989" i="50"/>
  <c r="BG990" i="50"/>
  <c r="BG991" i="50"/>
  <c r="BG992" i="50"/>
  <c r="BG993" i="50"/>
  <c r="BG994" i="50"/>
  <c r="BG995" i="50"/>
  <c r="BG996" i="50"/>
  <c r="BG997" i="50"/>
  <c r="BG998" i="50"/>
  <c r="BG999" i="50"/>
  <c r="BG1000" i="50"/>
  <c r="BG1001" i="50"/>
  <c r="BG1002" i="50"/>
  <c r="BG1003" i="50"/>
  <c r="BG1004" i="50"/>
  <c r="BG1005" i="50"/>
  <c r="BG1006" i="50"/>
  <c r="BG1007" i="50"/>
  <c r="BG1008" i="50"/>
  <c r="BG1009" i="50"/>
  <c r="BG1010" i="50"/>
  <c r="BG1011" i="50"/>
  <c r="BG1012" i="50"/>
  <c r="BG1013" i="50"/>
  <c r="BG14" i="50"/>
  <c r="BF15" i="50"/>
  <c r="BF16" i="50"/>
  <c r="BF17" i="50"/>
  <c r="BF18" i="50"/>
  <c r="BF19" i="50"/>
  <c r="BF20" i="50"/>
  <c r="BF21" i="50"/>
  <c r="BF22" i="50"/>
  <c r="BF23" i="50"/>
  <c r="BF24" i="50"/>
  <c r="BF25" i="50"/>
  <c r="BF26" i="50"/>
  <c r="BF27" i="50"/>
  <c r="BF28" i="50"/>
  <c r="BF29" i="50"/>
  <c r="BF30" i="50"/>
  <c r="BF31" i="50"/>
  <c r="BF32" i="50"/>
  <c r="BF33" i="50"/>
  <c r="BF34" i="50"/>
  <c r="BF35" i="50"/>
  <c r="BF36" i="50"/>
  <c r="BF37" i="50"/>
  <c r="BF38" i="50"/>
  <c r="BF39" i="50"/>
  <c r="BF40" i="50"/>
  <c r="BF41" i="50"/>
  <c r="BF42" i="50"/>
  <c r="BF43" i="50"/>
  <c r="BF44" i="50"/>
  <c r="BF45" i="50"/>
  <c r="BF46" i="50"/>
  <c r="BF47" i="50"/>
  <c r="BF48" i="50"/>
  <c r="BF49" i="50"/>
  <c r="BF50" i="50"/>
  <c r="BF51" i="50"/>
  <c r="BF52" i="50"/>
  <c r="BF53" i="50"/>
  <c r="BF54" i="50"/>
  <c r="BF55" i="50"/>
  <c r="BF56" i="50"/>
  <c r="BF57" i="50"/>
  <c r="BF58" i="50"/>
  <c r="BF59" i="50"/>
  <c r="BF60" i="50"/>
  <c r="BF61" i="50"/>
  <c r="BF62" i="50"/>
  <c r="BF63" i="50"/>
  <c r="BF64" i="50"/>
  <c r="BF65" i="50"/>
  <c r="BF66" i="50"/>
  <c r="BF67" i="50"/>
  <c r="BF68" i="50"/>
  <c r="BF69" i="50"/>
  <c r="BF70" i="50"/>
  <c r="BF71" i="50"/>
  <c r="BF72" i="50"/>
  <c r="BF73" i="50"/>
  <c r="BF74" i="50"/>
  <c r="BF75" i="50"/>
  <c r="BF76" i="50"/>
  <c r="BF77" i="50"/>
  <c r="BF78" i="50"/>
  <c r="BF79" i="50"/>
  <c r="BF80" i="50"/>
  <c r="BF81" i="50"/>
  <c r="BF82" i="50"/>
  <c r="BF83" i="50"/>
  <c r="BF84" i="50"/>
  <c r="BF85" i="50"/>
  <c r="BF86" i="50"/>
  <c r="BF87" i="50"/>
  <c r="BF88" i="50"/>
  <c r="BF89" i="50"/>
  <c r="BF90" i="50"/>
  <c r="BF91" i="50"/>
  <c r="BF92" i="50"/>
  <c r="BF93" i="50"/>
  <c r="BF94" i="50"/>
  <c r="BF95" i="50"/>
  <c r="BF96" i="50"/>
  <c r="BF97" i="50"/>
  <c r="BF98" i="50"/>
  <c r="BF99" i="50"/>
  <c r="BF100" i="50"/>
  <c r="BF101" i="50"/>
  <c r="BF102" i="50"/>
  <c r="BF103" i="50"/>
  <c r="BF104" i="50"/>
  <c r="BF105" i="50"/>
  <c r="BF106" i="50"/>
  <c r="BF107" i="50"/>
  <c r="BF108" i="50"/>
  <c r="BF109" i="50"/>
  <c r="BF110" i="50"/>
  <c r="BF111" i="50"/>
  <c r="BF112" i="50"/>
  <c r="BF113" i="50"/>
  <c r="BF114" i="50"/>
  <c r="BF115" i="50"/>
  <c r="BF116" i="50"/>
  <c r="BF117" i="50"/>
  <c r="BF118" i="50"/>
  <c r="BF119" i="50"/>
  <c r="BF120" i="50"/>
  <c r="BF121" i="50"/>
  <c r="BF122" i="50"/>
  <c r="BF123" i="50"/>
  <c r="BF124" i="50"/>
  <c r="BF125" i="50"/>
  <c r="BF126" i="50"/>
  <c r="BF127" i="50"/>
  <c r="BF128" i="50"/>
  <c r="BF129" i="50"/>
  <c r="BF130" i="50"/>
  <c r="BF131" i="50"/>
  <c r="BF132" i="50"/>
  <c r="BF133" i="50"/>
  <c r="BF134" i="50"/>
  <c r="BF135" i="50"/>
  <c r="BF136" i="50"/>
  <c r="BF137" i="50"/>
  <c r="BF138" i="50"/>
  <c r="BF139" i="50"/>
  <c r="BF140" i="50"/>
  <c r="BF141" i="50"/>
  <c r="BF142" i="50"/>
  <c r="BF143" i="50"/>
  <c r="BF144" i="50"/>
  <c r="BF145" i="50"/>
  <c r="BF146" i="50"/>
  <c r="BF147" i="50"/>
  <c r="BF148" i="50"/>
  <c r="BF149" i="50"/>
  <c r="BF150" i="50"/>
  <c r="BF151" i="50"/>
  <c r="BF152" i="50"/>
  <c r="BF153" i="50"/>
  <c r="BF154" i="50"/>
  <c r="BF155" i="50"/>
  <c r="BF156" i="50"/>
  <c r="BF157" i="50"/>
  <c r="BF158" i="50"/>
  <c r="BF159" i="50"/>
  <c r="BF160" i="50"/>
  <c r="BF161" i="50"/>
  <c r="BF162" i="50"/>
  <c r="BF163" i="50"/>
  <c r="BF164" i="50"/>
  <c r="BF165" i="50"/>
  <c r="BF166" i="50"/>
  <c r="BF167" i="50"/>
  <c r="BF168" i="50"/>
  <c r="BF169" i="50"/>
  <c r="BF170" i="50"/>
  <c r="BF171" i="50"/>
  <c r="BF172" i="50"/>
  <c r="BF173" i="50"/>
  <c r="BF174" i="50"/>
  <c r="BF175" i="50"/>
  <c r="BF176" i="50"/>
  <c r="BF177" i="50"/>
  <c r="BF178" i="50"/>
  <c r="BF179" i="50"/>
  <c r="BF180" i="50"/>
  <c r="BF181" i="50"/>
  <c r="BF182" i="50"/>
  <c r="BF183" i="50"/>
  <c r="BF184" i="50"/>
  <c r="BF185" i="50"/>
  <c r="BF186" i="50"/>
  <c r="BF187" i="50"/>
  <c r="BF188" i="50"/>
  <c r="BF189" i="50"/>
  <c r="BF190" i="50"/>
  <c r="BF191" i="50"/>
  <c r="BF192" i="50"/>
  <c r="BF193" i="50"/>
  <c r="BF194" i="50"/>
  <c r="BF195" i="50"/>
  <c r="BF196" i="50"/>
  <c r="BF197" i="50"/>
  <c r="BF198" i="50"/>
  <c r="BF199" i="50"/>
  <c r="BF200" i="50"/>
  <c r="BF201" i="50"/>
  <c r="BF202" i="50"/>
  <c r="BF203" i="50"/>
  <c r="BF204" i="50"/>
  <c r="BF205" i="50"/>
  <c r="BF206" i="50"/>
  <c r="BF207" i="50"/>
  <c r="BF208" i="50"/>
  <c r="BF209" i="50"/>
  <c r="BF210" i="50"/>
  <c r="BF211" i="50"/>
  <c r="BF212" i="50"/>
  <c r="BF213" i="50"/>
  <c r="BF214" i="50"/>
  <c r="BF215" i="50"/>
  <c r="BF216" i="50"/>
  <c r="BF217" i="50"/>
  <c r="BF218" i="50"/>
  <c r="BF219" i="50"/>
  <c r="BF220" i="50"/>
  <c r="BF221" i="50"/>
  <c r="BF222" i="50"/>
  <c r="BF223" i="50"/>
  <c r="BF224" i="50"/>
  <c r="BF225" i="50"/>
  <c r="BF226" i="50"/>
  <c r="BF227" i="50"/>
  <c r="BF228" i="50"/>
  <c r="BF229" i="50"/>
  <c r="BF230" i="50"/>
  <c r="BF231" i="50"/>
  <c r="BF232" i="50"/>
  <c r="BF233" i="50"/>
  <c r="BF234" i="50"/>
  <c r="BF235" i="50"/>
  <c r="BF236" i="50"/>
  <c r="BF237" i="50"/>
  <c r="BF238" i="50"/>
  <c r="BF239" i="50"/>
  <c r="BF240" i="50"/>
  <c r="BF241" i="50"/>
  <c r="BF242" i="50"/>
  <c r="BF243" i="50"/>
  <c r="BF244" i="50"/>
  <c r="BF245" i="50"/>
  <c r="BF246" i="50"/>
  <c r="BF247" i="50"/>
  <c r="BF248" i="50"/>
  <c r="BF249" i="50"/>
  <c r="BF250" i="50"/>
  <c r="BF251" i="50"/>
  <c r="BF252" i="50"/>
  <c r="BF253" i="50"/>
  <c r="BF254" i="50"/>
  <c r="BF255" i="50"/>
  <c r="BF256" i="50"/>
  <c r="BF257" i="50"/>
  <c r="BF258" i="50"/>
  <c r="BF259" i="50"/>
  <c r="BF260" i="50"/>
  <c r="BF261" i="50"/>
  <c r="BF262" i="50"/>
  <c r="BF263" i="50"/>
  <c r="BF264" i="50"/>
  <c r="BF265" i="50"/>
  <c r="BF266" i="50"/>
  <c r="BF267" i="50"/>
  <c r="BF268" i="50"/>
  <c r="BF269" i="50"/>
  <c r="BF270" i="50"/>
  <c r="BF271" i="50"/>
  <c r="BF272" i="50"/>
  <c r="BF273" i="50"/>
  <c r="BF274" i="50"/>
  <c r="BF275" i="50"/>
  <c r="BF276" i="50"/>
  <c r="BF277" i="50"/>
  <c r="BF278" i="50"/>
  <c r="BF279" i="50"/>
  <c r="BF280" i="50"/>
  <c r="BF281" i="50"/>
  <c r="BF282" i="50"/>
  <c r="BF283" i="50"/>
  <c r="BF284" i="50"/>
  <c r="BF285" i="50"/>
  <c r="BF286" i="50"/>
  <c r="BF287" i="50"/>
  <c r="BF288" i="50"/>
  <c r="BF289" i="50"/>
  <c r="BF290" i="50"/>
  <c r="BF291" i="50"/>
  <c r="BF292" i="50"/>
  <c r="BF293" i="50"/>
  <c r="BF294" i="50"/>
  <c r="BF295" i="50"/>
  <c r="BF296" i="50"/>
  <c r="BF297" i="50"/>
  <c r="BF298" i="50"/>
  <c r="BF299" i="50"/>
  <c r="BF300" i="50"/>
  <c r="BF301" i="50"/>
  <c r="BF302" i="50"/>
  <c r="BF303" i="50"/>
  <c r="BF304" i="50"/>
  <c r="BF305" i="50"/>
  <c r="BF306" i="50"/>
  <c r="BF307" i="50"/>
  <c r="BF308" i="50"/>
  <c r="BF309" i="50"/>
  <c r="BF310" i="50"/>
  <c r="BF311" i="50"/>
  <c r="BF312" i="50"/>
  <c r="BF313" i="50"/>
  <c r="BF314" i="50"/>
  <c r="BF315" i="50"/>
  <c r="BF316" i="50"/>
  <c r="BF317" i="50"/>
  <c r="BF318" i="50"/>
  <c r="BF319" i="50"/>
  <c r="BF320" i="50"/>
  <c r="BF321" i="50"/>
  <c r="BF322" i="50"/>
  <c r="BF323" i="50"/>
  <c r="BF324" i="50"/>
  <c r="BF325" i="50"/>
  <c r="BF326" i="50"/>
  <c r="BF327" i="50"/>
  <c r="BF328" i="50"/>
  <c r="BF329" i="50"/>
  <c r="BF330" i="50"/>
  <c r="BF331" i="50"/>
  <c r="BF332" i="50"/>
  <c r="BF333" i="50"/>
  <c r="BF334" i="50"/>
  <c r="BF335" i="50"/>
  <c r="BF336" i="50"/>
  <c r="BF337" i="50"/>
  <c r="BF338" i="50"/>
  <c r="BF339" i="50"/>
  <c r="BF340" i="50"/>
  <c r="BF341" i="50"/>
  <c r="BF342" i="50"/>
  <c r="BF343" i="50"/>
  <c r="BF344" i="50"/>
  <c r="BF345" i="50"/>
  <c r="BF346" i="50"/>
  <c r="BF347" i="50"/>
  <c r="BF348" i="50"/>
  <c r="BF349" i="50"/>
  <c r="BF350" i="50"/>
  <c r="BF351" i="50"/>
  <c r="BF352" i="50"/>
  <c r="BF353" i="50"/>
  <c r="BF354" i="50"/>
  <c r="BF355" i="50"/>
  <c r="BF356" i="50"/>
  <c r="BF357" i="50"/>
  <c r="BF358" i="50"/>
  <c r="BF359" i="50"/>
  <c r="BF360" i="50"/>
  <c r="BF361" i="50"/>
  <c r="BF362" i="50"/>
  <c r="BF363" i="50"/>
  <c r="BF364" i="50"/>
  <c r="BF365" i="50"/>
  <c r="BF366" i="50"/>
  <c r="BF367" i="50"/>
  <c r="BF368" i="50"/>
  <c r="BF369" i="50"/>
  <c r="BF370" i="50"/>
  <c r="BF371" i="50"/>
  <c r="BF372" i="50"/>
  <c r="BF373" i="50"/>
  <c r="BF374" i="50"/>
  <c r="BF375" i="50"/>
  <c r="BF376" i="50"/>
  <c r="BF377" i="50"/>
  <c r="BF378" i="50"/>
  <c r="BF379" i="50"/>
  <c r="BF380" i="50"/>
  <c r="BF381" i="50"/>
  <c r="BF382" i="50"/>
  <c r="BF383" i="50"/>
  <c r="BF384" i="50"/>
  <c r="BF385" i="50"/>
  <c r="BF386" i="50"/>
  <c r="BF387" i="50"/>
  <c r="BF388" i="50"/>
  <c r="BF389" i="50"/>
  <c r="BF390" i="50"/>
  <c r="BF391" i="50"/>
  <c r="BF392" i="50"/>
  <c r="BF393" i="50"/>
  <c r="BF394" i="50"/>
  <c r="BF395" i="50"/>
  <c r="BF396" i="50"/>
  <c r="BF397" i="50"/>
  <c r="BF398" i="50"/>
  <c r="BF399" i="50"/>
  <c r="BF400" i="50"/>
  <c r="BF401" i="50"/>
  <c r="BF402" i="50"/>
  <c r="BF403" i="50"/>
  <c r="BF404" i="50"/>
  <c r="BF405" i="50"/>
  <c r="BF406" i="50"/>
  <c r="BF407" i="50"/>
  <c r="BF408" i="50"/>
  <c r="BF409" i="50"/>
  <c r="BF410" i="50"/>
  <c r="BF411" i="50"/>
  <c r="BF412" i="50"/>
  <c r="BF413" i="50"/>
  <c r="BF414" i="50"/>
  <c r="BF415" i="50"/>
  <c r="BF416" i="50"/>
  <c r="BF417" i="50"/>
  <c r="BF418" i="50"/>
  <c r="BF419" i="50"/>
  <c r="BF420" i="50"/>
  <c r="BF421" i="50"/>
  <c r="BF422" i="50"/>
  <c r="BF423" i="50"/>
  <c r="BF424" i="50"/>
  <c r="BF425" i="50"/>
  <c r="BF426" i="50"/>
  <c r="BF427" i="50"/>
  <c r="BF428" i="50"/>
  <c r="BF429" i="50"/>
  <c r="BF430" i="50"/>
  <c r="BF431" i="50"/>
  <c r="BF432" i="50"/>
  <c r="BF433" i="50"/>
  <c r="BF434" i="50"/>
  <c r="BF435" i="50"/>
  <c r="BF436" i="50"/>
  <c r="BF437" i="50"/>
  <c r="BF438" i="50"/>
  <c r="BF439" i="50"/>
  <c r="BF440" i="50"/>
  <c r="BF441" i="50"/>
  <c r="BF442" i="50"/>
  <c r="BF443" i="50"/>
  <c r="BF444" i="50"/>
  <c r="BF445" i="50"/>
  <c r="BF446" i="50"/>
  <c r="BF447" i="50"/>
  <c r="BF448" i="50"/>
  <c r="BF449" i="50"/>
  <c r="BF450" i="50"/>
  <c r="BF451" i="50"/>
  <c r="BF452" i="50"/>
  <c r="BF453" i="50"/>
  <c r="BF454" i="50"/>
  <c r="BF455" i="50"/>
  <c r="BF456" i="50"/>
  <c r="BF457" i="50"/>
  <c r="BF458" i="50"/>
  <c r="BF459" i="50"/>
  <c r="BF460" i="50"/>
  <c r="BF461" i="50"/>
  <c r="BF462" i="50"/>
  <c r="BF463" i="50"/>
  <c r="BF464" i="50"/>
  <c r="BF465" i="50"/>
  <c r="BF466" i="50"/>
  <c r="BF467" i="50"/>
  <c r="BF468" i="50"/>
  <c r="BF469" i="50"/>
  <c r="BF470" i="50"/>
  <c r="BF471" i="50"/>
  <c r="BF472" i="50"/>
  <c r="BF473" i="50"/>
  <c r="BF474" i="50"/>
  <c r="BF475" i="50"/>
  <c r="BF476" i="50"/>
  <c r="BF477" i="50"/>
  <c r="BF478" i="50"/>
  <c r="BF479" i="50"/>
  <c r="BF480" i="50"/>
  <c r="BF481" i="50"/>
  <c r="BF482" i="50"/>
  <c r="BF483" i="50"/>
  <c r="BF484" i="50"/>
  <c r="BF485" i="50"/>
  <c r="BF486" i="50"/>
  <c r="BF487" i="50"/>
  <c r="BF488" i="50"/>
  <c r="BF489" i="50"/>
  <c r="BF490" i="50"/>
  <c r="BF491" i="50"/>
  <c r="BF492" i="50"/>
  <c r="BF493" i="50"/>
  <c r="BF494" i="50"/>
  <c r="BF495" i="50"/>
  <c r="BF496" i="50"/>
  <c r="BF497" i="50"/>
  <c r="BF498" i="50"/>
  <c r="BF499" i="50"/>
  <c r="BF500" i="50"/>
  <c r="BF501" i="50"/>
  <c r="BF502" i="50"/>
  <c r="BF503" i="50"/>
  <c r="BF504" i="50"/>
  <c r="BF505" i="50"/>
  <c r="BF506" i="50"/>
  <c r="BF507" i="50"/>
  <c r="BF508" i="50"/>
  <c r="BF509" i="50"/>
  <c r="BF510" i="50"/>
  <c r="BF511" i="50"/>
  <c r="BF512" i="50"/>
  <c r="BF513" i="50"/>
  <c r="BF514" i="50"/>
  <c r="BF515" i="50"/>
  <c r="BF516" i="50"/>
  <c r="BF517" i="50"/>
  <c r="BF518" i="50"/>
  <c r="BF519" i="50"/>
  <c r="BF520" i="50"/>
  <c r="BF521" i="50"/>
  <c r="BF522" i="50"/>
  <c r="BF523" i="50"/>
  <c r="BF524" i="50"/>
  <c r="BF525" i="50"/>
  <c r="BF526" i="50"/>
  <c r="BF527" i="50"/>
  <c r="BF528" i="50"/>
  <c r="BF529" i="50"/>
  <c r="BF530" i="50"/>
  <c r="BF531" i="50"/>
  <c r="BF532" i="50"/>
  <c r="BF533" i="50"/>
  <c r="BF534" i="50"/>
  <c r="BF535" i="50"/>
  <c r="BF536" i="50"/>
  <c r="BF537" i="50"/>
  <c r="BF538" i="50"/>
  <c r="BF539" i="50"/>
  <c r="BF540" i="50"/>
  <c r="BF541" i="50"/>
  <c r="BF542" i="50"/>
  <c r="BF543" i="50"/>
  <c r="BF544" i="50"/>
  <c r="BF545" i="50"/>
  <c r="BF546" i="50"/>
  <c r="BF547" i="50"/>
  <c r="BF548" i="50"/>
  <c r="BF549" i="50"/>
  <c r="BF550" i="50"/>
  <c r="BF551" i="50"/>
  <c r="BF552" i="50"/>
  <c r="BF553" i="50"/>
  <c r="BF554" i="50"/>
  <c r="BF555" i="50"/>
  <c r="BF556" i="50"/>
  <c r="BF557" i="50"/>
  <c r="BF558" i="50"/>
  <c r="BF559" i="50"/>
  <c r="BF560" i="50"/>
  <c r="BF561" i="50"/>
  <c r="BF562" i="50"/>
  <c r="BF563" i="50"/>
  <c r="BF564" i="50"/>
  <c r="BF565" i="50"/>
  <c r="BF566" i="50"/>
  <c r="BF567" i="50"/>
  <c r="BF568" i="50"/>
  <c r="BF569" i="50"/>
  <c r="BF570" i="50"/>
  <c r="BF571" i="50"/>
  <c r="BF572" i="50"/>
  <c r="BF573" i="50"/>
  <c r="BF574" i="50"/>
  <c r="BF575" i="50"/>
  <c r="BF576" i="50"/>
  <c r="BF577" i="50"/>
  <c r="BF578" i="50"/>
  <c r="BF579" i="50"/>
  <c r="BF580" i="50"/>
  <c r="BF581" i="50"/>
  <c r="BF582" i="50"/>
  <c r="BF583" i="50"/>
  <c r="BF584" i="50"/>
  <c r="BF585" i="50"/>
  <c r="BF586" i="50"/>
  <c r="BF587" i="50"/>
  <c r="BF588" i="50"/>
  <c r="BF589" i="50"/>
  <c r="BF590" i="50"/>
  <c r="BF591" i="50"/>
  <c r="BF592" i="50"/>
  <c r="BF593" i="50"/>
  <c r="BF594" i="50"/>
  <c r="BF595" i="50"/>
  <c r="BF596" i="50"/>
  <c r="BF597" i="50"/>
  <c r="BF598" i="50"/>
  <c r="BF599" i="50"/>
  <c r="BF600" i="50"/>
  <c r="BF601" i="50"/>
  <c r="BF602" i="50"/>
  <c r="BF603" i="50"/>
  <c r="BF604" i="50"/>
  <c r="BF605" i="50"/>
  <c r="BF606" i="50"/>
  <c r="BF607" i="50"/>
  <c r="BF608" i="50"/>
  <c r="BF609" i="50"/>
  <c r="BF610" i="50"/>
  <c r="BF611" i="50"/>
  <c r="BF612" i="50"/>
  <c r="BF613" i="50"/>
  <c r="BF614" i="50"/>
  <c r="BF615" i="50"/>
  <c r="BF616" i="50"/>
  <c r="BF617" i="50"/>
  <c r="BF618" i="50"/>
  <c r="BF619" i="50"/>
  <c r="BF620" i="50"/>
  <c r="BF621" i="50"/>
  <c r="BF622" i="50"/>
  <c r="BF623" i="50"/>
  <c r="BF624" i="50"/>
  <c r="BF625" i="50"/>
  <c r="BF626" i="50"/>
  <c r="BF627" i="50"/>
  <c r="BF628" i="50"/>
  <c r="BF629" i="50"/>
  <c r="BF630" i="50"/>
  <c r="BF631" i="50"/>
  <c r="BF632" i="50"/>
  <c r="BF633" i="50"/>
  <c r="BF634" i="50"/>
  <c r="BF635" i="50"/>
  <c r="BF636" i="50"/>
  <c r="BF637" i="50"/>
  <c r="BF638" i="50"/>
  <c r="BF639" i="50"/>
  <c r="BF640" i="50"/>
  <c r="BF641" i="50"/>
  <c r="BF642" i="50"/>
  <c r="BF643" i="50"/>
  <c r="BF644" i="50"/>
  <c r="BF645" i="50"/>
  <c r="BF646" i="50"/>
  <c r="BF647" i="50"/>
  <c r="BF648" i="50"/>
  <c r="BF649" i="50"/>
  <c r="BF650" i="50"/>
  <c r="BF651" i="50"/>
  <c r="BF652" i="50"/>
  <c r="BF653" i="50"/>
  <c r="BF654" i="50"/>
  <c r="BF655" i="50"/>
  <c r="BF656" i="50"/>
  <c r="BF657" i="50"/>
  <c r="BF658" i="50"/>
  <c r="BF659" i="50"/>
  <c r="BF660" i="50"/>
  <c r="BF661" i="50"/>
  <c r="BF662" i="50"/>
  <c r="BF663" i="50"/>
  <c r="BF664" i="50"/>
  <c r="BF665" i="50"/>
  <c r="BF666" i="50"/>
  <c r="BF667" i="50"/>
  <c r="BF668" i="50"/>
  <c r="BF669" i="50"/>
  <c r="BF670" i="50"/>
  <c r="BF671" i="50"/>
  <c r="BF672" i="50"/>
  <c r="BF673" i="50"/>
  <c r="BF674" i="50"/>
  <c r="BF675" i="50"/>
  <c r="BF676" i="50"/>
  <c r="BF677" i="50"/>
  <c r="BF678" i="50"/>
  <c r="BF679" i="50"/>
  <c r="BF680" i="50"/>
  <c r="BF681" i="50"/>
  <c r="BF682" i="50"/>
  <c r="BF683" i="50"/>
  <c r="BF684" i="50"/>
  <c r="BF685" i="50"/>
  <c r="BF686" i="50"/>
  <c r="BF687" i="50"/>
  <c r="BF688" i="50"/>
  <c r="BF689" i="50"/>
  <c r="BF690" i="50"/>
  <c r="BF691" i="50"/>
  <c r="BF692" i="50"/>
  <c r="BF693" i="50"/>
  <c r="BF694" i="50"/>
  <c r="BF695" i="50"/>
  <c r="BF696" i="50"/>
  <c r="BF697" i="50"/>
  <c r="BF698" i="50"/>
  <c r="BF699" i="50"/>
  <c r="BF700" i="50"/>
  <c r="BF701" i="50"/>
  <c r="BF702" i="50"/>
  <c r="BF703" i="50"/>
  <c r="BF704" i="50"/>
  <c r="BF705" i="50"/>
  <c r="BF706" i="50"/>
  <c r="BF707" i="50"/>
  <c r="BF708" i="50"/>
  <c r="BF709" i="50"/>
  <c r="BF710" i="50"/>
  <c r="BF711" i="50"/>
  <c r="BF712" i="50"/>
  <c r="BF713" i="50"/>
  <c r="BF714" i="50"/>
  <c r="BF715" i="50"/>
  <c r="BF716" i="50"/>
  <c r="BF717" i="50"/>
  <c r="BF718" i="50"/>
  <c r="BF719" i="50"/>
  <c r="BF720" i="50"/>
  <c r="BF721" i="50"/>
  <c r="BF722" i="50"/>
  <c r="BF723" i="50"/>
  <c r="BF724" i="50"/>
  <c r="BF725" i="50"/>
  <c r="BF726" i="50"/>
  <c r="BF727" i="50"/>
  <c r="BF728" i="50"/>
  <c r="BF729" i="50"/>
  <c r="BF730" i="50"/>
  <c r="BF731" i="50"/>
  <c r="BF732" i="50"/>
  <c r="BF733" i="50"/>
  <c r="BF734" i="50"/>
  <c r="BF735" i="50"/>
  <c r="BF736" i="50"/>
  <c r="BF737" i="50"/>
  <c r="BF738" i="50"/>
  <c r="BF739" i="50"/>
  <c r="BF740" i="50"/>
  <c r="BF741" i="50"/>
  <c r="BF742" i="50"/>
  <c r="BF743" i="50"/>
  <c r="BF744" i="50"/>
  <c r="BF745" i="50"/>
  <c r="BF746" i="50"/>
  <c r="BF747" i="50"/>
  <c r="BF748" i="50"/>
  <c r="BF749" i="50"/>
  <c r="BF750" i="50"/>
  <c r="BF751" i="50"/>
  <c r="BF752" i="50"/>
  <c r="BF753" i="50"/>
  <c r="BF754" i="50"/>
  <c r="BF755" i="50"/>
  <c r="BF756" i="50"/>
  <c r="BF757" i="50"/>
  <c r="BF758" i="50"/>
  <c r="BF759" i="50"/>
  <c r="BF760" i="50"/>
  <c r="BF761" i="50"/>
  <c r="BF762" i="50"/>
  <c r="BF763" i="50"/>
  <c r="BF764" i="50"/>
  <c r="BF765" i="50"/>
  <c r="BF766" i="50"/>
  <c r="BF767" i="50"/>
  <c r="BF768" i="50"/>
  <c r="BF769" i="50"/>
  <c r="BF770" i="50"/>
  <c r="BF771" i="50"/>
  <c r="BF772" i="50"/>
  <c r="BF773" i="50"/>
  <c r="BF774" i="50"/>
  <c r="BF775" i="50"/>
  <c r="BF776" i="50"/>
  <c r="BF777" i="50"/>
  <c r="BF778" i="50"/>
  <c r="BF779" i="50"/>
  <c r="BF780" i="50"/>
  <c r="BF781" i="50"/>
  <c r="BF782" i="50"/>
  <c r="BF783" i="50"/>
  <c r="BF784" i="50"/>
  <c r="BF785" i="50"/>
  <c r="BF786" i="50"/>
  <c r="BF787" i="50"/>
  <c r="BF788" i="50"/>
  <c r="BF789" i="50"/>
  <c r="BF790" i="50"/>
  <c r="BF791" i="50"/>
  <c r="BF792" i="50"/>
  <c r="BF793" i="50"/>
  <c r="BF794" i="50"/>
  <c r="BF795" i="50"/>
  <c r="BF796" i="50"/>
  <c r="BF797" i="50"/>
  <c r="BF798" i="50"/>
  <c r="BF799" i="50"/>
  <c r="BF800" i="50"/>
  <c r="BF801" i="50"/>
  <c r="BF802" i="50"/>
  <c r="BF803" i="50"/>
  <c r="BF804" i="50"/>
  <c r="BF805" i="50"/>
  <c r="BF806" i="50"/>
  <c r="BF807" i="50"/>
  <c r="BF808" i="50"/>
  <c r="BF809" i="50"/>
  <c r="BF810" i="50"/>
  <c r="BF811" i="50"/>
  <c r="BF812" i="50"/>
  <c r="BF813" i="50"/>
  <c r="BF814" i="50"/>
  <c r="BF815" i="50"/>
  <c r="BF816" i="50"/>
  <c r="BF817" i="50"/>
  <c r="BF818" i="50"/>
  <c r="BF819" i="50"/>
  <c r="BF820" i="50"/>
  <c r="BF821" i="50"/>
  <c r="BF822" i="50"/>
  <c r="BF823" i="50"/>
  <c r="BF824" i="50"/>
  <c r="BF825" i="50"/>
  <c r="BF826" i="50"/>
  <c r="BF827" i="50"/>
  <c r="BF828" i="50"/>
  <c r="BF829" i="50"/>
  <c r="BF830" i="50"/>
  <c r="BF831" i="50"/>
  <c r="BF832" i="50"/>
  <c r="BF833" i="50"/>
  <c r="BF834" i="50"/>
  <c r="BF835" i="50"/>
  <c r="BF836" i="50"/>
  <c r="BF837" i="50"/>
  <c r="BF838" i="50"/>
  <c r="BF839" i="50"/>
  <c r="BF840" i="50"/>
  <c r="BF841" i="50"/>
  <c r="BF842" i="50"/>
  <c r="BF843" i="50"/>
  <c r="BF844" i="50"/>
  <c r="BF845" i="50"/>
  <c r="BF846" i="50"/>
  <c r="BF847" i="50"/>
  <c r="BF848" i="50"/>
  <c r="BF849" i="50"/>
  <c r="BF850" i="50"/>
  <c r="BF851" i="50"/>
  <c r="BF852" i="50"/>
  <c r="BF853" i="50"/>
  <c r="BF854" i="50"/>
  <c r="BF855" i="50"/>
  <c r="BF856" i="50"/>
  <c r="BF857" i="50"/>
  <c r="BF858" i="50"/>
  <c r="BF859" i="50"/>
  <c r="BF860" i="50"/>
  <c r="BF861" i="50"/>
  <c r="BF862" i="50"/>
  <c r="BF863" i="50"/>
  <c r="BF864" i="50"/>
  <c r="BF865" i="50"/>
  <c r="BF866" i="50"/>
  <c r="BF867" i="50"/>
  <c r="BF868" i="50"/>
  <c r="BF869" i="50"/>
  <c r="BF870" i="50"/>
  <c r="BF871" i="50"/>
  <c r="BF872" i="50"/>
  <c r="BF873" i="50"/>
  <c r="BF874" i="50"/>
  <c r="BF875" i="50"/>
  <c r="BF876" i="50"/>
  <c r="BF877" i="50"/>
  <c r="BF878" i="50"/>
  <c r="BF879" i="50"/>
  <c r="BF880" i="50"/>
  <c r="BF881" i="50"/>
  <c r="BF882" i="50"/>
  <c r="BF883" i="50"/>
  <c r="BF884" i="50"/>
  <c r="BF885" i="50"/>
  <c r="BF886" i="50"/>
  <c r="BF887" i="50"/>
  <c r="BF888" i="50"/>
  <c r="BF889" i="50"/>
  <c r="BF890" i="50"/>
  <c r="BF891" i="50"/>
  <c r="BF892" i="50"/>
  <c r="BF893" i="50"/>
  <c r="BF894" i="50"/>
  <c r="BF895" i="50"/>
  <c r="BF896" i="50"/>
  <c r="BF897" i="50"/>
  <c r="BF898" i="50"/>
  <c r="BF899" i="50"/>
  <c r="BF900" i="50"/>
  <c r="BF901" i="50"/>
  <c r="BF902" i="50"/>
  <c r="BF903" i="50"/>
  <c r="BF904" i="50"/>
  <c r="BF905" i="50"/>
  <c r="BF906" i="50"/>
  <c r="BF907" i="50"/>
  <c r="BF908" i="50"/>
  <c r="BF909" i="50"/>
  <c r="BF910" i="50"/>
  <c r="BF911" i="50"/>
  <c r="BF912" i="50"/>
  <c r="BF913" i="50"/>
  <c r="BF914" i="50"/>
  <c r="BF915" i="50"/>
  <c r="BF916" i="50"/>
  <c r="BF917" i="50"/>
  <c r="BF918" i="50"/>
  <c r="BF919" i="50"/>
  <c r="BF920" i="50"/>
  <c r="BF921" i="50"/>
  <c r="BF922" i="50"/>
  <c r="BF923" i="50"/>
  <c r="BF924" i="50"/>
  <c r="BF925" i="50"/>
  <c r="BF926" i="50"/>
  <c r="BF927" i="50"/>
  <c r="BF928" i="50"/>
  <c r="BF929" i="50"/>
  <c r="BF930" i="50"/>
  <c r="BF931" i="50"/>
  <c r="BF932" i="50"/>
  <c r="BF933" i="50"/>
  <c r="BF934" i="50"/>
  <c r="BF935" i="50"/>
  <c r="BF936" i="50"/>
  <c r="BF937" i="50"/>
  <c r="BF938" i="50"/>
  <c r="BF939" i="50"/>
  <c r="BF940" i="50"/>
  <c r="BF941" i="50"/>
  <c r="BF942" i="50"/>
  <c r="BF943" i="50"/>
  <c r="BF944" i="50"/>
  <c r="BF945" i="50"/>
  <c r="BF946" i="50"/>
  <c r="BF947" i="50"/>
  <c r="BF948" i="50"/>
  <c r="BF949" i="50"/>
  <c r="BF950" i="50"/>
  <c r="BF951" i="50"/>
  <c r="BF952" i="50"/>
  <c r="BF953" i="50"/>
  <c r="BF954" i="50"/>
  <c r="BF955" i="50"/>
  <c r="BF956" i="50"/>
  <c r="BF957" i="50"/>
  <c r="BF958" i="50"/>
  <c r="BF959" i="50"/>
  <c r="BF960" i="50"/>
  <c r="BF961" i="50"/>
  <c r="BF962" i="50"/>
  <c r="BF963" i="50"/>
  <c r="BF964" i="50"/>
  <c r="BF965" i="50"/>
  <c r="BF966" i="50"/>
  <c r="BF967" i="50"/>
  <c r="BF968" i="50"/>
  <c r="BF969" i="50"/>
  <c r="BF970" i="50"/>
  <c r="BF971" i="50"/>
  <c r="BF972" i="50"/>
  <c r="BF973" i="50"/>
  <c r="BF974" i="50"/>
  <c r="BF975" i="50"/>
  <c r="BF976" i="50"/>
  <c r="BF977" i="50"/>
  <c r="BF978" i="50"/>
  <c r="BF979" i="50"/>
  <c r="BF980" i="50"/>
  <c r="BF981" i="50"/>
  <c r="BF982" i="50"/>
  <c r="BF983" i="50"/>
  <c r="BF984" i="50"/>
  <c r="BF985" i="50"/>
  <c r="BF986" i="50"/>
  <c r="BF987" i="50"/>
  <c r="BF988" i="50"/>
  <c r="BF989" i="50"/>
  <c r="BF990" i="50"/>
  <c r="BF991" i="50"/>
  <c r="BF992" i="50"/>
  <c r="BF993" i="50"/>
  <c r="BF994" i="50"/>
  <c r="BF995" i="50"/>
  <c r="BF996" i="50"/>
  <c r="BF997" i="50"/>
  <c r="BF998" i="50"/>
  <c r="BF999" i="50"/>
  <c r="BF1000" i="50"/>
  <c r="BF1001" i="50"/>
  <c r="BF1002" i="50"/>
  <c r="BF1003" i="50"/>
  <c r="BF1004" i="50"/>
  <c r="BF1005" i="50"/>
  <c r="BF1006" i="50"/>
  <c r="BF1007" i="50"/>
  <c r="BF1008" i="50"/>
  <c r="BF1009" i="50"/>
  <c r="BF1010" i="50"/>
  <c r="BF1011" i="50"/>
  <c r="BF1012" i="50"/>
  <c r="BF1013" i="50"/>
  <c r="BF14" i="50"/>
  <c r="BE15" i="50"/>
  <c r="BE16" i="50"/>
  <c r="BE17" i="50"/>
  <c r="BE18" i="50"/>
  <c r="BE19" i="50"/>
  <c r="BE20" i="50"/>
  <c r="BE21" i="50"/>
  <c r="BE22" i="50"/>
  <c r="BE23" i="50"/>
  <c r="BE24" i="50"/>
  <c r="BE25" i="50"/>
  <c r="BE26" i="50"/>
  <c r="BE27" i="50"/>
  <c r="BE28" i="50"/>
  <c r="BE29" i="50"/>
  <c r="BE30" i="50"/>
  <c r="BE31" i="50"/>
  <c r="BE32" i="50"/>
  <c r="BE33" i="50"/>
  <c r="BE34" i="50"/>
  <c r="BE35" i="50"/>
  <c r="BE36" i="50"/>
  <c r="BE37" i="50"/>
  <c r="BE38" i="50"/>
  <c r="BE39" i="50"/>
  <c r="BE40" i="50"/>
  <c r="BE41" i="50"/>
  <c r="BE42" i="50"/>
  <c r="BE43" i="50"/>
  <c r="BE44" i="50"/>
  <c r="BE45" i="50"/>
  <c r="BE46" i="50"/>
  <c r="BE47" i="50"/>
  <c r="BE48" i="50"/>
  <c r="BE49" i="50"/>
  <c r="BE50" i="50"/>
  <c r="BE51" i="50"/>
  <c r="BE52" i="50"/>
  <c r="BE53" i="50"/>
  <c r="BE54" i="50"/>
  <c r="BE55" i="50"/>
  <c r="BE56" i="50"/>
  <c r="BE57" i="50"/>
  <c r="BE58" i="50"/>
  <c r="BE59" i="50"/>
  <c r="BE60" i="50"/>
  <c r="BE61" i="50"/>
  <c r="BE62" i="50"/>
  <c r="BE63" i="50"/>
  <c r="BE64" i="50"/>
  <c r="BE65" i="50"/>
  <c r="BE66" i="50"/>
  <c r="BE67" i="50"/>
  <c r="BE68" i="50"/>
  <c r="BE69" i="50"/>
  <c r="BE70" i="50"/>
  <c r="BE71" i="50"/>
  <c r="BE72" i="50"/>
  <c r="BE73" i="50"/>
  <c r="BE74" i="50"/>
  <c r="BE75" i="50"/>
  <c r="BE76" i="50"/>
  <c r="BE77" i="50"/>
  <c r="BE78" i="50"/>
  <c r="BE79" i="50"/>
  <c r="BE80" i="50"/>
  <c r="BE81" i="50"/>
  <c r="BE82" i="50"/>
  <c r="BE83" i="50"/>
  <c r="BE84" i="50"/>
  <c r="BE85" i="50"/>
  <c r="BE86" i="50"/>
  <c r="BE87" i="50"/>
  <c r="BE88" i="50"/>
  <c r="BE89" i="50"/>
  <c r="BE90" i="50"/>
  <c r="BE91" i="50"/>
  <c r="BE92" i="50"/>
  <c r="BE93" i="50"/>
  <c r="BE94" i="50"/>
  <c r="BE95" i="50"/>
  <c r="BE96" i="50"/>
  <c r="BE97" i="50"/>
  <c r="BE98" i="50"/>
  <c r="BE99" i="50"/>
  <c r="BE100" i="50"/>
  <c r="BE101" i="50"/>
  <c r="BE102" i="50"/>
  <c r="BE103" i="50"/>
  <c r="BE104" i="50"/>
  <c r="BE105" i="50"/>
  <c r="BE106" i="50"/>
  <c r="BE107" i="50"/>
  <c r="BE108" i="50"/>
  <c r="BE109" i="50"/>
  <c r="BE110" i="50"/>
  <c r="BE111" i="50"/>
  <c r="BE112" i="50"/>
  <c r="BE113" i="50"/>
  <c r="BE114" i="50"/>
  <c r="BE115" i="50"/>
  <c r="BE116" i="50"/>
  <c r="BE117" i="50"/>
  <c r="BE118" i="50"/>
  <c r="BE119" i="50"/>
  <c r="BE120" i="50"/>
  <c r="BE121" i="50"/>
  <c r="BE122" i="50"/>
  <c r="BE123" i="50"/>
  <c r="BE124" i="50"/>
  <c r="BE125" i="50"/>
  <c r="BE126" i="50"/>
  <c r="BE127" i="50"/>
  <c r="BE128" i="50"/>
  <c r="BE129" i="50"/>
  <c r="BE130" i="50"/>
  <c r="BE131" i="50"/>
  <c r="BE132" i="50"/>
  <c r="BE133" i="50"/>
  <c r="BE134" i="50"/>
  <c r="BE135" i="50"/>
  <c r="BE136" i="50"/>
  <c r="BE137" i="50"/>
  <c r="BE138" i="50"/>
  <c r="BE139" i="50"/>
  <c r="BE140" i="50"/>
  <c r="BE141" i="50"/>
  <c r="BE142" i="50"/>
  <c r="BE143" i="50"/>
  <c r="BE144" i="50"/>
  <c r="BE145" i="50"/>
  <c r="BE146" i="50"/>
  <c r="BE147" i="50"/>
  <c r="BE148" i="50"/>
  <c r="BE149" i="50"/>
  <c r="BE150" i="50"/>
  <c r="BE151" i="50"/>
  <c r="BE152" i="50"/>
  <c r="BE153" i="50"/>
  <c r="BE154" i="50"/>
  <c r="BE155" i="50"/>
  <c r="BE156" i="50"/>
  <c r="BE157" i="50"/>
  <c r="BE158" i="50"/>
  <c r="BE159" i="50"/>
  <c r="BE160" i="50"/>
  <c r="BE161" i="50"/>
  <c r="BE162" i="50"/>
  <c r="BE163" i="50"/>
  <c r="BE164" i="50"/>
  <c r="BE165" i="50"/>
  <c r="BE166" i="50"/>
  <c r="BE167" i="50"/>
  <c r="BE168" i="50"/>
  <c r="BE169" i="50"/>
  <c r="BE170" i="50"/>
  <c r="BE171" i="50"/>
  <c r="BE172" i="50"/>
  <c r="BE173" i="50"/>
  <c r="BE174" i="50"/>
  <c r="BE175" i="50"/>
  <c r="BE176" i="50"/>
  <c r="BE177" i="50"/>
  <c r="BE178" i="50"/>
  <c r="BE179" i="50"/>
  <c r="BE180" i="50"/>
  <c r="BE181" i="50"/>
  <c r="BE182" i="50"/>
  <c r="BE183" i="50"/>
  <c r="BE184" i="50"/>
  <c r="BE185" i="50"/>
  <c r="BE186" i="50"/>
  <c r="BE187" i="50"/>
  <c r="BE188" i="50"/>
  <c r="BE189" i="50"/>
  <c r="BE190" i="50"/>
  <c r="BE191" i="50"/>
  <c r="BE192" i="50"/>
  <c r="BE193" i="50"/>
  <c r="BE194" i="50"/>
  <c r="BE195" i="50"/>
  <c r="BE196" i="50"/>
  <c r="BE197" i="50"/>
  <c r="BE198" i="50"/>
  <c r="BE199" i="50"/>
  <c r="BE200" i="50"/>
  <c r="BE201" i="50"/>
  <c r="BE202" i="50"/>
  <c r="BE203" i="50"/>
  <c r="BE204" i="50"/>
  <c r="BE205" i="50"/>
  <c r="BE206" i="50"/>
  <c r="BE207" i="50"/>
  <c r="BE208" i="50"/>
  <c r="BE209" i="50"/>
  <c r="BE210" i="50"/>
  <c r="BE211" i="50"/>
  <c r="BE212" i="50"/>
  <c r="BE213" i="50"/>
  <c r="BE214" i="50"/>
  <c r="BE215" i="50"/>
  <c r="BE216" i="50"/>
  <c r="BE217" i="50"/>
  <c r="BE218" i="50"/>
  <c r="BE219" i="50"/>
  <c r="BE220" i="50"/>
  <c r="BE221" i="50"/>
  <c r="BE222" i="50"/>
  <c r="BE223" i="50"/>
  <c r="BE224" i="50"/>
  <c r="BE225" i="50"/>
  <c r="BE226" i="50"/>
  <c r="BE227" i="50"/>
  <c r="BE228" i="50"/>
  <c r="BE229" i="50"/>
  <c r="BE230" i="50"/>
  <c r="BE231" i="50"/>
  <c r="BE232" i="50"/>
  <c r="BE233" i="50"/>
  <c r="BE234" i="50"/>
  <c r="BE235" i="50"/>
  <c r="BE236" i="50"/>
  <c r="BE237" i="50"/>
  <c r="BE238" i="50"/>
  <c r="BE239" i="50"/>
  <c r="BE240" i="50"/>
  <c r="BE241" i="50"/>
  <c r="BE242" i="50"/>
  <c r="BE243" i="50"/>
  <c r="BE244" i="50"/>
  <c r="BE245" i="50"/>
  <c r="BE246" i="50"/>
  <c r="BE247" i="50"/>
  <c r="BE248" i="50"/>
  <c r="BE249" i="50"/>
  <c r="BE250" i="50"/>
  <c r="BE251" i="50"/>
  <c r="BE252" i="50"/>
  <c r="BE253" i="50"/>
  <c r="BE254" i="50"/>
  <c r="BE255" i="50"/>
  <c r="BE256" i="50"/>
  <c r="BE257" i="50"/>
  <c r="BE258" i="50"/>
  <c r="BE259" i="50"/>
  <c r="BE260" i="50"/>
  <c r="BE261" i="50"/>
  <c r="BE262" i="50"/>
  <c r="BE263" i="50"/>
  <c r="BE264" i="50"/>
  <c r="BE265" i="50"/>
  <c r="BE266" i="50"/>
  <c r="BE267" i="50"/>
  <c r="BE268" i="50"/>
  <c r="BE269" i="50"/>
  <c r="BE270" i="50"/>
  <c r="BE271" i="50"/>
  <c r="BE272" i="50"/>
  <c r="BE273" i="50"/>
  <c r="BE274" i="50"/>
  <c r="BE275" i="50"/>
  <c r="BE276" i="50"/>
  <c r="BE277" i="50"/>
  <c r="BE278" i="50"/>
  <c r="BE279" i="50"/>
  <c r="BE280" i="50"/>
  <c r="BE281" i="50"/>
  <c r="BE282" i="50"/>
  <c r="BE283" i="50"/>
  <c r="BE284" i="50"/>
  <c r="BE285" i="50"/>
  <c r="BE286" i="50"/>
  <c r="BE287" i="50"/>
  <c r="BE288" i="50"/>
  <c r="BE289" i="50"/>
  <c r="BE290" i="50"/>
  <c r="BE291" i="50"/>
  <c r="BE292" i="50"/>
  <c r="BE293" i="50"/>
  <c r="BE294" i="50"/>
  <c r="BE295" i="50"/>
  <c r="BE296" i="50"/>
  <c r="BE297" i="50"/>
  <c r="BE298" i="50"/>
  <c r="BE299" i="50"/>
  <c r="BE300" i="50"/>
  <c r="BE301" i="50"/>
  <c r="BE302" i="50"/>
  <c r="BE303" i="50"/>
  <c r="BE304" i="50"/>
  <c r="BE305" i="50"/>
  <c r="BE306" i="50"/>
  <c r="BE307" i="50"/>
  <c r="BE308" i="50"/>
  <c r="BE309" i="50"/>
  <c r="BE310" i="50"/>
  <c r="BE311" i="50"/>
  <c r="BE312" i="50"/>
  <c r="BE313" i="50"/>
  <c r="BE314" i="50"/>
  <c r="BE315" i="50"/>
  <c r="BE316" i="50"/>
  <c r="BE317" i="50"/>
  <c r="BE318" i="50"/>
  <c r="BE319" i="50"/>
  <c r="BE320" i="50"/>
  <c r="BE321" i="50"/>
  <c r="BE322" i="50"/>
  <c r="BE323" i="50"/>
  <c r="BE324" i="50"/>
  <c r="BE325" i="50"/>
  <c r="BE326" i="50"/>
  <c r="BE327" i="50"/>
  <c r="BE328" i="50"/>
  <c r="BE329" i="50"/>
  <c r="BE330" i="50"/>
  <c r="BE331" i="50"/>
  <c r="BE332" i="50"/>
  <c r="BE333" i="50"/>
  <c r="BE334" i="50"/>
  <c r="BE335" i="50"/>
  <c r="BE336" i="50"/>
  <c r="BE337" i="50"/>
  <c r="BE338" i="50"/>
  <c r="BE339" i="50"/>
  <c r="BE340" i="50"/>
  <c r="BE341" i="50"/>
  <c r="BE342" i="50"/>
  <c r="BE343" i="50"/>
  <c r="BE344" i="50"/>
  <c r="BE345" i="50"/>
  <c r="BE346" i="50"/>
  <c r="BE347" i="50"/>
  <c r="BE348" i="50"/>
  <c r="BE349" i="50"/>
  <c r="BE350" i="50"/>
  <c r="BE351" i="50"/>
  <c r="BE352" i="50"/>
  <c r="BE353" i="50"/>
  <c r="BE354" i="50"/>
  <c r="BE355" i="50"/>
  <c r="BE356" i="50"/>
  <c r="BE357" i="50"/>
  <c r="BE358" i="50"/>
  <c r="BE359" i="50"/>
  <c r="BE360" i="50"/>
  <c r="BE361" i="50"/>
  <c r="BE362" i="50"/>
  <c r="BE363" i="50"/>
  <c r="BE364" i="50"/>
  <c r="BE365" i="50"/>
  <c r="BE366" i="50"/>
  <c r="BE367" i="50"/>
  <c r="BE368" i="50"/>
  <c r="BE369" i="50"/>
  <c r="BE370" i="50"/>
  <c r="BE371" i="50"/>
  <c r="BE372" i="50"/>
  <c r="BE373" i="50"/>
  <c r="BE374" i="50"/>
  <c r="BE375" i="50"/>
  <c r="BE376" i="50"/>
  <c r="BE377" i="50"/>
  <c r="BE378" i="50"/>
  <c r="BE379" i="50"/>
  <c r="BE380" i="50"/>
  <c r="BE381" i="50"/>
  <c r="BE382" i="50"/>
  <c r="BE383" i="50"/>
  <c r="BE384" i="50"/>
  <c r="BE385" i="50"/>
  <c r="BE386" i="50"/>
  <c r="BE387" i="50"/>
  <c r="BE388" i="50"/>
  <c r="BE389" i="50"/>
  <c r="BE390" i="50"/>
  <c r="BE391" i="50"/>
  <c r="BE392" i="50"/>
  <c r="BE393" i="50"/>
  <c r="BE394" i="50"/>
  <c r="BE395" i="50"/>
  <c r="BE396" i="50"/>
  <c r="BE397" i="50"/>
  <c r="BE398" i="50"/>
  <c r="BE399" i="50"/>
  <c r="BE400" i="50"/>
  <c r="BE401" i="50"/>
  <c r="BE402" i="50"/>
  <c r="BE403" i="50"/>
  <c r="BE404" i="50"/>
  <c r="BE405" i="50"/>
  <c r="BE406" i="50"/>
  <c r="BE407" i="50"/>
  <c r="BE408" i="50"/>
  <c r="BE409" i="50"/>
  <c r="BE410" i="50"/>
  <c r="BE411" i="50"/>
  <c r="BE412" i="50"/>
  <c r="BE413" i="50"/>
  <c r="BE414" i="50"/>
  <c r="BE415" i="50"/>
  <c r="BE416" i="50"/>
  <c r="BE417" i="50"/>
  <c r="BE418" i="50"/>
  <c r="BE419" i="50"/>
  <c r="BE420" i="50"/>
  <c r="BE421" i="50"/>
  <c r="BE422" i="50"/>
  <c r="BE423" i="50"/>
  <c r="BE424" i="50"/>
  <c r="BE425" i="50"/>
  <c r="BE426" i="50"/>
  <c r="BE427" i="50"/>
  <c r="BE428" i="50"/>
  <c r="BE429" i="50"/>
  <c r="BE430" i="50"/>
  <c r="BE431" i="50"/>
  <c r="BE432" i="50"/>
  <c r="BE433" i="50"/>
  <c r="BE434" i="50"/>
  <c r="BE435" i="50"/>
  <c r="BE436" i="50"/>
  <c r="BE437" i="50"/>
  <c r="BE438" i="50"/>
  <c r="BE439" i="50"/>
  <c r="BE440" i="50"/>
  <c r="BE441" i="50"/>
  <c r="BE442" i="50"/>
  <c r="BE443" i="50"/>
  <c r="BE444" i="50"/>
  <c r="BE445" i="50"/>
  <c r="BE446" i="50"/>
  <c r="BE447" i="50"/>
  <c r="BE448" i="50"/>
  <c r="BE449" i="50"/>
  <c r="BE450" i="50"/>
  <c r="BE451" i="50"/>
  <c r="BE452" i="50"/>
  <c r="BE453" i="50"/>
  <c r="BE454" i="50"/>
  <c r="BE455" i="50"/>
  <c r="BE456" i="50"/>
  <c r="BE457" i="50"/>
  <c r="BE458" i="50"/>
  <c r="BE459" i="50"/>
  <c r="BE460" i="50"/>
  <c r="BE461" i="50"/>
  <c r="BE462" i="50"/>
  <c r="BE463" i="50"/>
  <c r="BE464" i="50"/>
  <c r="BE465" i="50"/>
  <c r="BE466" i="50"/>
  <c r="BE467" i="50"/>
  <c r="BE468" i="50"/>
  <c r="BE469" i="50"/>
  <c r="BE470" i="50"/>
  <c r="BE471" i="50"/>
  <c r="BE472" i="50"/>
  <c r="BE473" i="50"/>
  <c r="BE474" i="50"/>
  <c r="BE475" i="50"/>
  <c r="BE476" i="50"/>
  <c r="BE477" i="50"/>
  <c r="BE478" i="50"/>
  <c r="BE479" i="50"/>
  <c r="BE480" i="50"/>
  <c r="BE481" i="50"/>
  <c r="BE482" i="50"/>
  <c r="BE483" i="50"/>
  <c r="BE484" i="50"/>
  <c r="BE485" i="50"/>
  <c r="BE486" i="50"/>
  <c r="BE487" i="50"/>
  <c r="BE488" i="50"/>
  <c r="BE489" i="50"/>
  <c r="BE490" i="50"/>
  <c r="BE491" i="50"/>
  <c r="BE492" i="50"/>
  <c r="BE493" i="50"/>
  <c r="BE494" i="50"/>
  <c r="BE495" i="50"/>
  <c r="BE496" i="50"/>
  <c r="BE497" i="50"/>
  <c r="BE498" i="50"/>
  <c r="BE499" i="50"/>
  <c r="BE500" i="50"/>
  <c r="BE501" i="50"/>
  <c r="BE502" i="50"/>
  <c r="BE503" i="50"/>
  <c r="BE504" i="50"/>
  <c r="BE505" i="50"/>
  <c r="BE506" i="50"/>
  <c r="BE507" i="50"/>
  <c r="BE508" i="50"/>
  <c r="BE509" i="50"/>
  <c r="BE510" i="50"/>
  <c r="BE511" i="50"/>
  <c r="BE512" i="50"/>
  <c r="BE513" i="50"/>
  <c r="BE514" i="50"/>
  <c r="BE515" i="50"/>
  <c r="BE516" i="50"/>
  <c r="BE517" i="50"/>
  <c r="BE518" i="50"/>
  <c r="BE519" i="50"/>
  <c r="BE520" i="50"/>
  <c r="BE521" i="50"/>
  <c r="BE522" i="50"/>
  <c r="BE523" i="50"/>
  <c r="BE524" i="50"/>
  <c r="BE525" i="50"/>
  <c r="BE526" i="50"/>
  <c r="BE527" i="50"/>
  <c r="BE528" i="50"/>
  <c r="BE529" i="50"/>
  <c r="BE530" i="50"/>
  <c r="BE531" i="50"/>
  <c r="BE532" i="50"/>
  <c r="BE533" i="50"/>
  <c r="BE534" i="50"/>
  <c r="BE535" i="50"/>
  <c r="BE536" i="50"/>
  <c r="BE537" i="50"/>
  <c r="BE538" i="50"/>
  <c r="BE539" i="50"/>
  <c r="BE540" i="50"/>
  <c r="BE541" i="50"/>
  <c r="BE542" i="50"/>
  <c r="BE543" i="50"/>
  <c r="BE544" i="50"/>
  <c r="BE545" i="50"/>
  <c r="BE546" i="50"/>
  <c r="BE547" i="50"/>
  <c r="BE548" i="50"/>
  <c r="BE549" i="50"/>
  <c r="BE550" i="50"/>
  <c r="BE551" i="50"/>
  <c r="BE552" i="50"/>
  <c r="BE553" i="50"/>
  <c r="BE554" i="50"/>
  <c r="BE555" i="50"/>
  <c r="BE556" i="50"/>
  <c r="BE557" i="50"/>
  <c r="BE558" i="50"/>
  <c r="BE559" i="50"/>
  <c r="BE560" i="50"/>
  <c r="BE561" i="50"/>
  <c r="BE562" i="50"/>
  <c r="BE563" i="50"/>
  <c r="BE564" i="50"/>
  <c r="BE565" i="50"/>
  <c r="BE566" i="50"/>
  <c r="BE567" i="50"/>
  <c r="BE568" i="50"/>
  <c r="BE569" i="50"/>
  <c r="BE570" i="50"/>
  <c r="BE571" i="50"/>
  <c r="BE572" i="50"/>
  <c r="BE573" i="50"/>
  <c r="BE574" i="50"/>
  <c r="BE575" i="50"/>
  <c r="BE576" i="50"/>
  <c r="BE577" i="50"/>
  <c r="BE578" i="50"/>
  <c r="BE579" i="50"/>
  <c r="BE580" i="50"/>
  <c r="BE581" i="50"/>
  <c r="BE582" i="50"/>
  <c r="BE583" i="50"/>
  <c r="BE584" i="50"/>
  <c r="BE585" i="50"/>
  <c r="BE586" i="50"/>
  <c r="BE587" i="50"/>
  <c r="BE588" i="50"/>
  <c r="BE589" i="50"/>
  <c r="BE590" i="50"/>
  <c r="BE591" i="50"/>
  <c r="BE592" i="50"/>
  <c r="BE593" i="50"/>
  <c r="BE594" i="50"/>
  <c r="BE595" i="50"/>
  <c r="BE596" i="50"/>
  <c r="BE597" i="50"/>
  <c r="BE598" i="50"/>
  <c r="BE599" i="50"/>
  <c r="BE600" i="50"/>
  <c r="BE601" i="50"/>
  <c r="BE602" i="50"/>
  <c r="BE603" i="50"/>
  <c r="BE604" i="50"/>
  <c r="BE605" i="50"/>
  <c r="BE606" i="50"/>
  <c r="BE607" i="50"/>
  <c r="BE608" i="50"/>
  <c r="BE609" i="50"/>
  <c r="BE610" i="50"/>
  <c r="BE611" i="50"/>
  <c r="BE612" i="50"/>
  <c r="BE613" i="50"/>
  <c r="BE614" i="50"/>
  <c r="BE615" i="50"/>
  <c r="BE616" i="50"/>
  <c r="BE617" i="50"/>
  <c r="BE618" i="50"/>
  <c r="BE619" i="50"/>
  <c r="BE620" i="50"/>
  <c r="BE621" i="50"/>
  <c r="BE622" i="50"/>
  <c r="BE623" i="50"/>
  <c r="BE624" i="50"/>
  <c r="BE625" i="50"/>
  <c r="BE626" i="50"/>
  <c r="BE627" i="50"/>
  <c r="BE628" i="50"/>
  <c r="BE629" i="50"/>
  <c r="BE630" i="50"/>
  <c r="BE631" i="50"/>
  <c r="BE632" i="50"/>
  <c r="BE633" i="50"/>
  <c r="BE634" i="50"/>
  <c r="BE635" i="50"/>
  <c r="BE636" i="50"/>
  <c r="BE637" i="50"/>
  <c r="BE638" i="50"/>
  <c r="BE639" i="50"/>
  <c r="BE640" i="50"/>
  <c r="BE641" i="50"/>
  <c r="BE642" i="50"/>
  <c r="BE643" i="50"/>
  <c r="BE644" i="50"/>
  <c r="BE645" i="50"/>
  <c r="BE646" i="50"/>
  <c r="BE647" i="50"/>
  <c r="BE648" i="50"/>
  <c r="BE649" i="50"/>
  <c r="BE650" i="50"/>
  <c r="BE651" i="50"/>
  <c r="BE652" i="50"/>
  <c r="BE653" i="50"/>
  <c r="BE654" i="50"/>
  <c r="BE655" i="50"/>
  <c r="BE656" i="50"/>
  <c r="BE657" i="50"/>
  <c r="BE658" i="50"/>
  <c r="BE659" i="50"/>
  <c r="BE660" i="50"/>
  <c r="BE661" i="50"/>
  <c r="BE662" i="50"/>
  <c r="BE663" i="50"/>
  <c r="BE664" i="50"/>
  <c r="BE665" i="50"/>
  <c r="BE666" i="50"/>
  <c r="BE667" i="50"/>
  <c r="BE668" i="50"/>
  <c r="BE669" i="50"/>
  <c r="BE670" i="50"/>
  <c r="BE671" i="50"/>
  <c r="BE672" i="50"/>
  <c r="BE673" i="50"/>
  <c r="BE674" i="50"/>
  <c r="BE675" i="50"/>
  <c r="BE676" i="50"/>
  <c r="BE677" i="50"/>
  <c r="BE678" i="50"/>
  <c r="BE679" i="50"/>
  <c r="BE680" i="50"/>
  <c r="BE681" i="50"/>
  <c r="BE682" i="50"/>
  <c r="BE683" i="50"/>
  <c r="BE684" i="50"/>
  <c r="BE685" i="50"/>
  <c r="BE686" i="50"/>
  <c r="BE687" i="50"/>
  <c r="BE688" i="50"/>
  <c r="BE689" i="50"/>
  <c r="BE690" i="50"/>
  <c r="BE691" i="50"/>
  <c r="BE692" i="50"/>
  <c r="BE693" i="50"/>
  <c r="BE694" i="50"/>
  <c r="BE695" i="50"/>
  <c r="BE696" i="50"/>
  <c r="BE697" i="50"/>
  <c r="BE698" i="50"/>
  <c r="BE699" i="50"/>
  <c r="BE700" i="50"/>
  <c r="BE701" i="50"/>
  <c r="BE702" i="50"/>
  <c r="BE703" i="50"/>
  <c r="BE704" i="50"/>
  <c r="BE705" i="50"/>
  <c r="BE706" i="50"/>
  <c r="BE707" i="50"/>
  <c r="BE708" i="50"/>
  <c r="BE709" i="50"/>
  <c r="BE710" i="50"/>
  <c r="BE711" i="50"/>
  <c r="BE712" i="50"/>
  <c r="BE713" i="50"/>
  <c r="BE714" i="50"/>
  <c r="BE715" i="50"/>
  <c r="BE716" i="50"/>
  <c r="BE717" i="50"/>
  <c r="BE718" i="50"/>
  <c r="BE719" i="50"/>
  <c r="BE720" i="50"/>
  <c r="BE721" i="50"/>
  <c r="BE722" i="50"/>
  <c r="BE723" i="50"/>
  <c r="BE724" i="50"/>
  <c r="BE725" i="50"/>
  <c r="BE726" i="50"/>
  <c r="BE727" i="50"/>
  <c r="BE728" i="50"/>
  <c r="BE729" i="50"/>
  <c r="BE730" i="50"/>
  <c r="BE731" i="50"/>
  <c r="BE732" i="50"/>
  <c r="BE733" i="50"/>
  <c r="BE734" i="50"/>
  <c r="BE735" i="50"/>
  <c r="BE736" i="50"/>
  <c r="BE737" i="50"/>
  <c r="BE738" i="50"/>
  <c r="BE739" i="50"/>
  <c r="BE740" i="50"/>
  <c r="BE741" i="50"/>
  <c r="BE742" i="50"/>
  <c r="BE743" i="50"/>
  <c r="BE744" i="50"/>
  <c r="BE745" i="50"/>
  <c r="BE746" i="50"/>
  <c r="BE747" i="50"/>
  <c r="BE748" i="50"/>
  <c r="BE749" i="50"/>
  <c r="BE750" i="50"/>
  <c r="BE751" i="50"/>
  <c r="BE752" i="50"/>
  <c r="BE753" i="50"/>
  <c r="BE754" i="50"/>
  <c r="BE755" i="50"/>
  <c r="BE756" i="50"/>
  <c r="BE757" i="50"/>
  <c r="BE758" i="50"/>
  <c r="BE759" i="50"/>
  <c r="BE760" i="50"/>
  <c r="BE761" i="50"/>
  <c r="BE762" i="50"/>
  <c r="BE763" i="50"/>
  <c r="BE764" i="50"/>
  <c r="BE765" i="50"/>
  <c r="BE766" i="50"/>
  <c r="BE767" i="50"/>
  <c r="BE768" i="50"/>
  <c r="BE769" i="50"/>
  <c r="BE770" i="50"/>
  <c r="BE771" i="50"/>
  <c r="BE772" i="50"/>
  <c r="BE773" i="50"/>
  <c r="BE774" i="50"/>
  <c r="BE775" i="50"/>
  <c r="BE776" i="50"/>
  <c r="BE777" i="50"/>
  <c r="BE778" i="50"/>
  <c r="BE779" i="50"/>
  <c r="BE780" i="50"/>
  <c r="BE781" i="50"/>
  <c r="BE782" i="50"/>
  <c r="BE783" i="50"/>
  <c r="BE784" i="50"/>
  <c r="BE785" i="50"/>
  <c r="BE786" i="50"/>
  <c r="BE787" i="50"/>
  <c r="BE788" i="50"/>
  <c r="BE789" i="50"/>
  <c r="BE790" i="50"/>
  <c r="BE791" i="50"/>
  <c r="BE792" i="50"/>
  <c r="BE793" i="50"/>
  <c r="BE794" i="50"/>
  <c r="BE795" i="50"/>
  <c r="BE796" i="50"/>
  <c r="BE797" i="50"/>
  <c r="BE798" i="50"/>
  <c r="BE799" i="50"/>
  <c r="BE800" i="50"/>
  <c r="BE801" i="50"/>
  <c r="BE802" i="50"/>
  <c r="BE803" i="50"/>
  <c r="BE804" i="50"/>
  <c r="BE805" i="50"/>
  <c r="BE806" i="50"/>
  <c r="BE807" i="50"/>
  <c r="BE808" i="50"/>
  <c r="BE809" i="50"/>
  <c r="BE810" i="50"/>
  <c r="BE811" i="50"/>
  <c r="BE812" i="50"/>
  <c r="BE813" i="50"/>
  <c r="BE814" i="50"/>
  <c r="BE815" i="50"/>
  <c r="BE816" i="50"/>
  <c r="BE817" i="50"/>
  <c r="BE818" i="50"/>
  <c r="BE819" i="50"/>
  <c r="BE820" i="50"/>
  <c r="BE821" i="50"/>
  <c r="BE822" i="50"/>
  <c r="BE823" i="50"/>
  <c r="BE824" i="50"/>
  <c r="BE825" i="50"/>
  <c r="BE826" i="50"/>
  <c r="BE827" i="50"/>
  <c r="BE828" i="50"/>
  <c r="BE829" i="50"/>
  <c r="BE830" i="50"/>
  <c r="BE831" i="50"/>
  <c r="BE832" i="50"/>
  <c r="BE833" i="50"/>
  <c r="BE834" i="50"/>
  <c r="BE835" i="50"/>
  <c r="BE836" i="50"/>
  <c r="BE837" i="50"/>
  <c r="BE838" i="50"/>
  <c r="BE839" i="50"/>
  <c r="BE840" i="50"/>
  <c r="BE841" i="50"/>
  <c r="BE842" i="50"/>
  <c r="BE843" i="50"/>
  <c r="BE844" i="50"/>
  <c r="BE845" i="50"/>
  <c r="BE846" i="50"/>
  <c r="BE847" i="50"/>
  <c r="BE848" i="50"/>
  <c r="BE849" i="50"/>
  <c r="BE850" i="50"/>
  <c r="BE851" i="50"/>
  <c r="BE852" i="50"/>
  <c r="BE853" i="50"/>
  <c r="BE854" i="50"/>
  <c r="BE855" i="50"/>
  <c r="BE856" i="50"/>
  <c r="BE857" i="50"/>
  <c r="BE858" i="50"/>
  <c r="BE859" i="50"/>
  <c r="BE860" i="50"/>
  <c r="BE861" i="50"/>
  <c r="BE862" i="50"/>
  <c r="BE863" i="50"/>
  <c r="BE864" i="50"/>
  <c r="BE865" i="50"/>
  <c r="BE866" i="50"/>
  <c r="BE867" i="50"/>
  <c r="BE868" i="50"/>
  <c r="BE869" i="50"/>
  <c r="BE870" i="50"/>
  <c r="BE871" i="50"/>
  <c r="BE872" i="50"/>
  <c r="BE873" i="50"/>
  <c r="BE874" i="50"/>
  <c r="BE875" i="50"/>
  <c r="BE876" i="50"/>
  <c r="BE877" i="50"/>
  <c r="BE878" i="50"/>
  <c r="BE879" i="50"/>
  <c r="BE880" i="50"/>
  <c r="BE881" i="50"/>
  <c r="BE882" i="50"/>
  <c r="BE883" i="50"/>
  <c r="BE884" i="50"/>
  <c r="BE885" i="50"/>
  <c r="BE886" i="50"/>
  <c r="BE887" i="50"/>
  <c r="BE888" i="50"/>
  <c r="BE889" i="50"/>
  <c r="BE890" i="50"/>
  <c r="BE891" i="50"/>
  <c r="BE892" i="50"/>
  <c r="BE893" i="50"/>
  <c r="BE894" i="50"/>
  <c r="BE895" i="50"/>
  <c r="BE896" i="50"/>
  <c r="BE897" i="50"/>
  <c r="BE898" i="50"/>
  <c r="BE899" i="50"/>
  <c r="BE900" i="50"/>
  <c r="BE901" i="50"/>
  <c r="BE902" i="50"/>
  <c r="BE903" i="50"/>
  <c r="BE904" i="50"/>
  <c r="BE905" i="50"/>
  <c r="BE906" i="50"/>
  <c r="BE907" i="50"/>
  <c r="BE908" i="50"/>
  <c r="BE909" i="50"/>
  <c r="BE910" i="50"/>
  <c r="BE911" i="50"/>
  <c r="BE912" i="50"/>
  <c r="BE913" i="50"/>
  <c r="BE914" i="50"/>
  <c r="BE915" i="50"/>
  <c r="BE916" i="50"/>
  <c r="BE917" i="50"/>
  <c r="BE918" i="50"/>
  <c r="BE919" i="50"/>
  <c r="BE920" i="50"/>
  <c r="BE921" i="50"/>
  <c r="BE922" i="50"/>
  <c r="BE923" i="50"/>
  <c r="BE924" i="50"/>
  <c r="BE925" i="50"/>
  <c r="BE926" i="50"/>
  <c r="BE927" i="50"/>
  <c r="BE928" i="50"/>
  <c r="BE929" i="50"/>
  <c r="BE930" i="50"/>
  <c r="BE931" i="50"/>
  <c r="BE932" i="50"/>
  <c r="BE933" i="50"/>
  <c r="BE934" i="50"/>
  <c r="BE935" i="50"/>
  <c r="BE936" i="50"/>
  <c r="BE937" i="50"/>
  <c r="BE938" i="50"/>
  <c r="BE939" i="50"/>
  <c r="BE940" i="50"/>
  <c r="BE941" i="50"/>
  <c r="BE942" i="50"/>
  <c r="BE943" i="50"/>
  <c r="BE944" i="50"/>
  <c r="BE945" i="50"/>
  <c r="BE946" i="50"/>
  <c r="BE947" i="50"/>
  <c r="BE948" i="50"/>
  <c r="BE949" i="50"/>
  <c r="BE950" i="50"/>
  <c r="BE951" i="50"/>
  <c r="BE952" i="50"/>
  <c r="BE953" i="50"/>
  <c r="BE954" i="50"/>
  <c r="BE955" i="50"/>
  <c r="BE956" i="50"/>
  <c r="BE957" i="50"/>
  <c r="BE958" i="50"/>
  <c r="BE959" i="50"/>
  <c r="BE960" i="50"/>
  <c r="BE961" i="50"/>
  <c r="BE962" i="50"/>
  <c r="BE963" i="50"/>
  <c r="BE964" i="50"/>
  <c r="BE965" i="50"/>
  <c r="BE966" i="50"/>
  <c r="BE967" i="50"/>
  <c r="BE968" i="50"/>
  <c r="BE969" i="50"/>
  <c r="BE970" i="50"/>
  <c r="BE971" i="50"/>
  <c r="BE972" i="50"/>
  <c r="BE973" i="50"/>
  <c r="BE974" i="50"/>
  <c r="BE975" i="50"/>
  <c r="BE976" i="50"/>
  <c r="BE977" i="50"/>
  <c r="BE978" i="50"/>
  <c r="BE979" i="50"/>
  <c r="BE980" i="50"/>
  <c r="BE981" i="50"/>
  <c r="BE982" i="50"/>
  <c r="BE983" i="50"/>
  <c r="BE984" i="50"/>
  <c r="BE985" i="50"/>
  <c r="BE986" i="50"/>
  <c r="BE987" i="50"/>
  <c r="BE988" i="50"/>
  <c r="BE989" i="50"/>
  <c r="BE990" i="50"/>
  <c r="BE991" i="50"/>
  <c r="BE992" i="50"/>
  <c r="BE993" i="50"/>
  <c r="BE994" i="50"/>
  <c r="BE995" i="50"/>
  <c r="BE996" i="50"/>
  <c r="BE997" i="50"/>
  <c r="BE998" i="50"/>
  <c r="BE999" i="50"/>
  <c r="BE1000" i="50"/>
  <c r="BE1001" i="50"/>
  <c r="BE1002" i="50"/>
  <c r="BE1003" i="50"/>
  <c r="BE1004" i="50"/>
  <c r="BE1005" i="50"/>
  <c r="BE1006" i="50"/>
  <c r="BE1007" i="50"/>
  <c r="BE1008" i="50"/>
  <c r="BE1009" i="50"/>
  <c r="BE1010" i="50"/>
  <c r="BE1011" i="50"/>
  <c r="BE1012" i="50"/>
  <c r="BE1013" i="50"/>
  <c r="BE14" i="50"/>
  <c r="BD15" i="50"/>
  <c r="BD16" i="50"/>
  <c r="BD17" i="50"/>
  <c r="BD18" i="50"/>
  <c r="BD19" i="50"/>
  <c r="BD20" i="50"/>
  <c r="BD21" i="50"/>
  <c r="BD22" i="50"/>
  <c r="BD23" i="50"/>
  <c r="BD24" i="50"/>
  <c r="BD25" i="50"/>
  <c r="BD26" i="50"/>
  <c r="BD27" i="50"/>
  <c r="BD28" i="50"/>
  <c r="BD29" i="50"/>
  <c r="BD30" i="50"/>
  <c r="BD31" i="50"/>
  <c r="BD32" i="50"/>
  <c r="BD33" i="50"/>
  <c r="BD34" i="50"/>
  <c r="BD35" i="50"/>
  <c r="BD36" i="50"/>
  <c r="BD37" i="50"/>
  <c r="BD38" i="50"/>
  <c r="BD39" i="50"/>
  <c r="BD40" i="50"/>
  <c r="BD41" i="50"/>
  <c r="BD42" i="50"/>
  <c r="BD43" i="50"/>
  <c r="BD44" i="50"/>
  <c r="BD45" i="50"/>
  <c r="BD46" i="50"/>
  <c r="BD47" i="50"/>
  <c r="BD48" i="50"/>
  <c r="BD49" i="50"/>
  <c r="BD50" i="50"/>
  <c r="BD51" i="50"/>
  <c r="BD52" i="50"/>
  <c r="BD53" i="50"/>
  <c r="BD54" i="50"/>
  <c r="BD55" i="50"/>
  <c r="BD56" i="50"/>
  <c r="BD57" i="50"/>
  <c r="BD58" i="50"/>
  <c r="BD59" i="50"/>
  <c r="BD60" i="50"/>
  <c r="BD61" i="50"/>
  <c r="BD62" i="50"/>
  <c r="BD63" i="50"/>
  <c r="BD64" i="50"/>
  <c r="BD65" i="50"/>
  <c r="BD66" i="50"/>
  <c r="BD67" i="50"/>
  <c r="BD68" i="50"/>
  <c r="BD69" i="50"/>
  <c r="BD70" i="50"/>
  <c r="BD71" i="50"/>
  <c r="BD72" i="50"/>
  <c r="BD73" i="50"/>
  <c r="BD74" i="50"/>
  <c r="BD75" i="50"/>
  <c r="BD76" i="50"/>
  <c r="BD77" i="50"/>
  <c r="BD78" i="50"/>
  <c r="BD79" i="50"/>
  <c r="BD80" i="50"/>
  <c r="BD81" i="50"/>
  <c r="BD82" i="50"/>
  <c r="BD83" i="50"/>
  <c r="BD84" i="50"/>
  <c r="BD85" i="50"/>
  <c r="BD86" i="50"/>
  <c r="BD87" i="50"/>
  <c r="BD88" i="50"/>
  <c r="BD89" i="50"/>
  <c r="BD90" i="50"/>
  <c r="BD91" i="50"/>
  <c r="BD92" i="50"/>
  <c r="BD93" i="50"/>
  <c r="BD94" i="50"/>
  <c r="BD95" i="50"/>
  <c r="BD96" i="50"/>
  <c r="BD97" i="50"/>
  <c r="BD98" i="50"/>
  <c r="BD99" i="50"/>
  <c r="BD100" i="50"/>
  <c r="BD101" i="50"/>
  <c r="BD102" i="50"/>
  <c r="BD103" i="50"/>
  <c r="BD104" i="50"/>
  <c r="BD105" i="50"/>
  <c r="BD106" i="50"/>
  <c r="BD107" i="50"/>
  <c r="BD108" i="50"/>
  <c r="BD109" i="50"/>
  <c r="BD110" i="50"/>
  <c r="BD111" i="50"/>
  <c r="BD112" i="50"/>
  <c r="BD113" i="50"/>
  <c r="BD114" i="50"/>
  <c r="BD115" i="50"/>
  <c r="BD116" i="50"/>
  <c r="BD117" i="50"/>
  <c r="BD118" i="50"/>
  <c r="BD119" i="50"/>
  <c r="BD120" i="50"/>
  <c r="BD121" i="50"/>
  <c r="BD122" i="50"/>
  <c r="BD123" i="50"/>
  <c r="BD124" i="50"/>
  <c r="BD125" i="50"/>
  <c r="BD126" i="50"/>
  <c r="BD127" i="50"/>
  <c r="BD128" i="50"/>
  <c r="BD129" i="50"/>
  <c r="BD130" i="50"/>
  <c r="BD131" i="50"/>
  <c r="BD132" i="50"/>
  <c r="BD133" i="50"/>
  <c r="BD134" i="50"/>
  <c r="BD135" i="50"/>
  <c r="BD136" i="50"/>
  <c r="BD137" i="50"/>
  <c r="BD138" i="50"/>
  <c r="BD139" i="50"/>
  <c r="BD140" i="50"/>
  <c r="BD141" i="50"/>
  <c r="BD142" i="50"/>
  <c r="BD143" i="50"/>
  <c r="BD144" i="50"/>
  <c r="BD145" i="50"/>
  <c r="BD146" i="50"/>
  <c r="BD147" i="50"/>
  <c r="BD148" i="50"/>
  <c r="BD149" i="50"/>
  <c r="BD150" i="50"/>
  <c r="BD151" i="50"/>
  <c r="BD152" i="50"/>
  <c r="BD153" i="50"/>
  <c r="BD154" i="50"/>
  <c r="BD155" i="50"/>
  <c r="BD156" i="50"/>
  <c r="BD157" i="50"/>
  <c r="BD158" i="50"/>
  <c r="BD159" i="50"/>
  <c r="BD160" i="50"/>
  <c r="BD161" i="50"/>
  <c r="BD162" i="50"/>
  <c r="BD163" i="50"/>
  <c r="BD164" i="50"/>
  <c r="BD165" i="50"/>
  <c r="BD166" i="50"/>
  <c r="BD167" i="50"/>
  <c r="BD168" i="50"/>
  <c r="BD169" i="50"/>
  <c r="BD170" i="50"/>
  <c r="BD171" i="50"/>
  <c r="BD172" i="50"/>
  <c r="BD173" i="50"/>
  <c r="BD174" i="50"/>
  <c r="BD175" i="50"/>
  <c r="BD176" i="50"/>
  <c r="BD177" i="50"/>
  <c r="BD178" i="50"/>
  <c r="BD179" i="50"/>
  <c r="BD180" i="50"/>
  <c r="BD181" i="50"/>
  <c r="BD182" i="50"/>
  <c r="BD183" i="50"/>
  <c r="BD184" i="50"/>
  <c r="BD185" i="50"/>
  <c r="BD186" i="50"/>
  <c r="BD187" i="50"/>
  <c r="BD188" i="50"/>
  <c r="BD189" i="50"/>
  <c r="BD190" i="50"/>
  <c r="BD191" i="50"/>
  <c r="BD192" i="50"/>
  <c r="BD193" i="50"/>
  <c r="BD194" i="50"/>
  <c r="BD195" i="50"/>
  <c r="BD196" i="50"/>
  <c r="BD197" i="50"/>
  <c r="BD198" i="50"/>
  <c r="BD199" i="50"/>
  <c r="BD200" i="50"/>
  <c r="BD201" i="50"/>
  <c r="BD202" i="50"/>
  <c r="BD203" i="50"/>
  <c r="BD204" i="50"/>
  <c r="BD205" i="50"/>
  <c r="BD206" i="50"/>
  <c r="BD207" i="50"/>
  <c r="BD208" i="50"/>
  <c r="BD209" i="50"/>
  <c r="BD210" i="50"/>
  <c r="BD211" i="50"/>
  <c r="BD212" i="50"/>
  <c r="BD213" i="50"/>
  <c r="BD214" i="50"/>
  <c r="BD215" i="50"/>
  <c r="BD216" i="50"/>
  <c r="BD217" i="50"/>
  <c r="BD218" i="50"/>
  <c r="BD219" i="50"/>
  <c r="BD220" i="50"/>
  <c r="BD221" i="50"/>
  <c r="BD222" i="50"/>
  <c r="BD223" i="50"/>
  <c r="BD224" i="50"/>
  <c r="BD225" i="50"/>
  <c r="BD226" i="50"/>
  <c r="BD227" i="50"/>
  <c r="BD228" i="50"/>
  <c r="BD229" i="50"/>
  <c r="BD230" i="50"/>
  <c r="BD231" i="50"/>
  <c r="BD232" i="50"/>
  <c r="BD233" i="50"/>
  <c r="BD234" i="50"/>
  <c r="BD235" i="50"/>
  <c r="BD236" i="50"/>
  <c r="BD237" i="50"/>
  <c r="BD238" i="50"/>
  <c r="BD239" i="50"/>
  <c r="BD240" i="50"/>
  <c r="BD241" i="50"/>
  <c r="BD242" i="50"/>
  <c r="BD243" i="50"/>
  <c r="BD244" i="50"/>
  <c r="BD245" i="50"/>
  <c r="BD246" i="50"/>
  <c r="BD247" i="50"/>
  <c r="BD248" i="50"/>
  <c r="BD249" i="50"/>
  <c r="BD250" i="50"/>
  <c r="BD251" i="50"/>
  <c r="BD252" i="50"/>
  <c r="BD253" i="50"/>
  <c r="BD254" i="50"/>
  <c r="BD255" i="50"/>
  <c r="BD256" i="50"/>
  <c r="BD257" i="50"/>
  <c r="BD258" i="50"/>
  <c r="BD259" i="50"/>
  <c r="BD260" i="50"/>
  <c r="BD261" i="50"/>
  <c r="BD262" i="50"/>
  <c r="BD263" i="50"/>
  <c r="BD264" i="50"/>
  <c r="BD265" i="50"/>
  <c r="BD266" i="50"/>
  <c r="BD267" i="50"/>
  <c r="BD268" i="50"/>
  <c r="BD269" i="50"/>
  <c r="BD270" i="50"/>
  <c r="BD271" i="50"/>
  <c r="BD272" i="50"/>
  <c r="BD273" i="50"/>
  <c r="BD274" i="50"/>
  <c r="BD275" i="50"/>
  <c r="BD276" i="50"/>
  <c r="BD277" i="50"/>
  <c r="BD278" i="50"/>
  <c r="BD279" i="50"/>
  <c r="BD280" i="50"/>
  <c r="BD281" i="50"/>
  <c r="BD282" i="50"/>
  <c r="BD283" i="50"/>
  <c r="BD284" i="50"/>
  <c r="BD285" i="50"/>
  <c r="BD286" i="50"/>
  <c r="BD287" i="50"/>
  <c r="BD288" i="50"/>
  <c r="BD289" i="50"/>
  <c r="BD290" i="50"/>
  <c r="BD291" i="50"/>
  <c r="BD292" i="50"/>
  <c r="BD293" i="50"/>
  <c r="BD294" i="50"/>
  <c r="BD295" i="50"/>
  <c r="BD296" i="50"/>
  <c r="BD297" i="50"/>
  <c r="BD298" i="50"/>
  <c r="BD299" i="50"/>
  <c r="BD300" i="50"/>
  <c r="BD301" i="50"/>
  <c r="BD302" i="50"/>
  <c r="BD303" i="50"/>
  <c r="BD304" i="50"/>
  <c r="BD305" i="50"/>
  <c r="BD306" i="50"/>
  <c r="BD307" i="50"/>
  <c r="BD308" i="50"/>
  <c r="BD309" i="50"/>
  <c r="BD310" i="50"/>
  <c r="BD311" i="50"/>
  <c r="BD312" i="50"/>
  <c r="BD313" i="50"/>
  <c r="BD314" i="50"/>
  <c r="BD315" i="50"/>
  <c r="BD316" i="50"/>
  <c r="BD317" i="50"/>
  <c r="BD318" i="50"/>
  <c r="BD319" i="50"/>
  <c r="BD320" i="50"/>
  <c r="BD321" i="50"/>
  <c r="BD322" i="50"/>
  <c r="BD323" i="50"/>
  <c r="BD324" i="50"/>
  <c r="BD325" i="50"/>
  <c r="BD326" i="50"/>
  <c r="BD327" i="50"/>
  <c r="BD328" i="50"/>
  <c r="BD329" i="50"/>
  <c r="BD330" i="50"/>
  <c r="BD331" i="50"/>
  <c r="BD332" i="50"/>
  <c r="BD333" i="50"/>
  <c r="BD334" i="50"/>
  <c r="BD335" i="50"/>
  <c r="BD336" i="50"/>
  <c r="BD337" i="50"/>
  <c r="BD338" i="50"/>
  <c r="BD339" i="50"/>
  <c r="BD340" i="50"/>
  <c r="BD341" i="50"/>
  <c r="BD342" i="50"/>
  <c r="BD343" i="50"/>
  <c r="BD344" i="50"/>
  <c r="BD345" i="50"/>
  <c r="BD346" i="50"/>
  <c r="BD347" i="50"/>
  <c r="BD348" i="50"/>
  <c r="BD349" i="50"/>
  <c r="BD350" i="50"/>
  <c r="BD351" i="50"/>
  <c r="BD352" i="50"/>
  <c r="BD353" i="50"/>
  <c r="BD354" i="50"/>
  <c r="BD355" i="50"/>
  <c r="BD356" i="50"/>
  <c r="BD357" i="50"/>
  <c r="BD358" i="50"/>
  <c r="BD359" i="50"/>
  <c r="BD360" i="50"/>
  <c r="BD361" i="50"/>
  <c r="BD362" i="50"/>
  <c r="BD363" i="50"/>
  <c r="BD364" i="50"/>
  <c r="BD365" i="50"/>
  <c r="BD366" i="50"/>
  <c r="BD367" i="50"/>
  <c r="BD368" i="50"/>
  <c r="BD369" i="50"/>
  <c r="BD370" i="50"/>
  <c r="BD371" i="50"/>
  <c r="BD372" i="50"/>
  <c r="BD373" i="50"/>
  <c r="BD374" i="50"/>
  <c r="BD375" i="50"/>
  <c r="BD376" i="50"/>
  <c r="BD377" i="50"/>
  <c r="BD378" i="50"/>
  <c r="BD379" i="50"/>
  <c r="BD380" i="50"/>
  <c r="BD381" i="50"/>
  <c r="BD382" i="50"/>
  <c r="BD383" i="50"/>
  <c r="BD384" i="50"/>
  <c r="BD385" i="50"/>
  <c r="BD386" i="50"/>
  <c r="BD387" i="50"/>
  <c r="BD388" i="50"/>
  <c r="BD389" i="50"/>
  <c r="BD390" i="50"/>
  <c r="BD391" i="50"/>
  <c r="BD392" i="50"/>
  <c r="BD393" i="50"/>
  <c r="BD394" i="50"/>
  <c r="BD395" i="50"/>
  <c r="BD396" i="50"/>
  <c r="BD397" i="50"/>
  <c r="BD398" i="50"/>
  <c r="BD399" i="50"/>
  <c r="BD400" i="50"/>
  <c r="BD401" i="50"/>
  <c r="BD402" i="50"/>
  <c r="BD403" i="50"/>
  <c r="BD404" i="50"/>
  <c r="BD405" i="50"/>
  <c r="BD406" i="50"/>
  <c r="BD407" i="50"/>
  <c r="BD408" i="50"/>
  <c r="BD409" i="50"/>
  <c r="BD410" i="50"/>
  <c r="BD411" i="50"/>
  <c r="BD412" i="50"/>
  <c r="BD413" i="50"/>
  <c r="BD414" i="50"/>
  <c r="BD415" i="50"/>
  <c r="BD416" i="50"/>
  <c r="BD417" i="50"/>
  <c r="BD418" i="50"/>
  <c r="BD419" i="50"/>
  <c r="BD420" i="50"/>
  <c r="BD421" i="50"/>
  <c r="BD422" i="50"/>
  <c r="BD423" i="50"/>
  <c r="BD424" i="50"/>
  <c r="BD425" i="50"/>
  <c r="BD426" i="50"/>
  <c r="BD427" i="50"/>
  <c r="BD428" i="50"/>
  <c r="BD429" i="50"/>
  <c r="BD430" i="50"/>
  <c r="BD431" i="50"/>
  <c r="BD432" i="50"/>
  <c r="BD433" i="50"/>
  <c r="BD434" i="50"/>
  <c r="BD435" i="50"/>
  <c r="BD436" i="50"/>
  <c r="BD437" i="50"/>
  <c r="BD438" i="50"/>
  <c r="BD439" i="50"/>
  <c r="BD440" i="50"/>
  <c r="BD441" i="50"/>
  <c r="BD442" i="50"/>
  <c r="BD443" i="50"/>
  <c r="BD444" i="50"/>
  <c r="BD445" i="50"/>
  <c r="BD446" i="50"/>
  <c r="BD447" i="50"/>
  <c r="BD448" i="50"/>
  <c r="BD449" i="50"/>
  <c r="BD450" i="50"/>
  <c r="BD451" i="50"/>
  <c r="BD452" i="50"/>
  <c r="BD453" i="50"/>
  <c r="BD454" i="50"/>
  <c r="BD455" i="50"/>
  <c r="BD456" i="50"/>
  <c r="BD457" i="50"/>
  <c r="BD458" i="50"/>
  <c r="BD459" i="50"/>
  <c r="BD460" i="50"/>
  <c r="BD461" i="50"/>
  <c r="BD462" i="50"/>
  <c r="BD463" i="50"/>
  <c r="BD464" i="50"/>
  <c r="BD465" i="50"/>
  <c r="BD466" i="50"/>
  <c r="BD467" i="50"/>
  <c r="BD468" i="50"/>
  <c r="BD469" i="50"/>
  <c r="BD470" i="50"/>
  <c r="BD471" i="50"/>
  <c r="BD472" i="50"/>
  <c r="BD473" i="50"/>
  <c r="BD474" i="50"/>
  <c r="BD475" i="50"/>
  <c r="BD476" i="50"/>
  <c r="BD477" i="50"/>
  <c r="BD478" i="50"/>
  <c r="BD479" i="50"/>
  <c r="BD480" i="50"/>
  <c r="BD481" i="50"/>
  <c r="BD482" i="50"/>
  <c r="BD483" i="50"/>
  <c r="BD484" i="50"/>
  <c r="BD485" i="50"/>
  <c r="BD486" i="50"/>
  <c r="BD487" i="50"/>
  <c r="BD488" i="50"/>
  <c r="BD489" i="50"/>
  <c r="BD490" i="50"/>
  <c r="BD491" i="50"/>
  <c r="BD492" i="50"/>
  <c r="BD493" i="50"/>
  <c r="BD494" i="50"/>
  <c r="BD495" i="50"/>
  <c r="BD496" i="50"/>
  <c r="BD497" i="50"/>
  <c r="BD498" i="50"/>
  <c r="BD499" i="50"/>
  <c r="BD500" i="50"/>
  <c r="BD501" i="50"/>
  <c r="BD502" i="50"/>
  <c r="BD503" i="50"/>
  <c r="BD504" i="50"/>
  <c r="BD505" i="50"/>
  <c r="BD506" i="50"/>
  <c r="BD507" i="50"/>
  <c r="BD508" i="50"/>
  <c r="BD509" i="50"/>
  <c r="BD510" i="50"/>
  <c r="BD511" i="50"/>
  <c r="BD512" i="50"/>
  <c r="BD513" i="50"/>
  <c r="BD514" i="50"/>
  <c r="BD515" i="50"/>
  <c r="BD516" i="50"/>
  <c r="BD517" i="50"/>
  <c r="BD518" i="50"/>
  <c r="BD519" i="50"/>
  <c r="BD520" i="50"/>
  <c r="BD521" i="50"/>
  <c r="BD522" i="50"/>
  <c r="BD523" i="50"/>
  <c r="BD524" i="50"/>
  <c r="BD525" i="50"/>
  <c r="BD526" i="50"/>
  <c r="BD527" i="50"/>
  <c r="BD528" i="50"/>
  <c r="BD529" i="50"/>
  <c r="BD530" i="50"/>
  <c r="BD531" i="50"/>
  <c r="BD532" i="50"/>
  <c r="BD533" i="50"/>
  <c r="BD534" i="50"/>
  <c r="BD535" i="50"/>
  <c r="BD536" i="50"/>
  <c r="BD537" i="50"/>
  <c r="BD538" i="50"/>
  <c r="BD539" i="50"/>
  <c r="BD540" i="50"/>
  <c r="BD541" i="50"/>
  <c r="BD542" i="50"/>
  <c r="BD543" i="50"/>
  <c r="BD544" i="50"/>
  <c r="BD545" i="50"/>
  <c r="BD546" i="50"/>
  <c r="BD547" i="50"/>
  <c r="BD548" i="50"/>
  <c r="BD549" i="50"/>
  <c r="BD550" i="50"/>
  <c r="BD551" i="50"/>
  <c r="BD552" i="50"/>
  <c r="BD553" i="50"/>
  <c r="BD554" i="50"/>
  <c r="BD555" i="50"/>
  <c r="BD556" i="50"/>
  <c r="BD557" i="50"/>
  <c r="BD558" i="50"/>
  <c r="BD559" i="50"/>
  <c r="BD560" i="50"/>
  <c r="BD561" i="50"/>
  <c r="BD562" i="50"/>
  <c r="BD563" i="50"/>
  <c r="BD564" i="50"/>
  <c r="BD565" i="50"/>
  <c r="BD566" i="50"/>
  <c r="BD567" i="50"/>
  <c r="BD568" i="50"/>
  <c r="BD569" i="50"/>
  <c r="BD570" i="50"/>
  <c r="BD571" i="50"/>
  <c r="BD572" i="50"/>
  <c r="BD573" i="50"/>
  <c r="BD574" i="50"/>
  <c r="BD575" i="50"/>
  <c r="BD576" i="50"/>
  <c r="BD577" i="50"/>
  <c r="BD578" i="50"/>
  <c r="BD579" i="50"/>
  <c r="BD580" i="50"/>
  <c r="BD581" i="50"/>
  <c r="BD582" i="50"/>
  <c r="BD583" i="50"/>
  <c r="BD584" i="50"/>
  <c r="BD585" i="50"/>
  <c r="BD586" i="50"/>
  <c r="BD587" i="50"/>
  <c r="BD588" i="50"/>
  <c r="BD589" i="50"/>
  <c r="BD590" i="50"/>
  <c r="BD591" i="50"/>
  <c r="BD592" i="50"/>
  <c r="BD593" i="50"/>
  <c r="BD594" i="50"/>
  <c r="BD595" i="50"/>
  <c r="BD596" i="50"/>
  <c r="BD597" i="50"/>
  <c r="BD598" i="50"/>
  <c r="BD599" i="50"/>
  <c r="BD600" i="50"/>
  <c r="BD601" i="50"/>
  <c r="BD602" i="50"/>
  <c r="BD603" i="50"/>
  <c r="BD604" i="50"/>
  <c r="BD605" i="50"/>
  <c r="BD606" i="50"/>
  <c r="BD607" i="50"/>
  <c r="BD608" i="50"/>
  <c r="BD609" i="50"/>
  <c r="BD610" i="50"/>
  <c r="BD611" i="50"/>
  <c r="BD612" i="50"/>
  <c r="BD613" i="50"/>
  <c r="BD614" i="50"/>
  <c r="BD615" i="50"/>
  <c r="BD616" i="50"/>
  <c r="BD617" i="50"/>
  <c r="BD618" i="50"/>
  <c r="BD619" i="50"/>
  <c r="BD620" i="50"/>
  <c r="BD621" i="50"/>
  <c r="BD622" i="50"/>
  <c r="BD623" i="50"/>
  <c r="BD624" i="50"/>
  <c r="BD625" i="50"/>
  <c r="BD626" i="50"/>
  <c r="BD627" i="50"/>
  <c r="BD628" i="50"/>
  <c r="BD629" i="50"/>
  <c r="BD630" i="50"/>
  <c r="BD631" i="50"/>
  <c r="BD632" i="50"/>
  <c r="BD633" i="50"/>
  <c r="BD634" i="50"/>
  <c r="BD635" i="50"/>
  <c r="BD636" i="50"/>
  <c r="BD637" i="50"/>
  <c r="BD638" i="50"/>
  <c r="BD639" i="50"/>
  <c r="BD640" i="50"/>
  <c r="BD641" i="50"/>
  <c r="BD642" i="50"/>
  <c r="BD643" i="50"/>
  <c r="BD644" i="50"/>
  <c r="BD645" i="50"/>
  <c r="BD646" i="50"/>
  <c r="BD647" i="50"/>
  <c r="BD648" i="50"/>
  <c r="BD649" i="50"/>
  <c r="BD650" i="50"/>
  <c r="BD651" i="50"/>
  <c r="BD652" i="50"/>
  <c r="BD653" i="50"/>
  <c r="BD654" i="50"/>
  <c r="BD655" i="50"/>
  <c r="BD656" i="50"/>
  <c r="BD657" i="50"/>
  <c r="BD658" i="50"/>
  <c r="BD659" i="50"/>
  <c r="BD660" i="50"/>
  <c r="BD661" i="50"/>
  <c r="BD662" i="50"/>
  <c r="BD663" i="50"/>
  <c r="BD664" i="50"/>
  <c r="BD665" i="50"/>
  <c r="BD666" i="50"/>
  <c r="BD667" i="50"/>
  <c r="BD668" i="50"/>
  <c r="BD669" i="50"/>
  <c r="BD670" i="50"/>
  <c r="BD671" i="50"/>
  <c r="BD672" i="50"/>
  <c r="BD673" i="50"/>
  <c r="BD674" i="50"/>
  <c r="BD675" i="50"/>
  <c r="BD676" i="50"/>
  <c r="BD677" i="50"/>
  <c r="BD678" i="50"/>
  <c r="BD679" i="50"/>
  <c r="BD680" i="50"/>
  <c r="BD681" i="50"/>
  <c r="BD682" i="50"/>
  <c r="BD683" i="50"/>
  <c r="BD684" i="50"/>
  <c r="BD685" i="50"/>
  <c r="BD686" i="50"/>
  <c r="BD687" i="50"/>
  <c r="BD688" i="50"/>
  <c r="BD689" i="50"/>
  <c r="BD690" i="50"/>
  <c r="BD691" i="50"/>
  <c r="BD692" i="50"/>
  <c r="BD693" i="50"/>
  <c r="BD694" i="50"/>
  <c r="BD695" i="50"/>
  <c r="BD696" i="50"/>
  <c r="BD697" i="50"/>
  <c r="BD698" i="50"/>
  <c r="BD699" i="50"/>
  <c r="BD700" i="50"/>
  <c r="BD701" i="50"/>
  <c r="BD702" i="50"/>
  <c r="BD703" i="50"/>
  <c r="BD704" i="50"/>
  <c r="BD705" i="50"/>
  <c r="BD706" i="50"/>
  <c r="BD707" i="50"/>
  <c r="BD708" i="50"/>
  <c r="BD709" i="50"/>
  <c r="BD710" i="50"/>
  <c r="BD711" i="50"/>
  <c r="BD712" i="50"/>
  <c r="BD713" i="50"/>
  <c r="BD714" i="50"/>
  <c r="BD715" i="50"/>
  <c r="BD716" i="50"/>
  <c r="BD717" i="50"/>
  <c r="BD718" i="50"/>
  <c r="BD719" i="50"/>
  <c r="BD720" i="50"/>
  <c r="BD721" i="50"/>
  <c r="BD722" i="50"/>
  <c r="BD723" i="50"/>
  <c r="BD724" i="50"/>
  <c r="BD725" i="50"/>
  <c r="BD726" i="50"/>
  <c r="BD727" i="50"/>
  <c r="BD728" i="50"/>
  <c r="BD729" i="50"/>
  <c r="BD730" i="50"/>
  <c r="BD731" i="50"/>
  <c r="BD732" i="50"/>
  <c r="BD733" i="50"/>
  <c r="BD734" i="50"/>
  <c r="BD735" i="50"/>
  <c r="BD736" i="50"/>
  <c r="BD737" i="50"/>
  <c r="BD738" i="50"/>
  <c r="BD739" i="50"/>
  <c r="BD740" i="50"/>
  <c r="BD741" i="50"/>
  <c r="BD742" i="50"/>
  <c r="BD743" i="50"/>
  <c r="BD744" i="50"/>
  <c r="BD745" i="50"/>
  <c r="BD746" i="50"/>
  <c r="BD747" i="50"/>
  <c r="BD748" i="50"/>
  <c r="BD749" i="50"/>
  <c r="BD750" i="50"/>
  <c r="BD751" i="50"/>
  <c r="BD752" i="50"/>
  <c r="BD753" i="50"/>
  <c r="BD754" i="50"/>
  <c r="BD755" i="50"/>
  <c r="BD756" i="50"/>
  <c r="BD757" i="50"/>
  <c r="BD758" i="50"/>
  <c r="BD759" i="50"/>
  <c r="BD760" i="50"/>
  <c r="BD761" i="50"/>
  <c r="BD762" i="50"/>
  <c r="BD763" i="50"/>
  <c r="BD764" i="50"/>
  <c r="BD765" i="50"/>
  <c r="BD766" i="50"/>
  <c r="BD767" i="50"/>
  <c r="BD768" i="50"/>
  <c r="BD769" i="50"/>
  <c r="BD770" i="50"/>
  <c r="BD771" i="50"/>
  <c r="BD772" i="50"/>
  <c r="BD773" i="50"/>
  <c r="BD774" i="50"/>
  <c r="BD775" i="50"/>
  <c r="BD776" i="50"/>
  <c r="BD777" i="50"/>
  <c r="BD778" i="50"/>
  <c r="BD779" i="50"/>
  <c r="BD780" i="50"/>
  <c r="BD781" i="50"/>
  <c r="BD782" i="50"/>
  <c r="BD783" i="50"/>
  <c r="BD784" i="50"/>
  <c r="BD785" i="50"/>
  <c r="BD786" i="50"/>
  <c r="BD787" i="50"/>
  <c r="BD788" i="50"/>
  <c r="BD789" i="50"/>
  <c r="BD790" i="50"/>
  <c r="BD791" i="50"/>
  <c r="BD792" i="50"/>
  <c r="BD793" i="50"/>
  <c r="BD794" i="50"/>
  <c r="BD795" i="50"/>
  <c r="BD796" i="50"/>
  <c r="BD797" i="50"/>
  <c r="BD798" i="50"/>
  <c r="BD799" i="50"/>
  <c r="BD800" i="50"/>
  <c r="BD801" i="50"/>
  <c r="BD802" i="50"/>
  <c r="BD803" i="50"/>
  <c r="BD804" i="50"/>
  <c r="BD805" i="50"/>
  <c r="BD806" i="50"/>
  <c r="BD807" i="50"/>
  <c r="BD808" i="50"/>
  <c r="BD809" i="50"/>
  <c r="BD810" i="50"/>
  <c r="BD811" i="50"/>
  <c r="BD812" i="50"/>
  <c r="BD813" i="50"/>
  <c r="BD814" i="50"/>
  <c r="BD815" i="50"/>
  <c r="BD816" i="50"/>
  <c r="BD817" i="50"/>
  <c r="BD818" i="50"/>
  <c r="BD819" i="50"/>
  <c r="BD820" i="50"/>
  <c r="BD821" i="50"/>
  <c r="BD822" i="50"/>
  <c r="BD823" i="50"/>
  <c r="BD824" i="50"/>
  <c r="BD825" i="50"/>
  <c r="BD826" i="50"/>
  <c r="BD827" i="50"/>
  <c r="BD828" i="50"/>
  <c r="BD829" i="50"/>
  <c r="BD830" i="50"/>
  <c r="BD831" i="50"/>
  <c r="BD832" i="50"/>
  <c r="BD833" i="50"/>
  <c r="BD834" i="50"/>
  <c r="BD835" i="50"/>
  <c r="BD836" i="50"/>
  <c r="BD837" i="50"/>
  <c r="BD838" i="50"/>
  <c r="BD839" i="50"/>
  <c r="BD840" i="50"/>
  <c r="BD841" i="50"/>
  <c r="BD842" i="50"/>
  <c r="BD843" i="50"/>
  <c r="BD844" i="50"/>
  <c r="BD845" i="50"/>
  <c r="BD846" i="50"/>
  <c r="BD847" i="50"/>
  <c r="BD848" i="50"/>
  <c r="BD849" i="50"/>
  <c r="BD850" i="50"/>
  <c r="BD851" i="50"/>
  <c r="BD852" i="50"/>
  <c r="BD853" i="50"/>
  <c r="BD854" i="50"/>
  <c r="BD855" i="50"/>
  <c r="BD856" i="50"/>
  <c r="BD857" i="50"/>
  <c r="BD858" i="50"/>
  <c r="BD859" i="50"/>
  <c r="BD860" i="50"/>
  <c r="BD861" i="50"/>
  <c r="BD862" i="50"/>
  <c r="BD863" i="50"/>
  <c r="BD864" i="50"/>
  <c r="BD865" i="50"/>
  <c r="BD866" i="50"/>
  <c r="BD867" i="50"/>
  <c r="BD868" i="50"/>
  <c r="BD869" i="50"/>
  <c r="BD870" i="50"/>
  <c r="BD871" i="50"/>
  <c r="BD872" i="50"/>
  <c r="BD873" i="50"/>
  <c r="BD874" i="50"/>
  <c r="BD875" i="50"/>
  <c r="BD876" i="50"/>
  <c r="BD877" i="50"/>
  <c r="BD878" i="50"/>
  <c r="BD879" i="50"/>
  <c r="BD880" i="50"/>
  <c r="BD881" i="50"/>
  <c r="BD882" i="50"/>
  <c r="BD883" i="50"/>
  <c r="BD884" i="50"/>
  <c r="BD885" i="50"/>
  <c r="BD886" i="50"/>
  <c r="BD887" i="50"/>
  <c r="BD888" i="50"/>
  <c r="BD889" i="50"/>
  <c r="BD890" i="50"/>
  <c r="BD891" i="50"/>
  <c r="BD892" i="50"/>
  <c r="BD893" i="50"/>
  <c r="BD894" i="50"/>
  <c r="BD895" i="50"/>
  <c r="BD896" i="50"/>
  <c r="BD897" i="50"/>
  <c r="BD898" i="50"/>
  <c r="BD899" i="50"/>
  <c r="BD900" i="50"/>
  <c r="BD901" i="50"/>
  <c r="BD902" i="50"/>
  <c r="BD903" i="50"/>
  <c r="BD904" i="50"/>
  <c r="BD905" i="50"/>
  <c r="BD906" i="50"/>
  <c r="BD907" i="50"/>
  <c r="BD908" i="50"/>
  <c r="BD909" i="50"/>
  <c r="BD910" i="50"/>
  <c r="BD911" i="50"/>
  <c r="BD912" i="50"/>
  <c r="BD913" i="50"/>
  <c r="BD914" i="50"/>
  <c r="BD915" i="50"/>
  <c r="BD916" i="50"/>
  <c r="BD917" i="50"/>
  <c r="BD918" i="50"/>
  <c r="BD919" i="50"/>
  <c r="BD920" i="50"/>
  <c r="BD921" i="50"/>
  <c r="BD922" i="50"/>
  <c r="BD923" i="50"/>
  <c r="BD924" i="50"/>
  <c r="BD925" i="50"/>
  <c r="BD926" i="50"/>
  <c r="BD927" i="50"/>
  <c r="BD928" i="50"/>
  <c r="BD929" i="50"/>
  <c r="BD930" i="50"/>
  <c r="BD931" i="50"/>
  <c r="BD932" i="50"/>
  <c r="BD933" i="50"/>
  <c r="BD934" i="50"/>
  <c r="BD935" i="50"/>
  <c r="BD936" i="50"/>
  <c r="BD937" i="50"/>
  <c r="BD938" i="50"/>
  <c r="BD939" i="50"/>
  <c r="BD940" i="50"/>
  <c r="BD941" i="50"/>
  <c r="BD942" i="50"/>
  <c r="BD943" i="50"/>
  <c r="BD944" i="50"/>
  <c r="BD945" i="50"/>
  <c r="BD946" i="50"/>
  <c r="BD947" i="50"/>
  <c r="BD948" i="50"/>
  <c r="BD949" i="50"/>
  <c r="BD950" i="50"/>
  <c r="BD951" i="50"/>
  <c r="BD952" i="50"/>
  <c r="BD953" i="50"/>
  <c r="BD954" i="50"/>
  <c r="BD955" i="50"/>
  <c r="BD956" i="50"/>
  <c r="BD957" i="50"/>
  <c r="BD958" i="50"/>
  <c r="BD959" i="50"/>
  <c r="BD960" i="50"/>
  <c r="BD961" i="50"/>
  <c r="BD962" i="50"/>
  <c r="BD963" i="50"/>
  <c r="BD964" i="50"/>
  <c r="BD965" i="50"/>
  <c r="BD966" i="50"/>
  <c r="BD967" i="50"/>
  <c r="BD968" i="50"/>
  <c r="BD969" i="50"/>
  <c r="BD970" i="50"/>
  <c r="BD971" i="50"/>
  <c r="BD972" i="50"/>
  <c r="BD973" i="50"/>
  <c r="BD974" i="50"/>
  <c r="BD975" i="50"/>
  <c r="BD976" i="50"/>
  <c r="BD977" i="50"/>
  <c r="BD978" i="50"/>
  <c r="BD979" i="50"/>
  <c r="BD980" i="50"/>
  <c r="BD981" i="50"/>
  <c r="BD982" i="50"/>
  <c r="BD983" i="50"/>
  <c r="BD984" i="50"/>
  <c r="BD985" i="50"/>
  <c r="BD986" i="50"/>
  <c r="BD987" i="50"/>
  <c r="BD988" i="50"/>
  <c r="BD989" i="50"/>
  <c r="BD990" i="50"/>
  <c r="BD991" i="50"/>
  <c r="BD992" i="50"/>
  <c r="BD993" i="50"/>
  <c r="BD994" i="50"/>
  <c r="BD995" i="50"/>
  <c r="BD996" i="50"/>
  <c r="BD997" i="50"/>
  <c r="BD998" i="50"/>
  <c r="BD999" i="50"/>
  <c r="BD1000" i="50"/>
  <c r="BD1001" i="50"/>
  <c r="BD1002" i="50"/>
  <c r="BD1003" i="50"/>
  <c r="BD1004" i="50"/>
  <c r="BD1005" i="50"/>
  <c r="BD1006" i="50"/>
  <c r="BD1007" i="50"/>
  <c r="BD1008" i="50"/>
  <c r="BD1009" i="50"/>
  <c r="BD1010" i="50"/>
  <c r="BD1011" i="50"/>
  <c r="BD1012" i="50"/>
  <c r="BD1013" i="50"/>
  <c r="BD14" i="50"/>
  <c r="BC15" i="50"/>
  <c r="BC16" i="50"/>
  <c r="BC17" i="50"/>
  <c r="BC18" i="50"/>
  <c r="BC19" i="50"/>
  <c r="BC20" i="50"/>
  <c r="BC21" i="50"/>
  <c r="BC22" i="50"/>
  <c r="BC23" i="50"/>
  <c r="BC24" i="50"/>
  <c r="BC25" i="50"/>
  <c r="BC26" i="50"/>
  <c r="BC27" i="50"/>
  <c r="BC28" i="50"/>
  <c r="BC29" i="50"/>
  <c r="BC30" i="50"/>
  <c r="BC31" i="50"/>
  <c r="BC32" i="50"/>
  <c r="BC33" i="50"/>
  <c r="BC34" i="50"/>
  <c r="BC35" i="50"/>
  <c r="BC36" i="50"/>
  <c r="BC37" i="50"/>
  <c r="BC38" i="50"/>
  <c r="BC39" i="50"/>
  <c r="BC40" i="50"/>
  <c r="BC41" i="50"/>
  <c r="BC42" i="50"/>
  <c r="BC43" i="50"/>
  <c r="BC44" i="50"/>
  <c r="BC45" i="50"/>
  <c r="BC46" i="50"/>
  <c r="BC47" i="50"/>
  <c r="BC48" i="50"/>
  <c r="BC49" i="50"/>
  <c r="BC50" i="50"/>
  <c r="BC51" i="50"/>
  <c r="BC52" i="50"/>
  <c r="BC53" i="50"/>
  <c r="BC54" i="50"/>
  <c r="BC55" i="50"/>
  <c r="BC56" i="50"/>
  <c r="BC57" i="50"/>
  <c r="BC58" i="50"/>
  <c r="BC59" i="50"/>
  <c r="BC60" i="50"/>
  <c r="BC61" i="50"/>
  <c r="BC62" i="50"/>
  <c r="BC63" i="50"/>
  <c r="BC64" i="50"/>
  <c r="BC65" i="50"/>
  <c r="BC66" i="50"/>
  <c r="BC67" i="50"/>
  <c r="BC68" i="50"/>
  <c r="BC69" i="50"/>
  <c r="BC70" i="50"/>
  <c r="BC71" i="50"/>
  <c r="BC72" i="50"/>
  <c r="BC73" i="50"/>
  <c r="BC74" i="50"/>
  <c r="BC75" i="50"/>
  <c r="BC76" i="50"/>
  <c r="BC77" i="50"/>
  <c r="BC78" i="50"/>
  <c r="BC79" i="50"/>
  <c r="BC80" i="50"/>
  <c r="BC81" i="50"/>
  <c r="BC82" i="50"/>
  <c r="BC83" i="50"/>
  <c r="BC84" i="50"/>
  <c r="BC85" i="50"/>
  <c r="BC86" i="50"/>
  <c r="BC87" i="50"/>
  <c r="BC88" i="50"/>
  <c r="BC89" i="50"/>
  <c r="BC90" i="50"/>
  <c r="BC91" i="50"/>
  <c r="BC92" i="50"/>
  <c r="BC93" i="50"/>
  <c r="BC94" i="50"/>
  <c r="BC95" i="50"/>
  <c r="BC96" i="50"/>
  <c r="BC97" i="50"/>
  <c r="BC98" i="50"/>
  <c r="BC99" i="50"/>
  <c r="BC100" i="50"/>
  <c r="BC101" i="50"/>
  <c r="BC102" i="50"/>
  <c r="BC103" i="50"/>
  <c r="BC104" i="50"/>
  <c r="BC105" i="50"/>
  <c r="BC106" i="50"/>
  <c r="BC107" i="50"/>
  <c r="BC108" i="50"/>
  <c r="BC109" i="50"/>
  <c r="BC110" i="50"/>
  <c r="BC111" i="50"/>
  <c r="BC112" i="50"/>
  <c r="BC113" i="50"/>
  <c r="BC114" i="50"/>
  <c r="BC115" i="50"/>
  <c r="BC116" i="50"/>
  <c r="BC117" i="50"/>
  <c r="BC118" i="50"/>
  <c r="BC119" i="50"/>
  <c r="BC120" i="50"/>
  <c r="BC121" i="50"/>
  <c r="BC122" i="50"/>
  <c r="BC123" i="50"/>
  <c r="BC124" i="50"/>
  <c r="BC125" i="50"/>
  <c r="BC126" i="50"/>
  <c r="BC127" i="50"/>
  <c r="BC128" i="50"/>
  <c r="BC129" i="50"/>
  <c r="BC130" i="50"/>
  <c r="BC131" i="50"/>
  <c r="BC132" i="50"/>
  <c r="BC133" i="50"/>
  <c r="BC134" i="50"/>
  <c r="BC135" i="50"/>
  <c r="BC136" i="50"/>
  <c r="BC137" i="50"/>
  <c r="BC138" i="50"/>
  <c r="BC139" i="50"/>
  <c r="BC140" i="50"/>
  <c r="BC141" i="50"/>
  <c r="BC142" i="50"/>
  <c r="BC143" i="50"/>
  <c r="BC144" i="50"/>
  <c r="BC145" i="50"/>
  <c r="BC146" i="50"/>
  <c r="BC147" i="50"/>
  <c r="BC148" i="50"/>
  <c r="BC149" i="50"/>
  <c r="BC150" i="50"/>
  <c r="BC151" i="50"/>
  <c r="BC152" i="50"/>
  <c r="BC153" i="50"/>
  <c r="BC154" i="50"/>
  <c r="BC155" i="50"/>
  <c r="BC156" i="50"/>
  <c r="BC157" i="50"/>
  <c r="BC158" i="50"/>
  <c r="BC159" i="50"/>
  <c r="BC160" i="50"/>
  <c r="BC161" i="50"/>
  <c r="BC162" i="50"/>
  <c r="BC163" i="50"/>
  <c r="BC164" i="50"/>
  <c r="BC165" i="50"/>
  <c r="BC166" i="50"/>
  <c r="BC167" i="50"/>
  <c r="BC168" i="50"/>
  <c r="BC169" i="50"/>
  <c r="BC170" i="50"/>
  <c r="BC171" i="50"/>
  <c r="BC172" i="50"/>
  <c r="BC173" i="50"/>
  <c r="BC174" i="50"/>
  <c r="BC175" i="50"/>
  <c r="BC176" i="50"/>
  <c r="BC177" i="50"/>
  <c r="BC178" i="50"/>
  <c r="BC179" i="50"/>
  <c r="BC180" i="50"/>
  <c r="BC181" i="50"/>
  <c r="BC182" i="50"/>
  <c r="BC183" i="50"/>
  <c r="BC184" i="50"/>
  <c r="BC185" i="50"/>
  <c r="BC186" i="50"/>
  <c r="BC187" i="50"/>
  <c r="BC188" i="50"/>
  <c r="BC189" i="50"/>
  <c r="BC190" i="50"/>
  <c r="BC191" i="50"/>
  <c r="BC192" i="50"/>
  <c r="BC193" i="50"/>
  <c r="BC194" i="50"/>
  <c r="BC195" i="50"/>
  <c r="BC196" i="50"/>
  <c r="BC197" i="50"/>
  <c r="BC198" i="50"/>
  <c r="BC199" i="50"/>
  <c r="BC200" i="50"/>
  <c r="BC201" i="50"/>
  <c r="BC202" i="50"/>
  <c r="BC203" i="50"/>
  <c r="BC204" i="50"/>
  <c r="BC205" i="50"/>
  <c r="BC206" i="50"/>
  <c r="BC207" i="50"/>
  <c r="BC208" i="50"/>
  <c r="BC209" i="50"/>
  <c r="BC210" i="50"/>
  <c r="BC211" i="50"/>
  <c r="BC212" i="50"/>
  <c r="BC213" i="50"/>
  <c r="BC214" i="50"/>
  <c r="BC215" i="50"/>
  <c r="BC216" i="50"/>
  <c r="BC217" i="50"/>
  <c r="BC218" i="50"/>
  <c r="BC219" i="50"/>
  <c r="BC220" i="50"/>
  <c r="BC221" i="50"/>
  <c r="BC222" i="50"/>
  <c r="BC223" i="50"/>
  <c r="BC224" i="50"/>
  <c r="BC225" i="50"/>
  <c r="BC226" i="50"/>
  <c r="BC227" i="50"/>
  <c r="BC228" i="50"/>
  <c r="BC229" i="50"/>
  <c r="BC230" i="50"/>
  <c r="BC231" i="50"/>
  <c r="BC232" i="50"/>
  <c r="BC233" i="50"/>
  <c r="BC234" i="50"/>
  <c r="BC235" i="50"/>
  <c r="BC236" i="50"/>
  <c r="BC237" i="50"/>
  <c r="BC238" i="50"/>
  <c r="BC239" i="50"/>
  <c r="BC240" i="50"/>
  <c r="BC241" i="50"/>
  <c r="BC242" i="50"/>
  <c r="BC243" i="50"/>
  <c r="BC244" i="50"/>
  <c r="BC245" i="50"/>
  <c r="BC246" i="50"/>
  <c r="BC247" i="50"/>
  <c r="BC248" i="50"/>
  <c r="BC249" i="50"/>
  <c r="BC250" i="50"/>
  <c r="BC251" i="50"/>
  <c r="BC252" i="50"/>
  <c r="BC253" i="50"/>
  <c r="BC254" i="50"/>
  <c r="BC255" i="50"/>
  <c r="BC256" i="50"/>
  <c r="BC257" i="50"/>
  <c r="BC258" i="50"/>
  <c r="BC259" i="50"/>
  <c r="BC260" i="50"/>
  <c r="BC261" i="50"/>
  <c r="BC262" i="50"/>
  <c r="BC263" i="50"/>
  <c r="BC264" i="50"/>
  <c r="BC265" i="50"/>
  <c r="BC266" i="50"/>
  <c r="BC267" i="50"/>
  <c r="BC268" i="50"/>
  <c r="BC269" i="50"/>
  <c r="BC270" i="50"/>
  <c r="BC271" i="50"/>
  <c r="BC272" i="50"/>
  <c r="BC273" i="50"/>
  <c r="BC274" i="50"/>
  <c r="BC275" i="50"/>
  <c r="BC276" i="50"/>
  <c r="BC277" i="50"/>
  <c r="BC278" i="50"/>
  <c r="BC279" i="50"/>
  <c r="BC280" i="50"/>
  <c r="BC281" i="50"/>
  <c r="BC282" i="50"/>
  <c r="BC283" i="50"/>
  <c r="BC284" i="50"/>
  <c r="BC285" i="50"/>
  <c r="BC286" i="50"/>
  <c r="BC287" i="50"/>
  <c r="BC288" i="50"/>
  <c r="BC289" i="50"/>
  <c r="BC290" i="50"/>
  <c r="BC291" i="50"/>
  <c r="BC292" i="50"/>
  <c r="BC293" i="50"/>
  <c r="BC294" i="50"/>
  <c r="BC295" i="50"/>
  <c r="BC296" i="50"/>
  <c r="BC297" i="50"/>
  <c r="BC298" i="50"/>
  <c r="BC299" i="50"/>
  <c r="BC300" i="50"/>
  <c r="BC301" i="50"/>
  <c r="BC302" i="50"/>
  <c r="BC303" i="50"/>
  <c r="BC304" i="50"/>
  <c r="BC305" i="50"/>
  <c r="BC306" i="50"/>
  <c r="BC307" i="50"/>
  <c r="BC308" i="50"/>
  <c r="BC309" i="50"/>
  <c r="BC310" i="50"/>
  <c r="BC311" i="50"/>
  <c r="BC312" i="50"/>
  <c r="BC313" i="50"/>
  <c r="BC314" i="50"/>
  <c r="BC315" i="50"/>
  <c r="BC316" i="50"/>
  <c r="BC317" i="50"/>
  <c r="BC318" i="50"/>
  <c r="BC319" i="50"/>
  <c r="BC320" i="50"/>
  <c r="BC321" i="50"/>
  <c r="BC322" i="50"/>
  <c r="BC323" i="50"/>
  <c r="BC324" i="50"/>
  <c r="BC325" i="50"/>
  <c r="BC326" i="50"/>
  <c r="BC327" i="50"/>
  <c r="BC328" i="50"/>
  <c r="BC329" i="50"/>
  <c r="BC330" i="50"/>
  <c r="BC331" i="50"/>
  <c r="BC332" i="50"/>
  <c r="BC333" i="50"/>
  <c r="BC334" i="50"/>
  <c r="BC335" i="50"/>
  <c r="BC336" i="50"/>
  <c r="BC337" i="50"/>
  <c r="BC338" i="50"/>
  <c r="BC339" i="50"/>
  <c r="BC340" i="50"/>
  <c r="BC341" i="50"/>
  <c r="BC342" i="50"/>
  <c r="BC343" i="50"/>
  <c r="BC344" i="50"/>
  <c r="BC345" i="50"/>
  <c r="BC346" i="50"/>
  <c r="BC347" i="50"/>
  <c r="BC348" i="50"/>
  <c r="BC349" i="50"/>
  <c r="BC350" i="50"/>
  <c r="BC351" i="50"/>
  <c r="BC352" i="50"/>
  <c r="BC353" i="50"/>
  <c r="BC354" i="50"/>
  <c r="BC355" i="50"/>
  <c r="BC356" i="50"/>
  <c r="BC357" i="50"/>
  <c r="BC358" i="50"/>
  <c r="BC359" i="50"/>
  <c r="BC360" i="50"/>
  <c r="BC361" i="50"/>
  <c r="BC362" i="50"/>
  <c r="BC363" i="50"/>
  <c r="BC364" i="50"/>
  <c r="BC365" i="50"/>
  <c r="BC366" i="50"/>
  <c r="BC367" i="50"/>
  <c r="BC368" i="50"/>
  <c r="BC369" i="50"/>
  <c r="BC370" i="50"/>
  <c r="BC371" i="50"/>
  <c r="BC372" i="50"/>
  <c r="BC373" i="50"/>
  <c r="BC374" i="50"/>
  <c r="BC375" i="50"/>
  <c r="BC376" i="50"/>
  <c r="BC377" i="50"/>
  <c r="BC378" i="50"/>
  <c r="BC379" i="50"/>
  <c r="BC380" i="50"/>
  <c r="BC381" i="50"/>
  <c r="BC382" i="50"/>
  <c r="BC383" i="50"/>
  <c r="BC384" i="50"/>
  <c r="BC385" i="50"/>
  <c r="BC386" i="50"/>
  <c r="BC387" i="50"/>
  <c r="BC388" i="50"/>
  <c r="BC389" i="50"/>
  <c r="BC390" i="50"/>
  <c r="BC391" i="50"/>
  <c r="BC392" i="50"/>
  <c r="BC393" i="50"/>
  <c r="BC394" i="50"/>
  <c r="BC395" i="50"/>
  <c r="BC396" i="50"/>
  <c r="BC397" i="50"/>
  <c r="BC398" i="50"/>
  <c r="BC399" i="50"/>
  <c r="BC400" i="50"/>
  <c r="BC401" i="50"/>
  <c r="BC402" i="50"/>
  <c r="BC403" i="50"/>
  <c r="BC404" i="50"/>
  <c r="BC405" i="50"/>
  <c r="BC406" i="50"/>
  <c r="BC407" i="50"/>
  <c r="BC408" i="50"/>
  <c r="BC409" i="50"/>
  <c r="BC410" i="50"/>
  <c r="BC411" i="50"/>
  <c r="BC412" i="50"/>
  <c r="BC413" i="50"/>
  <c r="BC414" i="50"/>
  <c r="BC415" i="50"/>
  <c r="BC416" i="50"/>
  <c r="BC417" i="50"/>
  <c r="BC418" i="50"/>
  <c r="BC419" i="50"/>
  <c r="BC420" i="50"/>
  <c r="BC421" i="50"/>
  <c r="BC422" i="50"/>
  <c r="BC423" i="50"/>
  <c r="BC424" i="50"/>
  <c r="BC425" i="50"/>
  <c r="BC426" i="50"/>
  <c r="BC427" i="50"/>
  <c r="BC428" i="50"/>
  <c r="BC429" i="50"/>
  <c r="BC430" i="50"/>
  <c r="BC431" i="50"/>
  <c r="BC432" i="50"/>
  <c r="BC433" i="50"/>
  <c r="BC434" i="50"/>
  <c r="BC435" i="50"/>
  <c r="BC436" i="50"/>
  <c r="BC437" i="50"/>
  <c r="BC438" i="50"/>
  <c r="BC439" i="50"/>
  <c r="BC440" i="50"/>
  <c r="BC441" i="50"/>
  <c r="BC442" i="50"/>
  <c r="BC443" i="50"/>
  <c r="BC444" i="50"/>
  <c r="BC445" i="50"/>
  <c r="BC446" i="50"/>
  <c r="BC447" i="50"/>
  <c r="BC448" i="50"/>
  <c r="BC449" i="50"/>
  <c r="BC450" i="50"/>
  <c r="BC451" i="50"/>
  <c r="BC452" i="50"/>
  <c r="BC453" i="50"/>
  <c r="BC454" i="50"/>
  <c r="BC455" i="50"/>
  <c r="BC456" i="50"/>
  <c r="BC457" i="50"/>
  <c r="BC458" i="50"/>
  <c r="BC459" i="50"/>
  <c r="BC460" i="50"/>
  <c r="BC461" i="50"/>
  <c r="BC462" i="50"/>
  <c r="BC463" i="50"/>
  <c r="BC464" i="50"/>
  <c r="BC465" i="50"/>
  <c r="BC466" i="50"/>
  <c r="BC467" i="50"/>
  <c r="BC468" i="50"/>
  <c r="BC469" i="50"/>
  <c r="BC470" i="50"/>
  <c r="BC471" i="50"/>
  <c r="BC472" i="50"/>
  <c r="BC473" i="50"/>
  <c r="BC474" i="50"/>
  <c r="BC475" i="50"/>
  <c r="BC476" i="50"/>
  <c r="BC477" i="50"/>
  <c r="BC478" i="50"/>
  <c r="BC479" i="50"/>
  <c r="BC480" i="50"/>
  <c r="BC481" i="50"/>
  <c r="BC482" i="50"/>
  <c r="BC483" i="50"/>
  <c r="BC484" i="50"/>
  <c r="BC485" i="50"/>
  <c r="BC486" i="50"/>
  <c r="BC487" i="50"/>
  <c r="BC488" i="50"/>
  <c r="BC489" i="50"/>
  <c r="BC490" i="50"/>
  <c r="BC491" i="50"/>
  <c r="BC492" i="50"/>
  <c r="BC493" i="50"/>
  <c r="BC494" i="50"/>
  <c r="BC495" i="50"/>
  <c r="BC496" i="50"/>
  <c r="BC497" i="50"/>
  <c r="BC498" i="50"/>
  <c r="BC499" i="50"/>
  <c r="BC500" i="50"/>
  <c r="BC501" i="50"/>
  <c r="BC502" i="50"/>
  <c r="BC503" i="50"/>
  <c r="BC504" i="50"/>
  <c r="BC505" i="50"/>
  <c r="BC506" i="50"/>
  <c r="BC507" i="50"/>
  <c r="BC508" i="50"/>
  <c r="BC509" i="50"/>
  <c r="BC510" i="50"/>
  <c r="BC511" i="50"/>
  <c r="BC512" i="50"/>
  <c r="BC513" i="50"/>
  <c r="BC514" i="50"/>
  <c r="BC515" i="50"/>
  <c r="BC516" i="50"/>
  <c r="BC517" i="50"/>
  <c r="BC518" i="50"/>
  <c r="BC519" i="50"/>
  <c r="BC520" i="50"/>
  <c r="BC521" i="50"/>
  <c r="BC522" i="50"/>
  <c r="BC523" i="50"/>
  <c r="BC524" i="50"/>
  <c r="BC525" i="50"/>
  <c r="BC526" i="50"/>
  <c r="BC527" i="50"/>
  <c r="BC528" i="50"/>
  <c r="BC529" i="50"/>
  <c r="BC530" i="50"/>
  <c r="BC531" i="50"/>
  <c r="BC532" i="50"/>
  <c r="BC533" i="50"/>
  <c r="BC534" i="50"/>
  <c r="BC535" i="50"/>
  <c r="BC536" i="50"/>
  <c r="BC537" i="50"/>
  <c r="BC538" i="50"/>
  <c r="BC539" i="50"/>
  <c r="BC540" i="50"/>
  <c r="BC541" i="50"/>
  <c r="BC542" i="50"/>
  <c r="BC543" i="50"/>
  <c r="BC544" i="50"/>
  <c r="BC545" i="50"/>
  <c r="BC546" i="50"/>
  <c r="BC547" i="50"/>
  <c r="BC548" i="50"/>
  <c r="BC549" i="50"/>
  <c r="BC550" i="50"/>
  <c r="BC551" i="50"/>
  <c r="BC552" i="50"/>
  <c r="BC553" i="50"/>
  <c r="BC554" i="50"/>
  <c r="BC555" i="50"/>
  <c r="BC556" i="50"/>
  <c r="BC557" i="50"/>
  <c r="BC558" i="50"/>
  <c r="BC559" i="50"/>
  <c r="BC560" i="50"/>
  <c r="BC561" i="50"/>
  <c r="BC562" i="50"/>
  <c r="BC563" i="50"/>
  <c r="BC564" i="50"/>
  <c r="BC565" i="50"/>
  <c r="BC566" i="50"/>
  <c r="BC567" i="50"/>
  <c r="BC568" i="50"/>
  <c r="BC569" i="50"/>
  <c r="BC570" i="50"/>
  <c r="BC571" i="50"/>
  <c r="BC572" i="50"/>
  <c r="BC573" i="50"/>
  <c r="BC574" i="50"/>
  <c r="BC575" i="50"/>
  <c r="BC576" i="50"/>
  <c r="BC577" i="50"/>
  <c r="BC578" i="50"/>
  <c r="BC579" i="50"/>
  <c r="BC580" i="50"/>
  <c r="BC581" i="50"/>
  <c r="BC582" i="50"/>
  <c r="BC583" i="50"/>
  <c r="BC584" i="50"/>
  <c r="BC585" i="50"/>
  <c r="BC586" i="50"/>
  <c r="BC587" i="50"/>
  <c r="BC588" i="50"/>
  <c r="BC589" i="50"/>
  <c r="BC590" i="50"/>
  <c r="BC591" i="50"/>
  <c r="BC592" i="50"/>
  <c r="BC593" i="50"/>
  <c r="BC594" i="50"/>
  <c r="BC595" i="50"/>
  <c r="BC596" i="50"/>
  <c r="BC597" i="50"/>
  <c r="BC598" i="50"/>
  <c r="BC599" i="50"/>
  <c r="BC600" i="50"/>
  <c r="BC601" i="50"/>
  <c r="BC602" i="50"/>
  <c r="BC603" i="50"/>
  <c r="BC604" i="50"/>
  <c r="BC605" i="50"/>
  <c r="BC606" i="50"/>
  <c r="BC607" i="50"/>
  <c r="BC608" i="50"/>
  <c r="BC609" i="50"/>
  <c r="BC610" i="50"/>
  <c r="BC611" i="50"/>
  <c r="BC612" i="50"/>
  <c r="BC613" i="50"/>
  <c r="BC614" i="50"/>
  <c r="BC615" i="50"/>
  <c r="BC616" i="50"/>
  <c r="BC617" i="50"/>
  <c r="BC618" i="50"/>
  <c r="BC619" i="50"/>
  <c r="BC620" i="50"/>
  <c r="BC621" i="50"/>
  <c r="BC622" i="50"/>
  <c r="BC623" i="50"/>
  <c r="BC624" i="50"/>
  <c r="BC625" i="50"/>
  <c r="BC626" i="50"/>
  <c r="BC627" i="50"/>
  <c r="BC628" i="50"/>
  <c r="BC629" i="50"/>
  <c r="BC630" i="50"/>
  <c r="BC631" i="50"/>
  <c r="BC632" i="50"/>
  <c r="BC633" i="50"/>
  <c r="BC634" i="50"/>
  <c r="BC635" i="50"/>
  <c r="BC636" i="50"/>
  <c r="BC637" i="50"/>
  <c r="BC638" i="50"/>
  <c r="BC639" i="50"/>
  <c r="BC640" i="50"/>
  <c r="BC641" i="50"/>
  <c r="BC642" i="50"/>
  <c r="BC643" i="50"/>
  <c r="BC644" i="50"/>
  <c r="BC645" i="50"/>
  <c r="BC646" i="50"/>
  <c r="BC647" i="50"/>
  <c r="BC648" i="50"/>
  <c r="BC649" i="50"/>
  <c r="BC650" i="50"/>
  <c r="BC651" i="50"/>
  <c r="BC652" i="50"/>
  <c r="BC653" i="50"/>
  <c r="BC654" i="50"/>
  <c r="BC655" i="50"/>
  <c r="BC656" i="50"/>
  <c r="BC657" i="50"/>
  <c r="BC658" i="50"/>
  <c r="BC659" i="50"/>
  <c r="BC660" i="50"/>
  <c r="BC661" i="50"/>
  <c r="BC662" i="50"/>
  <c r="BC663" i="50"/>
  <c r="BC664" i="50"/>
  <c r="BC665" i="50"/>
  <c r="BC666" i="50"/>
  <c r="BC667" i="50"/>
  <c r="BC668" i="50"/>
  <c r="BC669" i="50"/>
  <c r="BC670" i="50"/>
  <c r="BC671" i="50"/>
  <c r="BC672" i="50"/>
  <c r="BC673" i="50"/>
  <c r="BC674" i="50"/>
  <c r="BC675" i="50"/>
  <c r="BC676" i="50"/>
  <c r="BC677" i="50"/>
  <c r="BC678" i="50"/>
  <c r="BC679" i="50"/>
  <c r="BC680" i="50"/>
  <c r="BC681" i="50"/>
  <c r="BC682" i="50"/>
  <c r="BC683" i="50"/>
  <c r="BC684" i="50"/>
  <c r="BC685" i="50"/>
  <c r="BC686" i="50"/>
  <c r="BC687" i="50"/>
  <c r="BC688" i="50"/>
  <c r="BC689" i="50"/>
  <c r="BC690" i="50"/>
  <c r="BC691" i="50"/>
  <c r="BC692" i="50"/>
  <c r="BC693" i="50"/>
  <c r="BC694" i="50"/>
  <c r="BC695" i="50"/>
  <c r="BC696" i="50"/>
  <c r="BC697" i="50"/>
  <c r="BC698" i="50"/>
  <c r="BC699" i="50"/>
  <c r="BC700" i="50"/>
  <c r="BC701" i="50"/>
  <c r="BC702" i="50"/>
  <c r="BC703" i="50"/>
  <c r="BC704" i="50"/>
  <c r="BC705" i="50"/>
  <c r="BC706" i="50"/>
  <c r="BC707" i="50"/>
  <c r="BC708" i="50"/>
  <c r="BC709" i="50"/>
  <c r="BC710" i="50"/>
  <c r="BC711" i="50"/>
  <c r="BC712" i="50"/>
  <c r="BC713" i="50"/>
  <c r="BC714" i="50"/>
  <c r="BC715" i="50"/>
  <c r="BC716" i="50"/>
  <c r="BC717" i="50"/>
  <c r="BC718" i="50"/>
  <c r="BC719" i="50"/>
  <c r="BC720" i="50"/>
  <c r="BC721" i="50"/>
  <c r="BC722" i="50"/>
  <c r="BC723" i="50"/>
  <c r="BC724" i="50"/>
  <c r="BC725" i="50"/>
  <c r="BC726" i="50"/>
  <c r="BC727" i="50"/>
  <c r="BC728" i="50"/>
  <c r="BC729" i="50"/>
  <c r="BC730" i="50"/>
  <c r="BC731" i="50"/>
  <c r="BC732" i="50"/>
  <c r="BC733" i="50"/>
  <c r="BC734" i="50"/>
  <c r="BC735" i="50"/>
  <c r="BC736" i="50"/>
  <c r="BC737" i="50"/>
  <c r="BC738" i="50"/>
  <c r="BC739" i="50"/>
  <c r="BC740" i="50"/>
  <c r="BC741" i="50"/>
  <c r="BC742" i="50"/>
  <c r="BC743" i="50"/>
  <c r="BC744" i="50"/>
  <c r="BC745" i="50"/>
  <c r="BC746" i="50"/>
  <c r="BC747" i="50"/>
  <c r="BC748" i="50"/>
  <c r="BC749" i="50"/>
  <c r="BC750" i="50"/>
  <c r="BC751" i="50"/>
  <c r="BC752" i="50"/>
  <c r="BC753" i="50"/>
  <c r="BC754" i="50"/>
  <c r="BC755" i="50"/>
  <c r="BC756" i="50"/>
  <c r="BC757" i="50"/>
  <c r="BC758" i="50"/>
  <c r="BC759" i="50"/>
  <c r="BC760" i="50"/>
  <c r="BC761" i="50"/>
  <c r="BC762" i="50"/>
  <c r="BC763" i="50"/>
  <c r="BC764" i="50"/>
  <c r="BC765" i="50"/>
  <c r="BC766" i="50"/>
  <c r="BC767" i="50"/>
  <c r="BC768" i="50"/>
  <c r="BC769" i="50"/>
  <c r="BC770" i="50"/>
  <c r="BC771" i="50"/>
  <c r="BC772" i="50"/>
  <c r="BC773" i="50"/>
  <c r="BC774" i="50"/>
  <c r="BC775" i="50"/>
  <c r="BC776" i="50"/>
  <c r="BC777" i="50"/>
  <c r="BC778" i="50"/>
  <c r="BC779" i="50"/>
  <c r="BC780" i="50"/>
  <c r="BC781" i="50"/>
  <c r="BC782" i="50"/>
  <c r="BC783" i="50"/>
  <c r="BC784" i="50"/>
  <c r="BC785" i="50"/>
  <c r="BC786" i="50"/>
  <c r="BC787" i="50"/>
  <c r="BC788" i="50"/>
  <c r="BC789" i="50"/>
  <c r="BC790" i="50"/>
  <c r="BC791" i="50"/>
  <c r="BC792" i="50"/>
  <c r="BC793" i="50"/>
  <c r="BC794" i="50"/>
  <c r="BC795" i="50"/>
  <c r="BC796" i="50"/>
  <c r="BC797" i="50"/>
  <c r="BC798" i="50"/>
  <c r="BC799" i="50"/>
  <c r="BC800" i="50"/>
  <c r="BC801" i="50"/>
  <c r="BC802" i="50"/>
  <c r="BC803" i="50"/>
  <c r="BC804" i="50"/>
  <c r="BC805" i="50"/>
  <c r="BC806" i="50"/>
  <c r="BC807" i="50"/>
  <c r="BC808" i="50"/>
  <c r="BC809" i="50"/>
  <c r="BC810" i="50"/>
  <c r="BC811" i="50"/>
  <c r="BC812" i="50"/>
  <c r="BC813" i="50"/>
  <c r="BC814" i="50"/>
  <c r="BC815" i="50"/>
  <c r="BC816" i="50"/>
  <c r="BC817" i="50"/>
  <c r="BC818" i="50"/>
  <c r="BC819" i="50"/>
  <c r="BC820" i="50"/>
  <c r="BC821" i="50"/>
  <c r="BC822" i="50"/>
  <c r="BC823" i="50"/>
  <c r="BC824" i="50"/>
  <c r="BC825" i="50"/>
  <c r="BC826" i="50"/>
  <c r="BC827" i="50"/>
  <c r="BC828" i="50"/>
  <c r="BC829" i="50"/>
  <c r="BC830" i="50"/>
  <c r="BC831" i="50"/>
  <c r="BC832" i="50"/>
  <c r="BC833" i="50"/>
  <c r="BC834" i="50"/>
  <c r="BC835" i="50"/>
  <c r="BC836" i="50"/>
  <c r="BC837" i="50"/>
  <c r="BC838" i="50"/>
  <c r="BC839" i="50"/>
  <c r="BC840" i="50"/>
  <c r="BC841" i="50"/>
  <c r="BC842" i="50"/>
  <c r="BC843" i="50"/>
  <c r="BC844" i="50"/>
  <c r="BC845" i="50"/>
  <c r="BC846" i="50"/>
  <c r="BC847" i="50"/>
  <c r="BC848" i="50"/>
  <c r="BC849" i="50"/>
  <c r="BC850" i="50"/>
  <c r="BC851" i="50"/>
  <c r="BC852" i="50"/>
  <c r="BC853" i="50"/>
  <c r="BC854" i="50"/>
  <c r="BC855" i="50"/>
  <c r="BC856" i="50"/>
  <c r="BC857" i="50"/>
  <c r="BC858" i="50"/>
  <c r="BC859" i="50"/>
  <c r="BC860" i="50"/>
  <c r="BC861" i="50"/>
  <c r="BC862" i="50"/>
  <c r="BC863" i="50"/>
  <c r="BC864" i="50"/>
  <c r="BC865" i="50"/>
  <c r="BC866" i="50"/>
  <c r="BC867" i="50"/>
  <c r="BC868" i="50"/>
  <c r="BC869" i="50"/>
  <c r="BC870" i="50"/>
  <c r="BC871" i="50"/>
  <c r="BC872" i="50"/>
  <c r="BC873" i="50"/>
  <c r="BC874" i="50"/>
  <c r="BC875" i="50"/>
  <c r="BC876" i="50"/>
  <c r="BC877" i="50"/>
  <c r="BC878" i="50"/>
  <c r="BC879" i="50"/>
  <c r="BC880" i="50"/>
  <c r="BC881" i="50"/>
  <c r="BC882" i="50"/>
  <c r="BC883" i="50"/>
  <c r="BC884" i="50"/>
  <c r="BC885" i="50"/>
  <c r="BC886" i="50"/>
  <c r="BC887" i="50"/>
  <c r="BC888" i="50"/>
  <c r="BC889" i="50"/>
  <c r="BC890" i="50"/>
  <c r="BC891" i="50"/>
  <c r="BC892" i="50"/>
  <c r="BC893" i="50"/>
  <c r="BC894" i="50"/>
  <c r="BC895" i="50"/>
  <c r="BC896" i="50"/>
  <c r="BC897" i="50"/>
  <c r="BC898" i="50"/>
  <c r="BC899" i="50"/>
  <c r="BC900" i="50"/>
  <c r="BC901" i="50"/>
  <c r="BC902" i="50"/>
  <c r="BC903" i="50"/>
  <c r="BC904" i="50"/>
  <c r="BC905" i="50"/>
  <c r="BC906" i="50"/>
  <c r="BC907" i="50"/>
  <c r="BC908" i="50"/>
  <c r="BC909" i="50"/>
  <c r="BC910" i="50"/>
  <c r="BC911" i="50"/>
  <c r="BC912" i="50"/>
  <c r="BC913" i="50"/>
  <c r="BC914" i="50"/>
  <c r="BC915" i="50"/>
  <c r="BC916" i="50"/>
  <c r="BC917" i="50"/>
  <c r="BC918" i="50"/>
  <c r="BC919" i="50"/>
  <c r="BC920" i="50"/>
  <c r="BC921" i="50"/>
  <c r="BC922" i="50"/>
  <c r="BC923" i="50"/>
  <c r="BC924" i="50"/>
  <c r="BC925" i="50"/>
  <c r="BC926" i="50"/>
  <c r="BC927" i="50"/>
  <c r="BC928" i="50"/>
  <c r="BC929" i="50"/>
  <c r="BC930" i="50"/>
  <c r="BC931" i="50"/>
  <c r="BC932" i="50"/>
  <c r="BC933" i="50"/>
  <c r="BC934" i="50"/>
  <c r="BC935" i="50"/>
  <c r="BC936" i="50"/>
  <c r="BC937" i="50"/>
  <c r="BC938" i="50"/>
  <c r="BC939" i="50"/>
  <c r="BC940" i="50"/>
  <c r="BC941" i="50"/>
  <c r="BC942" i="50"/>
  <c r="BC943" i="50"/>
  <c r="BC944" i="50"/>
  <c r="BC945" i="50"/>
  <c r="BC946" i="50"/>
  <c r="BC947" i="50"/>
  <c r="BC948" i="50"/>
  <c r="BC949" i="50"/>
  <c r="BC950" i="50"/>
  <c r="BC951" i="50"/>
  <c r="BC952" i="50"/>
  <c r="BC953" i="50"/>
  <c r="BC954" i="50"/>
  <c r="BC955" i="50"/>
  <c r="BC956" i="50"/>
  <c r="BC957" i="50"/>
  <c r="BC958" i="50"/>
  <c r="BC959" i="50"/>
  <c r="BC960" i="50"/>
  <c r="BC961" i="50"/>
  <c r="BC962" i="50"/>
  <c r="BC963" i="50"/>
  <c r="BC964" i="50"/>
  <c r="BC965" i="50"/>
  <c r="BC966" i="50"/>
  <c r="BC967" i="50"/>
  <c r="BC968" i="50"/>
  <c r="BC969" i="50"/>
  <c r="BC970" i="50"/>
  <c r="BC971" i="50"/>
  <c r="BC972" i="50"/>
  <c r="BC973" i="50"/>
  <c r="BC974" i="50"/>
  <c r="BC975" i="50"/>
  <c r="BC976" i="50"/>
  <c r="BC977" i="50"/>
  <c r="BC978" i="50"/>
  <c r="BC979" i="50"/>
  <c r="BC980" i="50"/>
  <c r="BC981" i="50"/>
  <c r="BC982" i="50"/>
  <c r="BC983" i="50"/>
  <c r="BC984" i="50"/>
  <c r="BC985" i="50"/>
  <c r="BC986" i="50"/>
  <c r="BC987" i="50"/>
  <c r="BC988" i="50"/>
  <c r="BC989" i="50"/>
  <c r="BC990" i="50"/>
  <c r="BC991" i="50"/>
  <c r="BC992" i="50"/>
  <c r="BC993" i="50"/>
  <c r="BC994" i="50"/>
  <c r="BC995" i="50"/>
  <c r="BC996" i="50"/>
  <c r="BC997" i="50"/>
  <c r="BC998" i="50"/>
  <c r="BC999" i="50"/>
  <c r="BC1000" i="50"/>
  <c r="BC1001" i="50"/>
  <c r="BC1002" i="50"/>
  <c r="BC1003" i="50"/>
  <c r="BC1004" i="50"/>
  <c r="BC1005" i="50"/>
  <c r="BC1006" i="50"/>
  <c r="BC1007" i="50"/>
  <c r="BC1008" i="50"/>
  <c r="BC1009" i="50"/>
  <c r="BC1010" i="50"/>
  <c r="BC1011" i="50"/>
  <c r="BC1012" i="50"/>
  <c r="BC1013" i="50"/>
  <c r="BC14" i="50"/>
  <c r="BB15" i="50"/>
  <c r="BB16" i="50"/>
  <c r="BB17" i="50"/>
  <c r="BB18" i="50"/>
  <c r="BB19" i="50"/>
  <c r="BB20" i="50"/>
  <c r="BB21" i="50"/>
  <c r="BB22" i="50"/>
  <c r="BB23" i="50"/>
  <c r="BB24" i="50"/>
  <c r="BB25" i="50"/>
  <c r="BB26" i="50"/>
  <c r="BB27" i="50"/>
  <c r="BB28" i="50"/>
  <c r="BB29" i="50"/>
  <c r="BB30" i="50"/>
  <c r="BB31" i="50"/>
  <c r="BB32" i="50"/>
  <c r="BB33" i="50"/>
  <c r="BB34" i="50"/>
  <c r="BB35" i="50"/>
  <c r="BB36" i="50"/>
  <c r="BB37" i="50"/>
  <c r="BB38" i="50"/>
  <c r="BB39" i="50"/>
  <c r="BB40" i="50"/>
  <c r="BB41" i="50"/>
  <c r="BB42" i="50"/>
  <c r="BB43" i="50"/>
  <c r="BB44" i="50"/>
  <c r="BB45" i="50"/>
  <c r="BB46" i="50"/>
  <c r="BB47" i="50"/>
  <c r="BB48" i="50"/>
  <c r="BB49" i="50"/>
  <c r="BB50" i="50"/>
  <c r="BB51" i="50"/>
  <c r="BB52" i="50"/>
  <c r="BB53" i="50"/>
  <c r="BB54" i="50"/>
  <c r="BB55" i="50"/>
  <c r="BB56" i="50"/>
  <c r="BB57" i="50"/>
  <c r="BB58" i="50"/>
  <c r="BB59" i="50"/>
  <c r="BB60" i="50"/>
  <c r="BB61" i="50"/>
  <c r="BB62" i="50"/>
  <c r="BB63" i="50"/>
  <c r="BB64" i="50"/>
  <c r="BB65" i="50"/>
  <c r="BB66" i="50"/>
  <c r="BB67" i="50"/>
  <c r="BB68" i="50"/>
  <c r="BB69" i="50"/>
  <c r="BB70" i="50"/>
  <c r="BB71" i="50"/>
  <c r="BB72" i="50"/>
  <c r="BB73" i="50"/>
  <c r="BB74" i="50"/>
  <c r="BB75" i="50"/>
  <c r="BB76" i="50"/>
  <c r="BB77" i="50"/>
  <c r="BB78" i="50"/>
  <c r="BB79" i="50"/>
  <c r="BB80" i="50"/>
  <c r="BB81" i="50"/>
  <c r="BB82" i="50"/>
  <c r="BB83" i="50"/>
  <c r="BB84" i="50"/>
  <c r="BB85" i="50"/>
  <c r="BB86" i="50"/>
  <c r="BB87" i="50"/>
  <c r="BB88" i="50"/>
  <c r="BB89" i="50"/>
  <c r="BB90" i="50"/>
  <c r="BB91" i="50"/>
  <c r="BB92" i="50"/>
  <c r="BB93" i="50"/>
  <c r="BB94" i="50"/>
  <c r="BB95" i="50"/>
  <c r="BB96" i="50"/>
  <c r="BB97" i="50"/>
  <c r="BB98" i="50"/>
  <c r="BB99" i="50"/>
  <c r="BB100" i="50"/>
  <c r="BB101" i="50"/>
  <c r="BB102" i="50"/>
  <c r="BB103" i="50"/>
  <c r="BB104" i="50"/>
  <c r="BB105" i="50"/>
  <c r="BB106" i="50"/>
  <c r="BB107" i="50"/>
  <c r="BB108" i="50"/>
  <c r="BB109" i="50"/>
  <c r="BB110" i="50"/>
  <c r="BB111" i="50"/>
  <c r="BB112" i="50"/>
  <c r="BB113" i="50"/>
  <c r="BB114" i="50"/>
  <c r="BB115" i="50"/>
  <c r="BB116" i="50"/>
  <c r="BB117" i="50"/>
  <c r="BB118" i="50"/>
  <c r="BB119" i="50"/>
  <c r="BB120" i="50"/>
  <c r="BB121" i="50"/>
  <c r="BB122" i="50"/>
  <c r="BB123" i="50"/>
  <c r="BB124" i="50"/>
  <c r="BB125" i="50"/>
  <c r="BB126" i="50"/>
  <c r="BB127" i="50"/>
  <c r="BB128" i="50"/>
  <c r="BB129" i="50"/>
  <c r="BB130" i="50"/>
  <c r="BB131" i="50"/>
  <c r="BB132" i="50"/>
  <c r="BB133" i="50"/>
  <c r="BB134" i="50"/>
  <c r="BB135" i="50"/>
  <c r="BB136" i="50"/>
  <c r="BB137" i="50"/>
  <c r="BB138" i="50"/>
  <c r="BB139" i="50"/>
  <c r="BB140" i="50"/>
  <c r="BB141" i="50"/>
  <c r="BB142" i="50"/>
  <c r="BB143" i="50"/>
  <c r="BB144" i="50"/>
  <c r="BB145" i="50"/>
  <c r="BB146" i="50"/>
  <c r="BB147" i="50"/>
  <c r="BB148" i="50"/>
  <c r="BB149" i="50"/>
  <c r="BB150" i="50"/>
  <c r="BB151" i="50"/>
  <c r="BB152" i="50"/>
  <c r="BB153" i="50"/>
  <c r="BB154" i="50"/>
  <c r="BB155" i="50"/>
  <c r="BB156" i="50"/>
  <c r="BB157" i="50"/>
  <c r="BB158" i="50"/>
  <c r="BB159" i="50"/>
  <c r="BB160" i="50"/>
  <c r="BB161" i="50"/>
  <c r="BB162" i="50"/>
  <c r="BB163" i="50"/>
  <c r="BB164" i="50"/>
  <c r="BB165" i="50"/>
  <c r="BB166" i="50"/>
  <c r="BB167" i="50"/>
  <c r="BB168" i="50"/>
  <c r="BB169" i="50"/>
  <c r="BB170" i="50"/>
  <c r="BB171" i="50"/>
  <c r="BB172" i="50"/>
  <c r="BB173" i="50"/>
  <c r="BB174" i="50"/>
  <c r="BB175" i="50"/>
  <c r="BB176" i="50"/>
  <c r="BB177" i="50"/>
  <c r="BB178" i="50"/>
  <c r="BB179" i="50"/>
  <c r="BB180" i="50"/>
  <c r="BB181" i="50"/>
  <c r="BB182" i="50"/>
  <c r="BB183" i="50"/>
  <c r="BB184" i="50"/>
  <c r="BB185" i="50"/>
  <c r="BB186" i="50"/>
  <c r="BB187" i="50"/>
  <c r="BB188" i="50"/>
  <c r="BB189" i="50"/>
  <c r="BB190" i="50"/>
  <c r="BB191" i="50"/>
  <c r="BB192" i="50"/>
  <c r="BB193" i="50"/>
  <c r="BB194" i="50"/>
  <c r="BB195" i="50"/>
  <c r="BB196" i="50"/>
  <c r="BB197" i="50"/>
  <c r="BB198" i="50"/>
  <c r="BB199" i="50"/>
  <c r="BB200" i="50"/>
  <c r="BB201" i="50"/>
  <c r="BB202" i="50"/>
  <c r="BB203" i="50"/>
  <c r="BB204" i="50"/>
  <c r="BB205" i="50"/>
  <c r="BB206" i="50"/>
  <c r="BB207" i="50"/>
  <c r="BB208" i="50"/>
  <c r="BB209" i="50"/>
  <c r="BB210" i="50"/>
  <c r="BB211" i="50"/>
  <c r="BB212" i="50"/>
  <c r="BB213" i="50"/>
  <c r="BB214" i="50"/>
  <c r="BB215" i="50"/>
  <c r="BB216" i="50"/>
  <c r="BB217" i="50"/>
  <c r="BB218" i="50"/>
  <c r="BB219" i="50"/>
  <c r="BB220" i="50"/>
  <c r="BB221" i="50"/>
  <c r="BB222" i="50"/>
  <c r="BB223" i="50"/>
  <c r="BB224" i="50"/>
  <c r="BB225" i="50"/>
  <c r="BB226" i="50"/>
  <c r="BB227" i="50"/>
  <c r="BB228" i="50"/>
  <c r="BB229" i="50"/>
  <c r="BB230" i="50"/>
  <c r="BB231" i="50"/>
  <c r="BB232" i="50"/>
  <c r="BB233" i="50"/>
  <c r="BB234" i="50"/>
  <c r="BB235" i="50"/>
  <c r="BB236" i="50"/>
  <c r="BB237" i="50"/>
  <c r="BB238" i="50"/>
  <c r="BB239" i="50"/>
  <c r="BB240" i="50"/>
  <c r="BB241" i="50"/>
  <c r="BB242" i="50"/>
  <c r="BB243" i="50"/>
  <c r="BB244" i="50"/>
  <c r="BB245" i="50"/>
  <c r="BB246" i="50"/>
  <c r="BB247" i="50"/>
  <c r="BB248" i="50"/>
  <c r="BB249" i="50"/>
  <c r="BB250" i="50"/>
  <c r="BB251" i="50"/>
  <c r="BB252" i="50"/>
  <c r="BB253" i="50"/>
  <c r="BB254" i="50"/>
  <c r="BB255" i="50"/>
  <c r="BB256" i="50"/>
  <c r="BB257" i="50"/>
  <c r="BB258" i="50"/>
  <c r="BB259" i="50"/>
  <c r="BB260" i="50"/>
  <c r="BB261" i="50"/>
  <c r="BB262" i="50"/>
  <c r="BB263" i="50"/>
  <c r="BB264" i="50"/>
  <c r="BB265" i="50"/>
  <c r="BB266" i="50"/>
  <c r="BB267" i="50"/>
  <c r="BB268" i="50"/>
  <c r="BB269" i="50"/>
  <c r="BB270" i="50"/>
  <c r="BB271" i="50"/>
  <c r="BB272" i="50"/>
  <c r="BB273" i="50"/>
  <c r="BB274" i="50"/>
  <c r="BB275" i="50"/>
  <c r="BB276" i="50"/>
  <c r="BB277" i="50"/>
  <c r="BB278" i="50"/>
  <c r="BB279" i="50"/>
  <c r="BB280" i="50"/>
  <c r="BB281" i="50"/>
  <c r="BB282" i="50"/>
  <c r="BB283" i="50"/>
  <c r="BB284" i="50"/>
  <c r="BB285" i="50"/>
  <c r="BB286" i="50"/>
  <c r="BB287" i="50"/>
  <c r="BB288" i="50"/>
  <c r="BB289" i="50"/>
  <c r="BB290" i="50"/>
  <c r="BB291" i="50"/>
  <c r="BB292" i="50"/>
  <c r="BB293" i="50"/>
  <c r="BB294" i="50"/>
  <c r="BB295" i="50"/>
  <c r="BB296" i="50"/>
  <c r="BB297" i="50"/>
  <c r="BB298" i="50"/>
  <c r="BB299" i="50"/>
  <c r="BB300" i="50"/>
  <c r="BB301" i="50"/>
  <c r="BB302" i="50"/>
  <c r="BB303" i="50"/>
  <c r="BB304" i="50"/>
  <c r="BB305" i="50"/>
  <c r="BB306" i="50"/>
  <c r="BB307" i="50"/>
  <c r="BB308" i="50"/>
  <c r="BB309" i="50"/>
  <c r="BB310" i="50"/>
  <c r="BB311" i="50"/>
  <c r="BB312" i="50"/>
  <c r="BB313" i="50"/>
  <c r="BB314" i="50"/>
  <c r="BB315" i="50"/>
  <c r="BB316" i="50"/>
  <c r="BB317" i="50"/>
  <c r="BB318" i="50"/>
  <c r="BB319" i="50"/>
  <c r="BB320" i="50"/>
  <c r="BB321" i="50"/>
  <c r="BB322" i="50"/>
  <c r="BB323" i="50"/>
  <c r="BB324" i="50"/>
  <c r="BB325" i="50"/>
  <c r="BB326" i="50"/>
  <c r="BB327" i="50"/>
  <c r="BB328" i="50"/>
  <c r="BB329" i="50"/>
  <c r="BB330" i="50"/>
  <c r="BB331" i="50"/>
  <c r="BB332" i="50"/>
  <c r="BB333" i="50"/>
  <c r="BB334" i="50"/>
  <c r="BB335" i="50"/>
  <c r="BB336" i="50"/>
  <c r="BB337" i="50"/>
  <c r="BB338" i="50"/>
  <c r="BB339" i="50"/>
  <c r="BB340" i="50"/>
  <c r="BB341" i="50"/>
  <c r="BB342" i="50"/>
  <c r="BB343" i="50"/>
  <c r="BB344" i="50"/>
  <c r="BB345" i="50"/>
  <c r="BB346" i="50"/>
  <c r="BB347" i="50"/>
  <c r="BB348" i="50"/>
  <c r="BB349" i="50"/>
  <c r="BB350" i="50"/>
  <c r="BB351" i="50"/>
  <c r="BB352" i="50"/>
  <c r="BB353" i="50"/>
  <c r="BB354" i="50"/>
  <c r="BB355" i="50"/>
  <c r="BB356" i="50"/>
  <c r="BB357" i="50"/>
  <c r="BB358" i="50"/>
  <c r="BB359" i="50"/>
  <c r="BB360" i="50"/>
  <c r="BB361" i="50"/>
  <c r="BB362" i="50"/>
  <c r="BB363" i="50"/>
  <c r="BB364" i="50"/>
  <c r="BB365" i="50"/>
  <c r="BB366" i="50"/>
  <c r="BB367" i="50"/>
  <c r="BB368" i="50"/>
  <c r="BB369" i="50"/>
  <c r="BB370" i="50"/>
  <c r="BB371" i="50"/>
  <c r="BB372" i="50"/>
  <c r="BB373" i="50"/>
  <c r="BB374" i="50"/>
  <c r="BB375" i="50"/>
  <c r="BB376" i="50"/>
  <c r="BB377" i="50"/>
  <c r="BB378" i="50"/>
  <c r="BB379" i="50"/>
  <c r="BB380" i="50"/>
  <c r="BB381" i="50"/>
  <c r="BB382" i="50"/>
  <c r="BB383" i="50"/>
  <c r="BB384" i="50"/>
  <c r="BB385" i="50"/>
  <c r="BB386" i="50"/>
  <c r="BB387" i="50"/>
  <c r="BB388" i="50"/>
  <c r="BB389" i="50"/>
  <c r="BB390" i="50"/>
  <c r="BB391" i="50"/>
  <c r="BB392" i="50"/>
  <c r="BB393" i="50"/>
  <c r="BB394" i="50"/>
  <c r="BB395" i="50"/>
  <c r="BB396" i="50"/>
  <c r="BB397" i="50"/>
  <c r="BB398" i="50"/>
  <c r="BB399" i="50"/>
  <c r="BB400" i="50"/>
  <c r="BB401" i="50"/>
  <c r="BB402" i="50"/>
  <c r="BB403" i="50"/>
  <c r="BB404" i="50"/>
  <c r="BB405" i="50"/>
  <c r="BB406" i="50"/>
  <c r="BB407" i="50"/>
  <c r="BB408" i="50"/>
  <c r="BB409" i="50"/>
  <c r="BB410" i="50"/>
  <c r="BB411" i="50"/>
  <c r="BB412" i="50"/>
  <c r="BB413" i="50"/>
  <c r="BB414" i="50"/>
  <c r="BB415" i="50"/>
  <c r="BB416" i="50"/>
  <c r="BB417" i="50"/>
  <c r="BB418" i="50"/>
  <c r="BB419" i="50"/>
  <c r="BB420" i="50"/>
  <c r="BB421" i="50"/>
  <c r="BB422" i="50"/>
  <c r="BB423" i="50"/>
  <c r="BB424" i="50"/>
  <c r="BB425" i="50"/>
  <c r="BB426" i="50"/>
  <c r="BB427" i="50"/>
  <c r="BB428" i="50"/>
  <c r="BB429" i="50"/>
  <c r="BB430" i="50"/>
  <c r="BB431" i="50"/>
  <c r="BB432" i="50"/>
  <c r="BB433" i="50"/>
  <c r="BB434" i="50"/>
  <c r="BB435" i="50"/>
  <c r="BB436" i="50"/>
  <c r="BB437" i="50"/>
  <c r="BB438" i="50"/>
  <c r="BB439" i="50"/>
  <c r="BB440" i="50"/>
  <c r="BB441" i="50"/>
  <c r="BB442" i="50"/>
  <c r="BB443" i="50"/>
  <c r="BB444" i="50"/>
  <c r="BB445" i="50"/>
  <c r="BB446" i="50"/>
  <c r="BB447" i="50"/>
  <c r="BB448" i="50"/>
  <c r="BB449" i="50"/>
  <c r="BB450" i="50"/>
  <c r="BB451" i="50"/>
  <c r="BB452" i="50"/>
  <c r="BB453" i="50"/>
  <c r="BB454" i="50"/>
  <c r="BB455" i="50"/>
  <c r="BB456" i="50"/>
  <c r="BB457" i="50"/>
  <c r="BB458" i="50"/>
  <c r="BB459" i="50"/>
  <c r="BB460" i="50"/>
  <c r="BB461" i="50"/>
  <c r="BB462" i="50"/>
  <c r="BB463" i="50"/>
  <c r="BB464" i="50"/>
  <c r="BB465" i="50"/>
  <c r="BB466" i="50"/>
  <c r="BB467" i="50"/>
  <c r="BB468" i="50"/>
  <c r="BB469" i="50"/>
  <c r="BB470" i="50"/>
  <c r="BB471" i="50"/>
  <c r="BB472" i="50"/>
  <c r="BB473" i="50"/>
  <c r="BB474" i="50"/>
  <c r="BB475" i="50"/>
  <c r="BB476" i="50"/>
  <c r="BB477" i="50"/>
  <c r="BB478" i="50"/>
  <c r="BB479" i="50"/>
  <c r="BB480" i="50"/>
  <c r="BB481" i="50"/>
  <c r="BB482" i="50"/>
  <c r="BB483" i="50"/>
  <c r="BB484" i="50"/>
  <c r="BB485" i="50"/>
  <c r="BB486" i="50"/>
  <c r="BB487" i="50"/>
  <c r="BB488" i="50"/>
  <c r="BB489" i="50"/>
  <c r="BB490" i="50"/>
  <c r="BB491" i="50"/>
  <c r="BB492" i="50"/>
  <c r="BB493" i="50"/>
  <c r="BB494" i="50"/>
  <c r="BB495" i="50"/>
  <c r="BB496" i="50"/>
  <c r="BB497" i="50"/>
  <c r="BB498" i="50"/>
  <c r="BB499" i="50"/>
  <c r="BB500" i="50"/>
  <c r="BB501" i="50"/>
  <c r="BB502" i="50"/>
  <c r="BB503" i="50"/>
  <c r="BB504" i="50"/>
  <c r="BB505" i="50"/>
  <c r="BB506" i="50"/>
  <c r="BB507" i="50"/>
  <c r="BB508" i="50"/>
  <c r="BB509" i="50"/>
  <c r="BB510" i="50"/>
  <c r="BB511" i="50"/>
  <c r="BB512" i="50"/>
  <c r="BB513" i="50"/>
  <c r="BB514" i="50"/>
  <c r="BB515" i="50"/>
  <c r="BB516" i="50"/>
  <c r="BB517" i="50"/>
  <c r="BB518" i="50"/>
  <c r="BB519" i="50"/>
  <c r="BB520" i="50"/>
  <c r="BB521" i="50"/>
  <c r="BB522" i="50"/>
  <c r="BB523" i="50"/>
  <c r="BB524" i="50"/>
  <c r="BB525" i="50"/>
  <c r="BB526" i="50"/>
  <c r="BB527" i="50"/>
  <c r="BB528" i="50"/>
  <c r="BB529" i="50"/>
  <c r="BB530" i="50"/>
  <c r="BB531" i="50"/>
  <c r="BB532" i="50"/>
  <c r="BB533" i="50"/>
  <c r="BB534" i="50"/>
  <c r="BB535" i="50"/>
  <c r="BB536" i="50"/>
  <c r="BB537" i="50"/>
  <c r="BB538" i="50"/>
  <c r="BB539" i="50"/>
  <c r="BB540" i="50"/>
  <c r="BB541" i="50"/>
  <c r="BB542" i="50"/>
  <c r="BB543" i="50"/>
  <c r="BB544" i="50"/>
  <c r="BB545" i="50"/>
  <c r="BB546" i="50"/>
  <c r="BB547" i="50"/>
  <c r="BB548" i="50"/>
  <c r="BB549" i="50"/>
  <c r="BB550" i="50"/>
  <c r="BB551" i="50"/>
  <c r="BB552" i="50"/>
  <c r="BB553" i="50"/>
  <c r="BB554" i="50"/>
  <c r="BB555" i="50"/>
  <c r="BB556" i="50"/>
  <c r="BB557" i="50"/>
  <c r="BB558" i="50"/>
  <c r="BB559" i="50"/>
  <c r="BB560" i="50"/>
  <c r="BB561" i="50"/>
  <c r="BB562" i="50"/>
  <c r="BB563" i="50"/>
  <c r="BB564" i="50"/>
  <c r="BB565" i="50"/>
  <c r="BB566" i="50"/>
  <c r="BB567" i="50"/>
  <c r="BB568" i="50"/>
  <c r="BB569" i="50"/>
  <c r="BB570" i="50"/>
  <c r="BB571" i="50"/>
  <c r="BB572" i="50"/>
  <c r="BB573" i="50"/>
  <c r="BB574" i="50"/>
  <c r="BB575" i="50"/>
  <c r="BB576" i="50"/>
  <c r="BB577" i="50"/>
  <c r="BB578" i="50"/>
  <c r="BB579" i="50"/>
  <c r="BB580" i="50"/>
  <c r="BB581" i="50"/>
  <c r="BB582" i="50"/>
  <c r="BB583" i="50"/>
  <c r="BB584" i="50"/>
  <c r="BB585" i="50"/>
  <c r="BB586" i="50"/>
  <c r="BB587" i="50"/>
  <c r="BB588" i="50"/>
  <c r="BB589" i="50"/>
  <c r="BB590" i="50"/>
  <c r="BB591" i="50"/>
  <c r="BB592" i="50"/>
  <c r="BB593" i="50"/>
  <c r="BB594" i="50"/>
  <c r="BB595" i="50"/>
  <c r="BB596" i="50"/>
  <c r="BB597" i="50"/>
  <c r="BB598" i="50"/>
  <c r="BB599" i="50"/>
  <c r="BB600" i="50"/>
  <c r="BB601" i="50"/>
  <c r="BB602" i="50"/>
  <c r="BB603" i="50"/>
  <c r="BB604" i="50"/>
  <c r="BB605" i="50"/>
  <c r="BB606" i="50"/>
  <c r="BB607" i="50"/>
  <c r="BB608" i="50"/>
  <c r="BB609" i="50"/>
  <c r="BB610" i="50"/>
  <c r="BB611" i="50"/>
  <c r="BB612" i="50"/>
  <c r="BB613" i="50"/>
  <c r="BB614" i="50"/>
  <c r="BB615" i="50"/>
  <c r="BB616" i="50"/>
  <c r="BB617" i="50"/>
  <c r="BB618" i="50"/>
  <c r="BB619" i="50"/>
  <c r="BB620" i="50"/>
  <c r="BB621" i="50"/>
  <c r="BB622" i="50"/>
  <c r="BB623" i="50"/>
  <c r="BB624" i="50"/>
  <c r="BB625" i="50"/>
  <c r="BB626" i="50"/>
  <c r="BB627" i="50"/>
  <c r="BB628" i="50"/>
  <c r="BB629" i="50"/>
  <c r="BB630" i="50"/>
  <c r="BB631" i="50"/>
  <c r="BB632" i="50"/>
  <c r="BB633" i="50"/>
  <c r="BB634" i="50"/>
  <c r="BB635" i="50"/>
  <c r="BB636" i="50"/>
  <c r="BB637" i="50"/>
  <c r="BB638" i="50"/>
  <c r="BB639" i="50"/>
  <c r="BB640" i="50"/>
  <c r="BB641" i="50"/>
  <c r="BB642" i="50"/>
  <c r="BB643" i="50"/>
  <c r="BB644" i="50"/>
  <c r="BB645" i="50"/>
  <c r="BB646" i="50"/>
  <c r="BB647" i="50"/>
  <c r="BB648" i="50"/>
  <c r="BB649" i="50"/>
  <c r="BB650" i="50"/>
  <c r="BB651" i="50"/>
  <c r="BB652" i="50"/>
  <c r="BB653" i="50"/>
  <c r="BB654" i="50"/>
  <c r="BB655" i="50"/>
  <c r="BB656" i="50"/>
  <c r="BB657" i="50"/>
  <c r="BB658" i="50"/>
  <c r="BB659" i="50"/>
  <c r="BB660" i="50"/>
  <c r="BB661" i="50"/>
  <c r="BB662" i="50"/>
  <c r="BB663" i="50"/>
  <c r="BB664" i="50"/>
  <c r="BB665" i="50"/>
  <c r="BB666" i="50"/>
  <c r="BB667" i="50"/>
  <c r="BB668" i="50"/>
  <c r="BB669" i="50"/>
  <c r="BB670" i="50"/>
  <c r="BB671" i="50"/>
  <c r="BB672" i="50"/>
  <c r="BB673" i="50"/>
  <c r="BB674" i="50"/>
  <c r="BB675" i="50"/>
  <c r="BB676" i="50"/>
  <c r="BB677" i="50"/>
  <c r="BB678" i="50"/>
  <c r="BB679" i="50"/>
  <c r="BB680" i="50"/>
  <c r="BB681" i="50"/>
  <c r="BB682" i="50"/>
  <c r="BB683" i="50"/>
  <c r="BB684" i="50"/>
  <c r="BB685" i="50"/>
  <c r="BB686" i="50"/>
  <c r="BB687" i="50"/>
  <c r="BB688" i="50"/>
  <c r="BB689" i="50"/>
  <c r="BB690" i="50"/>
  <c r="BB691" i="50"/>
  <c r="BB692" i="50"/>
  <c r="BB693" i="50"/>
  <c r="BB694" i="50"/>
  <c r="BB695" i="50"/>
  <c r="BB696" i="50"/>
  <c r="BB697" i="50"/>
  <c r="BB698" i="50"/>
  <c r="BB699" i="50"/>
  <c r="BB700" i="50"/>
  <c r="BB701" i="50"/>
  <c r="BB702" i="50"/>
  <c r="BB703" i="50"/>
  <c r="BB704" i="50"/>
  <c r="BB705" i="50"/>
  <c r="BB706" i="50"/>
  <c r="BB707" i="50"/>
  <c r="BB708" i="50"/>
  <c r="BB709" i="50"/>
  <c r="BB710" i="50"/>
  <c r="BB711" i="50"/>
  <c r="BB712" i="50"/>
  <c r="BB713" i="50"/>
  <c r="BB714" i="50"/>
  <c r="BB715" i="50"/>
  <c r="BB716" i="50"/>
  <c r="BB717" i="50"/>
  <c r="BB718" i="50"/>
  <c r="BB719" i="50"/>
  <c r="BB720" i="50"/>
  <c r="BB721" i="50"/>
  <c r="BB722" i="50"/>
  <c r="BB723" i="50"/>
  <c r="BB724" i="50"/>
  <c r="BB725" i="50"/>
  <c r="BB726" i="50"/>
  <c r="BB727" i="50"/>
  <c r="BB728" i="50"/>
  <c r="BB729" i="50"/>
  <c r="BB730" i="50"/>
  <c r="BB731" i="50"/>
  <c r="BB732" i="50"/>
  <c r="BB733" i="50"/>
  <c r="BB734" i="50"/>
  <c r="BB735" i="50"/>
  <c r="BB736" i="50"/>
  <c r="BB737" i="50"/>
  <c r="BB738" i="50"/>
  <c r="BB739" i="50"/>
  <c r="BB740" i="50"/>
  <c r="BB741" i="50"/>
  <c r="BB742" i="50"/>
  <c r="BB743" i="50"/>
  <c r="BB744" i="50"/>
  <c r="BB745" i="50"/>
  <c r="BB746" i="50"/>
  <c r="BB747" i="50"/>
  <c r="BB748" i="50"/>
  <c r="BB749" i="50"/>
  <c r="BB750" i="50"/>
  <c r="BB751" i="50"/>
  <c r="BB752" i="50"/>
  <c r="BB753" i="50"/>
  <c r="BB754" i="50"/>
  <c r="BB755" i="50"/>
  <c r="BB756" i="50"/>
  <c r="BB757" i="50"/>
  <c r="BB758" i="50"/>
  <c r="BB759" i="50"/>
  <c r="BB760" i="50"/>
  <c r="BB761" i="50"/>
  <c r="BB762" i="50"/>
  <c r="BB763" i="50"/>
  <c r="BB764" i="50"/>
  <c r="BB765" i="50"/>
  <c r="BB766" i="50"/>
  <c r="BB767" i="50"/>
  <c r="BB768" i="50"/>
  <c r="BB769" i="50"/>
  <c r="BB770" i="50"/>
  <c r="BB771" i="50"/>
  <c r="BB772" i="50"/>
  <c r="BB773" i="50"/>
  <c r="BB774" i="50"/>
  <c r="BB775" i="50"/>
  <c r="BB776" i="50"/>
  <c r="BB777" i="50"/>
  <c r="BB778" i="50"/>
  <c r="BB779" i="50"/>
  <c r="BB780" i="50"/>
  <c r="BB781" i="50"/>
  <c r="BB782" i="50"/>
  <c r="BB783" i="50"/>
  <c r="BB784" i="50"/>
  <c r="BB785" i="50"/>
  <c r="BB786" i="50"/>
  <c r="BB787" i="50"/>
  <c r="BB788" i="50"/>
  <c r="BB789" i="50"/>
  <c r="BB790" i="50"/>
  <c r="BB791" i="50"/>
  <c r="BB792" i="50"/>
  <c r="BB793" i="50"/>
  <c r="BB794" i="50"/>
  <c r="BB795" i="50"/>
  <c r="BB796" i="50"/>
  <c r="BB797" i="50"/>
  <c r="BB798" i="50"/>
  <c r="BB799" i="50"/>
  <c r="BB800" i="50"/>
  <c r="BB801" i="50"/>
  <c r="BB802" i="50"/>
  <c r="BB803" i="50"/>
  <c r="BB804" i="50"/>
  <c r="BB805" i="50"/>
  <c r="BB806" i="50"/>
  <c r="BB807" i="50"/>
  <c r="BB808" i="50"/>
  <c r="BB809" i="50"/>
  <c r="BB810" i="50"/>
  <c r="BB811" i="50"/>
  <c r="BB812" i="50"/>
  <c r="BB813" i="50"/>
  <c r="BB814" i="50"/>
  <c r="BB815" i="50"/>
  <c r="BB816" i="50"/>
  <c r="BB817" i="50"/>
  <c r="BB818" i="50"/>
  <c r="BB819" i="50"/>
  <c r="BB820" i="50"/>
  <c r="BB821" i="50"/>
  <c r="BB822" i="50"/>
  <c r="BB823" i="50"/>
  <c r="BB824" i="50"/>
  <c r="BB825" i="50"/>
  <c r="BB826" i="50"/>
  <c r="BB827" i="50"/>
  <c r="BB828" i="50"/>
  <c r="BB829" i="50"/>
  <c r="BB830" i="50"/>
  <c r="BB831" i="50"/>
  <c r="BB832" i="50"/>
  <c r="BB833" i="50"/>
  <c r="BB834" i="50"/>
  <c r="BB835" i="50"/>
  <c r="BB836" i="50"/>
  <c r="BB837" i="50"/>
  <c r="BB838" i="50"/>
  <c r="BB839" i="50"/>
  <c r="BB840" i="50"/>
  <c r="BB841" i="50"/>
  <c r="BB842" i="50"/>
  <c r="BB843" i="50"/>
  <c r="BB844" i="50"/>
  <c r="BB845" i="50"/>
  <c r="BB846" i="50"/>
  <c r="BB847" i="50"/>
  <c r="BB848" i="50"/>
  <c r="BB849" i="50"/>
  <c r="BB850" i="50"/>
  <c r="BB851" i="50"/>
  <c r="BB852" i="50"/>
  <c r="BB853" i="50"/>
  <c r="BB854" i="50"/>
  <c r="BB855" i="50"/>
  <c r="BB856" i="50"/>
  <c r="BB857" i="50"/>
  <c r="BB858" i="50"/>
  <c r="BB859" i="50"/>
  <c r="BB860" i="50"/>
  <c r="BB861" i="50"/>
  <c r="BB862" i="50"/>
  <c r="BB863" i="50"/>
  <c r="BB864" i="50"/>
  <c r="BB865" i="50"/>
  <c r="BB866" i="50"/>
  <c r="BB867" i="50"/>
  <c r="BB868" i="50"/>
  <c r="BB869" i="50"/>
  <c r="BB870" i="50"/>
  <c r="BB871" i="50"/>
  <c r="BB872" i="50"/>
  <c r="BB873" i="50"/>
  <c r="BB874" i="50"/>
  <c r="BB875" i="50"/>
  <c r="BB876" i="50"/>
  <c r="BB877" i="50"/>
  <c r="BB878" i="50"/>
  <c r="BB879" i="50"/>
  <c r="BB880" i="50"/>
  <c r="BB881" i="50"/>
  <c r="BB882" i="50"/>
  <c r="BB883" i="50"/>
  <c r="BB884" i="50"/>
  <c r="BB885" i="50"/>
  <c r="BB886" i="50"/>
  <c r="BB887" i="50"/>
  <c r="BB888" i="50"/>
  <c r="BB889" i="50"/>
  <c r="BB890" i="50"/>
  <c r="BB891" i="50"/>
  <c r="BB892" i="50"/>
  <c r="BB893" i="50"/>
  <c r="BB894" i="50"/>
  <c r="BB895" i="50"/>
  <c r="BB896" i="50"/>
  <c r="BB897" i="50"/>
  <c r="BB898" i="50"/>
  <c r="BB899" i="50"/>
  <c r="BB900" i="50"/>
  <c r="BB901" i="50"/>
  <c r="BB902" i="50"/>
  <c r="BB903" i="50"/>
  <c r="BB904" i="50"/>
  <c r="BB905" i="50"/>
  <c r="BB906" i="50"/>
  <c r="BB907" i="50"/>
  <c r="BB908" i="50"/>
  <c r="BB909" i="50"/>
  <c r="BB910" i="50"/>
  <c r="BB911" i="50"/>
  <c r="BB912" i="50"/>
  <c r="BB913" i="50"/>
  <c r="BB914" i="50"/>
  <c r="BB915" i="50"/>
  <c r="BB916" i="50"/>
  <c r="BB917" i="50"/>
  <c r="BB918" i="50"/>
  <c r="BB919" i="50"/>
  <c r="BB920" i="50"/>
  <c r="BB921" i="50"/>
  <c r="BB922" i="50"/>
  <c r="BB923" i="50"/>
  <c r="BB924" i="50"/>
  <c r="BB925" i="50"/>
  <c r="BB926" i="50"/>
  <c r="BB927" i="50"/>
  <c r="BB928" i="50"/>
  <c r="BB929" i="50"/>
  <c r="BB930" i="50"/>
  <c r="BB931" i="50"/>
  <c r="BB932" i="50"/>
  <c r="BB933" i="50"/>
  <c r="BB934" i="50"/>
  <c r="BB935" i="50"/>
  <c r="BB936" i="50"/>
  <c r="BB937" i="50"/>
  <c r="BB938" i="50"/>
  <c r="BB939" i="50"/>
  <c r="BB940" i="50"/>
  <c r="BB941" i="50"/>
  <c r="BB942" i="50"/>
  <c r="BB943" i="50"/>
  <c r="BB944" i="50"/>
  <c r="BB945" i="50"/>
  <c r="BB946" i="50"/>
  <c r="BB947" i="50"/>
  <c r="BB948" i="50"/>
  <c r="BB949" i="50"/>
  <c r="BB950" i="50"/>
  <c r="BB951" i="50"/>
  <c r="BB952" i="50"/>
  <c r="BB953" i="50"/>
  <c r="BB954" i="50"/>
  <c r="BB955" i="50"/>
  <c r="BB956" i="50"/>
  <c r="BB957" i="50"/>
  <c r="BB958" i="50"/>
  <c r="BB959" i="50"/>
  <c r="BB960" i="50"/>
  <c r="BB961" i="50"/>
  <c r="BB962" i="50"/>
  <c r="BB963" i="50"/>
  <c r="BB964" i="50"/>
  <c r="BB965" i="50"/>
  <c r="BB966" i="50"/>
  <c r="BB967" i="50"/>
  <c r="BB968" i="50"/>
  <c r="BB969" i="50"/>
  <c r="BB970" i="50"/>
  <c r="BB971" i="50"/>
  <c r="BB972" i="50"/>
  <c r="BB973" i="50"/>
  <c r="BB974" i="50"/>
  <c r="BB975" i="50"/>
  <c r="BB976" i="50"/>
  <c r="BB977" i="50"/>
  <c r="BB978" i="50"/>
  <c r="BB979" i="50"/>
  <c r="BB980" i="50"/>
  <c r="BB981" i="50"/>
  <c r="BB982" i="50"/>
  <c r="BB983" i="50"/>
  <c r="BB984" i="50"/>
  <c r="BB985" i="50"/>
  <c r="BB986" i="50"/>
  <c r="BB987" i="50"/>
  <c r="BB988" i="50"/>
  <c r="BB989" i="50"/>
  <c r="BB990" i="50"/>
  <c r="BB991" i="50"/>
  <c r="BB992" i="50"/>
  <c r="BB993" i="50"/>
  <c r="BB994" i="50"/>
  <c r="BB995" i="50"/>
  <c r="BB996" i="50"/>
  <c r="BB997" i="50"/>
  <c r="BB998" i="50"/>
  <c r="BB999" i="50"/>
  <c r="BB1000" i="50"/>
  <c r="BB1001" i="50"/>
  <c r="BB1002" i="50"/>
  <c r="BB1003" i="50"/>
  <c r="BB1004" i="50"/>
  <c r="BB1005" i="50"/>
  <c r="BB1006" i="50"/>
  <c r="BB1007" i="50"/>
  <c r="BB1008" i="50"/>
  <c r="BB1009" i="50"/>
  <c r="BB1010" i="50"/>
  <c r="BB1011" i="50"/>
  <c r="BB1012" i="50"/>
  <c r="BB1013" i="50"/>
  <c r="BB14" i="50"/>
  <c r="BA15" i="50"/>
  <c r="BA16" i="50"/>
  <c r="BA17" i="50"/>
  <c r="BA18" i="50"/>
  <c r="BA19" i="50"/>
  <c r="BA20" i="50"/>
  <c r="BA21" i="50"/>
  <c r="BA22" i="50"/>
  <c r="BA23" i="50"/>
  <c r="BA24" i="50"/>
  <c r="BA25" i="50"/>
  <c r="BA26" i="50"/>
  <c r="BA27" i="50"/>
  <c r="BA28" i="50"/>
  <c r="BA29" i="50"/>
  <c r="BA30" i="50"/>
  <c r="BA31" i="50"/>
  <c r="BA32" i="50"/>
  <c r="BA33" i="50"/>
  <c r="BA34" i="50"/>
  <c r="BA35" i="50"/>
  <c r="BA36" i="50"/>
  <c r="BA37" i="50"/>
  <c r="BA38" i="50"/>
  <c r="BA39" i="50"/>
  <c r="BA40" i="50"/>
  <c r="BA41" i="50"/>
  <c r="BA42" i="50"/>
  <c r="BA43" i="50"/>
  <c r="BA44" i="50"/>
  <c r="BA45" i="50"/>
  <c r="BA46" i="50"/>
  <c r="BA47" i="50"/>
  <c r="BA48" i="50"/>
  <c r="BA49" i="50"/>
  <c r="BA50" i="50"/>
  <c r="BA51" i="50"/>
  <c r="BA52" i="50"/>
  <c r="BA53" i="50"/>
  <c r="BA54" i="50"/>
  <c r="BA55" i="50"/>
  <c r="BA56" i="50"/>
  <c r="BA57" i="50"/>
  <c r="BA58" i="50"/>
  <c r="BA59" i="50"/>
  <c r="BA60" i="50"/>
  <c r="BA61" i="50"/>
  <c r="BA62" i="50"/>
  <c r="BA63" i="50"/>
  <c r="BA64" i="50"/>
  <c r="BA65" i="50"/>
  <c r="BA66" i="50"/>
  <c r="BA67" i="50"/>
  <c r="BA68" i="50"/>
  <c r="BA69" i="50"/>
  <c r="BA70" i="50"/>
  <c r="BA71" i="50"/>
  <c r="BA72" i="50"/>
  <c r="BA73" i="50"/>
  <c r="BA74" i="50"/>
  <c r="BA75" i="50"/>
  <c r="BA76" i="50"/>
  <c r="BA77" i="50"/>
  <c r="BA78" i="50"/>
  <c r="BA79" i="50"/>
  <c r="BA80" i="50"/>
  <c r="BA81" i="50"/>
  <c r="BA82" i="50"/>
  <c r="BA83" i="50"/>
  <c r="BA84" i="50"/>
  <c r="BA85" i="50"/>
  <c r="BA86" i="50"/>
  <c r="BA87" i="50"/>
  <c r="BA88" i="50"/>
  <c r="BA89" i="50"/>
  <c r="BA90" i="50"/>
  <c r="BA91" i="50"/>
  <c r="BA92" i="50"/>
  <c r="BA93" i="50"/>
  <c r="BA94" i="50"/>
  <c r="BA95" i="50"/>
  <c r="BA96" i="50"/>
  <c r="BA97" i="50"/>
  <c r="BA98" i="50"/>
  <c r="BA99" i="50"/>
  <c r="BA100" i="50"/>
  <c r="BA101" i="50"/>
  <c r="BA102" i="50"/>
  <c r="BA103" i="50"/>
  <c r="BA104" i="50"/>
  <c r="BA105" i="50"/>
  <c r="BA106" i="50"/>
  <c r="BA107" i="50"/>
  <c r="BA108" i="50"/>
  <c r="BA109" i="50"/>
  <c r="BA110" i="50"/>
  <c r="BA111" i="50"/>
  <c r="BA112" i="50"/>
  <c r="BA113" i="50"/>
  <c r="BA114" i="50"/>
  <c r="BA115" i="50"/>
  <c r="BA116" i="50"/>
  <c r="BA117" i="50"/>
  <c r="BA118" i="50"/>
  <c r="BA119" i="50"/>
  <c r="BA120" i="50"/>
  <c r="BA121" i="50"/>
  <c r="BA122" i="50"/>
  <c r="BA123" i="50"/>
  <c r="BA124" i="50"/>
  <c r="BA125" i="50"/>
  <c r="BA126" i="50"/>
  <c r="BA127" i="50"/>
  <c r="BA128" i="50"/>
  <c r="BA129" i="50"/>
  <c r="BA130" i="50"/>
  <c r="BA131" i="50"/>
  <c r="BA132" i="50"/>
  <c r="BA133" i="50"/>
  <c r="BA134" i="50"/>
  <c r="BA135" i="50"/>
  <c r="BA136" i="50"/>
  <c r="BA137" i="50"/>
  <c r="BA138" i="50"/>
  <c r="BA139" i="50"/>
  <c r="BA140" i="50"/>
  <c r="BA141" i="50"/>
  <c r="BA142" i="50"/>
  <c r="BA143" i="50"/>
  <c r="BA144" i="50"/>
  <c r="BA145" i="50"/>
  <c r="BA146" i="50"/>
  <c r="BA147" i="50"/>
  <c r="BA148" i="50"/>
  <c r="BA149" i="50"/>
  <c r="BA150" i="50"/>
  <c r="BA151" i="50"/>
  <c r="BA152" i="50"/>
  <c r="BA153" i="50"/>
  <c r="BA154" i="50"/>
  <c r="BA155" i="50"/>
  <c r="BA156" i="50"/>
  <c r="BA157" i="50"/>
  <c r="BA158" i="50"/>
  <c r="BA159" i="50"/>
  <c r="BA160" i="50"/>
  <c r="BA161" i="50"/>
  <c r="BA162" i="50"/>
  <c r="BA163" i="50"/>
  <c r="BA164" i="50"/>
  <c r="BA165" i="50"/>
  <c r="BA166" i="50"/>
  <c r="BA167" i="50"/>
  <c r="BA168" i="50"/>
  <c r="BA169" i="50"/>
  <c r="BA170" i="50"/>
  <c r="BA171" i="50"/>
  <c r="BA172" i="50"/>
  <c r="BA173" i="50"/>
  <c r="BA174" i="50"/>
  <c r="BA175" i="50"/>
  <c r="BA176" i="50"/>
  <c r="BA177" i="50"/>
  <c r="BA178" i="50"/>
  <c r="BA179" i="50"/>
  <c r="BA180" i="50"/>
  <c r="BA181" i="50"/>
  <c r="BA182" i="50"/>
  <c r="BA183" i="50"/>
  <c r="BA184" i="50"/>
  <c r="BA185" i="50"/>
  <c r="BA186" i="50"/>
  <c r="BA187" i="50"/>
  <c r="BA188" i="50"/>
  <c r="BA189" i="50"/>
  <c r="BA190" i="50"/>
  <c r="BA191" i="50"/>
  <c r="BA192" i="50"/>
  <c r="BA193" i="50"/>
  <c r="BA194" i="50"/>
  <c r="BA195" i="50"/>
  <c r="BA196" i="50"/>
  <c r="BA197" i="50"/>
  <c r="BA198" i="50"/>
  <c r="BA199" i="50"/>
  <c r="BA200" i="50"/>
  <c r="BA201" i="50"/>
  <c r="BA202" i="50"/>
  <c r="BA203" i="50"/>
  <c r="BA204" i="50"/>
  <c r="BA205" i="50"/>
  <c r="BA206" i="50"/>
  <c r="BA207" i="50"/>
  <c r="BA208" i="50"/>
  <c r="BA209" i="50"/>
  <c r="BA210" i="50"/>
  <c r="BA211" i="50"/>
  <c r="BA212" i="50"/>
  <c r="BA213" i="50"/>
  <c r="BA214" i="50"/>
  <c r="BA215" i="50"/>
  <c r="BA216" i="50"/>
  <c r="BA217" i="50"/>
  <c r="BA218" i="50"/>
  <c r="BA219" i="50"/>
  <c r="BA220" i="50"/>
  <c r="BA221" i="50"/>
  <c r="BA222" i="50"/>
  <c r="BA223" i="50"/>
  <c r="BA224" i="50"/>
  <c r="BA225" i="50"/>
  <c r="BA226" i="50"/>
  <c r="BA227" i="50"/>
  <c r="BA228" i="50"/>
  <c r="BA229" i="50"/>
  <c r="BA230" i="50"/>
  <c r="BA231" i="50"/>
  <c r="BA232" i="50"/>
  <c r="BA233" i="50"/>
  <c r="BA234" i="50"/>
  <c r="BA235" i="50"/>
  <c r="BA236" i="50"/>
  <c r="BA237" i="50"/>
  <c r="BA238" i="50"/>
  <c r="BA239" i="50"/>
  <c r="BA240" i="50"/>
  <c r="BA241" i="50"/>
  <c r="BA242" i="50"/>
  <c r="BA243" i="50"/>
  <c r="BA244" i="50"/>
  <c r="BA245" i="50"/>
  <c r="BA246" i="50"/>
  <c r="BA247" i="50"/>
  <c r="BA248" i="50"/>
  <c r="BA249" i="50"/>
  <c r="BA250" i="50"/>
  <c r="BA251" i="50"/>
  <c r="BA252" i="50"/>
  <c r="BA253" i="50"/>
  <c r="BA254" i="50"/>
  <c r="BA255" i="50"/>
  <c r="BA256" i="50"/>
  <c r="BA257" i="50"/>
  <c r="BA258" i="50"/>
  <c r="BA259" i="50"/>
  <c r="BA260" i="50"/>
  <c r="BA261" i="50"/>
  <c r="BA262" i="50"/>
  <c r="BA263" i="50"/>
  <c r="BA264" i="50"/>
  <c r="BA265" i="50"/>
  <c r="BA266" i="50"/>
  <c r="BA267" i="50"/>
  <c r="BA268" i="50"/>
  <c r="BA269" i="50"/>
  <c r="BA270" i="50"/>
  <c r="BA271" i="50"/>
  <c r="BA272" i="50"/>
  <c r="BA273" i="50"/>
  <c r="BA274" i="50"/>
  <c r="BA275" i="50"/>
  <c r="BA276" i="50"/>
  <c r="BA277" i="50"/>
  <c r="BA278" i="50"/>
  <c r="BA279" i="50"/>
  <c r="BA280" i="50"/>
  <c r="BA281" i="50"/>
  <c r="BA282" i="50"/>
  <c r="BA283" i="50"/>
  <c r="BA284" i="50"/>
  <c r="BA285" i="50"/>
  <c r="BA286" i="50"/>
  <c r="BA287" i="50"/>
  <c r="BA288" i="50"/>
  <c r="BA289" i="50"/>
  <c r="BA290" i="50"/>
  <c r="BA291" i="50"/>
  <c r="BA292" i="50"/>
  <c r="BA293" i="50"/>
  <c r="BA294" i="50"/>
  <c r="BA295" i="50"/>
  <c r="BA296" i="50"/>
  <c r="BA297" i="50"/>
  <c r="BA298" i="50"/>
  <c r="BA299" i="50"/>
  <c r="BA300" i="50"/>
  <c r="BA301" i="50"/>
  <c r="BA302" i="50"/>
  <c r="BA303" i="50"/>
  <c r="BA304" i="50"/>
  <c r="BA305" i="50"/>
  <c r="BA306" i="50"/>
  <c r="BA307" i="50"/>
  <c r="BA308" i="50"/>
  <c r="BA309" i="50"/>
  <c r="BA310" i="50"/>
  <c r="BA311" i="50"/>
  <c r="BA312" i="50"/>
  <c r="BA313" i="50"/>
  <c r="BA314" i="50"/>
  <c r="BA315" i="50"/>
  <c r="BA316" i="50"/>
  <c r="BA317" i="50"/>
  <c r="BA318" i="50"/>
  <c r="BA319" i="50"/>
  <c r="BA320" i="50"/>
  <c r="BA321" i="50"/>
  <c r="BA322" i="50"/>
  <c r="BA323" i="50"/>
  <c r="BA324" i="50"/>
  <c r="BA325" i="50"/>
  <c r="BA326" i="50"/>
  <c r="BA327" i="50"/>
  <c r="BA328" i="50"/>
  <c r="BA329" i="50"/>
  <c r="BA330" i="50"/>
  <c r="BA331" i="50"/>
  <c r="BA332" i="50"/>
  <c r="BA333" i="50"/>
  <c r="BA334" i="50"/>
  <c r="BA335" i="50"/>
  <c r="BA336" i="50"/>
  <c r="BA337" i="50"/>
  <c r="BA338" i="50"/>
  <c r="BA339" i="50"/>
  <c r="BA340" i="50"/>
  <c r="BA341" i="50"/>
  <c r="BA342" i="50"/>
  <c r="BA343" i="50"/>
  <c r="BA344" i="50"/>
  <c r="BA345" i="50"/>
  <c r="BA346" i="50"/>
  <c r="BA347" i="50"/>
  <c r="BA348" i="50"/>
  <c r="BA349" i="50"/>
  <c r="BA350" i="50"/>
  <c r="BA351" i="50"/>
  <c r="BA352" i="50"/>
  <c r="BA353" i="50"/>
  <c r="BA354" i="50"/>
  <c r="BA355" i="50"/>
  <c r="BA356" i="50"/>
  <c r="BA357" i="50"/>
  <c r="BA358" i="50"/>
  <c r="BA359" i="50"/>
  <c r="BA360" i="50"/>
  <c r="BA361" i="50"/>
  <c r="BA362" i="50"/>
  <c r="BA363" i="50"/>
  <c r="BA364" i="50"/>
  <c r="BA365" i="50"/>
  <c r="BA366" i="50"/>
  <c r="BA367" i="50"/>
  <c r="BA368" i="50"/>
  <c r="BA369" i="50"/>
  <c r="BA370" i="50"/>
  <c r="BA371" i="50"/>
  <c r="BA372" i="50"/>
  <c r="BA373" i="50"/>
  <c r="BA374" i="50"/>
  <c r="BA375" i="50"/>
  <c r="BA376" i="50"/>
  <c r="BA377" i="50"/>
  <c r="BA378" i="50"/>
  <c r="BA379" i="50"/>
  <c r="BA380" i="50"/>
  <c r="BA381" i="50"/>
  <c r="BA382" i="50"/>
  <c r="BA383" i="50"/>
  <c r="BA384" i="50"/>
  <c r="BA385" i="50"/>
  <c r="BA386" i="50"/>
  <c r="BA387" i="50"/>
  <c r="BA388" i="50"/>
  <c r="BA389" i="50"/>
  <c r="BA390" i="50"/>
  <c r="BA391" i="50"/>
  <c r="BA392" i="50"/>
  <c r="BA393" i="50"/>
  <c r="BA394" i="50"/>
  <c r="BA395" i="50"/>
  <c r="BA396" i="50"/>
  <c r="BA397" i="50"/>
  <c r="BA398" i="50"/>
  <c r="BA399" i="50"/>
  <c r="BA400" i="50"/>
  <c r="BA401" i="50"/>
  <c r="BA402" i="50"/>
  <c r="BA403" i="50"/>
  <c r="BA404" i="50"/>
  <c r="BA405" i="50"/>
  <c r="BA406" i="50"/>
  <c r="BA407" i="50"/>
  <c r="BA408" i="50"/>
  <c r="BA409" i="50"/>
  <c r="BA410" i="50"/>
  <c r="BA411" i="50"/>
  <c r="BA412" i="50"/>
  <c r="BA413" i="50"/>
  <c r="BA414" i="50"/>
  <c r="BA415" i="50"/>
  <c r="BA416" i="50"/>
  <c r="BA417" i="50"/>
  <c r="BA418" i="50"/>
  <c r="BA419" i="50"/>
  <c r="BA420" i="50"/>
  <c r="BA421" i="50"/>
  <c r="BA422" i="50"/>
  <c r="BA423" i="50"/>
  <c r="BA424" i="50"/>
  <c r="BA425" i="50"/>
  <c r="BA426" i="50"/>
  <c r="BA427" i="50"/>
  <c r="BA428" i="50"/>
  <c r="BA429" i="50"/>
  <c r="BA430" i="50"/>
  <c r="BA431" i="50"/>
  <c r="BA432" i="50"/>
  <c r="BA433" i="50"/>
  <c r="BA434" i="50"/>
  <c r="BA435" i="50"/>
  <c r="BA436" i="50"/>
  <c r="BA437" i="50"/>
  <c r="BA438" i="50"/>
  <c r="BA439" i="50"/>
  <c r="BA440" i="50"/>
  <c r="BA441" i="50"/>
  <c r="BA442" i="50"/>
  <c r="BA443" i="50"/>
  <c r="BA444" i="50"/>
  <c r="BA445" i="50"/>
  <c r="BA446" i="50"/>
  <c r="BA447" i="50"/>
  <c r="BA448" i="50"/>
  <c r="BA449" i="50"/>
  <c r="BA450" i="50"/>
  <c r="BA451" i="50"/>
  <c r="BA452" i="50"/>
  <c r="BA453" i="50"/>
  <c r="BA454" i="50"/>
  <c r="BA455" i="50"/>
  <c r="BA456" i="50"/>
  <c r="BA457" i="50"/>
  <c r="BA458" i="50"/>
  <c r="BA459" i="50"/>
  <c r="BA460" i="50"/>
  <c r="BA461" i="50"/>
  <c r="BA462" i="50"/>
  <c r="BA463" i="50"/>
  <c r="BA464" i="50"/>
  <c r="BA465" i="50"/>
  <c r="BA466" i="50"/>
  <c r="BA467" i="50"/>
  <c r="BA468" i="50"/>
  <c r="BA469" i="50"/>
  <c r="BA470" i="50"/>
  <c r="BA471" i="50"/>
  <c r="BA472" i="50"/>
  <c r="BA473" i="50"/>
  <c r="BA474" i="50"/>
  <c r="BA475" i="50"/>
  <c r="BA476" i="50"/>
  <c r="BA477" i="50"/>
  <c r="BA478" i="50"/>
  <c r="BA479" i="50"/>
  <c r="BA480" i="50"/>
  <c r="BA481" i="50"/>
  <c r="BA482" i="50"/>
  <c r="BA483" i="50"/>
  <c r="BA484" i="50"/>
  <c r="BA485" i="50"/>
  <c r="BA486" i="50"/>
  <c r="BA487" i="50"/>
  <c r="BA488" i="50"/>
  <c r="BA489" i="50"/>
  <c r="BA490" i="50"/>
  <c r="BA491" i="50"/>
  <c r="BA492" i="50"/>
  <c r="BA493" i="50"/>
  <c r="BA494" i="50"/>
  <c r="BA495" i="50"/>
  <c r="BA496" i="50"/>
  <c r="BA497" i="50"/>
  <c r="BA498" i="50"/>
  <c r="BA499" i="50"/>
  <c r="BA500" i="50"/>
  <c r="BA501" i="50"/>
  <c r="BA502" i="50"/>
  <c r="BA503" i="50"/>
  <c r="BA504" i="50"/>
  <c r="BA505" i="50"/>
  <c r="BA506" i="50"/>
  <c r="BA507" i="50"/>
  <c r="BA508" i="50"/>
  <c r="BA509" i="50"/>
  <c r="BA510" i="50"/>
  <c r="BA511" i="50"/>
  <c r="BA512" i="50"/>
  <c r="BA513" i="50"/>
  <c r="BA514" i="50"/>
  <c r="BA515" i="50"/>
  <c r="BA516" i="50"/>
  <c r="BA517" i="50"/>
  <c r="BA518" i="50"/>
  <c r="BA519" i="50"/>
  <c r="BA520" i="50"/>
  <c r="BA521" i="50"/>
  <c r="BA522" i="50"/>
  <c r="BA523" i="50"/>
  <c r="BA524" i="50"/>
  <c r="BA525" i="50"/>
  <c r="BA526" i="50"/>
  <c r="BA527" i="50"/>
  <c r="BA528" i="50"/>
  <c r="BA529" i="50"/>
  <c r="BA530" i="50"/>
  <c r="BA531" i="50"/>
  <c r="BA532" i="50"/>
  <c r="BA533" i="50"/>
  <c r="BA534" i="50"/>
  <c r="BA535" i="50"/>
  <c r="BA536" i="50"/>
  <c r="BA537" i="50"/>
  <c r="BA538" i="50"/>
  <c r="BA539" i="50"/>
  <c r="BA540" i="50"/>
  <c r="BA541" i="50"/>
  <c r="BA542" i="50"/>
  <c r="BA543" i="50"/>
  <c r="BA544" i="50"/>
  <c r="BA545" i="50"/>
  <c r="BA546" i="50"/>
  <c r="BA547" i="50"/>
  <c r="BA548" i="50"/>
  <c r="BA549" i="50"/>
  <c r="BA550" i="50"/>
  <c r="BA551" i="50"/>
  <c r="BA552" i="50"/>
  <c r="BA553" i="50"/>
  <c r="BA554" i="50"/>
  <c r="BA555" i="50"/>
  <c r="BA556" i="50"/>
  <c r="BA557" i="50"/>
  <c r="BA558" i="50"/>
  <c r="BA559" i="50"/>
  <c r="BA560" i="50"/>
  <c r="BA561" i="50"/>
  <c r="BA562" i="50"/>
  <c r="BA563" i="50"/>
  <c r="BA564" i="50"/>
  <c r="BA565" i="50"/>
  <c r="BA566" i="50"/>
  <c r="BA567" i="50"/>
  <c r="BA568" i="50"/>
  <c r="BA569" i="50"/>
  <c r="BA570" i="50"/>
  <c r="BA571" i="50"/>
  <c r="BA572" i="50"/>
  <c r="BA573" i="50"/>
  <c r="BA574" i="50"/>
  <c r="BA575" i="50"/>
  <c r="BA576" i="50"/>
  <c r="BA577" i="50"/>
  <c r="BA578" i="50"/>
  <c r="BA579" i="50"/>
  <c r="BA580" i="50"/>
  <c r="BA581" i="50"/>
  <c r="BA582" i="50"/>
  <c r="BA583" i="50"/>
  <c r="BA584" i="50"/>
  <c r="BA585" i="50"/>
  <c r="BA586" i="50"/>
  <c r="BA587" i="50"/>
  <c r="BA588" i="50"/>
  <c r="BA589" i="50"/>
  <c r="BA590" i="50"/>
  <c r="BA591" i="50"/>
  <c r="BA592" i="50"/>
  <c r="BA593" i="50"/>
  <c r="BA594" i="50"/>
  <c r="BA595" i="50"/>
  <c r="BA596" i="50"/>
  <c r="BA597" i="50"/>
  <c r="BA598" i="50"/>
  <c r="BA599" i="50"/>
  <c r="BA600" i="50"/>
  <c r="BA601" i="50"/>
  <c r="BA602" i="50"/>
  <c r="BA603" i="50"/>
  <c r="BA604" i="50"/>
  <c r="BA605" i="50"/>
  <c r="BA606" i="50"/>
  <c r="BA607" i="50"/>
  <c r="BA608" i="50"/>
  <c r="BA609" i="50"/>
  <c r="BA610" i="50"/>
  <c r="BA611" i="50"/>
  <c r="BA612" i="50"/>
  <c r="BA613" i="50"/>
  <c r="BA614" i="50"/>
  <c r="BA615" i="50"/>
  <c r="BA616" i="50"/>
  <c r="BA617" i="50"/>
  <c r="BA618" i="50"/>
  <c r="BA619" i="50"/>
  <c r="BA620" i="50"/>
  <c r="BA621" i="50"/>
  <c r="BA622" i="50"/>
  <c r="BA623" i="50"/>
  <c r="BA624" i="50"/>
  <c r="BA625" i="50"/>
  <c r="BA626" i="50"/>
  <c r="BA627" i="50"/>
  <c r="BA628" i="50"/>
  <c r="BA629" i="50"/>
  <c r="BA630" i="50"/>
  <c r="BA631" i="50"/>
  <c r="BA632" i="50"/>
  <c r="BA633" i="50"/>
  <c r="BA634" i="50"/>
  <c r="BA635" i="50"/>
  <c r="BA636" i="50"/>
  <c r="BA637" i="50"/>
  <c r="BA638" i="50"/>
  <c r="BA639" i="50"/>
  <c r="BA640" i="50"/>
  <c r="BA641" i="50"/>
  <c r="BA642" i="50"/>
  <c r="BA643" i="50"/>
  <c r="BA644" i="50"/>
  <c r="BA645" i="50"/>
  <c r="BA646" i="50"/>
  <c r="BA647" i="50"/>
  <c r="BA648" i="50"/>
  <c r="BA649" i="50"/>
  <c r="BA650" i="50"/>
  <c r="BA651" i="50"/>
  <c r="BA652" i="50"/>
  <c r="BA653" i="50"/>
  <c r="BA654" i="50"/>
  <c r="BA655" i="50"/>
  <c r="BA656" i="50"/>
  <c r="BA657" i="50"/>
  <c r="BA658" i="50"/>
  <c r="BA659" i="50"/>
  <c r="BA660" i="50"/>
  <c r="BA661" i="50"/>
  <c r="BA662" i="50"/>
  <c r="BA663" i="50"/>
  <c r="BA664" i="50"/>
  <c r="BA665" i="50"/>
  <c r="BA666" i="50"/>
  <c r="BA667" i="50"/>
  <c r="BA668" i="50"/>
  <c r="BA669" i="50"/>
  <c r="BA670" i="50"/>
  <c r="BA671" i="50"/>
  <c r="BA672" i="50"/>
  <c r="BA673" i="50"/>
  <c r="BA674" i="50"/>
  <c r="BA675" i="50"/>
  <c r="BA676" i="50"/>
  <c r="BA677" i="50"/>
  <c r="BA678" i="50"/>
  <c r="BA679" i="50"/>
  <c r="BA680" i="50"/>
  <c r="BA681" i="50"/>
  <c r="BA682" i="50"/>
  <c r="BA683" i="50"/>
  <c r="BA684" i="50"/>
  <c r="BA685" i="50"/>
  <c r="BA686" i="50"/>
  <c r="BA687" i="50"/>
  <c r="BA688" i="50"/>
  <c r="BA689" i="50"/>
  <c r="BA690" i="50"/>
  <c r="BA691" i="50"/>
  <c r="BA692" i="50"/>
  <c r="BA693" i="50"/>
  <c r="BA694" i="50"/>
  <c r="BA695" i="50"/>
  <c r="BA696" i="50"/>
  <c r="BA697" i="50"/>
  <c r="BA698" i="50"/>
  <c r="BA699" i="50"/>
  <c r="BA700" i="50"/>
  <c r="BA701" i="50"/>
  <c r="BA702" i="50"/>
  <c r="BA703" i="50"/>
  <c r="BA704" i="50"/>
  <c r="BA705" i="50"/>
  <c r="BA706" i="50"/>
  <c r="BA707" i="50"/>
  <c r="BA708" i="50"/>
  <c r="BA709" i="50"/>
  <c r="BA710" i="50"/>
  <c r="BA711" i="50"/>
  <c r="BA712" i="50"/>
  <c r="BA713" i="50"/>
  <c r="BA714" i="50"/>
  <c r="BA715" i="50"/>
  <c r="BA716" i="50"/>
  <c r="BA717" i="50"/>
  <c r="BA718" i="50"/>
  <c r="BA719" i="50"/>
  <c r="BA720" i="50"/>
  <c r="BA721" i="50"/>
  <c r="BA722" i="50"/>
  <c r="BA723" i="50"/>
  <c r="BA724" i="50"/>
  <c r="BA725" i="50"/>
  <c r="BA726" i="50"/>
  <c r="BA727" i="50"/>
  <c r="BA728" i="50"/>
  <c r="BA729" i="50"/>
  <c r="BA730" i="50"/>
  <c r="BA731" i="50"/>
  <c r="BA732" i="50"/>
  <c r="BA733" i="50"/>
  <c r="BA734" i="50"/>
  <c r="BA735" i="50"/>
  <c r="BA736" i="50"/>
  <c r="BA737" i="50"/>
  <c r="BA738" i="50"/>
  <c r="BA739" i="50"/>
  <c r="BA740" i="50"/>
  <c r="BA741" i="50"/>
  <c r="BA742" i="50"/>
  <c r="BA743" i="50"/>
  <c r="BA744" i="50"/>
  <c r="BA745" i="50"/>
  <c r="BA746" i="50"/>
  <c r="BA747" i="50"/>
  <c r="BA748" i="50"/>
  <c r="BA749" i="50"/>
  <c r="BA750" i="50"/>
  <c r="BA751" i="50"/>
  <c r="BA752" i="50"/>
  <c r="BA753" i="50"/>
  <c r="BA754" i="50"/>
  <c r="BA755" i="50"/>
  <c r="BA756" i="50"/>
  <c r="BA757" i="50"/>
  <c r="BA758" i="50"/>
  <c r="BA759" i="50"/>
  <c r="BA760" i="50"/>
  <c r="BA761" i="50"/>
  <c r="BA762" i="50"/>
  <c r="BA763" i="50"/>
  <c r="BA764" i="50"/>
  <c r="BA765" i="50"/>
  <c r="BA766" i="50"/>
  <c r="BA767" i="50"/>
  <c r="BA768" i="50"/>
  <c r="BA769" i="50"/>
  <c r="BA770" i="50"/>
  <c r="BA771" i="50"/>
  <c r="BA772" i="50"/>
  <c r="BA773" i="50"/>
  <c r="BA774" i="50"/>
  <c r="BA775" i="50"/>
  <c r="BA776" i="50"/>
  <c r="BA777" i="50"/>
  <c r="BA778" i="50"/>
  <c r="BA779" i="50"/>
  <c r="BA780" i="50"/>
  <c r="BA781" i="50"/>
  <c r="BA782" i="50"/>
  <c r="BA783" i="50"/>
  <c r="BA784" i="50"/>
  <c r="BA785" i="50"/>
  <c r="BA786" i="50"/>
  <c r="BA787" i="50"/>
  <c r="BA788" i="50"/>
  <c r="BA789" i="50"/>
  <c r="BA790" i="50"/>
  <c r="BA791" i="50"/>
  <c r="BA792" i="50"/>
  <c r="BA793" i="50"/>
  <c r="BA794" i="50"/>
  <c r="BA795" i="50"/>
  <c r="BA796" i="50"/>
  <c r="BA797" i="50"/>
  <c r="BA798" i="50"/>
  <c r="BA799" i="50"/>
  <c r="BA800" i="50"/>
  <c r="BA801" i="50"/>
  <c r="BA802" i="50"/>
  <c r="BA803" i="50"/>
  <c r="BA804" i="50"/>
  <c r="BA805" i="50"/>
  <c r="BA806" i="50"/>
  <c r="BA807" i="50"/>
  <c r="BA808" i="50"/>
  <c r="BA809" i="50"/>
  <c r="BA810" i="50"/>
  <c r="BA811" i="50"/>
  <c r="BA812" i="50"/>
  <c r="BA813" i="50"/>
  <c r="BA814" i="50"/>
  <c r="BA815" i="50"/>
  <c r="BA816" i="50"/>
  <c r="BA817" i="50"/>
  <c r="BA818" i="50"/>
  <c r="BA819" i="50"/>
  <c r="BA820" i="50"/>
  <c r="BA821" i="50"/>
  <c r="BA822" i="50"/>
  <c r="BA823" i="50"/>
  <c r="BA824" i="50"/>
  <c r="BA825" i="50"/>
  <c r="BA826" i="50"/>
  <c r="BA827" i="50"/>
  <c r="BA828" i="50"/>
  <c r="BA829" i="50"/>
  <c r="BA830" i="50"/>
  <c r="BA831" i="50"/>
  <c r="BA832" i="50"/>
  <c r="BA833" i="50"/>
  <c r="BA834" i="50"/>
  <c r="BA835" i="50"/>
  <c r="BA836" i="50"/>
  <c r="BA837" i="50"/>
  <c r="BA838" i="50"/>
  <c r="BA839" i="50"/>
  <c r="BA840" i="50"/>
  <c r="BA841" i="50"/>
  <c r="BA842" i="50"/>
  <c r="BA843" i="50"/>
  <c r="BA844" i="50"/>
  <c r="BA845" i="50"/>
  <c r="BA846" i="50"/>
  <c r="BA847" i="50"/>
  <c r="BA848" i="50"/>
  <c r="BA849" i="50"/>
  <c r="BA850" i="50"/>
  <c r="BA851" i="50"/>
  <c r="BA852" i="50"/>
  <c r="BA853" i="50"/>
  <c r="BA854" i="50"/>
  <c r="BA855" i="50"/>
  <c r="BA856" i="50"/>
  <c r="BA857" i="50"/>
  <c r="BA858" i="50"/>
  <c r="BA859" i="50"/>
  <c r="BA860" i="50"/>
  <c r="BA861" i="50"/>
  <c r="BA862" i="50"/>
  <c r="BA863" i="50"/>
  <c r="BA864" i="50"/>
  <c r="BA865" i="50"/>
  <c r="BA866" i="50"/>
  <c r="BA867" i="50"/>
  <c r="BA868" i="50"/>
  <c r="BA869" i="50"/>
  <c r="BA870" i="50"/>
  <c r="BA871" i="50"/>
  <c r="BA872" i="50"/>
  <c r="BA873" i="50"/>
  <c r="BA874" i="50"/>
  <c r="BA875" i="50"/>
  <c r="BA876" i="50"/>
  <c r="BA877" i="50"/>
  <c r="BA878" i="50"/>
  <c r="BA879" i="50"/>
  <c r="BA880" i="50"/>
  <c r="BA881" i="50"/>
  <c r="BA882" i="50"/>
  <c r="BA883" i="50"/>
  <c r="BA884" i="50"/>
  <c r="BA885" i="50"/>
  <c r="BA886" i="50"/>
  <c r="BA887" i="50"/>
  <c r="BA888" i="50"/>
  <c r="BA889" i="50"/>
  <c r="BA890" i="50"/>
  <c r="BA891" i="50"/>
  <c r="BA892" i="50"/>
  <c r="BA893" i="50"/>
  <c r="BA894" i="50"/>
  <c r="BA895" i="50"/>
  <c r="BA896" i="50"/>
  <c r="BA897" i="50"/>
  <c r="BA898" i="50"/>
  <c r="BA899" i="50"/>
  <c r="BA900" i="50"/>
  <c r="BA901" i="50"/>
  <c r="BA902" i="50"/>
  <c r="BA903" i="50"/>
  <c r="BA904" i="50"/>
  <c r="BA905" i="50"/>
  <c r="BA906" i="50"/>
  <c r="BA907" i="50"/>
  <c r="BA908" i="50"/>
  <c r="BA909" i="50"/>
  <c r="BA910" i="50"/>
  <c r="BA911" i="50"/>
  <c r="BA912" i="50"/>
  <c r="BA913" i="50"/>
  <c r="BA914" i="50"/>
  <c r="BA915" i="50"/>
  <c r="BA916" i="50"/>
  <c r="BA917" i="50"/>
  <c r="BA918" i="50"/>
  <c r="BA919" i="50"/>
  <c r="BA920" i="50"/>
  <c r="BA921" i="50"/>
  <c r="BA922" i="50"/>
  <c r="BA923" i="50"/>
  <c r="BA924" i="50"/>
  <c r="BA925" i="50"/>
  <c r="BA926" i="50"/>
  <c r="BA927" i="50"/>
  <c r="BA928" i="50"/>
  <c r="BA929" i="50"/>
  <c r="BA930" i="50"/>
  <c r="BA931" i="50"/>
  <c r="BA932" i="50"/>
  <c r="BA933" i="50"/>
  <c r="BA934" i="50"/>
  <c r="BA935" i="50"/>
  <c r="BA936" i="50"/>
  <c r="BA937" i="50"/>
  <c r="BA938" i="50"/>
  <c r="BA939" i="50"/>
  <c r="BA940" i="50"/>
  <c r="BA941" i="50"/>
  <c r="BA942" i="50"/>
  <c r="BA943" i="50"/>
  <c r="BA944" i="50"/>
  <c r="BA945" i="50"/>
  <c r="BA946" i="50"/>
  <c r="BA947" i="50"/>
  <c r="BA948" i="50"/>
  <c r="BA949" i="50"/>
  <c r="BA950" i="50"/>
  <c r="BA951" i="50"/>
  <c r="BA952" i="50"/>
  <c r="BA953" i="50"/>
  <c r="BA954" i="50"/>
  <c r="BA955" i="50"/>
  <c r="BA956" i="50"/>
  <c r="BA957" i="50"/>
  <c r="BA958" i="50"/>
  <c r="BA959" i="50"/>
  <c r="BA960" i="50"/>
  <c r="BA961" i="50"/>
  <c r="BA962" i="50"/>
  <c r="BA963" i="50"/>
  <c r="BA964" i="50"/>
  <c r="BA965" i="50"/>
  <c r="BA966" i="50"/>
  <c r="BA967" i="50"/>
  <c r="BA968" i="50"/>
  <c r="BA969" i="50"/>
  <c r="BA970" i="50"/>
  <c r="BA971" i="50"/>
  <c r="BA972" i="50"/>
  <c r="BA973" i="50"/>
  <c r="BA974" i="50"/>
  <c r="BA975" i="50"/>
  <c r="BA976" i="50"/>
  <c r="BA977" i="50"/>
  <c r="BA978" i="50"/>
  <c r="BA979" i="50"/>
  <c r="BA980" i="50"/>
  <c r="BA981" i="50"/>
  <c r="BA982" i="50"/>
  <c r="BA983" i="50"/>
  <c r="BA984" i="50"/>
  <c r="BA985" i="50"/>
  <c r="BA986" i="50"/>
  <c r="BA987" i="50"/>
  <c r="BA988" i="50"/>
  <c r="BA989" i="50"/>
  <c r="BA990" i="50"/>
  <c r="BA991" i="50"/>
  <c r="BA992" i="50"/>
  <c r="BA993" i="50"/>
  <c r="BA994" i="50"/>
  <c r="BA995" i="50"/>
  <c r="BA996" i="50"/>
  <c r="BA997" i="50"/>
  <c r="BA998" i="50"/>
  <c r="BA999" i="50"/>
  <c r="BA1000" i="50"/>
  <c r="BA1001" i="50"/>
  <c r="BA1002" i="50"/>
  <c r="BA1003" i="50"/>
  <c r="BA1004" i="50"/>
  <c r="BA1005" i="50"/>
  <c r="BA1006" i="50"/>
  <c r="BA1007" i="50"/>
  <c r="BA1008" i="50"/>
  <c r="BA1009" i="50"/>
  <c r="BA1010" i="50"/>
  <c r="BA1011" i="50"/>
  <c r="BA1012" i="50"/>
  <c r="BA1013" i="50"/>
  <c r="BA14" i="50"/>
  <c r="BO15" i="50"/>
  <c r="BO16" i="50"/>
  <c r="BO17" i="50"/>
  <c r="BO18" i="50"/>
  <c r="BO19" i="50"/>
  <c r="BO20" i="50"/>
  <c r="BO21" i="50"/>
  <c r="BO22" i="50"/>
  <c r="BO23" i="50"/>
  <c r="BO24" i="50"/>
  <c r="BO25" i="50"/>
  <c r="BO26" i="50"/>
  <c r="BO27" i="50"/>
  <c r="BO28" i="50"/>
  <c r="BO29" i="50"/>
  <c r="BO30" i="50"/>
  <c r="BO31" i="50"/>
  <c r="BO32" i="50"/>
  <c r="BO33" i="50"/>
  <c r="BO34" i="50"/>
  <c r="BO35" i="50"/>
  <c r="BO36" i="50"/>
  <c r="BO37" i="50"/>
  <c r="BO38" i="50"/>
  <c r="BO39" i="50"/>
  <c r="BO40" i="50"/>
  <c r="BO41" i="50"/>
  <c r="BO42" i="50"/>
  <c r="BO43" i="50"/>
  <c r="BO44" i="50"/>
  <c r="BO45" i="50"/>
  <c r="BO46" i="50"/>
  <c r="BO47" i="50"/>
  <c r="BO48" i="50"/>
  <c r="BO49" i="50"/>
  <c r="BO50" i="50"/>
  <c r="BO51" i="50"/>
  <c r="BO52" i="50"/>
  <c r="BO53" i="50"/>
  <c r="BO54" i="50"/>
  <c r="BO55" i="50"/>
  <c r="BO56" i="50"/>
  <c r="BO57" i="50"/>
  <c r="BO58" i="50"/>
  <c r="BO59" i="50"/>
  <c r="BO60" i="50"/>
  <c r="BO61" i="50"/>
  <c r="BO62" i="50"/>
  <c r="BO63" i="50"/>
  <c r="BO64" i="50"/>
  <c r="BO65" i="50"/>
  <c r="BO66" i="50"/>
  <c r="BO67" i="50"/>
  <c r="BO68" i="50"/>
  <c r="BO69" i="50"/>
  <c r="BO70" i="50"/>
  <c r="BO71" i="50"/>
  <c r="BO72" i="50"/>
  <c r="BO73" i="50"/>
  <c r="BO74" i="50"/>
  <c r="BO75" i="50"/>
  <c r="BO76" i="50"/>
  <c r="BO77" i="50"/>
  <c r="BO78" i="50"/>
  <c r="BO79" i="50"/>
  <c r="BO80" i="50"/>
  <c r="BO81" i="50"/>
  <c r="BO82" i="50"/>
  <c r="BO83" i="50"/>
  <c r="BO84" i="50"/>
  <c r="BO85" i="50"/>
  <c r="BO86" i="50"/>
  <c r="BO87" i="50"/>
  <c r="BO88" i="50"/>
  <c r="BO89" i="50"/>
  <c r="BO90" i="50"/>
  <c r="BO91" i="50"/>
  <c r="BO92" i="50"/>
  <c r="BO93" i="50"/>
  <c r="BO94" i="50"/>
  <c r="BO95" i="50"/>
  <c r="BO96" i="50"/>
  <c r="BO97" i="50"/>
  <c r="BO98" i="50"/>
  <c r="BO99" i="50"/>
  <c r="BO100" i="50"/>
  <c r="BO101" i="50"/>
  <c r="BO102" i="50"/>
  <c r="BO103" i="50"/>
  <c r="BO104" i="50"/>
  <c r="BO105" i="50"/>
  <c r="BO106" i="50"/>
  <c r="BO107" i="50"/>
  <c r="BO108" i="50"/>
  <c r="BO109" i="50"/>
  <c r="BO110" i="50"/>
  <c r="BO111" i="50"/>
  <c r="BO112" i="50"/>
  <c r="BO113" i="50"/>
  <c r="BO114" i="50"/>
  <c r="BO115" i="50"/>
  <c r="BO116" i="50"/>
  <c r="BO117" i="50"/>
  <c r="BO118" i="50"/>
  <c r="BO119" i="50"/>
  <c r="BO120" i="50"/>
  <c r="BO121" i="50"/>
  <c r="BO122" i="50"/>
  <c r="BO123" i="50"/>
  <c r="BO124" i="50"/>
  <c r="BO125" i="50"/>
  <c r="BO126" i="50"/>
  <c r="BO127" i="50"/>
  <c r="BO128" i="50"/>
  <c r="BO129" i="50"/>
  <c r="BO130" i="50"/>
  <c r="BO131" i="50"/>
  <c r="BO132" i="50"/>
  <c r="BO133" i="50"/>
  <c r="BO134" i="50"/>
  <c r="BO135" i="50"/>
  <c r="BO136" i="50"/>
  <c r="BO137" i="50"/>
  <c r="BO138" i="50"/>
  <c r="BO139" i="50"/>
  <c r="BO140" i="50"/>
  <c r="BO141" i="50"/>
  <c r="BO142" i="50"/>
  <c r="BO143" i="50"/>
  <c r="BO144" i="50"/>
  <c r="BO145" i="50"/>
  <c r="BO146" i="50"/>
  <c r="BO147" i="50"/>
  <c r="BO148" i="50"/>
  <c r="BO149" i="50"/>
  <c r="BO150" i="50"/>
  <c r="BO151" i="50"/>
  <c r="BO152" i="50"/>
  <c r="BO153" i="50"/>
  <c r="BO154" i="50"/>
  <c r="BO155" i="50"/>
  <c r="BO156" i="50"/>
  <c r="BO157" i="50"/>
  <c r="BO158" i="50"/>
  <c r="BO159" i="50"/>
  <c r="BO160" i="50"/>
  <c r="BO161" i="50"/>
  <c r="BO162" i="50"/>
  <c r="BO163" i="50"/>
  <c r="BO164" i="50"/>
  <c r="BO165" i="50"/>
  <c r="BO166" i="50"/>
  <c r="BO167" i="50"/>
  <c r="BO168" i="50"/>
  <c r="BO169" i="50"/>
  <c r="BO170" i="50"/>
  <c r="BO171" i="50"/>
  <c r="BO172" i="50"/>
  <c r="BO173" i="50"/>
  <c r="BO174" i="50"/>
  <c r="BO175" i="50"/>
  <c r="BO176" i="50"/>
  <c r="BO177" i="50"/>
  <c r="BO178" i="50"/>
  <c r="BO179" i="50"/>
  <c r="BO180" i="50"/>
  <c r="BO181" i="50"/>
  <c r="BO182" i="50"/>
  <c r="BO183" i="50"/>
  <c r="BO184" i="50"/>
  <c r="BO185" i="50"/>
  <c r="BO186" i="50"/>
  <c r="BO187" i="50"/>
  <c r="BO188" i="50"/>
  <c r="BO189" i="50"/>
  <c r="BO190" i="50"/>
  <c r="BO191" i="50"/>
  <c r="BO192" i="50"/>
  <c r="BO193" i="50"/>
  <c r="BO194" i="50"/>
  <c r="BO195" i="50"/>
  <c r="BO196" i="50"/>
  <c r="BO197" i="50"/>
  <c r="BO198" i="50"/>
  <c r="BO199" i="50"/>
  <c r="BO200" i="50"/>
  <c r="BO201" i="50"/>
  <c r="BO202" i="50"/>
  <c r="BO203" i="50"/>
  <c r="BO204" i="50"/>
  <c r="BO205" i="50"/>
  <c r="BO206" i="50"/>
  <c r="BO207" i="50"/>
  <c r="BO208" i="50"/>
  <c r="BO209" i="50"/>
  <c r="BO210" i="50"/>
  <c r="BO211" i="50"/>
  <c r="BO212" i="50"/>
  <c r="BO213" i="50"/>
  <c r="BO214" i="50"/>
  <c r="BO215" i="50"/>
  <c r="BO216" i="50"/>
  <c r="BO217" i="50"/>
  <c r="BO218" i="50"/>
  <c r="BO219" i="50"/>
  <c r="BO220" i="50"/>
  <c r="BO221" i="50"/>
  <c r="BO222" i="50"/>
  <c r="BO223" i="50"/>
  <c r="BO224" i="50"/>
  <c r="BO225" i="50"/>
  <c r="BO226" i="50"/>
  <c r="BO227" i="50"/>
  <c r="BO228" i="50"/>
  <c r="BO229" i="50"/>
  <c r="BO230" i="50"/>
  <c r="BO231" i="50"/>
  <c r="BO232" i="50"/>
  <c r="BO233" i="50"/>
  <c r="BO234" i="50"/>
  <c r="BO235" i="50"/>
  <c r="BO236" i="50"/>
  <c r="BO237" i="50"/>
  <c r="BO238" i="50"/>
  <c r="BO239" i="50"/>
  <c r="BO240" i="50"/>
  <c r="BO241" i="50"/>
  <c r="BO242" i="50"/>
  <c r="BO243" i="50"/>
  <c r="BO244" i="50"/>
  <c r="BO245" i="50"/>
  <c r="BO246" i="50"/>
  <c r="BO247" i="50"/>
  <c r="BO248" i="50"/>
  <c r="BO249" i="50"/>
  <c r="BO250" i="50"/>
  <c r="BO251" i="50"/>
  <c r="BO252" i="50"/>
  <c r="BO253" i="50"/>
  <c r="BO254" i="50"/>
  <c r="BO255" i="50"/>
  <c r="BO256" i="50"/>
  <c r="BO257" i="50"/>
  <c r="BO258" i="50"/>
  <c r="BO259" i="50"/>
  <c r="BO260" i="50"/>
  <c r="BO261" i="50"/>
  <c r="BO262" i="50"/>
  <c r="BO263" i="50"/>
  <c r="BO264" i="50"/>
  <c r="BO265" i="50"/>
  <c r="BO266" i="50"/>
  <c r="BO267" i="50"/>
  <c r="BO268" i="50"/>
  <c r="BO269" i="50"/>
  <c r="BO270" i="50"/>
  <c r="BO271" i="50"/>
  <c r="BO272" i="50"/>
  <c r="BO273" i="50"/>
  <c r="BO274" i="50"/>
  <c r="BO275" i="50"/>
  <c r="BO276" i="50"/>
  <c r="BO277" i="50"/>
  <c r="BO278" i="50"/>
  <c r="BO279" i="50"/>
  <c r="BO280" i="50"/>
  <c r="BO281" i="50"/>
  <c r="BO282" i="50"/>
  <c r="BO283" i="50"/>
  <c r="BO284" i="50"/>
  <c r="BO285" i="50"/>
  <c r="BO286" i="50"/>
  <c r="BO287" i="50"/>
  <c r="BO288" i="50"/>
  <c r="BO289" i="50"/>
  <c r="BO290" i="50"/>
  <c r="BO291" i="50"/>
  <c r="BO292" i="50"/>
  <c r="BO293" i="50"/>
  <c r="BO294" i="50"/>
  <c r="BO295" i="50"/>
  <c r="BO296" i="50"/>
  <c r="BO297" i="50"/>
  <c r="BO298" i="50"/>
  <c r="BO299" i="50"/>
  <c r="BO300" i="50"/>
  <c r="BO301" i="50"/>
  <c r="BO302" i="50"/>
  <c r="BO303" i="50"/>
  <c r="BO304" i="50"/>
  <c r="BO305" i="50"/>
  <c r="BO306" i="50"/>
  <c r="BO307" i="50"/>
  <c r="BO308" i="50"/>
  <c r="BO309" i="50"/>
  <c r="BO310" i="50"/>
  <c r="BO311" i="50"/>
  <c r="BO312" i="50"/>
  <c r="BO313" i="50"/>
  <c r="BO314" i="50"/>
  <c r="BO315" i="50"/>
  <c r="BO316" i="50"/>
  <c r="BO317" i="50"/>
  <c r="BO318" i="50"/>
  <c r="BO319" i="50"/>
  <c r="BO320" i="50"/>
  <c r="BO321" i="50"/>
  <c r="BO322" i="50"/>
  <c r="BO323" i="50"/>
  <c r="BO324" i="50"/>
  <c r="BO325" i="50"/>
  <c r="BO326" i="50"/>
  <c r="BO327" i="50"/>
  <c r="BO328" i="50"/>
  <c r="BO329" i="50"/>
  <c r="BO330" i="50"/>
  <c r="BO331" i="50"/>
  <c r="BO332" i="50"/>
  <c r="BO333" i="50"/>
  <c r="BO334" i="50"/>
  <c r="BO335" i="50"/>
  <c r="BO336" i="50"/>
  <c r="BO337" i="50"/>
  <c r="BO338" i="50"/>
  <c r="BO339" i="50"/>
  <c r="BO340" i="50"/>
  <c r="BO341" i="50"/>
  <c r="BO342" i="50"/>
  <c r="BO343" i="50"/>
  <c r="BO344" i="50"/>
  <c r="BO345" i="50"/>
  <c r="BO346" i="50"/>
  <c r="BO347" i="50"/>
  <c r="BO348" i="50"/>
  <c r="BO349" i="50"/>
  <c r="BO350" i="50"/>
  <c r="BO351" i="50"/>
  <c r="BO352" i="50"/>
  <c r="BO353" i="50"/>
  <c r="BO354" i="50"/>
  <c r="BO355" i="50"/>
  <c r="BO356" i="50"/>
  <c r="BO357" i="50"/>
  <c r="BO358" i="50"/>
  <c r="BO359" i="50"/>
  <c r="BO360" i="50"/>
  <c r="BO361" i="50"/>
  <c r="BO362" i="50"/>
  <c r="BO363" i="50"/>
  <c r="BO364" i="50"/>
  <c r="BO365" i="50"/>
  <c r="BO366" i="50"/>
  <c r="BO367" i="50"/>
  <c r="BO368" i="50"/>
  <c r="BO369" i="50"/>
  <c r="BO370" i="50"/>
  <c r="BO371" i="50"/>
  <c r="BO372" i="50"/>
  <c r="BO373" i="50"/>
  <c r="BO374" i="50"/>
  <c r="BO375" i="50"/>
  <c r="BO376" i="50"/>
  <c r="BO377" i="50"/>
  <c r="BO378" i="50"/>
  <c r="BO379" i="50"/>
  <c r="BO380" i="50"/>
  <c r="BO381" i="50"/>
  <c r="BO382" i="50"/>
  <c r="BO383" i="50"/>
  <c r="BO384" i="50"/>
  <c r="BO385" i="50"/>
  <c r="BO386" i="50"/>
  <c r="BO387" i="50"/>
  <c r="BO388" i="50"/>
  <c r="BO389" i="50"/>
  <c r="BO390" i="50"/>
  <c r="BO391" i="50"/>
  <c r="BO392" i="50"/>
  <c r="BO393" i="50"/>
  <c r="BO394" i="50"/>
  <c r="BO395" i="50"/>
  <c r="BO396" i="50"/>
  <c r="BO397" i="50"/>
  <c r="BO398" i="50"/>
  <c r="BO399" i="50"/>
  <c r="BO400" i="50"/>
  <c r="BO401" i="50"/>
  <c r="BO402" i="50"/>
  <c r="BO403" i="50"/>
  <c r="BO404" i="50"/>
  <c r="BO405" i="50"/>
  <c r="BO406" i="50"/>
  <c r="BO407" i="50"/>
  <c r="BO408" i="50"/>
  <c r="BO409" i="50"/>
  <c r="BO410" i="50"/>
  <c r="BO411" i="50"/>
  <c r="BO412" i="50"/>
  <c r="BO413" i="50"/>
  <c r="BO414" i="50"/>
  <c r="BO415" i="50"/>
  <c r="BO416" i="50"/>
  <c r="BO417" i="50"/>
  <c r="BO418" i="50"/>
  <c r="BO419" i="50"/>
  <c r="BO420" i="50"/>
  <c r="BO421" i="50"/>
  <c r="BO422" i="50"/>
  <c r="BO423" i="50"/>
  <c r="BO424" i="50"/>
  <c r="BO425" i="50"/>
  <c r="BO426" i="50"/>
  <c r="BO427" i="50"/>
  <c r="BO428" i="50"/>
  <c r="BO429" i="50"/>
  <c r="BO430" i="50"/>
  <c r="BO431" i="50"/>
  <c r="BO432" i="50"/>
  <c r="BO433" i="50"/>
  <c r="BO434" i="50"/>
  <c r="BO435" i="50"/>
  <c r="BO436" i="50"/>
  <c r="BO437" i="50"/>
  <c r="BO438" i="50"/>
  <c r="BO439" i="50"/>
  <c r="BO440" i="50"/>
  <c r="BO441" i="50"/>
  <c r="BO442" i="50"/>
  <c r="BO443" i="50"/>
  <c r="BO444" i="50"/>
  <c r="BO445" i="50"/>
  <c r="BO446" i="50"/>
  <c r="BO447" i="50"/>
  <c r="BO448" i="50"/>
  <c r="BO449" i="50"/>
  <c r="BO450" i="50"/>
  <c r="BO451" i="50"/>
  <c r="BO452" i="50"/>
  <c r="BO453" i="50"/>
  <c r="BO454" i="50"/>
  <c r="BO455" i="50"/>
  <c r="BO456" i="50"/>
  <c r="BO457" i="50"/>
  <c r="BO458" i="50"/>
  <c r="BO459" i="50"/>
  <c r="BO460" i="50"/>
  <c r="BO461" i="50"/>
  <c r="BO462" i="50"/>
  <c r="BO463" i="50"/>
  <c r="BO464" i="50"/>
  <c r="BO465" i="50"/>
  <c r="BO466" i="50"/>
  <c r="BO467" i="50"/>
  <c r="BO468" i="50"/>
  <c r="BO469" i="50"/>
  <c r="BO470" i="50"/>
  <c r="BO471" i="50"/>
  <c r="BO472" i="50"/>
  <c r="BO473" i="50"/>
  <c r="BO474" i="50"/>
  <c r="BO475" i="50"/>
  <c r="BO476" i="50"/>
  <c r="BO477" i="50"/>
  <c r="BO478" i="50"/>
  <c r="BO479" i="50"/>
  <c r="BO480" i="50"/>
  <c r="BO481" i="50"/>
  <c r="BO482" i="50"/>
  <c r="BO483" i="50"/>
  <c r="BO484" i="50"/>
  <c r="BO485" i="50"/>
  <c r="BO486" i="50"/>
  <c r="BO487" i="50"/>
  <c r="BO488" i="50"/>
  <c r="BO489" i="50"/>
  <c r="BO490" i="50"/>
  <c r="BO491" i="50"/>
  <c r="BO492" i="50"/>
  <c r="BO493" i="50"/>
  <c r="BO494" i="50"/>
  <c r="BO495" i="50"/>
  <c r="BO496" i="50"/>
  <c r="BO497" i="50"/>
  <c r="BO498" i="50"/>
  <c r="BO499" i="50"/>
  <c r="BO500" i="50"/>
  <c r="BO501" i="50"/>
  <c r="BO502" i="50"/>
  <c r="BO503" i="50"/>
  <c r="BO504" i="50"/>
  <c r="BO505" i="50"/>
  <c r="BO506" i="50"/>
  <c r="BO507" i="50"/>
  <c r="BO508" i="50"/>
  <c r="BO509" i="50"/>
  <c r="BO510" i="50"/>
  <c r="BO511" i="50"/>
  <c r="BO512" i="50"/>
  <c r="BO513" i="50"/>
  <c r="BO514" i="50"/>
  <c r="BO515" i="50"/>
  <c r="BO516" i="50"/>
  <c r="BO517" i="50"/>
  <c r="BO518" i="50"/>
  <c r="BO519" i="50"/>
  <c r="BO520" i="50"/>
  <c r="BO521" i="50"/>
  <c r="BO522" i="50"/>
  <c r="BO523" i="50"/>
  <c r="BO524" i="50"/>
  <c r="BO525" i="50"/>
  <c r="BO526" i="50"/>
  <c r="BO527" i="50"/>
  <c r="BO528" i="50"/>
  <c r="BO529" i="50"/>
  <c r="BO530" i="50"/>
  <c r="BO531" i="50"/>
  <c r="BO532" i="50"/>
  <c r="BO533" i="50"/>
  <c r="BO534" i="50"/>
  <c r="BO535" i="50"/>
  <c r="BO536" i="50"/>
  <c r="BO537" i="50"/>
  <c r="BO538" i="50"/>
  <c r="BO539" i="50"/>
  <c r="BO540" i="50"/>
  <c r="BO541" i="50"/>
  <c r="BO542" i="50"/>
  <c r="BO543" i="50"/>
  <c r="BO544" i="50"/>
  <c r="BO545" i="50"/>
  <c r="BO546" i="50"/>
  <c r="BO547" i="50"/>
  <c r="BO548" i="50"/>
  <c r="BO549" i="50"/>
  <c r="BO550" i="50"/>
  <c r="BO551" i="50"/>
  <c r="BO552" i="50"/>
  <c r="BO553" i="50"/>
  <c r="BO554" i="50"/>
  <c r="BO555" i="50"/>
  <c r="BO556" i="50"/>
  <c r="BO557" i="50"/>
  <c r="BO558" i="50"/>
  <c r="BO559" i="50"/>
  <c r="BO560" i="50"/>
  <c r="BO561" i="50"/>
  <c r="BO562" i="50"/>
  <c r="BO563" i="50"/>
  <c r="BO564" i="50"/>
  <c r="BO565" i="50"/>
  <c r="BO566" i="50"/>
  <c r="BO567" i="50"/>
  <c r="BO568" i="50"/>
  <c r="BO569" i="50"/>
  <c r="BO570" i="50"/>
  <c r="BO571" i="50"/>
  <c r="BO572" i="50"/>
  <c r="BO573" i="50"/>
  <c r="BO574" i="50"/>
  <c r="BO575" i="50"/>
  <c r="BO576" i="50"/>
  <c r="BO577" i="50"/>
  <c r="BO578" i="50"/>
  <c r="BO579" i="50"/>
  <c r="BO580" i="50"/>
  <c r="BO581" i="50"/>
  <c r="BO582" i="50"/>
  <c r="BO583" i="50"/>
  <c r="BO584" i="50"/>
  <c r="BO585" i="50"/>
  <c r="BO586" i="50"/>
  <c r="BO587" i="50"/>
  <c r="BO588" i="50"/>
  <c r="BO589" i="50"/>
  <c r="BO590" i="50"/>
  <c r="BO591" i="50"/>
  <c r="BO592" i="50"/>
  <c r="BO593" i="50"/>
  <c r="BO594" i="50"/>
  <c r="BO595" i="50"/>
  <c r="BO596" i="50"/>
  <c r="BO597" i="50"/>
  <c r="BO598" i="50"/>
  <c r="BO599" i="50"/>
  <c r="BO600" i="50"/>
  <c r="BO601" i="50"/>
  <c r="BO602" i="50"/>
  <c r="BO603" i="50"/>
  <c r="BO604" i="50"/>
  <c r="BO605" i="50"/>
  <c r="BO606" i="50"/>
  <c r="BO607" i="50"/>
  <c r="BO608" i="50"/>
  <c r="BO609" i="50"/>
  <c r="BO610" i="50"/>
  <c r="BO611" i="50"/>
  <c r="BO612" i="50"/>
  <c r="BO613" i="50"/>
  <c r="BO614" i="50"/>
  <c r="BO615" i="50"/>
  <c r="BO616" i="50"/>
  <c r="BO617" i="50"/>
  <c r="BO618" i="50"/>
  <c r="BO619" i="50"/>
  <c r="BO620" i="50"/>
  <c r="BO621" i="50"/>
  <c r="BO622" i="50"/>
  <c r="BO623" i="50"/>
  <c r="BO624" i="50"/>
  <c r="BO625" i="50"/>
  <c r="BO626" i="50"/>
  <c r="BO627" i="50"/>
  <c r="BO628" i="50"/>
  <c r="BO629" i="50"/>
  <c r="BO630" i="50"/>
  <c r="BO631" i="50"/>
  <c r="BO632" i="50"/>
  <c r="BO633" i="50"/>
  <c r="BO634" i="50"/>
  <c r="BO635" i="50"/>
  <c r="BO636" i="50"/>
  <c r="BO637" i="50"/>
  <c r="BO638" i="50"/>
  <c r="BO639" i="50"/>
  <c r="BO640" i="50"/>
  <c r="BO641" i="50"/>
  <c r="BO642" i="50"/>
  <c r="BO643" i="50"/>
  <c r="BO644" i="50"/>
  <c r="BO645" i="50"/>
  <c r="BO646" i="50"/>
  <c r="BO647" i="50"/>
  <c r="BO648" i="50"/>
  <c r="BO649" i="50"/>
  <c r="BO650" i="50"/>
  <c r="BO651" i="50"/>
  <c r="BO652" i="50"/>
  <c r="BO653" i="50"/>
  <c r="BO654" i="50"/>
  <c r="BO655" i="50"/>
  <c r="BO656" i="50"/>
  <c r="BO657" i="50"/>
  <c r="BO658" i="50"/>
  <c r="BO659" i="50"/>
  <c r="BO660" i="50"/>
  <c r="BO661" i="50"/>
  <c r="BO662" i="50"/>
  <c r="BO663" i="50"/>
  <c r="BO664" i="50"/>
  <c r="BO665" i="50"/>
  <c r="BO666" i="50"/>
  <c r="BO667" i="50"/>
  <c r="BO668" i="50"/>
  <c r="BO669" i="50"/>
  <c r="BO670" i="50"/>
  <c r="BO671" i="50"/>
  <c r="BO672" i="50"/>
  <c r="BO673" i="50"/>
  <c r="BO674" i="50"/>
  <c r="BO675" i="50"/>
  <c r="BO676" i="50"/>
  <c r="BO677" i="50"/>
  <c r="BO678" i="50"/>
  <c r="BO679" i="50"/>
  <c r="BO680" i="50"/>
  <c r="BO681" i="50"/>
  <c r="BO682" i="50"/>
  <c r="BO683" i="50"/>
  <c r="BO684" i="50"/>
  <c r="BO685" i="50"/>
  <c r="BO686" i="50"/>
  <c r="BO687" i="50"/>
  <c r="BO688" i="50"/>
  <c r="BO689" i="50"/>
  <c r="BO690" i="50"/>
  <c r="BO691" i="50"/>
  <c r="BO692" i="50"/>
  <c r="BO693" i="50"/>
  <c r="BO694" i="50"/>
  <c r="BO695" i="50"/>
  <c r="BO696" i="50"/>
  <c r="BO697" i="50"/>
  <c r="BO698" i="50"/>
  <c r="BO699" i="50"/>
  <c r="BO700" i="50"/>
  <c r="BO701" i="50"/>
  <c r="BO702" i="50"/>
  <c r="BO703" i="50"/>
  <c r="BO704" i="50"/>
  <c r="BO705" i="50"/>
  <c r="BO706" i="50"/>
  <c r="BO707" i="50"/>
  <c r="BO708" i="50"/>
  <c r="BO709" i="50"/>
  <c r="BO710" i="50"/>
  <c r="BO711" i="50"/>
  <c r="BO712" i="50"/>
  <c r="BO713" i="50"/>
  <c r="BO714" i="50"/>
  <c r="BO715" i="50"/>
  <c r="BO716" i="50"/>
  <c r="BO717" i="50"/>
  <c r="BO718" i="50"/>
  <c r="BO719" i="50"/>
  <c r="BO720" i="50"/>
  <c r="BO721" i="50"/>
  <c r="BO722" i="50"/>
  <c r="BO723" i="50"/>
  <c r="BO724" i="50"/>
  <c r="BO725" i="50"/>
  <c r="BO726" i="50"/>
  <c r="BO727" i="50"/>
  <c r="BO728" i="50"/>
  <c r="BO729" i="50"/>
  <c r="BO730" i="50"/>
  <c r="BO731" i="50"/>
  <c r="BO732" i="50"/>
  <c r="BO733" i="50"/>
  <c r="BO734" i="50"/>
  <c r="BO735" i="50"/>
  <c r="BO736" i="50"/>
  <c r="BO737" i="50"/>
  <c r="BO738" i="50"/>
  <c r="BO739" i="50"/>
  <c r="BO740" i="50"/>
  <c r="BO741" i="50"/>
  <c r="BO742" i="50"/>
  <c r="BO743" i="50"/>
  <c r="BO744" i="50"/>
  <c r="BO745" i="50"/>
  <c r="BO746" i="50"/>
  <c r="BO747" i="50"/>
  <c r="BO748" i="50"/>
  <c r="BO749" i="50"/>
  <c r="BO750" i="50"/>
  <c r="BO751" i="50"/>
  <c r="BO752" i="50"/>
  <c r="BO753" i="50"/>
  <c r="BO754" i="50"/>
  <c r="BO755" i="50"/>
  <c r="BO756" i="50"/>
  <c r="BO757" i="50"/>
  <c r="BO758" i="50"/>
  <c r="BO759" i="50"/>
  <c r="BO760" i="50"/>
  <c r="BO761" i="50"/>
  <c r="BO762" i="50"/>
  <c r="BO763" i="50"/>
  <c r="BO764" i="50"/>
  <c r="BO765" i="50"/>
  <c r="BO766" i="50"/>
  <c r="BO767" i="50"/>
  <c r="BO768" i="50"/>
  <c r="BO769" i="50"/>
  <c r="BO770" i="50"/>
  <c r="BO771" i="50"/>
  <c r="BO772" i="50"/>
  <c r="BO773" i="50"/>
  <c r="BO774" i="50"/>
  <c r="BO775" i="50"/>
  <c r="BO776" i="50"/>
  <c r="BO777" i="50"/>
  <c r="BO778" i="50"/>
  <c r="BO779" i="50"/>
  <c r="BO780" i="50"/>
  <c r="BO781" i="50"/>
  <c r="BO782" i="50"/>
  <c r="BO783" i="50"/>
  <c r="BO784" i="50"/>
  <c r="BO785" i="50"/>
  <c r="BO786" i="50"/>
  <c r="BO787" i="50"/>
  <c r="BO788" i="50"/>
  <c r="BO789" i="50"/>
  <c r="BO790" i="50"/>
  <c r="BO791" i="50"/>
  <c r="BO792" i="50"/>
  <c r="BO793" i="50"/>
  <c r="BO794" i="50"/>
  <c r="BO795" i="50"/>
  <c r="BO796" i="50"/>
  <c r="BO797" i="50"/>
  <c r="BO798" i="50"/>
  <c r="BO799" i="50"/>
  <c r="BO800" i="50"/>
  <c r="BO801" i="50"/>
  <c r="BO802" i="50"/>
  <c r="BO803" i="50"/>
  <c r="BO804" i="50"/>
  <c r="BO805" i="50"/>
  <c r="BO806" i="50"/>
  <c r="BO807" i="50"/>
  <c r="BO808" i="50"/>
  <c r="BO809" i="50"/>
  <c r="BO810" i="50"/>
  <c r="BO811" i="50"/>
  <c r="BO812" i="50"/>
  <c r="BO813" i="50"/>
  <c r="BO814" i="50"/>
  <c r="BO815" i="50"/>
  <c r="BO816" i="50"/>
  <c r="BO817" i="50"/>
  <c r="BO818" i="50"/>
  <c r="BO819" i="50"/>
  <c r="BO820" i="50"/>
  <c r="BO821" i="50"/>
  <c r="BO822" i="50"/>
  <c r="BO823" i="50"/>
  <c r="BO824" i="50"/>
  <c r="BO825" i="50"/>
  <c r="BO826" i="50"/>
  <c r="BO827" i="50"/>
  <c r="BO828" i="50"/>
  <c r="BO829" i="50"/>
  <c r="BO830" i="50"/>
  <c r="BO831" i="50"/>
  <c r="BO832" i="50"/>
  <c r="BO833" i="50"/>
  <c r="BO834" i="50"/>
  <c r="BO835" i="50"/>
  <c r="BO836" i="50"/>
  <c r="BO837" i="50"/>
  <c r="BO838" i="50"/>
  <c r="BO839" i="50"/>
  <c r="BO840" i="50"/>
  <c r="BO841" i="50"/>
  <c r="BO842" i="50"/>
  <c r="BO843" i="50"/>
  <c r="BO844" i="50"/>
  <c r="BO845" i="50"/>
  <c r="BO846" i="50"/>
  <c r="BO847" i="50"/>
  <c r="BO848" i="50"/>
  <c r="BO849" i="50"/>
  <c r="BO850" i="50"/>
  <c r="BO851" i="50"/>
  <c r="BO852" i="50"/>
  <c r="BO853" i="50"/>
  <c r="BO854" i="50"/>
  <c r="BO855" i="50"/>
  <c r="BO856" i="50"/>
  <c r="BO857" i="50"/>
  <c r="BO858" i="50"/>
  <c r="BO859" i="50"/>
  <c r="BO860" i="50"/>
  <c r="BO861" i="50"/>
  <c r="BO862" i="50"/>
  <c r="BO863" i="50"/>
  <c r="BO864" i="50"/>
  <c r="BO865" i="50"/>
  <c r="BO866" i="50"/>
  <c r="BO867" i="50"/>
  <c r="BO868" i="50"/>
  <c r="BO869" i="50"/>
  <c r="BO870" i="50"/>
  <c r="BO871" i="50"/>
  <c r="BO872" i="50"/>
  <c r="BO873" i="50"/>
  <c r="BO874" i="50"/>
  <c r="BO875" i="50"/>
  <c r="BO876" i="50"/>
  <c r="BO877" i="50"/>
  <c r="BO878" i="50"/>
  <c r="BO879" i="50"/>
  <c r="BO880" i="50"/>
  <c r="BO881" i="50"/>
  <c r="BO882" i="50"/>
  <c r="BO883" i="50"/>
  <c r="BO884" i="50"/>
  <c r="BO885" i="50"/>
  <c r="BO886" i="50"/>
  <c r="BO887" i="50"/>
  <c r="BO888" i="50"/>
  <c r="BO889" i="50"/>
  <c r="BO890" i="50"/>
  <c r="BO891" i="50"/>
  <c r="BO892" i="50"/>
  <c r="BO893" i="50"/>
  <c r="BO894" i="50"/>
  <c r="BO895" i="50"/>
  <c r="BO896" i="50"/>
  <c r="BO897" i="50"/>
  <c r="BO898" i="50"/>
  <c r="BO899" i="50"/>
  <c r="BO900" i="50"/>
  <c r="BO901" i="50"/>
  <c r="BO902" i="50"/>
  <c r="BO903" i="50"/>
  <c r="BO904" i="50"/>
  <c r="BO905" i="50"/>
  <c r="BO906" i="50"/>
  <c r="BO907" i="50"/>
  <c r="BO908" i="50"/>
  <c r="BO909" i="50"/>
  <c r="BO910" i="50"/>
  <c r="BO911" i="50"/>
  <c r="BO912" i="50"/>
  <c r="BO913" i="50"/>
  <c r="BO914" i="50"/>
  <c r="BO915" i="50"/>
  <c r="BO916" i="50"/>
  <c r="BO917" i="50"/>
  <c r="BO918" i="50"/>
  <c r="BO919" i="50"/>
  <c r="BO920" i="50"/>
  <c r="BO921" i="50"/>
  <c r="BO922" i="50"/>
  <c r="BO923" i="50"/>
  <c r="BO924" i="50"/>
  <c r="BO925" i="50"/>
  <c r="BO926" i="50"/>
  <c r="BO927" i="50"/>
  <c r="BO928" i="50"/>
  <c r="BO929" i="50"/>
  <c r="BO930" i="50"/>
  <c r="BO931" i="50"/>
  <c r="BO932" i="50"/>
  <c r="BO933" i="50"/>
  <c r="BO934" i="50"/>
  <c r="BO935" i="50"/>
  <c r="BO936" i="50"/>
  <c r="BO937" i="50"/>
  <c r="BO938" i="50"/>
  <c r="BO939" i="50"/>
  <c r="BO940" i="50"/>
  <c r="BO941" i="50"/>
  <c r="BO942" i="50"/>
  <c r="BO943" i="50"/>
  <c r="BO944" i="50"/>
  <c r="BO945" i="50"/>
  <c r="BO946" i="50"/>
  <c r="BO947" i="50"/>
  <c r="BO948" i="50"/>
  <c r="BO949" i="50"/>
  <c r="BO950" i="50"/>
  <c r="BO951" i="50"/>
  <c r="BO952" i="50"/>
  <c r="BO953" i="50"/>
  <c r="BO954" i="50"/>
  <c r="BO955" i="50"/>
  <c r="BO956" i="50"/>
  <c r="BO957" i="50"/>
  <c r="BO958" i="50"/>
  <c r="BO959" i="50"/>
  <c r="BO960" i="50"/>
  <c r="BO961" i="50"/>
  <c r="BO962" i="50"/>
  <c r="BO963" i="50"/>
  <c r="BO964" i="50"/>
  <c r="BO965" i="50"/>
  <c r="BO966" i="50"/>
  <c r="BO967" i="50"/>
  <c r="BO968" i="50"/>
  <c r="BO969" i="50"/>
  <c r="BO970" i="50"/>
  <c r="BO971" i="50"/>
  <c r="BO972" i="50"/>
  <c r="BO973" i="50"/>
  <c r="BO974" i="50"/>
  <c r="BO975" i="50"/>
  <c r="BO976" i="50"/>
  <c r="BO977" i="50"/>
  <c r="BO978" i="50"/>
  <c r="BO979" i="50"/>
  <c r="BO980" i="50"/>
  <c r="BO981" i="50"/>
  <c r="BO982" i="50"/>
  <c r="BO983" i="50"/>
  <c r="BO984" i="50"/>
  <c r="BO985" i="50"/>
  <c r="BO986" i="50"/>
  <c r="BO987" i="50"/>
  <c r="BO988" i="50"/>
  <c r="BO989" i="50"/>
  <c r="BO990" i="50"/>
  <c r="BO991" i="50"/>
  <c r="BO992" i="50"/>
  <c r="BO993" i="50"/>
  <c r="BO994" i="50"/>
  <c r="BO995" i="50"/>
  <c r="BO996" i="50"/>
  <c r="BO997" i="50"/>
  <c r="BO998" i="50"/>
  <c r="BO999" i="50"/>
  <c r="BO1000" i="50"/>
  <c r="BO1001" i="50"/>
  <c r="BO1002" i="50"/>
  <c r="BO1003" i="50"/>
  <c r="BO1004" i="50"/>
  <c r="BO1005" i="50"/>
  <c r="BO1006" i="50"/>
  <c r="BO1007" i="50"/>
  <c r="BO1008" i="50"/>
  <c r="BO1009" i="50"/>
  <c r="BO1010" i="50"/>
  <c r="BO1011" i="50"/>
  <c r="BO1012" i="50"/>
  <c r="BO1013" i="50"/>
  <c r="BO14" i="50"/>
  <c r="AH7" i="121"/>
  <c r="AF7" i="121"/>
  <c r="BD7" i="118"/>
  <c r="BE7" i="118"/>
  <c r="BB7" i="118"/>
  <c r="AY7" i="118"/>
  <c r="AX7" i="118"/>
  <c r="AW7" i="118"/>
  <c r="AV7" i="118"/>
  <c r="AU7" i="118"/>
  <c r="AT7" i="118"/>
  <c r="AS7" i="118"/>
  <c r="AR7" i="118"/>
  <c r="AQ7" i="118"/>
  <c r="AP7" i="118"/>
  <c r="AG13" i="131"/>
  <c r="AC13" i="131"/>
  <c r="AB13" i="131"/>
  <c r="D13" i="130"/>
  <c r="AN7" i="125" l="1"/>
  <c r="AR7" i="124"/>
  <c r="AR6" i="124" s="1"/>
  <c r="BP15" i="50"/>
  <c r="BQ15" i="50"/>
  <c r="BR15" i="50"/>
  <c r="BS15" i="50"/>
  <c r="BT15" i="50"/>
  <c r="BU15" i="50"/>
  <c r="BP16" i="50"/>
  <c r="BQ16" i="50"/>
  <c r="BR16" i="50"/>
  <c r="BS16" i="50"/>
  <c r="BT16" i="50"/>
  <c r="BU16" i="50"/>
  <c r="BP17" i="50"/>
  <c r="BQ17" i="50"/>
  <c r="BR17" i="50"/>
  <c r="BS17" i="50"/>
  <c r="BT17" i="50"/>
  <c r="BU17" i="50"/>
  <c r="BP18" i="50"/>
  <c r="AY18" i="50" s="1"/>
  <c r="BQ18" i="50"/>
  <c r="BR18" i="50"/>
  <c r="BS18" i="50"/>
  <c r="BT18" i="50"/>
  <c r="BU18" i="50"/>
  <c r="BP19" i="50"/>
  <c r="BQ19" i="50"/>
  <c r="BR19" i="50"/>
  <c r="BS19" i="50"/>
  <c r="BT19" i="50"/>
  <c r="BU19" i="50"/>
  <c r="BP20" i="50"/>
  <c r="BQ20" i="50"/>
  <c r="BR20" i="50"/>
  <c r="BS20" i="50"/>
  <c r="BT20" i="50"/>
  <c r="BU20" i="50"/>
  <c r="BP21" i="50"/>
  <c r="BQ21" i="50"/>
  <c r="BR21" i="50"/>
  <c r="BS21" i="50"/>
  <c r="BT21" i="50"/>
  <c r="BU21" i="50"/>
  <c r="BP22" i="50"/>
  <c r="BQ22" i="50"/>
  <c r="BR22" i="50"/>
  <c r="BS22" i="50"/>
  <c r="BT22" i="50"/>
  <c r="BU22" i="50"/>
  <c r="BP23" i="50"/>
  <c r="BQ23" i="50"/>
  <c r="BR23" i="50"/>
  <c r="BS23" i="50"/>
  <c r="BT23" i="50"/>
  <c r="BU23" i="50"/>
  <c r="BP24" i="50"/>
  <c r="BQ24" i="50"/>
  <c r="BR24" i="50"/>
  <c r="BS24" i="50"/>
  <c r="BT24" i="50"/>
  <c r="BU24" i="50"/>
  <c r="BP25" i="50"/>
  <c r="BQ25" i="50"/>
  <c r="BR25" i="50"/>
  <c r="BS25" i="50"/>
  <c r="BT25" i="50"/>
  <c r="BU25" i="50"/>
  <c r="BP26" i="50"/>
  <c r="BQ26" i="50"/>
  <c r="BR26" i="50"/>
  <c r="BS26" i="50"/>
  <c r="BT26" i="50"/>
  <c r="BU26" i="50"/>
  <c r="BP27" i="50"/>
  <c r="BQ27" i="50"/>
  <c r="BR27" i="50"/>
  <c r="BS27" i="50"/>
  <c r="BT27" i="50"/>
  <c r="BU27" i="50"/>
  <c r="BP28" i="50"/>
  <c r="BQ28" i="50"/>
  <c r="BR28" i="50"/>
  <c r="BS28" i="50"/>
  <c r="BT28" i="50"/>
  <c r="BU28" i="50"/>
  <c r="BP29" i="50"/>
  <c r="BQ29" i="50"/>
  <c r="BR29" i="50"/>
  <c r="BS29" i="50"/>
  <c r="BT29" i="50"/>
  <c r="BU29" i="50"/>
  <c r="BP30" i="50"/>
  <c r="BQ30" i="50"/>
  <c r="BR30" i="50"/>
  <c r="BS30" i="50"/>
  <c r="BT30" i="50"/>
  <c r="BU30" i="50"/>
  <c r="BP31" i="50"/>
  <c r="BQ31" i="50"/>
  <c r="BR31" i="50"/>
  <c r="BS31" i="50"/>
  <c r="BT31" i="50"/>
  <c r="BU31" i="50"/>
  <c r="BP32" i="50"/>
  <c r="BQ32" i="50"/>
  <c r="BR32" i="50"/>
  <c r="BS32" i="50"/>
  <c r="BT32" i="50"/>
  <c r="BU32" i="50"/>
  <c r="BP33" i="50"/>
  <c r="BQ33" i="50"/>
  <c r="BR33" i="50"/>
  <c r="BS33" i="50"/>
  <c r="BT33" i="50"/>
  <c r="BU33" i="50"/>
  <c r="BP34" i="50"/>
  <c r="BQ34" i="50"/>
  <c r="BR34" i="50"/>
  <c r="BS34" i="50"/>
  <c r="BT34" i="50"/>
  <c r="BU34" i="50"/>
  <c r="BP35" i="50"/>
  <c r="BQ35" i="50"/>
  <c r="BR35" i="50"/>
  <c r="BS35" i="50"/>
  <c r="BT35" i="50"/>
  <c r="BU35" i="50"/>
  <c r="BP36" i="50"/>
  <c r="BQ36" i="50"/>
  <c r="BR36" i="50"/>
  <c r="BS36" i="50"/>
  <c r="BT36" i="50"/>
  <c r="BU36" i="50"/>
  <c r="BP37" i="50"/>
  <c r="BQ37" i="50"/>
  <c r="BR37" i="50"/>
  <c r="BS37" i="50"/>
  <c r="BT37" i="50"/>
  <c r="BU37" i="50"/>
  <c r="BP38" i="50"/>
  <c r="BQ38" i="50"/>
  <c r="BR38" i="50"/>
  <c r="BS38" i="50"/>
  <c r="BT38" i="50"/>
  <c r="BU38" i="50"/>
  <c r="BP39" i="50"/>
  <c r="BQ39" i="50"/>
  <c r="BR39" i="50"/>
  <c r="BS39" i="50"/>
  <c r="BT39" i="50"/>
  <c r="BU39" i="50"/>
  <c r="BP40" i="50"/>
  <c r="BQ40" i="50"/>
  <c r="BR40" i="50"/>
  <c r="BS40" i="50"/>
  <c r="BT40" i="50"/>
  <c r="BU40" i="50"/>
  <c r="BP41" i="50"/>
  <c r="BQ41" i="50"/>
  <c r="BR41" i="50"/>
  <c r="BS41" i="50"/>
  <c r="BT41" i="50"/>
  <c r="BU41" i="50"/>
  <c r="BP42" i="50"/>
  <c r="BQ42" i="50"/>
  <c r="BR42" i="50"/>
  <c r="BS42" i="50"/>
  <c r="BT42" i="50"/>
  <c r="BU42" i="50"/>
  <c r="BP43" i="50"/>
  <c r="BQ43" i="50"/>
  <c r="BR43" i="50"/>
  <c r="BS43" i="50"/>
  <c r="BT43" i="50"/>
  <c r="BU43" i="50"/>
  <c r="BP44" i="50"/>
  <c r="BQ44" i="50"/>
  <c r="BR44" i="50"/>
  <c r="BS44" i="50"/>
  <c r="BT44" i="50"/>
  <c r="BU44" i="50"/>
  <c r="BP45" i="50"/>
  <c r="BQ45" i="50"/>
  <c r="BR45" i="50"/>
  <c r="BS45" i="50"/>
  <c r="BT45" i="50"/>
  <c r="BU45" i="50"/>
  <c r="BP46" i="50"/>
  <c r="BQ46" i="50"/>
  <c r="BR46" i="50"/>
  <c r="BS46" i="50"/>
  <c r="BT46" i="50"/>
  <c r="BU46" i="50"/>
  <c r="BP47" i="50"/>
  <c r="BQ47" i="50"/>
  <c r="BR47" i="50"/>
  <c r="BS47" i="50"/>
  <c r="BT47" i="50"/>
  <c r="BU47" i="50"/>
  <c r="BP48" i="50"/>
  <c r="BQ48" i="50"/>
  <c r="BR48" i="50"/>
  <c r="BS48" i="50"/>
  <c r="BT48" i="50"/>
  <c r="BU48" i="50"/>
  <c r="BP49" i="50"/>
  <c r="BQ49" i="50"/>
  <c r="BR49" i="50"/>
  <c r="BS49" i="50"/>
  <c r="BT49" i="50"/>
  <c r="BU49" i="50"/>
  <c r="BP50" i="50"/>
  <c r="BQ50" i="50"/>
  <c r="BR50" i="50"/>
  <c r="BS50" i="50"/>
  <c r="BT50" i="50"/>
  <c r="BU50" i="50"/>
  <c r="BP51" i="50"/>
  <c r="BQ51" i="50"/>
  <c r="BR51" i="50"/>
  <c r="BS51" i="50"/>
  <c r="BT51" i="50"/>
  <c r="BU51" i="50"/>
  <c r="BP52" i="50"/>
  <c r="BQ52" i="50"/>
  <c r="BR52" i="50"/>
  <c r="BS52" i="50"/>
  <c r="BT52" i="50"/>
  <c r="BU52" i="50"/>
  <c r="BP53" i="50"/>
  <c r="BQ53" i="50"/>
  <c r="BR53" i="50"/>
  <c r="BS53" i="50"/>
  <c r="BT53" i="50"/>
  <c r="BU53" i="50"/>
  <c r="BP54" i="50"/>
  <c r="BQ54" i="50"/>
  <c r="BR54" i="50"/>
  <c r="BS54" i="50"/>
  <c r="BT54" i="50"/>
  <c r="BU54" i="50"/>
  <c r="BP55" i="50"/>
  <c r="BQ55" i="50"/>
  <c r="BR55" i="50"/>
  <c r="BS55" i="50"/>
  <c r="BT55" i="50"/>
  <c r="BU55" i="50"/>
  <c r="BP56" i="50"/>
  <c r="BQ56" i="50"/>
  <c r="BR56" i="50"/>
  <c r="BS56" i="50"/>
  <c r="BT56" i="50"/>
  <c r="BU56" i="50"/>
  <c r="BP57" i="50"/>
  <c r="BQ57" i="50"/>
  <c r="BR57" i="50"/>
  <c r="BS57" i="50"/>
  <c r="BT57" i="50"/>
  <c r="BU57" i="50"/>
  <c r="BP58" i="50"/>
  <c r="BQ58" i="50"/>
  <c r="BR58" i="50"/>
  <c r="BS58" i="50"/>
  <c r="BT58" i="50"/>
  <c r="BU58" i="50"/>
  <c r="BP59" i="50"/>
  <c r="BQ59" i="50"/>
  <c r="BR59" i="50"/>
  <c r="BS59" i="50"/>
  <c r="BT59" i="50"/>
  <c r="BU59" i="50"/>
  <c r="BP60" i="50"/>
  <c r="BQ60" i="50"/>
  <c r="BR60" i="50"/>
  <c r="BS60" i="50"/>
  <c r="BT60" i="50"/>
  <c r="BU60" i="50"/>
  <c r="BP61" i="50"/>
  <c r="BQ61" i="50"/>
  <c r="BR61" i="50"/>
  <c r="BS61" i="50"/>
  <c r="BT61" i="50"/>
  <c r="BU61" i="50"/>
  <c r="BP62" i="50"/>
  <c r="BQ62" i="50"/>
  <c r="BR62" i="50"/>
  <c r="BS62" i="50"/>
  <c r="BT62" i="50"/>
  <c r="BU62" i="50"/>
  <c r="BP63" i="50"/>
  <c r="BQ63" i="50"/>
  <c r="BR63" i="50"/>
  <c r="BS63" i="50"/>
  <c r="BT63" i="50"/>
  <c r="BU63" i="50"/>
  <c r="BP64" i="50"/>
  <c r="BQ64" i="50"/>
  <c r="BR64" i="50"/>
  <c r="BS64" i="50"/>
  <c r="BT64" i="50"/>
  <c r="BU64" i="50"/>
  <c r="BP65" i="50"/>
  <c r="BQ65" i="50"/>
  <c r="BR65" i="50"/>
  <c r="BS65" i="50"/>
  <c r="BT65" i="50"/>
  <c r="BU65" i="50"/>
  <c r="BP66" i="50"/>
  <c r="BQ66" i="50"/>
  <c r="BR66" i="50"/>
  <c r="BS66" i="50"/>
  <c r="BT66" i="50"/>
  <c r="BU66" i="50"/>
  <c r="BP67" i="50"/>
  <c r="BQ67" i="50"/>
  <c r="BR67" i="50"/>
  <c r="BS67" i="50"/>
  <c r="BT67" i="50"/>
  <c r="BU67" i="50"/>
  <c r="BP68" i="50"/>
  <c r="BQ68" i="50"/>
  <c r="BR68" i="50"/>
  <c r="BS68" i="50"/>
  <c r="BT68" i="50"/>
  <c r="BU68" i="50"/>
  <c r="BP69" i="50"/>
  <c r="BQ69" i="50"/>
  <c r="BR69" i="50"/>
  <c r="BS69" i="50"/>
  <c r="BT69" i="50"/>
  <c r="BU69" i="50"/>
  <c r="BP70" i="50"/>
  <c r="BQ70" i="50"/>
  <c r="BR70" i="50"/>
  <c r="BS70" i="50"/>
  <c r="BT70" i="50"/>
  <c r="BU70" i="50"/>
  <c r="BP71" i="50"/>
  <c r="BQ71" i="50"/>
  <c r="BR71" i="50"/>
  <c r="BS71" i="50"/>
  <c r="BT71" i="50"/>
  <c r="BU71" i="50"/>
  <c r="BP72" i="50"/>
  <c r="BQ72" i="50"/>
  <c r="BR72" i="50"/>
  <c r="BS72" i="50"/>
  <c r="BT72" i="50"/>
  <c r="BU72" i="50"/>
  <c r="BP73" i="50"/>
  <c r="BQ73" i="50"/>
  <c r="BR73" i="50"/>
  <c r="BS73" i="50"/>
  <c r="BT73" i="50"/>
  <c r="BU73" i="50"/>
  <c r="BP74" i="50"/>
  <c r="BQ74" i="50"/>
  <c r="BR74" i="50"/>
  <c r="BS74" i="50"/>
  <c r="BT74" i="50"/>
  <c r="BU74" i="50"/>
  <c r="BP75" i="50"/>
  <c r="BQ75" i="50"/>
  <c r="BR75" i="50"/>
  <c r="BS75" i="50"/>
  <c r="BT75" i="50"/>
  <c r="BU75" i="50"/>
  <c r="BP76" i="50"/>
  <c r="BQ76" i="50"/>
  <c r="BR76" i="50"/>
  <c r="BS76" i="50"/>
  <c r="BT76" i="50"/>
  <c r="BU76" i="50"/>
  <c r="BP77" i="50"/>
  <c r="BQ77" i="50"/>
  <c r="BR77" i="50"/>
  <c r="BS77" i="50"/>
  <c r="BT77" i="50"/>
  <c r="BU77" i="50"/>
  <c r="BP78" i="50"/>
  <c r="BQ78" i="50"/>
  <c r="BR78" i="50"/>
  <c r="BS78" i="50"/>
  <c r="BT78" i="50"/>
  <c r="BU78" i="50"/>
  <c r="BP79" i="50"/>
  <c r="BQ79" i="50"/>
  <c r="BR79" i="50"/>
  <c r="BS79" i="50"/>
  <c r="BT79" i="50"/>
  <c r="BU79" i="50"/>
  <c r="BP80" i="50"/>
  <c r="BQ80" i="50"/>
  <c r="BR80" i="50"/>
  <c r="BS80" i="50"/>
  <c r="BT80" i="50"/>
  <c r="BU80" i="50"/>
  <c r="BP81" i="50"/>
  <c r="BQ81" i="50"/>
  <c r="BR81" i="50"/>
  <c r="BS81" i="50"/>
  <c r="BT81" i="50"/>
  <c r="BU81" i="50"/>
  <c r="BP82" i="50"/>
  <c r="BQ82" i="50"/>
  <c r="BR82" i="50"/>
  <c r="BS82" i="50"/>
  <c r="BT82" i="50"/>
  <c r="BU82" i="50"/>
  <c r="BP83" i="50"/>
  <c r="BQ83" i="50"/>
  <c r="BR83" i="50"/>
  <c r="BS83" i="50"/>
  <c r="BT83" i="50"/>
  <c r="BU83" i="50"/>
  <c r="BP84" i="50"/>
  <c r="BQ84" i="50"/>
  <c r="BR84" i="50"/>
  <c r="BS84" i="50"/>
  <c r="BT84" i="50"/>
  <c r="BU84" i="50"/>
  <c r="BP85" i="50"/>
  <c r="BQ85" i="50"/>
  <c r="BR85" i="50"/>
  <c r="BS85" i="50"/>
  <c r="BT85" i="50"/>
  <c r="BU85" i="50"/>
  <c r="BP86" i="50"/>
  <c r="BQ86" i="50"/>
  <c r="BR86" i="50"/>
  <c r="BS86" i="50"/>
  <c r="BT86" i="50"/>
  <c r="BU86" i="50"/>
  <c r="BP87" i="50"/>
  <c r="BQ87" i="50"/>
  <c r="BR87" i="50"/>
  <c r="BS87" i="50"/>
  <c r="BT87" i="50"/>
  <c r="BU87" i="50"/>
  <c r="BP88" i="50"/>
  <c r="BQ88" i="50"/>
  <c r="BR88" i="50"/>
  <c r="BS88" i="50"/>
  <c r="BT88" i="50"/>
  <c r="BU88" i="50"/>
  <c r="BP89" i="50"/>
  <c r="BQ89" i="50"/>
  <c r="BR89" i="50"/>
  <c r="BS89" i="50"/>
  <c r="BT89" i="50"/>
  <c r="BU89" i="50"/>
  <c r="BP90" i="50"/>
  <c r="BQ90" i="50"/>
  <c r="BR90" i="50"/>
  <c r="BS90" i="50"/>
  <c r="BT90" i="50"/>
  <c r="BU90" i="50"/>
  <c r="BP91" i="50"/>
  <c r="BQ91" i="50"/>
  <c r="BR91" i="50"/>
  <c r="BS91" i="50"/>
  <c r="BT91" i="50"/>
  <c r="BU91" i="50"/>
  <c r="BP92" i="50"/>
  <c r="BQ92" i="50"/>
  <c r="BR92" i="50"/>
  <c r="BS92" i="50"/>
  <c r="BT92" i="50"/>
  <c r="BU92" i="50"/>
  <c r="BP93" i="50"/>
  <c r="BQ93" i="50"/>
  <c r="BR93" i="50"/>
  <c r="BS93" i="50"/>
  <c r="BT93" i="50"/>
  <c r="BU93" i="50"/>
  <c r="BP94" i="50"/>
  <c r="BQ94" i="50"/>
  <c r="BR94" i="50"/>
  <c r="BS94" i="50"/>
  <c r="BT94" i="50"/>
  <c r="BU94" i="50"/>
  <c r="BP95" i="50"/>
  <c r="BQ95" i="50"/>
  <c r="BR95" i="50"/>
  <c r="BS95" i="50"/>
  <c r="BT95" i="50"/>
  <c r="BU95" i="50"/>
  <c r="BP96" i="50"/>
  <c r="BQ96" i="50"/>
  <c r="BR96" i="50"/>
  <c r="BS96" i="50"/>
  <c r="BT96" i="50"/>
  <c r="BU96" i="50"/>
  <c r="BP97" i="50"/>
  <c r="BQ97" i="50"/>
  <c r="BR97" i="50"/>
  <c r="BS97" i="50"/>
  <c r="BT97" i="50"/>
  <c r="BU97" i="50"/>
  <c r="BP98" i="50"/>
  <c r="BQ98" i="50"/>
  <c r="BR98" i="50"/>
  <c r="BS98" i="50"/>
  <c r="BT98" i="50"/>
  <c r="BU98" i="50"/>
  <c r="BP99" i="50"/>
  <c r="BQ99" i="50"/>
  <c r="BR99" i="50"/>
  <c r="BS99" i="50"/>
  <c r="BT99" i="50"/>
  <c r="BU99" i="50"/>
  <c r="BP100" i="50"/>
  <c r="BQ100" i="50"/>
  <c r="BR100" i="50"/>
  <c r="BS100" i="50"/>
  <c r="BT100" i="50"/>
  <c r="BU100" i="50"/>
  <c r="BP101" i="50"/>
  <c r="BQ101" i="50"/>
  <c r="BR101" i="50"/>
  <c r="BS101" i="50"/>
  <c r="BT101" i="50"/>
  <c r="BU101" i="50"/>
  <c r="BP102" i="50"/>
  <c r="BQ102" i="50"/>
  <c r="BR102" i="50"/>
  <c r="BS102" i="50"/>
  <c r="BT102" i="50"/>
  <c r="BU102" i="50"/>
  <c r="BP103" i="50"/>
  <c r="BQ103" i="50"/>
  <c r="BR103" i="50"/>
  <c r="BS103" i="50"/>
  <c r="BT103" i="50"/>
  <c r="BU103" i="50"/>
  <c r="BP104" i="50"/>
  <c r="BQ104" i="50"/>
  <c r="BR104" i="50"/>
  <c r="BS104" i="50"/>
  <c r="BT104" i="50"/>
  <c r="BU104" i="50"/>
  <c r="BP105" i="50"/>
  <c r="BQ105" i="50"/>
  <c r="BR105" i="50"/>
  <c r="BS105" i="50"/>
  <c r="BT105" i="50"/>
  <c r="BU105" i="50"/>
  <c r="BP106" i="50"/>
  <c r="BQ106" i="50"/>
  <c r="BR106" i="50"/>
  <c r="BS106" i="50"/>
  <c r="BT106" i="50"/>
  <c r="BU106" i="50"/>
  <c r="BP107" i="50"/>
  <c r="BQ107" i="50"/>
  <c r="BR107" i="50"/>
  <c r="BS107" i="50"/>
  <c r="BT107" i="50"/>
  <c r="BU107" i="50"/>
  <c r="BP108" i="50"/>
  <c r="BQ108" i="50"/>
  <c r="BR108" i="50"/>
  <c r="BS108" i="50"/>
  <c r="BT108" i="50"/>
  <c r="BU108" i="50"/>
  <c r="BP109" i="50"/>
  <c r="BQ109" i="50"/>
  <c r="BR109" i="50"/>
  <c r="BS109" i="50"/>
  <c r="BT109" i="50"/>
  <c r="BU109" i="50"/>
  <c r="BP110" i="50"/>
  <c r="BQ110" i="50"/>
  <c r="BR110" i="50"/>
  <c r="BS110" i="50"/>
  <c r="BT110" i="50"/>
  <c r="BU110" i="50"/>
  <c r="BP111" i="50"/>
  <c r="BQ111" i="50"/>
  <c r="BR111" i="50"/>
  <c r="BS111" i="50"/>
  <c r="BT111" i="50"/>
  <c r="BU111" i="50"/>
  <c r="BP112" i="50"/>
  <c r="BQ112" i="50"/>
  <c r="BR112" i="50"/>
  <c r="BS112" i="50"/>
  <c r="BT112" i="50"/>
  <c r="BU112" i="50"/>
  <c r="BP113" i="50"/>
  <c r="BQ113" i="50"/>
  <c r="BR113" i="50"/>
  <c r="BS113" i="50"/>
  <c r="BT113" i="50"/>
  <c r="BU113" i="50"/>
  <c r="BP114" i="50"/>
  <c r="BQ114" i="50"/>
  <c r="BR114" i="50"/>
  <c r="BS114" i="50"/>
  <c r="BT114" i="50"/>
  <c r="BU114" i="50"/>
  <c r="BP115" i="50"/>
  <c r="BQ115" i="50"/>
  <c r="BR115" i="50"/>
  <c r="BS115" i="50"/>
  <c r="BT115" i="50"/>
  <c r="BU115" i="50"/>
  <c r="BP116" i="50"/>
  <c r="BQ116" i="50"/>
  <c r="BR116" i="50"/>
  <c r="BS116" i="50"/>
  <c r="BT116" i="50"/>
  <c r="BU116" i="50"/>
  <c r="BP117" i="50"/>
  <c r="BQ117" i="50"/>
  <c r="BR117" i="50"/>
  <c r="BS117" i="50"/>
  <c r="BT117" i="50"/>
  <c r="BU117" i="50"/>
  <c r="BP118" i="50"/>
  <c r="BQ118" i="50"/>
  <c r="BR118" i="50"/>
  <c r="BS118" i="50"/>
  <c r="BT118" i="50"/>
  <c r="BU118" i="50"/>
  <c r="BP119" i="50"/>
  <c r="BQ119" i="50"/>
  <c r="BR119" i="50"/>
  <c r="BS119" i="50"/>
  <c r="BT119" i="50"/>
  <c r="BU119" i="50"/>
  <c r="BP120" i="50"/>
  <c r="BQ120" i="50"/>
  <c r="BR120" i="50"/>
  <c r="BS120" i="50"/>
  <c r="BT120" i="50"/>
  <c r="BU120" i="50"/>
  <c r="BP121" i="50"/>
  <c r="BQ121" i="50"/>
  <c r="BR121" i="50"/>
  <c r="BS121" i="50"/>
  <c r="BT121" i="50"/>
  <c r="BU121" i="50"/>
  <c r="BP122" i="50"/>
  <c r="BQ122" i="50"/>
  <c r="BR122" i="50"/>
  <c r="BS122" i="50"/>
  <c r="BT122" i="50"/>
  <c r="BU122" i="50"/>
  <c r="BP123" i="50"/>
  <c r="BQ123" i="50"/>
  <c r="BR123" i="50"/>
  <c r="BS123" i="50"/>
  <c r="BT123" i="50"/>
  <c r="BU123" i="50"/>
  <c r="BP124" i="50"/>
  <c r="BQ124" i="50"/>
  <c r="BR124" i="50"/>
  <c r="BS124" i="50"/>
  <c r="BT124" i="50"/>
  <c r="BU124" i="50"/>
  <c r="BP125" i="50"/>
  <c r="BQ125" i="50"/>
  <c r="BR125" i="50"/>
  <c r="BS125" i="50"/>
  <c r="BT125" i="50"/>
  <c r="BU125" i="50"/>
  <c r="BP126" i="50"/>
  <c r="BQ126" i="50"/>
  <c r="BR126" i="50"/>
  <c r="BS126" i="50"/>
  <c r="BT126" i="50"/>
  <c r="BU126" i="50"/>
  <c r="BP127" i="50"/>
  <c r="BQ127" i="50"/>
  <c r="BR127" i="50"/>
  <c r="BS127" i="50"/>
  <c r="BT127" i="50"/>
  <c r="BU127" i="50"/>
  <c r="BP128" i="50"/>
  <c r="BQ128" i="50"/>
  <c r="BR128" i="50"/>
  <c r="BS128" i="50"/>
  <c r="BT128" i="50"/>
  <c r="BU128" i="50"/>
  <c r="BP129" i="50"/>
  <c r="BQ129" i="50"/>
  <c r="BR129" i="50"/>
  <c r="BS129" i="50"/>
  <c r="BT129" i="50"/>
  <c r="BU129" i="50"/>
  <c r="BP130" i="50"/>
  <c r="BQ130" i="50"/>
  <c r="BR130" i="50"/>
  <c r="BS130" i="50"/>
  <c r="BT130" i="50"/>
  <c r="BU130" i="50"/>
  <c r="BP131" i="50"/>
  <c r="BQ131" i="50"/>
  <c r="BR131" i="50"/>
  <c r="BS131" i="50"/>
  <c r="BT131" i="50"/>
  <c r="BU131" i="50"/>
  <c r="BP132" i="50"/>
  <c r="BQ132" i="50"/>
  <c r="BR132" i="50"/>
  <c r="BS132" i="50"/>
  <c r="BT132" i="50"/>
  <c r="BU132" i="50"/>
  <c r="BP133" i="50"/>
  <c r="BQ133" i="50"/>
  <c r="BR133" i="50"/>
  <c r="BS133" i="50"/>
  <c r="BT133" i="50"/>
  <c r="BU133" i="50"/>
  <c r="BP134" i="50"/>
  <c r="BQ134" i="50"/>
  <c r="BR134" i="50"/>
  <c r="BS134" i="50"/>
  <c r="BT134" i="50"/>
  <c r="BU134" i="50"/>
  <c r="BP135" i="50"/>
  <c r="BQ135" i="50"/>
  <c r="BR135" i="50"/>
  <c r="BS135" i="50"/>
  <c r="BT135" i="50"/>
  <c r="BU135" i="50"/>
  <c r="BP136" i="50"/>
  <c r="BQ136" i="50"/>
  <c r="BR136" i="50"/>
  <c r="BS136" i="50"/>
  <c r="BT136" i="50"/>
  <c r="BU136" i="50"/>
  <c r="BP137" i="50"/>
  <c r="BQ137" i="50"/>
  <c r="BR137" i="50"/>
  <c r="BS137" i="50"/>
  <c r="BT137" i="50"/>
  <c r="BU137" i="50"/>
  <c r="BP138" i="50"/>
  <c r="BQ138" i="50"/>
  <c r="BR138" i="50"/>
  <c r="BS138" i="50"/>
  <c r="BT138" i="50"/>
  <c r="BU138" i="50"/>
  <c r="BP139" i="50"/>
  <c r="BQ139" i="50"/>
  <c r="BR139" i="50"/>
  <c r="BS139" i="50"/>
  <c r="BT139" i="50"/>
  <c r="BU139" i="50"/>
  <c r="BP140" i="50"/>
  <c r="BQ140" i="50"/>
  <c r="BR140" i="50"/>
  <c r="BS140" i="50"/>
  <c r="BT140" i="50"/>
  <c r="BU140" i="50"/>
  <c r="BP141" i="50"/>
  <c r="BQ141" i="50"/>
  <c r="BR141" i="50"/>
  <c r="BS141" i="50"/>
  <c r="BT141" i="50"/>
  <c r="BU141" i="50"/>
  <c r="BP142" i="50"/>
  <c r="BQ142" i="50"/>
  <c r="BR142" i="50"/>
  <c r="BS142" i="50"/>
  <c r="BT142" i="50"/>
  <c r="BU142" i="50"/>
  <c r="BP143" i="50"/>
  <c r="BQ143" i="50"/>
  <c r="BR143" i="50"/>
  <c r="BS143" i="50"/>
  <c r="BT143" i="50"/>
  <c r="BU143" i="50"/>
  <c r="BP144" i="50"/>
  <c r="BQ144" i="50"/>
  <c r="BR144" i="50"/>
  <c r="BS144" i="50"/>
  <c r="BT144" i="50"/>
  <c r="BU144" i="50"/>
  <c r="BP145" i="50"/>
  <c r="BQ145" i="50"/>
  <c r="BR145" i="50"/>
  <c r="BS145" i="50"/>
  <c r="BT145" i="50"/>
  <c r="BU145" i="50"/>
  <c r="BP146" i="50"/>
  <c r="BQ146" i="50"/>
  <c r="BR146" i="50"/>
  <c r="BS146" i="50"/>
  <c r="BT146" i="50"/>
  <c r="BU146" i="50"/>
  <c r="BP147" i="50"/>
  <c r="BQ147" i="50"/>
  <c r="BR147" i="50"/>
  <c r="BS147" i="50"/>
  <c r="BT147" i="50"/>
  <c r="BU147" i="50"/>
  <c r="BP148" i="50"/>
  <c r="BQ148" i="50"/>
  <c r="BR148" i="50"/>
  <c r="BS148" i="50"/>
  <c r="BT148" i="50"/>
  <c r="BU148" i="50"/>
  <c r="BP149" i="50"/>
  <c r="BQ149" i="50"/>
  <c r="BR149" i="50"/>
  <c r="BS149" i="50"/>
  <c r="BT149" i="50"/>
  <c r="BU149" i="50"/>
  <c r="BP150" i="50"/>
  <c r="BQ150" i="50"/>
  <c r="BR150" i="50"/>
  <c r="BS150" i="50"/>
  <c r="BT150" i="50"/>
  <c r="BU150" i="50"/>
  <c r="BP151" i="50"/>
  <c r="BQ151" i="50"/>
  <c r="BR151" i="50"/>
  <c r="BS151" i="50"/>
  <c r="BT151" i="50"/>
  <c r="BU151" i="50"/>
  <c r="BP152" i="50"/>
  <c r="BQ152" i="50"/>
  <c r="BR152" i="50"/>
  <c r="BS152" i="50"/>
  <c r="BT152" i="50"/>
  <c r="BU152" i="50"/>
  <c r="BP153" i="50"/>
  <c r="BQ153" i="50"/>
  <c r="BR153" i="50"/>
  <c r="BS153" i="50"/>
  <c r="BT153" i="50"/>
  <c r="BU153" i="50"/>
  <c r="BP154" i="50"/>
  <c r="BQ154" i="50"/>
  <c r="BR154" i="50"/>
  <c r="BS154" i="50"/>
  <c r="BT154" i="50"/>
  <c r="BU154" i="50"/>
  <c r="BP155" i="50"/>
  <c r="BQ155" i="50"/>
  <c r="BR155" i="50"/>
  <c r="BS155" i="50"/>
  <c r="BT155" i="50"/>
  <c r="BU155" i="50"/>
  <c r="BP156" i="50"/>
  <c r="BQ156" i="50"/>
  <c r="BR156" i="50"/>
  <c r="BS156" i="50"/>
  <c r="BT156" i="50"/>
  <c r="BU156" i="50"/>
  <c r="BP157" i="50"/>
  <c r="BQ157" i="50"/>
  <c r="BR157" i="50"/>
  <c r="BS157" i="50"/>
  <c r="BT157" i="50"/>
  <c r="BU157" i="50"/>
  <c r="BP158" i="50"/>
  <c r="BQ158" i="50"/>
  <c r="BR158" i="50"/>
  <c r="BS158" i="50"/>
  <c r="BT158" i="50"/>
  <c r="BU158" i="50"/>
  <c r="BP159" i="50"/>
  <c r="BQ159" i="50"/>
  <c r="BR159" i="50"/>
  <c r="BS159" i="50"/>
  <c r="BT159" i="50"/>
  <c r="BU159" i="50"/>
  <c r="BP160" i="50"/>
  <c r="BQ160" i="50"/>
  <c r="BR160" i="50"/>
  <c r="BS160" i="50"/>
  <c r="BT160" i="50"/>
  <c r="BU160" i="50"/>
  <c r="BP161" i="50"/>
  <c r="BQ161" i="50"/>
  <c r="BR161" i="50"/>
  <c r="BS161" i="50"/>
  <c r="BT161" i="50"/>
  <c r="BU161" i="50"/>
  <c r="BP162" i="50"/>
  <c r="BQ162" i="50"/>
  <c r="BR162" i="50"/>
  <c r="BS162" i="50"/>
  <c r="BT162" i="50"/>
  <c r="BU162" i="50"/>
  <c r="BP163" i="50"/>
  <c r="BQ163" i="50"/>
  <c r="BR163" i="50"/>
  <c r="BS163" i="50"/>
  <c r="BT163" i="50"/>
  <c r="BU163" i="50"/>
  <c r="BP164" i="50"/>
  <c r="BQ164" i="50"/>
  <c r="BR164" i="50"/>
  <c r="BS164" i="50"/>
  <c r="BT164" i="50"/>
  <c r="BU164" i="50"/>
  <c r="BP165" i="50"/>
  <c r="BQ165" i="50"/>
  <c r="BR165" i="50"/>
  <c r="BS165" i="50"/>
  <c r="BT165" i="50"/>
  <c r="BU165" i="50"/>
  <c r="BP166" i="50"/>
  <c r="BQ166" i="50"/>
  <c r="BR166" i="50"/>
  <c r="BS166" i="50"/>
  <c r="BT166" i="50"/>
  <c r="BU166" i="50"/>
  <c r="BP167" i="50"/>
  <c r="BQ167" i="50"/>
  <c r="BR167" i="50"/>
  <c r="BS167" i="50"/>
  <c r="BT167" i="50"/>
  <c r="BU167" i="50"/>
  <c r="BP168" i="50"/>
  <c r="BQ168" i="50"/>
  <c r="BR168" i="50"/>
  <c r="BS168" i="50"/>
  <c r="BT168" i="50"/>
  <c r="BU168" i="50"/>
  <c r="BP169" i="50"/>
  <c r="BQ169" i="50"/>
  <c r="BR169" i="50"/>
  <c r="BS169" i="50"/>
  <c r="BT169" i="50"/>
  <c r="BU169" i="50"/>
  <c r="BP170" i="50"/>
  <c r="BQ170" i="50"/>
  <c r="BR170" i="50"/>
  <c r="BS170" i="50"/>
  <c r="BT170" i="50"/>
  <c r="BU170" i="50"/>
  <c r="BP171" i="50"/>
  <c r="BQ171" i="50"/>
  <c r="BR171" i="50"/>
  <c r="BS171" i="50"/>
  <c r="BT171" i="50"/>
  <c r="BU171" i="50"/>
  <c r="BP172" i="50"/>
  <c r="BQ172" i="50"/>
  <c r="BR172" i="50"/>
  <c r="BS172" i="50"/>
  <c r="BT172" i="50"/>
  <c r="BU172" i="50"/>
  <c r="BP173" i="50"/>
  <c r="BQ173" i="50"/>
  <c r="BR173" i="50"/>
  <c r="BS173" i="50"/>
  <c r="BT173" i="50"/>
  <c r="BU173" i="50"/>
  <c r="BP174" i="50"/>
  <c r="BQ174" i="50"/>
  <c r="BR174" i="50"/>
  <c r="BS174" i="50"/>
  <c r="BT174" i="50"/>
  <c r="BU174" i="50"/>
  <c r="BP175" i="50"/>
  <c r="BQ175" i="50"/>
  <c r="BR175" i="50"/>
  <c r="AY175" i="50" s="1"/>
  <c r="BS175" i="50"/>
  <c r="BT175" i="50"/>
  <c r="BU175" i="50"/>
  <c r="BP176" i="50"/>
  <c r="BQ176" i="50"/>
  <c r="BR176" i="50"/>
  <c r="BS176" i="50"/>
  <c r="BT176" i="50"/>
  <c r="BU176" i="50"/>
  <c r="BP177" i="50"/>
  <c r="BQ177" i="50"/>
  <c r="BR177" i="50"/>
  <c r="BS177" i="50"/>
  <c r="BT177" i="50"/>
  <c r="BU177" i="50"/>
  <c r="BP178" i="50"/>
  <c r="BQ178" i="50"/>
  <c r="BR178" i="50"/>
  <c r="BS178" i="50"/>
  <c r="BT178" i="50"/>
  <c r="BU178" i="50"/>
  <c r="BP179" i="50"/>
  <c r="BQ179" i="50"/>
  <c r="BR179" i="50"/>
  <c r="AY179" i="50" s="1"/>
  <c r="BS179" i="50"/>
  <c r="BT179" i="50"/>
  <c r="BU179" i="50"/>
  <c r="BP180" i="50"/>
  <c r="BQ180" i="50"/>
  <c r="BR180" i="50"/>
  <c r="BS180" i="50"/>
  <c r="BT180" i="50"/>
  <c r="BU180" i="50"/>
  <c r="BP181" i="50"/>
  <c r="BQ181" i="50"/>
  <c r="BR181" i="50"/>
  <c r="BS181" i="50"/>
  <c r="BT181" i="50"/>
  <c r="BU181" i="50"/>
  <c r="BP182" i="50"/>
  <c r="BQ182" i="50"/>
  <c r="BR182" i="50"/>
  <c r="BS182" i="50"/>
  <c r="BT182" i="50"/>
  <c r="BU182" i="50"/>
  <c r="BP183" i="50"/>
  <c r="BQ183" i="50"/>
  <c r="BR183" i="50"/>
  <c r="AY183" i="50" s="1"/>
  <c r="BS183" i="50"/>
  <c r="BT183" i="50"/>
  <c r="BU183" i="50"/>
  <c r="BP184" i="50"/>
  <c r="BQ184" i="50"/>
  <c r="BR184" i="50"/>
  <c r="BS184" i="50"/>
  <c r="BT184" i="50"/>
  <c r="BU184" i="50"/>
  <c r="BP185" i="50"/>
  <c r="BQ185" i="50"/>
  <c r="BR185" i="50"/>
  <c r="BS185" i="50"/>
  <c r="BT185" i="50"/>
  <c r="BU185" i="50"/>
  <c r="BP186" i="50"/>
  <c r="BQ186" i="50"/>
  <c r="BR186" i="50"/>
  <c r="BS186" i="50"/>
  <c r="BT186" i="50"/>
  <c r="BU186" i="50"/>
  <c r="BP187" i="50"/>
  <c r="BQ187" i="50"/>
  <c r="BR187" i="50"/>
  <c r="AY187" i="50" s="1"/>
  <c r="BS187" i="50"/>
  <c r="BT187" i="50"/>
  <c r="BU187" i="50"/>
  <c r="BP188" i="50"/>
  <c r="BQ188" i="50"/>
  <c r="BR188" i="50"/>
  <c r="BS188" i="50"/>
  <c r="BT188" i="50"/>
  <c r="BU188" i="50"/>
  <c r="BP189" i="50"/>
  <c r="BQ189" i="50"/>
  <c r="BR189" i="50"/>
  <c r="BS189" i="50"/>
  <c r="BT189" i="50"/>
  <c r="BU189" i="50"/>
  <c r="BP190" i="50"/>
  <c r="BQ190" i="50"/>
  <c r="BR190" i="50"/>
  <c r="BS190" i="50"/>
  <c r="BT190" i="50"/>
  <c r="BU190" i="50"/>
  <c r="BP191" i="50"/>
  <c r="BQ191" i="50"/>
  <c r="BR191" i="50"/>
  <c r="AY191" i="50" s="1"/>
  <c r="BS191" i="50"/>
  <c r="BT191" i="50"/>
  <c r="BU191" i="50"/>
  <c r="BP192" i="50"/>
  <c r="BQ192" i="50"/>
  <c r="BR192" i="50"/>
  <c r="BS192" i="50"/>
  <c r="BT192" i="50"/>
  <c r="BU192" i="50"/>
  <c r="BP193" i="50"/>
  <c r="BQ193" i="50"/>
  <c r="BR193" i="50"/>
  <c r="BS193" i="50"/>
  <c r="BT193" i="50"/>
  <c r="BU193" i="50"/>
  <c r="BP194" i="50"/>
  <c r="BQ194" i="50"/>
  <c r="BR194" i="50"/>
  <c r="BS194" i="50"/>
  <c r="BT194" i="50"/>
  <c r="BU194" i="50"/>
  <c r="BP195" i="50"/>
  <c r="BQ195" i="50"/>
  <c r="BR195" i="50"/>
  <c r="AY195" i="50" s="1"/>
  <c r="BS195" i="50"/>
  <c r="BT195" i="50"/>
  <c r="BU195" i="50"/>
  <c r="BP196" i="50"/>
  <c r="BQ196" i="50"/>
  <c r="BR196" i="50"/>
  <c r="BS196" i="50"/>
  <c r="BT196" i="50"/>
  <c r="BU196" i="50"/>
  <c r="BP197" i="50"/>
  <c r="BQ197" i="50"/>
  <c r="BR197" i="50"/>
  <c r="BS197" i="50"/>
  <c r="BT197" i="50"/>
  <c r="BU197" i="50"/>
  <c r="BP198" i="50"/>
  <c r="BQ198" i="50"/>
  <c r="BR198" i="50"/>
  <c r="BS198" i="50"/>
  <c r="BT198" i="50"/>
  <c r="BU198" i="50"/>
  <c r="BP199" i="50"/>
  <c r="BQ199" i="50"/>
  <c r="BR199" i="50"/>
  <c r="AY199" i="50" s="1"/>
  <c r="BS199" i="50"/>
  <c r="BT199" i="50"/>
  <c r="BU199" i="50"/>
  <c r="BP200" i="50"/>
  <c r="BQ200" i="50"/>
  <c r="BR200" i="50"/>
  <c r="BS200" i="50"/>
  <c r="BT200" i="50"/>
  <c r="BU200" i="50"/>
  <c r="BP201" i="50"/>
  <c r="BQ201" i="50"/>
  <c r="BR201" i="50"/>
  <c r="BS201" i="50"/>
  <c r="BT201" i="50"/>
  <c r="BU201" i="50"/>
  <c r="BP202" i="50"/>
  <c r="BQ202" i="50"/>
  <c r="BR202" i="50"/>
  <c r="BS202" i="50"/>
  <c r="BT202" i="50"/>
  <c r="BU202" i="50"/>
  <c r="BP203" i="50"/>
  <c r="BQ203" i="50"/>
  <c r="BR203" i="50"/>
  <c r="AY203" i="50" s="1"/>
  <c r="BS203" i="50"/>
  <c r="BT203" i="50"/>
  <c r="BU203" i="50"/>
  <c r="BP204" i="50"/>
  <c r="BQ204" i="50"/>
  <c r="BR204" i="50"/>
  <c r="BS204" i="50"/>
  <c r="BT204" i="50"/>
  <c r="BU204" i="50"/>
  <c r="BP205" i="50"/>
  <c r="BQ205" i="50"/>
  <c r="BR205" i="50"/>
  <c r="BS205" i="50"/>
  <c r="BT205" i="50"/>
  <c r="BU205" i="50"/>
  <c r="BP206" i="50"/>
  <c r="BQ206" i="50"/>
  <c r="BR206" i="50"/>
  <c r="BS206" i="50"/>
  <c r="BT206" i="50"/>
  <c r="BU206" i="50"/>
  <c r="BP207" i="50"/>
  <c r="BQ207" i="50"/>
  <c r="BR207" i="50"/>
  <c r="AY207" i="50" s="1"/>
  <c r="BS207" i="50"/>
  <c r="BT207" i="50"/>
  <c r="BU207" i="50"/>
  <c r="BP208" i="50"/>
  <c r="BQ208" i="50"/>
  <c r="BR208" i="50"/>
  <c r="BS208" i="50"/>
  <c r="BT208" i="50"/>
  <c r="BU208" i="50"/>
  <c r="BP209" i="50"/>
  <c r="AY209" i="50" s="1"/>
  <c r="BQ209" i="50"/>
  <c r="BR209" i="50"/>
  <c r="BS209" i="50"/>
  <c r="BT209" i="50"/>
  <c r="BU209" i="50"/>
  <c r="BP210" i="50"/>
  <c r="BQ210" i="50"/>
  <c r="BR210" i="50"/>
  <c r="BS210" i="50"/>
  <c r="BT210" i="50"/>
  <c r="BU210" i="50"/>
  <c r="BP211" i="50"/>
  <c r="BQ211" i="50"/>
  <c r="BR211" i="50"/>
  <c r="AY211" i="50" s="1"/>
  <c r="BS211" i="50"/>
  <c r="BT211" i="50"/>
  <c r="BU211" i="50"/>
  <c r="BP212" i="50"/>
  <c r="BQ212" i="50"/>
  <c r="BR212" i="50"/>
  <c r="BS212" i="50"/>
  <c r="BT212" i="50"/>
  <c r="BU212" i="50"/>
  <c r="BP213" i="50"/>
  <c r="AY213" i="50" s="1"/>
  <c r="BQ213" i="50"/>
  <c r="BR213" i="50"/>
  <c r="BS213" i="50"/>
  <c r="BT213" i="50"/>
  <c r="BU213" i="50"/>
  <c r="BP214" i="50"/>
  <c r="BQ214" i="50"/>
  <c r="BR214" i="50"/>
  <c r="BS214" i="50"/>
  <c r="BT214" i="50"/>
  <c r="BU214" i="50"/>
  <c r="BP215" i="50"/>
  <c r="BQ215" i="50"/>
  <c r="BR215" i="50"/>
  <c r="AY215" i="50" s="1"/>
  <c r="BS215" i="50"/>
  <c r="BT215" i="50"/>
  <c r="BU215" i="50"/>
  <c r="BP216" i="50"/>
  <c r="BQ216" i="50"/>
  <c r="BR216" i="50"/>
  <c r="BS216" i="50"/>
  <c r="BT216" i="50"/>
  <c r="BU216" i="50"/>
  <c r="BP217" i="50"/>
  <c r="AY217" i="50" s="1"/>
  <c r="BQ217" i="50"/>
  <c r="BR217" i="50"/>
  <c r="BS217" i="50"/>
  <c r="BT217" i="50"/>
  <c r="BU217" i="50"/>
  <c r="BP218" i="50"/>
  <c r="BQ218" i="50"/>
  <c r="BR218" i="50"/>
  <c r="BS218" i="50"/>
  <c r="BT218" i="50"/>
  <c r="BU218" i="50"/>
  <c r="BP219" i="50"/>
  <c r="BQ219" i="50"/>
  <c r="BR219" i="50"/>
  <c r="AY219" i="50" s="1"/>
  <c r="BS219" i="50"/>
  <c r="BT219" i="50"/>
  <c r="BU219" i="50"/>
  <c r="BP220" i="50"/>
  <c r="BQ220" i="50"/>
  <c r="BR220" i="50"/>
  <c r="BS220" i="50"/>
  <c r="BT220" i="50"/>
  <c r="BU220" i="50"/>
  <c r="BP221" i="50"/>
  <c r="BQ221" i="50"/>
  <c r="BR221" i="50"/>
  <c r="BS221" i="50"/>
  <c r="BT221" i="50"/>
  <c r="BU221" i="50"/>
  <c r="BP222" i="50"/>
  <c r="BQ222" i="50"/>
  <c r="BR222" i="50"/>
  <c r="BS222" i="50"/>
  <c r="BT222" i="50"/>
  <c r="BU222" i="50"/>
  <c r="BP223" i="50"/>
  <c r="BQ223" i="50"/>
  <c r="BR223" i="50"/>
  <c r="AY223" i="50" s="1"/>
  <c r="BS223" i="50"/>
  <c r="BT223" i="50"/>
  <c r="BU223" i="50"/>
  <c r="BP224" i="50"/>
  <c r="BQ224" i="50"/>
  <c r="BR224" i="50"/>
  <c r="BS224" i="50"/>
  <c r="BT224" i="50"/>
  <c r="BU224" i="50"/>
  <c r="BP225" i="50"/>
  <c r="AY225" i="50" s="1"/>
  <c r="BQ225" i="50"/>
  <c r="BR225" i="50"/>
  <c r="BS225" i="50"/>
  <c r="BT225" i="50"/>
  <c r="BU225" i="50"/>
  <c r="BP226" i="50"/>
  <c r="BQ226" i="50"/>
  <c r="BR226" i="50"/>
  <c r="BS226" i="50"/>
  <c r="BT226" i="50"/>
  <c r="BU226" i="50"/>
  <c r="BP227" i="50"/>
  <c r="BQ227" i="50"/>
  <c r="BR227" i="50"/>
  <c r="AY227" i="50" s="1"/>
  <c r="BS227" i="50"/>
  <c r="BT227" i="50"/>
  <c r="BU227" i="50"/>
  <c r="BP228" i="50"/>
  <c r="BQ228" i="50"/>
  <c r="BR228" i="50"/>
  <c r="BS228" i="50"/>
  <c r="BT228" i="50"/>
  <c r="BU228" i="50"/>
  <c r="BP229" i="50"/>
  <c r="AY229" i="50" s="1"/>
  <c r="BQ229" i="50"/>
  <c r="BR229" i="50"/>
  <c r="BS229" i="50"/>
  <c r="BT229" i="50"/>
  <c r="BU229" i="50"/>
  <c r="BP230" i="50"/>
  <c r="BQ230" i="50"/>
  <c r="BR230" i="50"/>
  <c r="BS230" i="50"/>
  <c r="BT230" i="50"/>
  <c r="BU230" i="50"/>
  <c r="BP231" i="50"/>
  <c r="BQ231" i="50"/>
  <c r="BR231" i="50"/>
  <c r="AY231" i="50" s="1"/>
  <c r="BS231" i="50"/>
  <c r="BT231" i="50"/>
  <c r="BU231" i="50"/>
  <c r="BP232" i="50"/>
  <c r="BQ232" i="50"/>
  <c r="BR232" i="50"/>
  <c r="BS232" i="50"/>
  <c r="BT232" i="50"/>
  <c r="BU232" i="50"/>
  <c r="BP233" i="50"/>
  <c r="BQ233" i="50"/>
  <c r="BR233" i="50"/>
  <c r="BS233" i="50"/>
  <c r="BT233" i="50"/>
  <c r="BU233" i="50"/>
  <c r="BP234" i="50"/>
  <c r="BQ234" i="50"/>
  <c r="BR234" i="50"/>
  <c r="BS234" i="50"/>
  <c r="BT234" i="50"/>
  <c r="BU234" i="50"/>
  <c r="BP235" i="50"/>
  <c r="BQ235" i="50"/>
  <c r="BR235" i="50"/>
  <c r="AY235" i="50" s="1"/>
  <c r="BS235" i="50"/>
  <c r="BT235" i="50"/>
  <c r="BU235" i="50"/>
  <c r="BP236" i="50"/>
  <c r="BQ236" i="50"/>
  <c r="BR236" i="50"/>
  <c r="BS236" i="50"/>
  <c r="BT236" i="50"/>
  <c r="BU236" i="50"/>
  <c r="BP237" i="50"/>
  <c r="BQ237" i="50"/>
  <c r="BR237" i="50"/>
  <c r="BS237" i="50"/>
  <c r="BT237" i="50"/>
  <c r="BU237" i="50"/>
  <c r="BP238" i="50"/>
  <c r="BQ238" i="50"/>
  <c r="BR238" i="50"/>
  <c r="BS238" i="50"/>
  <c r="BT238" i="50"/>
  <c r="BU238" i="50"/>
  <c r="BP239" i="50"/>
  <c r="BQ239" i="50"/>
  <c r="BR239" i="50"/>
  <c r="AY239" i="50" s="1"/>
  <c r="BS239" i="50"/>
  <c r="BT239" i="50"/>
  <c r="BU239" i="50"/>
  <c r="BP240" i="50"/>
  <c r="BQ240" i="50"/>
  <c r="BR240" i="50"/>
  <c r="BS240" i="50"/>
  <c r="BT240" i="50"/>
  <c r="BU240" i="50"/>
  <c r="BP241" i="50"/>
  <c r="BQ241" i="50"/>
  <c r="BR241" i="50"/>
  <c r="BS241" i="50"/>
  <c r="BT241" i="50"/>
  <c r="BU241" i="50"/>
  <c r="BP242" i="50"/>
  <c r="BQ242" i="50"/>
  <c r="BR242" i="50"/>
  <c r="BS242" i="50"/>
  <c r="BT242" i="50"/>
  <c r="BU242" i="50"/>
  <c r="BP243" i="50"/>
  <c r="BQ243" i="50"/>
  <c r="BR243" i="50"/>
  <c r="AY243" i="50" s="1"/>
  <c r="BS243" i="50"/>
  <c r="BT243" i="50"/>
  <c r="BU243" i="50"/>
  <c r="BP244" i="50"/>
  <c r="BQ244" i="50"/>
  <c r="BR244" i="50"/>
  <c r="BS244" i="50"/>
  <c r="BT244" i="50"/>
  <c r="BU244" i="50"/>
  <c r="BP245" i="50"/>
  <c r="BQ245" i="50"/>
  <c r="BR245" i="50"/>
  <c r="BS245" i="50"/>
  <c r="BT245" i="50"/>
  <c r="BU245" i="50"/>
  <c r="BP246" i="50"/>
  <c r="BQ246" i="50"/>
  <c r="BR246" i="50"/>
  <c r="BS246" i="50"/>
  <c r="BT246" i="50"/>
  <c r="BU246" i="50"/>
  <c r="BP247" i="50"/>
  <c r="BQ247" i="50"/>
  <c r="BR247" i="50"/>
  <c r="AY247" i="50" s="1"/>
  <c r="BS247" i="50"/>
  <c r="BT247" i="50"/>
  <c r="BU247" i="50"/>
  <c r="BP248" i="50"/>
  <c r="BQ248" i="50"/>
  <c r="BR248" i="50"/>
  <c r="BS248" i="50"/>
  <c r="BT248" i="50"/>
  <c r="BU248" i="50"/>
  <c r="BP249" i="50"/>
  <c r="BQ249" i="50"/>
  <c r="BR249" i="50"/>
  <c r="BS249" i="50"/>
  <c r="BT249" i="50"/>
  <c r="BU249" i="50"/>
  <c r="BP250" i="50"/>
  <c r="BQ250" i="50"/>
  <c r="BR250" i="50"/>
  <c r="BS250" i="50"/>
  <c r="BT250" i="50"/>
  <c r="BU250" i="50"/>
  <c r="BP251" i="50"/>
  <c r="BQ251" i="50"/>
  <c r="BR251" i="50"/>
  <c r="AY251" i="50" s="1"/>
  <c r="BS251" i="50"/>
  <c r="BT251" i="50"/>
  <c r="BU251" i="50"/>
  <c r="BP252" i="50"/>
  <c r="BQ252" i="50"/>
  <c r="BR252" i="50"/>
  <c r="BS252" i="50"/>
  <c r="BT252" i="50"/>
  <c r="BU252" i="50"/>
  <c r="BP253" i="50"/>
  <c r="BQ253" i="50"/>
  <c r="BR253" i="50"/>
  <c r="BS253" i="50"/>
  <c r="BT253" i="50"/>
  <c r="BU253" i="50"/>
  <c r="BP254" i="50"/>
  <c r="BQ254" i="50"/>
  <c r="BR254" i="50"/>
  <c r="BS254" i="50"/>
  <c r="BT254" i="50"/>
  <c r="BU254" i="50"/>
  <c r="BP255" i="50"/>
  <c r="BQ255" i="50"/>
  <c r="BR255" i="50"/>
  <c r="AY255" i="50" s="1"/>
  <c r="BS255" i="50"/>
  <c r="BT255" i="50"/>
  <c r="BU255" i="50"/>
  <c r="BP256" i="50"/>
  <c r="BQ256" i="50"/>
  <c r="BR256" i="50"/>
  <c r="BS256" i="50"/>
  <c r="BT256" i="50"/>
  <c r="BU256" i="50"/>
  <c r="BP257" i="50"/>
  <c r="BQ257" i="50"/>
  <c r="BR257" i="50"/>
  <c r="BS257" i="50"/>
  <c r="BT257" i="50"/>
  <c r="BU257" i="50"/>
  <c r="BP258" i="50"/>
  <c r="BQ258" i="50"/>
  <c r="BR258" i="50"/>
  <c r="BS258" i="50"/>
  <c r="BT258" i="50"/>
  <c r="BU258" i="50"/>
  <c r="BP259" i="50"/>
  <c r="BQ259" i="50"/>
  <c r="BR259" i="50"/>
  <c r="AY259" i="50" s="1"/>
  <c r="BS259" i="50"/>
  <c r="BT259" i="50"/>
  <c r="BU259" i="50"/>
  <c r="BP260" i="50"/>
  <c r="BQ260" i="50"/>
  <c r="BR260" i="50"/>
  <c r="BS260" i="50"/>
  <c r="BT260" i="50"/>
  <c r="BU260" i="50"/>
  <c r="BP261" i="50"/>
  <c r="BQ261" i="50"/>
  <c r="BR261" i="50"/>
  <c r="BS261" i="50"/>
  <c r="BT261" i="50"/>
  <c r="BU261" i="50"/>
  <c r="BP262" i="50"/>
  <c r="BQ262" i="50"/>
  <c r="BR262" i="50"/>
  <c r="BS262" i="50"/>
  <c r="BT262" i="50"/>
  <c r="BU262" i="50"/>
  <c r="BP263" i="50"/>
  <c r="BQ263" i="50"/>
  <c r="BR263" i="50"/>
  <c r="AY263" i="50" s="1"/>
  <c r="BS263" i="50"/>
  <c r="BT263" i="50"/>
  <c r="BU263" i="50"/>
  <c r="BP264" i="50"/>
  <c r="BQ264" i="50"/>
  <c r="BR264" i="50"/>
  <c r="BS264" i="50"/>
  <c r="BT264" i="50"/>
  <c r="BU264" i="50"/>
  <c r="BP265" i="50"/>
  <c r="BQ265" i="50"/>
  <c r="BR265" i="50"/>
  <c r="BS265" i="50"/>
  <c r="BT265" i="50"/>
  <c r="BU265" i="50"/>
  <c r="BP266" i="50"/>
  <c r="BQ266" i="50"/>
  <c r="BR266" i="50"/>
  <c r="BS266" i="50"/>
  <c r="BT266" i="50"/>
  <c r="BU266" i="50"/>
  <c r="BP267" i="50"/>
  <c r="BQ267" i="50"/>
  <c r="BR267" i="50"/>
  <c r="AY267" i="50" s="1"/>
  <c r="BS267" i="50"/>
  <c r="BT267" i="50"/>
  <c r="BU267" i="50"/>
  <c r="BP268" i="50"/>
  <c r="BQ268" i="50"/>
  <c r="BR268" i="50"/>
  <c r="BS268" i="50"/>
  <c r="BT268" i="50"/>
  <c r="BU268" i="50"/>
  <c r="BP269" i="50"/>
  <c r="BQ269" i="50"/>
  <c r="BR269" i="50"/>
  <c r="BS269" i="50"/>
  <c r="BT269" i="50"/>
  <c r="BU269" i="50"/>
  <c r="BP270" i="50"/>
  <c r="BQ270" i="50"/>
  <c r="BR270" i="50"/>
  <c r="BS270" i="50"/>
  <c r="BT270" i="50"/>
  <c r="BU270" i="50"/>
  <c r="BP271" i="50"/>
  <c r="BQ271" i="50"/>
  <c r="BR271" i="50"/>
  <c r="AY271" i="50" s="1"/>
  <c r="BS271" i="50"/>
  <c r="BT271" i="50"/>
  <c r="BU271" i="50"/>
  <c r="BP272" i="50"/>
  <c r="BQ272" i="50"/>
  <c r="BR272" i="50"/>
  <c r="BS272" i="50"/>
  <c r="BT272" i="50"/>
  <c r="BU272" i="50"/>
  <c r="BP273" i="50"/>
  <c r="BQ273" i="50"/>
  <c r="BR273" i="50"/>
  <c r="BS273" i="50"/>
  <c r="BT273" i="50"/>
  <c r="BU273" i="50"/>
  <c r="BP274" i="50"/>
  <c r="BQ274" i="50"/>
  <c r="BR274" i="50"/>
  <c r="BS274" i="50"/>
  <c r="BT274" i="50"/>
  <c r="BU274" i="50"/>
  <c r="BP275" i="50"/>
  <c r="BQ275" i="50"/>
  <c r="BR275" i="50"/>
  <c r="AY275" i="50" s="1"/>
  <c r="BS275" i="50"/>
  <c r="BT275" i="50"/>
  <c r="BU275" i="50"/>
  <c r="BP276" i="50"/>
  <c r="BQ276" i="50"/>
  <c r="BR276" i="50"/>
  <c r="BS276" i="50"/>
  <c r="BT276" i="50"/>
  <c r="BU276" i="50"/>
  <c r="BP277" i="50"/>
  <c r="BQ277" i="50"/>
  <c r="BR277" i="50"/>
  <c r="BS277" i="50"/>
  <c r="BT277" i="50"/>
  <c r="BU277" i="50"/>
  <c r="BP278" i="50"/>
  <c r="BQ278" i="50"/>
  <c r="BR278" i="50"/>
  <c r="BS278" i="50"/>
  <c r="BT278" i="50"/>
  <c r="BU278" i="50"/>
  <c r="BP279" i="50"/>
  <c r="BQ279" i="50"/>
  <c r="BR279" i="50"/>
  <c r="AY279" i="50" s="1"/>
  <c r="BS279" i="50"/>
  <c r="BT279" i="50"/>
  <c r="BU279" i="50"/>
  <c r="BP280" i="50"/>
  <c r="BQ280" i="50"/>
  <c r="BR280" i="50"/>
  <c r="BS280" i="50"/>
  <c r="BT280" i="50"/>
  <c r="BU280" i="50"/>
  <c r="BP281" i="50"/>
  <c r="BQ281" i="50"/>
  <c r="BR281" i="50"/>
  <c r="BS281" i="50"/>
  <c r="BT281" i="50"/>
  <c r="BU281" i="50"/>
  <c r="BP282" i="50"/>
  <c r="BQ282" i="50"/>
  <c r="BR282" i="50"/>
  <c r="BS282" i="50"/>
  <c r="BT282" i="50"/>
  <c r="BU282" i="50"/>
  <c r="BP283" i="50"/>
  <c r="BQ283" i="50"/>
  <c r="BR283" i="50"/>
  <c r="AY283" i="50" s="1"/>
  <c r="BS283" i="50"/>
  <c r="BT283" i="50"/>
  <c r="BU283" i="50"/>
  <c r="BP284" i="50"/>
  <c r="BQ284" i="50"/>
  <c r="BR284" i="50"/>
  <c r="BS284" i="50"/>
  <c r="BT284" i="50"/>
  <c r="BU284" i="50"/>
  <c r="BP285" i="50"/>
  <c r="AY285" i="50" s="1"/>
  <c r="BQ285" i="50"/>
  <c r="BR285" i="50"/>
  <c r="BS285" i="50"/>
  <c r="BT285" i="50"/>
  <c r="BU285" i="50"/>
  <c r="BP286" i="50"/>
  <c r="BQ286" i="50"/>
  <c r="BR286" i="50"/>
  <c r="BS286" i="50"/>
  <c r="BT286" i="50"/>
  <c r="BU286" i="50"/>
  <c r="BP287" i="50"/>
  <c r="BQ287" i="50"/>
  <c r="BR287" i="50"/>
  <c r="AY287" i="50" s="1"/>
  <c r="BS287" i="50"/>
  <c r="BT287" i="50"/>
  <c r="BU287" i="50"/>
  <c r="BP288" i="50"/>
  <c r="BQ288" i="50"/>
  <c r="BR288" i="50"/>
  <c r="BS288" i="50"/>
  <c r="BT288" i="50"/>
  <c r="BU288" i="50"/>
  <c r="BP289" i="50"/>
  <c r="BQ289" i="50"/>
  <c r="BR289" i="50"/>
  <c r="BS289" i="50"/>
  <c r="BT289" i="50"/>
  <c r="BU289" i="50"/>
  <c r="BP290" i="50"/>
  <c r="BQ290" i="50"/>
  <c r="BR290" i="50"/>
  <c r="BS290" i="50"/>
  <c r="BT290" i="50"/>
  <c r="BU290" i="50"/>
  <c r="BP291" i="50"/>
  <c r="BQ291" i="50"/>
  <c r="BR291" i="50"/>
  <c r="AY291" i="50" s="1"/>
  <c r="BS291" i="50"/>
  <c r="BT291" i="50"/>
  <c r="BU291" i="50"/>
  <c r="BP292" i="50"/>
  <c r="BQ292" i="50"/>
  <c r="BR292" i="50"/>
  <c r="BS292" i="50"/>
  <c r="BT292" i="50"/>
  <c r="BU292" i="50"/>
  <c r="BP293" i="50"/>
  <c r="BQ293" i="50"/>
  <c r="BR293" i="50"/>
  <c r="BS293" i="50"/>
  <c r="BT293" i="50"/>
  <c r="BU293" i="50"/>
  <c r="BP294" i="50"/>
  <c r="BQ294" i="50"/>
  <c r="BR294" i="50"/>
  <c r="BS294" i="50"/>
  <c r="BT294" i="50"/>
  <c r="BU294" i="50"/>
  <c r="BP295" i="50"/>
  <c r="BQ295" i="50"/>
  <c r="BR295" i="50"/>
  <c r="AY295" i="50" s="1"/>
  <c r="BS295" i="50"/>
  <c r="BT295" i="50"/>
  <c r="BU295" i="50"/>
  <c r="BP296" i="50"/>
  <c r="BQ296" i="50"/>
  <c r="BR296" i="50"/>
  <c r="BS296" i="50"/>
  <c r="BT296" i="50"/>
  <c r="BU296" i="50"/>
  <c r="BP297" i="50"/>
  <c r="BQ297" i="50"/>
  <c r="BR297" i="50"/>
  <c r="BS297" i="50"/>
  <c r="BT297" i="50"/>
  <c r="BU297" i="50"/>
  <c r="BP298" i="50"/>
  <c r="BQ298" i="50"/>
  <c r="BR298" i="50"/>
  <c r="BS298" i="50"/>
  <c r="BT298" i="50"/>
  <c r="BU298" i="50"/>
  <c r="BP299" i="50"/>
  <c r="BQ299" i="50"/>
  <c r="BR299" i="50"/>
  <c r="AY299" i="50" s="1"/>
  <c r="BS299" i="50"/>
  <c r="BT299" i="50"/>
  <c r="BU299" i="50"/>
  <c r="BP300" i="50"/>
  <c r="BQ300" i="50"/>
  <c r="BR300" i="50"/>
  <c r="BS300" i="50"/>
  <c r="BT300" i="50"/>
  <c r="BU300" i="50"/>
  <c r="BP301" i="50"/>
  <c r="AY301" i="50" s="1"/>
  <c r="BQ301" i="50"/>
  <c r="BR301" i="50"/>
  <c r="BS301" i="50"/>
  <c r="BT301" i="50"/>
  <c r="BU301" i="50"/>
  <c r="BP302" i="50"/>
  <c r="BQ302" i="50"/>
  <c r="BR302" i="50"/>
  <c r="BS302" i="50"/>
  <c r="BT302" i="50"/>
  <c r="BU302" i="50"/>
  <c r="BP303" i="50"/>
  <c r="BQ303" i="50"/>
  <c r="BR303" i="50"/>
  <c r="AY303" i="50" s="1"/>
  <c r="BS303" i="50"/>
  <c r="BT303" i="50"/>
  <c r="BU303" i="50"/>
  <c r="BP304" i="50"/>
  <c r="BQ304" i="50"/>
  <c r="BR304" i="50"/>
  <c r="BS304" i="50"/>
  <c r="BT304" i="50"/>
  <c r="BU304" i="50"/>
  <c r="BP305" i="50"/>
  <c r="BQ305" i="50"/>
  <c r="BR305" i="50"/>
  <c r="BS305" i="50"/>
  <c r="BT305" i="50"/>
  <c r="BU305" i="50"/>
  <c r="BP306" i="50"/>
  <c r="BQ306" i="50"/>
  <c r="BR306" i="50"/>
  <c r="BS306" i="50"/>
  <c r="BT306" i="50"/>
  <c r="BU306" i="50"/>
  <c r="BP307" i="50"/>
  <c r="BQ307" i="50"/>
  <c r="BR307" i="50"/>
  <c r="AY307" i="50" s="1"/>
  <c r="BS307" i="50"/>
  <c r="BT307" i="50"/>
  <c r="BU307" i="50"/>
  <c r="BP308" i="50"/>
  <c r="BQ308" i="50"/>
  <c r="BR308" i="50"/>
  <c r="BS308" i="50"/>
  <c r="BT308" i="50"/>
  <c r="BU308" i="50"/>
  <c r="BP309" i="50"/>
  <c r="BQ309" i="50"/>
  <c r="BR309" i="50"/>
  <c r="BS309" i="50"/>
  <c r="BT309" i="50"/>
  <c r="BU309" i="50"/>
  <c r="BP310" i="50"/>
  <c r="BQ310" i="50"/>
  <c r="BR310" i="50"/>
  <c r="BS310" i="50"/>
  <c r="BT310" i="50"/>
  <c r="BU310" i="50"/>
  <c r="BP311" i="50"/>
  <c r="BQ311" i="50"/>
  <c r="BR311" i="50"/>
  <c r="AY311" i="50" s="1"/>
  <c r="BS311" i="50"/>
  <c r="BT311" i="50"/>
  <c r="BU311" i="50"/>
  <c r="BP312" i="50"/>
  <c r="BQ312" i="50"/>
  <c r="BR312" i="50"/>
  <c r="BS312" i="50"/>
  <c r="BT312" i="50"/>
  <c r="BU312" i="50"/>
  <c r="BP313" i="50"/>
  <c r="BQ313" i="50"/>
  <c r="BR313" i="50"/>
  <c r="BS313" i="50"/>
  <c r="BT313" i="50"/>
  <c r="BU313" i="50"/>
  <c r="BP314" i="50"/>
  <c r="BQ314" i="50"/>
  <c r="BR314" i="50"/>
  <c r="BS314" i="50"/>
  <c r="BT314" i="50"/>
  <c r="BU314" i="50"/>
  <c r="BP315" i="50"/>
  <c r="BQ315" i="50"/>
  <c r="BR315" i="50"/>
  <c r="AY315" i="50" s="1"/>
  <c r="BS315" i="50"/>
  <c r="BT315" i="50"/>
  <c r="BU315" i="50"/>
  <c r="BP316" i="50"/>
  <c r="BQ316" i="50"/>
  <c r="BR316" i="50"/>
  <c r="BS316" i="50"/>
  <c r="BT316" i="50"/>
  <c r="BU316" i="50"/>
  <c r="BP317" i="50"/>
  <c r="AY317" i="50" s="1"/>
  <c r="BQ317" i="50"/>
  <c r="BR317" i="50"/>
  <c r="BS317" i="50"/>
  <c r="BT317" i="50"/>
  <c r="BU317" i="50"/>
  <c r="BP318" i="50"/>
  <c r="BQ318" i="50"/>
  <c r="BR318" i="50"/>
  <c r="BS318" i="50"/>
  <c r="BT318" i="50"/>
  <c r="BU318" i="50"/>
  <c r="BP319" i="50"/>
  <c r="BQ319" i="50"/>
  <c r="BR319" i="50"/>
  <c r="AY319" i="50" s="1"/>
  <c r="BS319" i="50"/>
  <c r="BT319" i="50"/>
  <c r="BU319" i="50"/>
  <c r="BP320" i="50"/>
  <c r="BQ320" i="50"/>
  <c r="BR320" i="50"/>
  <c r="BS320" i="50"/>
  <c r="BT320" i="50"/>
  <c r="BU320" i="50"/>
  <c r="BP321" i="50"/>
  <c r="AY321" i="50" s="1"/>
  <c r="BQ321" i="50"/>
  <c r="BR321" i="50"/>
  <c r="BS321" i="50"/>
  <c r="BT321" i="50"/>
  <c r="BU321" i="50"/>
  <c r="BP322" i="50"/>
  <c r="BQ322" i="50"/>
  <c r="AY322" i="50" s="1"/>
  <c r="BR322" i="50"/>
  <c r="BS322" i="50"/>
  <c r="BT322" i="50"/>
  <c r="BU322" i="50"/>
  <c r="BP323" i="50"/>
  <c r="BQ323" i="50"/>
  <c r="BR323" i="50"/>
  <c r="AY323" i="50" s="1"/>
  <c r="BS323" i="50"/>
  <c r="BT323" i="50"/>
  <c r="BU323" i="50"/>
  <c r="BP324" i="50"/>
  <c r="BQ324" i="50"/>
  <c r="BR324" i="50"/>
  <c r="BS324" i="50"/>
  <c r="BT324" i="50"/>
  <c r="BU324" i="50"/>
  <c r="BP325" i="50"/>
  <c r="BQ325" i="50"/>
  <c r="BR325" i="50"/>
  <c r="BS325" i="50"/>
  <c r="BT325" i="50"/>
  <c r="BU325" i="50"/>
  <c r="BP326" i="50"/>
  <c r="BQ326" i="50"/>
  <c r="BR326" i="50"/>
  <c r="BS326" i="50"/>
  <c r="BT326" i="50"/>
  <c r="BU326" i="50"/>
  <c r="BP327" i="50"/>
  <c r="BQ327" i="50"/>
  <c r="BR327" i="50"/>
  <c r="AY327" i="50" s="1"/>
  <c r="BS327" i="50"/>
  <c r="BT327" i="50"/>
  <c r="BU327" i="50"/>
  <c r="BP328" i="50"/>
  <c r="BQ328" i="50"/>
  <c r="BR328" i="50"/>
  <c r="BS328" i="50"/>
  <c r="BT328" i="50"/>
  <c r="BU328" i="50"/>
  <c r="BP329" i="50"/>
  <c r="BQ329" i="50"/>
  <c r="BR329" i="50"/>
  <c r="BS329" i="50"/>
  <c r="BT329" i="50"/>
  <c r="BU329" i="50"/>
  <c r="BP330" i="50"/>
  <c r="BQ330" i="50"/>
  <c r="AY330" i="50" s="1"/>
  <c r="BR330" i="50"/>
  <c r="BS330" i="50"/>
  <c r="BT330" i="50"/>
  <c r="BU330" i="50"/>
  <c r="BP331" i="50"/>
  <c r="BQ331" i="50"/>
  <c r="BR331" i="50"/>
  <c r="AY331" i="50" s="1"/>
  <c r="BS331" i="50"/>
  <c r="BT331" i="50"/>
  <c r="BU331" i="50"/>
  <c r="BP332" i="50"/>
  <c r="BQ332" i="50"/>
  <c r="BR332" i="50"/>
  <c r="BS332" i="50"/>
  <c r="BT332" i="50"/>
  <c r="BU332" i="50"/>
  <c r="BP333" i="50"/>
  <c r="BQ333" i="50"/>
  <c r="BR333" i="50"/>
  <c r="BS333" i="50"/>
  <c r="BT333" i="50"/>
  <c r="BU333" i="50"/>
  <c r="BP334" i="50"/>
  <c r="BQ334" i="50"/>
  <c r="AY334" i="50" s="1"/>
  <c r="BR334" i="50"/>
  <c r="BS334" i="50"/>
  <c r="BT334" i="50"/>
  <c r="BU334" i="50"/>
  <c r="BP335" i="50"/>
  <c r="BQ335" i="50"/>
  <c r="BR335" i="50"/>
  <c r="AY335" i="50" s="1"/>
  <c r="BS335" i="50"/>
  <c r="BT335" i="50"/>
  <c r="BU335" i="50"/>
  <c r="BP336" i="50"/>
  <c r="BQ336" i="50"/>
  <c r="BR336" i="50"/>
  <c r="BS336" i="50"/>
  <c r="BT336" i="50"/>
  <c r="BU336" i="50"/>
  <c r="BP337" i="50"/>
  <c r="BQ337" i="50"/>
  <c r="BR337" i="50"/>
  <c r="BS337" i="50"/>
  <c r="BT337" i="50"/>
  <c r="BU337" i="50"/>
  <c r="BP338" i="50"/>
  <c r="BQ338" i="50"/>
  <c r="BR338" i="50"/>
  <c r="BS338" i="50"/>
  <c r="BT338" i="50"/>
  <c r="BU338" i="50"/>
  <c r="BP339" i="50"/>
  <c r="BQ339" i="50"/>
  <c r="BR339" i="50"/>
  <c r="AY339" i="50" s="1"/>
  <c r="BS339" i="50"/>
  <c r="BT339" i="50"/>
  <c r="BU339" i="50"/>
  <c r="BP340" i="50"/>
  <c r="BQ340" i="50"/>
  <c r="BR340" i="50"/>
  <c r="BS340" i="50"/>
  <c r="BT340" i="50"/>
  <c r="BU340" i="50"/>
  <c r="BP341" i="50"/>
  <c r="BQ341" i="50"/>
  <c r="BR341" i="50"/>
  <c r="BS341" i="50"/>
  <c r="BT341" i="50"/>
  <c r="BU341" i="50"/>
  <c r="BP342" i="50"/>
  <c r="BQ342" i="50"/>
  <c r="AY342" i="50" s="1"/>
  <c r="BR342" i="50"/>
  <c r="BS342" i="50"/>
  <c r="BT342" i="50"/>
  <c r="BU342" i="50"/>
  <c r="BP343" i="50"/>
  <c r="BQ343" i="50"/>
  <c r="BR343" i="50"/>
  <c r="AY343" i="50" s="1"/>
  <c r="BS343" i="50"/>
  <c r="BT343" i="50"/>
  <c r="BU343" i="50"/>
  <c r="BP344" i="50"/>
  <c r="BQ344" i="50"/>
  <c r="BR344" i="50"/>
  <c r="BS344" i="50"/>
  <c r="BT344" i="50"/>
  <c r="BU344" i="50"/>
  <c r="BP345" i="50"/>
  <c r="BQ345" i="50"/>
  <c r="BR345" i="50"/>
  <c r="BS345" i="50"/>
  <c r="BT345" i="50"/>
  <c r="BU345" i="50"/>
  <c r="BP346" i="50"/>
  <c r="BQ346" i="50"/>
  <c r="AY346" i="50" s="1"/>
  <c r="BR346" i="50"/>
  <c r="BS346" i="50"/>
  <c r="BT346" i="50"/>
  <c r="BU346" i="50"/>
  <c r="BP347" i="50"/>
  <c r="BQ347" i="50"/>
  <c r="BR347" i="50"/>
  <c r="AY347" i="50" s="1"/>
  <c r="BS347" i="50"/>
  <c r="BT347" i="50"/>
  <c r="BU347" i="50"/>
  <c r="BP348" i="50"/>
  <c r="BQ348" i="50"/>
  <c r="BR348" i="50"/>
  <c r="BS348" i="50"/>
  <c r="BT348" i="50"/>
  <c r="BU348" i="50"/>
  <c r="BP349" i="50"/>
  <c r="AY349" i="50" s="1"/>
  <c r="BQ349" i="50"/>
  <c r="BR349" i="50"/>
  <c r="BS349" i="50"/>
  <c r="BT349" i="50"/>
  <c r="BU349" i="50"/>
  <c r="BP350" i="50"/>
  <c r="BQ350" i="50"/>
  <c r="AY350" i="50" s="1"/>
  <c r="BR350" i="50"/>
  <c r="BS350" i="50"/>
  <c r="BT350" i="50"/>
  <c r="BU350" i="50"/>
  <c r="BP351" i="50"/>
  <c r="BQ351" i="50"/>
  <c r="BR351" i="50"/>
  <c r="AY351" i="50" s="1"/>
  <c r="BS351" i="50"/>
  <c r="BT351" i="50"/>
  <c r="BU351" i="50"/>
  <c r="BP352" i="50"/>
  <c r="BQ352" i="50"/>
  <c r="BR352" i="50"/>
  <c r="BS352" i="50"/>
  <c r="BT352" i="50"/>
  <c r="BU352" i="50"/>
  <c r="BP353" i="50"/>
  <c r="BQ353" i="50"/>
  <c r="BR353" i="50"/>
  <c r="BS353" i="50"/>
  <c r="BT353" i="50"/>
  <c r="BU353" i="50"/>
  <c r="BP354" i="50"/>
  <c r="BQ354" i="50"/>
  <c r="BR354" i="50"/>
  <c r="BS354" i="50"/>
  <c r="BT354" i="50"/>
  <c r="BU354" i="50"/>
  <c r="BP355" i="50"/>
  <c r="BQ355" i="50"/>
  <c r="BR355" i="50"/>
  <c r="AY355" i="50" s="1"/>
  <c r="BS355" i="50"/>
  <c r="BT355" i="50"/>
  <c r="BU355" i="50"/>
  <c r="BP356" i="50"/>
  <c r="BQ356" i="50"/>
  <c r="BR356" i="50"/>
  <c r="BS356" i="50"/>
  <c r="BT356" i="50"/>
  <c r="BU356" i="50"/>
  <c r="BP357" i="50"/>
  <c r="BQ357" i="50"/>
  <c r="BR357" i="50"/>
  <c r="BS357" i="50"/>
  <c r="BT357" i="50"/>
  <c r="BU357" i="50"/>
  <c r="BP358" i="50"/>
  <c r="BQ358" i="50"/>
  <c r="BR358" i="50"/>
  <c r="BS358" i="50"/>
  <c r="BT358" i="50"/>
  <c r="BU358" i="50"/>
  <c r="BP359" i="50"/>
  <c r="BQ359" i="50"/>
  <c r="BR359" i="50"/>
  <c r="AY359" i="50" s="1"/>
  <c r="BS359" i="50"/>
  <c r="BT359" i="50"/>
  <c r="BU359" i="50"/>
  <c r="BP360" i="50"/>
  <c r="BQ360" i="50"/>
  <c r="BR360" i="50"/>
  <c r="BS360" i="50"/>
  <c r="BT360" i="50"/>
  <c r="BU360" i="50"/>
  <c r="BP361" i="50"/>
  <c r="BQ361" i="50"/>
  <c r="BR361" i="50"/>
  <c r="BS361" i="50"/>
  <c r="BT361" i="50"/>
  <c r="BU361" i="50"/>
  <c r="BP362" i="50"/>
  <c r="BQ362" i="50"/>
  <c r="BR362" i="50"/>
  <c r="BS362" i="50"/>
  <c r="BT362" i="50"/>
  <c r="BU362" i="50"/>
  <c r="BP363" i="50"/>
  <c r="BQ363" i="50"/>
  <c r="BR363" i="50"/>
  <c r="AY363" i="50" s="1"/>
  <c r="BS363" i="50"/>
  <c r="BT363" i="50"/>
  <c r="BU363" i="50"/>
  <c r="BP364" i="50"/>
  <c r="BQ364" i="50"/>
  <c r="BR364" i="50"/>
  <c r="BS364" i="50"/>
  <c r="BT364" i="50"/>
  <c r="BU364" i="50"/>
  <c r="BP365" i="50"/>
  <c r="AY365" i="50" s="1"/>
  <c r="BQ365" i="50"/>
  <c r="BR365" i="50"/>
  <c r="BS365" i="50"/>
  <c r="BT365" i="50"/>
  <c r="BU365" i="50"/>
  <c r="BP366" i="50"/>
  <c r="BQ366" i="50"/>
  <c r="AY366" i="50" s="1"/>
  <c r="BR366" i="50"/>
  <c r="BS366" i="50"/>
  <c r="BT366" i="50"/>
  <c r="BU366" i="50"/>
  <c r="BP367" i="50"/>
  <c r="BQ367" i="50"/>
  <c r="BR367" i="50"/>
  <c r="AY367" i="50" s="1"/>
  <c r="BS367" i="50"/>
  <c r="BT367" i="50"/>
  <c r="BU367" i="50"/>
  <c r="BP368" i="50"/>
  <c r="BQ368" i="50"/>
  <c r="BR368" i="50"/>
  <c r="BS368" i="50"/>
  <c r="BT368" i="50"/>
  <c r="BU368" i="50"/>
  <c r="BP369" i="50"/>
  <c r="BQ369" i="50"/>
  <c r="BR369" i="50"/>
  <c r="BS369" i="50"/>
  <c r="BT369" i="50"/>
  <c r="BU369" i="50"/>
  <c r="BP370" i="50"/>
  <c r="BQ370" i="50"/>
  <c r="BR370" i="50"/>
  <c r="BS370" i="50"/>
  <c r="BT370" i="50"/>
  <c r="BU370" i="50"/>
  <c r="BP371" i="50"/>
  <c r="BQ371" i="50"/>
  <c r="BR371" i="50"/>
  <c r="AY371" i="50" s="1"/>
  <c r="BS371" i="50"/>
  <c r="BT371" i="50"/>
  <c r="BU371" i="50"/>
  <c r="BP372" i="50"/>
  <c r="BQ372" i="50"/>
  <c r="BR372" i="50"/>
  <c r="BS372" i="50"/>
  <c r="BT372" i="50"/>
  <c r="BU372" i="50"/>
  <c r="BP373" i="50"/>
  <c r="BQ373" i="50"/>
  <c r="BR373" i="50"/>
  <c r="BS373" i="50"/>
  <c r="BT373" i="50"/>
  <c r="BU373" i="50"/>
  <c r="BP374" i="50"/>
  <c r="BQ374" i="50"/>
  <c r="BR374" i="50"/>
  <c r="BS374" i="50"/>
  <c r="BT374" i="50"/>
  <c r="BU374" i="50"/>
  <c r="BP375" i="50"/>
  <c r="BQ375" i="50"/>
  <c r="BR375" i="50"/>
  <c r="AY375" i="50" s="1"/>
  <c r="BS375" i="50"/>
  <c r="BT375" i="50"/>
  <c r="BU375" i="50"/>
  <c r="BP376" i="50"/>
  <c r="BQ376" i="50"/>
  <c r="BR376" i="50"/>
  <c r="BS376" i="50"/>
  <c r="BT376" i="50"/>
  <c r="BU376" i="50"/>
  <c r="BP377" i="50"/>
  <c r="AY377" i="50" s="1"/>
  <c r="BQ377" i="50"/>
  <c r="BR377" i="50"/>
  <c r="BS377" i="50"/>
  <c r="BT377" i="50"/>
  <c r="BU377" i="50"/>
  <c r="BP378" i="50"/>
  <c r="BQ378" i="50"/>
  <c r="BR378" i="50"/>
  <c r="BS378" i="50"/>
  <c r="BT378" i="50"/>
  <c r="BU378" i="50"/>
  <c r="BP379" i="50"/>
  <c r="BQ379" i="50"/>
  <c r="BR379" i="50"/>
  <c r="AY379" i="50" s="1"/>
  <c r="BS379" i="50"/>
  <c r="BT379" i="50"/>
  <c r="BU379" i="50"/>
  <c r="BP380" i="50"/>
  <c r="BQ380" i="50"/>
  <c r="BR380" i="50"/>
  <c r="BS380" i="50"/>
  <c r="BT380" i="50"/>
  <c r="BU380" i="50"/>
  <c r="BP381" i="50"/>
  <c r="AY381" i="50" s="1"/>
  <c r="BQ381" i="50"/>
  <c r="BR381" i="50"/>
  <c r="BS381" i="50"/>
  <c r="BT381" i="50"/>
  <c r="BU381" i="50"/>
  <c r="BP382" i="50"/>
  <c r="BQ382" i="50"/>
  <c r="BR382" i="50"/>
  <c r="BS382" i="50"/>
  <c r="BT382" i="50"/>
  <c r="BU382" i="50"/>
  <c r="BP383" i="50"/>
  <c r="BQ383" i="50"/>
  <c r="BR383" i="50"/>
  <c r="AY383" i="50" s="1"/>
  <c r="BS383" i="50"/>
  <c r="BT383" i="50"/>
  <c r="BU383" i="50"/>
  <c r="BP384" i="50"/>
  <c r="BQ384" i="50"/>
  <c r="BR384" i="50"/>
  <c r="BS384" i="50"/>
  <c r="BT384" i="50"/>
  <c r="BU384" i="50"/>
  <c r="BP385" i="50"/>
  <c r="BQ385" i="50"/>
  <c r="BR385" i="50"/>
  <c r="BS385" i="50"/>
  <c r="BT385" i="50"/>
  <c r="BU385" i="50"/>
  <c r="BP386" i="50"/>
  <c r="BQ386" i="50"/>
  <c r="AY386" i="50" s="1"/>
  <c r="BR386" i="50"/>
  <c r="BS386" i="50"/>
  <c r="BT386" i="50"/>
  <c r="BU386" i="50"/>
  <c r="BP387" i="50"/>
  <c r="BQ387" i="50"/>
  <c r="BR387" i="50"/>
  <c r="AY387" i="50" s="1"/>
  <c r="BS387" i="50"/>
  <c r="BT387" i="50"/>
  <c r="BU387" i="50"/>
  <c r="BP388" i="50"/>
  <c r="BQ388" i="50"/>
  <c r="BR388" i="50"/>
  <c r="BS388" i="50"/>
  <c r="BT388" i="50"/>
  <c r="BU388" i="50"/>
  <c r="BP389" i="50"/>
  <c r="AY389" i="50" s="1"/>
  <c r="BQ389" i="50"/>
  <c r="BR389" i="50"/>
  <c r="BS389" i="50"/>
  <c r="BT389" i="50"/>
  <c r="BU389" i="50"/>
  <c r="BP390" i="50"/>
  <c r="BQ390" i="50"/>
  <c r="AY390" i="50" s="1"/>
  <c r="BR390" i="50"/>
  <c r="BS390" i="50"/>
  <c r="BT390" i="50"/>
  <c r="BU390" i="50"/>
  <c r="BP391" i="50"/>
  <c r="BQ391" i="50"/>
  <c r="BR391" i="50"/>
  <c r="AY391" i="50" s="1"/>
  <c r="BS391" i="50"/>
  <c r="BT391" i="50"/>
  <c r="BU391" i="50"/>
  <c r="BP392" i="50"/>
  <c r="BQ392" i="50"/>
  <c r="BR392" i="50"/>
  <c r="BS392" i="50"/>
  <c r="BT392" i="50"/>
  <c r="BU392" i="50"/>
  <c r="BP393" i="50"/>
  <c r="AY393" i="50" s="1"/>
  <c r="BQ393" i="50"/>
  <c r="BR393" i="50"/>
  <c r="BS393" i="50"/>
  <c r="BT393" i="50"/>
  <c r="BU393" i="50"/>
  <c r="BP394" i="50"/>
  <c r="BQ394" i="50"/>
  <c r="BR394" i="50"/>
  <c r="BS394" i="50"/>
  <c r="BT394" i="50"/>
  <c r="BU394" i="50"/>
  <c r="BP395" i="50"/>
  <c r="BQ395" i="50"/>
  <c r="BR395" i="50"/>
  <c r="AY395" i="50" s="1"/>
  <c r="BS395" i="50"/>
  <c r="BT395" i="50"/>
  <c r="BU395" i="50"/>
  <c r="BP396" i="50"/>
  <c r="BQ396" i="50"/>
  <c r="BR396" i="50"/>
  <c r="BS396" i="50"/>
  <c r="BT396" i="50"/>
  <c r="BU396" i="50"/>
  <c r="BP397" i="50"/>
  <c r="BQ397" i="50"/>
  <c r="BR397" i="50"/>
  <c r="BS397" i="50"/>
  <c r="BT397" i="50"/>
  <c r="BU397" i="50"/>
  <c r="BP398" i="50"/>
  <c r="BQ398" i="50"/>
  <c r="BR398" i="50"/>
  <c r="BS398" i="50"/>
  <c r="BT398" i="50"/>
  <c r="BU398" i="50"/>
  <c r="BP399" i="50"/>
  <c r="BQ399" i="50"/>
  <c r="BR399" i="50"/>
  <c r="AY399" i="50" s="1"/>
  <c r="BS399" i="50"/>
  <c r="BT399" i="50"/>
  <c r="BU399" i="50"/>
  <c r="BP400" i="50"/>
  <c r="BQ400" i="50"/>
  <c r="BR400" i="50"/>
  <c r="BS400" i="50"/>
  <c r="BT400" i="50"/>
  <c r="BU400" i="50"/>
  <c r="BP401" i="50"/>
  <c r="BQ401" i="50"/>
  <c r="BR401" i="50"/>
  <c r="BS401" i="50"/>
  <c r="BT401" i="50"/>
  <c r="BU401" i="50"/>
  <c r="BP402" i="50"/>
  <c r="BQ402" i="50"/>
  <c r="AY402" i="50" s="1"/>
  <c r="BR402" i="50"/>
  <c r="BS402" i="50"/>
  <c r="BT402" i="50"/>
  <c r="BU402" i="50"/>
  <c r="BP403" i="50"/>
  <c r="BQ403" i="50"/>
  <c r="BR403" i="50"/>
  <c r="AY403" i="50" s="1"/>
  <c r="BS403" i="50"/>
  <c r="BT403" i="50"/>
  <c r="BU403" i="50"/>
  <c r="BP404" i="50"/>
  <c r="BQ404" i="50"/>
  <c r="BR404" i="50"/>
  <c r="BS404" i="50"/>
  <c r="BT404" i="50"/>
  <c r="BU404" i="50"/>
  <c r="BP405" i="50"/>
  <c r="BQ405" i="50"/>
  <c r="BR405" i="50"/>
  <c r="BS405" i="50"/>
  <c r="BT405" i="50"/>
  <c r="BU405" i="50"/>
  <c r="BP406" i="50"/>
  <c r="BQ406" i="50"/>
  <c r="AY406" i="50" s="1"/>
  <c r="BR406" i="50"/>
  <c r="BS406" i="50"/>
  <c r="BT406" i="50"/>
  <c r="BU406" i="50"/>
  <c r="BP407" i="50"/>
  <c r="BQ407" i="50"/>
  <c r="BR407" i="50"/>
  <c r="AY407" i="50" s="1"/>
  <c r="BS407" i="50"/>
  <c r="BT407" i="50"/>
  <c r="BU407" i="50"/>
  <c r="BP408" i="50"/>
  <c r="BQ408" i="50"/>
  <c r="BR408" i="50"/>
  <c r="BS408" i="50"/>
  <c r="BT408" i="50"/>
  <c r="BU408" i="50"/>
  <c r="BP409" i="50"/>
  <c r="BQ409" i="50"/>
  <c r="BR409" i="50"/>
  <c r="BS409" i="50"/>
  <c r="BT409" i="50"/>
  <c r="BU409" i="50"/>
  <c r="BP410" i="50"/>
  <c r="BQ410" i="50"/>
  <c r="BR410" i="50"/>
  <c r="BS410" i="50"/>
  <c r="BT410" i="50"/>
  <c r="BU410" i="50"/>
  <c r="BP411" i="50"/>
  <c r="BQ411" i="50"/>
  <c r="BR411" i="50"/>
  <c r="AY411" i="50" s="1"/>
  <c r="BS411" i="50"/>
  <c r="BT411" i="50"/>
  <c r="BU411" i="50"/>
  <c r="BP412" i="50"/>
  <c r="BQ412" i="50"/>
  <c r="BR412" i="50"/>
  <c r="BS412" i="50"/>
  <c r="BT412" i="50"/>
  <c r="BU412" i="50"/>
  <c r="BP413" i="50"/>
  <c r="AY413" i="50" s="1"/>
  <c r="BQ413" i="50"/>
  <c r="BR413" i="50"/>
  <c r="BS413" i="50"/>
  <c r="BT413" i="50"/>
  <c r="BU413" i="50"/>
  <c r="BP414" i="50"/>
  <c r="BQ414" i="50"/>
  <c r="AY414" i="50" s="1"/>
  <c r="BR414" i="50"/>
  <c r="BS414" i="50"/>
  <c r="BT414" i="50"/>
  <c r="BU414" i="50"/>
  <c r="BP415" i="50"/>
  <c r="BQ415" i="50"/>
  <c r="BR415" i="50"/>
  <c r="AY415" i="50" s="1"/>
  <c r="BS415" i="50"/>
  <c r="BT415" i="50"/>
  <c r="BU415" i="50"/>
  <c r="BP416" i="50"/>
  <c r="BQ416" i="50"/>
  <c r="BR416" i="50"/>
  <c r="BS416" i="50"/>
  <c r="BT416" i="50"/>
  <c r="BU416" i="50"/>
  <c r="BP417" i="50"/>
  <c r="BQ417" i="50"/>
  <c r="BR417" i="50"/>
  <c r="BS417" i="50"/>
  <c r="BT417" i="50"/>
  <c r="BU417" i="50"/>
  <c r="BP418" i="50"/>
  <c r="BQ418" i="50"/>
  <c r="BR418" i="50"/>
  <c r="BS418" i="50"/>
  <c r="BT418" i="50"/>
  <c r="BU418" i="50"/>
  <c r="BP419" i="50"/>
  <c r="BQ419" i="50"/>
  <c r="BR419" i="50"/>
  <c r="AY419" i="50" s="1"/>
  <c r="BS419" i="50"/>
  <c r="BT419" i="50"/>
  <c r="BU419" i="50"/>
  <c r="BP420" i="50"/>
  <c r="BQ420" i="50"/>
  <c r="BR420" i="50"/>
  <c r="BS420" i="50"/>
  <c r="BT420" i="50"/>
  <c r="BU420" i="50"/>
  <c r="BP421" i="50"/>
  <c r="BQ421" i="50"/>
  <c r="BR421" i="50"/>
  <c r="BS421" i="50"/>
  <c r="BT421" i="50"/>
  <c r="BU421" i="50"/>
  <c r="BP422" i="50"/>
  <c r="BQ422" i="50"/>
  <c r="BR422" i="50"/>
  <c r="BS422" i="50"/>
  <c r="BT422" i="50"/>
  <c r="BU422" i="50"/>
  <c r="BP423" i="50"/>
  <c r="BQ423" i="50"/>
  <c r="BR423" i="50"/>
  <c r="AY423" i="50" s="1"/>
  <c r="BS423" i="50"/>
  <c r="BT423" i="50"/>
  <c r="BU423" i="50"/>
  <c r="BP424" i="50"/>
  <c r="BQ424" i="50"/>
  <c r="BR424" i="50"/>
  <c r="BS424" i="50"/>
  <c r="BT424" i="50"/>
  <c r="BU424" i="50"/>
  <c r="BP425" i="50"/>
  <c r="BQ425" i="50"/>
  <c r="BR425" i="50"/>
  <c r="BS425" i="50"/>
  <c r="BT425" i="50"/>
  <c r="BU425" i="50"/>
  <c r="BP426" i="50"/>
  <c r="BQ426" i="50"/>
  <c r="AY426" i="50" s="1"/>
  <c r="BR426" i="50"/>
  <c r="BS426" i="50"/>
  <c r="BT426" i="50"/>
  <c r="BU426" i="50"/>
  <c r="BP427" i="50"/>
  <c r="BQ427" i="50"/>
  <c r="BR427" i="50"/>
  <c r="AY427" i="50" s="1"/>
  <c r="BS427" i="50"/>
  <c r="BT427" i="50"/>
  <c r="BU427" i="50"/>
  <c r="BP428" i="50"/>
  <c r="BQ428" i="50"/>
  <c r="BR428" i="50"/>
  <c r="BS428" i="50"/>
  <c r="BT428" i="50"/>
  <c r="BU428" i="50"/>
  <c r="BP429" i="50"/>
  <c r="AY429" i="50" s="1"/>
  <c r="BQ429" i="50"/>
  <c r="BR429" i="50"/>
  <c r="BS429" i="50"/>
  <c r="BT429" i="50"/>
  <c r="BU429" i="50"/>
  <c r="BP430" i="50"/>
  <c r="BQ430" i="50"/>
  <c r="AY430" i="50" s="1"/>
  <c r="BR430" i="50"/>
  <c r="BS430" i="50"/>
  <c r="BT430" i="50"/>
  <c r="BU430" i="50"/>
  <c r="BP431" i="50"/>
  <c r="BQ431" i="50"/>
  <c r="BR431" i="50"/>
  <c r="AY431" i="50" s="1"/>
  <c r="BS431" i="50"/>
  <c r="BT431" i="50"/>
  <c r="BU431" i="50"/>
  <c r="BP432" i="50"/>
  <c r="BQ432" i="50"/>
  <c r="BR432" i="50"/>
  <c r="BS432" i="50"/>
  <c r="BT432" i="50"/>
  <c r="BU432" i="50"/>
  <c r="BP433" i="50"/>
  <c r="BQ433" i="50"/>
  <c r="BR433" i="50"/>
  <c r="BS433" i="50"/>
  <c r="BT433" i="50"/>
  <c r="BU433" i="50"/>
  <c r="BP434" i="50"/>
  <c r="BQ434" i="50"/>
  <c r="BR434" i="50"/>
  <c r="BS434" i="50"/>
  <c r="BT434" i="50"/>
  <c r="BU434" i="50"/>
  <c r="BP435" i="50"/>
  <c r="BQ435" i="50"/>
  <c r="BR435" i="50"/>
  <c r="AY435" i="50" s="1"/>
  <c r="BS435" i="50"/>
  <c r="BT435" i="50"/>
  <c r="BU435" i="50"/>
  <c r="BP436" i="50"/>
  <c r="BQ436" i="50"/>
  <c r="BR436" i="50"/>
  <c r="BS436" i="50"/>
  <c r="BT436" i="50"/>
  <c r="BU436" i="50"/>
  <c r="BP437" i="50"/>
  <c r="BQ437" i="50"/>
  <c r="BR437" i="50"/>
  <c r="BS437" i="50"/>
  <c r="BT437" i="50"/>
  <c r="BU437" i="50"/>
  <c r="BP438" i="50"/>
  <c r="BQ438" i="50"/>
  <c r="BR438" i="50"/>
  <c r="BS438" i="50"/>
  <c r="BT438" i="50"/>
  <c r="BU438" i="50"/>
  <c r="BP439" i="50"/>
  <c r="BQ439" i="50"/>
  <c r="BR439" i="50"/>
  <c r="AY439" i="50" s="1"/>
  <c r="BS439" i="50"/>
  <c r="BT439" i="50"/>
  <c r="BU439" i="50"/>
  <c r="BP440" i="50"/>
  <c r="BQ440" i="50"/>
  <c r="BR440" i="50"/>
  <c r="BS440" i="50"/>
  <c r="BT440" i="50"/>
  <c r="BU440" i="50"/>
  <c r="BP441" i="50"/>
  <c r="AY441" i="50" s="1"/>
  <c r="BQ441" i="50"/>
  <c r="BR441" i="50"/>
  <c r="BS441" i="50"/>
  <c r="BT441" i="50"/>
  <c r="BU441" i="50"/>
  <c r="BP442" i="50"/>
  <c r="BQ442" i="50"/>
  <c r="BR442" i="50"/>
  <c r="BS442" i="50"/>
  <c r="BT442" i="50"/>
  <c r="BU442" i="50"/>
  <c r="BP443" i="50"/>
  <c r="BQ443" i="50"/>
  <c r="BR443" i="50"/>
  <c r="AY443" i="50" s="1"/>
  <c r="BS443" i="50"/>
  <c r="BT443" i="50"/>
  <c r="BU443" i="50"/>
  <c r="BP444" i="50"/>
  <c r="BQ444" i="50"/>
  <c r="BR444" i="50"/>
  <c r="BS444" i="50"/>
  <c r="BT444" i="50"/>
  <c r="BU444" i="50"/>
  <c r="BP445" i="50"/>
  <c r="AY445" i="50" s="1"/>
  <c r="BQ445" i="50"/>
  <c r="BR445" i="50"/>
  <c r="BS445" i="50"/>
  <c r="BT445" i="50"/>
  <c r="BU445" i="50"/>
  <c r="BP446" i="50"/>
  <c r="BQ446" i="50"/>
  <c r="BR446" i="50"/>
  <c r="BS446" i="50"/>
  <c r="BT446" i="50"/>
  <c r="BU446" i="50"/>
  <c r="BP447" i="50"/>
  <c r="BQ447" i="50"/>
  <c r="BR447" i="50"/>
  <c r="AY447" i="50" s="1"/>
  <c r="BS447" i="50"/>
  <c r="BT447" i="50"/>
  <c r="BU447" i="50"/>
  <c r="BP448" i="50"/>
  <c r="BQ448" i="50"/>
  <c r="BR448" i="50"/>
  <c r="BS448" i="50"/>
  <c r="BT448" i="50"/>
  <c r="BU448" i="50"/>
  <c r="BP449" i="50"/>
  <c r="BQ449" i="50"/>
  <c r="BR449" i="50"/>
  <c r="BS449" i="50"/>
  <c r="BT449" i="50"/>
  <c r="BU449" i="50"/>
  <c r="BP450" i="50"/>
  <c r="BQ450" i="50"/>
  <c r="BR450" i="50"/>
  <c r="BS450" i="50"/>
  <c r="BT450" i="50"/>
  <c r="BU450" i="50"/>
  <c r="BP451" i="50"/>
  <c r="BQ451" i="50"/>
  <c r="BR451" i="50"/>
  <c r="AY451" i="50" s="1"/>
  <c r="BS451" i="50"/>
  <c r="BT451" i="50"/>
  <c r="BU451" i="50"/>
  <c r="BP452" i="50"/>
  <c r="BQ452" i="50"/>
  <c r="BR452" i="50"/>
  <c r="BS452" i="50"/>
  <c r="BT452" i="50"/>
  <c r="BU452" i="50"/>
  <c r="BP453" i="50"/>
  <c r="BQ453" i="50"/>
  <c r="BR453" i="50"/>
  <c r="BS453" i="50"/>
  <c r="BT453" i="50"/>
  <c r="BU453" i="50"/>
  <c r="BP454" i="50"/>
  <c r="BQ454" i="50"/>
  <c r="BR454" i="50"/>
  <c r="BS454" i="50"/>
  <c r="BT454" i="50"/>
  <c r="BU454" i="50"/>
  <c r="BP455" i="50"/>
  <c r="BQ455" i="50"/>
  <c r="BR455" i="50"/>
  <c r="AY455" i="50" s="1"/>
  <c r="BS455" i="50"/>
  <c r="BT455" i="50"/>
  <c r="BU455" i="50"/>
  <c r="BP456" i="50"/>
  <c r="BQ456" i="50"/>
  <c r="BR456" i="50"/>
  <c r="BS456" i="50"/>
  <c r="BT456" i="50"/>
  <c r="BU456" i="50"/>
  <c r="BP457" i="50"/>
  <c r="BQ457" i="50"/>
  <c r="BR457" i="50"/>
  <c r="BS457" i="50"/>
  <c r="BT457" i="50"/>
  <c r="BU457" i="50"/>
  <c r="BP458" i="50"/>
  <c r="BQ458" i="50"/>
  <c r="AY458" i="50" s="1"/>
  <c r="BR458" i="50"/>
  <c r="BS458" i="50"/>
  <c r="BT458" i="50"/>
  <c r="BU458" i="50"/>
  <c r="BP459" i="50"/>
  <c r="BQ459" i="50"/>
  <c r="BR459" i="50"/>
  <c r="AY459" i="50" s="1"/>
  <c r="BS459" i="50"/>
  <c r="BT459" i="50"/>
  <c r="BU459" i="50"/>
  <c r="BP460" i="50"/>
  <c r="BQ460" i="50"/>
  <c r="BR460" i="50"/>
  <c r="BS460" i="50"/>
  <c r="BT460" i="50"/>
  <c r="BU460" i="50"/>
  <c r="BP461" i="50"/>
  <c r="BQ461" i="50"/>
  <c r="BR461" i="50"/>
  <c r="BS461" i="50"/>
  <c r="BT461" i="50"/>
  <c r="BU461" i="50"/>
  <c r="BP462" i="50"/>
  <c r="BQ462" i="50"/>
  <c r="AY462" i="50" s="1"/>
  <c r="BR462" i="50"/>
  <c r="BS462" i="50"/>
  <c r="BT462" i="50"/>
  <c r="BU462" i="50"/>
  <c r="BP463" i="50"/>
  <c r="BQ463" i="50"/>
  <c r="BR463" i="50"/>
  <c r="AY463" i="50" s="1"/>
  <c r="BS463" i="50"/>
  <c r="BT463" i="50"/>
  <c r="BU463" i="50"/>
  <c r="BP464" i="50"/>
  <c r="BQ464" i="50"/>
  <c r="BR464" i="50"/>
  <c r="BS464" i="50"/>
  <c r="BT464" i="50"/>
  <c r="BU464" i="50"/>
  <c r="BP465" i="50"/>
  <c r="BQ465" i="50"/>
  <c r="BR465" i="50"/>
  <c r="BS465" i="50"/>
  <c r="BT465" i="50"/>
  <c r="BU465" i="50"/>
  <c r="BP466" i="50"/>
  <c r="BQ466" i="50"/>
  <c r="AY466" i="50" s="1"/>
  <c r="BR466" i="50"/>
  <c r="BS466" i="50"/>
  <c r="BT466" i="50"/>
  <c r="BU466" i="50"/>
  <c r="BP467" i="50"/>
  <c r="BQ467" i="50"/>
  <c r="BR467" i="50"/>
  <c r="AY467" i="50" s="1"/>
  <c r="BS467" i="50"/>
  <c r="BT467" i="50"/>
  <c r="BU467" i="50"/>
  <c r="BP468" i="50"/>
  <c r="BQ468" i="50"/>
  <c r="BR468" i="50"/>
  <c r="BS468" i="50"/>
  <c r="BT468" i="50"/>
  <c r="BU468" i="50"/>
  <c r="BP469" i="50"/>
  <c r="BQ469" i="50"/>
  <c r="BR469" i="50"/>
  <c r="BS469" i="50"/>
  <c r="BT469" i="50"/>
  <c r="BU469" i="50"/>
  <c r="BP470" i="50"/>
  <c r="BQ470" i="50"/>
  <c r="AY470" i="50" s="1"/>
  <c r="BR470" i="50"/>
  <c r="BS470" i="50"/>
  <c r="BT470" i="50"/>
  <c r="BU470" i="50"/>
  <c r="BP471" i="50"/>
  <c r="BQ471" i="50"/>
  <c r="BR471" i="50"/>
  <c r="AY471" i="50" s="1"/>
  <c r="BS471" i="50"/>
  <c r="BT471" i="50"/>
  <c r="BU471" i="50"/>
  <c r="BP472" i="50"/>
  <c r="BQ472" i="50"/>
  <c r="BR472" i="50"/>
  <c r="BS472" i="50"/>
  <c r="BT472" i="50"/>
  <c r="BU472" i="50"/>
  <c r="BP473" i="50"/>
  <c r="BQ473" i="50"/>
  <c r="BR473" i="50"/>
  <c r="BS473" i="50"/>
  <c r="BT473" i="50"/>
  <c r="BU473" i="50"/>
  <c r="BP474" i="50"/>
  <c r="BQ474" i="50"/>
  <c r="BR474" i="50"/>
  <c r="BS474" i="50"/>
  <c r="BT474" i="50"/>
  <c r="BU474" i="50"/>
  <c r="BP475" i="50"/>
  <c r="BQ475" i="50"/>
  <c r="BR475" i="50"/>
  <c r="AY475" i="50" s="1"/>
  <c r="BS475" i="50"/>
  <c r="BT475" i="50"/>
  <c r="BU475" i="50"/>
  <c r="BP476" i="50"/>
  <c r="BQ476" i="50"/>
  <c r="BR476" i="50"/>
  <c r="BS476" i="50"/>
  <c r="BT476" i="50"/>
  <c r="BU476" i="50"/>
  <c r="BP477" i="50"/>
  <c r="BQ477" i="50"/>
  <c r="BR477" i="50"/>
  <c r="BS477" i="50"/>
  <c r="BT477" i="50"/>
  <c r="BU477" i="50"/>
  <c r="BP478" i="50"/>
  <c r="BQ478" i="50"/>
  <c r="AY478" i="50" s="1"/>
  <c r="BR478" i="50"/>
  <c r="BS478" i="50"/>
  <c r="BT478" i="50"/>
  <c r="BU478" i="50"/>
  <c r="BP479" i="50"/>
  <c r="BQ479" i="50"/>
  <c r="BR479" i="50"/>
  <c r="AY479" i="50" s="1"/>
  <c r="BS479" i="50"/>
  <c r="BT479" i="50"/>
  <c r="BU479" i="50"/>
  <c r="BP480" i="50"/>
  <c r="BQ480" i="50"/>
  <c r="BR480" i="50"/>
  <c r="BS480" i="50"/>
  <c r="BT480" i="50"/>
  <c r="BU480" i="50"/>
  <c r="BP481" i="50"/>
  <c r="BQ481" i="50"/>
  <c r="BR481" i="50"/>
  <c r="BS481" i="50"/>
  <c r="BT481" i="50"/>
  <c r="BU481" i="50"/>
  <c r="BP482" i="50"/>
  <c r="BQ482" i="50"/>
  <c r="BR482" i="50"/>
  <c r="BS482" i="50"/>
  <c r="BT482" i="50"/>
  <c r="BU482" i="50"/>
  <c r="BP483" i="50"/>
  <c r="BQ483" i="50"/>
  <c r="BR483" i="50"/>
  <c r="AY483" i="50" s="1"/>
  <c r="BS483" i="50"/>
  <c r="BT483" i="50"/>
  <c r="BU483" i="50"/>
  <c r="BP484" i="50"/>
  <c r="BQ484" i="50"/>
  <c r="BR484" i="50"/>
  <c r="BS484" i="50"/>
  <c r="BT484" i="50"/>
  <c r="BU484" i="50"/>
  <c r="BP485" i="50"/>
  <c r="BQ485" i="50"/>
  <c r="BR485" i="50"/>
  <c r="BS485" i="50"/>
  <c r="BT485" i="50"/>
  <c r="BU485" i="50"/>
  <c r="BP486" i="50"/>
  <c r="BQ486" i="50"/>
  <c r="AY486" i="50" s="1"/>
  <c r="BR486" i="50"/>
  <c r="BS486" i="50"/>
  <c r="BT486" i="50"/>
  <c r="BU486" i="50"/>
  <c r="BP487" i="50"/>
  <c r="BQ487" i="50"/>
  <c r="BR487" i="50"/>
  <c r="AY487" i="50" s="1"/>
  <c r="BS487" i="50"/>
  <c r="BT487" i="50"/>
  <c r="BU487" i="50"/>
  <c r="BP488" i="50"/>
  <c r="BQ488" i="50"/>
  <c r="BR488" i="50"/>
  <c r="BS488" i="50"/>
  <c r="BT488" i="50"/>
  <c r="BU488" i="50"/>
  <c r="BP489" i="50"/>
  <c r="AY489" i="50" s="1"/>
  <c r="BQ489" i="50"/>
  <c r="BR489" i="50"/>
  <c r="BS489" i="50"/>
  <c r="BT489" i="50"/>
  <c r="BU489" i="50"/>
  <c r="BP490" i="50"/>
  <c r="BQ490" i="50"/>
  <c r="BR490" i="50"/>
  <c r="BS490" i="50"/>
  <c r="BT490" i="50"/>
  <c r="BU490" i="50"/>
  <c r="BP491" i="50"/>
  <c r="BQ491" i="50"/>
  <c r="BR491" i="50"/>
  <c r="AY491" i="50" s="1"/>
  <c r="BS491" i="50"/>
  <c r="BT491" i="50"/>
  <c r="BU491" i="50"/>
  <c r="BP492" i="50"/>
  <c r="BQ492" i="50"/>
  <c r="BR492" i="50"/>
  <c r="BS492" i="50"/>
  <c r="BT492" i="50"/>
  <c r="BU492" i="50"/>
  <c r="BP493" i="50"/>
  <c r="BQ493" i="50"/>
  <c r="BR493" i="50"/>
  <c r="BS493" i="50"/>
  <c r="BT493" i="50"/>
  <c r="BU493" i="50"/>
  <c r="BP494" i="50"/>
  <c r="BQ494" i="50"/>
  <c r="BR494" i="50"/>
  <c r="BS494" i="50"/>
  <c r="BT494" i="50"/>
  <c r="BU494" i="50"/>
  <c r="BP495" i="50"/>
  <c r="BQ495" i="50"/>
  <c r="BR495" i="50"/>
  <c r="AY495" i="50" s="1"/>
  <c r="BS495" i="50"/>
  <c r="BT495" i="50"/>
  <c r="BU495" i="50"/>
  <c r="BP496" i="50"/>
  <c r="BQ496" i="50"/>
  <c r="BR496" i="50"/>
  <c r="BS496" i="50"/>
  <c r="BT496" i="50"/>
  <c r="BU496" i="50"/>
  <c r="BP497" i="50"/>
  <c r="BQ497" i="50"/>
  <c r="BR497" i="50"/>
  <c r="BS497" i="50"/>
  <c r="BT497" i="50"/>
  <c r="BU497" i="50"/>
  <c r="BP498" i="50"/>
  <c r="BQ498" i="50"/>
  <c r="AY498" i="50" s="1"/>
  <c r="BR498" i="50"/>
  <c r="BS498" i="50"/>
  <c r="BT498" i="50"/>
  <c r="BU498" i="50"/>
  <c r="BP499" i="50"/>
  <c r="BQ499" i="50"/>
  <c r="BR499" i="50"/>
  <c r="AY499" i="50" s="1"/>
  <c r="BS499" i="50"/>
  <c r="BT499" i="50"/>
  <c r="BU499" i="50"/>
  <c r="BP500" i="50"/>
  <c r="BQ500" i="50"/>
  <c r="BR500" i="50"/>
  <c r="BS500" i="50"/>
  <c r="BT500" i="50"/>
  <c r="BU500" i="50"/>
  <c r="BP501" i="50"/>
  <c r="AY501" i="50" s="1"/>
  <c r="BQ501" i="50"/>
  <c r="BR501" i="50"/>
  <c r="BS501" i="50"/>
  <c r="BT501" i="50"/>
  <c r="BU501" i="50"/>
  <c r="BP502" i="50"/>
  <c r="BQ502" i="50"/>
  <c r="AY502" i="50" s="1"/>
  <c r="BR502" i="50"/>
  <c r="BS502" i="50"/>
  <c r="BT502" i="50"/>
  <c r="BU502" i="50"/>
  <c r="BP503" i="50"/>
  <c r="BQ503" i="50"/>
  <c r="BR503" i="50"/>
  <c r="AY503" i="50" s="1"/>
  <c r="BS503" i="50"/>
  <c r="BT503" i="50"/>
  <c r="BU503" i="50"/>
  <c r="BP504" i="50"/>
  <c r="BQ504" i="50"/>
  <c r="BR504" i="50"/>
  <c r="BS504" i="50"/>
  <c r="BT504" i="50"/>
  <c r="BU504" i="50"/>
  <c r="BP505" i="50"/>
  <c r="BQ505" i="50"/>
  <c r="BR505" i="50"/>
  <c r="BS505" i="50"/>
  <c r="BT505" i="50"/>
  <c r="BU505" i="50"/>
  <c r="BP506" i="50"/>
  <c r="BQ506" i="50"/>
  <c r="AY506" i="50" s="1"/>
  <c r="BR506" i="50"/>
  <c r="BS506" i="50"/>
  <c r="BT506" i="50"/>
  <c r="BU506" i="50"/>
  <c r="BP507" i="50"/>
  <c r="BQ507" i="50"/>
  <c r="BR507" i="50"/>
  <c r="AY507" i="50" s="1"/>
  <c r="BS507" i="50"/>
  <c r="BT507" i="50"/>
  <c r="BU507" i="50"/>
  <c r="BP508" i="50"/>
  <c r="BQ508" i="50"/>
  <c r="BR508" i="50"/>
  <c r="BS508" i="50"/>
  <c r="BT508" i="50"/>
  <c r="BU508" i="50"/>
  <c r="BP509" i="50"/>
  <c r="AY509" i="50" s="1"/>
  <c r="BQ509" i="50"/>
  <c r="BR509" i="50"/>
  <c r="BS509" i="50"/>
  <c r="BT509" i="50"/>
  <c r="BU509" i="50"/>
  <c r="BP510" i="50"/>
  <c r="BQ510" i="50"/>
  <c r="BR510" i="50"/>
  <c r="BS510" i="50"/>
  <c r="BT510" i="50"/>
  <c r="BU510" i="50"/>
  <c r="BP511" i="50"/>
  <c r="BQ511" i="50"/>
  <c r="BR511" i="50"/>
  <c r="AY511" i="50" s="1"/>
  <c r="BS511" i="50"/>
  <c r="BT511" i="50"/>
  <c r="BU511" i="50"/>
  <c r="BP512" i="50"/>
  <c r="BQ512" i="50"/>
  <c r="BR512" i="50"/>
  <c r="BS512" i="50"/>
  <c r="BT512" i="50"/>
  <c r="BU512" i="50"/>
  <c r="BP513" i="50"/>
  <c r="BQ513" i="50"/>
  <c r="BR513" i="50"/>
  <c r="BS513" i="50"/>
  <c r="BT513" i="50"/>
  <c r="BU513" i="50"/>
  <c r="BP514" i="50"/>
  <c r="BQ514" i="50"/>
  <c r="BR514" i="50"/>
  <c r="BS514" i="50"/>
  <c r="BT514" i="50"/>
  <c r="BU514" i="50"/>
  <c r="BP515" i="50"/>
  <c r="BQ515" i="50"/>
  <c r="BR515" i="50"/>
  <c r="AY515" i="50" s="1"/>
  <c r="BS515" i="50"/>
  <c r="BT515" i="50"/>
  <c r="BU515" i="50"/>
  <c r="BP516" i="50"/>
  <c r="BQ516" i="50"/>
  <c r="BR516" i="50"/>
  <c r="BS516" i="50"/>
  <c r="BT516" i="50"/>
  <c r="BU516" i="50"/>
  <c r="BP517" i="50"/>
  <c r="AY517" i="50" s="1"/>
  <c r="BQ517" i="50"/>
  <c r="BR517" i="50"/>
  <c r="BS517" i="50"/>
  <c r="BT517" i="50"/>
  <c r="BU517" i="50"/>
  <c r="BP518" i="50"/>
  <c r="BQ518" i="50"/>
  <c r="AY518" i="50" s="1"/>
  <c r="BR518" i="50"/>
  <c r="BS518" i="50"/>
  <c r="BT518" i="50"/>
  <c r="BU518" i="50"/>
  <c r="BP519" i="50"/>
  <c r="BQ519" i="50"/>
  <c r="BR519" i="50"/>
  <c r="AY519" i="50" s="1"/>
  <c r="BS519" i="50"/>
  <c r="BT519" i="50"/>
  <c r="BU519" i="50"/>
  <c r="AY520" i="50"/>
  <c r="BP520" i="50"/>
  <c r="BQ520" i="50"/>
  <c r="BR520" i="50"/>
  <c r="BS520" i="50"/>
  <c r="BT520" i="50"/>
  <c r="BU520" i="50"/>
  <c r="BP521" i="50"/>
  <c r="BQ521" i="50"/>
  <c r="BR521" i="50"/>
  <c r="BS521" i="50"/>
  <c r="BT521" i="50"/>
  <c r="BU521" i="50"/>
  <c r="BP522" i="50"/>
  <c r="BQ522" i="50"/>
  <c r="BR522" i="50"/>
  <c r="BS522" i="50"/>
  <c r="BT522" i="50"/>
  <c r="BU522" i="50"/>
  <c r="BP523" i="50"/>
  <c r="BQ523" i="50"/>
  <c r="BR523" i="50"/>
  <c r="AY523" i="50" s="1"/>
  <c r="BS523" i="50"/>
  <c r="BT523" i="50"/>
  <c r="BU523" i="50"/>
  <c r="BP524" i="50"/>
  <c r="BQ524" i="50"/>
  <c r="BR524" i="50"/>
  <c r="BS524" i="50"/>
  <c r="BT524" i="50"/>
  <c r="BU524" i="50"/>
  <c r="BP525" i="50"/>
  <c r="BQ525" i="50"/>
  <c r="BR525" i="50"/>
  <c r="BS525" i="50"/>
  <c r="BT525" i="50"/>
  <c r="BU525" i="50"/>
  <c r="BP526" i="50"/>
  <c r="BQ526" i="50"/>
  <c r="BR526" i="50"/>
  <c r="BS526" i="50"/>
  <c r="BT526" i="50"/>
  <c r="BU526" i="50"/>
  <c r="BP527" i="50"/>
  <c r="BQ527" i="50"/>
  <c r="BR527" i="50"/>
  <c r="AY527" i="50" s="1"/>
  <c r="BS527" i="50"/>
  <c r="BT527" i="50"/>
  <c r="BU527" i="50"/>
  <c r="BP528" i="50"/>
  <c r="BQ528" i="50"/>
  <c r="BR528" i="50"/>
  <c r="BS528" i="50"/>
  <c r="BT528" i="50"/>
  <c r="BU528" i="50"/>
  <c r="BP529" i="50"/>
  <c r="BQ529" i="50"/>
  <c r="BR529" i="50"/>
  <c r="BS529" i="50"/>
  <c r="BT529" i="50"/>
  <c r="BU529" i="50"/>
  <c r="BP530" i="50"/>
  <c r="BQ530" i="50"/>
  <c r="BR530" i="50"/>
  <c r="BS530" i="50"/>
  <c r="BT530" i="50"/>
  <c r="BU530" i="50"/>
  <c r="BP531" i="50"/>
  <c r="BQ531" i="50"/>
  <c r="BR531" i="50"/>
  <c r="AY531" i="50" s="1"/>
  <c r="BS531" i="50"/>
  <c r="BT531" i="50"/>
  <c r="BU531" i="50"/>
  <c r="BP532" i="50"/>
  <c r="BQ532" i="50"/>
  <c r="BR532" i="50"/>
  <c r="BS532" i="50"/>
  <c r="BT532" i="50"/>
  <c r="BU532" i="50"/>
  <c r="BP533" i="50"/>
  <c r="BQ533" i="50"/>
  <c r="BR533" i="50"/>
  <c r="BS533" i="50"/>
  <c r="BT533" i="50"/>
  <c r="BU533" i="50"/>
  <c r="BP534" i="50"/>
  <c r="BQ534" i="50"/>
  <c r="BR534" i="50"/>
  <c r="BS534" i="50"/>
  <c r="BT534" i="50"/>
  <c r="BU534" i="50"/>
  <c r="BP535" i="50"/>
  <c r="BQ535" i="50"/>
  <c r="BR535" i="50"/>
  <c r="AY535" i="50" s="1"/>
  <c r="BS535" i="50"/>
  <c r="BT535" i="50"/>
  <c r="BU535" i="50"/>
  <c r="BP536" i="50"/>
  <c r="BQ536" i="50"/>
  <c r="BR536" i="50"/>
  <c r="BS536" i="50"/>
  <c r="BT536" i="50"/>
  <c r="BU536" i="50"/>
  <c r="BP537" i="50"/>
  <c r="BQ537" i="50"/>
  <c r="BR537" i="50"/>
  <c r="BS537" i="50"/>
  <c r="BT537" i="50"/>
  <c r="BU537" i="50"/>
  <c r="BP538" i="50"/>
  <c r="BQ538" i="50"/>
  <c r="BR538" i="50"/>
  <c r="BS538" i="50"/>
  <c r="BT538" i="50"/>
  <c r="BU538" i="50"/>
  <c r="BP539" i="50"/>
  <c r="BQ539" i="50"/>
  <c r="BR539" i="50"/>
  <c r="AY539" i="50" s="1"/>
  <c r="BS539" i="50"/>
  <c r="BT539" i="50"/>
  <c r="BU539" i="50"/>
  <c r="BP540" i="50"/>
  <c r="BQ540" i="50"/>
  <c r="BR540" i="50"/>
  <c r="BS540" i="50"/>
  <c r="BT540" i="50"/>
  <c r="BU540" i="50"/>
  <c r="BP541" i="50"/>
  <c r="BQ541" i="50"/>
  <c r="BR541" i="50"/>
  <c r="BS541" i="50"/>
  <c r="BT541" i="50"/>
  <c r="BU541" i="50"/>
  <c r="BP542" i="50"/>
  <c r="BQ542" i="50"/>
  <c r="AY542" i="50" s="1"/>
  <c r="BR542" i="50"/>
  <c r="BS542" i="50"/>
  <c r="BT542" i="50"/>
  <c r="BU542" i="50"/>
  <c r="BP543" i="50"/>
  <c r="BQ543" i="50"/>
  <c r="BR543" i="50"/>
  <c r="AY543" i="50" s="1"/>
  <c r="BS543" i="50"/>
  <c r="BT543" i="50"/>
  <c r="BU543" i="50"/>
  <c r="BP544" i="50"/>
  <c r="BQ544" i="50"/>
  <c r="BR544" i="50"/>
  <c r="BS544" i="50"/>
  <c r="BT544" i="50"/>
  <c r="BU544" i="50"/>
  <c r="BP545" i="50"/>
  <c r="BQ545" i="50"/>
  <c r="BR545" i="50"/>
  <c r="BS545" i="50"/>
  <c r="BT545" i="50"/>
  <c r="BU545" i="50"/>
  <c r="BP546" i="50"/>
  <c r="BQ546" i="50"/>
  <c r="BR546" i="50"/>
  <c r="BS546" i="50"/>
  <c r="BT546" i="50"/>
  <c r="BU546" i="50"/>
  <c r="BP547" i="50"/>
  <c r="BQ547" i="50"/>
  <c r="BR547" i="50"/>
  <c r="AY547" i="50" s="1"/>
  <c r="BS547" i="50"/>
  <c r="BT547" i="50"/>
  <c r="BU547" i="50"/>
  <c r="AY548" i="50"/>
  <c r="BP548" i="50"/>
  <c r="BQ548" i="50"/>
  <c r="BR548" i="50"/>
  <c r="BS548" i="50"/>
  <c r="BT548" i="50"/>
  <c r="BU548" i="50"/>
  <c r="BP549" i="50"/>
  <c r="BQ549" i="50"/>
  <c r="BR549" i="50"/>
  <c r="BS549" i="50"/>
  <c r="BT549" i="50"/>
  <c r="BU549" i="50"/>
  <c r="BP550" i="50"/>
  <c r="BQ550" i="50"/>
  <c r="BR550" i="50"/>
  <c r="BS550" i="50"/>
  <c r="BT550" i="50"/>
  <c r="BU550" i="50"/>
  <c r="BP551" i="50"/>
  <c r="BQ551" i="50"/>
  <c r="BR551" i="50"/>
  <c r="AY551" i="50" s="1"/>
  <c r="BS551" i="50"/>
  <c r="BT551" i="50"/>
  <c r="BU551" i="50"/>
  <c r="BP552" i="50"/>
  <c r="BQ552" i="50"/>
  <c r="BR552" i="50"/>
  <c r="BS552" i="50"/>
  <c r="BT552" i="50"/>
  <c r="BU552" i="50"/>
  <c r="BP553" i="50"/>
  <c r="BQ553" i="50"/>
  <c r="BR553" i="50"/>
  <c r="BS553" i="50"/>
  <c r="BT553" i="50"/>
  <c r="BU553" i="50"/>
  <c r="BP554" i="50"/>
  <c r="BQ554" i="50"/>
  <c r="AY554" i="50" s="1"/>
  <c r="BR554" i="50"/>
  <c r="BS554" i="50"/>
  <c r="BT554" i="50"/>
  <c r="BU554" i="50"/>
  <c r="BP555" i="50"/>
  <c r="BQ555" i="50"/>
  <c r="BR555" i="50"/>
  <c r="AY555" i="50" s="1"/>
  <c r="BS555" i="50"/>
  <c r="BT555" i="50"/>
  <c r="BU555" i="50"/>
  <c r="BP556" i="50"/>
  <c r="BQ556" i="50"/>
  <c r="BR556" i="50"/>
  <c r="BS556" i="50"/>
  <c r="BT556" i="50"/>
  <c r="BU556" i="50"/>
  <c r="BP557" i="50"/>
  <c r="BQ557" i="50"/>
  <c r="BR557" i="50"/>
  <c r="BS557" i="50"/>
  <c r="BT557" i="50"/>
  <c r="BU557" i="50"/>
  <c r="BP558" i="50"/>
  <c r="BQ558" i="50"/>
  <c r="AY558" i="50" s="1"/>
  <c r="BR558" i="50"/>
  <c r="BS558" i="50"/>
  <c r="BT558" i="50"/>
  <c r="BU558" i="50"/>
  <c r="BP559" i="50"/>
  <c r="BQ559" i="50"/>
  <c r="BR559" i="50"/>
  <c r="AY559" i="50" s="1"/>
  <c r="BS559" i="50"/>
  <c r="BT559" i="50"/>
  <c r="BU559" i="50"/>
  <c r="BP560" i="50"/>
  <c r="BQ560" i="50"/>
  <c r="BR560" i="50"/>
  <c r="BS560" i="50"/>
  <c r="BT560" i="50"/>
  <c r="BU560" i="50"/>
  <c r="BP561" i="50"/>
  <c r="BQ561" i="50"/>
  <c r="BR561" i="50"/>
  <c r="BS561" i="50"/>
  <c r="BT561" i="50"/>
  <c r="BU561" i="50"/>
  <c r="BP562" i="50"/>
  <c r="BQ562" i="50"/>
  <c r="BR562" i="50"/>
  <c r="BS562" i="50"/>
  <c r="BT562" i="50"/>
  <c r="BU562" i="50"/>
  <c r="BP563" i="50"/>
  <c r="BQ563" i="50"/>
  <c r="BR563" i="50"/>
  <c r="AY563" i="50" s="1"/>
  <c r="BS563" i="50"/>
  <c r="BT563" i="50"/>
  <c r="BU563" i="50"/>
  <c r="BP564" i="50"/>
  <c r="BQ564" i="50"/>
  <c r="BR564" i="50"/>
  <c r="BS564" i="50"/>
  <c r="BT564" i="50"/>
  <c r="BU564" i="50"/>
  <c r="BP565" i="50"/>
  <c r="BQ565" i="50"/>
  <c r="BR565" i="50"/>
  <c r="BS565" i="50"/>
  <c r="BT565" i="50"/>
  <c r="BU565" i="50"/>
  <c r="BP566" i="50"/>
  <c r="BQ566" i="50"/>
  <c r="BR566" i="50"/>
  <c r="BS566" i="50"/>
  <c r="BT566" i="50"/>
  <c r="BU566" i="50"/>
  <c r="BP567" i="50"/>
  <c r="BQ567" i="50"/>
  <c r="BR567" i="50"/>
  <c r="AY567" i="50" s="1"/>
  <c r="BS567" i="50"/>
  <c r="BT567" i="50"/>
  <c r="BU567" i="50"/>
  <c r="BP568" i="50"/>
  <c r="BQ568" i="50"/>
  <c r="BR568" i="50"/>
  <c r="BS568" i="50"/>
  <c r="BT568" i="50"/>
  <c r="BU568" i="50"/>
  <c r="BP569" i="50"/>
  <c r="BQ569" i="50"/>
  <c r="BR569" i="50"/>
  <c r="BS569" i="50"/>
  <c r="BT569" i="50"/>
  <c r="BU569" i="50"/>
  <c r="BP570" i="50"/>
  <c r="BQ570" i="50"/>
  <c r="BR570" i="50"/>
  <c r="BS570" i="50"/>
  <c r="BT570" i="50"/>
  <c r="BU570" i="50"/>
  <c r="BP571" i="50"/>
  <c r="BQ571" i="50"/>
  <c r="BR571" i="50"/>
  <c r="AY571" i="50" s="1"/>
  <c r="BS571" i="50"/>
  <c r="BT571" i="50"/>
  <c r="BU571" i="50"/>
  <c r="BP572" i="50"/>
  <c r="BQ572" i="50"/>
  <c r="BR572" i="50"/>
  <c r="BS572" i="50"/>
  <c r="BT572" i="50"/>
  <c r="BU572" i="50"/>
  <c r="BP573" i="50"/>
  <c r="AY573" i="50" s="1"/>
  <c r="BQ573" i="50"/>
  <c r="BR573" i="50"/>
  <c r="BS573" i="50"/>
  <c r="BT573" i="50"/>
  <c r="BU573" i="50"/>
  <c r="BP574" i="50"/>
  <c r="BQ574" i="50"/>
  <c r="AY574" i="50" s="1"/>
  <c r="BR574" i="50"/>
  <c r="BS574" i="50"/>
  <c r="BT574" i="50"/>
  <c r="BU574" i="50"/>
  <c r="BP575" i="50"/>
  <c r="BQ575" i="50"/>
  <c r="BR575" i="50"/>
  <c r="AY575" i="50" s="1"/>
  <c r="BS575" i="50"/>
  <c r="BT575" i="50"/>
  <c r="BU575" i="50"/>
  <c r="BP576" i="50"/>
  <c r="BQ576" i="50"/>
  <c r="BR576" i="50"/>
  <c r="BS576" i="50"/>
  <c r="BT576" i="50"/>
  <c r="BU576" i="50"/>
  <c r="BP577" i="50"/>
  <c r="AY577" i="50" s="1"/>
  <c r="BQ577" i="50"/>
  <c r="BR577" i="50"/>
  <c r="BS577" i="50"/>
  <c r="BT577" i="50"/>
  <c r="BU577" i="50"/>
  <c r="BP578" i="50"/>
  <c r="BQ578" i="50"/>
  <c r="AY578" i="50" s="1"/>
  <c r="BR578" i="50"/>
  <c r="BS578" i="50"/>
  <c r="BT578" i="50"/>
  <c r="BU578" i="50"/>
  <c r="BP579" i="50"/>
  <c r="BQ579" i="50"/>
  <c r="BR579" i="50"/>
  <c r="AY579" i="50" s="1"/>
  <c r="BS579" i="50"/>
  <c r="BT579" i="50"/>
  <c r="BU579" i="50"/>
  <c r="AY580" i="50"/>
  <c r="BP580" i="50"/>
  <c r="BQ580" i="50"/>
  <c r="BR580" i="50"/>
  <c r="BS580" i="50"/>
  <c r="BT580" i="50"/>
  <c r="BU580" i="50"/>
  <c r="BP581" i="50"/>
  <c r="BQ581" i="50"/>
  <c r="BR581" i="50"/>
  <c r="BS581" i="50"/>
  <c r="BT581" i="50"/>
  <c r="BU581" i="50"/>
  <c r="BP582" i="50"/>
  <c r="BQ582" i="50"/>
  <c r="AY582" i="50" s="1"/>
  <c r="BR582" i="50"/>
  <c r="BS582" i="50"/>
  <c r="BT582" i="50"/>
  <c r="BU582" i="50"/>
  <c r="BP583" i="50"/>
  <c r="BQ583" i="50"/>
  <c r="BR583" i="50"/>
  <c r="AY583" i="50" s="1"/>
  <c r="BS583" i="50"/>
  <c r="BT583" i="50"/>
  <c r="BU583" i="50"/>
  <c r="BP584" i="50"/>
  <c r="BQ584" i="50"/>
  <c r="BR584" i="50"/>
  <c r="BS584" i="50"/>
  <c r="BT584" i="50"/>
  <c r="BU584" i="50"/>
  <c r="BP585" i="50"/>
  <c r="BQ585" i="50"/>
  <c r="BR585" i="50"/>
  <c r="BS585" i="50"/>
  <c r="BT585" i="50"/>
  <c r="BU585" i="50"/>
  <c r="BP586" i="50"/>
  <c r="BQ586" i="50"/>
  <c r="BR586" i="50"/>
  <c r="BS586" i="50"/>
  <c r="BT586" i="50"/>
  <c r="BU586" i="50"/>
  <c r="BP587" i="50"/>
  <c r="BQ587" i="50"/>
  <c r="BR587" i="50"/>
  <c r="AY587" i="50" s="1"/>
  <c r="BS587" i="50"/>
  <c r="BT587" i="50"/>
  <c r="BU587" i="50"/>
  <c r="BP588" i="50"/>
  <c r="BQ588" i="50"/>
  <c r="BR588" i="50"/>
  <c r="BS588" i="50"/>
  <c r="BT588" i="50"/>
  <c r="BU588" i="50"/>
  <c r="BP589" i="50"/>
  <c r="BQ589" i="50"/>
  <c r="BR589" i="50"/>
  <c r="BS589" i="50"/>
  <c r="BT589" i="50"/>
  <c r="BU589" i="50"/>
  <c r="BP590" i="50"/>
  <c r="BQ590" i="50"/>
  <c r="BR590" i="50"/>
  <c r="BS590" i="50"/>
  <c r="BT590" i="50"/>
  <c r="BU590" i="50"/>
  <c r="BP591" i="50"/>
  <c r="BQ591" i="50"/>
  <c r="BR591" i="50"/>
  <c r="AY591" i="50" s="1"/>
  <c r="BS591" i="50"/>
  <c r="BT591" i="50"/>
  <c r="BU591" i="50"/>
  <c r="BP592" i="50"/>
  <c r="BQ592" i="50"/>
  <c r="BR592" i="50"/>
  <c r="BS592" i="50"/>
  <c r="BT592" i="50"/>
  <c r="BU592" i="50"/>
  <c r="BP593" i="50"/>
  <c r="BQ593" i="50"/>
  <c r="BR593" i="50"/>
  <c r="BS593" i="50"/>
  <c r="BT593" i="50"/>
  <c r="BU593" i="50"/>
  <c r="BP594" i="50"/>
  <c r="BQ594" i="50"/>
  <c r="BR594" i="50"/>
  <c r="BS594" i="50"/>
  <c r="BT594" i="50"/>
  <c r="BU594" i="50"/>
  <c r="BP595" i="50"/>
  <c r="BQ595" i="50"/>
  <c r="BR595" i="50"/>
  <c r="AY595" i="50" s="1"/>
  <c r="BS595" i="50"/>
  <c r="BT595" i="50"/>
  <c r="BU595" i="50"/>
  <c r="AY596" i="50"/>
  <c r="BP596" i="50"/>
  <c r="BQ596" i="50"/>
  <c r="BR596" i="50"/>
  <c r="BS596" i="50"/>
  <c r="BT596" i="50"/>
  <c r="BU596" i="50"/>
  <c r="BP597" i="50"/>
  <c r="BQ597" i="50"/>
  <c r="BR597" i="50"/>
  <c r="BS597" i="50"/>
  <c r="BT597" i="50"/>
  <c r="BU597" i="50"/>
  <c r="BP598" i="50"/>
  <c r="BQ598" i="50"/>
  <c r="BR598" i="50"/>
  <c r="BS598" i="50"/>
  <c r="BT598" i="50"/>
  <c r="BU598" i="50"/>
  <c r="BP599" i="50"/>
  <c r="BQ599" i="50"/>
  <c r="BR599" i="50"/>
  <c r="AY599" i="50" s="1"/>
  <c r="BS599" i="50"/>
  <c r="BT599" i="50"/>
  <c r="BU599" i="50"/>
  <c r="BP600" i="50"/>
  <c r="BQ600" i="50"/>
  <c r="BR600" i="50"/>
  <c r="BS600" i="50"/>
  <c r="BT600" i="50"/>
  <c r="BU600" i="50"/>
  <c r="BP601" i="50"/>
  <c r="BQ601" i="50"/>
  <c r="BR601" i="50"/>
  <c r="BS601" i="50"/>
  <c r="BT601" i="50"/>
  <c r="BU601" i="50"/>
  <c r="BP602" i="50"/>
  <c r="BQ602" i="50"/>
  <c r="AY602" i="50" s="1"/>
  <c r="BR602" i="50"/>
  <c r="BS602" i="50"/>
  <c r="BT602" i="50"/>
  <c r="BU602" i="50"/>
  <c r="BP603" i="50"/>
  <c r="BQ603" i="50"/>
  <c r="BR603" i="50"/>
  <c r="AY603" i="50" s="1"/>
  <c r="BS603" i="50"/>
  <c r="BT603" i="50"/>
  <c r="BU603" i="50"/>
  <c r="BP604" i="50"/>
  <c r="BQ604" i="50"/>
  <c r="BR604" i="50"/>
  <c r="BS604" i="50"/>
  <c r="BT604" i="50"/>
  <c r="BU604" i="50"/>
  <c r="BP605" i="50"/>
  <c r="BQ605" i="50"/>
  <c r="BR605" i="50"/>
  <c r="BS605" i="50"/>
  <c r="BT605" i="50"/>
  <c r="BU605" i="50"/>
  <c r="BP606" i="50"/>
  <c r="BQ606" i="50"/>
  <c r="BR606" i="50"/>
  <c r="BS606" i="50"/>
  <c r="BT606" i="50"/>
  <c r="BU606" i="50"/>
  <c r="BP607" i="50"/>
  <c r="BQ607" i="50"/>
  <c r="BR607" i="50"/>
  <c r="AY607" i="50" s="1"/>
  <c r="BS607" i="50"/>
  <c r="BT607" i="50"/>
  <c r="BU607" i="50"/>
  <c r="BP608" i="50"/>
  <c r="BQ608" i="50"/>
  <c r="BR608" i="50"/>
  <c r="BS608" i="50"/>
  <c r="BT608" i="50"/>
  <c r="BU608" i="50"/>
  <c r="BP609" i="50"/>
  <c r="BQ609" i="50"/>
  <c r="BR609" i="50"/>
  <c r="BS609" i="50"/>
  <c r="BT609" i="50"/>
  <c r="BU609" i="50"/>
  <c r="BP610" i="50"/>
  <c r="BQ610" i="50"/>
  <c r="BR610" i="50"/>
  <c r="BS610" i="50"/>
  <c r="BT610" i="50"/>
  <c r="BU610" i="50"/>
  <c r="BP611" i="50"/>
  <c r="BQ611" i="50"/>
  <c r="BR611" i="50"/>
  <c r="AY611" i="50" s="1"/>
  <c r="BS611" i="50"/>
  <c r="BT611" i="50"/>
  <c r="BU611" i="50"/>
  <c r="AY612" i="50"/>
  <c r="BP612" i="50"/>
  <c r="BQ612" i="50"/>
  <c r="BR612" i="50"/>
  <c r="BS612" i="50"/>
  <c r="BT612" i="50"/>
  <c r="BU612" i="50"/>
  <c r="BP613" i="50"/>
  <c r="BQ613" i="50"/>
  <c r="BR613" i="50"/>
  <c r="BS613" i="50"/>
  <c r="BT613" i="50"/>
  <c r="BU613" i="50"/>
  <c r="BP614" i="50"/>
  <c r="BQ614" i="50"/>
  <c r="AY614" i="50" s="1"/>
  <c r="BR614" i="50"/>
  <c r="BS614" i="50"/>
  <c r="BT614" i="50"/>
  <c r="BU614" i="50"/>
  <c r="BP615" i="50"/>
  <c r="BQ615" i="50"/>
  <c r="BR615" i="50"/>
  <c r="AY615" i="50" s="1"/>
  <c r="BS615" i="50"/>
  <c r="BT615" i="50"/>
  <c r="BU615" i="50"/>
  <c r="BP616" i="50"/>
  <c r="BQ616" i="50"/>
  <c r="BR616" i="50"/>
  <c r="BS616" i="50"/>
  <c r="BT616" i="50"/>
  <c r="BU616" i="50"/>
  <c r="BP617" i="50"/>
  <c r="BQ617" i="50"/>
  <c r="BR617" i="50"/>
  <c r="BS617" i="50"/>
  <c r="BT617" i="50"/>
  <c r="BU617" i="50"/>
  <c r="BP618" i="50"/>
  <c r="BQ618" i="50"/>
  <c r="AY618" i="50" s="1"/>
  <c r="BR618" i="50"/>
  <c r="BS618" i="50"/>
  <c r="BT618" i="50"/>
  <c r="BU618" i="50"/>
  <c r="BP619" i="50"/>
  <c r="BQ619" i="50"/>
  <c r="BR619" i="50"/>
  <c r="AY619" i="50" s="1"/>
  <c r="BS619" i="50"/>
  <c r="BT619" i="50"/>
  <c r="BU619" i="50"/>
  <c r="BP620" i="50"/>
  <c r="BQ620" i="50"/>
  <c r="BR620" i="50"/>
  <c r="BS620" i="50"/>
  <c r="BT620" i="50"/>
  <c r="BU620" i="50"/>
  <c r="BP621" i="50"/>
  <c r="BQ621" i="50"/>
  <c r="BR621" i="50"/>
  <c r="BS621" i="50"/>
  <c r="BT621" i="50"/>
  <c r="BU621" i="50"/>
  <c r="BP622" i="50"/>
  <c r="BQ622" i="50"/>
  <c r="AY622" i="50" s="1"/>
  <c r="BR622" i="50"/>
  <c r="BS622" i="50"/>
  <c r="BT622" i="50"/>
  <c r="BU622" i="50"/>
  <c r="BP623" i="50"/>
  <c r="BQ623" i="50"/>
  <c r="BR623" i="50"/>
  <c r="AY623" i="50" s="1"/>
  <c r="BS623" i="50"/>
  <c r="BT623" i="50"/>
  <c r="BU623" i="50"/>
  <c r="BP624" i="50"/>
  <c r="BQ624" i="50"/>
  <c r="BR624" i="50"/>
  <c r="BS624" i="50"/>
  <c r="BT624" i="50"/>
  <c r="BU624" i="50"/>
  <c r="BP625" i="50"/>
  <c r="BQ625" i="50"/>
  <c r="BR625" i="50"/>
  <c r="BS625" i="50"/>
  <c r="BT625" i="50"/>
  <c r="BU625" i="50"/>
  <c r="BP626" i="50"/>
  <c r="BQ626" i="50"/>
  <c r="AY626" i="50" s="1"/>
  <c r="BR626" i="50"/>
  <c r="BS626" i="50"/>
  <c r="BT626" i="50"/>
  <c r="BU626" i="50"/>
  <c r="BP627" i="50"/>
  <c r="BQ627" i="50"/>
  <c r="BR627" i="50"/>
  <c r="AY627" i="50" s="1"/>
  <c r="BS627" i="50"/>
  <c r="BT627" i="50"/>
  <c r="BU627" i="50"/>
  <c r="BP628" i="50"/>
  <c r="BQ628" i="50"/>
  <c r="BR628" i="50"/>
  <c r="BS628" i="50"/>
  <c r="BT628" i="50"/>
  <c r="BU628" i="50"/>
  <c r="BP629" i="50"/>
  <c r="BQ629" i="50"/>
  <c r="BR629" i="50"/>
  <c r="BS629" i="50"/>
  <c r="BT629" i="50"/>
  <c r="BU629" i="50"/>
  <c r="BP630" i="50"/>
  <c r="BQ630" i="50"/>
  <c r="BR630" i="50"/>
  <c r="BS630" i="50"/>
  <c r="BT630" i="50"/>
  <c r="BU630" i="50"/>
  <c r="BP631" i="50"/>
  <c r="BQ631" i="50"/>
  <c r="BR631" i="50"/>
  <c r="AY631" i="50" s="1"/>
  <c r="BS631" i="50"/>
  <c r="BT631" i="50"/>
  <c r="BU631" i="50"/>
  <c r="BP632" i="50"/>
  <c r="BQ632" i="50"/>
  <c r="BR632" i="50"/>
  <c r="BS632" i="50"/>
  <c r="BT632" i="50"/>
  <c r="BU632" i="50"/>
  <c r="BP633" i="50"/>
  <c r="BQ633" i="50"/>
  <c r="BR633" i="50"/>
  <c r="BS633" i="50"/>
  <c r="BT633" i="50"/>
  <c r="BU633" i="50"/>
  <c r="BP634" i="50"/>
  <c r="BQ634" i="50"/>
  <c r="BR634" i="50"/>
  <c r="BS634" i="50"/>
  <c r="BT634" i="50"/>
  <c r="BU634" i="50"/>
  <c r="BP635" i="50"/>
  <c r="BQ635" i="50"/>
  <c r="BR635" i="50"/>
  <c r="AY635" i="50" s="1"/>
  <c r="BS635" i="50"/>
  <c r="BT635" i="50"/>
  <c r="BU635" i="50"/>
  <c r="BP636" i="50"/>
  <c r="BQ636" i="50"/>
  <c r="BR636" i="50"/>
  <c r="BS636" i="50"/>
  <c r="BT636" i="50"/>
  <c r="BU636" i="50"/>
  <c r="BP637" i="50"/>
  <c r="BQ637" i="50"/>
  <c r="BR637" i="50"/>
  <c r="BS637" i="50"/>
  <c r="BT637" i="50"/>
  <c r="BU637" i="50"/>
  <c r="BP638" i="50"/>
  <c r="BQ638" i="50"/>
  <c r="BR638" i="50"/>
  <c r="BS638" i="50"/>
  <c r="BT638" i="50"/>
  <c r="BU638" i="50"/>
  <c r="BP639" i="50"/>
  <c r="BQ639" i="50"/>
  <c r="BR639" i="50"/>
  <c r="AY639" i="50" s="1"/>
  <c r="BS639" i="50"/>
  <c r="BT639" i="50"/>
  <c r="BU639" i="50"/>
  <c r="BP640" i="50"/>
  <c r="BQ640" i="50"/>
  <c r="BR640" i="50"/>
  <c r="BS640" i="50"/>
  <c r="BT640" i="50"/>
  <c r="BU640" i="50"/>
  <c r="BP641" i="50"/>
  <c r="BQ641" i="50"/>
  <c r="BR641" i="50"/>
  <c r="BS641" i="50"/>
  <c r="BT641" i="50"/>
  <c r="BU641" i="50"/>
  <c r="BP642" i="50"/>
  <c r="BQ642" i="50"/>
  <c r="BR642" i="50"/>
  <c r="BS642" i="50"/>
  <c r="BT642" i="50"/>
  <c r="BU642" i="50"/>
  <c r="BP643" i="50"/>
  <c r="BQ643" i="50"/>
  <c r="BR643" i="50"/>
  <c r="AY643" i="50" s="1"/>
  <c r="BS643" i="50"/>
  <c r="BT643" i="50"/>
  <c r="BU643" i="50"/>
  <c r="AY644" i="50"/>
  <c r="BP644" i="50"/>
  <c r="BQ644" i="50"/>
  <c r="BR644" i="50"/>
  <c r="BS644" i="50"/>
  <c r="BT644" i="50"/>
  <c r="BU644" i="50"/>
  <c r="BP645" i="50"/>
  <c r="BQ645" i="50"/>
  <c r="BR645" i="50"/>
  <c r="BS645" i="50"/>
  <c r="BT645" i="50"/>
  <c r="BU645" i="50"/>
  <c r="BP646" i="50"/>
  <c r="BQ646" i="50"/>
  <c r="AY646" i="50" s="1"/>
  <c r="BR646" i="50"/>
  <c r="BS646" i="50"/>
  <c r="BT646" i="50"/>
  <c r="BU646" i="50"/>
  <c r="BP647" i="50"/>
  <c r="BQ647" i="50"/>
  <c r="BR647" i="50"/>
  <c r="AY647" i="50" s="1"/>
  <c r="BS647" i="50"/>
  <c r="BT647" i="50"/>
  <c r="BU647" i="50"/>
  <c r="BP648" i="50"/>
  <c r="BQ648" i="50"/>
  <c r="BR648" i="50"/>
  <c r="BS648" i="50"/>
  <c r="BT648" i="50"/>
  <c r="BU648" i="50"/>
  <c r="BP649" i="50"/>
  <c r="BQ649" i="50"/>
  <c r="BR649" i="50"/>
  <c r="BS649" i="50"/>
  <c r="BT649" i="50"/>
  <c r="BU649" i="50"/>
  <c r="BP650" i="50"/>
  <c r="BQ650" i="50"/>
  <c r="BR650" i="50"/>
  <c r="BS650" i="50"/>
  <c r="BT650" i="50"/>
  <c r="BU650" i="50"/>
  <c r="BP651" i="50"/>
  <c r="BQ651" i="50"/>
  <c r="BR651" i="50"/>
  <c r="AY651" i="50" s="1"/>
  <c r="BS651" i="50"/>
  <c r="BT651" i="50"/>
  <c r="BU651" i="50"/>
  <c r="BP652" i="50"/>
  <c r="BQ652" i="50"/>
  <c r="BR652" i="50"/>
  <c r="BS652" i="50"/>
  <c r="BT652" i="50"/>
  <c r="BU652" i="50"/>
  <c r="BP653" i="50"/>
  <c r="BQ653" i="50"/>
  <c r="BR653" i="50"/>
  <c r="BS653" i="50"/>
  <c r="BT653" i="50"/>
  <c r="BU653" i="50"/>
  <c r="BP654" i="50"/>
  <c r="BQ654" i="50"/>
  <c r="AY654" i="50" s="1"/>
  <c r="BR654" i="50"/>
  <c r="BS654" i="50"/>
  <c r="BT654" i="50"/>
  <c r="BU654" i="50"/>
  <c r="BP655" i="50"/>
  <c r="BQ655" i="50"/>
  <c r="BR655" i="50"/>
  <c r="AY655" i="50" s="1"/>
  <c r="BS655" i="50"/>
  <c r="BT655" i="50"/>
  <c r="BU655" i="50"/>
  <c r="BP656" i="50"/>
  <c r="BQ656" i="50"/>
  <c r="BR656" i="50"/>
  <c r="BS656" i="50"/>
  <c r="BT656" i="50"/>
  <c r="BU656" i="50"/>
  <c r="BP657" i="50"/>
  <c r="BQ657" i="50"/>
  <c r="BR657" i="50"/>
  <c r="BS657" i="50"/>
  <c r="BT657" i="50"/>
  <c r="BU657" i="50"/>
  <c r="BP658" i="50"/>
  <c r="BQ658" i="50"/>
  <c r="BR658" i="50"/>
  <c r="BS658" i="50"/>
  <c r="BT658" i="50"/>
  <c r="BU658" i="50"/>
  <c r="BP659" i="50"/>
  <c r="BQ659" i="50"/>
  <c r="BR659" i="50"/>
  <c r="AY659" i="50" s="1"/>
  <c r="BS659" i="50"/>
  <c r="BT659" i="50"/>
  <c r="BU659" i="50"/>
  <c r="AY660" i="50"/>
  <c r="BP660" i="50"/>
  <c r="BQ660" i="50"/>
  <c r="BR660" i="50"/>
  <c r="BS660" i="50"/>
  <c r="BT660" i="50"/>
  <c r="BU660" i="50"/>
  <c r="BP661" i="50"/>
  <c r="BQ661" i="50"/>
  <c r="BR661" i="50"/>
  <c r="BS661" i="50"/>
  <c r="BT661" i="50"/>
  <c r="BU661" i="50"/>
  <c r="BP662" i="50"/>
  <c r="BQ662" i="50"/>
  <c r="BR662" i="50"/>
  <c r="BS662" i="50"/>
  <c r="BT662" i="50"/>
  <c r="BU662" i="50"/>
  <c r="BP663" i="50"/>
  <c r="BQ663" i="50"/>
  <c r="BR663" i="50"/>
  <c r="AY663" i="50" s="1"/>
  <c r="BS663" i="50"/>
  <c r="BT663" i="50"/>
  <c r="BU663" i="50"/>
  <c r="BP664" i="50"/>
  <c r="BQ664" i="50"/>
  <c r="BR664" i="50"/>
  <c r="BS664" i="50"/>
  <c r="BT664" i="50"/>
  <c r="BU664" i="50"/>
  <c r="BP665" i="50"/>
  <c r="BQ665" i="50"/>
  <c r="BR665" i="50"/>
  <c r="BS665" i="50"/>
  <c r="BT665" i="50"/>
  <c r="BU665" i="50"/>
  <c r="BP666" i="50"/>
  <c r="BQ666" i="50"/>
  <c r="BR666" i="50"/>
  <c r="BS666" i="50"/>
  <c r="BT666" i="50"/>
  <c r="BU666" i="50"/>
  <c r="BP667" i="50"/>
  <c r="BQ667" i="50"/>
  <c r="BR667" i="50"/>
  <c r="AY667" i="50" s="1"/>
  <c r="BS667" i="50"/>
  <c r="BT667" i="50"/>
  <c r="BU667" i="50"/>
  <c r="BP668" i="50"/>
  <c r="BQ668" i="50"/>
  <c r="BR668" i="50"/>
  <c r="BS668" i="50"/>
  <c r="BT668" i="50"/>
  <c r="BU668" i="50"/>
  <c r="BP669" i="50"/>
  <c r="BQ669" i="50"/>
  <c r="BR669" i="50"/>
  <c r="BS669" i="50"/>
  <c r="BT669" i="50"/>
  <c r="BU669" i="50"/>
  <c r="BP670" i="50"/>
  <c r="BQ670" i="50"/>
  <c r="AY670" i="50" s="1"/>
  <c r="BR670" i="50"/>
  <c r="BS670" i="50"/>
  <c r="BT670" i="50"/>
  <c r="BU670" i="50"/>
  <c r="BP671" i="50"/>
  <c r="BQ671" i="50"/>
  <c r="BR671" i="50"/>
  <c r="AY671" i="50" s="1"/>
  <c r="BS671" i="50"/>
  <c r="BT671" i="50"/>
  <c r="BU671" i="50"/>
  <c r="BP672" i="50"/>
  <c r="BQ672" i="50"/>
  <c r="BR672" i="50"/>
  <c r="BS672" i="50"/>
  <c r="BT672" i="50"/>
  <c r="BU672" i="50"/>
  <c r="BP673" i="50"/>
  <c r="BQ673" i="50"/>
  <c r="BR673" i="50"/>
  <c r="BS673" i="50"/>
  <c r="BT673" i="50"/>
  <c r="BU673" i="50"/>
  <c r="BP674" i="50"/>
  <c r="BQ674" i="50"/>
  <c r="AY674" i="50" s="1"/>
  <c r="BR674" i="50"/>
  <c r="BS674" i="50"/>
  <c r="BT674" i="50"/>
  <c r="BU674" i="50"/>
  <c r="BP675" i="50"/>
  <c r="BQ675" i="50"/>
  <c r="BR675" i="50"/>
  <c r="AY675" i="50" s="1"/>
  <c r="BS675" i="50"/>
  <c r="BT675" i="50"/>
  <c r="BU675" i="50"/>
  <c r="AY676" i="50"/>
  <c r="BP676" i="50"/>
  <c r="BQ676" i="50"/>
  <c r="BR676" i="50"/>
  <c r="BS676" i="50"/>
  <c r="BT676" i="50"/>
  <c r="BU676" i="50"/>
  <c r="BP677" i="50"/>
  <c r="BQ677" i="50"/>
  <c r="BR677" i="50"/>
  <c r="BS677" i="50"/>
  <c r="BT677" i="50"/>
  <c r="BU677" i="50"/>
  <c r="BP678" i="50"/>
  <c r="BQ678" i="50"/>
  <c r="BR678" i="50"/>
  <c r="BS678" i="50"/>
  <c r="BT678" i="50"/>
  <c r="BU678" i="50"/>
  <c r="BP679" i="50"/>
  <c r="BQ679" i="50"/>
  <c r="BR679" i="50"/>
  <c r="AY679" i="50" s="1"/>
  <c r="BS679" i="50"/>
  <c r="BT679" i="50"/>
  <c r="BU679" i="50"/>
  <c r="BP680" i="50"/>
  <c r="BQ680" i="50"/>
  <c r="BR680" i="50"/>
  <c r="BS680" i="50"/>
  <c r="BT680" i="50"/>
  <c r="BU680" i="50"/>
  <c r="BP681" i="50"/>
  <c r="BQ681" i="50"/>
  <c r="BR681" i="50"/>
  <c r="BS681" i="50"/>
  <c r="BT681" i="50"/>
  <c r="BU681" i="50"/>
  <c r="BP682" i="50"/>
  <c r="BQ682" i="50"/>
  <c r="BR682" i="50"/>
  <c r="BS682" i="50"/>
  <c r="BT682" i="50"/>
  <c r="BU682" i="50"/>
  <c r="BP683" i="50"/>
  <c r="BQ683" i="50"/>
  <c r="BR683" i="50"/>
  <c r="AY683" i="50" s="1"/>
  <c r="BS683" i="50"/>
  <c r="BT683" i="50"/>
  <c r="BU683" i="50"/>
  <c r="BP684" i="50"/>
  <c r="BQ684" i="50"/>
  <c r="BR684" i="50"/>
  <c r="BS684" i="50"/>
  <c r="BT684" i="50"/>
  <c r="BU684" i="50"/>
  <c r="BP685" i="50"/>
  <c r="BQ685" i="50"/>
  <c r="BR685" i="50"/>
  <c r="BS685" i="50"/>
  <c r="BT685" i="50"/>
  <c r="BU685" i="50"/>
  <c r="BP686" i="50"/>
  <c r="BQ686" i="50"/>
  <c r="AY686" i="50" s="1"/>
  <c r="BR686" i="50"/>
  <c r="BS686" i="50"/>
  <c r="BT686" i="50"/>
  <c r="BU686" i="50"/>
  <c r="BP687" i="50"/>
  <c r="BQ687" i="50"/>
  <c r="BR687" i="50"/>
  <c r="AY687" i="50" s="1"/>
  <c r="BS687" i="50"/>
  <c r="BT687" i="50"/>
  <c r="BU687" i="50"/>
  <c r="BP688" i="50"/>
  <c r="BQ688" i="50"/>
  <c r="BR688" i="50"/>
  <c r="BS688" i="50"/>
  <c r="BT688" i="50"/>
  <c r="BU688" i="50"/>
  <c r="BP689" i="50"/>
  <c r="BQ689" i="50"/>
  <c r="BR689" i="50"/>
  <c r="BS689" i="50"/>
  <c r="BT689" i="50"/>
  <c r="BU689" i="50"/>
  <c r="BP690" i="50"/>
  <c r="BQ690" i="50"/>
  <c r="BR690" i="50"/>
  <c r="BS690" i="50"/>
  <c r="BT690" i="50"/>
  <c r="BU690" i="50"/>
  <c r="BP691" i="50"/>
  <c r="BQ691" i="50"/>
  <c r="BR691" i="50"/>
  <c r="AY691" i="50" s="1"/>
  <c r="BS691" i="50"/>
  <c r="BT691" i="50"/>
  <c r="BU691" i="50"/>
  <c r="BP692" i="50"/>
  <c r="BQ692" i="50"/>
  <c r="BR692" i="50"/>
  <c r="BS692" i="50"/>
  <c r="BT692" i="50"/>
  <c r="BU692" i="50"/>
  <c r="BP693" i="50"/>
  <c r="BQ693" i="50"/>
  <c r="BR693" i="50"/>
  <c r="BS693" i="50"/>
  <c r="BT693" i="50"/>
  <c r="BU693" i="50"/>
  <c r="BP694" i="50"/>
  <c r="BQ694" i="50"/>
  <c r="AY694" i="50" s="1"/>
  <c r="BR694" i="50"/>
  <c r="BS694" i="50"/>
  <c r="BT694" i="50"/>
  <c r="BU694" i="50"/>
  <c r="BP695" i="50"/>
  <c r="BQ695" i="50"/>
  <c r="BR695" i="50"/>
  <c r="AY695" i="50" s="1"/>
  <c r="BS695" i="50"/>
  <c r="BT695" i="50"/>
  <c r="BU695" i="50"/>
  <c r="BP696" i="50"/>
  <c r="BQ696" i="50"/>
  <c r="BR696" i="50"/>
  <c r="BS696" i="50"/>
  <c r="BT696" i="50"/>
  <c r="BU696" i="50"/>
  <c r="BP697" i="50"/>
  <c r="BQ697" i="50"/>
  <c r="BR697" i="50"/>
  <c r="BS697" i="50"/>
  <c r="BT697" i="50"/>
  <c r="BU697" i="50"/>
  <c r="BP698" i="50"/>
  <c r="BQ698" i="50"/>
  <c r="BR698" i="50"/>
  <c r="BS698" i="50"/>
  <c r="BT698" i="50"/>
  <c r="BU698" i="50"/>
  <c r="BP699" i="50"/>
  <c r="BQ699" i="50"/>
  <c r="BR699" i="50"/>
  <c r="AY699" i="50" s="1"/>
  <c r="BS699" i="50"/>
  <c r="BT699" i="50"/>
  <c r="BU699" i="50"/>
  <c r="BP700" i="50"/>
  <c r="BQ700" i="50"/>
  <c r="BR700" i="50"/>
  <c r="BS700" i="50"/>
  <c r="BT700" i="50"/>
  <c r="BU700" i="50"/>
  <c r="BP701" i="50"/>
  <c r="BQ701" i="50"/>
  <c r="BR701" i="50"/>
  <c r="BS701" i="50"/>
  <c r="BT701" i="50"/>
  <c r="BU701" i="50"/>
  <c r="BP702" i="50"/>
  <c r="BQ702" i="50"/>
  <c r="BR702" i="50"/>
  <c r="BS702" i="50"/>
  <c r="BT702" i="50"/>
  <c r="BU702" i="50"/>
  <c r="BP703" i="50"/>
  <c r="BQ703" i="50"/>
  <c r="BR703" i="50"/>
  <c r="AY703" i="50" s="1"/>
  <c r="BS703" i="50"/>
  <c r="BT703" i="50"/>
  <c r="BU703" i="50"/>
  <c r="BP704" i="50"/>
  <c r="BQ704" i="50"/>
  <c r="BR704" i="50"/>
  <c r="BS704" i="50"/>
  <c r="BT704" i="50"/>
  <c r="BU704" i="50"/>
  <c r="BP705" i="50"/>
  <c r="BQ705" i="50"/>
  <c r="BR705" i="50"/>
  <c r="BS705" i="50"/>
  <c r="BT705" i="50"/>
  <c r="BU705" i="50"/>
  <c r="BP706" i="50"/>
  <c r="BQ706" i="50"/>
  <c r="BR706" i="50"/>
  <c r="BS706" i="50"/>
  <c r="BT706" i="50"/>
  <c r="BU706" i="50"/>
  <c r="BP707" i="50"/>
  <c r="BQ707" i="50"/>
  <c r="BR707" i="50"/>
  <c r="AY707" i="50" s="1"/>
  <c r="BS707" i="50"/>
  <c r="BT707" i="50"/>
  <c r="BU707" i="50"/>
  <c r="AY708" i="50"/>
  <c r="BP708" i="50"/>
  <c r="BQ708" i="50"/>
  <c r="BR708" i="50"/>
  <c r="BS708" i="50"/>
  <c r="BT708" i="50"/>
  <c r="BU708" i="50"/>
  <c r="BP709" i="50"/>
  <c r="BQ709" i="50"/>
  <c r="BR709" i="50"/>
  <c r="BS709" i="50"/>
  <c r="BT709" i="50"/>
  <c r="BU709" i="50"/>
  <c r="BP710" i="50"/>
  <c r="BQ710" i="50"/>
  <c r="BR710" i="50"/>
  <c r="BS710" i="50"/>
  <c r="BT710" i="50"/>
  <c r="BU710" i="50"/>
  <c r="BP711" i="50"/>
  <c r="BQ711" i="50"/>
  <c r="BR711" i="50"/>
  <c r="AY711" i="50" s="1"/>
  <c r="BS711" i="50"/>
  <c r="BT711" i="50"/>
  <c r="BU711" i="50"/>
  <c r="BP712" i="50"/>
  <c r="BQ712" i="50"/>
  <c r="BR712" i="50"/>
  <c r="BS712" i="50"/>
  <c r="BT712" i="50"/>
  <c r="BU712" i="50"/>
  <c r="BP713" i="50"/>
  <c r="BQ713" i="50"/>
  <c r="BR713" i="50"/>
  <c r="BS713" i="50"/>
  <c r="BT713" i="50"/>
  <c r="BU713" i="50"/>
  <c r="BP714" i="50"/>
  <c r="BQ714" i="50"/>
  <c r="AY714" i="50" s="1"/>
  <c r="BR714" i="50"/>
  <c r="BS714" i="50"/>
  <c r="BT714" i="50"/>
  <c r="BU714" i="50"/>
  <c r="BP715" i="50"/>
  <c r="BQ715" i="50"/>
  <c r="BR715" i="50"/>
  <c r="AY715" i="50" s="1"/>
  <c r="BS715" i="50"/>
  <c r="BT715" i="50"/>
  <c r="BU715" i="50"/>
  <c r="BP716" i="50"/>
  <c r="BQ716" i="50"/>
  <c r="BR716" i="50"/>
  <c r="BS716" i="50"/>
  <c r="BT716" i="50"/>
  <c r="BU716" i="50"/>
  <c r="BP717" i="50"/>
  <c r="BQ717" i="50"/>
  <c r="BR717" i="50"/>
  <c r="BS717" i="50"/>
  <c r="BT717" i="50"/>
  <c r="BU717" i="50"/>
  <c r="BP718" i="50"/>
  <c r="BQ718" i="50"/>
  <c r="BR718" i="50"/>
  <c r="BS718" i="50"/>
  <c r="BT718" i="50"/>
  <c r="BU718" i="50"/>
  <c r="BP719" i="50"/>
  <c r="BQ719" i="50"/>
  <c r="BR719" i="50"/>
  <c r="AY719" i="50" s="1"/>
  <c r="BS719" i="50"/>
  <c r="BT719" i="50"/>
  <c r="BU719" i="50"/>
  <c r="BP720" i="50"/>
  <c r="BQ720" i="50"/>
  <c r="BR720" i="50"/>
  <c r="BS720" i="50"/>
  <c r="BT720" i="50"/>
  <c r="BU720" i="50"/>
  <c r="BP721" i="50"/>
  <c r="BQ721" i="50"/>
  <c r="BR721" i="50"/>
  <c r="BS721" i="50"/>
  <c r="BT721" i="50"/>
  <c r="BU721" i="50"/>
  <c r="BP722" i="50"/>
  <c r="BQ722" i="50"/>
  <c r="BR722" i="50"/>
  <c r="BS722" i="50"/>
  <c r="BT722" i="50"/>
  <c r="BU722" i="50"/>
  <c r="BP723" i="50"/>
  <c r="BQ723" i="50"/>
  <c r="BR723" i="50"/>
  <c r="AY723" i="50" s="1"/>
  <c r="BS723" i="50"/>
  <c r="BT723" i="50"/>
  <c r="BU723" i="50"/>
  <c r="AY724" i="50"/>
  <c r="BP724" i="50"/>
  <c r="BQ724" i="50"/>
  <c r="BR724" i="50"/>
  <c r="BS724" i="50"/>
  <c r="BT724" i="50"/>
  <c r="BU724" i="50"/>
  <c r="BP725" i="50"/>
  <c r="BQ725" i="50"/>
  <c r="BR725" i="50"/>
  <c r="BS725" i="50"/>
  <c r="BT725" i="50"/>
  <c r="BU725" i="50"/>
  <c r="BP726" i="50"/>
  <c r="BQ726" i="50"/>
  <c r="AY726" i="50" s="1"/>
  <c r="BR726" i="50"/>
  <c r="BS726" i="50"/>
  <c r="BT726" i="50"/>
  <c r="BU726" i="50"/>
  <c r="BP727" i="50"/>
  <c r="BQ727" i="50"/>
  <c r="BR727" i="50"/>
  <c r="AY727" i="50" s="1"/>
  <c r="BS727" i="50"/>
  <c r="BT727" i="50"/>
  <c r="BU727" i="50"/>
  <c r="BP728" i="50"/>
  <c r="BQ728" i="50"/>
  <c r="BR728" i="50"/>
  <c r="BS728" i="50"/>
  <c r="BT728" i="50"/>
  <c r="BU728" i="50"/>
  <c r="BP729" i="50"/>
  <c r="BQ729" i="50"/>
  <c r="BR729" i="50"/>
  <c r="BS729" i="50"/>
  <c r="BT729" i="50"/>
  <c r="BU729" i="50"/>
  <c r="BP730" i="50"/>
  <c r="BQ730" i="50"/>
  <c r="AY730" i="50" s="1"/>
  <c r="BR730" i="50"/>
  <c r="BS730" i="50"/>
  <c r="BT730" i="50"/>
  <c r="BU730" i="50"/>
  <c r="BP731" i="50"/>
  <c r="BQ731" i="50"/>
  <c r="BR731" i="50"/>
  <c r="AY731" i="50" s="1"/>
  <c r="BS731" i="50"/>
  <c r="BT731" i="50"/>
  <c r="BU731" i="50"/>
  <c r="BP732" i="50"/>
  <c r="BQ732" i="50"/>
  <c r="BR732" i="50"/>
  <c r="BS732" i="50"/>
  <c r="BT732" i="50"/>
  <c r="BU732" i="50"/>
  <c r="BP733" i="50"/>
  <c r="AY733" i="50" s="1"/>
  <c r="BQ733" i="50"/>
  <c r="BR733" i="50"/>
  <c r="BS733" i="50"/>
  <c r="BT733" i="50"/>
  <c r="BU733" i="50"/>
  <c r="BP734" i="50"/>
  <c r="BQ734" i="50"/>
  <c r="BR734" i="50"/>
  <c r="BS734" i="50"/>
  <c r="BT734" i="50"/>
  <c r="BU734" i="50"/>
  <c r="BP735" i="50"/>
  <c r="BQ735" i="50"/>
  <c r="BR735" i="50"/>
  <c r="AY735" i="50" s="1"/>
  <c r="BS735" i="50"/>
  <c r="BT735" i="50"/>
  <c r="BU735" i="50"/>
  <c r="BP736" i="50"/>
  <c r="BQ736" i="50"/>
  <c r="BR736" i="50"/>
  <c r="BS736" i="50"/>
  <c r="BT736" i="50"/>
  <c r="BU736" i="50"/>
  <c r="BP737" i="50"/>
  <c r="AY737" i="50" s="1"/>
  <c r="BQ737" i="50"/>
  <c r="BR737" i="50"/>
  <c r="BS737" i="50"/>
  <c r="BT737" i="50"/>
  <c r="BU737" i="50"/>
  <c r="BP738" i="50"/>
  <c r="BQ738" i="50"/>
  <c r="BR738" i="50"/>
  <c r="BS738" i="50"/>
  <c r="BT738" i="50"/>
  <c r="BU738" i="50"/>
  <c r="BP739" i="50"/>
  <c r="BQ739" i="50"/>
  <c r="BR739" i="50"/>
  <c r="AY739" i="50" s="1"/>
  <c r="BS739" i="50"/>
  <c r="BT739" i="50"/>
  <c r="BU739" i="50"/>
  <c r="AY740" i="50"/>
  <c r="BP740" i="50"/>
  <c r="BQ740" i="50"/>
  <c r="BR740" i="50"/>
  <c r="BS740" i="50"/>
  <c r="BT740" i="50"/>
  <c r="BU740" i="50"/>
  <c r="BP741" i="50"/>
  <c r="BQ741" i="50"/>
  <c r="BR741" i="50"/>
  <c r="BS741" i="50"/>
  <c r="BT741" i="50"/>
  <c r="BU741" i="50"/>
  <c r="BP742" i="50"/>
  <c r="BQ742" i="50"/>
  <c r="BR742" i="50"/>
  <c r="BS742" i="50"/>
  <c r="BT742" i="50"/>
  <c r="BU742" i="50"/>
  <c r="BP743" i="50"/>
  <c r="BQ743" i="50"/>
  <c r="BR743" i="50"/>
  <c r="AY743" i="50" s="1"/>
  <c r="BS743" i="50"/>
  <c r="BT743" i="50"/>
  <c r="BU743" i="50"/>
  <c r="BP744" i="50"/>
  <c r="BQ744" i="50"/>
  <c r="BR744" i="50"/>
  <c r="BS744" i="50"/>
  <c r="BT744" i="50"/>
  <c r="BU744" i="50"/>
  <c r="BP745" i="50"/>
  <c r="BQ745" i="50"/>
  <c r="BR745" i="50"/>
  <c r="BS745" i="50"/>
  <c r="BT745" i="50"/>
  <c r="BU745" i="50"/>
  <c r="BP746" i="50"/>
  <c r="BQ746" i="50"/>
  <c r="BR746" i="50"/>
  <c r="BS746" i="50"/>
  <c r="BT746" i="50"/>
  <c r="BU746" i="50"/>
  <c r="BP747" i="50"/>
  <c r="BQ747" i="50"/>
  <c r="BR747" i="50"/>
  <c r="AY747" i="50" s="1"/>
  <c r="BS747" i="50"/>
  <c r="BT747" i="50"/>
  <c r="BU747" i="50"/>
  <c r="BP748" i="50"/>
  <c r="BQ748" i="50"/>
  <c r="BR748" i="50"/>
  <c r="BS748" i="50"/>
  <c r="BT748" i="50"/>
  <c r="BU748" i="50"/>
  <c r="BP749" i="50"/>
  <c r="BQ749" i="50"/>
  <c r="BR749" i="50"/>
  <c r="BS749" i="50"/>
  <c r="BT749" i="50"/>
  <c r="BU749" i="50"/>
  <c r="BP750" i="50"/>
  <c r="BQ750" i="50"/>
  <c r="AY750" i="50" s="1"/>
  <c r="BR750" i="50"/>
  <c r="BS750" i="50"/>
  <c r="BT750" i="50"/>
  <c r="BU750" i="50"/>
  <c r="BP751" i="50"/>
  <c r="BQ751" i="50"/>
  <c r="BR751" i="50"/>
  <c r="AY751" i="50" s="1"/>
  <c r="BS751" i="50"/>
  <c r="BT751" i="50"/>
  <c r="BU751" i="50"/>
  <c r="BP752" i="50"/>
  <c r="BQ752" i="50"/>
  <c r="BR752" i="50"/>
  <c r="BS752" i="50"/>
  <c r="BT752" i="50"/>
  <c r="BU752" i="50"/>
  <c r="BP753" i="50"/>
  <c r="BQ753" i="50"/>
  <c r="BR753" i="50"/>
  <c r="BS753" i="50"/>
  <c r="BT753" i="50"/>
  <c r="BU753" i="50"/>
  <c r="BP754" i="50"/>
  <c r="BQ754" i="50"/>
  <c r="AY754" i="50" s="1"/>
  <c r="BR754" i="50"/>
  <c r="BS754" i="50"/>
  <c r="BT754" i="50"/>
  <c r="BU754" i="50"/>
  <c r="BP755" i="50"/>
  <c r="BQ755" i="50"/>
  <c r="BR755" i="50"/>
  <c r="AY755" i="50" s="1"/>
  <c r="BS755" i="50"/>
  <c r="BT755" i="50"/>
  <c r="BU755" i="50"/>
  <c r="BP756" i="50"/>
  <c r="BQ756" i="50"/>
  <c r="BR756" i="50"/>
  <c r="BS756" i="50"/>
  <c r="BT756" i="50"/>
  <c r="BU756" i="50"/>
  <c r="BP757" i="50"/>
  <c r="BQ757" i="50"/>
  <c r="BR757" i="50"/>
  <c r="BS757" i="50"/>
  <c r="BT757" i="50"/>
  <c r="BU757" i="50"/>
  <c r="BP758" i="50"/>
  <c r="BQ758" i="50"/>
  <c r="BR758" i="50"/>
  <c r="BS758" i="50"/>
  <c r="BT758" i="50"/>
  <c r="BU758" i="50"/>
  <c r="BP759" i="50"/>
  <c r="BQ759" i="50"/>
  <c r="BR759" i="50"/>
  <c r="AY759" i="50" s="1"/>
  <c r="BS759" i="50"/>
  <c r="BT759" i="50"/>
  <c r="BU759" i="50"/>
  <c r="BP760" i="50"/>
  <c r="BQ760" i="50"/>
  <c r="BR760" i="50"/>
  <c r="BS760" i="50"/>
  <c r="BT760" i="50"/>
  <c r="BU760" i="50"/>
  <c r="BP761" i="50"/>
  <c r="BQ761" i="50"/>
  <c r="BR761" i="50"/>
  <c r="BS761" i="50"/>
  <c r="BT761" i="50"/>
  <c r="BU761" i="50"/>
  <c r="BP762" i="50"/>
  <c r="BQ762" i="50"/>
  <c r="AY762" i="50" s="1"/>
  <c r="BR762" i="50"/>
  <c r="BS762" i="50"/>
  <c r="BT762" i="50"/>
  <c r="BU762" i="50"/>
  <c r="BP763" i="50"/>
  <c r="BQ763" i="50"/>
  <c r="BR763" i="50"/>
  <c r="AY763" i="50" s="1"/>
  <c r="BS763" i="50"/>
  <c r="BT763" i="50"/>
  <c r="BU763" i="50"/>
  <c r="BP764" i="50"/>
  <c r="BQ764" i="50"/>
  <c r="BR764" i="50"/>
  <c r="BS764" i="50"/>
  <c r="BT764" i="50"/>
  <c r="BU764" i="50"/>
  <c r="BP765" i="50"/>
  <c r="BQ765" i="50"/>
  <c r="BR765" i="50"/>
  <c r="BS765" i="50"/>
  <c r="BT765" i="50"/>
  <c r="BU765" i="50"/>
  <c r="BP766" i="50"/>
  <c r="BQ766" i="50"/>
  <c r="AY766" i="50" s="1"/>
  <c r="BR766" i="50"/>
  <c r="BS766" i="50"/>
  <c r="BT766" i="50"/>
  <c r="BU766" i="50"/>
  <c r="BP767" i="50"/>
  <c r="BQ767" i="50"/>
  <c r="BR767" i="50"/>
  <c r="AY767" i="50" s="1"/>
  <c r="BS767" i="50"/>
  <c r="BT767" i="50"/>
  <c r="BU767" i="50"/>
  <c r="BP768" i="50"/>
  <c r="BQ768" i="50"/>
  <c r="BR768" i="50"/>
  <c r="BS768" i="50"/>
  <c r="BT768" i="50"/>
  <c r="BU768" i="50"/>
  <c r="BP769" i="50"/>
  <c r="BQ769" i="50"/>
  <c r="BR769" i="50"/>
  <c r="BS769" i="50"/>
  <c r="BT769" i="50"/>
  <c r="BU769" i="50"/>
  <c r="BP770" i="50"/>
  <c r="BQ770" i="50"/>
  <c r="AY770" i="50" s="1"/>
  <c r="BR770" i="50"/>
  <c r="BS770" i="50"/>
  <c r="BT770" i="50"/>
  <c r="BU770" i="50"/>
  <c r="BP771" i="50"/>
  <c r="BQ771" i="50"/>
  <c r="BR771" i="50"/>
  <c r="AY771" i="50" s="1"/>
  <c r="BS771" i="50"/>
  <c r="BT771" i="50"/>
  <c r="BU771" i="50"/>
  <c r="BP772" i="50"/>
  <c r="BQ772" i="50"/>
  <c r="BR772" i="50"/>
  <c r="BS772" i="50"/>
  <c r="BT772" i="50"/>
  <c r="BU772" i="50"/>
  <c r="BP773" i="50"/>
  <c r="BQ773" i="50"/>
  <c r="BR773" i="50"/>
  <c r="BS773" i="50"/>
  <c r="BT773" i="50"/>
  <c r="BU773" i="50"/>
  <c r="BP774" i="50"/>
  <c r="BQ774" i="50"/>
  <c r="BR774" i="50"/>
  <c r="BS774" i="50"/>
  <c r="BT774" i="50"/>
  <c r="BU774" i="50"/>
  <c r="BP775" i="50"/>
  <c r="BQ775" i="50"/>
  <c r="BR775" i="50"/>
  <c r="AY775" i="50" s="1"/>
  <c r="BS775" i="50"/>
  <c r="BT775" i="50"/>
  <c r="BU775" i="50"/>
  <c r="BP776" i="50"/>
  <c r="BQ776" i="50"/>
  <c r="BR776" i="50"/>
  <c r="BS776" i="50"/>
  <c r="BT776" i="50"/>
  <c r="BU776" i="50"/>
  <c r="BP777" i="50"/>
  <c r="AY777" i="50" s="1"/>
  <c r="BQ777" i="50"/>
  <c r="BR777" i="50"/>
  <c r="BS777" i="50"/>
  <c r="BT777" i="50"/>
  <c r="BU777" i="50"/>
  <c r="BP778" i="50"/>
  <c r="BQ778" i="50"/>
  <c r="AY778" i="50" s="1"/>
  <c r="BR778" i="50"/>
  <c r="BS778" i="50"/>
  <c r="BT778" i="50"/>
  <c r="BU778" i="50"/>
  <c r="BP779" i="50"/>
  <c r="BQ779" i="50"/>
  <c r="BR779" i="50"/>
  <c r="AY779" i="50" s="1"/>
  <c r="BS779" i="50"/>
  <c r="BT779" i="50"/>
  <c r="BU779" i="50"/>
  <c r="BP780" i="50"/>
  <c r="BQ780" i="50"/>
  <c r="BR780" i="50"/>
  <c r="BS780" i="50"/>
  <c r="BT780" i="50"/>
  <c r="BU780" i="50"/>
  <c r="BP781" i="50"/>
  <c r="BQ781" i="50"/>
  <c r="BR781" i="50"/>
  <c r="BS781" i="50"/>
  <c r="BT781" i="50"/>
  <c r="BU781" i="50"/>
  <c r="BP782" i="50"/>
  <c r="BQ782" i="50"/>
  <c r="AY782" i="50" s="1"/>
  <c r="BR782" i="50"/>
  <c r="BS782" i="50"/>
  <c r="BT782" i="50"/>
  <c r="BU782" i="50"/>
  <c r="BP783" i="50"/>
  <c r="BQ783" i="50"/>
  <c r="BR783" i="50"/>
  <c r="AY783" i="50" s="1"/>
  <c r="BS783" i="50"/>
  <c r="BT783" i="50"/>
  <c r="BU783" i="50"/>
  <c r="BP784" i="50"/>
  <c r="BQ784" i="50"/>
  <c r="BR784" i="50"/>
  <c r="BS784" i="50"/>
  <c r="BT784" i="50"/>
  <c r="BU784" i="50"/>
  <c r="BP785" i="50"/>
  <c r="BQ785" i="50"/>
  <c r="BR785" i="50"/>
  <c r="BS785" i="50"/>
  <c r="BT785" i="50"/>
  <c r="BU785" i="50"/>
  <c r="BP786" i="50"/>
  <c r="BQ786" i="50"/>
  <c r="AY786" i="50" s="1"/>
  <c r="BR786" i="50"/>
  <c r="BS786" i="50"/>
  <c r="BT786" i="50"/>
  <c r="BU786" i="50"/>
  <c r="BP787" i="50"/>
  <c r="BQ787" i="50"/>
  <c r="BR787" i="50"/>
  <c r="AY787" i="50" s="1"/>
  <c r="BS787" i="50"/>
  <c r="BT787" i="50"/>
  <c r="BU787" i="50"/>
  <c r="BP788" i="50"/>
  <c r="BQ788" i="50"/>
  <c r="BR788" i="50"/>
  <c r="BS788" i="50"/>
  <c r="BT788" i="50"/>
  <c r="BU788" i="50"/>
  <c r="BP789" i="50"/>
  <c r="BQ789" i="50"/>
  <c r="BR789" i="50"/>
  <c r="BS789" i="50"/>
  <c r="BT789" i="50"/>
  <c r="BU789" i="50"/>
  <c r="BP790" i="50"/>
  <c r="BQ790" i="50"/>
  <c r="BR790" i="50"/>
  <c r="BS790" i="50"/>
  <c r="BT790" i="50"/>
  <c r="BU790" i="50"/>
  <c r="BP791" i="50"/>
  <c r="BQ791" i="50"/>
  <c r="BR791" i="50"/>
  <c r="AY791" i="50" s="1"/>
  <c r="BS791" i="50"/>
  <c r="BT791" i="50"/>
  <c r="BU791" i="50"/>
  <c r="BP792" i="50"/>
  <c r="BQ792" i="50"/>
  <c r="BR792" i="50"/>
  <c r="BS792" i="50"/>
  <c r="BT792" i="50"/>
  <c r="BU792" i="50"/>
  <c r="BP793" i="50"/>
  <c r="BQ793" i="50"/>
  <c r="BR793" i="50"/>
  <c r="BS793" i="50"/>
  <c r="BT793" i="50"/>
  <c r="BU793" i="50"/>
  <c r="BP794" i="50"/>
  <c r="BQ794" i="50"/>
  <c r="AY794" i="50" s="1"/>
  <c r="BR794" i="50"/>
  <c r="BS794" i="50"/>
  <c r="BT794" i="50"/>
  <c r="BU794" i="50"/>
  <c r="BP795" i="50"/>
  <c r="BQ795" i="50"/>
  <c r="BR795" i="50"/>
  <c r="AY795" i="50" s="1"/>
  <c r="BS795" i="50"/>
  <c r="BT795" i="50"/>
  <c r="BU795" i="50"/>
  <c r="BP796" i="50"/>
  <c r="BQ796" i="50"/>
  <c r="BR796" i="50"/>
  <c r="BS796" i="50"/>
  <c r="BT796" i="50"/>
  <c r="BU796" i="50"/>
  <c r="BP797" i="50"/>
  <c r="BQ797" i="50"/>
  <c r="BR797" i="50"/>
  <c r="BS797" i="50"/>
  <c r="BT797" i="50"/>
  <c r="BU797" i="50"/>
  <c r="BP798" i="50"/>
  <c r="BQ798" i="50"/>
  <c r="AY798" i="50" s="1"/>
  <c r="BR798" i="50"/>
  <c r="BS798" i="50"/>
  <c r="BT798" i="50"/>
  <c r="BU798" i="50"/>
  <c r="BP799" i="50"/>
  <c r="BQ799" i="50"/>
  <c r="BR799" i="50"/>
  <c r="AY799" i="50" s="1"/>
  <c r="BS799" i="50"/>
  <c r="BT799" i="50"/>
  <c r="BU799" i="50"/>
  <c r="BP800" i="50"/>
  <c r="BQ800" i="50"/>
  <c r="BR800" i="50"/>
  <c r="BS800" i="50"/>
  <c r="BT800" i="50"/>
  <c r="BU800" i="50"/>
  <c r="BP801" i="50"/>
  <c r="BQ801" i="50"/>
  <c r="BR801" i="50"/>
  <c r="BS801" i="50"/>
  <c r="BT801" i="50"/>
  <c r="BU801" i="50"/>
  <c r="BP802" i="50"/>
  <c r="BQ802" i="50"/>
  <c r="AY802" i="50" s="1"/>
  <c r="BR802" i="50"/>
  <c r="BS802" i="50"/>
  <c r="BT802" i="50"/>
  <c r="BU802" i="50"/>
  <c r="BP803" i="50"/>
  <c r="BQ803" i="50"/>
  <c r="BR803" i="50"/>
  <c r="AY803" i="50" s="1"/>
  <c r="BS803" i="50"/>
  <c r="BT803" i="50"/>
  <c r="BU803" i="50"/>
  <c r="BP804" i="50"/>
  <c r="BQ804" i="50"/>
  <c r="BR804" i="50"/>
  <c r="BS804" i="50"/>
  <c r="BT804" i="50"/>
  <c r="BU804" i="50"/>
  <c r="BP805" i="50"/>
  <c r="BQ805" i="50"/>
  <c r="BR805" i="50"/>
  <c r="BS805" i="50"/>
  <c r="BT805" i="50"/>
  <c r="BU805" i="50"/>
  <c r="BP806" i="50"/>
  <c r="BQ806" i="50"/>
  <c r="BR806" i="50"/>
  <c r="BS806" i="50"/>
  <c r="BT806" i="50"/>
  <c r="BU806" i="50"/>
  <c r="BP807" i="50"/>
  <c r="BQ807" i="50"/>
  <c r="BR807" i="50"/>
  <c r="AY807" i="50" s="1"/>
  <c r="BS807" i="50"/>
  <c r="BT807" i="50"/>
  <c r="BU807" i="50"/>
  <c r="BP808" i="50"/>
  <c r="BQ808" i="50"/>
  <c r="BR808" i="50"/>
  <c r="BS808" i="50"/>
  <c r="BT808" i="50"/>
  <c r="BU808" i="50"/>
  <c r="BP809" i="50"/>
  <c r="AY809" i="50" s="1"/>
  <c r="BQ809" i="50"/>
  <c r="BR809" i="50"/>
  <c r="BS809" i="50"/>
  <c r="BT809" i="50"/>
  <c r="BU809" i="50"/>
  <c r="BP810" i="50"/>
  <c r="BQ810" i="50"/>
  <c r="AY810" i="50" s="1"/>
  <c r="BR810" i="50"/>
  <c r="BS810" i="50"/>
  <c r="BT810" i="50"/>
  <c r="BU810" i="50"/>
  <c r="BP811" i="50"/>
  <c r="BQ811" i="50"/>
  <c r="BR811" i="50"/>
  <c r="AY811" i="50" s="1"/>
  <c r="BS811" i="50"/>
  <c r="BT811" i="50"/>
  <c r="BU811" i="50"/>
  <c r="BP812" i="50"/>
  <c r="BQ812" i="50"/>
  <c r="BR812" i="50"/>
  <c r="BS812" i="50"/>
  <c r="BT812" i="50"/>
  <c r="BU812" i="50"/>
  <c r="BP813" i="50"/>
  <c r="BQ813" i="50"/>
  <c r="BR813" i="50"/>
  <c r="BS813" i="50"/>
  <c r="BT813" i="50"/>
  <c r="BU813" i="50"/>
  <c r="BP814" i="50"/>
  <c r="BQ814" i="50"/>
  <c r="AY814" i="50" s="1"/>
  <c r="BR814" i="50"/>
  <c r="BS814" i="50"/>
  <c r="BT814" i="50"/>
  <c r="BU814" i="50"/>
  <c r="BP815" i="50"/>
  <c r="BQ815" i="50"/>
  <c r="BR815" i="50"/>
  <c r="AY815" i="50" s="1"/>
  <c r="BS815" i="50"/>
  <c r="BT815" i="50"/>
  <c r="BU815" i="50"/>
  <c r="BP816" i="50"/>
  <c r="BQ816" i="50"/>
  <c r="BR816" i="50"/>
  <c r="BS816" i="50"/>
  <c r="BT816" i="50"/>
  <c r="BU816" i="50"/>
  <c r="BP817" i="50"/>
  <c r="BQ817" i="50"/>
  <c r="BR817" i="50"/>
  <c r="BS817" i="50"/>
  <c r="BT817" i="50"/>
  <c r="BU817" i="50"/>
  <c r="BP818" i="50"/>
  <c r="BQ818" i="50"/>
  <c r="AY818" i="50" s="1"/>
  <c r="BR818" i="50"/>
  <c r="BS818" i="50"/>
  <c r="BT818" i="50"/>
  <c r="BU818" i="50"/>
  <c r="BP819" i="50"/>
  <c r="BQ819" i="50"/>
  <c r="BR819" i="50"/>
  <c r="AY819" i="50" s="1"/>
  <c r="BS819" i="50"/>
  <c r="BT819" i="50"/>
  <c r="BU819" i="50"/>
  <c r="BP820" i="50"/>
  <c r="BQ820" i="50"/>
  <c r="BR820" i="50"/>
  <c r="BS820" i="50"/>
  <c r="BT820" i="50"/>
  <c r="BU820" i="50"/>
  <c r="BP821" i="50"/>
  <c r="BQ821" i="50"/>
  <c r="BR821" i="50"/>
  <c r="BS821" i="50"/>
  <c r="BT821" i="50"/>
  <c r="BU821" i="50"/>
  <c r="BP822" i="50"/>
  <c r="BQ822" i="50"/>
  <c r="BR822" i="50"/>
  <c r="BS822" i="50"/>
  <c r="BT822" i="50"/>
  <c r="BU822" i="50"/>
  <c r="BP823" i="50"/>
  <c r="BQ823" i="50"/>
  <c r="BR823" i="50"/>
  <c r="AY823" i="50" s="1"/>
  <c r="BS823" i="50"/>
  <c r="BT823" i="50"/>
  <c r="BU823" i="50"/>
  <c r="BP824" i="50"/>
  <c r="BQ824" i="50"/>
  <c r="BR824" i="50"/>
  <c r="BS824" i="50"/>
  <c r="BT824" i="50"/>
  <c r="BU824" i="50"/>
  <c r="BP825" i="50"/>
  <c r="AY825" i="50" s="1"/>
  <c r="BQ825" i="50"/>
  <c r="BR825" i="50"/>
  <c r="BS825" i="50"/>
  <c r="BT825" i="50"/>
  <c r="BU825" i="50"/>
  <c r="BP826" i="50"/>
  <c r="BQ826" i="50"/>
  <c r="AY826" i="50" s="1"/>
  <c r="BR826" i="50"/>
  <c r="BS826" i="50"/>
  <c r="BT826" i="50"/>
  <c r="BU826" i="50"/>
  <c r="BP827" i="50"/>
  <c r="BQ827" i="50"/>
  <c r="BR827" i="50"/>
  <c r="AY827" i="50" s="1"/>
  <c r="BS827" i="50"/>
  <c r="BT827" i="50"/>
  <c r="BU827" i="50"/>
  <c r="BP828" i="50"/>
  <c r="BQ828" i="50"/>
  <c r="BR828" i="50"/>
  <c r="BS828" i="50"/>
  <c r="BT828" i="50"/>
  <c r="BU828" i="50"/>
  <c r="BP829" i="50"/>
  <c r="BQ829" i="50"/>
  <c r="BR829" i="50"/>
  <c r="BS829" i="50"/>
  <c r="BT829" i="50"/>
  <c r="BU829" i="50"/>
  <c r="BP830" i="50"/>
  <c r="BQ830" i="50"/>
  <c r="AY830" i="50" s="1"/>
  <c r="BR830" i="50"/>
  <c r="BS830" i="50"/>
  <c r="BT830" i="50"/>
  <c r="BU830" i="50"/>
  <c r="BP831" i="50"/>
  <c r="BQ831" i="50"/>
  <c r="BR831" i="50"/>
  <c r="AY831" i="50" s="1"/>
  <c r="BS831" i="50"/>
  <c r="BT831" i="50"/>
  <c r="BU831" i="50"/>
  <c r="BP832" i="50"/>
  <c r="BQ832" i="50"/>
  <c r="BR832" i="50"/>
  <c r="BS832" i="50"/>
  <c r="BT832" i="50"/>
  <c r="BU832" i="50"/>
  <c r="BP833" i="50"/>
  <c r="BQ833" i="50"/>
  <c r="BR833" i="50"/>
  <c r="BS833" i="50"/>
  <c r="BT833" i="50"/>
  <c r="BU833" i="50"/>
  <c r="BP834" i="50"/>
  <c r="BQ834" i="50"/>
  <c r="AY834" i="50" s="1"/>
  <c r="BR834" i="50"/>
  <c r="BS834" i="50"/>
  <c r="BT834" i="50"/>
  <c r="BU834" i="50"/>
  <c r="BP835" i="50"/>
  <c r="BQ835" i="50"/>
  <c r="BR835" i="50"/>
  <c r="AY835" i="50" s="1"/>
  <c r="BS835" i="50"/>
  <c r="BT835" i="50"/>
  <c r="BU835" i="50"/>
  <c r="BP836" i="50"/>
  <c r="BQ836" i="50"/>
  <c r="BR836" i="50"/>
  <c r="BS836" i="50"/>
  <c r="BT836" i="50"/>
  <c r="BU836" i="50"/>
  <c r="BP837" i="50"/>
  <c r="BQ837" i="50"/>
  <c r="BR837" i="50"/>
  <c r="BS837" i="50"/>
  <c r="BT837" i="50"/>
  <c r="BU837" i="50"/>
  <c r="BP838" i="50"/>
  <c r="BQ838" i="50"/>
  <c r="BR838" i="50"/>
  <c r="BS838" i="50"/>
  <c r="BT838" i="50"/>
  <c r="BU838" i="50"/>
  <c r="BP839" i="50"/>
  <c r="BQ839" i="50"/>
  <c r="BR839" i="50"/>
  <c r="AY839" i="50" s="1"/>
  <c r="BS839" i="50"/>
  <c r="BT839" i="50"/>
  <c r="BU839" i="50"/>
  <c r="BP840" i="50"/>
  <c r="BQ840" i="50"/>
  <c r="BR840" i="50"/>
  <c r="BS840" i="50"/>
  <c r="BT840" i="50"/>
  <c r="BU840" i="50"/>
  <c r="BP841" i="50"/>
  <c r="BQ841" i="50"/>
  <c r="BR841" i="50"/>
  <c r="BS841" i="50"/>
  <c r="BT841" i="50"/>
  <c r="BU841" i="50"/>
  <c r="BP842" i="50"/>
  <c r="BQ842" i="50"/>
  <c r="AY842" i="50" s="1"/>
  <c r="BR842" i="50"/>
  <c r="BS842" i="50"/>
  <c r="BT842" i="50"/>
  <c r="BU842" i="50"/>
  <c r="BP843" i="50"/>
  <c r="BQ843" i="50"/>
  <c r="BR843" i="50"/>
  <c r="AY843" i="50" s="1"/>
  <c r="BS843" i="50"/>
  <c r="BT843" i="50"/>
  <c r="BU843" i="50"/>
  <c r="BP844" i="50"/>
  <c r="BQ844" i="50"/>
  <c r="BR844" i="50"/>
  <c r="BS844" i="50"/>
  <c r="BT844" i="50"/>
  <c r="BU844" i="50"/>
  <c r="BP845" i="50"/>
  <c r="BQ845" i="50"/>
  <c r="BR845" i="50"/>
  <c r="BS845" i="50"/>
  <c r="BT845" i="50"/>
  <c r="BU845" i="50"/>
  <c r="BP846" i="50"/>
  <c r="BQ846" i="50"/>
  <c r="AY846" i="50" s="1"/>
  <c r="BR846" i="50"/>
  <c r="BS846" i="50"/>
  <c r="BT846" i="50"/>
  <c r="BU846" i="50"/>
  <c r="BP847" i="50"/>
  <c r="BQ847" i="50"/>
  <c r="BR847" i="50"/>
  <c r="AY847" i="50" s="1"/>
  <c r="BS847" i="50"/>
  <c r="BT847" i="50"/>
  <c r="BU847" i="50"/>
  <c r="BP848" i="50"/>
  <c r="BQ848" i="50"/>
  <c r="BR848" i="50"/>
  <c r="BS848" i="50"/>
  <c r="BT848" i="50"/>
  <c r="BU848" i="50"/>
  <c r="BP849" i="50"/>
  <c r="BQ849" i="50"/>
  <c r="BR849" i="50"/>
  <c r="BS849" i="50"/>
  <c r="BT849" i="50"/>
  <c r="BU849" i="50"/>
  <c r="BP850" i="50"/>
  <c r="BQ850" i="50"/>
  <c r="AY850" i="50" s="1"/>
  <c r="BR850" i="50"/>
  <c r="BS850" i="50"/>
  <c r="BT850" i="50"/>
  <c r="BU850" i="50"/>
  <c r="BP851" i="50"/>
  <c r="BQ851" i="50"/>
  <c r="BR851" i="50"/>
  <c r="AY851" i="50" s="1"/>
  <c r="BS851" i="50"/>
  <c r="BT851" i="50"/>
  <c r="BU851" i="50"/>
  <c r="BP852" i="50"/>
  <c r="BQ852" i="50"/>
  <c r="BR852" i="50"/>
  <c r="BS852" i="50"/>
  <c r="BT852" i="50"/>
  <c r="BU852" i="50"/>
  <c r="BP853" i="50"/>
  <c r="BQ853" i="50"/>
  <c r="BR853" i="50"/>
  <c r="BS853" i="50"/>
  <c r="BT853" i="50"/>
  <c r="BU853" i="50"/>
  <c r="BP854" i="50"/>
  <c r="BQ854" i="50"/>
  <c r="BR854" i="50"/>
  <c r="BS854" i="50"/>
  <c r="BT854" i="50"/>
  <c r="BU854" i="50"/>
  <c r="BP855" i="50"/>
  <c r="BQ855" i="50"/>
  <c r="BR855" i="50"/>
  <c r="AY855" i="50" s="1"/>
  <c r="BS855" i="50"/>
  <c r="BT855" i="50"/>
  <c r="BU855" i="50"/>
  <c r="BP856" i="50"/>
  <c r="BQ856" i="50"/>
  <c r="BR856" i="50"/>
  <c r="BS856" i="50"/>
  <c r="BT856" i="50"/>
  <c r="BU856" i="50"/>
  <c r="BP857" i="50"/>
  <c r="BQ857" i="50"/>
  <c r="BR857" i="50"/>
  <c r="BS857" i="50"/>
  <c r="BT857" i="50"/>
  <c r="BU857" i="50"/>
  <c r="BP858" i="50"/>
  <c r="BQ858" i="50"/>
  <c r="AY858" i="50" s="1"/>
  <c r="BR858" i="50"/>
  <c r="BS858" i="50"/>
  <c r="BT858" i="50"/>
  <c r="BU858" i="50"/>
  <c r="BP859" i="50"/>
  <c r="BQ859" i="50"/>
  <c r="BR859" i="50"/>
  <c r="AY859" i="50" s="1"/>
  <c r="BS859" i="50"/>
  <c r="BT859" i="50"/>
  <c r="BU859" i="50"/>
  <c r="BP860" i="50"/>
  <c r="BQ860" i="50"/>
  <c r="BR860" i="50"/>
  <c r="BS860" i="50"/>
  <c r="BT860" i="50"/>
  <c r="BU860" i="50"/>
  <c r="BP861" i="50"/>
  <c r="BQ861" i="50"/>
  <c r="BR861" i="50"/>
  <c r="BS861" i="50"/>
  <c r="BT861" i="50"/>
  <c r="BU861" i="50"/>
  <c r="BP862" i="50"/>
  <c r="BQ862" i="50"/>
  <c r="AY862" i="50" s="1"/>
  <c r="BR862" i="50"/>
  <c r="BS862" i="50"/>
  <c r="BT862" i="50"/>
  <c r="BU862" i="50"/>
  <c r="BP863" i="50"/>
  <c r="BQ863" i="50"/>
  <c r="BR863" i="50"/>
  <c r="AY863" i="50" s="1"/>
  <c r="BS863" i="50"/>
  <c r="BT863" i="50"/>
  <c r="BU863" i="50"/>
  <c r="BP864" i="50"/>
  <c r="BQ864" i="50"/>
  <c r="BR864" i="50"/>
  <c r="BS864" i="50"/>
  <c r="BT864" i="50"/>
  <c r="BU864" i="50"/>
  <c r="BP865" i="50"/>
  <c r="AY865" i="50" s="1"/>
  <c r="BQ865" i="50"/>
  <c r="BR865" i="50"/>
  <c r="BS865" i="50"/>
  <c r="BT865" i="50"/>
  <c r="BU865" i="50"/>
  <c r="BP866" i="50"/>
  <c r="BQ866" i="50"/>
  <c r="AY866" i="50" s="1"/>
  <c r="BR866" i="50"/>
  <c r="BS866" i="50"/>
  <c r="BT866" i="50"/>
  <c r="BU866" i="50"/>
  <c r="BP867" i="50"/>
  <c r="BQ867" i="50"/>
  <c r="BR867" i="50"/>
  <c r="AY867" i="50" s="1"/>
  <c r="BS867" i="50"/>
  <c r="BT867" i="50"/>
  <c r="BU867" i="50"/>
  <c r="BP868" i="50"/>
  <c r="BQ868" i="50"/>
  <c r="BR868" i="50"/>
  <c r="BS868" i="50"/>
  <c r="BT868" i="50"/>
  <c r="BU868" i="50"/>
  <c r="BP869" i="50"/>
  <c r="BQ869" i="50"/>
  <c r="BR869" i="50"/>
  <c r="BS869" i="50"/>
  <c r="BT869" i="50"/>
  <c r="BU869" i="50"/>
  <c r="BP870" i="50"/>
  <c r="BQ870" i="50"/>
  <c r="BR870" i="50"/>
  <c r="BS870" i="50"/>
  <c r="BT870" i="50"/>
  <c r="BU870" i="50"/>
  <c r="BP871" i="50"/>
  <c r="BQ871" i="50"/>
  <c r="BR871" i="50"/>
  <c r="AY871" i="50" s="1"/>
  <c r="BS871" i="50"/>
  <c r="BT871" i="50"/>
  <c r="BU871" i="50"/>
  <c r="BP872" i="50"/>
  <c r="BQ872" i="50"/>
  <c r="BR872" i="50"/>
  <c r="BS872" i="50"/>
  <c r="BT872" i="50"/>
  <c r="BU872" i="50"/>
  <c r="BP873" i="50"/>
  <c r="BQ873" i="50"/>
  <c r="BR873" i="50"/>
  <c r="BS873" i="50"/>
  <c r="BT873" i="50"/>
  <c r="BU873" i="50"/>
  <c r="BP874" i="50"/>
  <c r="BQ874" i="50"/>
  <c r="AY874" i="50" s="1"/>
  <c r="BR874" i="50"/>
  <c r="BS874" i="50"/>
  <c r="BT874" i="50"/>
  <c r="BU874" i="50"/>
  <c r="BP875" i="50"/>
  <c r="BQ875" i="50"/>
  <c r="BR875" i="50"/>
  <c r="AY875" i="50" s="1"/>
  <c r="BS875" i="50"/>
  <c r="BT875" i="50"/>
  <c r="BU875" i="50"/>
  <c r="BP876" i="50"/>
  <c r="BQ876" i="50"/>
  <c r="BR876" i="50"/>
  <c r="BS876" i="50"/>
  <c r="BT876" i="50"/>
  <c r="BU876" i="50"/>
  <c r="BP877" i="50"/>
  <c r="BQ877" i="50"/>
  <c r="BR877" i="50"/>
  <c r="BS877" i="50"/>
  <c r="BT877" i="50"/>
  <c r="BU877" i="50"/>
  <c r="BP878" i="50"/>
  <c r="BQ878" i="50"/>
  <c r="AY878" i="50" s="1"/>
  <c r="BR878" i="50"/>
  <c r="BS878" i="50"/>
  <c r="BT878" i="50"/>
  <c r="BU878" i="50"/>
  <c r="BP879" i="50"/>
  <c r="BQ879" i="50"/>
  <c r="BR879" i="50"/>
  <c r="AY879" i="50" s="1"/>
  <c r="BS879" i="50"/>
  <c r="BT879" i="50"/>
  <c r="BU879" i="50"/>
  <c r="BP880" i="50"/>
  <c r="BQ880" i="50"/>
  <c r="BR880" i="50"/>
  <c r="BS880" i="50"/>
  <c r="BT880" i="50"/>
  <c r="BU880" i="50"/>
  <c r="BP881" i="50"/>
  <c r="BQ881" i="50"/>
  <c r="BR881" i="50"/>
  <c r="BS881" i="50"/>
  <c r="BT881" i="50"/>
  <c r="BU881" i="50"/>
  <c r="BP882" i="50"/>
  <c r="BQ882" i="50"/>
  <c r="AY882" i="50" s="1"/>
  <c r="BR882" i="50"/>
  <c r="BS882" i="50"/>
  <c r="BT882" i="50"/>
  <c r="BU882" i="50"/>
  <c r="BP883" i="50"/>
  <c r="BQ883" i="50"/>
  <c r="BR883" i="50"/>
  <c r="AY883" i="50" s="1"/>
  <c r="BS883" i="50"/>
  <c r="BT883" i="50"/>
  <c r="BU883" i="50"/>
  <c r="BP884" i="50"/>
  <c r="BQ884" i="50"/>
  <c r="BR884" i="50"/>
  <c r="BS884" i="50"/>
  <c r="BT884" i="50"/>
  <c r="BU884" i="50"/>
  <c r="BP885" i="50"/>
  <c r="BQ885" i="50"/>
  <c r="BR885" i="50"/>
  <c r="BS885" i="50"/>
  <c r="BT885" i="50"/>
  <c r="BU885" i="50"/>
  <c r="BP886" i="50"/>
  <c r="BQ886" i="50"/>
  <c r="BR886" i="50"/>
  <c r="BS886" i="50"/>
  <c r="BT886" i="50"/>
  <c r="BU886" i="50"/>
  <c r="BP887" i="50"/>
  <c r="BQ887" i="50"/>
  <c r="BR887" i="50"/>
  <c r="AY887" i="50" s="1"/>
  <c r="BS887" i="50"/>
  <c r="BT887" i="50"/>
  <c r="BU887" i="50"/>
  <c r="BP888" i="50"/>
  <c r="BQ888" i="50"/>
  <c r="BR888" i="50"/>
  <c r="BS888" i="50"/>
  <c r="BT888" i="50"/>
  <c r="BU888" i="50"/>
  <c r="BP889" i="50"/>
  <c r="BQ889" i="50"/>
  <c r="BR889" i="50"/>
  <c r="BS889" i="50"/>
  <c r="BT889" i="50"/>
  <c r="BU889" i="50"/>
  <c r="BP890" i="50"/>
  <c r="BQ890" i="50"/>
  <c r="AY890" i="50" s="1"/>
  <c r="BR890" i="50"/>
  <c r="BS890" i="50"/>
  <c r="BT890" i="50"/>
  <c r="BU890" i="50"/>
  <c r="BP891" i="50"/>
  <c r="BQ891" i="50"/>
  <c r="BR891" i="50"/>
  <c r="AY891" i="50" s="1"/>
  <c r="BS891" i="50"/>
  <c r="BT891" i="50"/>
  <c r="BU891" i="50"/>
  <c r="BP892" i="50"/>
  <c r="BQ892" i="50"/>
  <c r="BR892" i="50"/>
  <c r="BS892" i="50"/>
  <c r="BT892" i="50"/>
  <c r="BU892" i="50"/>
  <c r="BP893" i="50"/>
  <c r="BQ893" i="50"/>
  <c r="BR893" i="50"/>
  <c r="BS893" i="50"/>
  <c r="BT893" i="50"/>
  <c r="BU893" i="50"/>
  <c r="BP894" i="50"/>
  <c r="BQ894" i="50"/>
  <c r="AY894" i="50" s="1"/>
  <c r="BR894" i="50"/>
  <c r="BS894" i="50"/>
  <c r="BT894" i="50"/>
  <c r="BU894" i="50"/>
  <c r="BP895" i="50"/>
  <c r="BQ895" i="50"/>
  <c r="BR895" i="50"/>
  <c r="AY895" i="50" s="1"/>
  <c r="BS895" i="50"/>
  <c r="BT895" i="50"/>
  <c r="BU895" i="50"/>
  <c r="BP896" i="50"/>
  <c r="BQ896" i="50"/>
  <c r="BR896" i="50"/>
  <c r="BS896" i="50"/>
  <c r="BT896" i="50"/>
  <c r="BU896" i="50"/>
  <c r="BP897" i="50"/>
  <c r="BQ897" i="50"/>
  <c r="BR897" i="50"/>
  <c r="BS897" i="50"/>
  <c r="BT897" i="50"/>
  <c r="BU897" i="50"/>
  <c r="BP898" i="50"/>
  <c r="BQ898" i="50"/>
  <c r="AY898" i="50" s="1"/>
  <c r="BR898" i="50"/>
  <c r="BS898" i="50"/>
  <c r="BT898" i="50"/>
  <c r="BU898" i="50"/>
  <c r="BP899" i="50"/>
  <c r="BQ899" i="50"/>
  <c r="BR899" i="50"/>
  <c r="AY899" i="50" s="1"/>
  <c r="BS899" i="50"/>
  <c r="BT899" i="50"/>
  <c r="BU899" i="50"/>
  <c r="BP900" i="50"/>
  <c r="BQ900" i="50"/>
  <c r="BR900" i="50"/>
  <c r="BS900" i="50"/>
  <c r="BT900" i="50"/>
  <c r="BU900" i="50"/>
  <c r="BP901" i="50"/>
  <c r="BQ901" i="50"/>
  <c r="BR901" i="50"/>
  <c r="BS901" i="50"/>
  <c r="BT901" i="50"/>
  <c r="BU901" i="50"/>
  <c r="BP902" i="50"/>
  <c r="BQ902" i="50"/>
  <c r="BR902" i="50"/>
  <c r="BS902" i="50"/>
  <c r="BT902" i="50"/>
  <c r="BU902" i="50"/>
  <c r="BP903" i="50"/>
  <c r="BQ903" i="50"/>
  <c r="BR903" i="50"/>
  <c r="AY903" i="50" s="1"/>
  <c r="BS903" i="50"/>
  <c r="BT903" i="50"/>
  <c r="BU903" i="50"/>
  <c r="BP904" i="50"/>
  <c r="BQ904" i="50"/>
  <c r="BR904" i="50"/>
  <c r="BS904" i="50"/>
  <c r="BT904" i="50"/>
  <c r="BU904" i="50"/>
  <c r="BP905" i="50"/>
  <c r="BQ905" i="50"/>
  <c r="BR905" i="50"/>
  <c r="BS905" i="50"/>
  <c r="BT905" i="50"/>
  <c r="BU905" i="50"/>
  <c r="BP906" i="50"/>
  <c r="BQ906" i="50"/>
  <c r="AY906" i="50" s="1"/>
  <c r="BR906" i="50"/>
  <c r="BS906" i="50"/>
  <c r="BT906" i="50"/>
  <c r="BU906" i="50"/>
  <c r="BP907" i="50"/>
  <c r="BQ907" i="50"/>
  <c r="BR907" i="50"/>
  <c r="AY907" i="50" s="1"/>
  <c r="BS907" i="50"/>
  <c r="BT907" i="50"/>
  <c r="BU907" i="50"/>
  <c r="BP908" i="50"/>
  <c r="BQ908" i="50"/>
  <c r="BR908" i="50"/>
  <c r="BS908" i="50"/>
  <c r="BT908" i="50"/>
  <c r="BU908" i="50"/>
  <c r="BP909" i="50"/>
  <c r="BQ909" i="50"/>
  <c r="BR909" i="50"/>
  <c r="BS909" i="50"/>
  <c r="BT909" i="50"/>
  <c r="BU909" i="50"/>
  <c r="BP910" i="50"/>
  <c r="BQ910" i="50"/>
  <c r="AY910" i="50" s="1"/>
  <c r="BR910" i="50"/>
  <c r="BS910" i="50"/>
  <c r="BT910" i="50"/>
  <c r="BU910" i="50"/>
  <c r="BP911" i="50"/>
  <c r="BQ911" i="50"/>
  <c r="BR911" i="50"/>
  <c r="AY911" i="50" s="1"/>
  <c r="BS911" i="50"/>
  <c r="BT911" i="50"/>
  <c r="BU911" i="50"/>
  <c r="BP912" i="50"/>
  <c r="BQ912" i="50"/>
  <c r="BR912" i="50"/>
  <c r="BS912" i="50"/>
  <c r="BT912" i="50"/>
  <c r="BU912" i="50"/>
  <c r="BP913" i="50"/>
  <c r="AY913" i="50" s="1"/>
  <c r="BQ913" i="50"/>
  <c r="BR913" i="50"/>
  <c r="BS913" i="50"/>
  <c r="BT913" i="50"/>
  <c r="BU913" i="50"/>
  <c r="BP914" i="50"/>
  <c r="BQ914" i="50"/>
  <c r="AY914" i="50" s="1"/>
  <c r="BR914" i="50"/>
  <c r="BS914" i="50"/>
  <c r="BT914" i="50"/>
  <c r="BU914" i="50"/>
  <c r="BP915" i="50"/>
  <c r="BQ915" i="50"/>
  <c r="BR915" i="50"/>
  <c r="AY915" i="50" s="1"/>
  <c r="BS915" i="50"/>
  <c r="BT915" i="50"/>
  <c r="BU915" i="50"/>
  <c r="BP916" i="50"/>
  <c r="BQ916" i="50"/>
  <c r="BR916" i="50"/>
  <c r="BS916" i="50"/>
  <c r="BT916" i="50"/>
  <c r="BU916" i="50"/>
  <c r="BP917" i="50"/>
  <c r="BQ917" i="50"/>
  <c r="BR917" i="50"/>
  <c r="BS917" i="50"/>
  <c r="BT917" i="50"/>
  <c r="BU917" i="50"/>
  <c r="BP918" i="50"/>
  <c r="BQ918" i="50"/>
  <c r="BR918" i="50"/>
  <c r="BS918" i="50"/>
  <c r="BT918" i="50"/>
  <c r="BU918" i="50"/>
  <c r="BP919" i="50"/>
  <c r="BQ919" i="50"/>
  <c r="BR919" i="50"/>
  <c r="AY919" i="50" s="1"/>
  <c r="BS919" i="50"/>
  <c r="BT919" i="50"/>
  <c r="BU919" i="50"/>
  <c r="BP920" i="50"/>
  <c r="BQ920" i="50"/>
  <c r="BR920" i="50"/>
  <c r="BS920" i="50"/>
  <c r="BT920" i="50"/>
  <c r="BU920" i="50"/>
  <c r="BP921" i="50"/>
  <c r="BQ921" i="50"/>
  <c r="BR921" i="50"/>
  <c r="BS921" i="50"/>
  <c r="BT921" i="50"/>
  <c r="BU921" i="50"/>
  <c r="BP922" i="50"/>
  <c r="BQ922" i="50"/>
  <c r="AY922" i="50" s="1"/>
  <c r="BR922" i="50"/>
  <c r="BS922" i="50"/>
  <c r="BT922" i="50"/>
  <c r="BU922" i="50"/>
  <c r="BP923" i="50"/>
  <c r="BQ923" i="50"/>
  <c r="BR923" i="50"/>
  <c r="AY923" i="50" s="1"/>
  <c r="BS923" i="50"/>
  <c r="BT923" i="50"/>
  <c r="BU923" i="50"/>
  <c r="BP924" i="50"/>
  <c r="BQ924" i="50"/>
  <c r="BR924" i="50"/>
  <c r="BS924" i="50"/>
  <c r="BT924" i="50"/>
  <c r="BU924" i="50"/>
  <c r="BP925" i="50"/>
  <c r="BQ925" i="50"/>
  <c r="BR925" i="50"/>
  <c r="BS925" i="50"/>
  <c r="BT925" i="50"/>
  <c r="BU925" i="50"/>
  <c r="BP926" i="50"/>
  <c r="BQ926" i="50"/>
  <c r="AY926" i="50" s="1"/>
  <c r="BR926" i="50"/>
  <c r="BS926" i="50"/>
  <c r="BT926" i="50"/>
  <c r="BU926" i="50"/>
  <c r="BP927" i="50"/>
  <c r="BQ927" i="50"/>
  <c r="BR927" i="50"/>
  <c r="AY927" i="50" s="1"/>
  <c r="BS927" i="50"/>
  <c r="BT927" i="50"/>
  <c r="BU927" i="50"/>
  <c r="BP928" i="50"/>
  <c r="BQ928" i="50"/>
  <c r="BR928" i="50"/>
  <c r="BS928" i="50"/>
  <c r="BT928" i="50"/>
  <c r="BU928" i="50"/>
  <c r="BP929" i="50"/>
  <c r="BQ929" i="50"/>
  <c r="BR929" i="50"/>
  <c r="BS929" i="50"/>
  <c r="BT929" i="50"/>
  <c r="BU929" i="50"/>
  <c r="BP930" i="50"/>
  <c r="BQ930" i="50"/>
  <c r="AY930" i="50" s="1"/>
  <c r="BR930" i="50"/>
  <c r="BS930" i="50"/>
  <c r="BT930" i="50"/>
  <c r="BU930" i="50"/>
  <c r="BP931" i="50"/>
  <c r="BQ931" i="50"/>
  <c r="BR931" i="50"/>
  <c r="AY931" i="50" s="1"/>
  <c r="BS931" i="50"/>
  <c r="BT931" i="50"/>
  <c r="BU931" i="50"/>
  <c r="BP932" i="50"/>
  <c r="BQ932" i="50"/>
  <c r="BR932" i="50"/>
  <c r="BS932" i="50"/>
  <c r="BT932" i="50"/>
  <c r="BU932" i="50"/>
  <c r="BP933" i="50"/>
  <c r="AY933" i="50" s="1"/>
  <c r="BQ933" i="50"/>
  <c r="BR933" i="50"/>
  <c r="BS933" i="50"/>
  <c r="BT933" i="50"/>
  <c r="BU933" i="50"/>
  <c r="BP934" i="50"/>
  <c r="BQ934" i="50"/>
  <c r="BR934" i="50"/>
  <c r="BS934" i="50"/>
  <c r="BT934" i="50"/>
  <c r="BU934" i="50"/>
  <c r="BP935" i="50"/>
  <c r="BQ935" i="50"/>
  <c r="BR935" i="50"/>
  <c r="AY935" i="50" s="1"/>
  <c r="BS935" i="50"/>
  <c r="BT935" i="50"/>
  <c r="BU935" i="50"/>
  <c r="BP936" i="50"/>
  <c r="BQ936" i="50"/>
  <c r="BR936" i="50"/>
  <c r="BS936" i="50"/>
  <c r="BT936" i="50"/>
  <c r="BU936" i="50"/>
  <c r="BP937" i="50"/>
  <c r="BQ937" i="50"/>
  <c r="BR937" i="50"/>
  <c r="BS937" i="50"/>
  <c r="BT937" i="50"/>
  <c r="BU937" i="50"/>
  <c r="BP938" i="50"/>
  <c r="BQ938" i="50"/>
  <c r="AY938" i="50" s="1"/>
  <c r="BR938" i="50"/>
  <c r="BS938" i="50"/>
  <c r="BT938" i="50"/>
  <c r="BU938" i="50"/>
  <c r="BP939" i="50"/>
  <c r="BQ939" i="50"/>
  <c r="BR939" i="50"/>
  <c r="AY939" i="50" s="1"/>
  <c r="BS939" i="50"/>
  <c r="BT939" i="50"/>
  <c r="BU939" i="50"/>
  <c r="BP940" i="50"/>
  <c r="BQ940" i="50"/>
  <c r="BR940" i="50"/>
  <c r="BS940" i="50"/>
  <c r="BT940" i="50"/>
  <c r="BU940" i="50"/>
  <c r="BP941" i="50"/>
  <c r="BQ941" i="50"/>
  <c r="BR941" i="50"/>
  <c r="BS941" i="50"/>
  <c r="BT941" i="50"/>
  <c r="BU941" i="50"/>
  <c r="BP942" i="50"/>
  <c r="BQ942" i="50"/>
  <c r="AY942" i="50" s="1"/>
  <c r="BR942" i="50"/>
  <c r="BS942" i="50"/>
  <c r="BT942" i="50"/>
  <c r="BU942" i="50"/>
  <c r="BP943" i="50"/>
  <c r="BQ943" i="50"/>
  <c r="BR943" i="50"/>
  <c r="AY943" i="50" s="1"/>
  <c r="BS943" i="50"/>
  <c r="BT943" i="50"/>
  <c r="BU943" i="50"/>
  <c r="BP944" i="50"/>
  <c r="BQ944" i="50"/>
  <c r="BR944" i="50"/>
  <c r="BS944" i="50"/>
  <c r="BT944" i="50"/>
  <c r="BU944" i="50"/>
  <c r="BP945" i="50"/>
  <c r="BQ945" i="50"/>
  <c r="BR945" i="50"/>
  <c r="BS945" i="50"/>
  <c r="BT945" i="50"/>
  <c r="BU945" i="50"/>
  <c r="BP946" i="50"/>
  <c r="BQ946" i="50"/>
  <c r="AY946" i="50" s="1"/>
  <c r="BR946" i="50"/>
  <c r="BS946" i="50"/>
  <c r="BT946" i="50"/>
  <c r="BU946" i="50"/>
  <c r="BP947" i="50"/>
  <c r="BQ947" i="50"/>
  <c r="BR947" i="50"/>
  <c r="AY947" i="50" s="1"/>
  <c r="BS947" i="50"/>
  <c r="BT947" i="50"/>
  <c r="BU947" i="50"/>
  <c r="BP948" i="50"/>
  <c r="BQ948" i="50"/>
  <c r="BR948" i="50"/>
  <c r="BS948" i="50"/>
  <c r="BT948" i="50"/>
  <c r="BU948" i="50"/>
  <c r="BP949" i="50"/>
  <c r="BQ949" i="50"/>
  <c r="BR949" i="50"/>
  <c r="BS949" i="50"/>
  <c r="BT949" i="50"/>
  <c r="BU949" i="50"/>
  <c r="BP950" i="50"/>
  <c r="BQ950" i="50"/>
  <c r="BR950" i="50"/>
  <c r="BS950" i="50"/>
  <c r="BT950" i="50"/>
  <c r="BU950" i="50"/>
  <c r="BP951" i="50"/>
  <c r="BQ951" i="50"/>
  <c r="BR951" i="50"/>
  <c r="AY951" i="50" s="1"/>
  <c r="BS951" i="50"/>
  <c r="BT951" i="50"/>
  <c r="BU951" i="50"/>
  <c r="BP952" i="50"/>
  <c r="BQ952" i="50"/>
  <c r="BR952" i="50"/>
  <c r="BS952" i="50"/>
  <c r="BT952" i="50"/>
  <c r="BU952" i="50"/>
  <c r="BP953" i="50"/>
  <c r="AY953" i="50" s="1"/>
  <c r="BQ953" i="50"/>
  <c r="BR953" i="50"/>
  <c r="BS953" i="50"/>
  <c r="BT953" i="50"/>
  <c r="BU953" i="50"/>
  <c r="BP954" i="50"/>
  <c r="BQ954" i="50"/>
  <c r="AY954" i="50" s="1"/>
  <c r="BR954" i="50"/>
  <c r="BS954" i="50"/>
  <c r="BT954" i="50"/>
  <c r="BU954" i="50"/>
  <c r="BP955" i="50"/>
  <c r="BQ955" i="50"/>
  <c r="BR955" i="50"/>
  <c r="AY955" i="50" s="1"/>
  <c r="BS955" i="50"/>
  <c r="BT955" i="50"/>
  <c r="BU955" i="50"/>
  <c r="BP956" i="50"/>
  <c r="BQ956" i="50"/>
  <c r="BR956" i="50"/>
  <c r="BS956" i="50"/>
  <c r="BT956" i="50"/>
  <c r="BU956" i="50"/>
  <c r="BP957" i="50"/>
  <c r="BQ957" i="50"/>
  <c r="BR957" i="50"/>
  <c r="BS957" i="50"/>
  <c r="BT957" i="50"/>
  <c r="BU957" i="50"/>
  <c r="BP958" i="50"/>
  <c r="BQ958" i="50"/>
  <c r="AY958" i="50" s="1"/>
  <c r="BR958" i="50"/>
  <c r="BS958" i="50"/>
  <c r="BT958" i="50"/>
  <c r="BU958" i="50"/>
  <c r="BP959" i="50"/>
  <c r="BQ959" i="50"/>
  <c r="BR959" i="50"/>
  <c r="AY959" i="50" s="1"/>
  <c r="BS959" i="50"/>
  <c r="BT959" i="50"/>
  <c r="BU959" i="50"/>
  <c r="BP960" i="50"/>
  <c r="BQ960" i="50"/>
  <c r="BR960" i="50"/>
  <c r="BS960" i="50"/>
  <c r="BT960" i="50"/>
  <c r="BU960" i="50"/>
  <c r="BP961" i="50"/>
  <c r="BQ961" i="50"/>
  <c r="BR961" i="50"/>
  <c r="BS961" i="50"/>
  <c r="BT961" i="50"/>
  <c r="BU961" i="50"/>
  <c r="BP962" i="50"/>
  <c r="BQ962" i="50"/>
  <c r="AY962" i="50" s="1"/>
  <c r="BR962" i="50"/>
  <c r="BS962" i="50"/>
  <c r="BT962" i="50"/>
  <c r="BU962" i="50"/>
  <c r="BP963" i="50"/>
  <c r="BQ963" i="50"/>
  <c r="BR963" i="50"/>
  <c r="AY963" i="50" s="1"/>
  <c r="BS963" i="50"/>
  <c r="BT963" i="50"/>
  <c r="BU963" i="50"/>
  <c r="BP964" i="50"/>
  <c r="BQ964" i="50"/>
  <c r="BR964" i="50"/>
  <c r="BS964" i="50"/>
  <c r="BT964" i="50"/>
  <c r="BU964" i="50"/>
  <c r="BP965" i="50"/>
  <c r="BQ965" i="50"/>
  <c r="BR965" i="50"/>
  <c r="BS965" i="50"/>
  <c r="BT965" i="50"/>
  <c r="BU965" i="50"/>
  <c r="BP966" i="50"/>
  <c r="BQ966" i="50"/>
  <c r="BR966" i="50"/>
  <c r="BS966" i="50"/>
  <c r="BT966" i="50"/>
  <c r="BU966" i="50"/>
  <c r="BP967" i="50"/>
  <c r="BQ967" i="50"/>
  <c r="BR967" i="50"/>
  <c r="AY967" i="50" s="1"/>
  <c r="BS967" i="50"/>
  <c r="BT967" i="50"/>
  <c r="BU967" i="50"/>
  <c r="BP968" i="50"/>
  <c r="BQ968" i="50"/>
  <c r="BR968" i="50"/>
  <c r="BS968" i="50"/>
  <c r="BT968" i="50"/>
  <c r="BU968" i="50"/>
  <c r="BP969" i="50"/>
  <c r="BQ969" i="50"/>
  <c r="BR969" i="50"/>
  <c r="BS969" i="50"/>
  <c r="BT969" i="50"/>
  <c r="BU969" i="50"/>
  <c r="BP970" i="50"/>
  <c r="BQ970" i="50"/>
  <c r="AY970" i="50" s="1"/>
  <c r="BR970" i="50"/>
  <c r="BS970" i="50"/>
  <c r="BT970" i="50"/>
  <c r="BU970" i="50"/>
  <c r="BP971" i="50"/>
  <c r="BQ971" i="50"/>
  <c r="BR971" i="50"/>
  <c r="AY971" i="50" s="1"/>
  <c r="BS971" i="50"/>
  <c r="BT971" i="50"/>
  <c r="BU971" i="50"/>
  <c r="BP972" i="50"/>
  <c r="BQ972" i="50"/>
  <c r="BR972" i="50"/>
  <c r="BS972" i="50"/>
  <c r="BT972" i="50"/>
  <c r="BU972" i="50"/>
  <c r="BP973" i="50"/>
  <c r="BQ973" i="50"/>
  <c r="BR973" i="50"/>
  <c r="BS973" i="50"/>
  <c r="BT973" i="50"/>
  <c r="BU973" i="50"/>
  <c r="BP974" i="50"/>
  <c r="BQ974" i="50"/>
  <c r="AY974" i="50" s="1"/>
  <c r="BR974" i="50"/>
  <c r="BS974" i="50"/>
  <c r="BT974" i="50"/>
  <c r="BU974" i="50"/>
  <c r="BP975" i="50"/>
  <c r="BQ975" i="50"/>
  <c r="BR975" i="50"/>
  <c r="AY975" i="50" s="1"/>
  <c r="BS975" i="50"/>
  <c r="BT975" i="50"/>
  <c r="BU975" i="50"/>
  <c r="BP976" i="50"/>
  <c r="BQ976" i="50"/>
  <c r="BR976" i="50"/>
  <c r="BS976" i="50"/>
  <c r="BT976" i="50"/>
  <c r="BU976" i="50"/>
  <c r="BP977" i="50"/>
  <c r="BQ977" i="50"/>
  <c r="BR977" i="50"/>
  <c r="BS977" i="50"/>
  <c r="BT977" i="50"/>
  <c r="BU977" i="50"/>
  <c r="BP978" i="50"/>
  <c r="BQ978" i="50"/>
  <c r="AY978" i="50" s="1"/>
  <c r="BR978" i="50"/>
  <c r="BS978" i="50"/>
  <c r="BT978" i="50"/>
  <c r="BU978" i="50"/>
  <c r="BP979" i="50"/>
  <c r="BQ979" i="50"/>
  <c r="BR979" i="50"/>
  <c r="AY979" i="50" s="1"/>
  <c r="BS979" i="50"/>
  <c r="BT979" i="50"/>
  <c r="BU979" i="50"/>
  <c r="BP980" i="50"/>
  <c r="BQ980" i="50"/>
  <c r="BR980" i="50"/>
  <c r="BS980" i="50"/>
  <c r="BT980" i="50"/>
  <c r="BU980" i="50"/>
  <c r="BP981" i="50"/>
  <c r="BQ981" i="50"/>
  <c r="BR981" i="50"/>
  <c r="BS981" i="50"/>
  <c r="BT981" i="50"/>
  <c r="BU981" i="50"/>
  <c r="BP982" i="50"/>
  <c r="BQ982" i="50"/>
  <c r="BR982" i="50"/>
  <c r="BS982" i="50"/>
  <c r="BT982" i="50"/>
  <c r="BU982" i="50"/>
  <c r="BP983" i="50"/>
  <c r="BQ983" i="50"/>
  <c r="BR983" i="50"/>
  <c r="AY983" i="50" s="1"/>
  <c r="BS983" i="50"/>
  <c r="BT983" i="50"/>
  <c r="BU983" i="50"/>
  <c r="BP984" i="50"/>
  <c r="BQ984" i="50"/>
  <c r="BR984" i="50"/>
  <c r="BS984" i="50"/>
  <c r="BT984" i="50"/>
  <c r="BU984" i="50"/>
  <c r="BP985" i="50"/>
  <c r="AY985" i="50" s="1"/>
  <c r="BQ985" i="50"/>
  <c r="BR985" i="50"/>
  <c r="BS985" i="50"/>
  <c r="BT985" i="50"/>
  <c r="BU985" i="50"/>
  <c r="BP986" i="50"/>
  <c r="BQ986" i="50"/>
  <c r="AY986" i="50" s="1"/>
  <c r="BR986" i="50"/>
  <c r="BS986" i="50"/>
  <c r="BT986" i="50"/>
  <c r="BU986" i="50"/>
  <c r="BP987" i="50"/>
  <c r="BQ987" i="50"/>
  <c r="BR987" i="50"/>
  <c r="AY987" i="50" s="1"/>
  <c r="BS987" i="50"/>
  <c r="BT987" i="50"/>
  <c r="BU987" i="50"/>
  <c r="BP988" i="50"/>
  <c r="BQ988" i="50"/>
  <c r="BR988" i="50"/>
  <c r="BS988" i="50"/>
  <c r="BT988" i="50"/>
  <c r="BU988" i="50"/>
  <c r="BP989" i="50"/>
  <c r="BQ989" i="50"/>
  <c r="BR989" i="50"/>
  <c r="BS989" i="50"/>
  <c r="BT989" i="50"/>
  <c r="BU989" i="50"/>
  <c r="BP990" i="50"/>
  <c r="BQ990" i="50"/>
  <c r="AY990" i="50" s="1"/>
  <c r="BR990" i="50"/>
  <c r="BS990" i="50"/>
  <c r="BT990" i="50"/>
  <c r="BU990" i="50"/>
  <c r="BP991" i="50"/>
  <c r="BQ991" i="50"/>
  <c r="BR991" i="50"/>
  <c r="AY991" i="50" s="1"/>
  <c r="BS991" i="50"/>
  <c r="BT991" i="50"/>
  <c r="BU991" i="50"/>
  <c r="BP992" i="50"/>
  <c r="BQ992" i="50"/>
  <c r="BR992" i="50"/>
  <c r="BS992" i="50"/>
  <c r="BT992" i="50"/>
  <c r="BU992" i="50"/>
  <c r="BP993" i="50"/>
  <c r="BQ993" i="50"/>
  <c r="BR993" i="50"/>
  <c r="BS993" i="50"/>
  <c r="BT993" i="50"/>
  <c r="BU993" i="50"/>
  <c r="BP994" i="50"/>
  <c r="BQ994" i="50"/>
  <c r="AY994" i="50" s="1"/>
  <c r="BR994" i="50"/>
  <c r="BS994" i="50"/>
  <c r="BT994" i="50"/>
  <c r="BU994" i="50"/>
  <c r="BP995" i="50"/>
  <c r="BQ995" i="50"/>
  <c r="BR995" i="50"/>
  <c r="AY995" i="50" s="1"/>
  <c r="BS995" i="50"/>
  <c r="BT995" i="50"/>
  <c r="BU995" i="50"/>
  <c r="BP996" i="50"/>
  <c r="BQ996" i="50"/>
  <c r="BR996" i="50"/>
  <c r="BS996" i="50"/>
  <c r="BT996" i="50"/>
  <c r="BU996" i="50"/>
  <c r="BP997" i="50"/>
  <c r="BQ997" i="50"/>
  <c r="BR997" i="50"/>
  <c r="BS997" i="50"/>
  <c r="BT997" i="50"/>
  <c r="BU997" i="50"/>
  <c r="BP998" i="50"/>
  <c r="BQ998" i="50"/>
  <c r="BR998" i="50"/>
  <c r="BS998" i="50"/>
  <c r="BT998" i="50"/>
  <c r="BU998" i="50"/>
  <c r="BP999" i="50"/>
  <c r="BQ999" i="50"/>
  <c r="BR999" i="50"/>
  <c r="AY999" i="50" s="1"/>
  <c r="BS999" i="50"/>
  <c r="BT999" i="50"/>
  <c r="BU999" i="50"/>
  <c r="BP1000" i="50"/>
  <c r="BQ1000" i="50"/>
  <c r="BR1000" i="50"/>
  <c r="BS1000" i="50"/>
  <c r="BT1000" i="50"/>
  <c r="BU1000" i="50"/>
  <c r="BP1001" i="50"/>
  <c r="BQ1001" i="50"/>
  <c r="BR1001" i="50"/>
  <c r="BS1001" i="50"/>
  <c r="BT1001" i="50"/>
  <c r="BU1001" i="50"/>
  <c r="BP1002" i="50"/>
  <c r="BQ1002" i="50"/>
  <c r="AY1002" i="50" s="1"/>
  <c r="BR1002" i="50"/>
  <c r="BS1002" i="50"/>
  <c r="BT1002" i="50"/>
  <c r="BU1002" i="50"/>
  <c r="BP1003" i="50"/>
  <c r="BQ1003" i="50"/>
  <c r="BR1003" i="50"/>
  <c r="AY1003" i="50" s="1"/>
  <c r="BS1003" i="50"/>
  <c r="BT1003" i="50"/>
  <c r="BU1003" i="50"/>
  <c r="BP1004" i="50"/>
  <c r="BQ1004" i="50"/>
  <c r="BR1004" i="50"/>
  <c r="BS1004" i="50"/>
  <c r="BT1004" i="50"/>
  <c r="BU1004" i="50"/>
  <c r="BP1005" i="50"/>
  <c r="BQ1005" i="50"/>
  <c r="BR1005" i="50"/>
  <c r="BS1005" i="50"/>
  <c r="BT1005" i="50"/>
  <c r="BU1005" i="50"/>
  <c r="BP1006" i="50"/>
  <c r="BQ1006" i="50"/>
  <c r="AY1006" i="50" s="1"/>
  <c r="BR1006" i="50"/>
  <c r="BS1006" i="50"/>
  <c r="BT1006" i="50"/>
  <c r="BU1006" i="50"/>
  <c r="BP1007" i="50"/>
  <c r="BQ1007" i="50"/>
  <c r="BR1007" i="50"/>
  <c r="AY1007" i="50" s="1"/>
  <c r="BS1007" i="50"/>
  <c r="BT1007" i="50"/>
  <c r="BU1007" i="50"/>
  <c r="BP1008" i="50"/>
  <c r="BQ1008" i="50"/>
  <c r="BR1008" i="50"/>
  <c r="BS1008" i="50"/>
  <c r="BT1008" i="50"/>
  <c r="BU1008" i="50"/>
  <c r="BP1009" i="50"/>
  <c r="BQ1009" i="50"/>
  <c r="BR1009" i="50"/>
  <c r="BS1009" i="50"/>
  <c r="BT1009" i="50"/>
  <c r="BU1009" i="50"/>
  <c r="BP1010" i="50"/>
  <c r="BQ1010" i="50"/>
  <c r="AY1010" i="50" s="1"/>
  <c r="BR1010" i="50"/>
  <c r="BS1010" i="50"/>
  <c r="BT1010" i="50"/>
  <c r="BU1010" i="50"/>
  <c r="BP1011" i="50"/>
  <c r="BQ1011" i="50"/>
  <c r="BR1011" i="50"/>
  <c r="AY1011" i="50" s="1"/>
  <c r="BS1011" i="50"/>
  <c r="BT1011" i="50"/>
  <c r="BU1011" i="50"/>
  <c r="BP1012" i="50"/>
  <c r="BQ1012" i="50"/>
  <c r="BR1012" i="50"/>
  <c r="BS1012" i="50"/>
  <c r="BT1012" i="50"/>
  <c r="BU1012" i="50"/>
  <c r="BP1013" i="50"/>
  <c r="BQ1013" i="50"/>
  <c r="BR1013" i="50"/>
  <c r="BS1013" i="50"/>
  <c r="BT1013" i="50"/>
  <c r="BU1013" i="50"/>
  <c r="AY15" i="50"/>
  <c r="AY19" i="50"/>
  <c r="AY20" i="50"/>
  <c r="AY21" i="50"/>
  <c r="AY22" i="50"/>
  <c r="AY23" i="50"/>
  <c r="AY24" i="50"/>
  <c r="AY25" i="50"/>
  <c r="AY26" i="50"/>
  <c r="AY27" i="50"/>
  <c r="AY28" i="50"/>
  <c r="AY29" i="50"/>
  <c r="AY30" i="50"/>
  <c r="AY31" i="50"/>
  <c r="AY32" i="50"/>
  <c r="AY33" i="50"/>
  <c r="AY34" i="50"/>
  <c r="AY35" i="50"/>
  <c r="AY36" i="50"/>
  <c r="AY37" i="50"/>
  <c r="AY38" i="50"/>
  <c r="AY39" i="50"/>
  <c r="AY40" i="50"/>
  <c r="AY41" i="50"/>
  <c r="AY42" i="50"/>
  <c r="AY43" i="50"/>
  <c r="AY44" i="50"/>
  <c r="AY45" i="50"/>
  <c r="AY46" i="50"/>
  <c r="AY47" i="50"/>
  <c r="AY48" i="50"/>
  <c r="AY49" i="50"/>
  <c r="AY50" i="50"/>
  <c r="AY51" i="50"/>
  <c r="AY52" i="50"/>
  <c r="AY53" i="50"/>
  <c r="AY54" i="50"/>
  <c r="AY55" i="50"/>
  <c r="AY56" i="50"/>
  <c r="AY57" i="50"/>
  <c r="AY58" i="50"/>
  <c r="AY59" i="50"/>
  <c r="AY60" i="50"/>
  <c r="AY61" i="50"/>
  <c r="AY62" i="50"/>
  <c r="AY63" i="50"/>
  <c r="AY64" i="50"/>
  <c r="AY65" i="50"/>
  <c r="AY66" i="50"/>
  <c r="AY67" i="50"/>
  <c r="AY68" i="50"/>
  <c r="AY69" i="50"/>
  <c r="AY70" i="50"/>
  <c r="AY71" i="50"/>
  <c r="AY72" i="50"/>
  <c r="AY73" i="50"/>
  <c r="AY74" i="50"/>
  <c r="AY75" i="50"/>
  <c r="AY76" i="50"/>
  <c r="AY77" i="50"/>
  <c r="AY78" i="50"/>
  <c r="AY79" i="50"/>
  <c r="AY80" i="50"/>
  <c r="AY81" i="50"/>
  <c r="AY82" i="50"/>
  <c r="AY83" i="50"/>
  <c r="AY84" i="50"/>
  <c r="AY85" i="50"/>
  <c r="AY86" i="50"/>
  <c r="AY87" i="50"/>
  <c r="AY88" i="50"/>
  <c r="AY89" i="50"/>
  <c r="AY90" i="50"/>
  <c r="AY91" i="50"/>
  <c r="AY92" i="50"/>
  <c r="AY93" i="50"/>
  <c r="AY94" i="50"/>
  <c r="AY95" i="50"/>
  <c r="AY96" i="50"/>
  <c r="AY97" i="50"/>
  <c r="AY98" i="50"/>
  <c r="AY99" i="50"/>
  <c r="AY100" i="50"/>
  <c r="AY101" i="50"/>
  <c r="AY102" i="50"/>
  <c r="AY103" i="50"/>
  <c r="AY104" i="50"/>
  <c r="AY105" i="50"/>
  <c r="AY106" i="50"/>
  <c r="AY107" i="50"/>
  <c r="AY108" i="50"/>
  <c r="AY109" i="50"/>
  <c r="AY110" i="50"/>
  <c r="AY111" i="50"/>
  <c r="AY112" i="50"/>
  <c r="AY113" i="50"/>
  <c r="AY114" i="50"/>
  <c r="AY115" i="50"/>
  <c r="AY116" i="50"/>
  <c r="AY117" i="50"/>
  <c r="AY118" i="50"/>
  <c r="AY119" i="50"/>
  <c r="AY120" i="50"/>
  <c r="AY121" i="50"/>
  <c r="AY122" i="50"/>
  <c r="AY123" i="50"/>
  <c r="AY124" i="50"/>
  <c r="AY125" i="50"/>
  <c r="AY126" i="50"/>
  <c r="AY127" i="50"/>
  <c r="AY128" i="50"/>
  <c r="AY129" i="50"/>
  <c r="AY130" i="50"/>
  <c r="AY131" i="50"/>
  <c r="AY132" i="50"/>
  <c r="AY133" i="50"/>
  <c r="AY134" i="50"/>
  <c r="AY135" i="50"/>
  <c r="AY136" i="50"/>
  <c r="AY137" i="50"/>
  <c r="AY138" i="50"/>
  <c r="AY139" i="50"/>
  <c r="AY140" i="50"/>
  <c r="AY141" i="50"/>
  <c r="AY142" i="50"/>
  <c r="AY143" i="50"/>
  <c r="AY144" i="50"/>
  <c r="AY145" i="50"/>
  <c r="AY146" i="50"/>
  <c r="AY147" i="50"/>
  <c r="AY148" i="50"/>
  <c r="AY149" i="50"/>
  <c r="AY150" i="50"/>
  <c r="AY151" i="50"/>
  <c r="AY152" i="50"/>
  <c r="AY153" i="50"/>
  <c r="AY154" i="50"/>
  <c r="AY155" i="50"/>
  <c r="AY156" i="50"/>
  <c r="AY157" i="50"/>
  <c r="AY158" i="50"/>
  <c r="AY159" i="50"/>
  <c r="AY160" i="50"/>
  <c r="AY161" i="50"/>
  <c r="AY162" i="50"/>
  <c r="AY163" i="50"/>
  <c r="AY164" i="50"/>
  <c r="AY165" i="50"/>
  <c r="AY166" i="50"/>
  <c r="AY167" i="50"/>
  <c r="AY168" i="50"/>
  <c r="AY169" i="50"/>
  <c r="AY170" i="50"/>
  <c r="AY171" i="50"/>
  <c r="AY172" i="50"/>
  <c r="AY173" i="50"/>
  <c r="AY177" i="50"/>
  <c r="AY181" i="50"/>
  <c r="AY185" i="50"/>
  <c r="AY189" i="50"/>
  <c r="AY193" i="50"/>
  <c r="AY197" i="50"/>
  <c r="AY201" i="50"/>
  <c r="AY205" i="50"/>
  <c r="AY221" i="50"/>
  <c r="AY237" i="50"/>
  <c r="AY253" i="50"/>
  <c r="AY269" i="50"/>
  <c r="AY333" i="50"/>
  <c r="AY397" i="50"/>
  <c r="AY461" i="50"/>
  <c r="AY494" i="50"/>
  <c r="AY516" i="50"/>
  <c r="AY532" i="50"/>
  <c r="AY564" i="50"/>
  <c r="AY628" i="50"/>
  <c r="AY692" i="50"/>
  <c r="AY756" i="50"/>
  <c r="AY774" i="50"/>
  <c r="AY790" i="50"/>
  <c r="AY806" i="50"/>
  <c r="AY822" i="50"/>
  <c r="AY838" i="50"/>
  <c r="AY854" i="50"/>
  <c r="AY870" i="50"/>
  <c r="AY886" i="50"/>
  <c r="AY902" i="50"/>
  <c r="AY918" i="50"/>
  <c r="AY934" i="50"/>
  <c r="AY950" i="50"/>
  <c r="AY966" i="50"/>
  <c r="AY982" i="50"/>
  <c r="AY998" i="50"/>
  <c r="BU14" i="50"/>
  <c r="BT14" i="50"/>
  <c r="BS14" i="50"/>
  <c r="BR14" i="50"/>
  <c r="BP14" i="50"/>
  <c r="BQ14" i="50"/>
  <c r="Z7" i="102"/>
  <c r="Z8" i="102"/>
  <c r="Z9" i="102"/>
  <c r="Z10" i="102"/>
  <c r="Z12" i="102"/>
  <c r="Z13" i="102"/>
  <c r="Z14" i="102"/>
  <c r="Z15" i="102"/>
  <c r="Z16" i="102"/>
  <c r="Z17" i="102"/>
  <c r="Z18" i="102"/>
  <c r="Z19" i="102"/>
  <c r="Z20" i="102"/>
  <c r="Z21" i="102"/>
  <c r="Z22" i="102"/>
  <c r="Z23" i="102"/>
  <c r="Z24" i="102"/>
  <c r="Z25" i="102"/>
  <c r="Z26" i="102"/>
  <c r="Z27" i="102"/>
  <c r="Z28" i="102"/>
  <c r="Z29" i="102"/>
  <c r="Z30" i="102"/>
  <c r="Z31" i="102"/>
  <c r="Z32" i="102"/>
  <c r="Z33" i="102"/>
  <c r="Z34" i="102"/>
  <c r="Z35" i="102"/>
  <c r="Z36" i="102"/>
  <c r="Z37" i="102"/>
  <c r="Z38" i="102"/>
  <c r="Z39" i="102"/>
  <c r="Z40" i="102"/>
  <c r="Z41" i="102"/>
  <c r="Z42" i="102"/>
  <c r="Z43" i="102"/>
  <c r="Z44" i="102"/>
  <c r="Z45" i="102"/>
  <c r="Z46" i="102"/>
  <c r="Z47" i="102"/>
  <c r="Z48" i="102"/>
  <c r="Z49" i="102"/>
  <c r="Z50" i="102"/>
  <c r="Z51" i="102"/>
  <c r="Z11" i="102"/>
  <c r="W14" i="102"/>
  <c r="W15" i="102"/>
  <c r="W16" i="102"/>
  <c r="W17" i="102"/>
  <c r="W18" i="102"/>
  <c r="W19" i="102"/>
  <c r="W20" i="102"/>
  <c r="W21" i="102"/>
  <c r="W22" i="102"/>
  <c r="W23" i="102"/>
  <c r="W24" i="102"/>
  <c r="W25" i="102"/>
  <c r="W26" i="102"/>
  <c r="W27" i="102"/>
  <c r="W28" i="102"/>
  <c r="W29" i="102"/>
  <c r="W30" i="102"/>
  <c r="W31" i="102"/>
  <c r="W32" i="102"/>
  <c r="W33" i="102"/>
  <c r="W34" i="102"/>
  <c r="W35" i="102"/>
  <c r="W36" i="102"/>
  <c r="W37" i="102"/>
  <c r="W38" i="102"/>
  <c r="W39" i="102"/>
  <c r="W40" i="102"/>
  <c r="W41" i="102"/>
  <c r="W42" i="102"/>
  <c r="W43" i="102"/>
  <c r="W44" i="102"/>
  <c r="W45" i="102"/>
  <c r="W46" i="102"/>
  <c r="W47" i="102"/>
  <c r="W48" i="102"/>
  <c r="W49" i="102"/>
  <c r="W50" i="102"/>
  <c r="W51" i="102"/>
  <c r="AB8" i="102"/>
  <c r="AB9" i="102"/>
  <c r="AB10" i="102"/>
  <c r="AB11" i="102"/>
  <c r="AB12" i="102"/>
  <c r="AB13" i="102"/>
  <c r="AB14" i="102"/>
  <c r="AB15" i="102"/>
  <c r="AB16" i="102"/>
  <c r="AB17" i="102"/>
  <c r="AB18" i="102"/>
  <c r="AB19" i="102"/>
  <c r="AB20" i="102"/>
  <c r="AB21" i="102"/>
  <c r="AB22" i="102"/>
  <c r="AB23" i="102"/>
  <c r="AB24" i="102"/>
  <c r="AB25" i="102"/>
  <c r="AB26" i="102"/>
  <c r="AB27" i="102"/>
  <c r="AB28" i="102"/>
  <c r="AB29" i="102"/>
  <c r="AB30" i="102"/>
  <c r="AB31" i="102"/>
  <c r="AB32" i="102"/>
  <c r="AB33" i="102"/>
  <c r="AB34" i="102"/>
  <c r="AB35" i="102"/>
  <c r="AB36" i="102"/>
  <c r="AB37" i="102"/>
  <c r="AB38" i="102"/>
  <c r="AB39" i="102"/>
  <c r="AB40" i="102"/>
  <c r="AB41" i="102"/>
  <c r="AB42" i="102"/>
  <c r="AB43" i="102"/>
  <c r="AB44" i="102"/>
  <c r="AB45" i="102"/>
  <c r="AB46" i="102"/>
  <c r="AB47" i="102"/>
  <c r="AB48" i="102"/>
  <c r="AB49" i="102"/>
  <c r="AB50" i="102"/>
  <c r="AB51" i="102"/>
  <c r="AY16" i="50" l="1"/>
  <c r="AY1013" i="50"/>
  <c r="AY1012" i="50"/>
  <c r="AY1008" i="50"/>
  <c r="AY1001" i="50"/>
  <c r="AY997" i="50"/>
  <c r="AY996" i="50"/>
  <c r="AY993" i="50"/>
  <c r="AY989" i="50"/>
  <c r="AY984" i="50"/>
  <c r="AY973" i="50"/>
  <c r="AY972" i="50"/>
  <c r="AY968" i="50"/>
  <c r="AY961" i="50"/>
  <c r="AY957" i="50"/>
  <c r="AY956" i="50"/>
  <c r="AY949" i="50"/>
  <c r="AY944" i="50"/>
  <c r="AY940" i="50"/>
  <c r="AY929" i="50"/>
  <c r="AY920" i="50"/>
  <c r="AY912" i="50"/>
  <c r="AY905" i="50"/>
  <c r="AY904" i="50"/>
  <c r="AY893" i="50"/>
  <c r="AY889" i="50"/>
  <c r="AY876" i="50"/>
  <c r="AY864" i="50"/>
  <c r="AY857" i="50"/>
  <c r="AY853" i="50"/>
  <c r="AY849" i="50"/>
  <c r="AY845" i="50"/>
  <c r="AY844" i="50"/>
  <c r="AY837" i="50"/>
  <c r="AY833" i="50"/>
  <c r="AY829" i="50"/>
  <c r="AY824" i="50"/>
  <c r="AY820" i="50"/>
  <c r="AY816" i="50"/>
  <c r="AY808" i="50"/>
  <c r="AY804" i="50"/>
  <c r="AY797" i="50"/>
  <c r="AY793" i="50"/>
  <c r="AY792" i="50"/>
  <c r="AY788" i="50"/>
  <c r="AY781" i="50"/>
  <c r="AY780" i="50"/>
  <c r="AY773" i="50"/>
  <c r="AY772" i="50"/>
  <c r="AY768" i="50"/>
  <c r="AY761" i="50"/>
  <c r="AY757" i="50"/>
  <c r="AY745" i="50"/>
  <c r="AY741" i="50"/>
  <c r="AY734" i="50"/>
  <c r="AY729" i="50"/>
  <c r="AY721" i="50"/>
  <c r="AY718" i="50"/>
  <c r="AY709" i="50"/>
  <c r="AY704" i="50"/>
  <c r="AY697" i="50"/>
  <c r="AY689" i="50"/>
  <c r="AY681" i="50"/>
  <c r="AY678" i="50"/>
  <c r="AY673" i="50"/>
  <c r="AY669" i="50"/>
  <c r="AY665" i="50"/>
  <c r="AY661" i="50"/>
  <c r="AY653" i="50"/>
  <c r="AY650" i="50"/>
  <c r="AY641" i="50"/>
  <c r="AY630" i="50"/>
  <c r="AY617" i="50"/>
  <c r="AY609" i="50"/>
  <c r="AY606" i="50"/>
  <c r="AY601" i="50"/>
  <c r="AY597" i="50"/>
  <c r="AY594" i="50"/>
  <c r="AY585" i="50"/>
  <c r="AY584" i="50"/>
  <c r="AY562" i="50"/>
  <c r="AY557" i="50"/>
  <c r="AY556" i="50"/>
  <c r="AY553" i="50"/>
  <c r="AY552" i="50"/>
  <c r="AY550" i="50"/>
  <c r="AY549" i="50"/>
  <c r="AY546" i="50"/>
  <c r="AY545" i="50"/>
  <c r="AY544" i="50"/>
  <c r="AY541" i="50"/>
  <c r="AY540" i="50"/>
  <c r="AY538" i="50"/>
  <c r="AY537" i="50"/>
  <c r="AY536" i="50"/>
  <c r="AY534" i="50"/>
  <c r="AY533" i="50"/>
  <c r="AY530" i="50"/>
  <c r="AY529" i="50"/>
  <c r="AY528" i="50"/>
  <c r="AY526" i="50"/>
  <c r="AY525" i="50"/>
  <c r="AY524" i="50"/>
  <c r="AY988" i="50"/>
  <c r="AY980" i="50"/>
  <c r="AY969" i="50"/>
  <c r="AY945" i="50"/>
  <c r="AY924" i="50"/>
  <c r="AY897" i="50"/>
  <c r="AY881" i="50"/>
  <c r="AY836" i="50"/>
  <c r="AY828" i="50"/>
  <c r="AY764" i="50"/>
  <c r="AY760" i="50"/>
  <c r="AY752" i="50"/>
  <c r="AY749" i="50"/>
  <c r="AY738" i="50"/>
  <c r="AY736" i="50"/>
  <c r="AY728" i="50"/>
  <c r="AY720" i="50"/>
  <c r="AY717" i="50"/>
  <c r="AY712" i="50"/>
  <c r="AY701" i="50"/>
  <c r="AY684" i="50"/>
  <c r="AY680" i="50"/>
  <c r="AY672" i="50"/>
  <c r="AY668" i="50"/>
  <c r="AY664" i="50"/>
  <c r="AY658" i="50"/>
  <c r="AY637" i="50"/>
  <c r="AY634" i="50"/>
  <c r="AY632" i="50"/>
  <c r="AY624" i="50"/>
  <c r="AY621" i="50"/>
  <c r="AY604" i="50"/>
  <c r="AY600" i="50"/>
  <c r="AY593" i="50"/>
  <c r="AY560" i="50"/>
  <c r="AY1005" i="50"/>
  <c r="AY965" i="50"/>
  <c r="AY948" i="50"/>
  <c r="AY928" i="50"/>
  <c r="AY925" i="50"/>
  <c r="AY892" i="50"/>
  <c r="AY884" i="50"/>
  <c r="AY880" i="50"/>
  <c r="AY877" i="50"/>
  <c r="AY872" i="50"/>
  <c r="AY852" i="50"/>
  <c r="AY812" i="50"/>
  <c r="AY765" i="50"/>
  <c r="AY753" i="50"/>
  <c r="AY748" i="50"/>
  <c r="AY744" i="50"/>
  <c r="AY716" i="50"/>
  <c r="AY713" i="50"/>
  <c r="AY705" i="50"/>
  <c r="AY702" i="50"/>
  <c r="AY700" i="50"/>
  <c r="AY696" i="50"/>
  <c r="AY693" i="50"/>
  <c r="AY688" i="50"/>
  <c r="AY657" i="50"/>
  <c r="AY656" i="50"/>
  <c r="AY649" i="50"/>
  <c r="AY648" i="50"/>
  <c r="AY640" i="50"/>
  <c r="AY636" i="50"/>
  <c r="AY633" i="50"/>
  <c r="AY625" i="50"/>
  <c r="AY620" i="50"/>
  <c r="AY616" i="50"/>
  <c r="AY608" i="50"/>
  <c r="AY605" i="50"/>
  <c r="AY592" i="50"/>
  <c r="AY589" i="50"/>
  <c r="AY581" i="50"/>
  <c r="AY572" i="50"/>
  <c r="AY568" i="50"/>
  <c r="AY565" i="50"/>
  <c r="AY1009" i="50"/>
  <c r="AY1004" i="50"/>
  <c r="AY1000" i="50"/>
  <c r="AY992" i="50"/>
  <c r="AY981" i="50"/>
  <c r="AY977" i="50"/>
  <c r="AY976" i="50"/>
  <c r="AY964" i="50"/>
  <c r="AY960" i="50"/>
  <c r="AY952" i="50"/>
  <c r="AY941" i="50"/>
  <c r="AY937" i="50"/>
  <c r="AY936" i="50"/>
  <c r="AY932" i="50"/>
  <c r="AY921" i="50"/>
  <c r="AY917" i="50"/>
  <c r="AY916" i="50"/>
  <c r="AY909" i="50"/>
  <c r="AY908" i="50"/>
  <c r="AY901" i="50"/>
  <c r="AY900" i="50"/>
  <c r="AY896" i="50"/>
  <c r="AY888" i="50"/>
  <c r="AY885" i="50"/>
  <c r="AY873" i="50"/>
  <c r="AY869" i="50"/>
  <c r="AY868" i="50"/>
  <c r="AY861" i="50"/>
  <c r="AY860" i="50"/>
  <c r="AY856" i="50"/>
  <c r="AY848" i="50"/>
  <c r="AY841" i="50"/>
  <c r="AY840" i="50"/>
  <c r="AY832" i="50"/>
  <c r="AY821" i="50"/>
  <c r="AY817" i="50"/>
  <c r="AY813" i="50"/>
  <c r="AY805" i="50"/>
  <c r="AY801" i="50"/>
  <c r="AY800" i="50"/>
  <c r="AY796" i="50"/>
  <c r="AY789" i="50"/>
  <c r="AY785" i="50"/>
  <c r="AY784" i="50"/>
  <c r="AY776" i="50"/>
  <c r="AY769" i="50"/>
  <c r="AY758" i="50"/>
  <c r="AY746" i="50"/>
  <c r="AY742" i="50"/>
  <c r="AY732" i="50"/>
  <c r="AY725" i="50"/>
  <c r="AY722" i="50"/>
  <c r="AY710" i="50"/>
  <c r="AY706" i="50"/>
  <c r="AY698" i="50"/>
  <c r="AY690" i="50"/>
  <c r="AY685" i="50"/>
  <c r="AY682" i="50"/>
  <c r="AY677" i="50"/>
  <c r="AY666" i="50"/>
  <c r="AY662" i="50"/>
  <c r="AY652" i="50"/>
  <c r="AY645" i="50"/>
  <c r="AY642" i="50"/>
  <c r="AY638" i="50"/>
  <c r="AY629" i="50"/>
  <c r="AY613" i="50"/>
  <c r="AY610" i="50"/>
  <c r="AY598" i="50"/>
  <c r="AY590" i="50"/>
  <c r="AY588" i="50"/>
  <c r="AY586" i="50"/>
  <c r="AY576" i="50"/>
  <c r="AY570" i="50"/>
  <c r="AY569" i="50"/>
  <c r="AY566" i="50"/>
  <c r="AY561" i="50"/>
  <c r="AY522" i="50"/>
  <c r="AY513" i="50"/>
  <c r="AY510" i="50"/>
  <c r="AY505" i="50"/>
  <c r="AY504" i="50"/>
  <c r="AY488" i="50"/>
  <c r="AY482" i="50"/>
  <c r="AY477" i="50"/>
  <c r="AY476" i="50"/>
  <c r="AY472" i="50"/>
  <c r="AY464" i="50"/>
  <c r="AY456" i="50"/>
  <c r="AY450" i="50"/>
  <c r="AY438" i="50"/>
  <c r="AY434" i="50"/>
  <c r="AY432" i="50"/>
  <c r="AY422" i="50"/>
  <c r="AY420" i="50"/>
  <c r="AY418" i="50"/>
  <c r="AY410" i="50"/>
  <c r="AY405" i="50"/>
  <c r="AY401" i="50"/>
  <c r="AY400" i="50"/>
  <c r="AY396" i="50"/>
  <c r="AY394" i="50"/>
  <c r="AY384" i="50"/>
  <c r="AY380" i="50"/>
  <c r="AY369" i="50"/>
  <c r="AY368" i="50"/>
  <c r="AY356" i="50"/>
  <c r="AY338" i="50"/>
  <c r="AY325" i="50"/>
  <c r="AY324" i="50"/>
  <c r="AY318" i="50"/>
  <c r="AY314" i="50"/>
  <c r="AY309" i="50"/>
  <c r="AY308" i="50"/>
  <c r="AY302" i="50"/>
  <c r="AY300" i="50"/>
  <c r="AY298" i="50"/>
  <c r="AY297" i="50"/>
  <c r="AY296" i="50"/>
  <c r="AY294" i="50"/>
  <c r="AY293" i="50"/>
  <c r="AY292" i="50"/>
  <c r="AY290" i="50"/>
  <c r="AY289" i="50"/>
  <c r="AY288" i="50"/>
  <c r="AY286" i="50"/>
  <c r="AY284" i="50"/>
  <c r="AY282" i="50"/>
  <c r="AY281" i="50"/>
  <c r="AY280" i="50"/>
  <c r="AY278" i="50"/>
  <c r="AY277" i="50"/>
  <c r="AY276" i="50"/>
  <c r="AY274" i="50"/>
  <c r="AY273" i="50"/>
  <c r="AY272" i="50"/>
  <c r="AY270" i="50"/>
  <c r="AY268" i="50"/>
  <c r="AY266" i="50"/>
  <c r="AY265" i="50"/>
  <c r="AY264" i="50"/>
  <c r="AY262" i="50"/>
  <c r="AY261" i="50"/>
  <c r="AY260" i="50"/>
  <c r="AY258" i="50"/>
  <c r="AY257" i="50"/>
  <c r="AY256" i="50"/>
  <c r="AY254" i="50"/>
  <c r="AY252" i="50"/>
  <c r="AY250" i="50"/>
  <c r="AY249" i="50"/>
  <c r="AY248" i="50"/>
  <c r="AY246" i="50"/>
  <c r="AY245" i="50"/>
  <c r="AY244" i="50"/>
  <c r="AY242" i="50"/>
  <c r="AY241" i="50"/>
  <c r="AY240" i="50"/>
  <c r="AY238" i="50"/>
  <c r="AY236" i="50"/>
  <c r="AY234" i="50"/>
  <c r="AY233" i="50"/>
  <c r="AY512" i="50"/>
  <c r="AY500" i="50"/>
  <c r="AY484" i="50"/>
  <c r="AY481" i="50"/>
  <c r="AY469" i="50"/>
  <c r="AY468" i="50"/>
  <c r="AY460" i="50"/>
  <c r="AY457" i="50"/>
  <c r="AY452" i="50"/>
  <c r="AY449" i="50"/>
  <c r="AY442" i="50"/>
  <c r="AY440" i="50"/>
  <c r="AY436" i="50"/>
  <c r="AY428" i="50"/>
  <c r="AY425" i="50"/>
  <c r="AY412" i="50"/>
  <c r="AY404" i="50"/>
  <c r="AY388" i="50"/>
  <c r="AY378" i="50"/>
  <c r="AY364" i="50"/>
  <c r="AY360" i="50"/>
  <c r="AY341" i="50"/>
  <c r="AY332" i="50"/>
  <c r="AY329" i="50"/>
  <c r="AY313" i="50"/>
  <c r="AY310" i="50"/>
  <c r="AY306" i="50"/>
  <c r="AY304" i="50"/>
  <c r="AY493" i="50"/>
  <c r="AY473" i="50"/>
  <c r="AY446" i="50"/>
  <c r="AY444" i="50"/>
  <c r="AY424" i="50"/>
  <c r="AY421" i="50"/>
  <c r="AY376" i="50"/>
  <c r="AY373" i="50"/>
  <c r="AY357" i="50"/>
  <c r="AY354" i="50"/>
  <c r="AY348" i="50"/>
  <c r="AY340" i="50"/>
  <c r="AY328" i="50"/>
  <c r="AY320" i="50"/>
  <c r="AY316" i="50"/>
  <c r="AY312" i="50"/>
  <c r="AY305" i="50"/>
  <c r="AY521" i="50"/>
  <c r="AY514" i="50"/>
  <c r="AY508" i="50"/>
  <c r="AY497" i="50"/>
  <c r="AY496" i="50"/>
  <c r="AY492" i="50"/>
  <c r="AY490" i="50"/>
  <c r="AY485" i="50"/>
  <c r="AY480" i="50"/>
  <c r="AY474" i="50"/>
  <c r="AY465" i="50"/>
  <c r="AY454" i="50"/>
  <c r="AY453" i="50"/>
  <c r="AY448" i="50"/>
  <c r="AY437" i="50"/>
  <c r="AY433" i="50"/>
  <c r="AY417" i="50"/>
  <c r="AY416" i="50"/>
  <c r="AY409" i="50"/>
  <c r="AY408" i="50"/>
  <c r="AY398" i="50"/>
  <c r="AY392" i="50"/>
  <c r="AY385" i="50"/>
  <c r="AY382" i="50"/>
  <c r="AY374" i="50"/>
  <c r="AY372" i="50"/>
  <c r="AY370" i="50"/>
  <c r="AY362" i="50"/>
  <c r="AY361" i="50"/>
  <c r="AY358" i="50"/>
  <c r="AY353" i="50"/>
  <c r="AY352" i="50"/>
  <c r="AY345" i="50"/>
  <c r="AY344" i="50"/>
  <c r="AY337" i="50"/>
  <c r="AY336" i="50"/>
  <c r="AY326" i="50"/>
  <c r="BR13" i="50"/>
  <c r="AY232" i="50"/>
  <c r="AY230" i="50"/>
  <c r="AY228" i="50"/>
  <c r="AY226" i="50"/>
  <c r="AY224" i="50"/>
  <c r="AY222" i="50"/>
  <c r="AY220" i="50"/>
  <c r="AY218" i="50"/>
  <c r="AY216" i="50"/>
  <c r="AY214" i="50"/>
  <c r="AY212" i="50"/>
  <c r="AY210" i="50"/>
  <c r="AY208" i="50"/>
  <c r="AY206" i="50"/>
  <c r="AY204" i="50"/>
  <c r="AY202" i="50"/>
  <c r="AY200" i="50"/>
  <c r="AY198" i="50"/>
  <c r="AY196" i="50"/>
  <c r="AY194" i="50"/>
  <c r="AY192" i="50"/>
  <c r="AY190" i="50"/>
  <c r="AY188" i="50"/>
  <c r="AY186" i="50"/>
  <c r="AY184" i="50"/>
  <c r="AY182" i="50"/>
  <c r="AY180" i="50"/>
  <c r="AY178" i="50"/>
  <c r="AY176" i="50"/>
  <c r="AY174" i="50"/>
  <c r="BP13" i="50"/>
  <c r="AB7" i="102" l="1"/>
  <c r="BG7" i="118"/>
  <c r="BG6" i="118" s="1"/>
  <c r="BF7" i="118"/>
  <c r="BF6" i="118" s="1"/>
  <c r="BC7" i="118"/>
  <c r="BC6" i="118" s="1"/>
  <c r="T7" i="133" l="1"/>
  <c r="BE8" i="27"/>
  <c r="BF8" i="27"/>
  <c r="BG8" i="27"/>
  <c r="BE9" i="27"/>
  <c r="BF9" i="27"/>
  <c r="BG9" i="27"/>
  <c r="BE10" i="27"/>
  <c r="BF10" i="27"/>
  <c r="BG10" i="27"/>
  <c r="BE11" i="27"/>
  <c r="BF11" i="27"/>
  <c r="BG11" i="27"/>
  <c r="BE12" i="27"/>
  <c r="BF12" i="27"/>
  <c r="BG12" i="27"/>
  <c r="BE13" i="27"/>
  <c r="BF13" i="27"/>
  <c r="BG13" i="27"/>
  <c r="BE14" i="27"/>
  <c r="BF14" i="27"/>
  <c r="BG14" i="27"/>
  <c r="BE15" i="27"/>
  <c r="BF15" i="27"/>
  <c r="BG15" i="27"/>
  <c r="BE16" i="27"/>
  <c r="BF16" i="27"/>
  <c r="BG16" i="27"/>
  <c r="BE17" i="27"/>
  <c r="BF17" i="27"/>
  <c r="BG17" i="27"/>
  <c r="BE18" i="27"/>
  <c r="BF18" i="27"/>
  <c r="BG18" i="27"/>
  <c r="BE19" i="27"/>
  <c r="BF19" i="27"/>
  <c r="BG19" i="27"/>
  <c r="BE20" i="27"/>
  <c r="BF20" i="27"/>
  <c r="BG20" i="27"/>
  <c r="BE21" i="27"/>
  <c r="BF21" i="27"/>
  <c r="BG21" i="27"/>
  <c r="BE22" i="27"/>
  <c r="BF22" i="27"/>
  <c r="BG22" i="27"/>
  <c r="BE23" i="27"/>
  <c r="BF23" i="27"/>
  <c r="BG23" i="27"/>
  <c r="BE24" i="27"/>
  <c r="BF24" i="27"/>
  <c r="BG24" i="27"/>
  <c r="BE25" i="27"/>
  <c r="BF25" i="27"/>
  <c r="BG25" i="27"/>
  <c r="BE26" i="27"/>
  <c r="BF26" i="27"/>
  <c r="BG26" i="27"/>
  <c r="BE27" i="27"/>
  <c r="BF27" i="27"/>
  <c r="BG27" i="27"/>
  <c r="BE28" i="27"/>
  <c r="BF28" i="27"/>
  <c r="BG28" i="27"/>
  <c r="BE29" i="27"/>
  <c r="BF29" i="27"/>
  <c r="BG29" i="27"/>
  <c r="BE30" i="27"/>
  <c r="BF30" i="27"/>
  <c r="BG30" i="27"/>
  <c r="BE31" i="27"/>
  <c r="BF31" i="27"/>
  <c r="BG31" i="27"/>
  <c r="BE32" i="27"/>
  <c r="BF32" i="27"/>
  <c r="BG32" i="27"/>
  <c r="BE7" i="27"/>
  <c r="BF7" i="27"/>
  <c r="BG7" i="27"/>
  <c r="AD8" i="17"/>
  <c r="AD9" i="17"/>
  <c r="AD10" i="17"/>
  <c r="AD11" i="17"/>
  <c r="AD12" i="17"/>
  <c r="AD13" i="17"/>
  <c r="AD14" i="17"/>
  <c r="AD15" i="17"/>
  <c r="AD16" i="17"/>
  <c r="AD17" i="17"/>
  <c r="AD18" i="17"/>
  <c r="AD19" i="17"/>
  <c r="AD20" i="17"/>
  <c r="AD21" i="17"/>
  <c r="AD22" i="17"/>
  <c r="AD23" i="17"/>
  <c r="AD24" i="17"/>
  <c r="AD25" i="17"/>
  <c r="AD26" i="17"/>
  <c r="AD27" i="17"/>
  <c r="AD28" i="17"/>
  <c r="AD29" i="17"/>
  <c r="AD30" i="17"/>
  <c r="AD31" i="17"/>
  <c r="AD32" i="17"/>
  <c r="AD33" i="17"/>
  <c r="AD34" i="17"/>
  <c r="AD35" i="17"/>
  <c r="AD36" i="17"/>
  <c r="AD37" i="17"/>
  <c r="AD38" i="17"/>
  <c r="AD39" i="17"/>
  <c r="AD40" i="17"/>
  <c r="AD41" i="17"/>
  <c r="AD42" i="17"/>
  <c r="AD43" i="17"/>
  <c r="AD44" i="17"/>
  <c r="AD45" i="17"/>
  <c r="AD46" i="17"/>
  <c r="AD47" i="17"/>
  <c r="AD48" i="17"/>
  <c r="AD49" i="17"/>
  <c r="AD50" i="17"/>
  <c r="AD51" i="17"/>
  <c r="AD7" i="17"/>
  <c r="AIQ4" i="135"/>
  <c r="AIR4" i="135"/>
  <c r="AIS4" i="135"/>
  <c r="AIT4" i="135"/>
  <c r="AIU4" i="135"/>
  <c r="AIV4" i="135"/>
  <c r="AIW4" i="135"/>
  <c r="AIX4" i="135"/>
  <c r="AIY4" i="135"/>
  <c r="AIZ4" i="135"/>
  <c r="AJA4" i="135"/>
  <c r="AJB4" i="135"/>
  <c r="AJC4" i="135"/>
  <c r="AJD4" i="135"/>
  <c r="AJE4" i="135"/>
  <c r="AJF4" i="135"/>
  <c r="AJG4" i="135"/>
  <c r="AJH4" i="135"/>
  <c r="AJI4" i="135"/>
  <c r="AIQ5" i="135"/>
  <c r="AIR5" i="135"/>
  <c r="AIS5" i="135"/>
  <c r="AIT5" i="135"/>
  <c r="AIU5" i="135"/>
  <c r="AIV5" i="135"/>
  <c r="AIW5" i="135"/>
  <c r="AIX5" i="135"/>
  <c r="AIY5" i="135"/>
  <c r="AIZ5" i="135"/>
  <c r="AJA5" i="135"/>
  <c r="AJB5" i="135"/>
  <c r="AJC5" i="135"/>
  <c r="AJD5" i="135"/>
  <c r="AJE5" i="135"/>
  <c r="AJF5" i="135"/>
  <c r="AJG5" i="135"/>
  <c r="AJH5" i="135"/>
  <c r="AJI5" i="135"/>
  <c r="AIQ6" i="135"/>
  <c r="AIR6" i="135"/>
  <c r="AIS6" i="135"/>
  <c r="AIT6" i="135"/>
  <c r="AIU6" i="135"/>
  <c r="AIV6" i="135"/>
  <c r="AIW6" i="135"/>
  <c r="AIX6" i="135"/>
  <c r="AIY6" i="135"/>
  <c r="AIZ6" i="135"/>
  <c r="AJA6" i="135"/>
  <c r="AJB6" i="135"/>
  <c r="AJC6" i="135"/>
  <c r="AJD6" i="135"/>
  <c r="AJE6" i="135"/>
  <c r="AJF6" i="135"/>
  <c r="AJG6" i="135"/>
  <c r="AJH6" i="135"/>
  <c r="AJI6" i="135"/>
  <c r="AIQ7" i="135"/>
  <c r="AIR7" i="135"/>
  <c r="AIS7" i="135"/>
  <c r="AIT7" i="135"/>
  <c r="AIU7" i="135"/>
  <c r="AIV7" i="135"/>
  <c r="AIW7" i="135"/>
  <c r="AIX7" i="135"/>
  <c r="AIY7" i="135"/>
  <c r="AIZ7" i="135"/>
  <c r="AJA7" i="135"/>
  <c r="AJB7" i="135"/>
  <c r="AJC7" i="135"/>
  <c r="AJD7" i="135"/>
  <c r="AJE7" i="135"/>
  <c r="AJF7" i="135"/>
  <c r="AJG7" i="135"/>
  <c r="AJH7" i="135"/>
  <c r="AJI7" i="135"/>
  <c r="AIQ8" i="135"/>
  <c r="AIR8" i="135"/>
  <c r="AIS8" i="135"/>
  <c r="AIT8" i="135"/>
  <c r="AIU8" i="135"/>
  <c r="AIV8" i="135"/>
  <c r="AIW8" i="135"/>
  <c r="AIX8" i="135"/>
  <c r="AIY8" i="135"/>
  <c r="AIZ8" i="135"/>
  <c r="AJA8" i="135"/>
  <c r="AJB8" i="135"/>
  <c r="AJC8" i="135"/>
  <c r="AJD8" i="135"/>
  <c r="AJE8" i="135"/>
  <c r="AJF8" i="135"/>
  <c r="AJG8" i="135"/>
  <c r="AJH8" i="135"/>
  <c r="AJI8" i="135"/>
  <c r="AIQ9" i="135"/>
  <c r="AIR9" i="135"/>
  <c r="AIS9" i="135"/>
  <c r="AIT9" i="135"/>
  <c r="AIU9" i="135"/>
  <c r="AIV9" i="135"/>
  <c r="AIW9" i="135"/>
  <c r="AIX9" i="135"/>
  <c r="AIY9" i="135"/>
  <c r="AIZ9" i="135"/>
  <c r="AJA9" i="135"/>
  <c r="AJB9" i="135"/>
  <c r="AJC9" i="135"/>
  <c r="AJD9" i="135"/>
  <c r="AJE9" i="135"/>
  <c r="AJF9" i="135"/>
  <c r="AJG9" i="135"/>
  <c r="AJH9" i="135"/>
  <c r="AJI9" i="135"/>
  <c r="AIQ10" i="135"/>
  <c r="AIR10" i="135"/>
  <c r="AIS10" i="135"/>
  <c r="AIT10" i="135"/>
  <c r="AIU10" i="135"/>
  <c r="AIV10" i="135"/>
  <c r="AIW10" i="135"/>
  <c r="AIX10" i="135"/>
  <c r="AIY10" i="135"/>
  <c r="AIZ10" i="135"/>
  <c r="AJA10" i="135"/>
  <c r="AJB10" i="135"/>
  <c r="AJC10" i="135"/>
  <c r="AJD10" i="135"/>
  <c r="AJE10" i="135"/>
  <c r="AJF10" i="135"/>
  <c r="AJG10" i="135"/>
  <c r="AJH10" i="135"/>
  <c r="AJI10" i="135"/>
  <c r="AIQ11" i="135"/>
  <c r="AIR11" i="135"/>
  <c r="AIS11" i="135"/>
  <c r="AIT11" i="135"/>
  <c r="AIU11" i="135"/>
  <c r="AIV11" i="135"/>
  <c r="AIW11" i="135"/>
  <c r="AIX11" i="135"/>
  <c r="AIY11" i="135"/>
  <c r="AIZ11" i="135"/>
  <c r="AJA11" i="135"/>
  <c r="AJB11" i="135"/>
  <c r="AJC11" i="135"/>
  <c r="AJD11" i="135"/>
  <c r="AJE11" i="135"/>
  <c r="AJF11" i="135"/>
  <c r="AJG11" i="135"/>
  <c r="AJH11" i="135"/>
  <c r="AJI11" i="135"/>
  <c r="AIQ12" i="135"/>
  <c r="AIR12" i="135"/>
  <c r="AIS12" i="135"/>
  <c r="AIT12" i="135"/>
  <c r="AIU12" i="135"/>
  <c r="AIV12" i="135"/>
  <c r="AIW12" i="135"/>
  <c r="AIX12" i="135"/>
  <c r="AIY12" i="135"/>
  <c r="AIZ12" i="135"/>
  <c r="AJA12" i="135"/>
  <c r="AJB12" i="135"/>
  <c r="AJC12" i="135"/>
  <c r="AJD12" i="135"/>
  <c r="AJE12" i="135"/>
  <c r="AJF12" i="135"/>
  <c r="AJG12" i="135"/>
  <c r="AJH12" i="135"/>
  <c r="AJI12" i="135"/>
  <c r="AIQ13" i="135"/>
  <c r="AIR13" i="135"/>
  <c r="AIS13" i="135"/>
  <c r="AIT13" i="135"/>
  <c r="AIU13" i="135"/>
  <c r="AIV13" i="135"/>
  <c r="AIW13" i="135"/>
  <c r="AIX13" i="135"/>
  <c r="AIY13" i="135"/>
  <c r="AIZ13" i="135"/>
  <c r="AJA13" i="135"/>
  <c r="AJB13" i="135"/>
  <c r="AJC13" i="135"/>
  <c r="AJD13" i="135"/>
  <c r="AJE13" i="135"/>
  <c r="AJF13" i="135"/>
  <c r="AJG13" i="135"/>
  <c r="AJH13" i="135"/>
  <c r="AJI13" i="135"/>
  <c r="AIQ14" i="135"/>
  <c r="AIR14" i="135"/>
  <c r="AIS14" i="135"/>
  <c r="AIT14" i="135"/>
  <c r="AIU14" i="135"/>
  <c r="AIV14" i="135"/>
  <c r="AIW14" i="135"/>
  <c r="AIX14" i="135"/>
  <c r="AIY14" i="135"/>
  <c r="AIZ14" i="135"/>
  <c r="AJA14" i="135"/>
  <c r="AJB14" i="135"/>
  <c r="AJC14" i="135"/>
  <c r="AJD14" i="135"/>
  <c r="AJE14" i="135"/>
  <c r="AJF14" i="135"/>
  <c r="AJG14" i="135"/>
  <c r="AJH14" i="135"/>
  <c r="AJI14" i="135"/>
  <c r="AIQ15" i="135"/>
  <c r="AIR15" i="135"/>
  <c r="AIS15" i="135"/>
  <c r="AIT15" i="135"/>
  <c r="AIU15" i="135"/>
  <c r="AIV15" i="135"/>
  <c r="AIW15" i="135"/>
  <c r="AIX15" i="135"/>
  <c r="AIY15" i="135"/>
  <c r="AIZ15" i="135"/>
  <c r="AJA15" i="135"/>
  <c r="AJB15" i="135"/>
  <c r="AJC15" i="135"/>
  <c r="AJD15" i="135"/>
  <c r="AJE15" i="135"/>
  <c r="AJF15" i="135"/>
  <c r="AJG15" i="135"/>
  <c r="AJH15" i="135"/>
  <c r="AJI15" i="135"/>
  <c r="AIQ16" i="135"/>
  <c r="AIR16" i="135"/>
  <c r="AIS16" i="135"/>
  <c r="AIT16" i="135"/>
  <c r="AIU16" i="135"/>
  <c r="AIV16" i="135"/>
  <c r="AIW16" i="135"/>
  <c r="AIX16" i="135"/>
  <c r="AIY16" i="135"/>
  <c r="AIZ16" i="135"/>
  <c r="AJA16" i="135"/>
  <c r="AJB16" i="135"/>
  <c r="AJC16" i="135"/>
  <c r="AJD16" i="135"/>
  <c r="AJE16" i="135"/>
  <c r="AJF16" i="135"/>
  <c r="AJG16" i="135"/>
  <c r="AJH16" i="135"/>
  <c r="AJI16" i="135"/>
  <c r="AIQ17" i="135"/>
  <c r="AIR17" i="135"/>
  <c r="AIS17" i="135"/>
  <c r="AIT17" i="135"/>
  <c r="AIU17" i="135"/>
  <c r="AIV17" i="135"/>
  <c r="AIW17" i="135"/>
  <c r="AIX17" i="135"/>
  <c r="AIY17" i="135"/>
  <c r="AIZ17" i="135"/>
  <c r="AJA17" i="135"/>
  <c r="AJB17" i="135"/>
  <c r="AJC17" i="135"/>
  <c r="AJD17" i="135"/>
  <c r="AJE17" i="135"/>
  <c r="AJF17" i="135"/>
  <c r="AJG17" i="135"/>
  <c r="AJH17" i="135"/>
  <c r="AJI17" i="135"/>
  <c r="AIQ18" i="135"/>
  <c r="AIR18" i="135"/>
  <c r="AIS18" i="135"/>
  <c r="AIT18" i="135"/>
  <c r="AIU18" i="135"/>
  <c r="AIV18" i="135"/>
  <c r="AIW18" i="135"/>
  <c r="AIX18" i="135"/>
  <c r="AIY18" i="135"/>
  <c r="AIZ18" i="135"/>
  <c r="AJA18" i="135"/>
  <c r="AJB18" i="135"/>
  <c r="AJC18" i="135"/>
  <c r="AJD18" i="135"/>
  <c r="AJE18" i="135"/>
  <c r="AJF18" i="135"/>
  <c r="AJG18" i="135"/>
  <c r="AJH18" i="135"/>
  <c r="AJI18" i="135"/>
  <c r="AIQ19" i="135"/>
  <c r="AIR19" i="135"/>
  <c r="AIS19" i="135"/>
  <c r="AIT19" i="135"/>
  <c r="AIU19" i="135"/>
  <c r="AIV19" i="135"/>
  <c r="AIW19" i="135"/>
  <c r="AIX19" i="135"/>
  <c r="AIY19" i="135"/>
  <c r="AIZ19" i="135"/>
  <c r="AJA19" i="135"/>
  <c r="AJB19" i="135"/>
  <c r="AJC19" i="135"/>
  <c r="AJD19" i="135"/>
  <c r="AJE19" i="135"/>
  <c r="AJF19" i="135"/>
  <c r="AJG19" i="135"/>
  <c r="AJH19" i="135"/>
  <c r="AJI19" i="135"/>
  <c r="AIQ20" i="135"/>
  <c r="AIR20" i="135"/>
  <c r="AIS20" i="135"/>
  <c r="AIT20" i="135"/>
  <c r="AIU20" i="135"/>
  <c r="AIV20" i="135"/>
  <c r="AIW20" i="135"/>
  <c r="AIX20" i="135"/>
  <c r="AIY20" i="135"/>
  <c r="AIZ20" i="135"/>
  <c r="AJA20" i="135"/>
  <c r="AJB20" i="135"/>
  <c r="AJC20" i="135"/>
  <c r="AJD20" i="135"/>
  <c r="AJE20" i="135"/>
  <c r="AJF20" i="135"/>
  <c r="AJG20" i="135"/>
  <c r="AJH20" i="135"/>
  <c r="AJI20" i="135"/>
  <c r="AIQ21" i="135"/>
  <c r="AIR21" i="135"/>
  <c r="AIS21" i="135"/>
  <c r="AIT21" i="135"/>
  <c r="AIU21" i="135"/>
  <c r="AIV21" i="135"/>
  <c r="AIW21" i="135"/>
  <c r="AIX21" i="135"/>
  <c r="AIY21" i="135"/>
  <c r="AIZ21" i="135"/>
  <c r="AJA21" i="135"/>
  <c r="AJB21" i="135"/>
  <c r="AJC21" i="135"/>
  <c r="AJD21" i="135"/>
  <c r="AJE21" i="135"/>
  <c r="AJF21" i="135"/>
  <c r="AJG21" i="135"/>
  <c r="AJH21" i="135"/>
  <c r="AJI21" i="135"/>
  <c r="AIQ22" i="135"/>
  <c r="AIR22" i="135"/>
  <c r="AIS22" i="135"/>
  <c r="AIT22" i="135"/>
  <c r="AIU22" i="135"/>
  <c r="AIV22" i="135"/>
  <c r="AIW22" i="135"/>
  <c r="AIX22" i="135"/>
  <c r="AIY22" i="135"/>
  <c r="AIZ22" i="135"/>
  <c r="AJA22" i="135"/>
  <c r="AJB22" i="135"/>
  <c r="AJC22" i="135"/>
  <c r="AJD22" i="135"/>
  <c r="AJE22" i="135"/>
  <c r="AJF22" i="135"/>
  <c r="AJG22" i="135"/>
  <c r="AJH22" i="135"/>
  <c r="AJI22" i="135"/>
  <c r="AIQ23" i="135"/>
  <c r="AIR23" i="135"/>
  <c r="AIS23" i="135"/>
  <c r="AIT23" i="135"/>
  <c r="AIU23" i="135"/>
  <c r="AIV23" i="135"/>
  <c r="AIW23" i="135"/>
  <c r="AIX23" i="135"/>
  <c r="AIY23" i="135"/>
  <c r="AIZ23" i="135"/>
  <c r="AJA23" i="135"/>
  <c r="AJB23" i="135"/>
  <c r="AJC23" i="135"/>
  <c r="AJD23" i="135"/>
  <c r="AJE23" i="135"/>
  <c r="AJF23" i="135"/>
  <c r="AJG23" i="135"/>
  <c r="AJH23" i="135"/>
  <c r="AJI23" i="135"/>
  <c r="AIQ24" i="135"/>
  <c r="AIR24" i="135"/>
  <c r="AIS24" i="135"/>
  <c r="AIT24" i="135"/>
  <c r="AIU24" i="135"/>
  <c r="AIV24" i="135"/>
  <c r="AIW24" i="135"/>
  <c r="AIX24" i="135"/>
  <c r="AIY24" i="135"/>
  <c r="AIZ24" i="135"/>
  <c r="AJA24" i="135"/>
  <c r="AJB24" i="135"/>
  <c r="AJC24" i="135"/>
  <c r="AJD24" i="135"/>
  <c r="AJE24" i="135"/>
  <c r="AJF24" i="135"/>
  <c r="AJG24" i="135"/>
  <c r="AJH24" i="135"/>
  <c r="AJI24" i="135"/>
  <c r="AIQ25" i="135"/>
  <c r="AIR25" i="135"/>
  <c r="AIS25" i="135"/>
  <c r="AIT25" i="135"/>
  <c r="AIU25" i="135"/>
  <c r="AIV25" i="135"/>
  <c r="AIW25" i="135"/>
  <c r="AIX25" i="135"/>
  <c r="AIY25" i="135"/>
  <c r="AIZ25" i="135"/>
  <c r="AJA25" i="135"/>
  <c r="AJB25" i="135"/>
  <c r="AJC25" i="135"/>
  <c r="AJD25" i="135"/>
  <c r="AJE25" i="135"/>
  <c r="AJF25" i="135"/>
  <c r="AJG25" i="135"/>
  <c r="AJH25" i="135"/>
  <c r="AJI25" i="135"/>
  <c r="AIQ26" i="135"/>
  <c r="AIR26" i="135"/>
  <c r="AIS26" i="135"/>
  <c r="AIT26" i="135"/>
  <c r="AIU26" i="135"/>
  <c r="AIV26" i="135"/>
  <c r="AIW26" i="135"/>
  <c r="AIX26" i="135"/>
  <c r="AIY26" i="135"/>
  <c r="AIZ26" i="135"/>
  <c r="AJA26" i="135"/>
  <c r="AJB26" i="135"/>
  <c r="AJC26" i="135"/>
  <c r="AJD26" i="135"/>
  <c r="AJE26" i="135"/>
  <c r="AJF26" i="135"/>
  <c r="AJG26" i="135"/>
  <c r="AJH26" i="135"/>
  <c r="AJI26" i="135"/>
  <c r="AIQ27" i="135"/>
  <c r="AIR27" i="135"/>
  <c r="AIS27" i="135"/>
  <c r="AIT27" i="135"/>
  <c r="AIU27" i="135"/>
  <c r="AIV27" i="135"/>
  <c r="AIW27" i="135"/>
  <c r="AIX27" i="135"/>
  <c r="AIY27" i="135"/>
  <c r="AIZ27" i="135"/>
  <c r="AJA27" i="135"/>
  <c r="AJB27" i="135"/>
  <c r="AJC27" i="135"/>
  <c r="AJD27" i="135"/>
  <c r="AJE27" i="135"/>
  <c r="AJF27" i="135"/>
  <c r="AJG27" i="135"/>
  <c r="AJH27" i="135"/>
  <c r="AJI27" i="135"/>
  <c r="AIQ28" i="135"/>
  <c r="AIR28" i="135"/>
  <c r="AIS28" i="135"/>
  <c r="AIT28" i="135"/>
  <c r="AIU28" i="135"/>
  <c r="AIV28" i="135"/>
  <c r="AIW28" i="135"/>
  <c r="AIX28" i="135"/>
  <c r="AIY28" i="135"/>
  <c r="AIZ28" i="135"/>
  <c r="AJA28" i="135"/>
  <c r="AJB28" i="135"/>
  <c r="AJC28" i="135"/>
  <c r="AJD28" i="135"/>
  <c r="AJE28" i="135"/>
  <c r="AJF28" i="135"/>
  <c r="AJG28" i="135"/>
  <c r="AJH28" i="135"/>
  <c r="AJI28" i="135"/>
  <c r="AIQ29" i="135"/>
  <c r="AIR29" i="135"/>
  <c r="AIS29" i="135"/>
  <c r="AIT29" i="135"/>
  <c r="AIU29" i="135"/>
  <c r="AIV29" i="135"/>
  <c r="AIW29" i="135"/>
  <c r="AIX29" i="135"/>
  <c r="AIY29" i="135"/>
  <c r="AIZ29" i="135"/>
  <c r="AJA29" i="135"/>
  <c r="AJB29" i="135"/>
  <c r="AJC29" i="135"/>
  <c r="AJD29" i="135"/>
  <c r="AJE29" i="135"/>
  <c r="AJF29" i="135"/>
  <c r="AJG29" i="135"/>
  <c r="AJH29" i="135"/>
  <c r="AJI29" i="135"/>
  <c r="AIQ30" i="135"/>
  <c r="AIR30" i="135"/>
  <c r="AIS30" i="135"/>
  <c r="AIT30" i="135"/>
  <c r="AIU30" i="135"/>
  <c r="AIV30" i="135"/>
  <c r="AIW30" i="135"/>
  <c r="AIX30" i="135"/>
  <c r="AIY30" i="135"/>
  <c r="AIZ30" i="135"/>
  <c r="AJA30" i="135"/>
  <c r="AJB30" i="135"/>
  <c r="AJC30" i="135"/>
  <c r="AJD30" i="135"/>
  <c r="AJE30" i="135"/>
  <c r="AJF30" i="135"/>
  <c r="AJG30" i="135"/>
  <c r="AJH30" i="135"/>
  <c r="AJI30" i="135"/>
  <c r="AIQ31" i="135"/>
  <c r="AIR31" i="135"/>
  <c r="AIS31" i="135"/>
  <c r="AIT31" i="135"/>
  <c r="AIU31" i="135"/>
  <c r="AIV31" i="135"/>
  <c r="AIW31" i="135"/>
  <c r="AIX31" i="135"/>
  <c r="AIY31" i="135"/>
  <c r="AIZ31" i="135"/>
  <c r="AJA31" i="135"/>
  <c r="AJB31" i="135"/>
  <c r="AJC31" i="135"/>
  <c r="AJD31" i="135"/>
  <c r="AJE31" i="135"/>
  <c r="AJF31" i="135"/>
  <c r="AJG31" i="135"/>
  <c r="AJH31" i="135"/>
  <c r="AJI31" i="135"/>
  <c r="AIQ32" i="135"/>
  <c r="AIR32" i="135"/>
  <c r="AIS32" i="135"/>
  <c r="AIT32" i="135"/>
  <c r="AIU32" i="135"/>
  <c r="AIV32" i="135"/>
  <c r="AIW32" i="135"/>
  <c r="AIX32" i="135"/>
  <c r="AIY32" i="135"/>
  <c r="AIZ32" i="135"/>
  <c r="AJA32" i="135"/>
  <c r="AJB32" i="135"/>
  <c r="AJC32" i="135"/>
  <c r="AJD32" i="135"/>
  <c r="AJE32" i="135"/>
  <c r="AJF32" i="135"/>
  <c r="AJG32" i="135"/>
  <c r="AJH32" i="135"/>
  <c r="AJI32" i="135"/>
  <c r="AIQ33" i="135"/>
  <c r="AIR33" i="135"/>
  <c r="AIS33" i="135"/>
  <c r="AIT33" i="135"/>
  <c r="AIU33" i="135"/>
  <c r="AIV33" i="135"/>
  <c r="AIW33" i="135"/>
  <c r="AIX33" i="135"/>
  <c r="AIY33" i="135"/>
  <c r="AIZ33" i="135"/>
  <c r="AJA33" i="135"/>
  <c r="AJB33" i="135"/>
  <c r="AJC33" i="135"/>
  <c r="AJD33" i="135"/>
  <c r="AJE33" i="135"/>
  <c r="AJF33" i="135"/>
  <c r="AJG33" i="135"/>
  <c r="AJH33" i="135"/>
  <c r="AJI33" i="135"/>
  <c r="AIQ34" i="135"/>
  <c r="AIR34" i="135"/>
  <c r="AIS34" i="135"/>
  <c r="AIT34" i="135"/>
  <c r="AIU34" i="135"/>
  <c r="AIV34" i="135"/>
  <c r="AIW34" i="135"/>
  <c r="AIX34" i="135"/>
  <c r="AIY34" i="135"/>
  <c r="AIZ34" i="135"/>
  <c r="AJA34" i="135"/>
  <c r="AJB34" i="135"/>
  <c r="AJC34" i="135"/>
  <c r="AJD34" i="135"/>
  <c r="AJE34" i="135"/>
  <c r="AJF34" i="135"/>
  <c r="AJG34" i="135"/>
  <c r="AJH34" i="135"/>
  <c r="AJI34" i="135"/>
  <c r="AIQ35" i="135"/>
  <c r="AIR35" i="135"/>
  <c r="AIS35" i="135"/>
  <c r="AIT35" i="135"/>
  <c r="AIU35" i="135"/>
  <c r="AIV35" i="135"/>
  <c r="AIW35" i="135"/>
  <c r="AIX35" i="135"/>
  <c r="AIY35" i="135"/>
  <c r="AIZ35" i="135"/>
  <c r="AJA35" i="135"/>
  <c r="AJB35" i="135"/>
  <c r="AJC35" i="135"/>
  <c r="AJD35" i="135"/>
  <c r="AJE35" i="135"/>
  <c r="AJF35" i="135"/>
  <c r="AJG35" i="135"/>
  <c r="AJH35" i="135"/>
  <c r="AJI35" i="135"/>
  <c r="AIQ36" i="135"/>
  <c r="AIR36" i="135"/>
  <c r="AIS36" i="135"/>
  <c r="AIT36" i="135"/>
  <c r="AIU36" i="135"/>
  <c r="AIV36" i="135"/>
  <c r="AIW36" i="135"/>
  <c r="AIX36" i="135"/>
  <c r="AIY36" i="135"/>
  <c r="AIZ36" i="135"/>
  <c r="AJA36" i="135"/>
  <c r="AJB36" i="135"/>
  <c r="AJC36" i="135"/>
  <c r="AJD36" i="135"/>
  <c r="AJE36" i="135"/>
  <c r="AJF36" i="135"/>
  <c r="AJG36" i="135"/>
  <c r="AJH36" i="135"/>
  <c r="AJI36" i="135"/>
  <c r="AIQ37" i="135"/>
  <c r="AIR37" i="135"/>
  <c r="AIS37" i="135"/>
  <c r="AIT37" i="135"/>
  <c r="AIU37" i="135"/>
  <c r="AIV37" i="135"/>
  <c r="AIW37" i="135"/>
  <c r="AIX37" i="135"/>
  <c r="AIY37" i="135"/>
  <c r="AIZ37" i="135"/>
  <c r="AJA37" i="135"/>
  <c r="AJB37" i="135"/>
  <c r="AJC37" i="135"/>
  <c r="AJD37" i="135"/>
  <c r="AJE37" i="135"/>
  <c r="AJF37" i="135"/>
  <c r="AJG37" i="135"/>
  <c r="AJH37" i="135"/>
  <c r="AJI37" i="135"/>
  <c r="AIQ38" i="135"/>
  <c r="AIR38" i="135"/>
  <c r="AIS38" i="135"/>
  <c r="AIT38" i="135"/>
  <c r="AIU38" i="135"/>
  <c r="AIV38" i="135"/>
  <c r="AIW38" i="135"/>
  <c r="AIX38" i="135"/>
  <c r="AIY38" i="135"/>
  <c r="AIZ38" i="135"/>
  <c r="AJA38" i="135"/>
  <c r="AJB38" i="135"/>
  <c r="AJC38" i="135"/>
  <c r="AJD38" i="135"/>
  <c r="AJE38" i="135"/>
  <c r="AJF38" i="135"/>
  <c r="AJG38" i="135"/>
  <c r="AJH38" i="135"/>
  <c r="AJI38" i="135"/>
  <c r="AIQ39" i="135"/>
  <c r="AIR39" i="135"/>
  <c r="AIS39" i="135"/>
  <c r="AIT39" i="135"/>
  <c r="AIU39" i="135"/>
  <c r="AIV39" i="135"/>
  <c r="AIW39" i="135"/>
  <c r="AIX39" i="135"/>
  <c r="AIY39" i="135"/>
  <c r="AIZ39" i="135"/>
  <c r="AJA39" i="135"/>
  <c r="AJB39" i="135"/>
  <c r="AJC39" i="135"/>
  <c r="AJD39" i="135"/>
  <c r="AJE39" i="135"/>
  <c r="AJF39" i="135"/>
  <c r="AJG39" i="135"/>
  <c r="AJH39" i="135"/>
  <c r="AJI39" i="135"/>
  <c r="AIQ40" i="135"/>
  <c r="AIR40" i="135"/>
  <c r="AIS40" i="135"/>
  <c r="AIT40" i="135"/>
  <c r="AIU40" i="135"/>
  <c r="AIV40" i="135"/>
  <c r="AIW40" i="135"/>
  <c r="AIX40" i="135"/>
  <c r="AIY40" i="135"/>
  <c r="AIZ40" i="135"/>
  <c r="AJA40" i="135"/>
  <c r="AJB40" i="135"/>
  <c r="AJC40" i="135"/>
  <c r="AJD40" i="135"/>
  <c r="AJE40" i="135"/>
  <c r="AJF40" i="135"/>
  <c r="AJG40" i="135"/>
  <c r="AJH40" i="135"/>
  <c r="AJI40" i="135"/>
  <c r="AIQ41" i="135"/>
  <c r="AIR41" i="135"/>
  <c r="AIS41" i="135"/>
  <c r="AIT41" i="135"/>
  <c r="AIU41" i="135"/>
  <c r="AIV41" i="135"/>
  <c r="AIW41" i="135"/>
  <c r="AIX41" i="135"/>
  <c r="AIY41" i="135"/>
  <c r="AIZ41" i="135"/>
  <c r="AJA41" i="135"/>
  <c r="AJB41" i="135"/>
  <c r="AJC41" i="135"/>
  <c r="AJD41" i="135"/>
  <c r="AJE41" i="135"/>
  <c r="AJF41" i="135"/>
  <c r="AJG41" i="135"/>
  <c r="AJH41" i="135"/>
  <c r="AJI41" i="135"/>
  <c r="AIQ42" i="135"/>
  <c r="AIR42" i="135"/>
  <c r="AIS42" i="135"/>
  <c r="AIT42" i="135"/>
  <c r="AIU42" i="135"/>
  <c r="AIV42" i="135"/>
  <c r="AIW42" i="135"/>
  <c r="AIX42" i="135"/>
  <c r="AIY42" i="135"/>
  <c r="AIZ42" i="135"/>
  <c r="AJA42" i="135"/>
  <c r="AJB42" i="135"/>
  <c r="AJC42" i="135"/>
  <c r="AJD42" i="135"/>
  <c r="AJE42" i="135"/>
  <c r="AJF42" i="135"/>
  <c r="AJG42" i="135"/>
  <c r="AJH42" i="135"/>
  <c r="AJI42" i="135"/>
  <c r="AIQ43" i="135"/>
  <c r="AIR43" i="135"/>
  <c r="AIS43" i="135"/>
  <c r="AIT43" i="135"/>
  <c r="AIU43" i="135"/>
  <c r="AIV43" i="135"/>
  <c r="AIW43" i="135"/>
  <c r="AIX43" i="135"/>
  <c r="AIY43" i="135"/>
  <c r="AIZ43" i="135"/>
  <c r="AJA43" i="135"/>
  <c r="AJB43" i="135"/>
  <c r="AJC43" i="135"/>
  <c r="AJD43" i="135"/>
  <c r="AJE43" i="135"/>
  <c r="AJF43" i="135"/>
  <c r="AJG43" i="135"/>
  <c r="AJH43" i="135"/>
  <c r="AJI43" i="135"/>
  <c r="AIQ44" i="135"/>
  <c r="AIR44" i="135"/>
  <c r="AIS44" i="135"/>
  <c r="AIT44" i="135"/>
  <c r="AIU44" i="135"/>
  <c r="AIV44" i="135"/>
  <c r="AIW44" i="135"/>
  <c r="AIX44" i="135"/>
  <c r="AIY44" i="135"/>
  <c r="AIZ44" i="135"/>
  <c r="AJA44" i="135"/>
  <c r="AJB44" i="135"/>
  <c r="AJC44" i="135"/>
  <c r="AJD44" i="135"/>
  <c r="AJE44" i="135"/>
  <c r="AJF44" i="135"/>
  <c r="AJG44" i="135"/>
  <c r="AJH44" i="135"/>
  <c r="AJI44" i="135"/>
  <c r="AIQ45" i="135"/>
  <c r="AIR45" i="135"/>
  <c r="AIS45" i="135"/>
  <c r="AIT45" i="135"/>
  <c r="AIU45" i="135"/>
  <c r="AIV45" i="135"/>
  <c r="AIW45" i="135"/>
  <c r="AIX45" i="135"/>
  <c r="AIY45" i="135"/>
  <c r="AIZ45" i="135"/>
  <c r="AJA45" i="135"/>
  <c r="AJB45" i="135"/>
  <c r="AJC45" i="135"/>
  <c r="AJD45" i="135"/>
  <c r="AJE45" i="135"/>
  <c r="AJF45" i="135"/>
  <c r="AJG45" i="135"/>
  <c r="AJH45" i="135"/>
  <c r="AJI45" i="135"/>
  <c r="AIQ46" i="135"/>
  <c r="AIR46" i="135"/>
  <c r="AIS46" i="135"/>
  <c r="AIT46" i="135"/>
  <c r="AIU46" i="135"/>
  <c r="AIV46" i="135"/>
  <c r="AIW46" i="135"/>
  <c r="AIX46" i="135"/>
  <c r="AIY46" i="135"/>
  <c r="AIZ46" i="135"/>
  <c r="AJA46" i="135"/>
  <c r="AJB46" i="135"/>
  <c r="AJC46" i="135"/>
  <c r="AJD46" i="135"/>
  <c r="AJE46" i="135"/>
  <c r="AJF46" i="135"/>
  <c r="AJG46" i="135"/>
  <c r="AJH46" i="135"/>
  <c r="AJI46" i="135"/>
  <c r="AIQ47" i="135"/>
  <c r="AIR47" i="135"/>
  <c r="AIS47" i="135"/>
  <c r="AIT47" i="135"/>
  <c r="AIU47" i="135"/>
  <c r="AIV47" i="135"/>
  <c r="AIW47" i="135"/>
  <c r="AIX47" i="135"/>
  <c r="AIY47" i="135"/>
  <c r="AIZ47" i="135"/>
  <c r="AJA47" i="135"/>
  <c r="AJB47" i="135"/>
  <c r="AJC47" i="135"/>
  <c r="AJD47" i="135"/>
  <c r="AJE47" i="135"/>
  <c r="AJF47" i="135"/>
  <c r="AJG47" i="135"/>
  <c r="AJH47" i="135"/>
  <c r="AJI47" i="135"/>
  <c r="AIQ48" i="135"/>
  <c r="AIR48" i="135"/>
  <c r="AIS48" i="135"/>
  <c r="AIT48" i="135"/>
  <c r="AIU48" i="135"/>
  <c r="AIV48" i="135"/>
  <c r="AIW48" i="135"/>
  <c r="AIX48" i="135"/>
  <c r="AIY48" i="135"/>
  <c r="AIZ48" i="135"/>
  <c r="AJA48" i="135"/>
  <c r="AJB48" i="135"/>
  <c r="AJC48" i="135"/>
  <c r="AJD48" i="135"/>
  <c r="AJE48" i="135"/>
  <c r="AJF48" i="135"/>
  <c r="AJG48" i="135"/>
  <c r="AJH48" i="135"/>
  <c r="AJI48" i="135"/>
  <c r="AIQ3" i="135"/>
  <c r="AIR3" i="135"/>
  <c r="AIS3" i="135"/>
  <c r="AIT3" i="135"/>
  <c r="AIU3" i="135"/>
  <c r="AIV3" i="135"/>
  <c r="AIW3" i="135"/>
  <c r="AIX3" i="135"/>
  <c r="AIY3" i="135"/>
  <c r="AIZ3" i="135"/>
  <c r="AJA3" i="135"/>
  <c r="AJB3" i="135"/>
  <c r="AJC3" i="135"/>
  <c r="AJD3" i="135"/>
  <c r="AJE3" i="135"/>
  <c r="AJF3" i="135"/>
  <c r="AJG3" i="135"/>
  <c r="AJH3" i="135"/>
  <c r="AJI3" i="135"/>
  <c r="AIL4" i="135"/>
  <c r="AIM4" i="135"/>
  <c r="AIN4" i="135"/>
  <c r="AIO4" i="135"/>
  <c r="AIP4" i="135"/>
  <c r="AIL5" i="135"/>
  <c r="AIM5" i="135"/>
  <c r="AIN5" i="135"/>
  <c r="AIO5" i="135"/>
  <c r="AIP5" i="135"/>
  <c r="AIL6" i="135"/>
  <c r="AIM6" i="135"/>
  <c r="AIN6" i="135"/>
  <c r="AIO6" i="135"/>
  <c r="AIP6" i="135"/>
  <c r="AIL7" i="135"/>
  <c r="AIM7" i="135"/>
  <c r="AIN7" i="135"/>
  <c r="AIO7" i="135"/>
  <c r="AIP7" i="135"/>
  <c r="AIL8" i="135"/>
  <c r="AIM8" i="135"/>
  <c r="AIN8" i="135"/>
  <c r="AIO8" i="135"/>
  <c r="AIP8" i="135"/>
  <c r="AIL9" i="135"/>
  <c r="AIM9" i="135"/>
  <c r="AIN9" i="135"/>
  <c r="AIO9" i="135"/>
  <c r="AIP9" i="135"/>
  <c r="AIL10" i="135"/>
  <c r="AIM10" i="135"/>
  <c r="AIN10" i="135"/>
  <c r="AIO10" i="135"/>
  <c r="AIP10" i="135"/>
  <c r="AIL11" i="135"/>
  <c r="AIM11" i="135"/>
  <c r="AIN11" i="135"/>
  <c r="AIO11" i="135"/>
  <c r="AIP11" i="135"/>
  <c r="AIL12" i="135"/>
  <c r="AIM12" i="135"/>
  <c r="AIN12" i="135"/>
  <c r="AIO12" i="135"/>
  <c r="AIP12" i="135"/>
  <c r="AIL13" i="135"/>
  <c r="AIM13" i="135"/>
  <c r="AIN13" i="135"/>
  <c r="AIO13" i="135"/>
  <c r="AIP13" i="135"/>
  <c r="AIL14" i="135"/>
  <c r="AIM14" i="135"/>
  <c r="AIN14" i="135"/>
  <c r="AIO14" i="135"/>
  <c r="AIP14" i="135"/>
  <c r="AIL15" i="135"/>
  <c r="AIM15" i="135"/>
  <c r="AIN15" i="135"/>
  <c r="AIO15" i="135"/>
  <c r="AIP15" i="135"/>
  <c r="AIL16" i="135"/>
  <c r="AIM16" i="135"/>
  <c r="AIN16" i="135"/>
  <c r="AIO16" i="135"/>
  <c r="AIP16" i="135"/>
  <c r="AIL17" i="135"/>
  <c r="AIM17" i="135"/>
  <c r="AIN17" i="135"/>
  <c r="AIO17" i="135"/>
  <c r="AIP17" i="135"/>
  <c r="AIL18" i="135"/>
  <c r="AIM18" i="135"/>
  <c r="AIN18" i="135"/>
  <c r="AIO18" i="135"/>
  <c r="AIP18" i="135"/>
  <c r="AIL19" i="135"/>
  <c r="AIM19" i="135"/>
  <c r="AIN19" i="135"/>
  <c r="AIO19" i="135"/>
  <c r="AIP19" i="135"/>
  <c r="AIL20" i="135"/>
  <c r="AIM20" i="135"/>
  <c r="AIN20" i="135"/>
  <c r="AIO20" i="135"/>
  <c r="AIP20" i="135"/>
  <c r="AIL21" i="135"/>
  <c r="AIM21" i="135"/>
  <c r="AIN21" i="135"/>
  <c r="AIO21" i="135"/>
  <c r="AIP21" i="135"/>
  <c r="AIL22" i="135"/>
  <c r="AIM22" i="135"/>
  <c r="AIN22" i="135"/>
  <c r="AIO22" i="135"/>
  <c r="AIP22" i="135"/>
  <c r="AIL23" i="135"/>
  <c r="AIM23" i="135"/>
  <c r="AIN23" i="135"/>
  <c r="AIO23" i="135"/>
  <c r="AIP23" i="135"/>
  <c r="AIL24" i="135"/>
  <c r="AIM24" i="135"/>
  <c r="AIN24" i="135"/>
  <c r="AIO24" i="135"/>
  <c r="AIP24" i="135"/>
  <c r="AIL25" i="135"/>
  <c r="AIM25" i="135"/>
  <c r="AIN25" i="135"/>
  <c r="AIO25" i="135"/>
  <c r="AIP25" i="135"/>
  <c r="AIL26" i="135"/>
  <c r="AIM26" i="135"/>
  <c r="AIN26" i="135"/>
  <c r="AIO26" i="135"/>
  <c r="AIP26" i="135"/>
  <c r="AIL27" i="135"/>
  <c r="AIM27" i="135"/>
  <c r="AIN27" i="135"/>
  <c r="AIO27" i="135"/>
  <c r="AIP27" i="135"/>
  <c r="AIL28" i="135"/>
  <c r="AIM28" i="135"/>
  <c r="AIN28" i="135"/>
  <c r="AIO28" i="135"/>
  <c r="AIP28" i="135"/>
  <c r="AIL29" i="135"/>
  <c r="AIM29" i="135"/>
  <c r="AIN29" i="135"/>
  <c r="AIO29" i="135"/>
  <c r="AIP29" i="135"/>
  <c r="AIL30" i="135"/>
  <c r="AIM30" i="135"/>
  <c r="AIN30" i="135"/>
  <c r="AIO30" i="135"/>
  <c r="AIP30" i="135"/>
  <c r="AIL31" i="135"/>
  <c r="AIM31" i="135"/>
  <c r="AIN31" i="135"/>
  <c r="AIO31" i="135"/>
  <c r="AIP31" i="135"/>
  <c r="AIL32" i="135"/>
  <c r="AIM32" i="135"/>
  <c r="AIN32" i="135"/>
  <c r="AIO32" i="135"/>
  <c r="AIP32" i="135"/>
  <c r="AIL33" i="135"/>
  <c r="AIM33" i="135"/>
  <c r="AIN33" i="135"/>
  <c r="AIO33" i="135"/>
  <c r="AIP33" i="135"/>
  <c r="AIL34" i="135"/>
  <c r="AIM34" i="135"/>
  <c r="AIN34" i="135"/>
  <c r="AIO34" i="135"/>
  <c r="AIP34" i="135"/>
  <c r="AIL35" i="135"/>
  <c r="AIM35" i="135"/>
  <c r="AIN35" i="135"/>
  <c r="AIO35" i="135"/>
  <c r="AIP35" i="135"/>
  <c r="AIL36" i="135"/>
  <c r="AIM36" i="135"/>
  <c r="AIN36" i="135"/>
  <c r="AIO36" i="135"/>
  <c r="AIP36" i="135"/>
  <c r="AIL37" i="135"/>
  <c r="AIM37" i="135"/>
  <c r="AIN37" i="135"/>
  <c r="AIO37" i="135"/>
  <c r="AIP37" i="135"/>
  <c r="AIL38" i="135"/>
  <c r="AIM38" i="135"/>
  <c r="AIN38" i="135"/>
  <c r="AIO38" i="135"/>
  <c r="AIP38" i="135"/>
  <c r="AIL39" i="135"/>
  <c r="AIM39" i="135"/>
  <c r="AIN39" i="135"/>
  <c r="AIO39" i="135"/>
  <c r="AIP39" i="135"/>
  <c r="AIL40" i="135"/>
  <c r="AIM40" i="135"/>
  <c r="AIN40" i="135"/>
  <c r="AIO40" i="135"/>
  <c r="AIP40" i="135"/>
  <c r="AIL41" i="135"/>
  <c r="AIM41" i="135"/>
  <c r="AIN41" i="135"/>
  <c r="AIO41" i="135"/>
  <c r="AIP41" i="135"/>
  <c r="AIL42" i="135"/>
  <c r="AIM42" i="135"/>
  <c r="AIN42" i="135"/>
  <c r="AIO42" i="135"/>
  <c r="AIP42" i="135"/>
  <c r="AIL43" i="135"/>
  <c r="AIM43" i="135"/>
  <c r="AIN43" i="135"/>
  <c r="AIO43" i="135"/>
  <c r="AIP43" i="135"/>
  <c r="AIL44" i="135"/>
  <c r="AIM44" i="135"/>
  <c r="AIN44" i="135"/>
  <c r="AIO44" i="135"/>
  <c r="AIP44" i="135"/>
  <c r="AIL45" i="135"/>
  <c r="AIM45" i="135"/>
  <c r="AIN45" i="135"/>
  <c r="AIO45" i="135"/>
  <c r="AIP45" i="135"/>
  <c r="AIL46" i="135"/>
  <c r="AIM46" i="135"/>
  <c r="AIN46" i="135"/>
  <c r="AIO46" i="135"/>
  <c r="AIP46" i="135"/>
  <c r="AIL47" i="135"/>
  <c r="AIM47" i="135"/>
  <c r="AIN47" i="135"/>
  <c r="AIO47" i="135"/>
  <c r="AIP47" i="135"/>
  <c r="AIL48" i="135"/>
  <c r="AIM48" i="135"/>
  <c r="AIN48" i="135"/>
  <c r="AIO48" i="135"/>
  <c r="AIP48" i="135"/>
  <c r="AIM3" i="135"/>
  <c r="AIP3" i="135"/>
  <c r="AIL3" i="135"/>
  <c r="AIK3" i="135"/>
  <c r="AIF4" i="135"/>
  <c r="AIG4" i="135"/>
  <c r="AIH4" i="135"/>
  <c r="AII4" i="135"/>
  <c r="AIJ4" i="135"/>
  <c r="AIF5" i="135"/>
  <c r="AIG5" i="135"/>
  <c r="AIH5" i="135"/>
  <c r="AII5" i="135"/>
  <c r="AIJ5" i="135"/>
  <c r="AIF6" i="135"/>
  <c r="AIG6" i="135"/>
  <c r="AIH6" i="135"/>
  <c r="AII6" i="135"/>
  <c r="AIJ6" i="135"/>
  <c r="AIF7" i="135"/>
  <c r="AIG7" i="135"/>
  <c r="AIH7" i="135"/>
  <c r="AII7" i="135"/>
  <c r="AIJ7" i="135"/>
  <c r="AIF8" i="135"/>
  <c r="AIG8" i="135"/>
  <c r="AIH8" i="135"/>
  <c r="AII8" i="135"/>
  <c r="AIJ8" i="135"/>
  <c r="AIF9" i="135"/>
  <c r="AIG9" i="135"/>
  <c r="AIH9" i="135"/>
  <c r="AII9" i="135"/>
  <c r="AIJ9" i="135"/>
  <c r="AIF10" i="135"/>
  <c r="AIG10" i="135"/>
  <c r="AIH10" i="135"/>
  <c r="AII10" i="135"/>
  <c r="AIJ10" i="135"/>
  <c r="AIF11" i="135"/>
  <c r="AIG11" i="135"/>
  <c r="AIH11" i="135"/>
  <c r="AII11" i="135"/>
  <c r="AIJ11" i="135"/>
  <c r="AIF12" i="135"/>
  <c r="AIG12" i="135"/>
  <c r="AIH12" i="135"/>
  <c r="AII12" i="135"/>
  <c r="AIJ12" i="135"/>
  <c r="AIF13" i="135"/>
  <c r="AIG13" i="135"/>
  <c r="AIH13" i="135"/>
  <c r="AII13" i="135"/>
  <c r="AIJ13" i="135"/>
  <c r="AIF14" i="135"/>
  <c r="AIG14" i="135"/>
  <c r="AIH14" i="135"/>
  <c r="AII14" i="135"/>
  <c r="AIJ14" i="135"/>
  <c r="AIF15" i="135"/>
  <c r="AIG15" i="135"/>
  <c r="AIH15" i="135"/>
  <c r="AII15" i="135"/>
  <c r="AIJ15" i="135"/>
  <c r="AIF16" i="135"/>
  <c r="AIG16" i="135"/>
  <c r="AIH16" i="135"/>
  <c r="AII16" i="135"/>
  <c r="AIJ16" i="135"/>
  <c r="AIF17" i="135"/>
  <c r="AIG17" i="135"/>
  <c r="AIH17" i="135"/>
  <c r="AII17" i="135"/>
  <c r="AIJ17" i="135"/>
  <c r="AIF18" i="135"/>
  <c r="AIG18" i="135"/>
  <c r="AIH18" i="135"/>
  <c r="AII18" i="135"/>
  <c r="AIJ18" i="135"/>
  <c r="AIF19" i="135"/>
  <c r="AIG19" i="135"/>
  <c r="AIH19" i="135"/>
  <c r="AII19" i="135"/>
  <c r="AIJ19" i="135"/>
  <c r="AIF20" i="135"/>
  <c r="AIG20" i="135"/>
  <c r="AIH20" i="135"/>
  <c r="AII20" i="135"/>
  <c r="AIJ20" i="135"/>
  <c r="AIF21" i="135"/>
  <c r="AIG21" i="135"/>
  <c r="AIH21" i="135"/>
  <c r="AII21" i="135"/>
  <c r="AIJ21" i="135"/>
  <c r="AIF22" i="135"/>
  <c r="AIG22" i="135"/>
  <c r="AIH22" i="135"/>
  <c r="AII22" i="135"/>
  <c r="AIJ22" i="135"/>
  <c r="AIF23" i="135"/>
  <c r="AIG23" i="135"/>
  <c r="AIH23" i="135"/>
  <c r="AII23" i="135"/>
  <c r="AIJ23" i="135"/>
  <c r="AIF24" i="135"/>
  <c r="AIG24" i="135"/>
  <c r="AIH24" i="135"/>
  <c r="AII24" i="135"/>
  <c r="AIJ24" i="135"/>
  <c r="AIF25" i="135"/>
  <c r="AIG25" i="135"/>
  <c r="AIH25" i="135"/>
  <c r="AII25" i="135"/>
  <c r="AIJ25" i="135"/>
  <c r="AIF26" i="135"/>
  <c r="AIG26" i="135"/>
  <c r="AIH26" i="135"/>
  <c r="AII26" i="135"/>
  <c r="AIJ26" i="135"/>
  <c r="AIF27" i="135"/>
  <c r="AIG27" i="135"/>
  <c r="AIH27" i="135"/>
  <c r="AII27" i="135"/>
  <c r="AIJ27" i="135"/>
  <c r="AIF28" i="135"/>
  <c r="AIG28" i="135"/>
  <c r="AIH28" i="135"/>
  <c r="AII28" i="135"/>
  <c r="AIJ28" i="135"/>
  <c r="AIF29" i="135"/>
  <c r="AIG29" i="135"/>
  <c r="AIH29" i="135"/>
  <c r="AII29" i="135"/>
  <c r="AIJ29" i="135"/>
  <c r="AIF30" i="135"/>
  <c r="AIG30" i="135"/>
  <c r="AIH30" i="135"/>
  <c r="AII30" i="135"/>
  <c r="AIJ30" i="135"/>
  <c r="AIF31" i="135"/>
  <c r="AIG31" i="135"/>
  <c r="AIH31" i="135"/>
  <c r="AII31" i="135"/>
  <c r="AIJ31" i="135"/>
  <c r="AIF32" i="135"/>
  <c r="AIG32" i="135"/>
  <c r="AIH32" i="135"/>
  <c r="AII32" i="135"/>
  <c r="AIJ32" i="135"/>
  <c r="AIF33" i="135"/>
  <c r="AIG33" i="135"/>
  <c r="AIH33" i="135"/>
  <c r="AII33" i="135"/>
  <c r="AIJ33" i="135"/>
  <c r="AIF34" i="135"/>
  <c r="AIG34" i="135"/>
  <c r="AIH34" i="135"/>
  <c r="AII34" i="135"/>
  <c r="AIJ34" i="135"/>
  <c r="AIF35" i="135"/>
  <c r="AIG35" i="135"/>
  <c r="AIH35" i="135"/>
  <c r="AII35" i="135"/>
  <c r="AIJ35" i="135"/>
  <c r="AIF36" i="135"/>
  <c r="AIG36" i="135"/>
  <c r="AIH36" i="135"/>
  <c r="AII36" i="135"/>
  <c r="AIJ36" i="135"/>
  <c r="AIF37" i="135"/>
  <c r="AIG37" i="135"/>
  <c r="AIH37" i="135"/>
  <c r="AII37" i="135"/>
  <c r="AIJ37" i="135"/>
  <c r="AIF38" i="135"/>
  <c r="AIG38" i="135"/>
  <c r="AIH38" i="135"/>
  <c r="AII38" i="135"/>
  <c r="AIJ38" i="135"/>
  <c r="AIF39" i="135"/>
  <c r="AIG39" i="135"/>
  <c r="AIH39" i="135"/>
  <c r="AII39" i="135"/>
  <c r="AIJ39" i="135"/>
  <c r="AIF40" i="135"/>
  <c r="AIG40" i="135"/>
  <c r="AIH40" i="135"/>
  <c r="AII40" i="135"/>
  <c r="AIJ40" i="135"/>
  <c r="AIF41" i="135"/>
  <c r="AIG41" i="135"/>
  <c r="AIH41" i="135"/>
  <c r="AII41" i="135"/>
  <c r="AIJ41" i="135"/>
  <c r="AIF42" i="135"/>
  <c r="AIG42" i="135"/>
  <c r="AIH42" i="135"/>
  <c r="AII42" i="135"/>
  <c r="AIJ42" i="135"/>
  <c r="AIF43" i="135"/>
  <c r="AIG43" i="135"/>
  <c r="AIH43" i="135"/>
  <c r="AII43" i="135"/>
  <c r="AIJ43" i="135"/>
  <c r="AIF44" i="135"/>
  <c r="AIG44" i="135"/>
  <c r="AIH44" i="135"/>
  <c r="AII44" i="135"/>
  <c r="AIJ44" i="135"/>
  <c r="AIF45" i="135"/>
  <c r="AIG45" i="135"/>
  <c r="AIH45" i="135"/>
  <c r="AII45" i="135"/>
  <c r="AIJ45" i="135"/>
  <c r="AIF46" i="135"/>
  <c r="AIG46" i="135"/>
  <c r="AIH46" i="135"/>
  <c r="AII46" i="135"/>
  <c r="AIJ46" i="135"/>
  <c r="AIF47" i="135"/>
  <c r="AIG47" i="135"/>
  <c r="AIH47" i="135"/>
  <c r="AII47" i="135"/>
  <c r="AIJ47" i="135"/>
  <c r="AIF48" i="135"/>
  <c r="AIG48" i="135"/>
  <c r="AIH48" i="135"/>
  <c r="AII48" i="135"/>
  <c r="AIJ48" i="135"/>
  <c r="AIF3" i="135"/>
  <c r="AIG3" i="135"/>
  <c r="AIH3" i="135"/>
  <c r="AII3" i="135"/>
  <c r="AIJ3" i="135"/>
  <c r="AHZ4" i="135"/>
  <c r="AIA4" i="135"/>
  <c r="AIB4" i="135"/>
  <c r="AIC4" i="135"/>
  <c r="AID4" i="135"/>
  <c r="AIE4" i="135"/>
  <c r="AHZ5" i="135"/>
  <c r="AIA5" i="135"/>
  <c r="AIB5" i="135"/>
  <c r="AIC5" i="135"/>
  <c r="AID5" i="135"/>
  <c r="AIE5" i="135"/>
  <c r="AHZ6" i="135"/>
  <c r="AIA6" i="135"/>
  <c r="AIB6" i="135"/>
  <c r="AIC6" i="135"/>
  <c r="AID6" i="135"/>
  <c r="AIE6" i="135"/>
  <c r="AHZ7" i="135"/>
  <c r="AIA7" i="135"/>
  <c r="AIB7" i="135"/>
  <c r="AIC7" i="135"/>
  <c r="AID7" i="135"/>
  <c r="AIE7" i="135"/>
  <c r="AHZ8" i="135"/>
  <c r="AIA8" i="135"/>
  <c r="AIB8" i="135"/>
  <c r="AIC8" i="135"/>
  <c r="AID8" i="135"/>
  <c r="AIE8" i="135"/>
  <c r="AHZ9" i="135"/>
  <c r="AIA9" i="135"/>
  <c r="AIB9" i="135"/>
  <c r="AIC9" i="135"/>
  <c r="AID9" i="135"/>
  <c r="AIE9" i="135"/>
  <c r="AHZ10" i="135"/>
  <c r="AIA10" i="135"/>
  <c r="AIB10" i="135"/>
  <c r="AIC10" i="135"/>
  <c r="AID10" i="135"/>
  <c r="AIE10" i="135"/>
  <c r="AHZ11" i="135"/>
  <c r="AIA11" i="135"/>
  <c r="AIB11" i="135"/>
  <c r="AIC11" i="135"/>
  <c r="AID11" i="135"/>
  <c r="AIE11" i="135"/>
  <c r="AHZ12" i="135"/>
  <c r="AIA12" i="135"/>
  <c r="AIB12" i="135"/>
  <c r="AIC12" i="135"/>
  <c r="AID12" i="135"/>
  <c r="AIE12" i="135"/>
  <c r="AHZ13" i="135"/>
  <c r="AIA13" i="135"/>
  <c r="AIB13" i="135"/>
  <c r="AIC13" i="135"/>
  <c r="AID13" i="135"/>
  <c r="AIE13" i="135"/>
  <c r="AHZ14" i="135"/>
  <c r="AIA14" i="135"/>
  <c r="AIB14" i="135"/>
  <c r="AIC14" i="135"/>
  <c r="AID14" i="135"/>
  <c r="AIE14" i="135"/>
  <c r="AHZ15" i="135"/>
  <c r="AIA15" i="135"/>
  <c r="AIB15" i="135"/>
  <c r="AIC15" i="135"/>
  <c r="AID15" i="135"/>
  <c r="AIE15" i="135"/>
  <c r="AHZ16" i="135"/>
  <c r="AIA16" i="135"/>
  <c r="AIB16" i="135"/>
  <c r="AIC16" i="135"/>
  <c r="AID16" i="135"/>
  <c r="AIE16" i="135"/>
  <c r="AHZ17" i="135"/>
  <c r="AIA17" i="135"/>
  <c r="AIB17" i="135"/>
  <c r="AIC17" i="135"/>
  <c r="AID17" i="135"/>
  <c r="AIE17" i="135"/>
  <c r="AHZ18" i="135"/>
  <c r="AIA18" i="135"/>
  <c r="AIB18" i="135"/>
  <c r="AIC18" i="135"/>
  <c r="AID18" i="135"/>
  <c r="AIE18" i="135"/>
  <c r="AHZ19" i="135"/>
  <c r="AIA19" i="135"/>
  <c r="AIB19" i="135"/>
  <c r="AIC19" i="135"/>
  <c r="AID19" i="135"/>
  <c r="AIE19" i="135"/>
  <c r="AHZ20" i="135"/>
  <c r="AIA20" i="135"/>
  <c r="AIB20" i="135"/>
  <c r="AIC20" i="135"/>
  <c r="AID20" i="135"/>
  <c r="AIE20" i="135"/>
  <c r="AHZ21" i="135"/>
  <c r="AIA21" i="135"/>
  <c r="AIB21" i="135"/>
  <c r="AIC21" i="135"/>
  <c r="AID21" i="135"/>
  <c r="AIE21" i="135"/>
  <c r="AHZ22" i="135"/>
  <c r="AIA22" i="135"/>
  <c r="AIB22" i="135"/>
  <c r="AIC22" i="135"/>
  <c r="AID22" i="135"/>
  <c r="AIE22" i="135"/>
  <c r="AHZ23" i="135"/>
  <c r="AIA23" i="135"/>
  <c r="AIB23" i="135"/>
  <c r="AIC23" i="135"/>
  <c r="AID23" i="135"/>
  <c r="AIE23" i="135"/>
  <c r="AHZ24" i="135"/>
  <c r="AIA24" i="135"/>
  <c r="AIB24" i="135"/>
  <c r="AIC24" i="135"/>
  <c r="AID24" i="135"/>
  <c r="AIE24" i="135"/>
  <c r="AHZ25" i="135"/>
  <c r="AIA25" i="135"/>
  <c r="AIB25" i="135"/>
  <c r="AIC25" i="135"/>
  <c r="AID25" i="135"/>
  <c r="AIE25" i="135"/>
  <c r="AHZ26" i="135"/>
  <c r="AIA26" i="135"/>
  <c r="AIB26" i="135"/>
  <c r="AIC26" i="135"/>
  <c r="AID26" i="135"/>
  <c r="AIE26" i="135"/>
  <c r="AHZ27" i="135"/>
  <c r="AIA27" i="135"/>
  <c r="AIB27" i="135"/>
  <c r="AIC27" i="135"/>
  <c r="AID27" i="135"/>
  <c r="AIE27" i="135"/>
  <c r="AHZ28" i="135"/>
  <c r="AIA28" i="135"/>
  <c r="AIB28" i="135"/>
  <c r="AIC28" i="135"/>
  <c r="AID28" i="135"/>
  <c r="AIE28" i="135"/>
  <c r="AHZ29" i="135"/>
  <c r="AIA29" i="135"/>
  <c r="AIB29" i="135"/>
  <c r="AIC29" i="135"/>
  <c r="AID29" i="135"/>
  <c r="AIE29" i="135"/>
  <c r="AHZ30" i="135"/>
  <c r="AIA30" i="135"/>
  <c r="AIB30" i="135"/>
  <c r="AIC30" i="135"/>
  <c r="AID30" i="135"/>
  <c r="AIE30" i="135"/>
  <c r="AHZ31" i="135"/>
  <c r="AIA31" i="135"/>
  <c r="AIB31" i="135"/>
  <c r="AIC31" i="135"/>
  <c r="AID31" i="135"/>
  <c r="AIE31" i="135"/>
  <c r="AHZ32" i="135"/>
  <c r="AIA32" i="135"/>
  <c r="AIB32" i="135"/>
  <c r="AIC32" i="135"/>
  <c r="AID32" i="135"/>
  <c r="AIE32" i="135"/>
  <c r="AHZ33" i="135"/>
  <c r="AIA33" i="135"/>
  <c r="AIB33" i="135"/>
  <c r="AIC33" i="135"/>
  <c r="AID33" i="135"/>
  <c r="AIE33" i="135"/>
  <c r="AHZ34" i="135"/>
  <c r="AIA34" i="135"/>
  <c r="AIB34" i="135"/>
  <c r="AIC34" i="135"/>
  <c r="AID34" i="135"/>
  <c r="AIE34" i="135"/>
  <c r="AHZ35" i="135"/>
  <c r="AIA35" i="135"/>
  <c r="AIB35" i="135"/>
  <c r="AIC35" i="135"/>
  <c r="AID35" i="135"/>
  <c r="AIE35" i="135"/>
  <c r="AHZ36" i="135"/>
  <c r="AIA36" i="135"/>
  <c r="AIB36" i="135"/>
  <c r="AIC36" i="135"/>
  <c r="AID36" i="135"/>
  <c r="AIE36" i="135"/>
  <c r="AHZ37" i="135"/>
  <c r="AIA37" i="135"/>
  <c r="AIB37" i="135"/>
  <c r="AIC37" i="135"/>
  <c r="AID37" i="135"/>
  <c r="AIE37" i="135"/>
  <c r="AHZ38" i="135"/>
  <c r="AIA38" i="135"/>
  <c r="AIB38" i="135"/>
  <c r="AIC38" i="135"/>
  <c r="AID38" i="135"/>
  <c r="AIE38" i="135"/>
  <c r="AHZ39" i="135"/>
  <c r="AIA39" i="135"/>
  <c r="AIB39" i="135"/>
  <c r="AIC39" i="135"/>
  <c r="AID39" i="135"/>
  <c r="AIE39" i="135"/>
  <c r="AHZ40" i="135"/>
  <c r="AIA40" i="135"/>
  <c r="AIB40" i="135"/>
  <c r="AIC40" i="135"/>
  <c r="AID40" i="135"/>
  <c r="AIE40" i="135"/>
  <c r="AHZ41" i="135"/>
  <c r="AIA41" i="135"/>
  <c r="AIB41" i="135"/>
  <c r="AIC41" i="135"/>
  <c r="AID41" i="135"/>
  <c r="AIE41" i="135"/>
  <c r="AHZ42" i="135"/>
  <c r="AIA42" i="135"/>
  <c r="AIB42" i="135"/>
  <c r="AIC42" i="135"/>
  <c r="AID42" i="135"/>
  <c r="AIE42" i="135"/>
  <c r="AHZ43" i="135"/>
  <c r="AIA43" i="135"/>
  <c r="AIB43" i="135"/>
  <c r="AIC43" i="135"/>
  <c r="AID43" i="135"/>
  <c r="AIE43" i="135"/>
  <c r="AHZ44" i="135"/>
  <c r="AIA44" i="135"/>
  <c r="AIB44" i="135"/>
  <c r="AIC44" i="135"/>
  <c r="AID44" i="135"/>
  <c r="AIE44" i="135"/>
  <c r="AHZ45" i="135"/>
  <c r="AIA45" i="135"/>
  <c r="AIB45" i="135"/>
  <c r="AIC45" i="135"/>
  <c r="AID45" i="135"/>
  <c r="AIE45" i="135"/>
  <c r="AHZ46" i="135"/>
  <c r="AIA46" i="135"/>
  <c r="AIB46" i="135"/>
  <c r="AIC46" i="135"/>
  <c r="AID46" i="135"/>
  <c r="AIE46" i="135"/>
  <c r="AHZ47" i="135"/>
  <c r="AIA47" i="135"/>
  <c r="AIB47" i="135"/>
  <c r="AIC47" i="135"/>
  <c r="AID47" i="135"/>
  <c r="AIE47" i="135"/>
  <c r="AHZ48" i="135"/>
  <c r="AIA48" i="135"/>
  <c r="AIB48" i="135"/>
  <c r="AIC48" i="135"/>
  <c r="AID48" i="135"/>
  <c r="AIE48" i="135"/>
  <c r="AHZ3" i="135"/>
  <c r="AIA3" i="135"/>
  <c r="AIB3" i="135"/>
  <c r="AIC3" i="135"/>
  <c r="AID3" i="135"/>
  <c r="AIE3" i="135"/>
  <c r="AHN4" i="135"/>
  <c r="AHO4" i="135"/>
  <c r="AHP4" i="135"/>
  <c r="AHQ4" i="135"/>
  <c r="AHR4" i="135"/>
  <c r="AHS4" i="135"/>
  <c r="AHT4" i="135"/>
  <c r="AHU4" i="135"/>
  <c r="AHV4" i="135"/>
  <c r="AHW4" i="135"/>
  <c r="AHX4" i="135"/>
  <c r="AHY4" i="135"/>
  <c r="AHN5" i="135"/>
  <c r="AHO5" i="135"/>
  <c r="AHP5" i="135"/>
  <c r="AHQ5" i="135"/>
  <c r="AHR5" i="135"/>
  <c r="AHS5" i="135"/>
  <c r="AHT5" i="135"/>
  <c r="AHU5" i="135"/>
  <c r="AHV5" i="135"/>
  <c r="AHW5" i="135"/>
  <c r="AHX5" i="135"/>
  <c r="AHY5" i="135"/>
  <c r="AHN6" i="135"/>
  <c r="AHO6" i="135"/>
  <c r="AHP6" i="135"/>
  <c r="AHQ6" i="135"/>
  <c r="AHR6" i="135"/>
  <c r="AHS6" i="135"/>
  <c r="AHT6" i="135"/>
  <c r="AHU6" i="135"/>
  <c r="AHV6" i="135"/>
  <c r="AHW6" i="135"/>
  <c r="AHX6" i="135"/>
  <c r="AHY6" i="135"/>
  <c r="AHN7" i="135"/>
  <c r="AHO7" i="135"/>
  <c r="AHP7" i="135"/>
  <c r="AHQ7" i="135"/>
  <c r="AHR7" i="135"/>
  <c r="AHS7" i="135"/>
  <c r="AHT7" i="135"/>
  <c r="AHU7" i="135"/>
  <c r="AHV7" i="135"/>
  <c r="AHW7" i="135"/>
  <c r="AHX7" i="135"/>
  <c r="AHY7" i="135"/>
  <c r="AHN8" i="135"/>
  <c r="AHO8" i="135"/>
  <c r="AHP8" i="135"/>
  <c r="AHQ8" i="135"/>
  <c r="AHR8" i="135"/>
  <c r="AHS8" i="135"/>
  <c r="AHT8" i="135"/>
  <c r="AHU8" i="135"/>
  <c r="AHV8" i="135"/>
  <c r="AHW8" i="135"/>
  <c r="AHX8" i="135"/>
  <c r="AHY8" i="135"/>
  <c r="AHN9" i="135"/>
  <c r="AHO9" i="135"/>
  <c r="AHP9" i="135"/>
  <c r="AHQ9" i="135"/>
  <c r="AHR9" i="135"/>
  <c r="AHS9" i="135"/>
  <c r="AHT9" i="135"/>
  <c r="AHU9" i="135"/>
  <c r="AHV9" i="135"/>
  <c r="AHW9" i="135"/>
  <c r="AHX9" i="135"/>
  <c r="AHY9" i="135"/>
  <c r="AHN10" i="135"/>
  <c r="AHO10" i="135"/>
  <c r="AHP10" i="135"/>
  <c r="AHQ10" i="135"/>
  <c r="AHR10" i="135"/>
  <c r="AHS10" i="135"/>
  <c r="AHT10" i="135"/>
  <c r="AHU10" i="135"/>
  <c r="AHV10" i="135"/>
  <c r="AHW10" i="135"/>
  <c r="AHX10" i="135"/>
  <c r="AHY10" i="135"/>
  <c r="AHN11" i="135"/>
  <c r="AHO11" i="135"/>
  <c r="AHP11" i="135"/>
  <c r="AHQ11" i="135"/>
  <c r="AHR11" i="135"/>
  <c r="AHS11" i="135"/>
  <c r="AHT11" i="135"/>
  <c r="AHU11" i="135"/>
  <c r="AHV11" i="135"/>
  <c r="AHW11" i="135"/>
  <c r="AHX11" i="135"/>
  <c r="AHY11" i="135"/>
  <c r="AHN12" i="135"/>
  <c r="AHO12" i="135"/>
  <c r="AHP12" i="135"/>
  <c r="AHQ12" i="135"/>
  <c r="AHR12" i="135"/>
  <c r="AHS12" i="135"/>
  <c r="AHT12" i="135"/>
  <c r="AHU12" i="135"/>
  <c r="AHV12" i="135"/>
  <c r="AHW12" i="135"/>
  <c r="AHX12" i="135"/>
  <c r="AHY12" i="135"/>
  <c r="AHN13" i="135"/>
  <c r="AHO13" i="135"/>
  <c r="AHP13" i="135"/>
  <c r="AHQ13" i="135"/>
  <c r="AHR13" i="135"/>
  <c r="AHS13" i="135"/>
  <c r="AHT13" i="135"/>
  <c r="AHU13" i="135"/>
  <c r="AHV13" i="135"/>
  <c r="AHW13" i="135"/>
  <c r="AHX13" i="135"/>
  <c r="AHY13" i="135"/>
  <c r="AHN14" i="135"/>
  <c r="AHO14" i="135"/>
  <c r="AHP14" i="135"/>
  <c r="AHQ14" i="135"/>
  <c r="AHR14" i="135"/>
  <c r="AHS14" i="135"/>
  <c r="AHT14" i="135"/>
  <c r="AHU14" i="135"/>
  <c r="AHV14" i="135"/>
  <c r="AHW14" i="135"/>
  <c r="AHX14" i="135"/>
  <c r="AHY14" i="135"/>
  <c r="AHN15" i="135"/>
  <c r="AHO15" i="135"/>
  <c r="AHP15" i="135"/>
  <c r="AHQ15" i="135"/>
  <c r="AHR15" i="135"/>
  <c r="AHS15" i="135"/>
  <c r="AHT15" i="135"/>
  <c r="AHU15" i="135"/>
  <c r="AHV15" i="135"/>
  <c r="AHW15" i="135"/>
  <c r="AHX15" i="135"/>
  <c r="AHY15" i="135"/>
  <c r="AHN16" i="135"/>
  <c r="AHO16" i="135"/>
  <c r="AHP16" i="135"/>
  <c r="AHQ16" i="135"/>
  <c r="AHR16" i="135"/>
  <c r="AHS16" i="135"/>
  <c r="AHT16" i="135"/>
  <c r="AHU16" i="135"/>
  <c r="AHV16" i="135"/>
  <c r="AHW16" i="135"/>
  <c r="AHX16" i="135"/>
  <c r="AHY16" i="135"/>
  <c r="AHN17" i="135"/>
  <c r="AHO17" i="135"/>
  <c r="AHP17" i="135"/>
  <c r="AHQ17" i="135"/>
  <c r="AHR17" i="135"/>
  <c r="AHS17" i="135"/>
  <c r="AHT17" i="135"/>
  <c r="AHU17" i="135"/>
  <c r="AHV17" i="135"/>
  <c r="AHW17" i="135"/>
  <c r="AHX17" i="135"/>
  <c r="AHY17" i="135"/>
  <c r="AHN18" i="135"/>
  <c r="AHO18" i="135"/>
  <c r="AHP18" i="135"/>
  <c r="AHQ18" i="135"/>
  <c r="AHR18" i="135"/>
  <c r="AHS18" i="135"/>
  <c r="AHT18" i="135"/>
  <c r="AHU18" i="135"/>
  <c r="AHV18" i="135"/>
  <c r="AHW18" i="135"/>
  <c r="AHX18" i="135"/>
  <c r="AHY18" i="135"/>
  <c r="AHN19" i="135"/>
  <c r="AHO19" i="135"/>
  <c r="AHP19" i="135"/>
  <c r="AHQ19" i="135"/>
  <c r="AHR19" i="135"/>
  <c r="AHS19" i="135"/>
  <c r="AHT19" i="135"/>
  <c r="AHU19" i="135"/>
  <c r="AHV19" i="135"/>
  <c r="AHW19" i="135"/>
  <c r="AHX19" i="135"/>
  <c r="AHY19" i="135"/>
  <c r="AHN20" i="135"/>
  <c r="AHO20" i="135"/>
  <c r="AHP20" i="135"/>
  <c r="AHQ20" i="135"/>
  <c r="AHR20" i="135"/>
  <c r="AHS20" i="135"/>
  <c r="AHT20" i="135"/>
  <c r="AHU20" i="135"/>
  <c r="AHV20" i="135"/>
  <c r="AHW20" i="135"/>
  <c r="AHX20" i="135"/>
  <c r="AHY20" i="135"/>
  <c r="AHN21" i="135"/>
  <c r="AHO21" i="135"/>
  <c r="AHP21" i="135"/>
  <c r="AHQ21" i="135"/>
  <c r="AHR21" i="135"/>
  <c r="AHS21" i="135"/>
  <c r="AHT21" i="135"/>
  <c r="AHU21" i="135"/>
  <c r="AHV21" i="135"/>
  <c r="AHW21" i="135"/>
  <c r="AHX21" i="135"/>
  <c r="AHY21" i="135"/>
  <c r="AHN22" i="135"/>
  <c r="AHO22" i="135"/>
  <c r="AHP22" i="135"/>
  <c r="AHQ22" i="135"/>
  <c r="AHR22" i="135"/>
  <c r="AHS22" i="135"/>
  <c r="AHT22" i="135"/>
  <c r="AHU22" i="135"/>
  <c r="AHV22" i="135"/>
  <c r="AHW22" i="135"/>
  <c r="AHX22" i="135"/>
  <c r="AHY22" i="135"/>
  <c r="AHN23" i="135"/>
  <c r="AHO23" i="135"/>
  <c r="AHP23" i="135"/>
  <c r="AHQ23" i="135"/>
  <c r="AHR23" i="135"/>
  <c r="AHS23" i="135"/>
  <c r="AHT23" i="135"/>
  <c r="AHU23" i="135"/>
  <c r="AHV23" i="135"/>
  <c r="AHW23" i="135"/>
  <c r="AHX23" i="135"/>
  <c r="AHY23" i="135"/>
  <c r="AHN24" i="135"/>
  <c r="AHO24" i="135"/>
  <c r="AHP24" i="135"/>
  <c r="AHQ24" i="135"/>
  <c r="AHR24" i="135"/>
  <c r="AHS24" i="135"/>
  <c r="AHT24" i="135"/>
  <c r="AHU24" i="135"/>
  <c r="AHV24" i="135"/>
  <c r="AHW24" i="135"/>
  <c r="AHX24" i="135"/>
  <c r="AHY24" i="135"/>
  <c r="AHN25" i="135"/>
  <c r="AHO25" i="135"/>
  <c r="AHP25" i="135"/>
  <c r="AHQ25" i="135"/>
  <c r="AHR25" i="135"/>
  <c r="AHS25" i="135"/>
  <c r="AHT25" i="135"/>
  <c r="AHU25" i="135"/>
  <c r="AHV25" i="135"/>
  <c r="AHW25" i="135"/>
  <c r="AHX25" i="135"/>
  <c r="AHY25" i="135"/>
  <c r="AHN26" i="135"/>
  <c r="AHO26" i="135"/>
  <c r="AHP26" i="135"/>
  <c r="AHQ26" i="135"/>
  <c r="AHR26" i="135"/>
  <c r="AHS26" i="135"/>
  <c r="AHT26" i="135"/>
  <c r="AHU26" i="135"/>
  <c r="AHV26" i="135"/>
  <c r="AHW26" i="135"/>
  <c r="AHX26" i="135"/>
  <c r="AHY26" i="135"/>
  <c r="AHN27" i="135"/>
  <c r="AHO27" i="135"/>
  <c r="AHP27" i="135"/>
  <c r="AHQ27" i="135"/>
  <c r="AHR27" i="135"/>
  <c r="AHS27" i="135"/>
  <c r="AHT27" i="135"/>
  <c r="AHU27" i="135"/>
  <c r="AHV27" i="135"/>
  <c r="AHW27" i="135"/>
  <c r="AHX27" i="135"/>
  <c r="AHY27" i="135"/>
  <c r="AHN28" i="135"/>
  <c r="AHO28" i="135"/>
  <c r="AHP28" i="135"/>
  <c r="AHQ28" i="135"/>
  <c r="AHR28" i="135"/>
  <c r="AHS28" i="135"/>
  <c r="AHT28" i="135"/>
  <c r="AHU28" i="135"/>
  <c r="AHV28" i="135"/>
  <c r="AHW28" i="135"/>
  <c r="AHX28" i="135"/>
  <c r="AHY28" i="135"/>
  <c r="AHN29" i="135"/>
  <c r="AHO29" i="135"/>
  <c r="AHP29" i="135"/>
  <c r="AHQ29" i="135"/>
  <c r="AHR29" i="135"/>
  <c r="AHS29" i="135"/>
  <c r="AHT29" i="135"/>
  <c r="AHU29" i="135"/>
  <c r="AHV29" i="135"/>
  <c r="AHW29" i="135"/>
  <c r="AHX29" i="135"/>
  <c r="AHY29" i="135"/>
  <c r="AHN30" i="135"/>
  <c r="AHO30" i="135"/>
  <c r="AHP30" i="135"/>
  <c r="AHQ30" i="135"/>
  <c r="AHR30" i="135"/>
  <c r="AHS30" i="135"/>
  <c r="AHT30" i="135"/>
  <c r="AHU30" i="135"/>
  <c r="AHV30" i="135"/>
  <c r="AHW30" i="135"/>
  <c r="AHX30" i="135"/>
  <c r="AHY30" i="135"/>
  <c r="AHN31" i="135"/>
  <c r="AHO31" i="135"/>
  <c r="AHP31" i="135"/>
  <c r="AHQ31" i="135"/>
  <c r="AHR31" i="135"/>
  <c r="AHS31" i="135"/>
  <c r="AHT31" i="135"/>
  <c r="AHU31" i="135"/>
  <c r="AHV31" i="135"/>
  <c r="AHW31" i="135"/>
  <c r="AHX31" i="135"/>
  <c r="AHY31" i="135"/>
  <c r="AHN32" i="135"/>
  <c r="AHO32" i="135"/>
  <c r="AHP32" i="135"/>
  <c r="AHQ32" i="135"/>
  <c r="AHR32" i="135"/>
  <c r="AHS32" i="135"/>
  <c r="AHT32" i="135"/>
  <c r="AHU32" i="135"/>
  <c r="AHV32" i="135"/>
  <c r="AHW32" i="135"/>
  <c r="AHX32" i="135"/>
  <c r="AHY32" i="135"/>
  <c r="AHN33" i="135"/>
  <c r="AHO33" i="135"/>
  <c r="AHP33" i="135"/>
  <c r="AHQ33" i="135"/>
  <c r="AHR33" i="135"/>
  <c r="AHS33" i="135"/>
  <c r="AHT33" i="135"/>
  <c r="AHU33" i="135"/>
  <c r="AHV33" i="135"/>
  <c r="AHW33" i="135"/>
  <c r="AHX33" i="135"/>
  <c r="AHY33" i="135"/>
  <c r="AHN34" i="135"/>
  <c r="AHO34" i="135"/>
  <c r="AHP34" i="135"/>
  <c r="AHQ34" i="135"/>
  <c r="AHR34" i="135"/>
  <c r="AHS34" i="135"/>
  <c r="AHT34" i="135"/>
  <c r="AHU34" i="135"/>
  <c r="AHV34" i="135"/>
  <c r="AHW34" i="135"/>
  <c r="AHX34" i="135"/>
  <c r="AHY34" i="135"/>
  <c r="AHN35" i="135"/>
  <c r="AHO35" i="135"/>
  <c r="AHP35" i="135"/>
  <c r="AHQ35" i="135"/>
  <c r="AHR35" i="135"/>
  <c r="AHS35" i="135"/>
  <c r="AHT35" i="135"/>
  <c r="AHU35" i="135"/>
  <c r="AHV35" i="135"/>
  <c r="AHW35" i="135"/>
  <c r="AHX35" i="135"/>
  <c r="AHY35" i="135"/>
  <c r="AHN36" i="135"/>
  <c r="AHO36" i="135"/>
  <c r="AHP36" i="135"/>
  <c r="AHQ36" i="135"/>
  <c r="AHR36" i="135"/>
  <c r="AHS36" i="135"/>
  <c r="AHT36" i="135"/>
  <c r="AHU36" i="135"/>
  <c r="AHV36" i="135"/>
  <c r="AHW36" i="135"/>
  <c r="AHX36" i="135"/>
  <c r="AHY36" i="135"/>
  <c r="AHN37" i="135"/>
  <c r="AHO37" i="135"/>
  <c r="AHP37" i="135"/>
  <c r="AHQ37" i="135"/>
  <c r="AHR37" i="135"/>
  <c r="AHS37" i="135"/>
  <c r="AHT37" i="135"/>
  <c r="AHU37" i="135"/>
  <c r="AHV37" i="135"/>
  <c r="AHW37" i="135"/>
  <c r="AHX37" i="135"/>
  <c r="AHY37" i="135"/>
  <c r="AHN38" i="135"/>
  <c r="AHO38" i="135"/>
  <c r="AHP38" i="135"/>
  <c r="AHQ38" i="135"/>
  <c r="AHR38" i="135"/>
  <c r="AHS38" i="135"/>
  <c r="AHT38" i="135"/>
  <c r="AHU38" i="135"/>
  <c r="AHV38" i="135"/>
  <c r="AHW38" i="135"/>
  <c r="AHX38" i="135"/>
  <c r="AHY38" i="135"/>
  <c r="AHN39" i="135"/>
  <c r="AHO39" i="135"/>
  <c r="AHP39" i="135"/>
  <c r="AHQ39" i="135"/>
  <c r="AHR39" i="135"/>
  <c r="AHS39" i="135"/>
  <c r="AHT39" i="135"/>
  <c r="AHU39" i="135"/>
  <c r="AHV39" i="135"/>
  <c r="AHW39" i="135"/>
  <c r="AHX39" i="135"/>
  <c r="AHY39" i="135"/>
  <c r="AHN40" i="135"/>
  <c r="AHO40" i="135"/>
  <c r="AHP40" i="135"/>
  <c r="AHQ40" i="135"/>
  <c r="AHR40" i="135"/>
  <c r="AHS40" i="135"/>
  <c r="AHT40" i="135"/>
  <c r="AHU40" i="135"/>
  <c r="AHV40" i="135"/>
  <c r="AHW40" i="135"/>
  <c r="AHX40" i="135"/>
  <c r="AHY40" i="135"/>
  <c r="AHN41" i="135"/>
  <c r="AHO41" i="135"/>
  <c r="AHP41" i="135"/>
  <c r="AHQ41" i="135"/>
  <c r="AHR41" i="135"/>
  <c r="AHS41" i="135"/>
  <c r="AHT41" i="135"/>
  <c r="AHU41" i="135"/>
  <c r="AHV41" i="135"/>
  <c r="AHW41" i="135"/>
  <c r="AHX41" i="135"/>
  <c r="AHY41" i="135"/>
  <c r="AHN42" i="135"/>
  <c r="AHO42" i="135"/>
  <c r="AHP42" i="135"/>
  <c r="AHQ42" i="135"/>
  <c r="AHR42" i="135"/>
  <c r="AHS42" i="135"/>
  <c r="AHT42" i="135"/>
  <c r="AHU42" i="135"/>
  <c r="AHV42" i="135"/>
  <c r="AHW42" i="135"/>
  <c r="AHX42" i="135"/>
  <c r="AHY42" i="135"/>
  <c r="AHN43" i="135"/>
  <c r="AHO43" i="135"/>
  <c r="AHP43" i="135"/>
  <c r="AHQ43" i="135"/>
  <c r="AHR43" i="135"/>
  <c r="AHS43" i="135"/>
  <c r="AHT43" i="135"/>
  <c r="AHU43" i="135"/>
  <c r="AHV43" i="135"/>
  <c r="AHW43" i="135"/>
  <c r="AHX43" i="135"/>
  <c r="AHY43" i="135"/>
  <c r="AHN44" i="135"/>
  <c r="AHO44" i="135"/>
  <c r="AHP44" i="135"/>
  <c r="AHQ44" i="135"/>
  <c r="AHR44" i="135"/>
  <c r="AHS44" i="135"/>
  <c r="AHT44" i="135"/>
  <c r="AHU44" i="135"/>
  <c r="AHV44" i="135"/>
  <c r="AHW44" i="135"/>
  <c r="AHX44" i="135"/>
  <c r="AHY44" i="135"/>
  <c r="AHN45" i="135"/>
  <c r="AHO45" i="135"/>
  <c r="AHP45" i="135"/>
  <c r="AHQ45" i="135"/>
  <c r="AHR45" i="135"/>
  <c r="AHS45" i="135"/>
  <c r="AHT45" i="135"/>
  <c r="AHU45" i="135"/>
  <c r="AHV45" i="135"/>
  <c r="AHW45" i="135"/>
  <c r="AHX45" i="135"/>
  <c r="AHY45" i="135"/>
  <c r="AHN46" i="135"/>
  <c r="AHO46" i="135"/>
  <c r="AHP46" i="135"/>
  <c r="AHQ46" i="135"/>
  <c r="AHR46" i="135"/>
  <c r="AHS46" i="135"/>
  <c r="AHT46" i="135"/>
  <c r="AHU46" i="135"/>
  <c r="AHV46" i="135"/>
  <c r="AHW46" i="135"/>
  <c r="AHX46" i="135"/>
  <c r="AHY46" i="135"/>
  <c r="AHN47" i="135"/>
  <c r="AHO47" i="135"/>
  <c r="AHP47" i="135"/>
  <c r="AHQ47" i="135"/>
  <c r="AHR47" i="135"/>
  <c r="AHS47" i="135"/>
  <c r="AHT47" i="135"/>
  <c r="AHU47" i="135"/>
  <c r="AHV47" i="135"/>
  <c r="AHW47" i="135"/>
  <c r="AHX47" i="135"/>
  <c r="AHY47" i="135"/>
  <c r="AHN48" i="135"/>
  <c r="AHO48" i="135"/>
  <c r="AHP48" i="135"/>
  <c r="AHQ48" i="135"/>
  <c r="AHR48" i="135"/>
  <c r="AHS48" i="135"/>
  <c r="AHT48" i="135"/>
  <c r="AHU48" i="135"/>
  <c r="AHV48" i="135"/>
  <c r="AHW48" i="135"/>
  <c r="AHX48" i="135"/>
  <c r="AHY48" i="135"/>
  <c r="AHN3" i="135"/>
  <c r="AHO3" i="135"/>
  <c r="AHP3" i="135"/>
  <c r="AHQ3" i="135"/>
  <c r="AHR3" i="135"/>
  <c r="AHS3" i="135"/>
  <c r="AHT3" i="135"/>
  <c r="AHU3" i="135"/>
  <c r="AHV3" i="135"/>
  <c r="AHW3" i="135"/>
  <c r="AHX3" i="135"/>
  <c r="AHY3" i="135"/>
  <c r="AHJ4" i="135"/>
  <c r="AHK4" i="135"/>
  <c r="AHL4" i="135"/>
  <c r="AHM4" i="135"/>
  <c r="AHJ5" i="135"/>
  <c r="AHK5" i="135"/>
  <c r="AHL5" i="135"/>
  <c r="AHM5" i="135"/>
  <c r="AHJ6" i="135"/>
  <c r="AHK6" i="135"/>
  <c r="AHL6" i="135"/>
  <c r="AHM6" i="135"/>
  <c r="AHJ7" i="135"/>
  <c r="AHK7" i="135"/>
  <c r="AHL7" i="135"/>
  <c r="AHM7" i="135"/>
  <c r="AHJ8" i="135"/>
  <c r="AHK8" i="135"/>
  <c r="AHL8" i="135"/>
  <c r="AHM8" i="135"/>
  <c r="AHJ9" i="135"/>
  <c r="AHK9" i="135"/>
  <c r="AHL9" i="135"/>
  <c r="AHM9" i="135"/>
  <c r="AHJ10" i="135"/>
  <c r="AHK10" i="135"/>
  <c r="AHL10" i="135"/>
  <c r="AHM10" i="135"/>
  <c r="AHJ11" i="135"/>
  <c r="AHK11" i="135"/>
  <c r="AHL11" i="135"/>
  <c r="AHM11" i="135"/>
  <c r="AHJ12" i="135"/>
  <c r="AHK12" i="135"/>
  <c r="AHL12" i="135"/>
  <c r="AHM12" i="135"/>
  <c r="AHJ13" i="135"/>
  <c r="AHK13" i="135"/>
  <c r="AHL13" i="135"/>
  <c r="AHM13" i="135"/>
  <c r="AHJ14" i="135"/>
  <c r="AHK14" i="135"/>
  <c r="AHL14" i="135"/>
  <c r="AHM14" i="135"/>
  <c r="AHJ15" i="135"/>
  <c r="AHK15" i="135"/>
  <c r="AHL15" i="135"/>
  <c r="AHM15" i="135"/>
  <c r="AHJ16" i="135"/>
  <c r="AHK16" i="135"/>
  <c r="AHL16" i="135"/>
  <c r="AHM16" i="135"/>
  <c r="AHJ17" i="135"/>
  <c r="AHK17" i="135"/>
  <c r="AHL17" i="135"/>
  <c r="AHM17" i="135"/>
  <c r="AHJ18" i="135"/>
  <c r="AHK18" i="135"/>
  <c r="AHL18" i="135"/>
  <c r="AHM18" i="135"/>
  <c r="AHJ19" i="135"/>
  <c r="AHK19" i="135"/>
  <c r="AHL19" i="135"/>
  <c r="AHM19" i="135"/>
  <c r="AHJ20" i="135"/>
  <c r="AHK20" i="135"/>
  <c r="AHL20" i="135"/>
  <c r="AHM20" i="135"/>
  <c r="AHJ21" i="135"/>
  <c r="AHK21" i="135"/>
  <c r="AHL21" i="135"/>
  <c r="AHM21" i="135"/>
  <c r="AHJ22" i="135"/>
  <c r="AHK22" i="135"/>
  <c r="AHL22" i="135"/>
  <c r="AHM22" i="135"/>
  <c r="AHJ23" i="135"/>
  <c r="AHK23" i="135"/>
  <c r="AHL23" i="135"/>
  <c r="AHM23" i="135"/>
  <c r="AHJ24" i="135"/>
  <c r="AHK24" i="135"/>
  <c r="AHL24" i="135"/>
  <c r="AHM24" i="135"/>
  <c r="AHJ25" i="135"/>
  <c r="AHK25" i="135"/>
  <c r="AHL25" i="135"/>
  <c r="AHM25" i="135"/>
  <c r="AHJ26" i="135"/>
  <c r="AHK26" i="135"/>
  <c r="AHL26" i="135"/>
  <c r="AHM26" i="135"/>
  <c r="AHJ27" i="135"/>
  <c r="AHK27" i="135"/>
  <c r="AHL27" i="135"/>
  <c r="AHM27" i="135"/>
  <c r="AHJ28" i="135"/>
  <c r="AHK28" i="135"/>
  <c r="AHL28" i="135"/>
  <c r="AHM28" i="135"/>
  <c r="AHJ29" i="135"/>
  <c r="AHK29" i="135"/>
  <c r="AHL29" i="135"/>
  <c r="AHM29" i="135"/>
  <c r="AHJ30" i="135"/>
  <c r="AHK30" i="135"/>
  <c r="AHL30" i="135"/>
  <c r="AHM30" i="135"/>
  <c r="AHJ31" i="135"/>
  <c r="AHK31" i="135"/>
  <c r="AHL31" i="135"/>
  <c r="AHM31" i="135"/>
  <c r="AHJ32" i="135"/>
  <c r="AHK32" i="135"/>
  <c r="AHL32" i="135"/>
  <c r="AHM32" i="135"/>
  <c r="AHJ33" i="135"/>
  <c r="AHK33" i="135"/>
  <c r="AHL33" i="135"/>
  <c r="AHM33" i="135"/>
  <c r="AHJ34" i="135"/>
  <c r="AHK34" i="135"/>
  <c r="AHL34" i="135"/>
  <c r="AHM34" i="135"/>
  <c r="AHJ35" i="135"/>
  <c r="AHK35" i="135"/>
  <c r="AHL35" i="135"/>
  <c r="AHM35" i="135"/>
  <c r="AHJ36" i="135"/>
  <c r="AHK36" i="135"/>
  <c r="AHL36" i="135"/>
  <c r="AHM36" i="135"/>
  <c r="AHJ37" i="135"/>
  <c r="AHK37" i="135"/>
  <c r="AHL37" i="135"/>
  <c r="AHM37" i="135"/>
  <c r="AHJ38" i="135"/>
  <c r="AHK38" i="135"/>
  <c r="AHL38" i="135"/>
  <c r="AHM38" i="135"/>
  <c r="AHJ39" i="135"/>
  <c r="AHK39" i="135"/>
  <c r="AHL39" i="135"/>
  <c r="AHM39" i="135"/>
  <c r="AHJ40" i="135"/>
  <c r="AHK40" i="135"/>
  <c r="AHL40" i="135"/>
  <c r="AHM40" i="135"/>
  <c r="AHJ41" i="135"/>
  <c r="AHK41" i="135"/>
  <c r="AHL41" i="135"/>
  <c r="AHM41" i="135"/>
  <c r="AHJ42" i="135"/>
  <c r="AHK42" i="135"/>
  <c r="AHL42" i="135"/>
  <c r="AHM42" i="135"/>
  <c r="AHJ43" i="135"/>
  <c r="AHK43" i="135"/>
  <c r="AHL43" i="135"/>
  <c r="AHM43" i="135"/>
  <c r="AHJ44" i="135"/>
  <c r="AHK44" i="135"/>
  <c r="AHL44" i="135"/>
  <c r="AHM44" i="135"/>
  <c r="AHJ45" i="135"/>
  <c r="AHK45" i="135"/>
  <c r="AHL45" i="135"/>
  <c r="AHM45" i="135"/>
  <c r="AHJ46" i="135"/>
  <c r="AHK46" i="135"/>
  <c r="AHL46" i="135"/>
  <c r="AHM46" i="135"/>
  <c r="AHJ47" i="135"/>
  <c r="AHK47" i="135"/>
  <c r="AHL47" i="135"/>
  <c r="AHM47" i="135"/>
  <c r="AHJ48" i="135"/>
  <c r="AHK48" i="135"/>
  <c r="AHL48" i="135"/>
  <c r="AHM48" i="135"/>
  <c r="AHJ3" i="135"/>
  <c r="AHK3" i="135"/>
  <c r="AHL3" i="135"/>
  <c r="AHM3" i="135"/>
  <c r="AGZ4" i="135"/>
  <c r="AHA4" i="135"/>
  <c r="AHB4" i="135"/>
  <c r="AHC4" i="135"/>
  <c r="AHD4" i="135"/>
  <c r="AHE4" i="135"/>
  <c r="AHF4" i="135"/>
  <c r="AHG4" i="135"/>
  <c r="AHH4" i="135"/>
  <c r="AHI4" i="135"/>
  <c r="AGZ5" i="135"/>
  <c r="AHA5" i="135"/>
  <c r="AHB5" i="135"/>
  <c r="AHC5" i="135"/>
  <c r="AHD5" i="135"/>
  <c r="AHE5" i="135"/>
  <c r="AHF5" i="135"/>
  <c r="AHG5" i="135"/>
  <c r="AHH5" i="135"/>
  <c r="AHI5" i="135"/>
  <c r="AGZ6" i="135"/>
  <c r="AHA6" i="135"/>
  <c r="AHB6" i="135"/>
  <c r="AHC6" i="135"/>
  <c r="AHD6" i="135"/>
  <c r="AHE6" i="135"/>
  <c r="AHF6" i="135"/>
  <c r="AHG6" i="135"/>
  <c r="AHH6" i="135"/>
  <c r="AHI6" i="135"/>
  <c r="AGZ7" i="135"/>
  <c r="AHA7" i="135"/>
  <c r="AHB7" i="135"/>
  <c r="AHC7" i="135"/>
  <c r="AHD7" i="135"/>
  <c r="AHE7" i="135"/>
  <c r="AHF7" i="135"/>
  <c r="AHG7" i="135"/>
  <c r="AHH7" i="135"/>
  <c r="AHI7" i="135"/>
  <c r="AGZ8" i="135"/>
  <c r="AHA8" i="135"/>
  <c r="AHB8" i="135"/>
  <c r="AHC8" i="135"/>
  <c r="AHD8" i="135"/>
  <c r="AHE8" i="135"/>
  <c r="AHF8" i="135"/>
  <c r="AHG8" i="135"/>
  <c r="AHH8" i="135"/>
  <c r="AHI8" i="135"/>
  <c r="AGZ9" i="135"/>
  <c r="AHA9" i="135"/>
  <c r="AHB9" i="135"/>
  <c r="AHC9" i="135"/>
  <c r="AHD9" i="135"/>
  <c r="AHE9" i="135"/>
  <c r="AHF9" i="135"/>
  <c r="AHG9" i="135"/>
  <c r="AHH9" i="135"/>
  <c r="AHI9" i="135"/>
  <c r="AGZ10" i="135"/>
  <c r="AHA10" i="135"/>
  <c r="AHB10" i="135"/>
  <c r="AHC10" i="135"/>
  <c r="AHD10" i="135"/>
  <c r="AHE10" i="135"/>
  <c r="AHF10" i="135"/>
  <c r="AHG10" i="135"/>
  <c r="AHH10" i="135"/>
  <c r="AHI10" i="135"/>
  <c r="AGZ11" i="135"/>
  <c r="AHA11" i="135"/>
  <c r="AHB11" i="135"/>
  <c r="AHC11" i="135"/>
  <c r="AHD11" i="135"/>
  <c r="AHE11" i="135"/>
  <c r="AHF11" i="135"/>
  <c r="AHG11" i="135"/>
  <c r="AHH11" i="135"/>
  <c r="AHI11" i="135"/>
  <c r="AGZ12" i="135"/>
  <c r="AHA12" i="135"/>
  <c r="AHB12" i="135"/>
  <c r="AHC12" i="135"/>
  <c r="AHD12" i="135"/>
  <c r="AHE12" i="135"/>
  <c r="AHF12" i="135"/>
  <c r="AHG12" i="135"/>
  <c r="AHH12" i="135"/>
  <c r="AHI12" i="135"/>
  <c r="AGZ13" i="135"/>
  <c r="AHA13" i="135"/>
  <c r="AHB13" i="135"/>
  <c r="AHC13" i="135"/>
  <c r="AHD13" i="135"/>
  <c r="AHE13" i="135"/>
  <c r="AHF13" i="135"/>
  <c r="AHG13" i="135"/>
  <c r="AHH13" i="135"/>
  <c r="AHI13" i="135"/>
  <c r="AGZ14" i="135"/>
  <c r="AHA14" i="135"/>
  <c r="AHB14" i="135"/>
  <c r="AHC14" i="135"/>
  <c r="AHD14" i="135"/>
  <c r="AHE14" i="135"/>
  <c r="AHF14" i="135"/>
  <c r="AHG14" i="135"/>
  <c r="AHH14" i="135"/>
  <c r="AHI14" i="135"/>
  <c r="AGZ15" i="135"/>
  <c r="AHA15" i="135"/>
  <c r="AHB15" i="135"/>
  <c r="AHC15" i="135"/>
  <c r="AHD15" i="135"/>
  <c r="AHE15" i="135"/>
  <c r="AHF15" i="135"/>
  <c r="AHG15" i="135"/>
  <c r="AHH15" i="135"/>
  <c r="AHI15" i="135"/>
  <c r="AGZ16" i="135"/>
  <c r="AHA16" i="135"/>
  <c r="AHB16" i="135"/>
  <c r="AHC16" i="135"/>
  <c r="AHD16" i="135"/>
  <c r="AHE16" i="135"/>
  <c r="AHF16" i="135"/>
  <c r="AHG16" i="135"/>
  <c r="AHH16" i="135"/>
  <c r="AHI16" i="135"/>
  <c r="AGZ17" i="135"/>
  <c r="AHA17" i="135"/>
  <c r="AHB17" i="135"/>
  <c r="AHC17" i="135"/>
  <c r="AHD17" i="135"/>
  <c r="AHE17" i="135"/>
  <c r="AHF17" i="135"/>
  <c r="AHG17" i="135"/>
  <c r="AHH17" i="135"/>
  <c r="AHI17" i="135"/>
  <c r="AGZ18" i="135"/>
  <c r="AHA18" i="135"/>
  <c r="AHB18" i="135"/>
  <c r="AHC18" i="135"/>
  <c r="AHD18" i="135"/>
  <c r="AHE18" i="135"/>
  <c r="AHF18" i="135"/>
  <c r="AHG18" i="135"/>
  <c r="AHH18" i="135"/>
  <c r="AHI18" i="135"/>
  <c r="AGZ19" i="135"/>
  <c r="AHA19" i="135"/>
  <c r="AHB19" i="135"/>
  <c r="AHC19" i="135"/>
  <c r="AHD19" i="135"/>
  <c r="AHE19" i="135"/>
  <c r="AHF19" i="135"/>
  <c r="AHG19" i="135"/>
  <c r="AHH19" i="135"/>
  <c r="AHI19" i="135"/>
  <c r="AGZ20" i="135"/>
  <c r="AHA20" i="135"/>
  <c r="AHB20" i="135"/>
  <c r="AHC20" i="135"/>
  <c r="AHD20" i="135"/>
  <c r="AHE20" i="135"/>
  <c r="AHF20" i="135"/>
  <c r="AHG20" i="135"/>
  <c r="AHH20" i="135"/>
  <c r="AHI20" i="135"/>
  <c r="AGZ21" i="135"/>
  <c r="AHA21" i="135"/>
  <c r="AHB21" i="135"/>
  <c r="AHC21" i="135"/>
  <c r="AHD21" i="135"/>
  <c r="AHE21" i="135"/>
  <c r="AHF21" i="135"/>
  <c r="AHG21" i="135"/>
  <c r="AHH21" i="135"/>
  <c r="AHI21" i="135"/>
  <c r="AGZ22" i="135"/>
  <c r="AHA22" i="135"/>
  <c r="AHB22" i="135"/>
  <c r="AHC22" i="135"/>
  <c r="AHD22" i="135"/>
  <c r="AHE22" i="135"/>
  <c r="AHF22" i="135"/>
  <c r="AHG22" i="135"/>
  <c r="AHH22" i="135"/>
  <c r="AHI22" i="135"/>
  <c r="AGZ23" i="135"/>
  <c r="AHA23" i="135"/>
  <c r="AHB23" i="135"/>
  <c r="AHC23" i="135"/>
  <c r="AHD23" i="135"/>
  <c r="AHE23" i="135"/>
  <c r="AHF23" i="135"/>
  <c r="AHG23" i="135"/>
  <c r="AHH23" i="135"/>
  <c r="AHI23" i="135"/>
  <c r="AGZ24" i="135"/>
  <c r="AHA24" i="135"/>
  <c r="AHB24" i="135"/>
  <c r="AHC24" i="135"/>
  <c r="AHD24" i="135"/>
  <c r="AHE24" i="135"/>
  <c r="AHF24" i="135"/>
  <c r="AHG24" i="135"/>
  <c r="AHH24" i="135"/>
  <c r="AHI24" i="135"/>
  <c r="AGZ25" i="135"/>
  <c r="AHA25" i="135"/>
  <c r="AHB25" i="135"/>
  <c r="AHC25" i="135"/>
  <c r="AHD25" i="135"/>
  <c r="AHE25" i="135"/>
  <c r="AHF25" i="135"/>
  <c r="AHG25" i="135"/>
  <c r="AHH25" i="135"/>
  <c r="AHI25" i="135"/>
  <c r="AGZ26" i="135"/>
  <c r="AHA26" i="135"/>
  <c r="AHB26" i="135"/>
  <c r="AHC26" i="135"/>
  <c r="AHD26" i="135"/>
  <c r="AHE26" i="135"/>
  <c r="AHF26" i="135"/>
  <c r="AHG26" i="135"/>
  <c r="AHH26" i="135"/>
  <c r="AHI26" i="135"/>
  <c r="AGZ27" i="135"/>
  <c r="AHA27" i="135"/>
  <c r="AHB27" i="135"/>
  <c r="AHC27" i="135"/>
  <c r="AHD27" i="135"/>
  <c r="AHE27" i="135"/>
  <c r="AHF27" i="135"/>
  <c r="AHG27" i="135"/>
  <c r="AHH27" i="135"/>
  <c r="AHI27" i="135"/>
  <c r="AGZ28" i="135"/>
  <c r="AHA28" i="135"/>
  <c r="AHB28" i="135"/>
  <c r="AHC28" i="135"/>
  <c r="AHD28" i="135"/>
  <c r="AHE28" i="135"/>
  <c r="AHF28" i="135"/>
  <c r="AHG28" i="135"/>
  <c r="AHH28" i="135"/>
  <c r="AHI28" i="135"/>
  <c r="AGZ29" i="135"/>
  <c r="AHA29" i="135"/>
  <c r="AHB29" i="135"/>
  <c r="AHC29" i="135"/>
  <c r="AHD29" i="135"/>
  <c r="AHE29" i="135"/>
  <c r="AHF29" i="135"/>
  <c r="AHG29" i="135"/>
  <c r="AHH29" i="135"/>
  <c r="AHI29" i="135"/>
  <c r="AGZ30" i="135"/>
  <c r="AHA30" i="135"/>
  <c r="AHB30" i="135"/>
  <c r="AHC30" i="135"/>
  <c r="AHD30" i="135"/>
  <c r="AHE30" i="135"/>
  <c r="AHF30" i="135"/>
  <c r="AHG30" i="135"/>
  <c r="AHH30" i="135"/>
  <c r="AHI30" i="135"/>
  <c r="AGZ31" i="135"/>
  <c r="AHA31" i="135"/>
  <c r="AHB31" i="135"/>
  <c r="AHC31" i="135"/>
  <c r="AHD31" i="135"/>
  <c r="AHE31" i="135"/>
  <c r="AHF31" i="135"/>
  <c r="AHG31" i="135"/>
  <c r="AHH31" i="135"/>
  <c r="AHI31" i="135"/>
  <c r="AGZ32" i="135"/>
  <c r="AHA32" i="135"/>
  <c r="AHB32" i="135"/>
  <c r="AHC32" i="135"/>
  <c r="AHD32" i="135"/>
  <c r="AHE32" i="135"/>
  <c r="AHF32" i="135"/>
  <c r="AHG32" i="135"/>
  <c r="AHH32" i="135"/>
  <c r="AHI32" i="135"/>
  <c r="AGZ33" i="135"/>
  <c r="AHA33" i="135"/>
  <c r="AHB33" i="135"/>
  <c r="AHC33" i="135"/>
  <c r="AHD33" i="135"/>
  <c r="AHE33" i="135"/>
  <c r="AHF33" i="135"/>
  <c r="AHG33" i="135"/>
  <c r="AHH33" i="135"/>
  <c r="AHI33" i="135"/>
  <c r="AGZ34" i="135"/>
  <c r="AHA34" i="135"/>
  <c r="AHB34" i="135"/>
  <c r="AHC34" i="135"/>
  <c r="AHD34" i="135"/>
  <c r="AHE34" i="135"/>
  <c r="AHF34" i="135"/>
  <c r="AHG34" i="135"/>
  <c r="AHH34" i="135"/>
  <c r="AHI34" i="135"/>
  <c r="AGZ35" i="135"/>
  <c r="AHA35" i="135"/>
  <c r="AHB35" i="135"/>
  <c r="AHC35" i="135"/>
  <c r="AHD35" i="135"/>
  <c r="AHE35" i="135"/>
  <c r="AHF35" i="135"/>
  <c r="AHG35" i="135"/>
  <c r="AHH35" i="135"/>
  <c r="AHI35" i="135"/>
  <c r="AGZ36" i="135"/>
  <c r="AHA36" i="135"/>
  <c r="AHB36" i="135"/>
  <c r="AHC36" i="135"/>
  <c r="AHD36" i="135"/>
  <c r="AHE36" i="135"/>
  <c r="AHF36" i="135"/>
  <c r="AHG36" i="135"/>
  <c r="AHH36" i="135"/>
  <c r="AHI36" i="135"/>
  <c r="AGZ37" i="135"/>
  <c r="AHA37" i="135"/>
  <c r="AHB37" i="135"/>
  <c r="AHC37" i="135"/>
  <c r="AHD37" i="135"/>
  <c r="AHE37" i="135"/>
  <c r="AHF37" i="135"/>
  <c r="AHG37" i="135"/>
  <c r="AHH37" i="135"/>
  <c r="AHI37" i="135"/>
  <c r="AGZ38" i="135"/>
  <c r="AHA38" i="135"/>
  <c r="AHB38" i="135"/>
  <c r="AHC38" i="135"/>
  <c r="AHD38" i="135"/>
  <c r="AHE38" i="135"/>
  <c r="AHF38" i="135"/>
  <c r="AHG38" i="135"/>
  <c r="AHH38" i="135"/>
  <c r="AHI38" i="135"/>
  <c r="AGZ39" i="135"/>
  <c r="AHA39" i="135"/>
  <c r="AHB39" i="135"/>
  <c r="AHC39" i="135"/>
  <c r="AHD39" i="135"/>
  <c r="AHE39" i="135"/>
  <c r="AHF39" i="135"/>
  <c r="AHG39" i="135"/>
  <c r="AHH39" i="135"/>
  <c r="AHI39" i="135"/>
  <c r="AGZ40" i="135"/>
  <c r="AHA40" i="135"/>
  <c r="AHB40" i="135"/>
  <c r="AHC40" i="135"/>
  <c r="AHD40" i="135"/>
  <c r="AHE40" i="135"/>
  <c r="AHF40" i="135"/>
  <c r="AHG40" i="135"/>
  <c r="AHH40" i="135"/>
  <c r="AHI40" i="135"/>
  <c r="AGZ41" i="135"/>
  <c r="AHA41" i="135"/>
  <c r="AHB41" i="135"/>
  <c r="AHC41" i="135"/>
  <c r="AHD41" i="135"/>
  <c r="AHE41" i="135"/>
  <c r="AHF41" i="135"/>
  <c r="AHG41" i="135"/>
  <c r="AHH41" i="135"/>
  <c r="AHI41" i="135"/>
  <c r="AGZ42" i="135"/>
  <c r="AHA42" i="135"/>
  <c r="AHB42" i="135"/>
  <c r="AHC42" i="135"/>
  <c r="AHD42" i="135"/>
  <c r="AHE42" i="135"/>
  <c r="AHF42" i="135"/>
  <c r="AHG42" i="135"/>
  <c r="AHH42" i="135"/>
  <c r="AHI42" i="135"/>
  <c r="AGZ43" i="135"/>
  <c r="AHA43" i="135"/>
  <c r="AHB43" i="135"/>
  <c r="AHC43" i="135"/>
  <c r="AHD43" i="135"/>
  <c r="AHE43" i="135"/>
  <c r="AHF43" i="135"/>
  <c r="AHG43" i="135"/>
  <c r="AHH43" i="135"/>
  <c r="AHI43" i="135"/>
  <c r="AGZ44" i="135"/>
  <c r="AHA44" i="135"/>
  <c r="AHB44" i="135"/>
  <c r="AHC44" i="135"/>
  <c r="AHD44" i="135"/>
  <c r="AHE44" i="135"/>
  <c r="AHF44" i="135"/>
  <c r="AHG44" i="135"/>
  <c r="AHH44" i="135"/>
  <c r="AHI44" i="135"/>
  <c r="AGZ45" i="135"/>
  <c r="AHA45" i="135"/>
  <c r="AHB45" i="135"/>
  <c r="AHC45" i="135"/>
  <c r="AHD45" i="135"/>
  <c r="AHE45" i="135"/>
  <c r="AHF45" i="135"/>
  <c r="AHG45" i="135"/>
  <c r="AHH45" i="135"/>
  <c r="AHI45" i="135"/>
  <c r="AGZ46" i="135"/>
  <c r="AHA46" i="135"/>
  <c r="AHB46" i="135"/>
  <c r="AHC46" i="135"/>
  <c r="AHD46" i="135"/>
  <c r="AHE46" i="135"/>
  <c r="AHF46" i="135"/>
  <c r="AHG46" i="135"/>
  <c r="AHH46" i="135"/>
  <c r="AHI46" i="135"/>
  <c r="AGZ47" i="135"/>
  <c r="AHA47" i="135"/>
  <c r="AHB47" i="135"/>
  <c r="AHC47" i="135"/>
  <c r="AHD47" i="135"/>
  <c r="AHE47" i="135"/>
  <c r="AHF47" i="135"/>
  <c r="AHG47" i="135"/>
  <c r="AHH47" i="135"/>
  <c r="AHI47" i="135"/>
  <c r="AGZ48" i="135"/>
  <c r="AHA48" i="135"/>
  <c r="AHB48" i="135"/>
  <c r="AHC48" i="135"/>
  <c r="AHD48" i="135"/>
  <c r="AHE48" i="135"/>
  <c r="AHF48" i="135"/>
  <c r="AHG48" i="135"/>
  <c r="AHH48" i="135"/>
  <c r="AHI48" i="135"/>
  <c r="AGZ3" i="135"/>
  <c r="AHA3" i="135"/>
  <c r="AHB3" i="135"/>
  <c r="AHC3" i="135"/>
  <c r="AHD3" i="135"/>
  <c r="AHE3" i="135"/>
  <c r="AHF3" i="135"/>
  <c r="AHG3" i="135"/>
  <c r="AHH3" i="135"/>
  <c r="AHI3" i="135"/>
  <c r="AGR4" i="135"/>
  <c r="AGS4" i="135"/>
  <c r="AGT4" i="135"/>
  <c r="AGU4" i="135"/>
  <c r="AGV4" i="135"/>
  <c r="AGY4" i="135"/>
  <c r="AGR5" i="135"/>
  <c r="AGS5" i="135"/>
  <c r="AGT5" i="135"/>
  <c r="AGU5" i="135"/>
  <c r="AGV5" i="135"/>
  <c r="AGY5" i="135"/>
  <c r="AGR6" i="135"/>
  <c r="AGS6" i="135"/>
  <c r="AGT6" i="135"/>
  <c r="AGU6" i="135"/>
  <c r="AGV6" i="135"/>
  <c r="AGY6" i="135"/>
  <c r="AGR7" i="135"/>
  <c r="AGS7" i="135"/>
  <c r="AGT7" i="135"/>
  <c r="AGU7" i="135"/>
  <c r="AGV7" i="135"/>
  <c r="AGY7" i="135"/>
  <c r="AGR8" i="135"/>
  <c r="AGS8" i="135"/>
  <c r="AGT8" i="135"/>
  <c r="AGU8" i="135"/>
  <c r="AGV8" i="135"/>
  <c r="AGY8" i="135"/>
  <c r="AGR9" i="135"/>
  <c r="AGS9" i="135"/>
  <c r="AGT9" i="135"/>
  <c r="AGU9" i="135"/>
  <c r="AGV9" i="135"/>
  <c r="AGY9" i="135"/>
  <c r="AGR10" i="135"/>
  <c r="AGS10" i="135"/>
  <c r="AGT10" i="135"/>
  <c r="AGU10" i="135"/>
  <c r="AGV10" i="135"/>
  <c r="AGY10" i="135"/>
  <c r="AGR11" i="135"/>
  <c r="AGS11" i="135"/>
  <c r="AGT11" i="135"/>
  <c r="AGU11" i="135"/>
  <c r="AGV11" i="135"/>
  <c r="AGY11" i="135"/>
  <c r="AGR12" i="135"/>
  <c r="AGS12" i="135"/>
  <c r="AGT12" i="135"/>
  <c r="AGU12" i="135"/>
  <c r="AGV12" i="135"/>
  <c r="AGY12" i="135"/>
  <c r="AGR13" i="135"/>
  <c r="AGS13" i="135"/>
  <c r="AGT13" i="135"/>
  <c r="AGU13" i="135"/>
  <c r="AGV13" i="135"/>
  <c r="AGY13" i="135"/>
  <c r="AGR14" i="135"/>
  <c r="AGS14" i="135"/>
  <c r="AGT14" i="135"/>
  <c r="AGU14" i="135"/>
  <c r="AGV14" i="135"/>
  <c r="AGY14" i="135"/>
  <c r="AGR15" i="135"/>
  <c r="AGS15" i="135"/>
  <c r="AGT15" i="135"/>
  <c r="AGU15" i="135"/>
  <c r="AGV15" i="135"/>
  <c r="AGY15" i="135"/>
  <c r="AGR16" i="135"/>
  <c r="AGS16" i="135"/>
  <c r="AGT16" i="135"/>
  <c r="AGU16" i="135"/>
  <c r="AGV16" i="135"/>
  <c r="AGY16" i="135"/>
  <c r="AGR17" i="135"/>
  <c r="AGS17" i="135"/>
  <c r="AGT17" i="135"/>
  <c r="AGU17" i="135"/>
  <c r="AGV17" i="135"/>
  <c r="AGY17" i="135"/>
  <c r="AGR18" i="135"/>
  <c r="AGS18" i="135"/>
  <c r="AGT18" i="135"/>
  <c r="AGU18" i="135"/>
  <c r="AGV18" i="135"/>
  <c r="AGY18" i="135"/>
  <c r="AGR19" i="135"/>
  <c r="AGS19" i="135"/>
  <c r="AGT19" i="135"/>
  <c r="AGU19" i="135"/>
  <c r="AGV19" i="135"/>
  <c r="AGY19" i="135"/>
  <c r="AGR20" i="135"/>
  <c r="AGS20" i="135"/>
  <c r="AGT20" i="135"/>
  <c r="AGU20" i="135"/>
  <c r="AGV20" i="135"/>
  <c r="AGY20" i="135"/>
  <c r="AGR21" i="135"/>
  <c r="AGS21" i="135"/>
  <c r="AGT21" i="135"/>
  <c r="AGU21" i="135"/>
  <c r="AGV21" i="135"/>
  <c r="AGY21" i="135"/>
  <c r="AGR22" i="135"/>
  <c r="AGS22" i="135"/>
  <c r="AGT22" i="135"/>
  <c r="AGU22" i="135"/>
  <c r="AGV22" i="135"/>
  <c r="AGY22" i="135"/>
  <c r="AGR23" i="135"/>
  <c r="AGS23" i="135"/>
  <c r="AGT23" i="135"/>
  <c r="AGU23" i="135"/>
  <c r="AGV23" i="135"/>
  <c r="AGY23" i="135"/>
  <c r="AGR24" i="135"/>
  <c r="AGS24" i="135"/>
  <c r="AGT24" i="135"/>
  <c r="AGU24" i="135"/>
  <c r="AGV24" i="135"/>
  <c r="AGY24" i="135"/>
  <c r="AGR25" i="135"/>
  <c r="AGS25" i="135"/>
  <c r="AGT25" i="135"/>
  <c r="AGU25" i="135"/>
  <c r="AGV25" i="135"/>
  <c r="AGY25" i="135"/>
  <c r="AGR26" i="135"/>
  <c r="AGS26" i="135"/>
  <c r="AGT26" i="135"/>
  <c r="AGU26" i="135"/>
  <c r="AGV26" i="135"/>
  <c r="AGY26" i="135"/>
  <c r="AGR27" i="135"/>
  <c r="AGS27" i="135"/>
  <c r="AGT27" i="135"/>
  <c r="AGU27" i="135"/>
  <c r="AGV27" i="135"/>
  <c r="AGY27" i="135"/>
  <c r="AGR28" i="135"/>
  <c r="AGS28" i="135"/>
  <c r="AGT28" i="135"/>
  <c r="AGU28" i="135"/>
  <c r="AGV28" i="135"/>
  <c r="AGY28" i="135"/>
  <c r="AGR29" i="135"/>
  <c r="AGS29" i="135"/>
  <c r="AGT29" i="135"/>
  <c r="AGU29" i="135"/>
  <c r="AGV29" i="135"/>
  <c r="AGY29" i="135"/>
  <c r="AGR30" i="135"/>
  <c r="AGS30" i="135"/>
  <c r="AGT30" i="135"/>
  <c r="AGU30" i="135"/>
  <c r="AGV30" i="135"/>
  <c r="AGY30" i="135"/>
  <c r="AGR31" i="135"/>
  <c r="AGS31" i="135"/>
  <c r="AGT31" i="135"/>
  <c r="AGU31" i="135"/>
  <c r="AGV31" i="135"/>
  <c r="AGY31" i="135"/>
  <c r="AGR32" i="135"/>
  <c r="AGS32" i="135"/>
  <c r="AGT32" i="135"/>
  <c r="AGU32" i="135"/>
  <c r="AGV32" i="135"/>
  <c r="AGY32" i="135"/>
  <c r="AGR33" i="135"/>
  <c r="AGS33" i="135"/>
  <c r="AGT33" i="135"/>
  <c r="AGU33" i="135"/>
  <c r="AGV33" i="135"/>
  <c r="AGY33" i="135"/>
  <c r="AGR34" i="135"/>
  <c r="AGS34" i="135"/>
  <c r="AGT34" i="135"/>
  <c r="AGU34" i="135"/>
  <c r="AGV34" i="135"/>
  <c r="AGY34" i="135"/>
  <c r="AGR35" i="135"/>
  <c r="AGS35" i="135"/>
  <c r="AGT35" i="135"/>
  <c r="AGU35" i="135"/>
  <c r="AGV35" i="135"/>
  <c r="AGY35" i="135"/>
  <c r="AGR36" i="135"/>
  <c r="AGS36" i="135"/>
  <c r="AGT36" i="135"/>
  <c r="AGU36" i="135"/>
  <c r="AGV36" i="135"/>
  <c r="AGY36" i="135"/>
  <c r="AGR37" i="135"/>
  <c r="AGS37" i="135"/>
  <c r="AGT37" i="135"/>
  <c r="AGU37" i="135"/>
  <c r="AGV37" i="135"/>
  <c r="AGY37" i="135"/>
  <c r="AGR38" i="135"/>
  <c r="AGS38" i="135"/>
  <c r="AGT38" i="135"/>
  <c r="AGU38" i="135"/>
  <c r="AGV38" i="135"/>
  <c r="AGY38" i="135"/>
  <c r="AGR39" i="135"/>
  <c r="AGS39" i="135"/>
  <c r="AGT39" i="135"/>
  <c r="AGU39" i="135"/>
  <c r="AGV39" i="135"/>
  <c r="AGY39" i="135"/>
  <c r="AGR40" i="135"/>
  <c r="AGS40" i="135"/>
  <c r="AGT40" i="135"/>
  <c r="AGU40" i="135"/>
  <c r="AGV40" i="135"/>
  <c r="AGY40" i="135"/>
  <c r="AGR41" i="135"/>
  <c r="AGS41" i="135"/>
  <c r="AGT41" i="135"/>
  <c r="AGU41" i="135"/>
  <c r="AGV41" i="135"/>
  <c r="AGY41" i="135"/>
  <c r="AGR42" i="135"/>
  <c r="AGS42" i="135"/>
  <c r="AGT42" i="135"/>
  <c r="AGU42" i="135"/>
  <c r="AGV42" i="135"/>
  <c r="AGY42" i="135"/>
  <c r="AGR43" i="135"/>
  <c r="AGS43" i="135"/>
  <c r="AGT43" i="135"/>
  <c r="AGU43" i="135"/>
  <c r="AGV43" i="135"/>
  <c r="AGY43" i="135"/>
  <c r="AGR44" i="135"/>
  <c r="AGS44" i="135"/>
  <c r="AGT44" i="135"/>
  <c r="AGU44" i="135"/>
  <c r="AGV44" i="135"/>
  <c r="AGY44" i="135"/>
  <c r="AGR45" i="135"/>
  <c r="AGS45" i="135"/>
  <c r="AGT45" i="135"/>
  <c r="AGU45" i="135"/>
  <c r="AGV45" i="135"/>
  <c r="AGY45" i="135"/>
  <c r="AGR46" i="135"/>
  <c r="AGS46" i="135"/>
  <c r="AGT46" i="135"/>
  <c r="AGU46" i="135"/>
  <c r="AGV46" i="135"/>
  <c r="AGY46" i="135"/>
  <c r="AGR47" i="135"/>
  <c r="AGS47" i="135"/>
  <c r="AGT47" i="135"/>
  <c r="AGU47" i="135"/>
  <c r="AGV47" i="135"/>
  <c r="AGY47" i="135"/>
  <c r="AGR48" i="135"/>
  <c r="AGS48" i="135"/>
  <c r="AGT48" i="135"/>
  <c r="AGU48" i="135"/>
  <c r="AGV48" i="135"/>
  <c r="AGY48" i="135"/>
  <c r="AGR3" i="135"/>
  <c r="AGS3" i="135"/>
  <c r="AGT3" i="135"/>
  <c r="AGU3" i="135"/>
  <c r="AGV3" i="135"/>
  <c r="AGY3" i="135"/>
  <c r="AGQ4" i="135"/>
  <c r="AGQ5" i="135"/>
  <c r="AGQ6" i="135"/>
  <c r="AGQ7" i="135"/>
  <c r="AGQ8" i="135"/>
  <c r="AGQ9" i="135"/>
  <c r="AGQ10" i="135"/>
  <c r="AGQ11" i="135"/>
  <c r="AGQ12" i="135"/>
  <c r="AGQ13" i="135"/>
  <c r="AGQ14" i="135"/>
  <c r="AGQ15" i="135"/>
  <c r="AGQ16" i="135"/>
  <c r="AGQ17" i="135"/>
  <c r="AGQ18" i="135"/>
  <c r="AGQ19" i="135"/>
  <c r="AGQ20" i="135"/>
  <c r="AGQ21" i="135"/>
  <c r="AGQ22" i="135"/>
  <c r="AGQ23" i="135"/>
  <c r="AGQ24" i="135"/>
  <c r="AGQ25" i="135"/>
  <c r="AGQ26" i="135"/>
  <c r="AGQ27" i="135"/>
  <c r="AGQ28" i="135"/>
  <c r="AGQ29" i="135"/>
  <c r="AGQ30" i="135"/>
  <c r="AGQ31" i="135"/>
  <c r="AGQ32" i="135"/>
  <c r="AGQ33" i="135"/>
  <c r="AGQ34" i="135"/>
  <c r="AGQ35" i="135"/>
  <c r="AGQ36" i="135"/>
  <c r="AGQ37" i="135"/>
  <c r="AGQ38" i="135"/>
  <c r="AGQ39" i="135"/>
  <c r="AGQ40" i="135"/>
  <c r="AGQ41" i="135"/>
  <c r="AGQ42" i="135"/>
  <c r="AGQ43" i="135"/>
  <c r="AGQ44" i="135"/>
  <c r="AGQ45" i="135"/>
  <c r="AGQ46" i="135"/>
  <c r="AGQ47" i="135"/>
  <c r="AGQ48" i="135"/>
  <c r="AGQ3" i="135"/>
  <c r="AGP3" i="135"/>
  <c r="AGE5" i="135"/>
  <c r="AGF5" i="135"/>
  <c r="AGG5" i="135"/>
  <c r="AGH5" i="135"/>
  <c r="AGI5" i="135"/>
  <c r="AGJ5" i="135"/>
  <c r="AGK5" i="135"/>
  <c r="AGL5" i="135"/>
  <c r="AGM5" i="135"/>
  <c r="AGN5" i="135"/>
  <c r="AGO5" i="135"/>
  <c r="AGE6" i="135"/>
  <c r="AGF6" i="135"/>
  <c r="AGG6" i="135"/>
  <c r="AGH6" i="135"/>
  <c r="AGI6" i="135"/>
  <c r="AGJ6" i="135"/>
  <c r="AGK6" i="135"/>
  <c r="AGL6" i="135"/>
  <c r="AGM6" i="135"/>
  <c r="AGN6" i="135"/>
  <c r="AGO6" i="135"/>
  <c r="AGE7" i="135"/>
  <c r="AGF7" i="135"/>
  <c r="AGG7" i="135"/>
  <c r="AGH7" i="135"/>
  <c r="AGI7" i="135"/>
  <c r="AGJ7" i="135"/>
  <c r="AGK7" i="135"/>
  <c r="AGL7" i="135"/>
  <c r="AGM7" i="135"/>
  <c r="AGN7" i="135"/>
  <c r="AGO7" i="135"/>
  <c r="AGE8" i="135"/>
  <c r="AGF8" i="135"/>
  <c r="AGG8" i="135"/>
  <c r="AGH8" i="135"/>
  <c r="AGI8" i="135"/>
  <c r="AGJ8" i="135"/>
  <c r="AGK8" i="135"/>
  <c r="AGL8" i="135"/>
  <c r="AGM8" i="135"/>
  <c r="AGN8" i="135"/>
  <c r="AGO8" i="135"/>
  <c r="AGE9" i="135"/>
  <c r="AGF9" i="135"/>
  <c r="AGG9" i="135"/>
  <c r="AGH9" i="135"/>
  <c r="AGI9" i="135"/>
  <c r="AGJ9" i="135"/>
  <c r="AGK9" i="135"/>
  <c r="AGL9" i="135"/>
  <c r="AGM9" i="135"/>
  <c r="AGN9" i="135"/>
  <c r="AGO9" i="135"/>
  <c r="AGE10" i="135"/>
  <c r="AGF10" i="135"/>
  <c r="AGG10" i="135"/>
  <c r="AGH10" i="135"/>
  <c r="AGI10" i="135"/>
  <c r="AGJ10" i="135"/>
  <c r="AGK10" i="135"/>
  <c r="AGL10" i="135"/>
  <c r="AGM10" i="135"/>
  <c r="AGN10" i="135"/>
  <c r="AGO10" i="135"/>
  <c r="AGE11" i="135"/>
  <c r="AGF11" i="135"/>
  <c r="AGG11" i="135"/>
  <c r="AGH11" i="135"/>
  <c r="AGI11" i="135"/>
  <c r="AGJ11" i="135"/>
  <c r="AGK11" i="135"/>
  <c r="AGL11" i="135"/>
  <c r="AGM11" i="135"/>
  <c r="AGN11" i="135"/>
  <c r="AGO11" i="135"/>
  <c r="AGE12" i="135"/>
  <c r="AGF12" i="135"/>
  <c r="AGG12" i="135"/>
  <c r="AGH12" i="135"/>
  <c r="AGI12" i="135"/>
  <c r="AGJ12" i="135"/>
  <c r="AGK12" i="135"/>
  <c r="AGL12" i="135"/>
  <c r="AGM12" i="135"/>
  <c r="AGN12" i="135"/>
  <c r="AGO12" i="135"/>
  <c r="AGE13" i="135"/>
  <c r="AGF13" i="135"/>
  <c r="AGG13" i="135"/>
  <c r="AGH13" i="135"/>
  <c r="AGI13" i="135"/>
  <c r="AGJ13" i="135"/>
  <c r="AGK13" i="135"/>
  <c r="AGL13" i="135"/>
  <c r="AGM13" i="135"/>
  <c r="AGN13" i="135"/>
  <c r="AGO13" i="135"/>
  <c r="AGE14" i="135"/>
  <c r="AGF14" i="135"/>
  <c r="AGG14" i="135"/>
  <c r="AGH14" i="135"/>
  <c r="AGI14" i="135"/>
  <c r="AGJ14" i="135"/>
  <c r="AGK14" i="135"/>
  <c r="AGL14" i="135"/>
  <c r="AGM14" i="135"/>
  <c r="AGN14" i="135"/>
  <c r="AGO14" i="135"/>
  <c r="AGE15" i="135"/>
  <c r="AGF15" i="135"/>
  <c r="AGG15" i="135"/>
  <c r="AGH15" i="135"/>
  <c r="AGI15" i="135"/>
  <c r="AGJ15" i="135"/>
  <c r="AGK15" i="135"/>
  <c r="AGL15" i="135"/>
  <c r="AGM15" i="135"/>
  <c r="AGN15" i="135"/>
  <c r="AGO15" i="135"/>
  <c r="AGE16" i="135"/>
  <c r="AGF16" i="135"/>
  <c r="AGG16" i="135"/>
  <c r="AGH16" i="135"/>
  <c r="AGI16" i="135"/>
  <c r="AGJ16" i="135"/>
  <c r="AGK16" i="135"/>
  <c r="AGL16" i="135"/>
  <c r="AGM16" i="135"/>
  <c r="AGN16" i="135"/>
  <c r="AGO16" i="135"/>
  <c r="AGE17" i="135"/>
  <c r="AGF17" i="135"/>
  <c r="AGG17" i="135"/>
  <c r="AGH17" i="135"/>
  <c r="AGI17" i="135"/>
  <c r="AGJ17" i="135"/>
  <c r="AGK17" i="135"/>
  <c r="AGL17" i="135"/>
  <c r="AGM17" i="135"/>
  <c r="AGN17" i="135"/>
  <c r="AGO17" i="135"/>
  <c r="AGE18" i="135"/>
  <c r="AGF18" i="135"/>
  <c r="AGG18" i="135"/>
  <c r="AGH18" i="135"/>
  <c r="AGI18" i="135"/>
  <c r="AGJ18" i="135"/>
  <c r="AGK18" i="135"/>
  <c r="AGL18" i="135"/>
  <c r="AGM18" i="135"/>
  <c r="AGN18" i="135"/>
  <c r="AGO18" i="135"/>
  <c r="AGE19" i="135"/>
  <c r="AGF19" i="135"/>
  <c r="AGG19" i="135"/>
  <c r="AGH19" i="135"/>
  <c r="AGI19" i="135"/>
  <c r="AGJ19" i="135"/>
  <c r="AGK19" i="135"/>
  <c r="AGL19" i="135"/>
  <c r="AGM19" i="135"/>
  <c r="AGN19" i="135"/>
  <c r="AGO19" i="135"/>
  <c r="AGE20" i="135"/>
  <c r="AGF20" i="135"/>
  <c r="AGG20" i="135"/>
  <c r="AGH20" i="135"/>
  <c r="AGI20" i="135"/>
  <c r="AGJ20" i="135"/>
  <c r="AGK20" i="135"/>
  <c r="AGL20" i="135"/>
  <c r="AGM20" i="135"/>
  <c r="AGN20" i="135"/>
  <c r="AGO20" i="135"/>
  <c r="AGE21" i="135"/>
  <c r="AGF21" i="135"/>
  <c r="AGG21" i="135"/>
  <c r="AGH21" i="135"/>
  <c r="AGI21" i="135"/>
  <c r="AGJ21" i="135"/>
  <c r="AGK21" i="135"/>
  <c r="AGL21" i="135"/>
  <c r="AGM21" i="135"/>
  <c r="AGN21" i="135"/>
  <c r="AGO21" i="135"/>
  <c r="AGE22" i="135"/>
  <c r="AGF22" i="135"/>
  <c r="AGG22" i="135"/>
  <c r="AGH22" i="135"/>
  <c r="AGI22" i="135"/>
  <c r="AGJ22" i="135"/>
  <c r="AGK22" i="135"/>
  <c r="AGL22" i="135"/>
  <c r="AGM22" i="135"/>
  <c r="AGN22" i="135"/>
  <c r="AGO22" i="135"/>
  <c r="AGE23" i="135"/>
  <c r="AGF23" i="135"/>
  <c r="AGG23" i="135"/>
  <c r="AGH23" i="135"/>
  <c r="AGI23" i="135"/>
  <c r="AGJ23" i="135"/>
  <c r="AGK23" i="135"/>
  <c r="AGL23" i="135"/>
  <c r="AGM23" i="135"/>
  <c r="AGN23" i="135"/>
  <c r="AGO23" i="135"/>
  <c r="AGE24" i="135"/>
  <c r="AGF24" i="135"/>
  <c r="AGG24" i="135"/>
  <c r="AGH24" i="135"/>
  <c r="AGI24" i="135"/>
  <c r="AGJ24" i="135"/>
  <c r="AGK24" i="135"/>
  <c r="AGL24" i="135"/>
  <c r="AGM24" i="135"/>
  <c r="AGN24" i="135"/>
  <c r="AGO24" i="135"/>
  <c r="AGE25" i="135"/>
  <c r="AGF25" i="135"/>
  <c r="AGG25" i="135"/>
  <c r="AGH25" i="135"/>
  <c r="AGI25" i="135"/>
  <c r="AGJ25" i="135"/>
  <c r="AGK25" i="135"/>
  <c r="AGL25" i="135"/>
  <c r="AGM25" i="135"/>
  <c r="AGN25" i="135"/>
  <c r="AGO25" i="135"/>
  <c r="AGE26" i="135"/>
  <c r="AGF26" i="135"/>
  <c r="AGG26" i="135"/>
  <c r="AGH26" i="135"/>
  <c r="AGI26" i="135"/>
  <c r="AGJ26" i="135"/>
  <c r="AGK26" i="135"/>
  <c r="AGL26" i="135"/>
  <c r="AGM26" i="135"/>
  <c r="AGN26" i="135"/>
  <c r="AGO26" i="135"/>
  <c r="AGE27" i="135"/>
  <c r="AGF27" i="135"/>
  <c r="AGG27" i="135"/>
  <c r="AGH27" i="135"/>
  <c r="AGI27" i="135"/>
  <c r="AGJ27" i="135"/>
  <c r="AGK27" i="135"/>
  <c r="AGL27" i="135"/>
  <c r="AGM27" i="135"/>
  <c r="AGN27" i="135"/>
  <c r="AGO27" i="135"/>
  <c r="AGE28" i="135"/>
  <c r="AGF28" i="135"/>
  <c r="AGG28" i="135"/>
  <c r="AGH28" i="135"/>
  <c r="AGI28" i="135"/>
  <c r="AGJ28" i="135"/>
  <c r="AGK28" i="135"/>
  <c r="AGL28" i="135"/>
  <c r="AGM28" i="135"/>
  <c r="AGN28" i="135"/>
  <c r="AGO28" i="135"/>
  <c r="AGE29" i="135"/>
  <c r="AGF29" i="135"/>
  <c r="AGG29" i="135"/>
  <c r="AGH29" i="135"/>
  <c r="AGI29" i="135"/>
  <c r="AGJ29" i="135"/>
  <c r="AGK29" i="135"/>
  <c r="AGL29" i="135"/>
  <c r="AGM29" i="135"/>
  <c r="AGN29" i="135"/>
  <c r="AGO29" i="135"/>
  <c r="AGE30" i="135"/>
  <c r="AGF30" i="135"/>
  <c r="AGG30" i="135"/>
  <c r="AGH30" i="135"/>
  <c r="AGI30" i="135"/>
  <c r="AGJ30" i="135"/>
  <c r="AGK30" i="135"/>
  <c r="AGL30" i="135"/>
  <c r="AGM30" i="135"/>
  <c r="AGN30" i="135"/>
  <c r="AGO30" i="135"/>
  <c r="AGE31" i="135"/>
  <c r="AGF31" i="135"/>
  <c r="AGG31" i="135"/>
  <c r="AGH31" i="135"/>
  <c r="AGI31" i="135"/>
  <c r="AGJ31" i="135"/>
  <c r="AGK31" i="135"/>
  <c r="AGL31" i="135"/>
  <c r="AGM31" i="135"/>
  <c r="AGN31" i="135"/>
  <c r="AGO31" i="135"/>
  <c r="AGE32" i="135"/>
  <c r="AGF32" i="135"/>
  <c r="AGG32" i="135"/>
  <c r="AGH32" i="135"/>
  <c r="AGI32" i="135"/>
  <c r="AGJ32" i="135"/>
  <c r="AGK32" i="135"/>
  <c r="AGL32" i="135"/>
  <c r="AGM32" i="135"/>
  <c r="AGN32" i="135"/>
  <c r="AGO32" i="135"/>
  <c r="AGE33" i="135"/>
  <c r="AGF33" i="135"/>
  <c r="AGG33" i="135"/>
  <c r="AGH33" i="135"/>
  <c r="AGI33" i="135"/>
  <c r="AGJ33" i="135"/>
  <c r="AGK33" i="135"/>
  <c r="AGL33" i="135"/>
  <c r="AGM33" i="135"/>
  <c r="AGN33" i="135"/>
  <c r="AGO33" i="135"/>
  <c r="AGE34" i="135"/>
  <c r="AGF34" i="135"/>
  <c r="AGG34" i="135"/>
  <c r="AGH34" i="135"/>
  <c r="AGI34" i="135"/>
  <c r="AGJ34" i="135"/>
  <c r="AGK34" i="135"/>
  <c r="AGL34" i="135"/>
  <c r="AGM34" i="135"/>
  <c r="AGN34" i="135"/>
  <c r="AGO34" i="135"/>
  <c r="AGE35" i="135"/>
  <c r="AGF35" i="135"/>
  <c r="AGG35" i="135"/>
  <c r="AGH35" i="135"/>
  <c r="AGI35" i="135"/>
  <c r="AGJ35" i="135"/>
  <c r="AGK35" i="135"/>
  <c r="AGL35" i="135"/>
  <c r="AGM35" i="135"/>
  <c r="AGN35" i="135"/>
  <c r="AGO35" i="135"/>
  <c r="AGE36" i="135"/>
  <c r="AGF36" i="135"/>
  <c r="AGG36" i="135"/>
  <c r="AGH36" i="135"/>
  <c r="AGI36" i="135"/>
  <c r="AGJ36" i="135"/>
  <c r="AGK36" i="135"/>
  <c r="AGL36" i="135"/>
  <c r="AGM36" i="135"/>
  <c r="AGN36" i="135"/>
  <c r="AGO36" i="135"/>
  <c r="AGE37" i="135"/>
  <c r="AGF37" i="135"/>
  <c r="AGG37" i="135"/>
  <c r="AGH37" i="135"/>
  <c r="AGI37" i="135"/>
  <c r="AGJ37" i="135"/>
  <c r="AGK37" i="135"/>
  <c r="AGL37" i="135"/>
  <c r="AGM37" i="135"/>
  <c r="AGN37" i="135"/>
  <c r="AGO37" i="135"/>
  <c r="AGE38" i="135"/>
  <c r="AGF38" i="135"/>
  <c r="AGG38" i="135"/>
  <c r="AGH38" i="135"/>
  <c r="AGI38" i="135"/>
  <c r="AGJ38" i="135"/>
  <c r="AGK38" i="135"/>
  <c r="AGL38" i="135"/>
  <c r="AGM38" i="135"/>
  <c r="AGN38" i="135"/>
  <c r="AGO38" i="135"/>
  <c r="AGE39" i="135"/>
  <c r="AGF39" i="135"/>
  <c r="AGG39" i="135"/>
  <c r="AGH39" i="135"/>
  <c r="AGI39" i="135"/>
  <c r="AGJ39" i="135"/>
  <c r="AGK39" i="135"/>
  <c r="AGL39" i="135"/>
  <c r="AGM39" i="135"/>
  <c r="AGN39" i="135"/>
  <c r="AGO39" i="135"/>
  <c r="AGE40" i="135"/>
  <c r="AGF40" i="135"/>
  <c r="AGG40" i="135"/>
  <c r="AGH40" i="135"/>
  <c r="AGI40" i="135"/>
  <c r="AGJ40" i="135"/>
  <c r="AGK40" i="135"/>
  <c r="AGL40" i="135"/>
  <c r="AGM40" i="135"/>
  <c r="AGN40" i="135"/>
  <c r="AGO40" i="135"/>
  <c r="AGE41" i="135"/>
  <c r="AGF41" i="135"/>
  <c r="AGG41" i="135"/>
  <c r="AGH41" i="135"/>
  <c r="AGI41" i="135"/>
  <c r="AGJ41" i="135"/>
  <c r="AGK41" i="135"/>
  <c r="AGL41" i="135"/>
  <c r="AGM41" i="135"/>
  <c r="AGN41" i="135"/>
  <c r="AGO41" i="135"/>
  <c r="AGE42" i="135"/>
  <c r="AGF42" i="135"/>
  <c r="AGG42" i="135"/>
  <c r="AGH42" i="135"/>
  <c r="AGI42" i="135"/>
  <c r="AGJ42" i="135"/>
  <c r="AGK42" i="135"/>
  <c r="AGL42" i="135"/>
  <c r="AGM42" i="135"/>
  <c r="AGN42" i="135"/>
  <c r="AGO42" i="135"/>
  <c r="AGE43" i="135"/>
  <c r="AGF43" i="135"/>
  <c r="AGG43" i="135"/>
  <c r="AGH43" i="135"/>
  <c r="AGI43" i="135"/>
  <c r="AGJ43" i="135"/>
  <c r="AGK43" i="135"/>
  <c r="AGL43" i="135"/>
  <c r="AGM43" i="135"/>
  <c r="AGN43" i="135"/>
  <c r="AGO43" i="135"/>
  <c r="AGE44" i="135"/>
  <c r="AGF44" i="135"/>
  <c r="AGG44" i="135"/>
  <c r="AGH44" i="135"/>
  <c r="AGI44" i="135"/>
  <c r="AGJ44" i="135"/>
  <c r="AGK44" i="135"/>
  <c r="AGL44" i="135"/>
  <c r="AGM44" i="135"/>
  <c r="AGN44" i="135"/>
  <c r="AGO44" i="135"/>
  <c r="AGE45" i="135"/>
  <c r="AGF45" i="135"/>
  <c r="AGG45" i="135"/>
  <c r="AGH45" i="135"/>
  <c r="AGI45" i="135"/>
  <c r="AGJ45" i="135"/>
  <c r="AGK45" i="135"/>
  <c r="AGL45" i="135"/>
  <c r="AGM45" i="135"/>
  <c r="AGN45" i="135"/>
  <c r="AGO45" i="135"/>
  <c r="AGE46" i="135"/>
  <c r="AGF46" i="135"/>
  <c r="AGG46" i="135"/>
  <c r="AGH46" i="135"/>
  <c r="AGI46" i="135"/>
  <c r="AGJ46" i="135"/>
  <c r="AGK46" i="135"/>
  <c r="AGL46" i="135"/>
  <c r="AGM46" i="135"/>
  <c r="AGN46" i="135"/>
  <c r="AGO46" i="135"/>
  <c r="AGE47" i="135"/>
  <c r="AGF47" i="135"/>
  <c r="AGG47" i="135"/>
  <c r="AGH47" i="135"/>
  <c r="AGI47" i="135"/>
  <c r="AGJ47" i="135"/>
  <c r="AGK47" i="135"/>
  <c r="AGL47" i="135"/>
  <c r="AGM47" i="135"/>
  <c r="AGN47" i="135"/>
  <c r="AGO47" i="135"/>
  <c r="AGE48" i="135"/>
  <c r="AGF48" i="135"/>
  <c r="AGG48" i="135"/>
  <c r="AGH48" i="135"/>
  <c r="AGI48" i="135"/>
  <c r="AGJ48" i="135"/>
  <c r="AGK48" i="135"/>
  <c r="AGL48" i="135"/>
  <c r="AGM48" i="135"/>
  <c r="AGN48" i="135"/>
  <c r="AGO48" i="135"/>
  <c r="AGF4" i="135"/>
  <c r="AGG4" i="135"/>
  <c r="AGH4" i="135"/>
  <c r="AGI4" i="135"/>
  <c r="AGJ4" i="135"/>
  <c r="AGK4" i="135"/>
  <c r="AGL4" i="135"/>
  <c r="AGM4" i="135"/>
  <c r="AGN4" i="135"/>
  <c r="AGO4" i="135"/>
  <c r="AGE4" i="135"/>
  <c r="AFO5" i="135"/>
  <c r="AFP5" i="135"/>
  <c r="AFQ5" i="135"/>
  <c r="AFR5" i="135"/>
  <c r="AFS5" i="135"/>
  <c r="AFT5" i="135"/>
  <c r="AFU5" i="135"/>
  <c r="AFV5" i="135"/>
  <c r="AFW5" i="135"/>
  <c r="AFX5" i="135"/>
  <c r="AFY5" i="135"/>
  <c r="AFZ5" i="135"/>
  <c r="AGA5" i="135"/>
  <c r="AGB5" i="135"/>
  <c r="AGC5" i="135"/>
  <c r="AGD5" i="135"/>
  <c r="AFO6" i="135"/>
  <c r="AFP6" i="135"/>
  <c r="AFQ6" i="135"/>
  <c r="AFR6" i="135"/>
  <c r="AFS6" i="135"/>
  <c r="AFT6" i="135"/>
  <c r="AFU6" i="135"/>
  <c r="AFV6" i="135"/>
  <c r="AFW6" i="135"/>
  <c r="AFX6" i="135"/>
  <c r="AFY6" i="135"/>
  <c r="AFZ6" i="135"/>
  <c r="AGA6" i="135"/>
  <c r="AGB6" i="135"/>
  <c r="AGC6" i="135"/>
  <c r="AGD6" i="135"/>
  <c r="AFO7" i="135"/>
  <c r="AFP7" i="135"/>
  <c r="AFQ7" i="135"/>
  <c r="AFR7" i="135"/>
  <c r="AFS7" i="135"/>
  <c r="AFT7" i="135"/>
  <c r="AFU7" i="135"/>
  <c r="AFV7" i="135"/>
  <c r="AFW7" i="135"/>
  <c r="AFX7" i="135"/>
  <c r="AFY7" i="135"/>
  <c r="AFZ7" i="135"/>
  <c r="AGA7" i="135"/>
  <c r="AGB7" i="135"/>
  <c r="AGC7" i="135"/>
  <c r="AGD7" i="135"/>
  <c r="AFO8" i="135"/>
  <c r="AFP8" i="135"/>
  <c r="AFQ8" i="135"/>
  <c r="AFR8" i="135"/>
  <c r="AFS8" i="135"/>
  <c r="AFT8" i="135"/>
  <c r="AFU8" i="135"/>
  <c r="AFV8" i="135"/>
  <c r="AFW8" i="135"/>
  <c r="AFX8" i="135"/>
  <c r="AFY8" i="135"/>
  <c r="AFZ8" i="135"/>
  <c r="AGA8" i="135"/>
  <c r="AGB8" i="135"/>
  <c r="AGC8" i="135"/>
  <c r="AGD8" i="135"/>
  <c r="AFO9" i="135"/>
  <c r="AFP9" i="135"/>
  <c r="AFQ9" i="135"/>
  <c r="AFR9" i="135"/>
  <c r="AFS9" i="135"/>
  <c r="AFT9" i="135"/>
  <c r="AFU9" i="135"/>
  <c r="AFV9" i="135"/>
  <c r="AFW9" i="135"/>
  <c r="AFX9" i="135"/>
  <c r="AFY9" i="135"/>
  <c r="AFZ9" i="135"/>
  <c r="AGA9" i="135"/>
  <c r="AGB9" i="135"/>
  <c r="AGC9" i="135"/>
  <c r="AGD9" i="135"/>
  <c r="AFO10" i="135"/>
  <c r="AFP10" i="135"/>
  <c r="AFQ10" i="135"/>
  <c r="AFR10" i="135"/>
  <c r="AFS10" i="135"/>
  <c r="AFT10" i="135"/>
  <c r="AFU10" i="135"/>
  <c r="AFV10" i="135"/>
  <c r="AFW10" i="135"/>
  <c r="AFX10" i="135"/>
  <c r="AFY10" i="135"/>
  <c r="AFZ10" i="135"/>
  <c r="AGA10" i="135"/>
  <c r="AGB10" i="135"/>
  <c r="AGC10" i="135"/>
  <c r="AGD10" i="135"/>
  <c r="AFO11" i="135"/>
  <c r="AFP11" i="135"/>
  <c r="AFQ11" i="135"/>
  <c r="AFR11" i="135"/>
  <c r="AFS11" i="135"/>
  <c r="AFT11" i="135"/>
  <c r="AFU11" i="135"/>
  <c r="AFV11" i="135"/>
  <c r="AFW11" i="135"/>
  <c r="AFX11" i="135"/>
  <c r="AFY11" i="135"/>
  <c r="AFZ11" i="135"/>
  <c r="AGA11" i="135"/>
  <c r="AGB11" i="135"/>
  <c r="AGC11" i="135"/>
  <c r="AGD11" i="135"/>
  <c r="AFO12" i="135"/>
  <c r="AFP12" i="135"/>
  <c r="AFQ12" i="135"/>
  <c r="AFR12" i="135"/>
  <c r="AFS12" i="135"/>
  <c r="AFT12" i="135"/>
  <c r="AFU12" i="135"/>
  <c r="AFV12" i="135"/>
  <c r="AFW12" i="135"/>
  <c r="AFX12" i="135"/>
  <c r="AFY12" i="135"/>
  <c r="AFZ12" i="135"/>
  <c r="AGA12" i="135"/>
  <c r="AGB12" i="135"/>
  <c r="AGC12" i="135"/>
  <c r="AGD12" i="135"/>
  <c r="AFO13" i="135"/>
  <c r="AFP13" i="135"/>
  <c r="AFQ13" i="135"/>
  <c r="AFR13" i="135"/>
  <c r="AFS13" i="135"/>
  <c r="AFT13" i="135"/>
  <c r="AFU13" i="135"/>
  <c r="AFV13" i="135"/>
  <c r="AFW13" i="135"/>
  <c r="AFX13" i="135"/>
  <c r="AFY13" i="135"/>
  <c r="AFZ13" i="135"/>
  <c r="AGA13" i="135"/>
  <c r="AGB13" i="135"/>
  <c r="AGC13" i="135"/>
  <c r="AGD13" i="135"/>
  <c r="AFO14" i="135"/>
  <c r="AFP14" i="135"/>
  <c r="AFQ14" i="135"/>
  <c r="AFR14" i="135"/>
  <c r="AFS14" i="135"/>
  <c r="AFT14" i="135"/>
  <c r="AFU14" i="135"/>
  <c r="AFV14" i="135"/>
  <c r="AFW14" i="135"/>
  <c r="AFX14" i="135"/>
  <c r="AFY14" i="135"/>
  <c r="AFZ14" i="135"/>
  <c r="AGA14" i="135"/>
  <c r="AGB14" i="135"/>
  <c r="AGC14" i="135"/>
  <c r="AGD14" i="135"/>
  <c r="AFO15" i="135"/>
  <c r="AFP15" i="135"/>
  <c r="AFQ15" i="135"/>
  <c r="AFR15" i="135"/>
  <c r="AFS15" i="135"/>
  <c r="AFT15" i="135"/>
  <c r="AFU15" i="135"/>
  <c r="AFV15" i="135"/>
  <c r="AFW15" i="135"/>
  <c r="AFX15" i="135"/>
  <c r="AFY15" i="135"/>
  <c r="AFZ15" i="135"/>
  <c r="AGA15" i="135"/>
  <c r="AGB15" i="135"/>
  <c r="AGC15" i="135"/>
  <c r="AGD15" i="135"/>
  <c r="AFO16" i="135"/>
  <c r="AFP16" i="135"/>
  <c r="AFQ16" i="135"/>
  <c r="AFR16" i="135"/>
  <c r="AFS16" i="135"/>
  <c r="AFT16" i="135"/>
  <c r="AFU16" i="135"/>
  <c r="AFV16" i="135"/>
  <c r="AFW16" i="135"/>
  <c r="AFX16" i="135"/>
  <c r="AFY16" i="135"/>
  <c r="AFZ16" i="135"/>
  <c r="AGA16" i="135"/>
  <c r="AGB16" i="135"/>
  <c r="AGC16" i="135"/>
  <c r="AGD16" i="135"/>
  <c r="AFO17" i="135"/>
  <c r="AFP17" i="135"/>
  <c r="AFQ17" i="135"/>
  <c r="AFR17" i="135"/>
  <c r="AFS17" i="135"/>
  <c r="AFT17" i="135"/>
  <c r="AFU17" i="135"/>
  <c r="AFV17" i="135"/>
  <c r="AFW17" i="135"/>
  <c r="AFX17" i="135"/>
  <c r="AFY17" i="135"/>
  <c r="AFZ17" i="135"/>
  <c r="AGA17" i="135"/>
  <c r="AGB17" i="135"/>
  <c r="AGC17" i="135"/>
  <c r="AGD17" i="135"/>
  <c r="AFO18" i="135"/>
  <c r="AFP18" i="135"/>
  <c r="AFQ18" i="135"/>
  <c r="AFR18" i="135"/>
  <c r="AFS18" i="135"/>
  <c r="AFT18" i="135"/>
  <c r="AFU18" i="135"/>
  <c r="AFV18" i="135"/>
  <c r="AFW18" i="135"/>
  <c r="AFX18" i="135"/>
  <c r="AFY18" i="135"/>
  <c r="AFZ18" i="135"/>
  <c r="AGA18" i="135"/>
  <c r="AGB18" i="135"/>
  <c r="AGC18" i="135"/>
  <c r="AGD18" i="135"/>
  <c r="AFO19" i="135"/>
  <c r="AFP19" i="135"/>
  <c r="AFQ19" i="135"/>
  <c r="AFR19" i="135"/>
  <c r="AFS19" i="135"/>
  <c r="AFT19" i="135"/>
  <c r="AFU19" i="135"/>
  <c r="AFV19" i="135"/>
  <c r="AFW19" i="135"/>
  <c r="AFX19" i="135"/>
  <c r="AFY19" i="135"/>
  <c r="AFZ19" i="135"/>
  <c r="AGA19" i="135"/>
  <c r="AGB19" i="135"/>
  <c r="AGC19" i="135"/>
  <c r="AGD19" i="135"/>
  <c r="AFO20" i="135"/>
  <c r="AFP20" i="135"/>
  <c r="AFQ20" i="135"/>
  <c r="AFR20" i="135"/>
  <c r="AFS20" i="135"/>
  <c r="AFT20" i="135"/>
  <c r="AFU20" i="135"/>
  <c r="AFV20" i="135"/>
  <c r="AFW20" i="135"/>
  <c r="AFX20" i="135"/>
  <c r="AFY20" i="135"/>
  <c r="AFZ20" i="135"/>
  <c r="AGA20" i="135"/>
  <c r="AGB20" i="135"/>
  <c r="AGC20" i="135"/>
  <c r="AGD20" i="135"/>
  <c r="AFO21" i="135"/>
  <c r="AFP21" i="135"/>
  <c r="AFQ21" i="135"/>
  <c r="AFR21" i="135"/>
  <c r="AFS21" i="135"/>
  <c r="AFT21" i="135"/>
  <c r="AFU21" i="135"/>
  <c r="AFV21" i="135"/>
  <c r="AFW21" i="135"/>
  <c r="AFX21" i="135"/>
  <c r="AFY21" i="135"/>
  <c r="AFZ21" i="135"/>
  <c r="AGA21" i="135"/>
  <c r="AGB21" i="135"/>
  <c r="AGC21" i="135"/>
  <c r="AGD21" i="135"/>
  <c r="AFO22" i="135"/>
  <c r="AFP22" i="135"/>
  <c r="AFQ22" i="135"/>
  <c r="AFR22" i="135"/>
  <c r="AFS22" i="135"/>
  <c r="AFT22" i="135"/>
  <c r="AFU22" i="135"/>
  <c r="AFV22" i="135"/>
  <c r="AFW22" i="135"/>
  <c r="AFX22" i="135"/>
  <c r="AFY22" i="135"/>
  <c r="AFZ22" i="135"/>
  <c r="AGA22" i="135"/>
  <c r="AGB22" i="135"/>
  <c r="AGC22" i="135"/>
  <c r="AGD22" i="135"/>
  <c r="AFO23" i="135"/>
  <c r="AFP23" i="135"/>
  <c r="AFQ23" i="135"/>
  <c r="AFR23" i="135"/>
  <c r="AFS23" i="135"/>
  <c r="AFT23" i="135"/>
  <c r="AFU23" i="135"/>
  <c r="AFV23" i="135"/>
  <c r="AFW23" i="135"/>
  <c r="AFX23" i="135"/>
  <c r="AFY23" i="135"/>
  <c r="AFZ23" i="135"/>
  <c r="AGA23" i="135"/>
  <c r="AGB23" i="135"/>
  <c r="AGC23" i="135"/>
  <c r="AGD23" i="135"/>
  <c r="AFO24" i="135"/>
  <c r="AFP24" i="135"/>
  <c r="AFQ24" i="135"/>
  <c r="AFR24" i="135"/>
  <c r="AFS24" i="135"/>
  <c r="AFT24" i="135"/>
  <c r="AFU24" i="135"/>
  <c r="AFV24" i="135"/>
  <c r="AFW24" i="135"/>
  <c r="AFX24" i="135"/>
  <c r="AFY24" i="135"/>
  <c r="AFZ24" i="135"/>
  <c r="AGA24" i="135"/>
  <c r="AGB24" i="135"/>
  <c r="AGC24" i="135"/>
  <c r="AGD24" i="135"/>
  <c r="AFO25" i="135"/>
  <c r="AFP25" i="135"/>
  <c r="AFQ25" i="135"/>
  <c r="AFR25" i="135"/>
  <c r="AFS25" i="135"/>
  <c r="AFT25" i="135"/>
  <c r="AFU25" i="135"/>
  <c r="AFV25" i="135"/>
  <c r="AFW25" i="135"/>
  <c r="AFX25" i="135"/>
  <c r="AFY25" i="135"/>
  <c r="AFZ25" i="135"/>
  <c r="AGA25" i="135"/>
  <c r="AGB25" i="135"/>
  <c r="AGC25" i="135"/>
  <c r="AGD25" i="135"/>
  <c r="AFO26" i="135"/>
  <c r="AFP26" i="135"/>
  <c r="AFQ26" i="135"/>
  <c r="AFR26" i="135"/>
  <c r="AFS26" i="135"/>
  <c r="AFT26" i="135"/>
  <c r="AFU26" i="135"/>
  <c r="AFV26" i="135"/>
  <c r="AFW26" i="135"/>
  <c r="AFX26" i="135"/>
  <c r="AFY26" i="135"/>
  <c r="AFZ26" i="135"/>
  <c r="AGA26" i="135"/>
  <c r="AGB26" i="135"/>
  <c r="AGC26" i="135"/>
  <c r="AGD26" i="135"/>
  <c r="AFO27" i="135"/>
  <c r="AFP27" i="135"/>
  <c r="AFQ27" i="135"/>
  <c r="AFR27" i="135"/>
  <c r="AFS27" i="135"/>
  <c r="AFT27" i="135"/>
  <c r="AFU27" i="135"/>
  <c r="AFV27" i="135"/>
  <c r="AFW27" i="135"/>
  <c r="AFX27" i="135"/>
  <c r="AFY27" i="135"/>
  <c r="AFZ27" i="135"/>
  <c r="AGA27" i="135"/>
  <c r="AGB27" i="135"/>
  <c r="AGC27" i="135"/>
  <c r="AGD27" i="135"/>
  <c r="AFO28" i="135"/>
  <c r="AFP28" i="135"/>
  <c r="AFQ28" i="135"/>
  <c r="AFR28" i="135"/>
  <c r="AFS28" i="135"/>
  <c r="AFT28" i="135"/>
  <c r="AFU28" i="135"/>
  <c r="AFV28" i="135"/>
  <c r="AFW28" i="135"/>
  <c r="AFX28" i="135"/>
  <c r="AFY28" i="135"/>
  <c r="AFZ28" i="135"/>
  <c r="AGA28" i="135"/>
  <c r="AGB28" i="135"/>
  <c r="AGC28" i="135"/>
  <c r="AGD28" i="135"/>
  <c r="AFO29" i="135"/>
  <c r="AFP29" i="135"/>
  <c r="AFQ29" i="135"/>
  <c r="AFR29" i="135"/>
  <c r="AFS29" i="135"/>
  <c r="AFT29" i="135"/>
  <c r="AFU29" i="135"/>
  <c r="AFV29" i="135"/>
  <c r="AFW29" i="135"/>
  <c r="AFX29" i="135"/>
  <c r="AFY29" i="135"/>
  <c r="AFZ29" i="135"/>
  <c r="AGA29" i="135"/>
  <c r="AGB29" i="135"/>
  <c r="AGC29" i="135"/>
  <c r="AGD29" i="135"/>
  <c r="AFO30" i="135"/>
  <c r="AFP30" i="135"/>
  <c r="AFQ30" i="135"/>
  <c r="AFR30" i="135"/>
  <c r="AFS30" i="135"/>
  <c r="AFT30" i="135"/>
  <c r="AFU30" i="135"/>
  <c r="AFV30" i="135"/>
  <c r="AFW30" i="135"/>
  <c r="AFX30" i="135"/>
  <c r="AFY30" i="135"/>
  <c r="AFZ30" i="135"/>
  <c r="AGA30" i="135"/>
  <c r="AGB30" i="135"/>
  <c r="AGC30" i="135"/>
  <c r="AGD30" i="135"/>
  <c r="AFO31" i="135"/>
  <c r="AFP31" i="135"/>
  <c r="AFQ31" i="135"/>
  <c r="AFR31" i="135"/>
  <c r="AFS31" i="135"/>
  <c r="AFT31" i="135"/>
  <c r="AFU31" i="135"/>
  <c r="AFV31" i="135"/>
  <c r="AFW31" i="135"/>
  <c r="AFX31" i="135"/>
  <c r="AFY31" i="135"/>
  <c r="AFZ31" i="135"/>
  <c r="AGA31" i="135"/>
  <c r="AGB31" i="135"/>
  <c r="AGC31" i="135"/>
  <c r="AGD31" i="135"/>
  <c r="AFO32" i="135"/>
  <c r="AFP32" i="135"/>
  <c r="AFQ32" i="135"/>
  <c r="AFR32" i="135"/>
  <c r="AFS32" i="135"/>
  <c r="AFT32" i="135"/>
  <c r="AFU32" i="135"/>
  <c r="AFV32" i="135"/>
  <c r="AFW32" i="135"/>
  <c r="AFX32" i="135"/>
  <c r="AFY32" i="135"/>
  <c r="AFZ32" i="135"/>
  <c r="AGA32" i="135"/>
  <c r="AGB32" i="135"/>
  <c r="AGC32" i="135"/>
  <c r="AGD32" i="135"/>
  <c r="AFO33" i="135"/>
  <c r="AFP33" i="135"/>
  <c r="AFQ33" i="135"/>
  <c r="AFR33" i="135"/>
  <c r="AFS33" i="135"/>
  <c r="AFT33" i="135"/>
  <c r="AFU33" i="135"/>
  <c r="AFV33" i="135"/>
  <c r="AFW33" i="135"/>
  <c r="AFX33" i="135"/>
  <c r="AFY33" i="135"/>
  <c r="AFZ33" i="135"/>
  <c r="AGA33" i="135"/>
  <c r="AGB33" i="135"/>
  <c r="AGC33" i="135"/>
  <c r="AGD33" i="135"/>
  <c r="AFO34" i="135"/>
  <c r="AFP34" i="135"/>
  <c r="AFQ34" i="135"/>
  <c r="AFR34" i="135"/>
  <c r="AFS34" i="135"/>
  <c r="AFT34" i="135"/>
  <c r="AFU34" i="135"/>
  <c r="AFV34" i="135"/>
  <c r="AFW34" i="135"/>
  <c r="AFX34" i="135"/>
  <c r="AFY34" i="135"/>
  <c r="AFZ34" i="135"/>
  <c r="AGA34" i="135"/>
  <c r="AGB34" i="135"/>
  <c r="AGC34" i="135"/>
  <c r="AGD34" i="135"/>
  <c r="AFO35" i="135"/>
  <c r="AFP35" i="135"/>
  <c r="AFQ35" i="135"/>
  <c r="AFR35" i="135"/>
  <c r="AFS35" i="135"/>
  <c r="AFT35" i="135"/>
  <c r="AFU35" i="135"/>
  <c r="AFV35" i="135"/>
  <c r="AFW35" i="135"/>
  <c r="AFX35" i="135"/>
  <c r="AFY35" i="135"/>
  <c r="AFZ35" i="135"/>
  <c r="AGA35" i="135"/>
  <c r="AGB35" i="135"/>
  <c r="AGC35" i="135"/>
  <c r="AGD35" i="135"/>
  <c r="AFO36" i="135"/>
  <c r="AFP36" i="135"/>
  <c r="AFQ36" i="135"/>
  <c r="AFR36" i="135"/>
  <c r="AFS36" i="135"/>
  <c r="AFT36" i="135"/>
  <c r="AFU36" i="135"/>
  <c r="AFV36" i="135"/>
  <c r="AFW36" i="135"/>
  <c r="AFX36" i="135"/>
  <c r="AFY36" i="135"/>
  <c r="AFZ36" i="135"/>
  <c r="AGA36" i="135"/>
  <c r="AGB36" i="135"/>
  <c r="AGC36" i="135"/>
  <c r="AGD36" i="135"/>
  <c r="AFO37" i="135"/>
  <c r="AFP37" i="135"/>
  <c r="AFQ37" i="135"/>
  <c r="AFR37" i="135"/>
  <c r="AFS37" i="135"/>
  <c r="AFT37" i="135"/>
  <c r="AFU37" i="135"/>
  <c r="AFV37" i="135"/>
  <c r="AFW37" i="135"/>
  <c r="AFX37" i="135"/>
  <c r="AFY37" i="135"/>
  <c r="AFZ37" i="135"/>
  <c r="AGA37" i="135"/>
  <c r="AGB37" i="135"/>
  <c r="AGC37" i="135"/>
  <c r="AGD37" i="135"/>
  <c r="AFO38" i="135"/>
  <c r="AFP38" i="135"/>
  <c r="AFQ38" i="135"/>
  <c r="AFR38" i="135"/>
  <c r="AFS38" i="135"/>
  <c r="AFT38" i="135"/>
  <c r="AFU38" i="135"/>
  <c r="AFV38" i="135"/>
  <c r="AFW38" i="135"/>
  <c r="AFX38" i="135"/>
  <c r="AFY38" i="135"/>
  <c r="AFZ38" i="135"/>
  <c r="AGA38" i="135"/>
  <c r="AGB38" i="135"/>
  <c r="AGC38" i="135"/>
  <c r="AGD38" i="135"/>
  <c r="AFO39" i="135"/>
  <c r="AFP39" i="135"/>
  <c r="AFQ39" i="135"/>
  <c r="AFR39" i="135"/>
  <c r="AFS39" i="135"/>
  <c r="AFT39" i="135"/>
  <c r="AFU39" i="135"/>
  <c r="AFV39" i="135"/>
  <c r="AFW39" i="135"/>
  <c r="AFX39" i="135"/>
  <c r="AFY39" i="135"/>
  <c r="AFZ39" i="135"/>
  <c r="AGA39" i="135"/>
  <c r="AGB39" i="135"/>
  <c r="AGC39" i="135"/>
  <c r="AGD39" i="135"/>
  <c r="AFO40" i="135"/>
  <c r="AFP40" i="135"/>
  <c r="AFQ40" i="135"/>
  <c r="AFR40" i="135"/>
  <c r="AFS40" i="135"/>
  <c r="AFT40" i="135"/>
  <c r="AFU40" i="135"/>
  <c r="AFV40" i="135"/>
  <c r="AFW40" i="135"/>
  <c r="AFX40" i="135"/>
  <c r="AFY40" i="135"/>
  <c r="AFZ40" i="135"/>
  <c r="AGA40" i="135"/>
  <c r="AGB40" i="135"/>
  <c r="AGC40" i="135"/>
  <c r="AGD40" i="135"/>
  <c r="AFO41" i="135"/>
  <c r="AFP41" i="135"/>
  <c r="AFQ41" i="135"/>
  <c r="AFR41" i="135"/>
  <c r="AFS41" i="135"/>
  <c r="AFT41" i="135"/>
  <c r="AFU41" i="135"/>
  <c r="AFV41" i="135"/>
  <c r="AFW41" i="135"/>
  <c r="AFX41" i="135"/>
  <c r="AFY41" i="135"/>
  <c r="AFZ41" i="135"/>
  <c r="AGA41" i="135"/>
  <c r="AGB41" i="135"/>
  <c r="AGC41" i="135"/>
  <c r="AGD41" i="135"/>
  <c r="AFO42" i="135"/>
  <c r="AFP42" i="135"/>
  <c r="AFQ42" i="135"/>
  <c r="AFR42" i="135"/>
  <c r="AFS42" i="135"/>
  <c r="AFT42" i="135"/>
  <c r="AFU42" i="135"/>
  <c r="AFV42" i="135"/>
  <c r="AFW42" i="135"/>
  <c r="AFX42" i="135"/>
  <c r="AFY42" i="135"/>
  <c r="AFZ42" i="135"/>
  <c r="AGA42" i="135"/>
  <c r="AGB42" i="135"/>
  <c r="AGC42" i="135"/>
  <c r="AGD42" i="135"/>
  <c r="AFO43" i="135"/>
  <c r="AFP43" i="135"/>
  <c r="AFQ43" i="135"/>
  <c r="AFR43" i="135"/>
  <c r="AFS43" i="135"/>
  <c r="AFT43" i="135"/>
  <c r="AFU43" i="135"/>
  <c r="AFV43" i="135"/>
  <c r="AFW43" i="135"/>
  <c r="AFX43" i="135"/>
  <c r="AFY43" i="135"/>
  <c r="AFZ43" i="135"/>
  <c r="AGA43" i="135"/>
  <c r="AGB43" i="135"/>
  <c r="AGC43" i="135"/>
  <c r="AGD43" i="135"/>
  <c r="AFO44" i="135"/>
  <c r="AFP44" i="135"/>
  <c r="AFQ44" i="135"/>
  <c r="AFR44" i="135"/>
  <c r="AFS44" i="135"/>
  <c r="AFT44" i="135"/>
  <c r="AFU44" i="135"/>
  <c r="AFV44" i="135"/>
  <c r="AFW44" i="135"/>
  <c r="AFX44" i="135"/>
  <c r="AFY44" i="135"/>
  <c r="AFZ44" i="135"/>
  <c r="AGA44" i="135"/>
  <c r="AGB44" i="135"/>
  <c r="AGC44" i="135"/>
  <c r="AGD44" i="135"/>
  <c r="AFO45" i="135"/>
  <c r="AFP45" i="135"/>
  <c r="AFQ45" i="135"/>
  <c r="AFR45" i="135"/>
  <c r="AFS45" i="135"/>
  <c r="AFT45" i="135"/>
  <c r="AFU45" i="135"/>
  <c r="AFV45" i="135"/>
  <c r="AFW45" i="135"/>
  <c r="AFX45" i="135"/>
  <c r="AFY45" i="135"/>
  <c r="AFZ45" i="135"/>
  <c r="AGA45" i="135"/>
  <c r="AGB45" i="135"/>
  <c r="AGC45" i="135"/>
  <c r="AGD45" i="135"/>
  <c r="AFO46" i="135"/>
  <c r="AFP46" i="135"/>
  <c r="AFQ46" i="135"/>
  <c r="AFR46" i="135"/>
  <c r="AFS46" i="135"/>
  <c r="AFT46" i="135"/>
  <c r="AFU46" i="135"/>
  <c r="AFV46" i="135"/>
  <c r="AFW46" i="135"/>
  <c r="AFX46" i="135"/>
  <c r="AFY46" i="135"/>
  <c r="AFZ46" i="135"/>
  <c r="AGA46" i="135"/>
  <c r="AGB46" i="135"/>
  <c r="AGC46" i="135"/>
  <c r="AGD46" i="135"/>
  <c r="AFO47" i="135"/>
  <c r="AFP47" i="135"/>
  <c r="AFQ47" i="135"/>
  <c r="AFR47" i="135"/>
  <c r="AFS47" i="135"/>
  <c r="AFT47" i="135"/>
  <c r="AFU47" i="135"/>
  <c r="AFV47" i="135"/>
  <c r="AFW47" i="135"/>
  <c r="AFX47" i="135"/>
  <c r="AFY47" i="135"/>
  <c r="AFZ47" i="135"/>
  <c r="AGA47" i="135"/>
  <c r="AGB47" i="135"/>
  <c r="AGC47" i="135"/>
  <c r="AGD47" i="135"/>
  <c r="AFO48" i="135"/>
  <c r="AFP48" i="135"/>
  <c r="AFQ48" i="135"/>
  <c r="AFR48" i="135"/>
  <c r="AFS48" i="135"/>
  <c r="AFT48" i="135"/>
  <c r="AFU48" i="135"/>
  <c r="AFV48" i="135"/>
  <c r="AFW48" i="135"/>
  <c r="AFX48" i="135"/>
  <c r="AFY48" i="135"/>
  <c r="AFZ48" i="135"/>
  <c r="AGA48" i="135"/>
  <c r="AGB48" i="135"/>
  <c r="AGC48" i="135"/>
  <c r="AGD48" i="135"/>
  <c r="AFO4" i="135"/>
  <c r="AFP4" i="135"/>
  <c r="AFQ4" i="135"/>
  <c r="AFR4" i="135"/>
  <c r="AFS4" i="135"/>
  <c r="AFT4" i="135"/>
  <c r="AFU4" i="135"/>
  <c r="AFV4" i="135"/>
  <c r="AFW4" i="135"/>
  <c r="AFX4" i="135"/>
  <c r="AFY4" i="135"/>
  <c r="AFZ4" i="135"/>
  <c r="AGA4" i="135"/>
  <c r="AGB4" i="135"/>
  <c r="AGC4" i="135"/>
  <c r="AGD4" i="135"/>
  <c r="AFN5" i="135"/>
  <c r="AFN6" i="135"/>
  <c r="AFN7" i="135"/>
  <c r="AFN8" i="135"/>
  <c r="AFN9" i="135"/>
  <c r="AFN10" i="135"/>
  <c r="AFN11" i="135"/>
  <c r="AFN12" i="135"/>
  <c r="AFN13" i="135"/>
  <c r="AFN14" i="135"/>
  <c r="AFN15" i="135"/>
  <c r="AFN16" i="135"/>
  <c r="AFN17" i="135"/>
  <c r="AFN18" i="135"/>
  <c r="AFN19" i="135"/>
  <c r="AFN20" i="135"/>
  <c r="AFN21" i="135"/>
  <c r="AFN22" i="135"/>
  <c r="AFN23" i="135"/>
  <c r="AFN24" i="135"/>
  <c r="AFN25" i="135"/>
  <c r="AFN26" i="135"/>
  <c r="AFN27" i="135"/>
  <c r="AFN28" i="135"/>
  <c r="AFN29" i="135"/>
  <c r="AFN30" i="135"/>
  <c r="AFN31" i="135"/>
  <c r="AFN32" i="135"/>
  <c r="AFN33" i="135"/>
  <c r="AFN34" i="135"/>
  <c r="AFN35" i="135"/>
  <c r="AFN36" i="135"/>
  <c r="AFN37" i="135"/>
  <c r="AFN38" i="135"/>
  <c r="AFN39" i="135"/>
  <c r="AFN40" i="135"/>
  <c r="AFN41" i="135"/>
  <c r="AFN42" i="135"/>
  <c r="AFN43" i="135"/>
  <c r="AFN44" i="135"/>
  <c r="AFN45" i="135"/>
  <c r="AFN46" i="135"/>
  <c r="AFN47" i="135"/>
  <c r="AFN48" i="135"/>
  <c r="AFN4" i="135"/>
  <c r="AEW5" i="135"/>
  <c r="AEX5" i="135"/>
  <c r="AEY5" i="135"/>
  <c r="AEZ5" i="135"/>
  <c r="AFA5" i="135"/>
  <c r="AFB5" i="135"/>
  <c r="AFC5" i="135"/>
  <c r="AFD5" i="135"/>
  <c r="AFE5" i="135"/>
  <c r="AFF5" i="135"/>
  <c r="AFG5" i="135"/>
  <c r="AFH5" i="135"/>
  <c r="AFI5" i="135"/>
  <c r="AFJ5" i="135"/>
  <c r="AFK5" i="135"/>
  <c r="AFL5" i="135"/>
  <c r="AFM5" i="135"/>
  <c r="AEW6" i="135"/>
  <c r="AEX6" i="135"/>
  <c r="AEY6" i="135"/>
  <c r="AEZ6" i="135"/>
  <c r="AFA6" i="135"/>
  <c r="AFB6" i="135"/>
  <c r="AFC6" i="135"/>
  <c r="AFD6" i="135"/>
  <c r="AFE6" i="135"/>
  <c r="AFF6" i="135"/>
  <c r="AFG6" i="135"/>
  <c r="AFH6" i="135"/>
  <c r="AFI6" i="135"/>
  <c r="AFJ6" i="135"/>
  <c r="AFK6" i="135"/>
  <c r="AFL6" i="135"/>
  <c r="AFM6" i="135"/>
  <c r="AEW7" i="135"/>
  <c r="AEX7" i="135"/>
  <c r="AEY7" i="135"/>
  <c r="AEZ7" i="135"/>
  <c r="AFA7" i="135"/>
  <c r="AFB7" i="135"/>
  <c r="AFC7" i="135"/>
  <c r="AFD7" i="135"/>
  <c r="AFE7" i="135"/>
  <c r="AFF7" i="135"/>
  <c r="AFG7" i="135"/>
  <c r="AFH7" i="135"/>
  <c r="AFI7" i="135"/>
  <c r="AFJ7" i="135"/>
  <c r="AFK7" i="135"/>
  <c r="AFL7" i="135"/>
  <c r="AFM7" i="135"/>
  <c r="AEW8" i="135"/>
  <c r="AEX8" i="135"/>
  <c r="AEY8" i="135"/>
  <c r="AEZ8" i="135"/>
  <c r="AFA8" i="135"/>
  <c r="AFB8" i="135"/>
  <c r="AFC8" i="135"/>
  <c r="AFD8" i="135"/>
  <c r="AFE8" i="135"/>
  <c r="AFF8" i="135"/>
  <c r="AFG8" i="135"/>
  <c r="AFH8" i="135"/>
  <c r="AFI8" i="135"/>
  <c r="AFJ8" i="135"/>
  <c r="AFK8" i="135"/>
  <c r="AFL8" i="135"/>
  <c r="AFM8" i="135"/>
  <c r="AEW9" i="135"/>
  <c r="AEX9" i="135"/>
  <c r="AEY9" i="135"/>
  <c r="AEZ9" i="135"/>
  <c r="AFA9" i="135"/>
  <c r="AFB9" i="135"/>
  <c r="AFC9" i="135"/>
  <c r="AFD9" i="135"/>
  <c r="AFE9" i="135"/>
  <c r="AFF9" i="135"/>
  <c r="AFG9" i="135"/>
  <c r="AFH9" i="135"/>
  <c r="AFI9" i="135"/>
  <c r="AFJ9" i="135"/>
  <c r="AFK9" i="135"/>
  <c r="AFL9" i="135"/>
  <c r="AFM9" i="135"/>
  <c r="AEW10" i="135"/>
  <c r="AEX10" i="135"/>
  <c r="AEY10" i="135"/>
  <c r="AEZ10" i="135"/>
  <c r="AFA10" i="135"/>
  <c r="AFB10" i="135"/>
  <c r="AFC10" i="135"/>
  <c r="AFD10" i="135"/>
  <c r="AFE10" i="135"/>
  <c r="AFF10" i="135"/>
  <c r="AFG10" i="135"/>
  <c r="AFH10" i="135"/>
  <c r="AFI10" i="135"/>
  <c r="AFJ10" i="135"/>
  <c r="AFK10" i="135"/>
  <c r="AFL10" i="135"/>
  <c r="AFM10" i="135"/>
  <c r="AEW11" i="135"/>
  <c r="AEX11" i="135"/>
  <c r="AEY11" i="135"/>
  <c r="AEZ11" i="135"/>
  <c r="AFA11" i="135"/>
  <c r="AFB11" i="135"/>
  <c r="AFC11" i="135"/>
  <c r="AFD11" i="135"/>
  <c r="AFE11" i="135"/>
  <c r="AFF11" i="135"/>
  <c r="AFG11" i="135"/>
  <c r="AFH11" i="135"/>
  <c r="AFI11" i="135"/>
  <c r="AFJ11" i="135"/>
  <c r="AFK11" i="135"/>
  <c r="AFL11" i="135"/>
  <c r="AFM11" i="135"/>
  <c r="AEW12" i="135"/>
  <c r="AEX12" i="135"/>
  <c r="AEY12" i="135"/>
  <c r="AEZ12" i="135"/>
  <c r="AFA12" i="135"/>
  <c r="AFB12" i="135"/>
  <c r="AFC12" i="135"/>
  <c r="AFD12" i="135"/>
  <c r="AFE12" i="135"/>
  <c r="AFF12" i="135"/>
  <c r="AFG12" i="135"/>
  <c r="AFH12" i="135"/>
  <c r="AFI12" i="135"/>
  <c r="AFJ12" i="135"/>
  <c r="AFK12" i="135"/>
  <c r="AFL12" i="135"/>
  <c r="AFM12" i="135"/>
  <c r="AEW13" i="135"/>
  <c r="AEX13" i="135"/>
  <c r="AEY13" i="135"/>
  <c r="AEZ13" i="135"/>
  <c r="AFA13" i="135"/>
  <c r="AFB13" i="135"/>
  <c r="AFC13" i="135"/>
  <c r="AFD13" i="135"/>
  <c r="AFE13" i="135"/>
  <c r="AFF13" i="135"/>
  <c r="AFG13" i="135"/>
  <c r="AFH13" i="135"/>
  <c r="AFI13" i="135"/>
  <c r="AFJ13" i="135"/>
  <c r="AFK13" i="135"/>
  <c r="AFL13" i="135"/>
  <c r="AFM13" i="135"/>
  <c r="AEW14" i="135"/>
  <c r="AEX14" i="135"/>
  <c r="AEY14" i="135"/>
  <c r="AEZ14" i="135"/>
  <c r="AFA14" i="135"/>
  <c r="AFB14" i="135"/>
  <c r="AFC14" i="135"/>
  <c r="AFD14" i="135"/>
  <c r="AFE14" i="135"/>
  <c r="AFF14" i="135"/>
  <c r="AFG14" i="135"/>
  <c r="AFH14" i="135"/>
  <c r="AFI14" i="135"/>
  <c r="AFJ14" i="135"/>
  <c r="AFK14" i="135"/>
  <c r="AFL14" i="135"/>
  <c r="AFM14" i="135"/>
  <c r="AEW15" i="135"/>
  <c r="AEX15" i="135"/>
  <c r="AEY15" i="135"/>
  <c r="AEZ15" i="135"/>
  <c r="AFA15" i="135"/>
  <c r="AFB15" i="135"/>
  <c r="AFC15" i="135"/>
  <c r="AFD15" i="135"/>
  <c r="AFE15" i="135"/>
  <c r="AFF15" i="135"/>
  <c r="AFG15" i="135"/>
  <c r="AFH15" i="135"/>
  <c r="AFI15" i="135"/>
  <c r="AFJ15" i="135"/>
  <c r="AFK15" i="135"/>
  <c r="AFL15" i="135"/>
  <c r="AFM15" i="135"/>
  <c r="AEW16" i="135"/>
  <c r="AEX16" i="135"/>
  <c r="AEY16" i="135"/>
  <c r="AEZ16" i="135"/>
  <c r="AFA16" i="135"/>
  <c r="AFB16" i="135"/>
  <c r="AFC16" i="135"/>
  <c r="AFD16" i="135"/>
  <c r="AFE16" i="135"/>
  <c r="AFF16" i="135"/>
  <c r="AFG16" i="135"/>
  <c r="AFH16" i="135"/>
  <c r="AFI16" i="135"/>
  <c r="AFJ16" i="135"/>
  <c r="AFK16" i="135"/>
  <c r="AFL16" i="135"/>
  <c r="AFM16" i="135"/>
  <c r="AEW17" i="135"/>
  <c r="AEX17" i="135"/>
  <c r="AEY17" i="135"/>
  <c r="AEZ17" i="135"/>
  <c r="AFA17" i="135"/>
  <c r="AFB17" i="135"/>
  <c r="AFC17" i="135"/>
  <c r="AFD17" i="135"/>
  <c r="AFE17" i="135"/>
  <c r="AFF17" i="135"/>
  <c r="AFG17" i="135"/>
  <c r="AFH17" i="135"/>
  <c r="AFI17" i="135"/>
  <c r="AFJ17" i="135"/>
  <c r="AFK17" i="135"/>
  <c r="AFL17" i="135"/>
  <c r="AFM17" i="135"/>
  <c r="AEW18" i="135"/>
  <c r="AEX18" i="135"/>
  <c r="AEY18" i="135"/>
  <c r="AEZ18" i="135"/>
  <c r="AFA18" i="135"/>
  <c r="AFB18" i="135"/>
  <c r="AFC18" i="135"/>
  <c r="AFD18" i="135"/>
  <c r="AFE18" i="135"/>
  <c r="AFF18" i="135"/>
  <c r="AFG18" i="135"/>
  <c r="AFH18" i="135"/>
  <c r="AFI18" i="135"/>
  <c r="AFJ18" i="135"/>
  <c r="AFK18" i="135"/>
  <c r="AFL18" i="135"/>
  <c r="AFM18" i="135"/>
  <c r="AEW19" i="135"/>
  <c r="AEX19" i="135"/>
  <c r="AEY19" i="135"/>
  <c r="AEZ19" i="135"/>
  <c r="AFA19" i="135"/>
  <c r="AFB19" i="135"/>
  <c r="AFC19" i="135"/>
  <c r="AFD19" i="135"/>
  <c r="AFE19" i="135"/>
  <c r="AFF19" i="135"/>
  <c r="AFG19" i="135"/>
  <c r="AFH19" i="135"/>
  <c r="AFI19" i="135"/>
  <c r="AFJ19" i="135"/>
  <c r="AFK19" i="135"/>
  <c r="AFL19" i="135"/>
  <c r="AFM19" i="135"/>
  <c r="AEW20" i="135"/>
  <c r="AEX20" i="135"/>
  <c r="AEY20" i="135"/>
  <c r="AEZ20" i="135"/>
  <c r="AFA20" i="135"/>
  <c r="AFB20" i="135"/>
  <c r="AFC20" i="135"/>
  <c r="AFD20" i="135"/>
  <c r="AFE20" i="135"/>
  <c r="AFF20" i="135"/>
  <c r="AFG20" i="135"/>
  <c r="AFH20" i="135"/>
  <c r="AFI20" i="135"/>
  <c r="AFJ20" i="135"/>
  <c r="AFK20" i="135"/>
  <c r="AFL20" i="135"/>
  <c r="AFM20" i="135"/>
  <c r="AEW21" i="135"/>
  <c r="AEX21" i="135"/>
  <c r="AEY21" i="135"/>
  <c r="AEZ21" i="135"/>
  <c r="AFA21" i="135"/>
  <c r="AFB21" i="135"/>
  <c r="AFC21" i="135"/>
  <c r="AFD21" i="135"/>
  <c r="AFE21" i="135"/>
  <c r="AFF21" i="135"/>
  <c r="AFG21" i="135"/>
  <c r="AFH21" i="135"/>
  <c r="AFI21" i="135"/>
  <c r="AFJ21" i="135"/>
  <c r="AFK21" i="135"/>
  <c r="AFL21" i="135"/>
  <c r="AFM21" i="135"/>
  <c r="AEW22" i="135"/>
  <c r="AEX22" i="135"/>
  <c r="AEY22" i="135"/>
  <c r="AEZ22" i="135"/>
  <c r="AFA22" i="135"/>
  <c r="AFB22" i="135"/>
  <c r="AFC22" i="135"/>
  <c r="AFD22" i="135"/>
  <c r="AFE22" i="135"/>
  <c r="AFF22" i="135"/>
  <c r="AFG22" i="135"/>
  <c r="AFH22" i="135"/>
  <c r="AFI22" i="135"/>
  <c r="AFJ22" i="135"/>
  <c r="AFK22" i="135"/>
  <c r="AFL22" i="135"/>
  <c r="AFM22" i="135"/>
  <c r="AEW23" i="135"/>
  <c r="AEX23" i="135"/>
  <c r="AEY23" i="135"/>
  <c r="AEZ23" i="135"/>
  <c r="AFA23" i="135"/>
  <c r="AFB23" i="135"/>
  <c r="AFC23" i="135"/>
  <c r="AFD23" i="135"/>
  <c r="AFE23" i="135"/>
  <c r="AFF23" i="135"/>
  <c r="AFG23" i="135"/>
  <c r="AFH23" i="135"/>
  <c r="AFI23" i="135"/>
  <c r="AFJ23" i="135"/>
  <c r="AFK23" i="135"/>
  <c r="AFL23" i="135"/>
  <c r="AFM23" i="135"/>
  <c r="AEW24" i="135"/>
  <c r="AEX24" i="135"/>
  <c r="AEY24" i="135"/>
  <c r="AEZ24" i="135"/>
  <c r="AFA24" i="135"/>
  <c r="AFB24" i="135"/>
  <c r="AFC24" i="135"/>
  <c r="AFD24" i="135"/>
  <c r="AFE24" i="135"/>
  <c r="AFF24" i="135"/>
  <c r="AFG24" i="135"/>
  <c r="AFH24" i="135"/>
  <c r="AFI24" i="135"/>
  <c r="AFJ24" i="135"/>
  <c r="AFK24" i="135"/>
  <c r="AFL24" i="135"/>
  <c r="AFM24" i="135"/>
  <c r="AEW25" i="135"/>
  <c r="AEX25" i="135"/>
  <c r="AEY25" i="135"/>
  <c r="AEZ25" i="135"/>
  <c r="AFA25" i="135"/>
  <c r="AFB25" i="135"/>
  <c r="AFC25" i="135"/>
  <c r="AFD25" i="135"/>
  <c r="AFE25" i="135"/>
  <c r="AFF25" i="135"/>
  <c r="AFG25" i="135"/>
  <c r="AFH25" i="135"/>
  <c r="AFI25" i="135"/>
  <c r="AFJ25" i="135"/>
  <c r="AFK25" i="135"/>
  <c r="AFL25" i="135"/>
  <c r="AFM25" i="135"/>
  <c r="AEW26" i="135"/>
  <c r="AEX26" i="135"/>
  <c r="AEY26" i="135"/>
  <c r="AEZ26" i="135"/>
  <c r="AFA26" i="135"/>
  <c r="AFB26" i="135"/>
  <c r="AFC26" i="135"/>
  <c r="AFD26" i="135"/>
  <c r="AFE26" i="135"/>
  <c r="AFF26" i="135"/>
  <c r="AFG26" i="135"/>
  <c r="AFH26" i="135"/>
  <c r="AFI26" i="135"/>
  <c r="AFJ26" i="135"/>
  <c r="AFK26" i="135"/>
  <c r="AFL26" i="135"/>
  <c r="AFM26" i="135"/>
  <c r="AEW27" i="135"/>
  <c r="AEX27" i="135"/>
  <c r="AEY27" i="135"/>
  <c r="AEZ27" i="135"/>
  <c r="AFA27" i="135"/>
  <c r="AFB27" i="135"/>
  <c r="AFC27" i="135"/>
  <c r="AFD27" i="135"/>
  <c r="AFE27" i="135"/>
  <c r="AFF27" i="135"/>
  <c r="AFG27" i="135"/>
  <c r="AFH27" i="135"/>
  <c r="AFI27" i="135"/>
  <c r="AFJ27" i="135"/>
  <c r="AFK27" i="135"/>
  <c r="AFL27" i="135"/>
  <c r="AFM27" i="135"/>
  <c r="AEW28" i="135"/>
  <c r="AEX28" i="135"/>
  <c r="AEY28" i="135"/>
  <c r="AEZ28" i="135"/>
  <c r="AFA28" i="135"/>
  <c r="AFB28" i="135"/>
  <c r="AFC28" i="135"/>
  <c r="AFD28" i="135"/>
  <c r="AFE28" i="135"/>
  <c r="AFF28" i="135"/>
  <c r="AFG28" i="135"/>
  <c r="AFH28" i="135"/>
  <c r="AFI28" i="135"/>
  <c r="AFJ28" i="135"/>
  <c r="AFK28" i="135"/>
  <c r="AFL28" i="135"/>
  <c r="AFM28" i="135"/>
  <c r="AEW29" i="135"/>
  <c r="AEX29" i="135"/>
  <c r="AEY29" i="135"/>
  <c r="AEZ29" i="135"/>
  <c r="AFA29" i="135"/>
  <c r="AFB29" i="135"/>
  <c r="AFC29" i="135"/>
  <c r="AFD29" i="135"/>
  <c r="AFE29" i="135"/>
  <c r="AFF29" i="135"/>
  <c r="AFG29" i="135"/>
  <c r="AFH29" i="135"/>
  <c r="AFI29" i="135"/>
  <c r="AFJ29" i="135"/>
  <c r="AFK29" i="135"/>
  <c r="AFL29" i="135"/>
  <c r="AFM29" i="135"/>
  <c r="AEW30" i="135"/>
  <c r="AEX30" i="135"/>
  <c r="AEY30" i="135"/>
  <c r="AEZ30" i="135"/>
  <c r="AFA30" i="135"/>
  <c r="AFB30" i="135"/>
  <c r="AFC30" i="135"/>
  <c r="AFD30" i="135"/>
  <c r="AFE30" i="135"/>
  <c r="AFF30" i="135"/>
  <c r="AFG30" i="135"/>
  <c r="AFH30" i="135"/>
  <c r="AFI30" i="135"/>
  <c r="AFJ30" i="135"/>
  <c r="AFK30" i="135"/>
  <c r="AFL30" i="135"/>
  <c r="AFM30" i="135"/>
  <c r="AEW31" i="135"/>
  <c r="AEX31" i="135"/>
  <c r="AEY31" i="135"/>
  <c r="AEZ31" i="135"/>
  <c r="AFA31" i="135"/>
  <c r="AFB31" i="135"/>
  <c r="AFC31" i="135"/>
  <c r="AFD31" i="135"/>
  <c r="AFE31" i="135"/>
  <c r="AFF31" i="135"/>
  <c r="AFG31" i="135"/>
  <c r="AFH31" i="135"/>
  <c r="AFI31" i="135"/>
  <c r="AFJ31" i="135"/>
  <c r="AFK31" i="135"/>
  <c r="AFL31" i="135"/>
  <c r="AFM31" i="135"/>
  <c r="AEW32" i="135"/>
  <c r="AEX32" i="135"/>
  <c r="AEY32" i="135"/>
  <c r="AEZ32" i="135"/>
  <c r="AFA32" i="135"/>
  <c r="AFB32" i="135"/>
  <c r="AFC32" i="135"/>
  <c r="AFD32" i="135"/>
  <c r="AFE32" i="135"/>
  <c r="AFF32" i="135"/>
  <c r="AFG32" i="135"/>
  <c r="AFH32" i="135"/>
  <c r="AFI32" i="135"/>
  <c r="AFJ32" i="135"/>
  <c r="AFK32" i="135"/>
  <c r="AFL32" i="135"/>
  <c r="AFM32" i="135"/>
  <c r="AEW33" i="135"/>
  <c r="AEX33" i="135"/>
  <c r="AEY33" i="135"/>
  <c r="AEZ33" i="135"/>
  <c r="AFA33" i="135"/>
  <c r="AFB33" i="135"/>
  <c r="AFC33" i="135"/>
  <c r="AFD33" i="135"/>
  <c r="AFE33" i="135"/>
  <c r="AFF33" i="135"/>
  <c r="AFG33" i="135"/>
  <c r="AFH33" i="135"/>
  <c r="AFI33" i="135"/>
  <c r="AFJ33" i="135"/>
  <c r="AFK33" i="135"/>
  <c r="AFL33" i="135"/>
  <c r="AFM33" i="135"/>
  <c r="AEW34" i="135"/>
  <c r="AEX34" i="135"/>
  <c r="AEY34" i="135"/>
  <c r="AEZ34" i="135"/>
  <c r="AFA34" i="135"/>
  <c r="AFB34" i="135"/>
  <c r="AFC34" i="135"/>
  <c r="AFD34" i="135"/>
  <c r="AFE34" i="135"/>
  <c r="AFF34" i="135"/>
  <c r="AFG34" i="135"/>
  <c r="AFH34" i="135"/>
  <c r="AFI34" i="135"/>
  <c r="AFJ34" i="135"/>
  <c r="AFK34" i="135"/>
  <c r="AFL34" i="135"/>
  <c r="AFM34" i="135"/>
  <c r="AEW35" i="135"/>
  <c r="AEX35" i="135"/>
  <c r="AEY35" i="135"/>
  <c r="AEZ35" i="135"/>
  <c r="AFA35" i="135"/>
  <c r="AFB35" i="135"/>
  <c r="AFC35" i="135"/>
  <c r="AFD35" i="135"/>
  <c r="AFE35" i="135"/>
  <c r="AFF35" i="135"/>
  <c r="AFG35" i="135"/>
  <c r="AFH35" i="135"/>
  <c r="AFI35" i="135"/>
  <c r="AFJ35" i="135"/>
  <c r="AFK35" i="135"/>
  <c r="AFL35" i="135"/>
  <c r="AFM35" i="135"/>
  <c r="AEW36" i="135"/>
  <c r="AEX36" i="135"/>
  <c r="AEY36" i="135"/>
  <c r="AEZ36" i="135"/>
  <c r="AFA36" i="135"/>
  <c r="AFB36" i="135"/>
  <c r="AFC36" i="135"/>
  <c r="AFD36" i="135"/>
  <c r="AFE36" i="135"/>
  <c r="AFF36" i="135"/>
  <c r="AFG36" i="135"/>
  <c r="AFH36" i="135"/>
  <c r="AFI36" i="135"/>
  <c r="AFJ36" i="135"/>
  <c r="AFK36" i="135"/>
  <c r="AFL36" i="135"/>
  <c r="AFM36" i="135"/>
  <c r="AEW37" i="135"/>
  <c r="AEX37" i="135"/>
  <c r="AEY37" i="135"/>
  <c r="AEZ37" i="135"/>
  <c r="AFA37" i="135"/>
  <c r="AFB37" i="135"/>
  <c r="AFC37" i="135"/>
  <c r="AFD37" i="135"/>
  <c r="AFE37" i="135"/>
  <c r="AFF37" i="135"/>
  <c r="AFG37" i="135"/>
  <c r="AFH37" i="135"/>
  <c r="AFI37" i="135"/>
  <c r="AFJ37" i="135"/>
  <c r="AFK37" i="135"/>
  <c r="AFL37" i="135"/>
  <c r="AFM37" i="135"/>
  <c r="AEW38" i="135"/>
  <c r="AEX38" i="135"/>
  <c r="AEY38" i="135"/>
  <c r="AEZ38" i="135"/>
  <c r="AFA38" i="135"/>
  <c r="AFB38" i="135"/>
  <c r="AFC38" i="135"/>
  <c r="AFD38" i="135"/>
  <c r="AFE38" i="135"/>
  <c r="AFF38" i="135"/>
  <c r="AFG38" i="135"/>
  <c r="AFH38" i="135"/>
  <c r="AFI38" i="135"/>
  <c r="AFJ38" i="135"/>
  <c r="AFK38" i="135"/>
  <c r="AFL38" i="135"/>
  <c r="AFM38" i="135"/>
  <c r="AEW39" i="135"/>
  <c r="AEX39" i="135"/>
  <c r="AEY39" i="135"/>
  <c r="AEZ39" i="135"/>
  <c r="AFA39" i="135"/>
  <c r="AFB39" i="135"/>
  <c r="AFC39" i="135"/>
  <c r="AFD39" i="135"/>
  <c r="AFE39" i="135"/>
  <c r="AFF39" i="135"/>
  <c r="AFG39" i="135"/>
  <c r="AFH39" i="135"/>
  <c r="AFI39" i="135"/>
  <c r="AFJ39" i="135"/>
  <c r="AFK39" i="135"/>
  <c r="AFL39" i="135"/>
  <c r="AFM39" i="135"/>
  <c r="AEW40" i="135"/>
  <c r="AEX40" i="135"/>
  <c r="AEY40" i="135"/>
  <c r="AEZ40" i="135"/>
  <c r="AFA40" i="135"/>
  <c r="AFB40" i="135"/>
  <c r="AFC40" i="135"/>
  <c r="AFD40" i="135"/>
  <c r="AFE40" i="135"/>
  <c r="AFF40" i="135"/>
  <c r="AFG40" i="135"/>
  <c r="AFH40" i="135"/>
  <c r="AFI40" i="135"/>
  <c r="AFJ40" i="135"/>
  <c r="AFK40" i="135"/>
  <c r="AFL40" i="135"/>
  <c r="AFM40" i="135"/>
  <c r="AEW41" i="135"/>
  <c r="AEX41" i="135"/>
  <c r="AEY41" i="135"/>
  <c r="AEZ41" i="135"/>
  <c r="AFA41" i="135"/>
  <c r="AFB41" i="135"/>
  <c r="AFC41" i="135"/>
  <c r="AFD41" i="135"/>
  <c r="AFE41" i="135"/>
  <c r="AFF41" i="135"/>
  <c r="AFG41" i="135"/>
  <c r="AFH41" i="135"/>
  <c r="AFI41" i="135"/>
  <c r="AFJ41" i="135"/>
  <c r="AFK41" i="135"/>
  <c r="AFL41" i="135"/>
  <c r="AFM41" i="135"/>
  <c r="AEW42" i="135"/>
  <c r="AEX42" i="135"/>
  <c r="AEY42" i="135"/>
  <c r="AEZ42" i="135"/>
  <c r="AFA42" i="135"/>
  <c r="AFB42" i="135"/>
  <c r="AFC42" i="135"/>
  <c r="AFD42" i="135"/>
  <c r="AFE42" i="135"/>
  <c r="AFF42" i="135"/>
  <c r="AFG42" i="135"/>
  <c r="AFH42" i="135"/>
  <c r="AFI42" i="135"/>
  <c r="AFJ42" i="135"/>
  <c r="AFK42" i="135"/>
  <c r="AFL42" i="135"/>
  <c r="AFM42" i="135"/>
  <c r="AEW43" i="135"/>
  <c r="AEX43" i="135"/>
  <c r="AEY43" i="135"/>
  <c r="AEZ43" i="135"/>
  <c r="AFA43" i="135"/>
  <c r="AFB43" i="135"/>
  <c r="AFC43" i="135"/>
  <c r="AFD43" i="135"/>
  <c r="AFE43" i="135"/>
  <c r="AFF43" i="135"/>
  <c r="AFG43" i="135"/>
  <c r="AFH43" i="135"/>
  <c r="AFI43" i="135"/>
  <c r="AFJ43" i="135"/>
  <c r="AFK43" i="135"/>
  <c r="AFL43" i="135"/>
  <c r="AFM43" i="135"/>
  <c r="AEW44" i="135"/>
  <c r="AEX44" i="135"/>
  <c r="AEY44" i="135"/>
  <c r="AEZ44" i="135"/>
  <c r="AFA44" i="135"/>
  <c r="AFB44" i="135"/>
  <c r="AFC44" i="135"/>
  <c r="AFD44" i="135"/>
  <c r="AFE44" i="135"/>
  <c r="AFF44" i="135"/>
  <c r="AFG44" i="135"/>
  <c r="AFH44" i="135"/>
  <c r="AFI44" i="135"/>
  <c r="AFJ44" i="135"/>
  <c r="AFK44" i="135"/>
  <c r="AFL44" i="135"/>
  <c r="AFM44" i="135"/>
  <c r="AEW45" i="135"/>
  <c r="AEX45" i="135"/>
  <c r="AEY45" i="135"/>
  <c r="AEZ45" i="135"/>
  <c r="AFA45" i="135"/>
  <c r="AFB45" i="135"/>
  <c r="AFC45" i="135"/>
  <c r="AFD45" i="135"/>
  <c r="AFE45" i="135"/>
  <c r="AFF45" i="135"/>
  <c r="AFG45" i="135"/>
  <c r="AFH45" i="135"/>
  <c r="AFI45" i="135"/>
  <c r="AFJ45" i="135"/>
  <c r="AFK45" i="135"/>
  <c r="AFL45" i="135"/>
  <c r="AFM45" i="135"/>
  <c r="AEW46" i="135"/>
  <c r="AEX46" i="135"/>
  <c r="AEY46" i="135"/>
  <c r="AEZ46" i="135"/>
  <c r="AFA46" i="135"/>
  <c r="AFB46" i="135"/>
  <c r="AFC46" i="135"/>
  <c r="AFD46" i="135"/>
  <c r="AFE46" i="135"/>
  <c r="AFF46" i="135"/>
  <c r="AFG46" i="135"/>
  <c r="AFH46" i="135"/>
  <c r="AFI46" i="135"/>
  <c r="AFJ46" i="135"/>
  <c r="AFK46" i="135"/>
  <c r="AFL46" i="135"/>
  <c r="AFM46" i="135"/>
  <c r="AEW47" i="135"/>
  <c r="AEX47" i="135"/>
  <c r="AEY47" i="135"/>
  <c r="AEZ47" i="135"/>
  <c r="AFA47" i="135"/>
  <c r="AFB47" i="135"/>
  <c r="AFC47" i="135"/>
  <c r="AFD47" i="135"/>
  <c r="AFE47" i="135"/>
  <c r="AFF47" i="135"/>
  <c r="AFG47" i="135"/>
  <c r="AFH47" i="135"/>
  <c r="AFI47" i="135"/>
  <c r="AFJ47" i="135"/>
  <c r="AFK47" i="135"/>
  <c r="AFL47" i="135"/>
  <c r="AFM47" i="135"/>
  <c r="AEW48" i="135"/>
  <c r="AEX48" i="135"/>
  <c r="AEY48" i="135"/>
  <c r="AEZ48" i="135"/>
  <c r="AFA48" i="135"/>
  <c r="AFB48" i="135"/>
  <c r="AFC48" i="135"/>
  <c r="AFD48" i="135"/>
  <c r="AFE48" i="135"/>
  <c r="AFF48" i="135"/>
  <c r="AFG48" i="135"/>
  <c r="AFH48" i="135"/>
  <c r="AFI48" i="135"/>
  <c r="AFJ48" i="135"/>
  <c r="AFK48" i="135"/>
  <c r="AFL48" i="135"/>
  <c r="AFM48" i="135"/>
  <c r="AEW4" i="135"/>
  <c r="AEX4" i="135"/>
  <c r="AEY4" i="135"/>
  <c r="AEZ4" i="135"/>
  <c r="AFA4" i="135"/>
  <c r="AFB4" i="135"/>
  <c r="AFC4" i="135"/>
  <c r="AFD4" i="135"/>
  <c r="AFE4" i="135"/>
  <c r="AFF4" i="135"/>
  <c r="AFG4" i="135"/>
  <c r="AFH4" i="135"/>
  <c r="AFI4" i="135"/>
  <c r="AFJ4" i="135"/>
  <c r="AFK4" i="135"/>
  <c r="AFL4" i="135"/>
  <c r="AFM4" i="135"/>
  <c r="AEV5" i="135"/>
  <c r="AEV6" i="135"/>
  <c r="AEV7" i="135"/>
  <c r="AEV8" i="135"/>
  <c r="AEV9" i="135"/>
  <c r="AEV10" i="135"/>
  <c r="AEV11" i="135"/>
  <c r="AEV12" i="135"/>
  <c r="AEV13" i="135"/>
  <c r="AEV14" i="135"/>
  <c r="AEV15" i="135"/>
  <c r="AEV16" i="135"/>
  <c r="AEV17" i="135"/>
  <c r="AEV18" i="135"/>
  <c r="AEV19" i="135"/>
  <c r="AEV20" i="135"/>
  <c r="AEV21" i="135"/>
  <c r="AEV22" i="135"/>
  <c r="AEV23" i="135"/>
  <c r="AEV24" i="135"/>
  <c r="AEV25" i="135"/>
  <c r="AEV26" i="135"/>
  <c r="AEV27" i="135"/>
  <c r="AEV28" i="135"/>
  <c r="AEV29" i="135"/>
  <c r="AEV30" i="135"/>
  <c r="AEV31" i="135"/>
  <c r="AEV32" i="135"/>
  <c r="AEV33" i="135"/>
  <c r="AEV34" i="135"/>
  <c r="AEV35" i="135"/>
  <c r="AEV36" i="135"/>
  <c r="AEV37" i="135"/>
  <c r="AEV38" i="135"/>
  <c r="AEV39" i="135"/>
  <c r="AEV40" i="135"/>
  <c r="AEV41" i="135"/>
  <c r="AEV42" i="135"/>
  <c r="AEV43" i="135"/>
  <c r="AEV44" i="135"/>
  <c r="AEV45" i="135"/>
  <c r="AEV46" i="135"/>
  <c r="AEV47" i="135"/>
  <c r="AEV48" i="135"/>
  <c r="AEV4" i="135"/>
  <c r="AEE3" i="135"/>
  <c r="AEF3" i="135"/>
  <c r="AEG3" i="135"/>
  <c r="AEH3" i="135"/>
  <c r="AEI3" i="135"/>
  <c r="AEJ3" i="135"/>
  <c r="AEK3" i="135"/>
  <c r="AEL3" i="135"/>
  <c r="AEM3" i="135"/>
  <c r="AEN3" i="135"/>
  <c r="AEO3" i="135"/>
  <c r="AEP3" i="135"/>
  <c r="AEQ3" i="135"/>
  <c r="AER3" i="135"/>
  <c r="AES3" i="135"/>
  <c r="AET3" i="135"/>
  <c r="AEU3" i="135"/>
  <c r="ADB3" i="135"/>
  <c r="ADC3" i="135"/>
  <c r="ADD3" i="135"/>
  <c r="ADE3" i="135"/>
  <c r="ADF3" i="135"/>
  <c r="ADG3" i="135"/>
  <c r="ADH3" i="135"/>
  <c r="ADI3" i="135"/>
  <c r="ADJ3" i="135"/>
  <c r="ADK3" i="135"/>
  <c r="ADL3" i="135"/>
  <c r="ADM3" i="135"/>
  <c r="ADN3" i="135"/>
  <c r="ADO3" i="135"/>
  <c r="ADP3" i="135"/>
  <c r="ADQ3" i="135"/>
  <c r="ADR3" i="135"/>
  <c r="ADS3" i="135"/>
  <c r="ADT3" i="135"/>
  <c r="ADU3" i="135"/>
  <c r="ADV3" i="135"/>
  <c r="ADW3" i="135"/>
  <c r="ADX3" i="135"/>
  <c r="ADY3" i="135"/>
  <c r="ADZ3" i="135"/>
  <c r="AEA3" i="135"/>
  <c r="AEB3" i="135"/>
  <c r="AEC3" i="135"/>
  <c r="AED3" i="135"/>
  <c r="ADA3" i="135"/>
  <c r="ACF3" i="135"/>
  <c r="ACG3" i="135"/>
  <c r="ACH3" i="135"/>
  <c r="ACI3" i="135"/>
  <c r="ACJ3" i="135"/>
  <c r="ACK3" i="135"/>
  <c r="ACL3" i="135"/>
  <c r="ACM3" i="135"/>
  <c r="ACN3" i="135"/>
  <c r="ACO3" i="135"/>
  <c r="ACP3" i="135"/>
  <c r="ACQ3" i="135"/>
  <c r="ACR3" i="135"/>
  <c r="ACS3" i="135"/>
  <c r="ACT3" i="135"/>
  <c r="ACU3" i="135"/>
  <c r="ACV3" i="135"/>
  <c r="ACW3" i="135"/>
  <c r="ACX3" i="135"/>
  <c r="ACY3" i="135"/>
  <c r="ACZ3" i="135"/>
  <c r="ACE3" i="135"/>
  <c r="ABV3" i="135"/>
  <c r="ABW3" i="135"/>
  <c r="ABX3" i="135"/>
  <c r="ABY3" i="135"/>
  <c r="ABZ3" i="135"/>
  <c r="ACA3" i="135"/>
  <c r="ACB3" i="135"/>
  <c r="ACC3" i="135"/>
  <c r="ACD3" i="135"/>
  <c r="ABU3" i="135"/>
  <c r="ABL3" i="135"/>
  <c r="ABM3" i="135"/>
  <c r="ABN3" i="135"/>
  <c r="ABO3" i="135"/>
  <c r="ABP3" i="135"/>
  <c r="ABQ3" i="135"/>
  <c r="ABR3" i="135"/>
  <c r="ABS3" i="135"/>
  <c r="ABT3" i="135"/>
  <c r="ABK3" i="135"/>
  <c r="ABB3" i="135"/>
  <c r="ABC3" i="135"/>
  <c r="ABD3" i="135"/>
  <c r="ABE3" i="135"/>
  <c r="ABF3" i="135"/>
  <c r="ABG3" i="135"/>
  <c r="ABH3" i="135"/>
  <c r="ABI3" i="135"/>
  <c r="ABJ3" i="135"/>
  <c r="ABA3" i="135"/>
  <c r="AAR3" i="135"/>
  <c r="AAS3" i="135"/>
  <c r="AAT3" i="135"/>
  <c r="AAU3" i="135"/>
  <c r="AAV3" i="135"/>
  <c r="AAW3" i="135"/>
  <c r="AAX3" i="135"/>
  <c r="AAY3" i="135"/>
  <c r="AAZ3" i="135"/>
  <c r="AAQ3" i="135"/>
  <c r="AAH3" i="135"/>
  <c r="AAI3" i="135"/>
  <c r="AAJ3" i="135"/>
  <c r="AAK3" i="135"/>
  <c r="AAL3" i="135"/>
  <c r="AAM3" i="135"/>
  <c r="AAN3" i="135"/>
  <c r="AAO3" i="135"/>
  <c r="AAP3" i="135"/>
  <c r="AAG3" i="135"/>
  <c r="ZX3" i="135"/>
  <c r="ZY3" i="135"/>
  <c r="ZZ3" i="135"/>
  <c r="AAA3" i="135"/>
  <c r="AAB3" i="135"/>
  <c r="AAC3" i="135"/>
  <c r="AAD3" i="135"/>
  <c r="AAE3" i="135"/>
  <c r="AAF3" i="135"/>
  <c r="ZW3" i="135"/>
  <c r="ZN3" i="135"/>
  <c r="ZO3" i="135"/>
  <c r="ZP3" i="135"/>
  <c r="ZQ3" i="135"/>
  <c r="ZR3" i="135"/>
  <c r="ZS3" i="135"/>
  <c r="ZT3" i="135"/>
  <c r="ZU3" i="135"/>
  <c r="ZV3" i="135"/>
  <c r="ZM3" i="135"/>
  <c r="ZD3" i="135"/>
  <c r="ZE3" i="135"/>
  <c r="ZF3" i="135"/>
  <c r="ZG3" i="135"/>
  <c r="ZH3" i="135"/>
  <c r="ZI3" i="135"/>
  <c r="ZJ3" i="135"/>
  <c r="ZK3" i="135"/>
  <c r="ZL3" i="135"/>
  <c r="ZC3" i="135"/>
  <c r="YT3" i="135"/>
  <c r="YU3" i="135"/>
  <c r="YV3" i="135"/>
  <c r="YW3" i="135"/>
  <c r="YX3" i="135"/>
  <c r="YY3" i="135"/>
  <c r="YZ3" i="135"/>
  <c r="ZA3" i="135"/>
  <c r="ZB3" i="135"/>
  <c r="YS3" i="135"/>
  <c r="YJ3" i="135"/>
  <c r="YK3" i="135"/>
  <c r="YL3" i="135"/>
  <c r="YM3" i="135"/>
  <c r="YN3" i="135"/>
  <c r="YO3" i="135"/>
  <c r="YP3" i="135"/>
  <c r="YQ3" i="135"/>
  <c r="YR3" i="135"/>
  <c r="YI3" i="135"/>
  <c r="XZ3" i="135"/>
  <c r="YA3" i="135"/>
  <c r="YB3" i="135"/>
  <c r="YC3" i="135"/>
  <c r="YD3" i="135"/>
  <c r="YE3" i="135"/>
  <c r="YF3" i="135"/>
  <c r="YG3" i="135"/>
  <c r="YH3" i="135"/>
  <c r="XY3" i="135"/>
  <c r="XP3" i="135"/>
  <c r="XQ3" i="135"/>
  <c r="XR3" i="135"/>
  <c r="XS3" i="135"/>
  <c r="XT3" i="135"/>
  <c r="XU3" i="135"/>
  <c r="XV3" i="135"/>
  <c r="XW3" i="135"/>
  <c r="XX3" i="135"/>
  <c r="XO3" i="135"/>
  <c r="XF3" i="135"/>
  <c r="XG3" i="135"/>
  <c r="XH3" i="135"/>
  <c r="XI3" i="135"/>
  <c r="XJ3" i="135"/>
  <c r="XK3" i="135"/>
  <c r="XL3" i="135"/>
  <c r="XM3" i="135"/>
  <c r="XN3" i="135"/>
  <c r="XE3" i="135"/>
  <c r="WV3" i="135"/>
  <c r="WW3" i="135"/>
  <c r="WX3" i="135"/>
  <c r="WY3" i="135"/>
  <c r="WZ3" i="135"/>
  <c r="XA3" i="135"/>
  <c r="XB3" i="135"/>
  <c r="XC3" i="135"/>
  <c r="XD3" i="135"/>
  <c r="WU3" i="135"/>
  <c r="WL3" i="135"/>
  <c r="WM3" i="135"/>
  <c r="WN3" i="135"/>
  <c r="WO3" i="135"/>
  <c r="WP3" i="135"/>
  <c r="WQ3" i="135"/>
  <c r="WR3" i="135"/>
  <c r="WS3" i="135"/>
  <c r="WT3" i="135"/>
  <c r="WK3" i="135"/>
  <c r="WB3" i="135"/>
  <c r="WC3" i="135"/>
  <c r="WD3" i="135"/>
  <c r="WE3" i="135"/>
  <c r="WF3" i="135"/>
  <c r="WG3" i="135"/>
  <c r="WH3" i="135"/>
  <c r="WI3" i="135"/>
  <c r="WJ3" i="135"/>
  <c r="WA3" i="135"/>
  <c r="VR3" i="135"/>
  <c r="VS3" i="135"/>
  <c r="VT3" i="135"/>
  <c r="VU3" i="135"/>
  <c r="VV3" i="135"/>
  <c r="VW3" i="135"/>
  <c r="VX3" i="135"/>
  <c r="VY3" i="135"/>
  <c r="VZ3" i="135"/>
  <c r="VQ3" i="135"/>
  <c r="VH3" i="135"/>
  <c r="VI3" i="135"/>
  <c r="VJ3" i="135"/>
  <c r="VK3" i="135"/>
  <c r="VL3" i="135"/>
  <c r="VM3" i="135"/>
  <c r="VN3" i="135"/>
  <c r="VO3" i="135"/>
  <c r="VP3" i="135"/>
  <c r="VG3" i="135"/>
  <c r="UX3" i="135"/>
  <c r="UY3" i="135"/>
  <c r="UZ3" i="135"/>
  <c r="VA3" i="135"/>
  <c r="VB3" i="135"/>
  <c r="VC3" i="135"/>
  <c r="VD3" i="135"/>
  <c r="VE3" i="135"/>
  <c r="VF3" i="135"/>
  <c r="UW3" i="135"/>
  <c r="UN3" i="135"/>
  <c r="UO3" i="135"/>
  <c r="UP3" i="135"/>
  <c r="UQ3" i="135"/>
  <c r="UR3" i="135"/>
  <c r="US3" i="135"/>
  <c r="UT3" i="135"/>
  <c r="UU3" i="135"/>
  <c r="UV3" i="135"/>
  <c r="UM3" i="135"/>
  <c r="UD3" i="135"/>
  <c r="UE3" i="135"/>
  <c r="UF3" i="135"/>
  <c r="UG3" i="135"/>
  <c r="UH3" i="135"/>
  <c r="UI3" i="135"/>
  <c r="UJ3" i="135"/>
  <c r="UK3" i="135"/>
  <c r="UL3" i="135"/>
  <c r="UC3" i="135"/>
  <c r="TT3" i="135"/>
  <c r="TU3" i="135"/>
  <c r="TV3" i="135"/>
  <c r="TW3" i="135"/>
  <c r="TX3" i="135"/>
  <c r="TY3" i="135"/>
  <c r="TZ3" i="135"/>
  <c r="UA3" i="135"/>
  <c r="UB3" i="135"/>
  <c r="TS3" i="135"/>
  <c r="TJ3" i="135"/>
  <c r="TK3" i="135"/>
  <c r="TL3" i="135"/>
  <c r="TM3" i="135"/>
  <c r="TN3" i="135"/>
  <c r="TO3" i="135"/>
  <c r="TP3" i="135"/>
  <c r="TQ3" i="135"/>
  <c r="TR3" i="135"/>
  <c r="TI3" i="135"/>
  <c r="SZ3" i="135"/>
  <c r="TA3" i="135"/>
  <c r="TB3" i="135"/>
  <c r="TC3" i="135"/>
  <c r="TD3" i="135"/>
  <c r="TE3" i="135"/>
  <c r="TF3" i="135"/>
  <c r="TG3" i="135"/>
  <c r="TH3" i="135"/>
  <c r="SY3" i="135"/>
  <c r="SP3" i="135"/>
  <c r="SQ3" i="135"/>
  <c r="SR3" i="135"/>
  <c r="SS3" i="135"/>
  <c r="ST3" i="135"/>
  <c r="SU3" i="135"/>
  <c r="SV3" i="135"/>
  <c r="SW3" i="135"/>
  <c r="SX3" i="135"/>
  <c r="SF3" i="135"/>
  <c r="SG3" i="135"/>
  <c r="SH3" i="135"/>
  <c r="SI3" i="135"/>
  <c r="SJ3" i="135"/>
  <c r="SK3" i="135"/>
  <c r="SL3" i="135"/>
  <c r="SM3" i="135"/>
  <c r="SN3" i="135"/>
  <c r="SE3" i="135"/>
  <c r="SO3" i="135"/>
  <c r="RV3" i="135"/>
  <c r="RW3" i="135"/>
  <c r="RX3" i="135"/>
  <c r="RY3" i="135"/>
  <c r="RZ3" i="135"/>
  <c r="SA3" i="135"/>
  <c r="SB3" i="135"/>
  <c r="SC3" i="135"/>
  <c r="SD3" i="135"/>
  <c r="RU3" i="135"/>
  <c r="RL3" i="135"/>
  <c r="RM3" i="135"/>
  <c r="RN3" i="135"/>
  <c r="RO3" i="135"/>
  <c r="RP3" i="135"/>
  <c r="RQ3" i="135"/>
  <c r="RR3" i="135"/>
  <c r="RS3" i="135"/>
  <c r="RT3" i="135"/>
  <c r="RK3" i="135"/>
  <c r="RB3" i="135"/>
  <c r="RC3" i="135"/>
  <c r="RD3" i="135"/>
  <c r="RE3" i="135"/>
  <c r="RF3" i="135"/>
  <c r="RG3" i="135"/>
  <c r="RH3" i="135"/>
  <c r="RI3" i="135"/>
  <c r="RJ3" i="135"/>
  <c r="RA3" i="135"/>
  <c r="QR3" i="135"/>
  <c r="QS3" i="135"/>
  <c r="QT3" i="135"/>
  <c r="QU3" i="135"/>
  <c r="QV3" i="135"/>
  <c r="QW3" i="135"/>
  <c r="QX3" i="135"/>
  <c r="QY3" i="135"/>
  <c r="QZ3" i="135"/>
  <c r="QQ3" i="135"/>
  <c r="QH3" i="135"/>
  <c r="QI3" i="135"/>
  <c r="QJ3" i="135"/>
  <c r="QK3" i="135"/>
  <c r="QL3" i="135"/>
  <c r="QM3" i="135"/>
  <c r="QN3" i="135"/>
  <c r="QO3" i="135"/>
  <c r="QP3" i="135"/>
  <c r="QG3" i="135"/>
  <c r="PZ3" i="135"/>
  <c r="QA3" i="135"/>
  <c r="QB3" i="135"/>
  <c r="QC3" i="135"/>
  <c r="QD3" i="135"/>
  <c r="QE3" i="135"/>
  <c r="QF3" i="135"/>
  <c r="PY3" i="135"/>
  <c r="OZ3" i="135"/>
  <c r="PA3" i="135"/>
  <c r="PB3" i="135"/>
  <c r="PC3" i="135"/>
  <c r="PD3" i="135"/>
  <c r="PE3" i="135"/>
  <c r="PF3" i="135"/>
  <c r="PG3" i="135"/>
  <c r="PH3" i="135"/>
  <c r="PI3" i="135"/>
  <c r="PJ3" i="135"/>
  <c r="PK3" i="135"/>
  <c r="PL3" i="135"/>
  <c r="PM3" i="135"/>
  <c r="PN3" i="135"/>
  <c r="PO3" i="135"/>
  <c r="PP3" i="135"/>
  <c r="PQ3" i="135"/>
  <c r="PR3" i="135"/>
  <c r="PS3" i="135"/>
  <c r="PT3" i="135"/>
  <c r="PU3" i="135"/>
  <c r="PV3" i="135"/>
  <c r="PW3" i="135"/>
  <c r="PX3" i="135"/>
  <c r="OR3" i="135"/>
  <c r="OS3" i="135"/>
  <c r="OT3" i="135"/>
  <c r="OU3" i="135"/>
  <c r="OV3" i="135"/>
  <c r="OW3" i="135"/>
  <c r="OX3" i="135"/>
  <c r="OY3" i="135"/>
  <c r="OQ3" i="135"/>
  <c r="OO3" i="135"/>
  <c r="OP3" i="135"/>
  <c r="ON3" i="135"/>
  <c r="NO3" i="135"/>
  <c r="NP3" i="135"/>
  <c r="NQ3" i="135"/>
  <c r="NR3" i="135"/>
  <c r="NS3" i="135"/>
  <c r="NT3" i="135"/>
  <c r="NU3" i="135"/>
  <c r="NV3" i="135"/>
  <c r="NW3" i="135"/>
  <c r="NX3" i="135"/>
  <c r="NY3" i="135"/>
  <c r="NZ3" i="135"/>
  <c r="OA3" i="135"/>
  <c r="OB3" i="135"/>
  <c r="OC3" i="135"/>
  <c r="OD3" i="135"/>
  <c r="OE3" i="135"/>
  <c r="OF3" i="135"/>
  <c r="OG3" i="135"/>
  <c r="OH3" i="135"/>
  <c r="OI3" i="135"/>
  <c r="OJ3" i="135"/>
  <c r="OK3" i="135"/>
  <c r="OL3" i="135"/>
  <c r="OM3" i="135"/>
  <c r="NN3" i="135"/>
  <c r="MU3" i="135"/>
  <c r="MV3" i="135"/>
  <c r="MW3" i="135"/>
  <c r="MX3" i="135"/>
  <c r="MY3" i="135"/>
  <c r="MZ3" i="135"/>
  <c r="NA3" i="135"/>
  <c r="NB3" i="135"/>
  <c r="NC3" i="135"/>
  <c r="ND3" i="135"/>
  <c r="NE3" i="135"/>
  <c r="NF3" i="135"/>
  <c r="NG3" i="135"/>
  <c r="NH3" i="135"/>
  <c r="NI3" i="135"/>
  <c r="NJ3" i="135"/>
  <c r="NK3" i="135"/>
  <c r="NL3" i="135"/>
  <c r="NM3" i="135"/>
  <c r="MT3" i="135"/>
  <c r="MS3" i="135"/>
  <c r="MP4" i="135"/>
  <c r="MQ4" i="135"/>
  <c r="MR4" i="135"/>
  <c r="MP5" i="135"/>
  <c r="MQ5" i="135"/>
  <c r="MR5" i="135"/>
  <c r="MP6" i="135"/>
  <c r="MQ6" i="135"/>
  <c r="MR6" i="135"/>
  <c r="MP7" i="135"/>
  <c r="MQ7" i="135"/>
  <c r="MR7" i="135"/>
  <c r="MP8" i="135"/>
  <c r="MQ8" i="135"/>
  <c r="MR8" i="135"/>
  <c r="MP9" i="135"/>
  <c r="MQ9" i="135"/>
  <c r="MR9" i="135"/>
  <c r="MP10" i="135"/>
  <c r="MQ10" i="135"/>
  <c r="MR10" i="135"/>
  <c r="MP11" i="135"/>
  <c r="MQ11" i="135"/>
  <c r="MR11" i="135"/>
  <c r="MP12" i="135"/>
  <c r="MQ12" i="135"/>
  <c r="MR12" i="135"/>
  <c r="MP13" i="135"/>
  <c r="MQ13" i="135"/>
  <c r="MR13" i="135"/>
  <c r="MP14" i="135"/>
  <c r="MQ14" i="135"/>
  <c r="MR14" i="135"/>
  <c r="MP15" i="135"/>
  <c r="MQ15" i="135"/>
  <c r="MR15" i="135"/>
  <c r="MP16" i="135"/>
  <c r="MQ16" i="135"/>
  <c r="MR16" i="135"/>
  <c r="MP17" i="135"/>
  <c r="MQ17" i="135"/>
  <c r="MR17" i="135"/>
  <c r="MP18" i="135"/>
  <c r="MQ18" i="135"/>
  <c r="MR18" i="135"/>
  <c r="MP19" i="135"/>
  <c r="MQ19" i="135"/>
  <c r="MR19" i="135"/>
  <c r="MP20" i="135"/>
  <c r="MQ20" i="135"/>
  <c r="MR20" i="135"/>
  <c r="MP21" i="135"/>
  <c r="MQ21" i="135"/>
  <c r="MR21" i="135"/>
  <c r="MP22" i="135"/>
  <c r="MQ22" i="135"/>
  <c r="MR22" i="135"/>
  <c r="MP23" i="135"/>
  <c r="MQ23" i="135"/>
  <c r="MR23" i="135"/>
  <c r="MP24" i="135"/>
  <c r="MQ24" i="135"/>
  <c r="MR24" i="135"/>
  <c r="MP25" i="135"/>
  <c r="MQ25" i="135"/>
  <c r="MR25" i="135"/>
  <c r="MP26" i="135"/>
  <c r="MQ26" i="135"/>
  <c r="MR26" i="135"/>
  <c r="MP27" i="135"/>
  <c r="MQ27" i="135"/>
  <c r="MR27" i="135"/>
  <c r="MP28" i="135"/>
  <c r="MQ28" i="135"/>
  <c r="MR28" i="135"/>
  <c r="MP29" i="135"/>
  <c r="MQ29" i="135"/>
  <c r="MR29" i="135"/>
  <c r="MP30" i="135"/>
  <c r="MQ30" i="135"/>
  <c r="MR30" i="135"/>
  <c r="MP31" i="135"/>
  <c r="MQ31" i="135"/>
  <c r="MR31" i="135"/>
  <c r="MP32" i="135"/>
  <c r="MQ32" i="135"/>
  <c r="MR32" i="135"/>
  <c r="MP33" i="135"/>
  <c r="MQ33" i="135"/>
  <c r="MR33" i="135"/>
  <c r="MP34" i="135"/>
  <c r="MQ34" i="135"/>
  <c r="MR34" i="135"/>
  <c r="MP35" i="135"/>
  <c r="MQ35" i="135"/>
  <c r="MR35" i="135"/>
  <c r="MP36" i="135"/>
  <c r="MQ36" i="135"/>
  <c r="MR36" i="135"/>
  <c r="MP37" i="135"/>
  <c r="MQ37" i="135"/>
  <c r="MR37" i="135"/>
  <c r="MP38" i="135"/>
  <c r="MQ38" i="135"/>
  <c r="MR38" i="135"/>
  <c r="MP39" i="135"/>
  <c r="MQ39" i="135"/>
  <c r="MR39" i="135"/>
  <c r="MP40" i="135"/>
  <c r="MQ40" i="135"/>
  <c r="MR40" i="135"/>
  <c r="MP41" i="135"/>
  <c r="MQ41" i="135"/>
  <c r="MR41" i="135"/>
  <c r="MP42" i="135"/>
  <c r="MQ42" i="135"/>
  <c r="MR42" i="135"/>
  <c r="MP43" i="135"/>
  <c r="MQ43" i="135"/>
  <c r="MR43" i="135"/>
  <c r="MP44" i="135"/>
  <c r="MQ44" i="135"/>
  <c r="MR44" i="135"/>
  <c r="MP45" i="135"/>
  <c r="MQ45" i="135"/>
  <c r="MR45" i="135"/>
  <c r="MP46" i="135"/>
  <c r="MQ46" i="135"/>
  <c r="MR46" i="135"/>
  <c r="MP47" i="135"/>
  <c r="MQ47" i="135"/>
  <c r="MR47" i="135"/>
  <c r="MP48" i="135"/>
  <c r="MQ48" i="135"/>
  <c r="MR48" i="135"/>
  <c r="MQ3" i="135"/>
  <c r="MR3" i="135"/>
  <c r="MP3" i="135"/>
  <c r="LW4" i="135"/>
  <c r="LX4" i="135"/>
  <c r="LY4" i="135"/>
  <c r="LZ4" i="135"/>
  <c r="MA4" i="135"/>
  <c r="MB4" i="135"/>
  <c r="MC4" i="135"/>
  <c r="MD4" i="135"/>
  <c r="ME4" i="135"/>
  <c r="MF4" i="135"/>
  <c r="MG4" i="135"/>
  <c r="MH4" i="135"/>
  <c r="MI4" i="135"/>
  <c r="MJ4" i="135"/>
  <c r="MK4" i="135"/>
  <c r="ML4" i="135"/>
  <c r="MM4" i="135"/>
  <c r="MN4" i="135"/>
  <c r="MO4" i="135"/>
  <c r="LW5" i="135"/>
  <c r="LX5" i="135"/>
  <c r="LY5" i="135"/>
  <c r="LZ5" i="135"/>
  <c r="MA5" i="135"/>
  <c r="MB5" i="135"/>
  <c r="MC5" i="135"/>
  <c r="MD5" i="135"/>
  <c r="ME5" i="135"/>
  <c r="MF5" i="135"/>
  <c r="MG5" i="135"/>
  <c r="MH5" i="135"/>
  <c r="MI5" i="135"/>
  <c r="MJ5" i="135"/>
  <c r="MK5" i="135"/>
  <c r="ML5" i="135"/>
  <c r="MM5" i="135"/>
  <c r="MN5" i="135"/>
  <c r="MO5" i="135"/>
  <c r="LW6" i="135"/>
  <c r="LX6" i="135"/>
  <c r="LY6" i="135"/>
  <c r="LZ6" i="135"/>
  <c r="MA6" i="135"/>
  <c r="MB6" i="135"/>
  <c r="MC6" i="135"/>
  <c r="MD6" i="135"/>
  <c r="ME6" i="135"/>
  <c r="MF6" i="135"/>
  <c r="MG6" i="135"/>
  <c r="MH6" i="135"/>
  <c r="MI6" i="135"/>
  <c r="MJ6" i="135"/>
  <c r="MK6" i="135"/>
  <c r="ML6" i="135"/>
  <c r="MM6" i="135"/>
  <c r="MN6" i="135"/>
  <c r="MO6" i="135"/>
  <c r="LW7" i="135"/>
  <c r="LX7" i="135"/>
  <c r="LY7" i="135"/>
  <c r="LZ7" i="135"/>
  <c r="MA7" i="135"/>
  <c r="MB7" i="135"/>
  <c r="MC7" i="135"/>
  <c r="MD7" i="135"/>
  <c r="ME7" i="135"/>
  <c r="MF7" i="135"/>
  <c r="MG7" i="135"/>
  <c r="MH7" i="135"/>
  <c r="MI7" i="135"/>
  <c r="MJ7" i="135"/>
  <c r="MK7" i="135"/>
  <c r="ML7" i="135"/>
  <c r="MM7" i="135"/>
  <c r="MN7" i="135"/>
  <c r="MO7" i="135"/>
  <c r="LW8" i="135"/>
  <c r="LX8" i="135"/>
  <c r="LY8" i="135"/>
  <c r="LZ8" i="135"/>
  <c r="MA8" i="135"/>
  <c r="MB8" i="135"/>
  <c r="MC8" i="135"/>
  <c r="MD8" i="135"/>
  <c r="ME8" i="135"/>
  <c r="MF8" i="135"/>
  <c r="MG8" i="135"/>
  <c r="MH8" i="135"/>
  <c r="MI8" i="135"/>
  <c r="MJ8" i="135"/>
  <c r="MK8" i="135"/>
  <c r="ML8" i="135"/>
  <c r="MM8" i="135"/>
  <c r="MN8" i="135"/>
  <c r="MO8" i="135"/>
  <c r="LW9" i="135"/>
  <c r="LX9" i="135"/>
  <c r="LY9" i="135"/>
  <c r="LZ9" i="135"/>
  <c r="MA9" i="135"/>
  <c r="MB9" i="135"/>
  <c r="MC9" i="135"/>
  <c r="MD9" i="135"/>
  <c r="ME9" i="135"/>
  <c r="MF9" i="135"/>
  <c r="MG9" i="135"/>
  <c r="MH9" i="135"/>
  <c r="MI9" i="135"/>
  <c r="MJ9" i="135"/>
  <c r="MK9" i="135"/>
  <c r="ML9" i="135"/>
  <c r="MM9" i="135"/>
  <c r="MN9" i="135"/>
  <c r="MO9" i="135"/>
  <c r="LW10" i="135"/>
  <c r="LX10" i="135"/>
  <c r="LY10" i="135"/>
  <c r="LZ10" i="135"/>
  <c r="MA10" i="135"/>
  <c r="MB10" i="135"/>
  <c r="MC10" i="135"/>
  <c r="MD10" i="135"/>
  <c r="ME10" i="135"/>
  <c r="MF10" i="135"/>
  <c r="MG10" i="135"/>
  <c r="MH10" i="135"/>
  <c r="MI10" i="135"/>
  <c r="MJ10" i="135"/>
  <c r="MK10" i="135"/>
  <c r="ML10" i="135"/>
  <c r="MM10" i="135"/>
  <c r="MN10" i="135"/>
  <c r="MO10" i="135"/>
  <c r="LW11" i="135"/>
  <c r="LX11" i="135"/>
  <c r="LY11" i="135"/>
  <c r="LZ11" i="135"/>
  <c r="MA11" i="135"/>
  <c r="MB11" i="135"/>
  <c r="MC11" i="135"/>
  <c r="MD11" i="135"/>
  <c r="ME11" i="135"/>
  <c r="MF11" i="135"/>
  <c r="MG11" i="135"/>
  <c r="MH11" i="135"/>
  <c r="MI11" i="135"/>
  <c r="MJ11" i="135"/>
  <c r="MK11" i="135"/>
  <c r="ML11" i="135"/>
  <c r="MM11" i="135"/>
  <c r="MN11" i="135"/>
  <c r="MO11" i="135"/>
  <c r="LW12" i="135"/>
  <c r="LX12" i="135"/>
  <c r="LY12" i="135"/>
  <c r="LZ12" i="135"/>
  <c r="MA12" i="135"/>
  <c r="MB12" i="135"/>
  <c r="MC12" i="135"/>
  <c r="MD12" i="135"/>
  <c r="ME12" i="135"/>
  <c r="MF12" i="135"/>
  <c r="MG12" i="135"/>
  <c r="MH12" i="135"/>
  <c r="MI12" i="135"/>
  <c r="MJ12" i="135"/>
  <c r="MK12" i="135"/>
  <c r="ML12" i="135"/>
  <c r="MM12" i="135"/>
  <c r="MN12" i="135"/>
  <c r="MO12" i="135"/>
  <c r="LW13" i="135"/>
  <c r="LX13" i="135"/>
  <c r="LY13" i="135"/>
  <c r="LZ13" i="135"/>
  <c r="MA13" i="135"/>
  <c r="MB13" i="135"/>
  <c r="MC13" i="135"/>
  <c r="MD13" i="135"/>
  <c r="ME13" i="135"/>
  <c r="MF13" i="135"/>
  <c r="MG13" i="135"/>
  <c r="MH13" i="135"/>
  <c r="MI13" i="135"/>
  <c r="MJ13" i="135"/>
  <c r="MK13" i="135"/>
  <c r="ML13" i="135"/>
  <c r="MM13" i="135"/>
  <c r="MN13" i="135"/>
  <c r="MO13" i="135"/>
  <c r="LW14" i="135"/>
  <c r="LX14" i="135"/>
  <c r="LY14" i="135"/>
  <c r="LZ14" i="135"/>
  <c r="MA14" i="135"/>
  <c r="MB14" i="135"/>
  <c r="MC14" i="135"/>
  <c r="MD14" i="135"/>
  <c r="ME14" i="135"/>
  <c r="MF14" i="135"/>
  <c r="MG14" i="135"/>
  <c r="MH14" i="135"/>
  <c r="MI14" i="135"/>
  <c r="MJ14" i="135"/>
  <c r="MK14" i="135"/>
  <c r="ML14" i="135"/>
  <c r="MM14" i="135"/>
  <c r="MN14" i="135"/>
  <c r="MO14" i="135"/>
  <c r="LW15" i="135"/>
  <c r="LX15" i="135"/>
  <c r="LY15" i="135"/>
  <c r="LZ15" i="135"/>
  <c r="MA15" i="135"/>
  <c r="MB15" i="135"/>
  <c r="MC15" i="135"/>
  <c r="MD15" i="135"/>
  <c r="ME15" i="135"/>
  <c r="MF15" i="135"/>
  <c r="MG15" i="135"/>
  <c r="MH15" i="135"/>
  <c r="MI15" i="135"/>
  <c r="MJ15" i="135"/>
  <c r="MK15" i="135"/>
  <c r="ML15" i="135"/>
  <c r="MM15" i="135"/>
  <c r="MN15" i="135"/>
  <c r="MO15" i="135"/>
  <c r="LW16" i="135"/>
  <c r="LX16" i="135"/>
  <c r="LY16" i="135"/>
  <c r="LZ16" i="135"/>
  <c r="MA16" i="135"/>
  <c r="MB16" i="135"/>
  <c r="MC16" i="135"/>
  <c r="MD16" i="135"/>
  <c r="ME16" i="135"/>
  <c r="MF16" i="135"/>
  <c r="MG16" i="135"/>
  <c r="MH16" i="135"/>
  <c r="MI16" i="135"/>
  <c r="MJ16" i="135"/>
  <c r="MK16" i="135"/>
  <c r="ML16" i="135"/>
  <c r="MM16" i="135"/>
  <c r="MN16" i="135"/>
  <c r="MO16" i="135"/>
  <c r="LW17" i="135"/>
  <c r="LX17" i="135"/>
  <c r="LY17" i="135"/>
  <c r="LZ17" i="135"/>
  <c r="MA17" i="135"/>
  <c r="MB17" i="135"/>
  <c r="MC17" i="135"/>
  <c r="MD17" i="135"/>
  <c r="ME17" i="135"/>
  <c r="MF17" i="135"/>
  <c r="MG17" i="135"/>
  <c r="MH17" i="135"/>
  <c r="MI17" i="135"/>
  <c r="MJ17" i="135"/>
  <c r="MK17" i="135"/>
  <c r="ML17" i="135"/>
  <c r="MM17" i="135"/>
  <c r="MN17" i="135"/>
  <c r="MO17" i="135"/>
  <c r="LW18" i="135"/>
  <c r="LX18" i="135"/>
  <c r="LY18" i="135"/>
  <c r="LZ18" i="135"/>
  <c r="MA18" i="135"/>
  <c r="MB18" i="135"/>
  <c r="MC18" i="135"/>
  <c r="MD18" i="135"/>
  <c r="ME18" i="135"/>
  <c r="MF18" i="135"/>
  <c r="MG18" i="135"/>
  <c r="MH18" i="135"/>
  <c r="MI18" i="135"/>
  <c r="MJ18" i="135"/>
  <c r="MK18" i="135"/>
  <c r="ML18" i="135"/>
  <c r="MM18" i="135"/>
  <c r="MN18" i="135"/>
  <c r="MO18" i="135"/>
  <c r="LW19" i="135"/>
  <c r="LX19" i="135"/>
  <c r="LY19" i="135"/>
  <c r="LZ19" i="135"/>
  <c r="MA19" i="135"/>
  <c r="MB19" i="135"/>
  <c r="MC19" i="135"/>
  <c r="MD19" i="135"/>
  <c r="ME19" i="135"/>
  <c r="MF19" i="135"/>
  <c r="MG19" i="135"/>
  <c r="MH19" i="135"/>
  <c r="MI19" i="135"/>
  <c r="MJ19" i="135"/>
  <c r="MK19" i="135"/>
  <c r="ML19" i="135"/>
  <c r="MM19" i="135"/>
  <c r="MN19" i="135"/>
  <c r="MO19" i="135"/>
  <c r="LW20" i="135"/>
  <c r="LX20" i="135"/>
  <c r="LY20" i="135"/>
  <c r="LZ20" i="135"/>
  <c r="MA20" i="135"/>
  <c r="MB20" i="135"/>
  <c r="MC20" i="135"/>
  <c r="MD20" i="135"/>
  <c r="ME20" i="135"/>
  <c r="MF20" i="135"/>
  <c r="MG20" i="135"/>
  <c r="MH20" i="135"/>
  <c r="MI20" i="135"/>
  <c r="MJ20" i="135"/>
  <c r="MK20" i="135"/>
  <c r="ML20" i="135"/>
  <c r="MM20" i="135"/>
  <c r="MN20" i="135"/>
  <c r="MO20" i="135"/>
  <c r="LW21" i="135"/>
  <c r="LX21" i="135"/>
  <c r="LY21" i="135"/>
  <c r="LZ21" i="135"/>
  <c r="MA21" i="135"/>
  <c r="MB21" i="135"/>
  <c r="MC21" i="135"/>
  <c r="MD21" i="135"/>
  <c r="ME21" i="135"/>
  <c r="MF21" i="135"/>
  <c r="MG21" i="135"/>
  <c r="MH21" i="135"/>
  <c r="MI21" i="135"/>
  <c r="MJ21" i="135"/>
  <c r="MK21" i="135"/>
  <c r="ML21" i="135"/>
  <c r="MM21" i="135"/>
  <c r="MN21" i="135"/>
  <c r="MO21" i="135"/>
  <c r="LW22" i="135"/>
  <c r="LX22" i="135"/>
  <c r="LY22" i="135"/>
  <c r="LZ22" i="135"/>
  <c r="MA22" i="135"/>
  <c r="MB22" i="135"/>
  <c r="MC22" i="135"/>
  <c r="MD22" i="135"/>
  <c r="ME22" i="135"/>
  <c r="MF22" i="135"/>
  <c r="MG22" i="135"/>
  <c r="MH22" i="135"/>
  <c r="MI22" i="135"/>
  <c r="MJ22" i="135"/>
  <c r="MK22" i="135"/>
  <c r="ML22" i="135"/>
  <c r="MM22" i="135"/>
  <c r="MN22" i="135"/>
  <c r="MO22" i="135"/>
  <c r="LW23" i="135"/>
  <c r="LX23" i="135"/>
  <c r="LY23" i="135"/>
  <c r="LZ23" i="135"/>
  <c r="MA23" i="135"/>
  <c r="MB23" i="135"/>
  <c r="MC23" i="135"/>
  <c r="MD23" i="135"/>
  <c r="ME23" i="135"/>
  <c r="MF23" i="135"/>
  <c r="MG23" i="135"/>
  <c r="MH23" i="135"/>
  <c r="MI23" i="135"/>
  <c r="MJ23" i="135"/>
  <c r="MK23" i="135"/>
  <c r="ML23" i="135"/>
  <c r="MM23" i="135"/>
  <c r="MN23" i="135"/>
  <c r="MO23" i="135"/>
  <c r="LW24" i="135"/>
  <c r="LX24" i="135"/>
  <c r="LY24" i="135"/>
  <c r="LZ24" i="135"/>
  <c r="MA24" i="135"/>
  <c r="MB24" i="135"/>
  <c r="MC24" i="135"/>
  <c r="MD24" i="135"/>
  <c r="ME24" i="135"/>
  <c r="MF24" i="135"/>
  <c r="MG24" i="135"/>
  <c r="MH24" i="135"/>
  <c r="MI24" i="135"/>
  <c r="MJ24" i="135"/>
  <c r="MK24" i="135"/>
  <c r="ML24" i="135"/>
  <c r="MM24" i="135"/>
  <c r="MN24" i="135"/>
  <c r="MO24" i="135"/>
  <c r="LW25" i="135"/>
  <c r="LX25" i="135"/>
  <c r="LY25" i="135"/>
  <c r="LZ25" i="135"/>
  <c r="MA25" i="135"/>
  <c r="MB25" i="135"/>
  <c r="MC25" i="135"/>
  <c r="MD25" i="135"/>
  <c r="ME25" i="135"/>
  <c r="MF25" i="135"/>
  <c r="MG25" i="135"/>
  <c r="MH25" i="135"/>
  <c r="MI25" i="135"/>
  <c r="MJ25" i="135"/>
  <c r="MK25" i="135"/>
  <c r="ML25" i="135"/>
  <c r="MM25" i="135"/>
  <c r="MN25" i="135"/>
  <c r="MO25" i="135"/>
  <c r="LW26" i="135"/>
  <c r="LX26" i="135"/>
  <c r="LY26" i="135"/>
  <c r="LZ26" i="135"/>
  <c r="MA26" i="135"/>
  <c r="MB26" i="135"/>
  <c r="MC26" i="135"/>
  <c r="MD26" i="135"/>
  <c r="ME26" i="135"/>
  <c r="MF26" i="135"/>
  <c r="MG26" i="135"/>
  <c r="MH26" i="135"/>
  <c r="MI26" i="135"/>
  <c r="MJ26" i="135"/>
  <c r="MK26" i="135"/>
  <c r="ML26" i="135"/>
  <c r="MM26" i="135"/>
  <c r="MN26" i="135"/>
  <c r="MO26" i="135"/>
  <c r="LW27" i="135"/>
  <c r="LX27" i="135"/>
  <c r="LY27" i="135"/>
  <c r="LZ27" i="135"/>
  <c r="MA27" i="135"/>
  <c r="MB27" i="135"/>
  <c r="MC27" i="135"/>
  <c r="MD27" i="135"/>
  <c r="ME27" i="135"/>
  <c r="MF27" i="135"/>
  <c r="MG27" i="135"/>
  <c r="MH27" i="135"/>
  <c r="MI27" i="135"/>
  <c r="MJ27" i="135"/>
  <c r="MK27" i="135"/>
  <c r="ML27" i="135"/>
  <c r="MM27" i="135"/>
  <c r="MN27" i="135"/>
  <c r="MO27" i="135"/>
  <c r="LW28" i="135"/>
  <c r="LX28" i="135"/>
  <c r="LY28" i="135"/>
  <c r="LZ28" i="135"/>
  <c r="MA28" i="135"/>
  <c r="MB28" i="135"/>
  <c r="MC28" i="135"/>
  <c r="MD28" i="135"/>
  <c r="ME28" i="135"/>
  <c r="MF28" i="135"/>
  <c r="MG28" i="135"/>
  <c r="MH28" i="135"/>
  <c r="MI28" i="135"/>
  <c r="MJ28" i="135"/>
  <c r="MK28" i="135"/>
  <c r="ML28" i="135"/>
  <c r="MM28" i="135"/>
  <c r="MN28" i="135"/>
  <c r="MO28" i="135"/>
  <c r="LW29" i="135"/>
  <c r="LX29" i="135"/>
  <c r="LY29" i="135"/>
  <c r="LZ29" i="135"/>
  <c r="MA29" i="135"/>
  <c r="MB29" i="135"/>
  <c r="MC29" i="135"/>
  <c r="MD29" i="135"/>
  <c r="ME29" i="135"/>
  <c r="MF29" i="135"/>
  <c r="MG29" i="135"/>
  <c r="MH29" i="135"/>
  <c r="MI29" i="135"/>
  <c r="MJ29" i="135"/>
  <c r="MK29" i="135"/>
  <c r="ML29" i="135"/>
  <c r="MM29" i="135"/>
  <c r="MN29" i="135"/>
  <c r="MO29" i="135"/>
  <c r="LW30" i="135"/>
  <c r="LX30" i="135"/>
  <c r="LY30" i="135"/>
  <c r="LZ30" i="135"/>
  <c r="MA30" i="135"/>
  <c r="MB30" i="135"/>
  <c r="MC30" i="135"/>
  <c r="MD30" i="135"/>
  <c r="ME30" i="135"/>
  <c r="MF30" i="135"/>
  <c r="MG30" i="135"/>
  <c r="MH30" i="135"/>
  <c r="MI30" i="135"/>
  <c r="MJ30" i="135"/>
  <c r="MK30" i="135"/>
  <c r="ML30" i="135"/>
  <c r="MM30" i="135"/>
  <c r="MN30" i="135"/>
  <c r="MO30" i="135"/>
  <c r="LW31" i="135"/>
  <c r="LX31" i="135"/>
  <c r="LY31" i="135"/>
  <c r="LZ31" i="135"/>
  <c r="MA31" i="135"/>
  <c r="MB31" i="135"/>
  <c r="MC31" i="135"/>
  <c r="MD31" i="135"/>
  <c r="ME31" i="135"/>
  <c r="MF31" i="135"/>
  <c r="MG31" i="135"/>
  <c r="MH31" i="135"/>
  <c r="MI31" i="135"/>
  <c r="MJ31" i="135"/>
  <c r="MK31" i="135"/>
  <c r="ML31" i="135"/>
  <c r="MM31" i="135"/>
  <c r="MN31" i="135"/>
  <c r="MO31" i="135"/>
  <c r="LW32" i="135"/>
  <c r="LX32" i="135"/>
  <c r="LY32" i="135"/>
  <c r="LZ32" i="135"/>
  <c r="MA32" i="135"/>
  <c r="MB32" i="135"/>
  <c r="MC32" i="135"/>
  <c r="MD32" i="135"/>
  <c r="ME32" i="135"/>
  <c r="MF32" i="135"/>
  <c r="MG32" i="135"/>
  <c r="MH32" i="135"/>
  <c r="MI32" i="135"/>
  <c r="MJ32" i="135"/>
  <c r="MK32" i="135"/>
  <c r="ML32" i="135"/>
  <c r="MM32" i="135"/>
  <c r="MN32" i="135"/>
  <c r="MO32" i="135"/>
  <c r="LW33" i="135"/>
  <c r="LX33" i="135"/>
  <c r="LY33" i="135"/>
  <c r="LZ33" i="135"/>
  <c r="MA33" i="135"/>
  <c r="MB33" i="135"/>
  <c r="MC33" i="135"/>
  <c r="MD33" i="135"/>
  <c r="ME33" i="135"/>
  <c r="MF33" i="135"/>
  <c r="MG33" i="135"/>
  <c r="MH33" i="135"/>
  <c r="MI33" i="135"/>
  <c r="MJ33" i="135"/>
  <c r="MK33" i="135"/>
  <c r="ML33" i="135"/>
  <c r="MM33" i="135"/>
  <c r="MN33" i="135"/>
  <c r="MO33" i="135"/>
  <c r="LW34" i="135"/>
  <c r="LX34" i="135"/>
  <c r="LY34" i="135"/>
  <c r="LZ34" i="135"/>
  <c r="MA34" i="135"/>
  <c r="MB34" i="135"/>
  <c r="MC34" i="135"/>
  <c r="MD34" i="135"/>
  <c r="ME34" i="135"/>
  <c r="MF34" i="135"/>
  <c r="MG34" i="135"/>
  <c r="MH34" i="135"/>
  <c r="MI34" i="135"/>
  <c r="MJ34" i="135"/>
  <c r="MK34" i="135"/>
  <c r="ML34" i="135"/>
  <c r="MM34" i="135"/>
  <c r="MN34" i="135"/>
  <c r="MO34" i="135"/>
  <c r="LW35" i="135"/>
  <c r="LX35" i="135"/>
  <c r="LY35" i="135"/>
  <c r="LZ35" i="135"/>
  <c r="MA35" i="135"/>
  <c r="MB35" i="135"/>
  <c r="MC35" i="135"/>
  <c r="MD35" i="135"/>
  <c r="ME35" i="135"/>
  <c r="MF35" i="135"/>
  <c r="MG35" i="135"/>
  <c r="MH35" i="135"/>
  <c r="MI35" i="135"/>
  <c r="MJ35" i="135"/>
  <c r="MK35" i="135"/>
  <c r="ML35" i="135"/>
  <c r="MM35" i="135"/>
  <c r="MN35" i="135"/>
  <c r="MO35" i="135"/>
  <c r="LW36" i="135"/>
  <c r="LX36" i="135"/>
  <c r="LY36" i="135"/>
  <c r="LZ36" i="135"/>
  <c r="MA36" i="135"/>
  <c r="MB36" i="135"/>
  <c r="MC36" i="135"/>
  <c r="MD36" i="135"/>
  <c r="ME36" i="135"/>
  <c r="MF36" i="135"/>
  <c r="MG36" i="135"/>
  <c r="MH36" i="135"/>
  <c r="MI36" i="135"/>
  <c r="MJ36" i="135"/>
  <c r="MK36" i="135"/>
  <c r="ML36" i="135"/>
  <c r="MM36" i="135"/>
  <c r="MN36" i="135"/>
  <c r="MO36" i="135"/>
  <c r="LW37" i="135"/>
  <c r="LX37" i="135"/>
  <c r="LY37" i="135"/>
  <c r="LZ37" i="135"/>
  <c r="MA37" i="135"/>
  <c r="MB37" i="135"/>
  <c r="MC37" i="135"/>
  <c r="MD37" i="135"/>
  <c r="ME37" i="135"/>
  <c r="MF37" i="135"/>
  <c r="MG37" i="135"/>
  <c r="MH37" i="135"/>
  <c r="MI37" i="135"/>
  <c r="MJ37" i="135"/>
  <c r="MK37" i="135"/>
  <c r="ML37" i="135"/>
  <c r="MM37" i="135"/>
  <c r="MN37" i="135"/>
  <c r="MO37" i="135"/>
  <c r="LW38" i="135"/>
  <c r="LX38" i="135"/>
  <c r="LY38" i="135"/>
  <c r="LZ38" i="135"/>
  <c r="MA38" i="135"/>
  <c r="MB38" i="135"/>
  <c r="MC38" i="135"/>
  <c r="MD38" i="135"/>
  <c r="ME38" i="135"/>
  <c r="MF38" i="135"/>
  <c r="MG38" i="135"/>
  <c r="MH38" i="135"/>
  <c r="MI38" i="135"/>
  <c r="MJ38" i="135"/>
  <c r="MK38" i="135"/>
  <c r="ML38" i="135"/>
  <c r="MM38" i="135"/>
  <c r="MN38" i="135"/>
  <c r="MO38" i="135"/>
  <c r="LW39" i="135"/>
  <c r="LX39" i="135"/>
  <c r="LY39" i="135"/>
  <c r="LZ39" i="135"/>
  <c r="MA39" i="135"/>
  <c r="MB39" i="135"/>
  <c r="MC39" i="135"/>
  <c r="MD39" i="135"/>
  <c r="ME39" i="135"/>
  <c r="MF39" i="135"/>
  <c r="MG39" i="135"/>
  <c r="MH39" i="135"/>
  <c r="MI39" i="135"/>
  <c r="MJ39" i="135"/>
  <c r="MK39" i="135"/>
  <c r="ML39" i="135"/>
  <c r="MM39" i="135"/>
  <c r="MN39" i="135"/>
  <c r="MO39" i="135"/>
  <c r="LW40" i="135"/>
  <c r="LX40" i="135"/>
  <c r="LY40" i="135"/>
  <c r="LZ40" i="135"/>
  <c r="MA40" i="135"/>
  <c r="MB40" i="135"/>
  <c r="MC40" i="135"/>
  <c r="MD40" i="135"/>
  <c r="ME40" i="135"/>
  <c r="MF40" i="135"/>
  <c r="MG40" i="135"/>
  <c r="MH40" i="135"/>
  <c r="MI40" i="135"/>
  <c r="MJ40" i="135"/>
  <c r="MK40" i="135"/>
  <c r="ML40" i="135"/>
  <c r="MM40" i="135"/>
  <c r="MN40" i="135"/>
  <c r="MO40" i="135"/>
  <c r="LW41" i="135"/>
  <c r="LX41" i="135"/>
  <c r="LY41" i="135"/>
  <c r="LZ41" i="135"/>
  <c r="MA41" i="135"/>
  <c r="MB41" i="135"/>
  <c r="MC41" i="135"/>
  <c r="MD41" i="135"/>
  <c r="ME41" i="135"/>
  <c r="MF41" i="135"/>
  <c r="MG41" i="135"/>
  <c r="MH41" i="135"/>
  <c r="MI41" i="135"/>
  <c r="MJ41" i="135"/>
  <c r="MK41" i="135"/>
  <c r="ML41" i="135"/>
  <c r="MM41" i="135"/>
  <c r="MN41" i="135"/>
  <c r="MO41" i="135"/>
  <c r="LW42" i="135"/>
  <c r="LX42" i="135"/>
  <c r="LY42" i="135"/>
  <c r="LZ42" i="135"/>
  <c r="MA42" i="135"/>
  <c r="MB42" i="135"/>
  <c r="MC42" i="135"/>
  <c r="MD42" i="135"/>
  <c r="ME42" i="135"/>
  <c r="MF42" i="135"/>
  <c r="MG42" i="135"/>
  <c r="MH42" i="135"/>
  <c r="MI42" i="135"/>
  <c r="MJ42" i="135"/>
  <c r="MK42" i="135"/>
  <c r="ML42" i="135"/>
  <c r="MM42" i="135"/>
  <c r="MN42" i="135"/>
  <c r="MO42" i="135"/>
  <c r="LW43" i="135"/>
  <c r="LX43" i="135"/>
  <c r="LY43" i="135"/>
  <c r="LZ43" i="135"/>
  <c r="MA43" i="135"/>
  <c r="MB43" i="135"/>
  <c r="MC43" i="135"/>
  <c r="MD43" i="135"/>
  <c r="ME43" i="135"/>
  <c r="MF43" i="135"/>
  <c r="MG43" i="135"/>
  <c r="MH43" i="135"/>
  <c r="MI43" i="135"/>
  <c r="MJ43" i="135"/>
  <c r="MK43" i="135"/>
  <c r="ML43" i="135"/>
  <c r="MM43" i="135"/>
  <c r="MN43" i="135"/>
  <c r="MO43" i="135"/>
  <c r="LW44" i="135"/>
  <c r="LX44" i="135"/>
  <c r="LY44" i="135"/>
  <c r="LZ44" i="135"/>
  <c r="MA44" i="135"/>
  <c r="MB44" i="135"/>
  <c r="MC44" i="135"/>
  <c r="MD44" i="135"/>
  <c r="ME44" i="135"/>
  <c r="MF44" i="135"/>
  <c r="MG44" i="135"/>
  <c r="MH44" i="135"/>
  <c r="MI44" i="135"/>
  <c r="MJ44" i="135"/>
  <c r="MK44" i="135"/>
  <c r="ML44" i="135"/>
  <c r="MM44" i="135"/>
  <c r="MN44" i="135"/>
  <c r="MO44" i="135"/>
  <c r="LW45" i="135"/>
  <c r="LX45" i="135"/>
  <c r="LY45" i="135"/>
  <c r="LZ45" i="135"/>
  <c r="MA45" i="135"/>
  <c r="MB45" i="135"/>
  <c r="MC45" i="135"/>
  <c r="MD45" i="135"/>
  <c r="ME45" i="135"/>
  <c r="MF45" i="135"/>
  <c r="MG45" i="135"/>
  <c r="MH45" i="135"/>
  <c r="MI45" i="135"/>
  <c r="MJ45" i="135"/>
  <c r="MK45" i="135"/>
  <c r="ML45" i="135"/>
  <c r="MM45" i="135"/>
  <c r="MN45" i="135"/>
  <c r="MO45" i="135"/>
  <c r="LW46" i="135"/>
  <c r="LX46" i="135"/>
  <c r="LY46" i="135"/>
  <c r="LZ46" i="135"/>
  <c r="MA46" i="135"/>
  <c r="MB46" i="135"/>
  <c r="MC46" i="135"/>
  <c r="MD46" i="135"/>
  <c r="ME46" i="135"/>
  <c r="MF46" i="135"/>
  <c r="MG46" i="135"/>
  <c r="MH46" i="135"/>
  <c r="MI46" i="135"/>
  <c r="MJ46" i="135"/>
  <c r="MK46" i="135"/>
  <c r="ML46" i="135"/>
  <c r="MM46" i="135"/>
  <c r="MN46" i="135"/>
  <c r="MO46" i="135"/>
  <c r="LW47" i="135"/>
  <c r="LX47" i="135"/>
  <c r="LY47" i="135"/>
  <c r="LZ47" i="135"/>
  <c r="MA47" i="135"/>
  <c r="MB47" i="135"/>
  <c r="MC47" i="135"/>
  <c r="MD47" i="135"/>
  <c r="ME47" i="135"/>
  <c r="MF47" i="135"/>
  <c r="MG47" i="135"/>
  <c r="MH47" i="135"/>
  <c r="MI47" i="135"/>
  <c r="MJ47" i="135"/>
  <c r="MK47" i="135"/>
  <c r="ML47" i="135"/>
  <c r="MM47" i="135"/>
  <c r="MN47" i="135"/>
  <c r="MO47" i="135"/>
  <c r="LW48" i="135"/>
  <c r="LX48" i="135"/>
  <c r="LY48" i="135"/>
  <c r="LZ48" i="135"/>
  <c r="MA48" i="135"/>
  <c r="MB48" i="135"/>
  <c r="MC48" i="135"/>
  <c r="MD48" i="135"/>
  <c r="ME48" i="135"/>
  <c r="MF48" i="135"/>
  <c r="MG48" i="135"/>
  <c r="MH48" i="135"/>
  <c r="MI48" i="135"/>
  <c r="MJ48" i="135"/>
  <c r="MK48" i="135"/>
  <c r="ML48" i="135"/>
  <c r="MM48" i="135"/>
  <c r="MN48" i="135"/>
  <c r="MO48" i="135"/>
  <c r="MK3" i="135"/>
  <c r="ML3" i="135"/>
  <c r="MM3" i="135"/>
  <c r="MN3" i="135"/>
  <c r="MO3" i="135"/>
  <c r="LX3" i="135"/>
  <c r="LY3" i="135"/>
  <c r="LZ3" i="135"/>
  <c r="MA3" i="135"/>
  <c r="MB3" i="135"/>
  <c r="MC3" i="135"/>
  <c r="MD3" i="135"/>
  <c r="ME3" i="135"/>
  <c r="MF3" i="135"/>
  <c r="MG3" i="135"/>
  <c r="MH3" i="135"/>
  <c r="MI3" i="135"/>
  <c r="MJ3" i="135"/>
  <c r="LW3" i="135"/>
  <c r="LV3" i="135"/>
  <c r="LR4" i="135"/>
  <c r="LS4" i="135"/>
  <c r="LT4" i="135"/>
  <c r="LU4" i="135"/>
  <c r="LR5" i="135"/>
  <c r="LS5" i="135"/>
  <c r="LT5" i="135"/>
  <c r="LU5" i="135"/>
  <c r="LR6" i="135"/>
  <c r="LS6" i="135"/>
  <c r="LT6" i="135"/>
  <c r="LU6" i="135"/>
  <c r="LR7" i="135"/>
  <c r="LS7" i="135"/>
  <c r="LT7" i="135"/>
  <c r="LU7" i="135"/>
  <c r="LR8" i="135"/>
  <c r="LS8" i="135"/>
  <c r="LT8" i="135"/>
  <c r="LU8" i="135"/>
  <c r="LR9" i="135"/>
  <c r="LS9" i="135"/>
  <c r="LT9" i="135"/>
  <c r="LU9" i="135"/>
  <c r="LR10" i="135"/>
  <c r="LS10" i="135"/>
  <c r="LT10" i="135"/>
  <c r="LU10" i="135"/>
  <c r="LR11" i="135"/>
  <c r="LS11" i="135"/>
  <c r="LT11" i="135"/>
  <c r="LU11" i="135"/>
  <c r="LR12" i="135"/>
  <c r="LS12" i="135"/>
  <c r="LT12" i="135"/>
  <c r="LU12" i="135"/>
  <c r="LR13" i="135"/>
  <c r="LS13" i="135"/>
  <c r="LT13" i="135"/>
  <c r="LU13" i="135"/>
  <c r="LR14" i="135"/>
  <c r="LS14" i="135"/>
  <c r="LT14" i="135"/>
  <c r="LU14" i="135"/>
  <c r="LR15" i="135"/>
  <c r="LS15" i="135"/>
  <c r="LT15" i="135"/>
  <c r="LU15" i="135"/>
  <c r="LR16" i="135"/>
  <c r="LS16" i="135"/>
  <c r="LT16" i="135"/>
  <c r="LU16" i="135"/>
  <c r="LR17" i="135"/>
  <c r="LS17" i="135"/>
  <c r="LT17" i="135"/>
  <c r="LU17" i="135"/>
  <c r="LR18" i="135"/>
  <c r="LS18" i="135"/>
  <c r="LT18" i="135"/>
  <c r="LU18" i="135"/>
  <c r="LR19" i="135"/>
  <c r="LS19" i="135"/>
  <c r="LT19" i="135"/>
  <c r="LU19" i="135"/>
  <c r="LR20" i="135"/>
  <c r="LS20" i="135"/>
  <c r="LT20" i="135"/>
  <c r="LU20" i="135"/>
  <c r="LR21" i="135"/>
  <c r="LS21" i="135"/>
  <c r="LT21" i="135"/>
  <c r="LU21" i="135"/>
  <c r="LR22" i="135"/>
  <c r="LS22" i="135"/>
  <c r="LT22" i="135"/>
  <c r="LU22" i="135"/>
  <c r="LR23" i="135"/>
  <c r="LS23" i="135"/>
  <c r="LT23" i="135"/>
  <c r="LU23" i="135"/>
  <c r="LR24" i="135"/>
  <c r="LS24" i="135"/>
  <c r="LT24" i="135"/>
  <c r="LU24" i="135"/>
  <c r="LR25" i="135"/>
  <c r="LS25" i="135"/>
  <c r="LT25" i="135"/>
  <c r="LU25" i="135"/>
  <c r="LR26" i="135"/>
  <c r="LS26" i="135"/>
  <c r="LT26" i="135"/>
  <c r="LU26" i="135"/>
  <c r="LR27" i="135"/>
  <c r="LS27" i="135"/>
  <c r="LT27" i="135"/>
  <c r="LU27" i="135"/>
  <c r="LR28" i="135"/>
  <c r="LS28" i="135"/>
  <c r="LT28" i="135"/>
  <c r="LU28" i="135"/>
  <c r="LR29" i="135"/>
  <c r="LS29" i="135"/>
  <c r="LT29" i="135"/>
  <c r="LU29" i="135"/>
  <c r="LR30" i="135"/>
  <c r="LS30" i="135"/>
  <c r="LT30" i="135"/>
  <c r="LU30" i="135"/>
  <c r="LR31" i="135"/>
  <c r="LS31" i="135"/>
  <c r="LT31" i="135"/>
  <c r="LU31" i="135"/>
  <c r="LR32" i="135"/>
  <c r="LS32" i="135"/>
  <c r="LT32" i="135"/>
  <c r="LU32" i="135"/>
  <c r="LR33" i="135"/>
  <c r="LS33" i="135"/>
  <c r="LT33" i="135"/>
  <c r="LU33" i="135"/>
  <c r="LR34" i="135"/>
  <c r="LS34" i="135"/>
  <c r="LT34" i="135"/>
  <c r="LU34" i="135"/>
  <c r="LR35" i="135"/>
  <c r="LS35" i="135"/>
  <c r="LT35" i="135"/>
  <c r="LU35" i="135"/>
  <c r="LR36" i="135"/>
  <c r="LS36" i="135"/>
  <c r="LT36" i="135"/>
  <c r="LU36" i="135"/>
  <c r="LR37" i="135"/>
  <c r="LS37" i="135"/>
  <c r="LT37" i="135"/>
  <c r="LU37" i="135"/>
  <c r="LR38" i="135"/>
  <c r="LS38" i="135"/>
  <c r="LT38" i="135"/>
  <c r="LU38" i="135"/>
  <c r="LR39" i="135"/>
  <c r="LS39" i="135"/>
  <c r="LT39" i="135"/>
  <c r="LU39" i="135"/>
  <c r="LR40" i="135"/>
  <c r="LS40" i="135"/>
  <c r="LT40" i="135"/>
  <c r="LU40" i="135"/>
  <c r="LR41" i="135"/>
  <c r="LS41" i="135"/>
  <c r="LT41" i="135"/>
  <c r="LU41" i="135"/>
  <c r="LR42" i="135"/>
  <c r="LS42" i="135"/>
  <c r="LT42" i="135"/>
  <c r="LU42" i="135"/>
  <c r="LR43" i="135"/>
  <c r="LS43" i="135"/>
  <c r="LT43" i="135"/>
  <c r="LU43" i="135"/>
  <c r="LR44" i="135"/>
  <c r="LS44" i="135"/>
  <c r="LT44" i="135"/>
  <c r="LU44" i="135"/>
  <c r="LR45" i="135"/>
  <c r="LS45" i="135"/>
  <c r="LT45" i="135"/>
  <c r="LU45" i="135"/>
  <c r="LR46" i="135"/>
  <c r="LS46" i="135"/>
  <c r="LT46" i="135"/>
  <c r="LU46" i="135"/>
  <c r="LR47" i="135"/>
  <c r="LS47" i="135"/>
  <c r="LT47" i="135"/>
  <c r="LU47" i="135"/>
  <c r="LR48" i="135"/>
  <c r="LS48" i="135"/>
  <c r="LT48" i="135"/>
  <c r="LU48" i="135"/>
  <c r="LS3" i="135"/>
  <c r="LT3" i="135"/>
  <c r="LU3" i="135"/>
  <c r="LR3" i="135"/>
  <c r="KY4" i="135"/>
  <c r="KZ4" i="135"/>
  <c r="LA4" i="135"/>
  <c r="LB4" i="135"/>
  <c r="LC4" i="135"/>
  <c r="LD4" i="135"/>
  <c r="LE4" i="135"/>
  <c r="LF4" i="135"/>
  <c r="LG4" i="135"/>
  <c r="LH4" i="135"/>
  <c r="LI4" i="135"/>
  <c r="LJ4" i="135"/>
  <c r="LK4" i="135"/>
  <c r="LL4" i="135"/>
  <c r="LM4" i="135"/>
  <c r="LN4" i="135"/>
  <c r="LO4" i="135"/>
  <c r="LP4" i="135"/>
  <c r="LQ4" i="135"/>
  <c r="KY5" i="135"/>
  <c r="KZ5" i="135"/>
  <c r="LA5" i="135"/>
  <c r="LB5" i="135"/>
  <c r="LC5" i="135"/>
  <c r="LD5" i="135"/>
  <c r="LE5" i="135"/>
  <c r="LF5" i="135"/>
  <c r="LG5" i="135"/>
  <c r="LH5" i="135"/>
  <c r="LI5" i="135"/>
  <c r="LJ5" i="135"/>
  <c r="LK5" i="135"/>
  <c r="LL5" i="135"/>
  <c r="LM5" i="135"/>
  <c r="LN5" i="135"/>
  <c r="LO5" i="135"/>
  <c r="LP5" i="135"/>
  <c r="LQ5" i="135"/>
  <c r="KY6" i="135"/>
  <c r="KZ6" i="135"/>
  <c r="LA6" i="135"/>
  <c r="LB6" i="135"/>
  <c r="LC6" i="135"/>
  <c r="LD6" i="135"/>
  <c r="LE6" i="135"/>
  <c r="LF6" i="135"/>
  <c r="LG6" i="135"/>
  <c r="LH6" i="135"/>
  <c r="LI6" i="135"/>
  <c r="LJ6" i="135"/>
  <c r="LK6" i="135"/>
  <c r="LL6" i="135"/>
  <c r="LM6" i="135"/>
  <c r="LN6" i="135"/>
  <c r="LO6" i="135"/>
  <c r="LP6" i="135"/>
  <c r="LQ6" i="135"/>
  <c r="KY7" i="135"/>
  <c r="KZ7" i="135"/>
  <c r="LA7" i="135"/>
  <c r="LB7" i="135"/>
  <c r="LC7" i="135"/>
  <c r="LD7" i="135"/>
  <c r="LE7" i="135"/>
  <c r="LF7" i="135"/>
  <c r="LG7" i="135"/>
  <c r="LH7" i="135"/>
  <c r="LI7" i="135"/>
  <c r="LJ7" i="135"/>
  <c r="LK7" i="135"/>
  <c r="LL7" i="135"/>
  <c r="LM7" i="135"/>
  <c r="LN7" i="135"/>
  <c r="LO7" i="135"/>
  <c r="LP7" i="135"/>
  <c r="LQ7" i="135"/>
  <c r="KY8" i="135"/>
  <c r="KZ8" i="135"/>
  <c r="LA8" i="135"/>
  <c r="LB8" i="135"/>
  <c r="LC8" i="135"/>
  <c r="LD8" i="135"/>
  <c r="LE8" i="135"/>
  <c r="LF8" i="135"/>
  <c r="LG8" i="135"/>
  <c r="LH8" i="135"/>
  <c r="LI8" i="135"/>
  <c r="LJ8" i="135"/>
  <c r="LK8" i="135"/>
  <c r="LL8" i="135"/>
  <c r="LM8" i="135"/>
  <c r="LN8" i="135"/>
  <c r="LO8" i="135"/>
  <c r="LP8" i="135"/>
  <c r="LQ8" i="135"/>
  <c r="KY9" i="135"/>
  <c r="KZ9" i="135"/>
  <c r="LA9" i="135"/>
  <c r="LB9" i="135"/>
  <c r="LC9" i="135"/>
  <c r="LD9" i="135"/>
  <c r="LE9" i="135"/>
  <c r="LF9" i="135"/>
  <c r="LG9" i="135"/>
  <c r="LH9" i="135"/>
  <c r="LI9" i="135"/>
  <c r="LJ9" i="135"/>
  <c r="LK9" i="135"/>
  <c r="LL9" i="135"/>
  <c r="LM9" i="135"/>
  <c r="LN9" i="135"/>
  <c r="LO9" i="135"/>
  <c r="LP9" i="135"/>
  <c r="LQ9" i="135"/>
  <c r="KY10" i="135"/>
  <c r="KZ10" i="135"/>
  <c r="LA10" i="135"/>
  <c r="LB10" i="135"/>
  <c r="LC10" i="135"/>
  <c r="LD10" i="135"/>
  <c r="LE10" i="135"/>
  <c r="LF10" i="135"/>
  <c r="LG10" i="135"/>
  <c r="LH10" i="135"/>
  <c r="LI10" i="135"/>
  <c r="LJ10" i="135"/>
  <c r="LK10" i="135"/>
  <c r="LL10" i="135"/>
  <c r="LM10" i="135"/>
  <c r="LN10" i="135"/>
  <c r="LO10" i="135"/>
  <c r="LP10" i="135"/>
  <c r="LQ10" i="135"/>
  <c r="KY11" i="135"/>
  <c r="KZ11" i="135"/>
  <c r="LA11" i="135"/>
  <c r="LB11" i="135"/>
  <c r="LC11" i="135"/>
  <c r="LD11" i="135"/>
  <c r="LE11" i="135"/>
  <c r="LF11" i="135"/>
  <c r="LG11" i="135"/>
  <c r="LH11" i="135"/>
  <c r="LI11" i="135"/>
  <c r="LJ11" i="135"/>
  <c r="LK11" i="135"/>
  <c r="LL11" i="135"/>
  <c r="LM11" i="135"/>
  <c r="LN11" i="135"/>
  <c r="LO11" i="135"/>
  <c r="LP11" i="135"/>
  <c r="LQ11" i="135"/>
  <c r="KY12" i="135"/>
  <c r="KZ12" i="135"/>
  <c r="LA12" i="135"/>
  <c r="LB12" i="135"/>
  <c r="LC12" i="135"/>
  <c r="LD12" i="135"/>
  <c r="LE12" i="135"/>
  <c r="LF12" i="135"/>
  <c r="LG12" i="135"/>
  <c r="LH12" i="135"/>
  <c r="LI12" i="135"/>
  <c r="LJ12" i="135"/>
  <c r="LK12" i="135"/>
  <c r="LL12" i="135"/>
  <c r="LM12" i="135"/>
  <c r="LN12" i="135"/>
  <c r="LO12" i="135"/>
  <c r="LP12" i="135"/>
  <c r="LQ12" i="135"/>
  <c r="KY13" i="135"/>
  <c r="KZ13" i="135"/>
  <c r="LA13" i="135"/>
  <c r="LB13" i="135"/>
  <c r="LC13" i="135"/>
  <c r="LD13" i="135"/>
  <c r="LE13" i="135"/>
  <c r="LF13" i="135"/>
  <c r="LG13" i="135"/>
  <c r="LH13" i="135"/>
  <c r="LI13" i="135"/>
  <c r="LJ13" i="135"/>
  <c r="LK13" i="135"/>
  <c r="LL13" i="135"/>
  <c r="LM13" i="135"/>
  <c r="LN13" i="135"/>
  <c r="LO13" i="135"/>
  <c r="LP13" i="135"/>
  <c r="LQ13" i="135"/>
  <c r="KY14" i="135"/>
  <c r="KZ14" i="135"/>
  <c r="LA14" i="135"/>
  <c r="LB14" i="135"/>
  <c r="LC14" i="135"/>
  <c r="LD14" i="135"/>
  <c r="LE14" i="135"/>
  <c r="LF14" i="135"/>
  <c r="LG14" i="135"/>
  <c r="LH14" i="135"/>
  <c r="LI14" i="135"/>
  <c r="LJ14" i="135"/>
  <c r="LK14" i="135"/>
  <c r="LL14" i="135"/>
  <c r="LM14" i="135"/>
  <c r="LN14" i="135"/>
  <c r="LO14" i="135"/>
  <c r="LP14" i="135"/>
  <c r="LQ14" i="135"/>
  <c r="KY15" i="135"/>
  <c r="KZ15" i="135"/>
  <c r="LA15" i="135"/>
  <c r="LB15" i="135"/>
  <c r="LC15" i="135"/>
  <c r="LD15" i="135"/>
  <c r="LE15" i="135"/>
  <c r="LF15" i="135"/>
  <c r="LG15" i="135"/>
  <c r="LH15" i="135"/>
  <c r="LI15" i="135"/>
  <c r="LJ15" i="135"/>
  <c r="LK15" i="135"/>
  <c r="LL15" i="135"/>
  <c r="LM15" i="135"/>
  <c r="LN15" i="135"/>
  <c r="LO15" i="135"/>
  <c r="LP15" i="135"/>
  <c r="LQ15" i="135"/>
  <c r="KY16" i="135"/>
  <c r="KZ16" i="135"/>
  <c r="LA16" i="135"/>
  <c r="LB16" i="135"/>
  <c r="LC16" i="135"/>
  <c r="LD16" i="135"/>
  <c r="LE16" i="135"/>
  <c r="LF16" i="135"/>
  <c r="LG16" i="135"/>
  <c r="LH16" i="135"/>
  <c r="LI16" i="135"/>
  <c r="LJ16" i="135"/>
  <c r="LK16" i="135"/>
  <c r="LL16" i="135"/>
  <c r="LM16" i="135"/>
  <c r="LN16" i="135"/>
  <c r="LO16" i="135"/>
  <c r="LP16" i="135"/>
  <c r="LQ16" i="135"/>
  <c r="KY17" i="135"/>
  <c r="KZ17" i="135"/>
  <c r="LA17" i="135"/>
  <c r="LB17" i="135"/>
  <c r="LC17" i="135"/>
  <c r="LD17" i="135"/>
  <c r="LE17" i="135"/>
  <c r="LF17" i="135"/>
  <c r="LG17" i="135"/>
  <c r="LH17" i="135"/>
  <c r="LI17" i="135"/>
  <c r="LJ17" i="135"/>
  <c r="LK17" i="135"/>
  <c r="LL17" i="135"/>
  <c r="LM17" i="135"/>
  <c r="LN17" i="135"/>
  <c r="LO17" i="135"/>
  <c r="LP17" i="135"/>
  <c r="LQ17" i="135"/>
  <c r="KY18" i="135"/>
  <c r="KZ18" i="135"/>
  <c r="LA18" i="135"/>
  <c r="LB18" i="135"/>
  <c r="LC18" i="135"/>
  <c r="LD18" i="135"/>
  <c r="LE18" i="135"/>
  <c r="LF18" i="135"/>
  <c r="LG18" i="135"/>
  <c r="LH18" i="135"/>
  <c r="LI18" i="135"/>
  <c r="LJ18" i="135"/>
  <c r="LK18" i="135"/>
  <c r="LL18" i="135"/>
  <c r="LM18" i="135"/>
  <c r="LN18" i="135"/>
  <c r="LO18" i="135"/>
  <c r="LP18" i="135"/>
  <c r="LQ18" i="135"/>
  <c r="KY19" i="135"/>
  <c r="KZ19" i="135"/>
  <c r="LA19" i="135"/>
  <c r="LB19" i="135"/>
  <c r="LC19" i="135"/>
  <c r="LD19" i="135"/>
  <c r="LE19" i="135"/>
  <c r="LF19" i="135"/>
  <c r="LG19" i="135"/>
  <c r="LH19" i="135"/>
  <c r="LI19" i="135"/>
  <c r="LJ19" i="135"/>
  <c r="LK19" i="135"/>
  <c r="LL19" i="135"/>
  <c r="LM19" i="135"/>
  <c r="LN19" i="135"/>
  <c r="LO19" i="135"/>
  <c r="LP19" i="135"/>
  <c r="LQ19" i="135"/>
  <c r="KY20" i="135"/>
  <c r="KZ20" i="135"/>
  <c r="LA20" i="135"/>
  <c r="LB20" i="135"/>
  <c r="LC20" i="135"/>
  <c r="LD20" i="135"/>
  <c r="LE20" i="135"/>
  <c r="LF20" i="135"/>
  <c r="LG20" i="135"/>
  <c r="LH20" i="135"/>
  <c r="LI20" i="135"/>
  <c r="LJ20" i="135"/>
  <c r="LK20" i="135"/>
  <c r="LL20" i="135"/>
  <c r="LM20" i="135"/>
  <c r="LN20" i="135"/>
  <c r="LO20" i="135"/>
  <c r="LP20" i="135"/>
  <c r="LQ20" i="135"/>
  <c r="KY21" i="135"/>
  <c r="KZ21" i="135"/>
  <c r="LA21" i="135"/>
  <c r="LB21" i="135"/>
  <c r="LC21" i="135"/>
  <c r="LD21" i="135"/>
  <c r="LE21" i="135"/>
  <c r="LF21" i="135"/>
  <c r="LG21" i="135"/>
  <c r="LH21" i="135"/>
  <c r="LI21" i="135"/>
  <c r="LJ21" i="135"/>
  <c r="LK21" i="135"/>
  <c r="LL21" i="135"/>
  <c r="LM21" i="135"/>
  <c r="LN21" i="135"/>
  <c r="LO21" i="135"/>
  <c r="LP21" i="135"/>
  <c r="LQ21" i="135"/>
  <c r="KY22" i="135"/>
  <c r="KZ22" i="135"/>
  <c r="LA22" i="135"/>
  <c r="LB22" i="135"/>
  <c r="LC22" i="135"/>
  <c r="LD22" i="135"/>
  <c r="LE22" i="135"/>
  <c r="LF22" i="135"/>
  <c r="LG22" i="135"/>
  <c r="LH22" i="135"/>
  <c r="LI22" i="135"/>
  <c r="LJ22" i="135"/>
  <c r="LK22" i="135"/>
  <c r="LL22" i="135"/>
  <c r="LM22" i="135"/>
  <c r="LN22" i="135"/>
  <c r="LO22" i="135"/>
  <c r="LP22" i="135"/>
  <c r="LQ22" i="135"/>
  <c r="KY23" i="135"/>
  <c r="KZ23" i="135"/>
  <c r="LA23" i="135"/>
  <c r="LB23" i="135"/>
  <c r="LC23" i="135"/>
  <c r="LD23" i="135"/>
  <c r="LE23" i="135"/>
  <c r="LF23" i="135"/>
  <c r="LG23" i="135"/>
  <c r="LH23" i="135"/>
  <c r="LI23" i="135"/>
  <c r="LJ23" i="135"/>
  <c r="LK23" i="135"/>
  <c r="LL23" i="135"/>
  <c r="LM23" i="135"/>
  <c r="LN23" i="135"/>
  <c r="LO23" i="135"/>
  <c r="LP23" i="135"/>
  <c r="LQ23" i="135"/>
  <c r="KY24" i="135"/>
  <c r="KZ24" i="135"/>
  <c r="LA24" i="135"/>
  <c r="LB24" i="135"/>
  <c r="LC24" i="135"/>
  <c r="LD24" i="135"/>
  <c r="LE24" i="135"/>
  <c r="LF24" i="135"/>
  <c r="LG24" i="135"/>
  <c r="LH24" i="135"/>
  <c r="LI24" i="135"/>
  <c r="LJ24" i="135"/>
  <c r="LK24" i="135"/>
  <c r="LL24" i="135"/>
  <c r="LM24" i="135"/>
  <c r="LN24" i="135"/>
  <c r="LO24" i="135"/>
  <c r="LP24" i="135"/>
  <c r="LQ24" i="135"/>
  <c r="KY25" i="135"/>
  <c r="KZ25" i="135"/>
  <c r="LA25" i="135"/>
  <c r="LB25" i="135"/>
  <c r="LC25" i="135"/>
  <c r="LD25" i="135"/>
  <c r="LE25" i="135"/>
  <c r="LF25" i="135"/>
  <c r="LG25" i="135"/>
  <c r="LH25" i="135"/>
  <c r="LI25" i="135"/>
  <c r="LJ25" i="135"/>
  <c r="LK25" i="135"/>
  <c r="LL25" i="135"/>
  <c r="LM25" i="135"/>
  <c r="LN25" i="135"/>
  <c r="LO25" i="135"/>
  <c r="LP25" i="135"/>
  <c r="LQ25" i="135"/>
  <c r="KY26" i="135"/>
  <c r="KZ26" i="135"/>
  <c r="LA26" i="135"/>
  <c r="LB26" i="135"/>
  <c r="LC26" i="135"/>
  <c r="LD26" i="135"/>
  <c r="LE26" i="135"/>
  <c r="LF26" i="135"/>
  <c r="LG26" i="135"/>
  <c r="LH26" i="135"/>
  <c r="LI26" i="135"/>
  <c r="LJ26" i="135"/>
  <c r="LK26" i="135"/>
  <c r="LL26" i="135"/>
  <c r="LM26" i="135"/>
  <c r="LN26" i="135"/>
  <c r="LO26" i="135"/>
  <c r="LP26" i="135"/>
  <c r="LQ26" i="135"/>
  <c r="KY27" i="135"/>
  <c r="KZ27" i="135"/>
  <c r="LA27" i="135"/>
  <c r="LB27" i="135"/>
  <c r="LC27" i="135"/>
  <c r="LD27" i="135"/>
  <c r="LE27" i="135"/>
  <c r="LF27" i="135"/>
  <c r="LG27" i="135"/>
  <c r="LH27" i="135"/>
  <c r="LI27" i="135"/>
  <c r="LJ27" i="135"/>
  <c r="LK27" i="135"/>
  <c r="LL27" i="135"/>
  <c r="LM27" i="135"/>
  <c r="LN27" i="135"/>
  <c r="LO27" i="135"/>
  <c r="LP27" i="135"/>
  <c r="LQ27" i="135"/>
  <c r="KY28" i="135"/>
  <c r="KZ28" i="135"/>
  <c r="LA28" i="135"/>
  <c r="LB28" i="135"/>
  <c r="LC28" i="135"/>
  <c r="LD28" i="135"/>
  <c r="LE28" i="135"/>
  <c r="LF28" i="135"/>
  <c r="LG28" i="135"/>
  <c r="LH28" i="135"/>
  <c r="LI28" i="135"/>
  <c r="LJ28" i="135"/>
  <c r="LK28" i="135"/>
  <c r="LL28" i="135"/>
  <c r="LM28" i="135"/>
  <c r="LN28" i="135"/>
  <c r="LO28" i="135"/>
  <c r="LP28" i="135"/>
  <c r="LQ28" i="135"/>
  <c r="KY29" i="135"/>
  <c r="KZ29" i="135"/>
  <c r="LA29" i="135"/>
  <c r="LB29" i="135"/>
  <c r="LC29" i="135"/>
  <c r="LD29" i="135"/>
  <c r="LE29" i="135"/>
  <c r="LF29" i="135"/>
  <c r="LG29" i="135"/>
  <c r="LH29" i="135"/>
  <c r="LI29" i="135"/>
  <c r="LJ29" i="135"/>
  <c r="LK29" i="135"/>
  <c r="LL29" i="135"/>
  <c r="LM29" i="135"/>
  <c r="LN29" i="135"/>
  <c r="LO29" i="135"/>
  <c r="LP29" i="135"/>
  <c r="LQ29" i="135"/>
  <c r="KY30" i="135"/>
  <c r="KZ30" i="135"/>
  <c r="LA30" i="135"/>
  <c r="LB30" i="135"/>
  <c r="LC30" i="135"/>
  <c r="LD30" i="135"/>
  <c r="LE30" i="135"/>
  <c r="LF30" i="135"/>
  <c r="LG30" i="135"/>
  <c r="LH30" i="135"/>
  <c r="LI30" i="135"/>
  <c r="LJ30" i="135"/>
  <c r="LK30" i="135"/>
  <c r="LL30" i="135"/>
  <c r="LM30" i="135"/>
  <c r="LN30" i="135"/>
  <c r="LO30" i="135"/>
  <c r="LP30" i="135"/>
  <c r="LQ30" i="135"/>
  <c r="KY31" i="135"/>
  <c r="KZ31" i="135"/>
  <c r="LA31" i="135"/>
  <c r="LB31" i="135"/>
  <c r="LC31" i="135"/>
  <c r="LD31" i="135"/>
  <c r="LE31" i="135"/>
  <c r="LF31" i="135"/>
  <c r="LG31" i="135"/>
  <c r="LH31" i="135"/>
  <c r="LI31" i="135"/>
  <c r="LJ31" i="135"/>
  <c r="LK31" i="135"/>
  <c r="LL31" i="135"/>
  <c r="LM31" i="135"/>
  <c r="LN31" i="135"/>
  <c r="LO31" i="135"/>
  <c r="LP31" i="135"/>
  <c r="LQ31" i="135"/>
  <c r="KY32" i="135"/>
  <c r="KZ32" i="135"/>
  <c r="LA32" i="135"/>
  <c r="LB32" i="135"/>
  <c r="LC32" i="135"/>
  <c r="LD32" i="135"/>
  <c r="LE32" i="135"/>
  <c r="LF32" i="135"/>
  <c r="LG32" i="135"/>
  <c r="LH32" i="135"/>
  <c r="LI32" i="135"/>
  <c r="LJ32" i="135"/>
  <c r="LK32" i="135"/>
  <c r="LL32" i="135"/>
  <c r="LM32" i="135"/>
  <c r="LN32" i="135"/>
  <c r="LO32" i="135"/>
  <c r="LP32" i="135"/>
  <c r="LQ32" i="135"/>
  <c r="KY33" i="135"/>
  <c r="KZ33" i="135"/>
  <c r="LA33" i="135"/>
  <c r="LB33" i="135"/>
  <c r="LC33" i="135"/>
  <c r="LD33" i="135"/>
  <c r="LE33" i="135"/>
  <c r="LF33" i="135"/>
  <c r="LG33" i="135"/>
  <c r="LH33" i="135"/>
  <c r="LI33" i="135"/>
  <c r="LJ33" i="135"/>
  <c r="LK33" i="135"/>
  <c r="LL33" i="135"/>
  <c r="LM33" i="135"/>
  <c r="LN33" i="135"/>
  <c r="LO33" i="135"/>
  <c r="LP33" i="135"/>
  <c r="LQ33" i="135"/>
  <c r="KY34" i="135"/>
  <c r="KZ34" i="135"/>
  <c r="LA34" i="135"/>
  <c r="LB34" i="135"/>
  <c r="LC34" i="135"/>
  <c r="LD34" i="135"/>
  <c r="LE34" i="135"/>
  <c r="LF34" i="135"/>
  <c r="LG34" i="135"/>
  <c r="LH34" i="135"/>
  <c r="LI34" i="135"/>
  <c r="LJ34" i="135"/>
  <c r="LK34" i="135"/>
  <c r="LL34" i="135"/>
  <c r="LM34" i="135"/>
  <c r="LN34" i="135"/>
  <c r="LO34" i="135"/>
  <c r="LP34" i="135"/>
  <c r="LQ34" i="135"/>
  <c r="KY35" i="135"/>
  <c r="KZ35" i="135"/>
  <c r="LA35" i="135"/>
  <c r="LB35" i="135"/>
  <c r="LC35" i="135"/>
  <c r="LD35" i="135"/>
  <c r="LE35" i="135"/>
  <c r="LF35" i="135"/>
  <c r="LG35" i="135"/>
  <c r="LH35" i="135"/>
  <c r="LI35" i="135"/>
  <c r="LJ35" i="135"/>
  <c r="LK35" i="135"/>
  <c r="LL35" i="135"/>
  <c r="LM35" i="135"/>
  <c r="LN35" i="135"/>
  <c r="LO35" i="135"/>
  <c r="LP35" i="135"/>
  <c r="LQ35" i="135"/>
  <c r="KY36" i="135"/>
  <c r="KZ36" i="135"/>
  <c r="LA36" i="135"/>
  <c r="LB36" i="135"/>
  <c r="LC36" i="135"/>
  <c r="LD36" i="135"/>
  <c r="LE36" i="135"/>
  <c r="LF36" i="135"/>
  <c r="LG36" i="135"/>
  <c r="LH36" i="135"/>
  <c r="LI36" i="135"/>
  <c r="LJ36" i="135"/>
  <c r="LK36" i="135"/>
  <c r="LL36" i="135"/>
  <c r="LM36" i="135"/>
  <c r="LN36" i="135"/>
  <c r="LO36" i="135"/>
  <c r="LP36" i="135"/>
  <c r="LQ36" i="135"/>
  <c r="KY37" i="135"/>
  <c r="KZ37" i="135"/>
  <c r="LA37" i="135"/>
  <c r="LB37" i="135"/>
  <c r="LC37" i="135"/>
  <c r="LD37" i="135"/>
  <c r="LE37" i="135"/>
  <c r="LF37" i="135"/>
  <c r="LG37" i="135"/>
  <c r="LH37" i="135"/>
  <c r="LI37" i="135"/>
  <c r="LJ37" i="135"/>
  <c r="LK37" i="135"/>
  <c r="LL37" i="135"/>
  <c r="LM37" i="135"/>
  <c r="LN37" i="135"/>
  <c r="LO37" i="135"/>
  <c r="LP37" i="135"/>
  <c r="LQ37" i="135"/>
  <c r="KY38" i="135"/>
  <c r="KZ38" i="135"/>
  <c r="LA38" i="135"/>
  <c r="LB38" i="135"/>
  <c r="LC38" i="135"/>
  <c r="LD38" i="135"/>
  <c r="LE38" i="135"/>
  <c r="LF38" i="135"/>
  <c r="LG38" i="135"/>
  <c r="LH38" i="135"/>
  <c r="LI38" i="135"/>
  <c r="LJ38" i="135"/>
  <c r="LK38" i="135"/>
  <c r="LL38" i="135"/>
  <c r="LM38" i="135"/>
  <c r="LN38" i="135"/>
  <c r="LO38" i="135"/>
  <c r="LP38" i="135"/>
  <c r="LQ38" i="135"/>
  <c r="KY39" i="135"/>
  <c r="KZ39" i="135"/>
  <c r="LA39" i="135"/>
  <c r="LB39" i="135"/>
  <c r="LC39" i="135"/>
  <c r="LD39" i="135"/>
  <c r="LE39" i="135"/>
  <c r="LF39" i="135"/>
  <c r="LG39" i="135"/>
  <c r="LH39" i="135"/>
  <c r="LI39" i="135"/>
  <c r="LJ39" i="135"/>
  <c r="LK39" i="135"/>
  <c r="LL39" i="135"/>
  <c r="LM39" i="135"/>
  <c r="LN39" i="135"/>
  <c r="LO39" i="135"/>
  <c r="LP39" i="135"/>
  <c r="LQ39" i="135"/>
  <c r="KY40" i="135"/>
  <c r="KZ40" i="135"/>
  <c r="LA40" i="135"/>
  <c r="LB40" i="135"/>
  <c r="LC40" i="135"/>
  <c r="LD40" i="135"/>
  <c r="LE40" i="135"/>
  <c r="LF40" i="135"/>
  <c r="LG40" i="135"/>
  <c r="LH40" i="135"/>
  <c r="LI40" i="135"/>
  <c r="LJ40" i="135"/>
  <c r="LK40" i="135"/>
  <c r="LL40" i="135"/>
  <c r="LM40" i="135"/>
  <c r="LN40" i="135"/>
  <c r="LO40" i="135"/>
  <c r="LP40" i="135"/>
  <c r="LQ40" i="135"/>
  <c r="KY41" i="135"/>
  <c r="KZ41" i="135"/>
  <c r="LA41" i="135"/>
  <c r="LB41" i="135"/>
  <c r="LC41" i="135"/>
  <c r="LD41" i="135"/>
  <c r="LE41" i="135"/>
  <c r="LF41" i="135"/>
  <c r="LG41" i="135"/>
  <c r="LH41" i="135"/>
  <c r="LI41" i="135"/>
  <c r="LJ41" i="135"/>
  <c r="LK41" i="135"/>
  <c r="LL41" i="135"/>
  <c r="LM41" i="135"/>
  <c r="LN41" i="135"/>
  <c r="LO41" i="135"/>
  <c r="LP41" i="135"/>
  <c r="LQ41" i="135"/>
  <c r="KY42" i="135"/>
  <c r="KZ42" i="135"/>
  <c r="LA42" i="135"/>
  <c r="LB42" i="135"/>
  <c r="LC42" i="135"/>
  <c r="LD42" i="135"/>
  <c r="LE42" i="135"/>
  <c r="LF42" i="135"/>
  <c r="LG42" i="135"/>
  <c r="LH42" i="135"/>
  <c r="LI42" i="135"/>
  <c r="LJ42" i="135"/>
  <c r="LK42" i="135"/>
  <c r="LL42" i="135"/>
  <c r="LM42" i="135"/>
  <c r="LN42" i="135"/>
  <c r="LO42" i="135"/>
  <c r="LP42" i="135"/>
  <c r="LQ42" i="135"/>
  <c r="KY43" i="135"/>
  <c r="KZ43" i="135"/>
  <c r="LA43" i="135"/>
  <c r="LB43" i="135"/>
  <c r="LC43" i="135"/>
  <c r="LD43" i="135"/>
  <c r="LE43" i="135"/>
  <c r="LF43" i="135"/>
  <c r="LG43" i="135"/>
  <c r="LH43" i="135"/>
  <c r="LI43" i="135"/>
  <c r="LJ43" i="135"/>
  <c r="LK43" i="135"/>
  <c r="LL43" i="135"/>
  <c r="LM43" i="135"/>
  <c r="LN43" i="135"/>
  <c r="LO43" i="135"/>
  <c r="LP43" i="135"/>
  <c r="LQ43" i="135"/>
  <c r="KY44" i="135"/>
  <c r="KZ44" i="135"/>
  <c r="LA44" i="135"/>
  <c r="LB44" i="135"/>
  <c r="LC44" i="135"/>
  <c r="LD44" i="135"/>
  <c r="LE44" i="135"/>
  <c r="LF44" i="135"/>
  <c r="LG44" i="135"/>
  <c r="LH44" i="135"/>
  <c r="LI44" i="135"/>
  <c r="LJ44" i="135"/>
  <c r="LK44" i="135"/>
  <c r="LL44" i="135"/>
  <c r="LM44" i="135"/>
  <c r="LN44" i="135"/>
  <c r="LO44" i="135"/>
  <c r="LP44" i="135"/>
  <c r="LQ44" i="135"/>
  <c r="KY45" i="135"/>
  <c r="KZ45" i="135"/>
  <c r="LA45" i="135"/>
  <c r="LB45" i="135"/>
  <c r="LC45" i="135"/>
  <c r="LD45" i="135"/>
  <c r="LE45" i="135"/>
  <c r="LF45" i="135"/>
  <c r="LG45" i="135"/>
  <c r="LH45" i="135"/>
  <c r="LI45" i="135"/>
  <c r="LJ45" i="135"/>
  <c r="LK45" i="135"/>
  <c r="LL45" i="135"/>
  <c r="LM45" i="135"/>
  <c r="LN45" i="135"/>
  <c r="LO45" i="135"/>
  <c r="LP45" i="135"/>
  <c r="LQ45" i="135"/>
  <c r="KY46" i="135"/>
  <c r="KZ46" i="135"/>
  <c r="LA46" i="135"/>
  <c r="LB46" i="135"/>
  <c r="LC46" i="135"/>
  <c r="LD46" i="135"/>
  <c r="LE46" i="135"/>
  <c r="LF46" i="135"/>
  <c r="LG46" i="135"/>
  <c r="LH46" i="135"/>
  <c r="LI46" i="135"/>
  <c r="LJ46" i="135"/>
  <c r="LK46" i="135"/>
  <c r="LL46" i="135"/>
  <c r="LM46" i="135"/>
  <c r="LN46" i="135"/>
  <c r="LO46" i="135"/>
  <c r="LP46" i="135"/>
  <c r="LQ46" i="135"/>
  <c r="KY47" i="135"/>
  <c r="KZ47" i="135"/>
  <c r="LA47" i="135"/>
  <c r="LB47" i="135"/>
  <c r="LC47" i="135"/>
  <c r="LD47" i="135"/>
  <c r="LE47" i="135"/>
  <c r="LF47" i="135"/>
  <c r="LG47" i="135"/>
  <c r="LH47" i="135"/>
  <c r="LI47" i="135"/>
  <c r="LJ47" i="135"/>
  <c r="LK47" i="135"/>
  <c r="LL47" i="135"/>
  <c r="LM47" i="135"/>
  <c r="LN47" i="135"/>
  <c r="LO47" i="135"/>
  <c r="LP47" i="135"/>
  <c r="LQ47" i="135"/>
  <c r="KY48" i="135"/>
  <c r="KZ48" i="135"/>
  <c r="LA48" i="135"/>
  <c r="LB48" i="135"/>
  <c r="LC48" i="135"/>
  <c r="LD48" i="135"/>
  <c r="LE48" i="135"/>
  <c r="LF48" i="135"/>
  <c r="LG48" i="135"/>
  <c r="LH48" i="135"/>
  <c r="LI48" i="135"/>
  <c r="LJ48" i="135"/>
  <c r="LK48" i="135"/>
  <c r="LL48" i="135"/>
  <c r="LM48" i="135"/>
  <c r="LN48" i="135"/>
  <c r="LO48" i="135"/>
  <c r="LP48" i="135"/>
  <c r="LQ48" i="135"/>
  <c r="LQ3" i="135"/>
  <c r="KZ3" i="135"/>
  <c r="LA3" i="135"/>
  <c r="LB3" i="135"/>
  <c r="LC3" i="135"/>
  <c r="LD3" i="135"/>
  <c r="LE3" i="135"/>
  <c r="LF3" i="135"/>
  <c r="LG3" i="135"/>
  <c r="LH3" i="135"/>
  <c r="LI3" i="135"/>
  <c r="LJ3" i="135"/>
  <c r="LK3" i="135"/>
  <c r="LL3" i="135"/>
  <c r="LM3" i="135"/>
  <c r="LN3" i="135"/>
  <c r="LO3" i="135"/>
  <c r="LP3" i="135"/>
  <c r="KY3" i="135"/>
  <c r="KX3" i="135"/>
  <c r="KN3" i="135"/>
  <c r="KO3" i="135"/>
  <c r="KP3" i="135"/>
  <c r="KQ3" i="135"/>
  <c r="KR3" i="135"/>
  <c r="KS3" i="135"/>
  <c r="KT3" i="135"/>
  <c r="KU3" i="135"/>
  <c r="KV3" i="135"/>
  <c r="KW3" i="135"/>
  <c r="KM3" i="135"/>
  <c r="KK5" i="135"/>
  <c r="KL5" i="135"/>
  <c r="KK6" i="135"/>
  <c r="KL6" i="135"/>
  <c r="KK7" i="135"/>
  <c r="KL7" i="135"/>
  <c r="KK8" i="135"/>
  <c r="KL8" i="135"/>
  <c r="KK9" i="135"/>
  <c r="KL9" i="135"/>
  <c r="KK10" i="135"/>
  <c r="KL10" i="135"/>
  <c r="KK11" i="135"/>
  <c r="KL11" i="135"/>
  <c r="KK12" i="135"/>
  <c r="KL12" i="135"/>
  <c r="KK13" i="135"/>
  <c r="KL13" i="135"/>
  <c r="KK14" i="135"/>
  <c r="KL14" i="135"/>
  <c r="KK15" i="135"/>
  <c r="KL15" i="135"/>
  <c r="KK16" i="135"/>
  <c r="KL16" i="135"/>
  <c r="KK17" i="135"/>
  <c r="KL17" i="135"/>
  <c r="KK18" i="135"/>
  <c r="KL18" i="135"/>
  <c r="KK19" i="135"/>
  <c r="KL19" i="135"/>
  <c r="KK20" i="135"/>
  <c r="KL20" i="135"/>
  <c r="KK21" i="135"/>
  <c r="KL21" i="135"/>
  <c r="KK22" i="135"/>
  <c r="KL22" i="135"/>
  <c r="KK23" i="135"/>
  <c r="KL23" i="135"/>
  <c r="KK24" i="135"/>
  <c r="KL24" i="135"/>
  <c r="KK25" i="135"/>
  <c r="KL25" i="135"/>
  <c r="KK26" i="135"/>
  <c r="KL26" i="135"/>
  <c r="KK27" i="135"/>
  <c r="KL27" i="135"/>
  <c r="KK28" i="135"/>
  <c r="KL28" i="135"/>
  <c r="KK29" i="135"/>
  <c r="KL29" i="135"/>
  <c r="KK30" i="135"/>
  <c r="KL30" i="135"/>
  <c r="KK31" i="135"/>
  <c r="KL31" i="135"/>
  <c r="KK32" i="135"/>
  <c r="KL32" i="135"/>
  <c r="KK33" i="135"/>
  <c r="KL33" i="135"/>
  <c r="KK34" i="135"/>
  <c r="KL34" i="135"/>
  <c r="KK35" i="135"/>
  <c r="KL35" i="135"/>
  <c r="KK36" i="135"/>
  <c r="KL36" i="135"/>
  <c r="KK37" i="135"/>
  <c r="KL37" i="135"/>
  <c r="KK38" i="135"/>
  <c r="KL38" i="135"/>
  <c r="KK39" i="135"/>
  <c r="KL39" i="135"/>
  <c r="KK40" i="135"/>
  <c r="KL40" i="135"/>
  <c r="KK41" i="135"/>
  <c r="KL41" i="135"/>
  <c r="KK42" i="135"/>
  <c r="KL42" i="135"/>
  <c r="KK43" i="135"/>
  <c r="KL43" i="135"/>
  <c r="KK44" i="135"/>
  <c r="KL44" i="135"/>
  <c r="KK45" i="135"/>
  <c r="KL45" i="135"/>
  <c r="KK46" i="135"/>
  <c r="KL46" i="135"/>
  <c r="KK47" i="135"/>
  <c r="KL47" i="135"/>
  <c r="KK48" i="135"/>
  <c r="KL48" i="135"/>
  <c r="KK4" i="135"/>
  <c r="KL4" i="135"/>
  <c r="KJ5" i="135"/>
  <c r="KJ6" i="135"/>
  <c r="KJ7" i="135"/>
  <c r="KJ8" i="135"/>
  <c r="KJ9" i="135"/>
  <c r="KJ10" i="135"/>
  <c r="KJ11" i="135"/>
  <c r="KJ12" i="135"/>
  <c r="KJ13" i="135"/>
  <c r="KJ14" i="135"/>
  <c r="KJ15" i="135"/>
  <c r="KJ16" i="135"/>
  <c r="KJ17" i="135"/>
  <c r="KJ18" i="135"/>
  <c r="KJ19" i="135"/>
  <c r="KJ20" i="135"/>
  <c r="KJ21" i="135"/>
  <c r="KJ22" i="135"/>
  <c r="KJ23" i="135"/>
  <c r="KJ24" i="135"/>
  <c r="KJ25" i="135"/>
  <c r="KJ26" i="135"/>
  <c r="KJ27" i="135"/>
  <c r="KJ28" i="135"/>
  <c r="KJ29" i="135"/>
  <c r="KJ30" i="135"/>
  <c r="KJ31" i="135"/>
  <c r="KJ32" i="135"/>
  <c r="KJ33" i="135"/>
  <c r="KJ34" i="135"/>
  <c r="KJ35" i="135"/>
  <c r="KJ36" i="135"/>
  <c r="KJ37" i="135"/>
  <c r="KJ38" i="135"/>
  <c r="KJ39" i="135"/>
  <c r="KJ40" i="135"/>
  <c r="KJ41" i="135"/>
  <c r="KJ42" i="135"/>
  <c r="KJ43" i="135"/>
  <c r="KJ44" i="135"/>
  <c r="KJ45" i="135"/>
  <c r="KJ46" i="135"/>
  <c r="KJ47" i="135"/>
  <c r="KJ48" i="135"/>
  <c r="KJ4" i="135"/>
  <c r="JM3" i="135"/>
  <c r="JN3" i="135"/>
  <c r="JO3" i="135"/>
  <c r="JP3" i="135"/>
  <c r="JQ3" i="135"/>
  <c r="JR3" i="135"/>
  <c r="JS3" i="135"/>
  <c r="JT3" i="135"/>
  <c r="JU3" i="135"/>
  <c r="JV3" i="135"/>
  <c r="JW3" i="135"/>
  <c r="JX3" i="135"/>
  <c r="JY3" i="135"/>
  <c r="JZ3" i="135"/>
  <c r="KA3" i="135"/>
  <c r="KB3" i="135"/>
  <c r="KC3" i="135"/>
  <c r="KD3" i="135"/>
  <c r="KE3" i="135"/>
  <c r="KF3" i="135"/>
  <c r="KG3" i="135"/>
  <c r="KH3" i="135"/>
  <c r="KI3" i="135"/>
  <c r="JL3" i="135"/>
  <c r="JD3" i="135"/>
  <c r="JE3" i="135"/>
  <c r="JF3" i="135"/>
  <c r="JG3" i="135"/>
  <c r="JH3" i="135"/>
  <c r="JI3" i="135"/>
  <c r="JJ3" i="135"/>
  <c r="JK3" i="135"/>
  <c r="JC3" i="135"/>
  <c r="JB5" i="135"/>
  <c r="JB6" i="135"/>
  <c r="JB7" i="135"/>
  <c r="JB8" i="135"/>
  <c r="JB9" i="135"/>
  <c r="JB10" i="135"/>
  <c r="JB11" i="135"/>
  <c r="JB12" i="135"/>
  <c r="JB13" i="135"/>
  <c r="JB14" i="135"/>
  <c r="JB15" i="135"/>
  <c r="JB16" i="135"/>
  <c r="JB17" i="135"/>
  <c r="JB18" i="135"/>
  <c r="JB19" i="135"/>
  <c r="JB20" i="135"/>
  <c r="JB21" i="135"/>
  <c r="JB22" i="135"/>
  <c r="JB23" i="135"/>
  <c r="JB24" i="135"/>
  <c r="JB25" i="135"/>
  <c r="JB26" i="135"/>
  <c r="JB27" i="135"/>
  <c r="JB28" i="135"/>
  <c r="JB29" i="135"/>
  <c r="JB30" i="135"/>
  <c r="JB31" i="135"/>
  <c r="JB32" i="135"/>
  <c r="JB33" i="135"/>
  <c r="JB34" i="135"/>
  <c r="JB35" i="135"/>
  <c r="JB36" i="135"/>
  <c r="JB37" i="135"/>
  <c r="JB38" i="135"/>
  <c r="JB39" i="135"/>
  <c r="JB40" i="135"/>
  <c r="JB41" i="135"/>
  <c r="JB42" i="135"/>
  <c r="JB43" i="135"/>
  <c r="JB44" i="135"/>
  <c r="JB45" i="135"/>
  <c r="JB46" i="135"/>
  <c r="JB47" i="135"/>
  <c r="JB48" i="135"/>
  <c r="JB4" i="135"/>
  <c r="IE3" i="135"/>
  <c r="IF3" i="135"/>
  <c r="IG3" i="135"/>
  <c r="IH3" i="135"/>
  <c r="II3" i="135"/>
  <c r="IJ3" i="135"/>
  <c r="IK3" i="135"/>
  <c r="IL3" i="135"/>
  <c r="IM3" i="135"/>
  <c r="IN3" i="135"/>
  <c r="IO3" i="135"/>
  <c r="IP3" i="135"/>
  <c r="IQ3" i="135"/>
  <c r="IR3" i="135"/>
  <c r="IS3" i="135"/>
  <c r="IT3" i="135"/>
  <c r="IU3" i="135"/>
  <c r="IV3" i="135"/>
  <c r="IW3" i="135"/>
  <c r="IX3" i="135"/>
  <c r="IY3" i="135"/>
  <c r="IZ3" i="135"/>
  <c r="JA3" i="135"/>
  <c r="ID3" i="135"/>
  <c r="HD3" i="135"/>
  <c r="HE3" i="135"/>
  <c r="HF3" i="135"/>
  <c r="HG3" i="135"/>
  <c r="HH3" i="135"/>
  <c r="HI3" i="135"/>
  <c r="HJ3" i="135"/>
  <c r="HK3" i="135"/>
  <c r="HL3" i="135"/>
  <c r="HM3" i="135"/>
  <c r="HN3" i="135"/>
  <c r="HO3" i="135"/>
  <c r="HP3" i="135"/>
  <c r="HQ3" i="135"/>
  <c r="HR3" i="135"/>
  <c r="HS3" i="135"/>
  <c r="HT3" i="135"/>
  <c r="HU3" i="135"/>
  <c r="HV3" i="135"/>
  <c r="HW3" i="135"/>
  <c r="HX3" i="135"/>
  <c r="HY3" i="135"/>
  <c r="HZ3" i="135"/>
  <c r="IA3" i="135"/>
  <c r="IB3" i="135"/>
  <c r="IC3" i="135"/>
  <c r="HC3" i="135"/>
  <c r="FS4" i="135"/>
  <c r="FT4" i="135"/>
  <c r="FU4" i="135"/>
  <c r="FV4" i="135"/>
  <c r="FW4" i="135"/>
  <c r="FX4" i="135"/>
  <c r="FY4" i="135"/>
  <c r="FZ4" i="135"/>
  <c r="GA4" i="135"/>
  <c r="GB4" i="135"/>
  <c r="GC4" i="135"/>
  <c r="GD4" i="135"/>
  <c r="GE4" i="135"/>
  <c r="GF4" i="135"/>
  <c r="GG4" i="135"/>
  <c r="GH4" i="135"/>
  <c r="GI4" i="135"/>
  <c r="GJ4" i="135"/>
  <c r="GK4" i="135"/>
  <c r="GL4" i="135"/>
  <c r="GM4" i="135"/>
  <c r="GN4" i="135"/>
  <c r="GO4" i="135"/>
  <c r="GP4" i="135"/>
  <c r="GQ4" i="135"/>
  <c r="GR4" i="135"/>
  <c r="GS4" i="135"/>
  <c r="GT4" i="135"/>
  <c r="GU4" i="135"/>
  <c r="GV4" i="135"/>
  <c r="GW4" i="135"/>
  <c r="GX4" i="135"/>
  <c r="GY4" i="135"/>
  <c r="GZ4" i="135"/>
  <c r="HA4" i="135"/>
  <c r="HB4" i="135"/>
  <c r="FS5" i="135"/>
  <c r="FT5" i="135"/>
  <c r="FU5" i="135"/>
  <c r="FV5" i="135"/>
  <c r="FW5" i="135"/>
  <c r="FX5" i="135"/>
  <c r="FY5" i="135"/>
  <c r="FZ5" i="135"/>
  <c r="GA5" i="135"/>
  <c r="GB5" i="135"/>
  <c r="GC5" i="135"/>
  <c r="GD5" i="135"/>
  <c r="GE5" i="135"/>
  <c r="GF5" i="135"/>
  <c r="GG5" i="135"/>
  <c r="GH5" i="135"/>
  <c r="GI5" i="135"/>
  <c r="GJ5" i="135"/>
  <c r="GK5" i="135"/>
  <c r="GL5" i="135"/>
  <c r="GM5" i="135"/>
  <c r="GN5" i="135"/>
  <c r="GO5" i="135"/>
  <c r="GP5" i="135"/>
  <c r="GQ5" i="135"/>
  <c r="GR5" i="135"/>
  <c r="GS5" i="135"/>
  <c r="GT5" i="135"/>
  <c r="GU5" i="135"/>
  <c r="GV5" i="135"/>
  <c r="GW5" i="135"/>
  <c r="GX5" i="135"/>
  <c r="GY5" i="135"/>
  <c r="GZ5" i="135"/>
  <c r="HA5" i="135"/>
  <c r="HB5" i="135"/>
  <c r="FS6" i="135"/>
  <c r="FT6" i="135"/>
  <c r="FU6" i="135"/>
  <c r="FV6" i="135"/>
  <c r="FW6" i="135"/>
  <c r="FX6" i="135"/>
  <c r="FY6" i="135"/>
  <c r="FZ6" i="135"/>
  <c r="GA6" i="135"/>
  <c r="GB6" i="135"/>
  <c r="GC6" i="135"/>
  <c r="GD6" i="135"/>
  <c r="GE6" i="135"/>
  <c r="GF6" i="135"/>
  <c r="GG6" i="135"/>
  <c r="GH6" i="135"/>
  <c r="GI6" i="135"/>
  <c r="GJ6" i="135"/>
  <c r="GK6" i="135"/>
  <c r="GL6" i="135"/>
  <c r="GM6" i="135"/>
  <c r="GN6" i="135"/>
  <c r="GO6" i="135"/>
  <c r="GP6" i="135"/>
  <c r="GQ6" i="135"/>
  <c r="GR6" i="135"/>
  <c r="GS6" i="135"/>
  <c r="GT6" i="135"/>
  <c r="GU6" i="135"/>
  <c r="GV6" i="135"/>
  <c r="GW6" i="135"/>
  <c r="GX6" i="135"/>
  <c r="GY6" i="135"/>
  <c r="GZ6" i="135"/>
  <c r="HA6" i="135"/>
  <c r="HB6" i="135"/>
  <c r="FS7" i="135"/>
  <c r="FT7" i="135"/>
  <c r="FU7" i="135"/>
  <c r="FV7" i="135"/>
  <c r="FW7" i="135"/>
  <c r="FX7" i="135"/>
  <c r="FY7" i="135"/>
  <c r="FZ7" i="135"/>
  <c r="GA7" i="135"/>
  <c r="GB7" i="135"/>
  <c r="GC7" i="135"/>
  <c r="GD7" i="135"/>
  <c r="GE7" i="135"/>
  <c r="GF7" i="135"/>
  <c r="GG7" i="135"/>
  <c r="GH7" i="135"/>
  <c r="GI7" i="135"/>
  <c r="GJ7" i="135"/>
  <c r="GK7" i="135"/>
  <c r="GL7" i="135"/>
  <c r="GM7" i="135"/>
  <c r="GN7" i="135"/>
  <c r="GO7" i="135"/>
  <c r="GP7" i="135"/>
  <c r="GQ7" i="135"/>
  <c r="GR7" i="135"/>
  <c r="GS7" i="135"/>
  <c r="GT7" i="135"/>
  <c r="GU7" i="135"/>
  <c r="GV7" i="135"/>
  <c r="GW7" i="135"/>
  <c r="GX7" i="135"/>
  <c r="GY7" i="135"/>
  <c r="GZ7" i="135"/>
  <c r="HA7" i="135"/>
  <c r="HB7" i="135"/>
  <c r="FS8" i="135"/>
  <c r="FT8" i="135"/>
  <c r="FU8" i="135"/>
  <c r="FV8" i="135"/>
  <c r="FW8" i="135"/>
  <c r="FX8" i="135"/>
  <c r="FY8" i="135"/>
  <c r="FZ8" i="135"/>
  <c r="GA8" i="135"/>
  <c r="GB8" i="135"/>
  <c r="GC8" i="135"/>
  <c r="GD8" i="135"/>
  <c r="GE8" i="135"/>
  <c r="GF8" i="135"/>
  <c r="GG8" i="135"/>
  <c r="GH8" i="135"/>
  <c r="GI8" i="135"/>
  <c r="GJ8" i="135"/>
  <c r="GK8" i="135"/>
  <c r="GL8" i="135"/>
  <c r="GM8" i="135"/>
  <c r="GN8" i="135"/>
  <c r="GO8" i="135"/>
  <c r="GP8" i="135"/>
  <c r="GQ8" i="135"/>
  <c r="GR8" i="135"/>
  <c r="GS8" i="135"/>
  <c r="GT8" i="135"/>
  <c r="GU8" i="135"/>
  <c r="GV8" i="135"/>
  <c r="GW8" i="135"/>
  <c r="GX8" i="135"/>
  <c r="GY8" i="135"/>
  <c r="GZ8" i="135"/>
  <c r="HA8" i="135"/>
  <c r="HB8" i="135"/>
  <c r="FS9" i="135"/>
  <c r="FT9" i="135"/>
  <c r="FU9" i="135"/>
  <c r="FV9" i="135"/>
  <c r="FW9" i="135"/>
  <c r="FX9" i="135"/>
  <c r="FY9" i="135"/>
  <c r="FZ9" i="135"/>
  <c r="GA9" i="135"/>
  <c r="GB9" i="135"/>
  <c r="GC9" i="135"/>
  <c r="GD9" i="135"/>
  <c r="GE9" i="135"/>
  <c r="GF9" i="135"/>
  <c r="GG9" i="135"/>
  <c r="GH9" i="135"/>
  <c r="GI9" i="135"/>
  <c r="GJ9" i="135"/>
  <c r="GK9" i="135"/>
  <c r="GL9" i="135"/>
  <c r="GM9" i="135"/>
  <c r="GN9" i="135"/>
  <c r="GO9" i="135"/>
  <c r="GP9" i="135"/>
  <c r="GQ9" i="135"/>
  <c r="GR9" i="135"/>
  <c r="GS9" i="135"/>
  <c r="GT9" i="135"/>
  <c r="GU9" i="135"/>
  <c r="GV9" i="135"/>
  <c r="GW9" i="135"/>
  <c r="GX9" i="135"/>
  <c r="GY9" i="135"/>
  <c r="GZ9" i="135"/>
  <c r="HA9" i="135"/>
  <c r="HB9" i="135"/>
  <c r="FS10" i="135"/>
  <c r="FT10" i="135"/>
  <c r="FU10" i="135"/>
  <c r="FV10" i="135"/>
  <c r="FW10" i="135"/>
  <c r="FX10" i="135"/>
  <c r="FY10" i="135"/>
  <c r="FZ10" i="135"/>
  <c r="GA10" i="135"/>
  <c r="GB10" i="135"/>
  <c r="GC10" i="135"/>
  <c r="GD10" i="135"/>
  <c r="GE10" i="135"/>
  <c r="GF10" i="135"/>
  <c r="GG10" i="135"/>
  <c r="GH10" i="135"/>
  <c r="GI10" i="135"/>
  <c r="GJ10" i="135"/>
  <c r="GK10" i="135"/>
  <c r="GL10" i="135"/>
  <c r="GM10" i="135"/>
  <c r="GN10" i="135"/>
  <c r="GO10" i="135"/>
  <c r="GP10" i="135"/>
  <c r="GQ10" i="135"/>
  <c r="GR10" i="135"/>
  <c r="GS10" i="135"/>
  <c r="GT10" i="135"/>
  <c r="GU10" i="135"/>
  <c r="GV10" i="135"/>
  <c r="GW10" i="135"/>
  <c r="GX10" i="135"/>
  <c r="GY10" i="135"/>
  <c r="GZ10" i="135"/>
  <c r="HA10" i="135"/>
  <c r="HB10" i="135"/>
  <c r="FS11" i="135"/>
  <c r="FT11" i="135"/>
  <c r="FU11" i="135"/>
  <c r="FV11" i="135"/>
  <c r="FW11" i="135"/>
  <c r="FX11" i="135"/>
  <c r="FY11" i="135"/>
  <c r="FZ11" i="135"/>
  <c r="GA11" i="135"/>
  <c r="GB11" i="135"/>
  <c r="GC11" i="135"/>
  <c r="GD11" i="135"/>
  <c r="GE11" i="135"/>
  <c r="GF11" i="135"/>
  <c r="GG11" i="135"/>
  <c r="GH11" i="135"/>
  <c r="GI11" i="135"/>
  <c r="GJ11" i="135"/>
  <c r="GK11" i="135"/>
  <c r="GL11" i="135"/>
  <c r="GM11" i="135"/>
  <c r="GN11" i="135"/>
  <c r="GO11" i="135"/>
  <c r="GP11" i="135"/>
  <c r="GQ11" i="135"/>
  <c r="GR11" i="135"/>
  <c r="GS11" i="135"/>
  <c r="GT11" i="135"/>
  <c r="GU11" i="135"/>
  <c r="GV11" i="135"/>
  <c r="GW11" i="135"/>
  <c r="GX11" i="135"/>
  <c r="GY11" i="135"/>
  <c r="GZ11" i="135"/>
  <c r="HA11" i="135"/>
  <c r="HB11" i="135"/>
  <c r="FS12" i="135"/>
  <c r="FT12" i="135"/>
  <c r="FU12" i="135"/>
  <c r="FV12" i="135"/>
  <c r="FW12" i="135"/>
  <c r="FX12" i="135"/>
  <c r="FY12" i="135"/>
  <c r="FZ12" i="135"/>
  <c r="GA12" i="135"/>
  <c r="GB12" i="135"/>
  <c r="GC12" i="135"/>
  <c r="GD12" i="135"/>
  <c r="GE12" i="135"/>
  <c r="GF12" i="135"/>
  <c r="GG12" i="135"/>
  <c r="GH12" i="135"/>
  <c r="GI12" i="135"/>
  <c r="GJ12" i="135"/>
  <c r="GK12" i="135"/>
  <c r="GL12" i="135"/>
  <c r="GM12" i="135"/>
  <c r="GN12" i="135"/>
  <c r="GO12" i="135"/>
  <c r="GP12" i="135"/>
  <c r="GQ12" i="135"/>
  <c r="GR12" i="135"/>
  <c r="GS12" i="135"/>
  <c r="GT12" i="135"/>
  <c r="GU12" i="135"/>
  <c r="GV12" i="135"/>
  <c r="GW12" i="135"/>
  <c r="GX12" i="135"/>
  <c r="GY12" i="135"/>
  <c r="GZ12" i="135"/>
  <c r="HA12" i="135"/>
  <c r="HB12" i="135"/>
  <c r="FS13" i="135"/>
  <c r="FT13" i="135"/>
  <c r="FU13" i="135"/>
  <c r="FV13" i="135"/>
  <c r="FW13" i="135"/>
  <c r="FX13" i="135"/>
  <c r="FY13" i="135"/>
  <c r="FZ13" i="135"/>
  <c r="GA13" i="135"/>
  <c r="GB13" i="135"/>
  <c r="GC13" i="135"/>
  <c r="GD13" i="135"/>
  <c r="GE13" i="135"/>
  <c r="GF13" i="135"/>
  <c r="GG13" i="135"/>
  <c r="GH13" i="135"/>
  <c r="GI13" i="135"/>
  <c r="GJ13" i="135"/>
  <c r="GK13" i="135"/>
  <c r="GL13" i="135"/>
  <c r="GM13" i="135"/>
  <c r="GN13" i="135"/>
  <c r="GO13" i="135"/>
  <c r="GP13" i="135"/>
  <c r="GQ13" i="135"/>
  <c r="GR13" i="135"/>
  <c r="GS13" i="135"/>
  <c r="GT13" i="135"/>
  <c r="GU13" i="135"/>
  <c r="GV13" i="135"/>
  <c r="GW13" i="135"/>
  <c r="GX13" i="135"/>
  <c r="GY13" i="135"/>
  <c r="GZ13" i="135"/>
  <c r="HA13" i="135"/>
  <c r="HB13" i="135"/>
  <c r="FS14" i="135"/>
  <c r="FT14" i="135"/>
  <c r="FU14" i="135"/>
  <c r="FV14" i="135"/>
  <c r="FW14" i="135"/>
  <c r="FX14" i="135"/>
  <c r="FY14" i="135"/>
  <c r="FZ14" i="135"/>
  <c r="GA14" i="135"/>
  <c r="GB14" i="135"/>
  <c r="GC14" i="135"/>
  <c r="GD14" i="135"/>
  <c r="GE14" i="135"/>
  <c r="GF14" i="135"/>
  <c r="GG14" i="135"/>
  <c r="GH14" i="135"/>
  <c r="GI14" i="135"/>
  <c r="GJ14" i="135"/>
  <c r="GK14" i="135"/>
  <c r="GL14" i="135"/>
  <c r="GM14" i="135"/>
  <c r="GN14" i="135"/>
  <c r="GO14" i="135"/>
  <c r="GP14" i="135"/>
  <c r="GQ14" i="135"/>
  <c r="GR14" i="135"/>
  <c r="GS14" i="135"/>
  <c r="GT14" i="135"/>
  <c r="GU14" i="135"/>
  <c r="GV14" i="135"/>
  <c r="GW14" i="135"/>
  <c r="GX14" i="135"/>
  <c r="GY14" i="135"/>
  <c r="GZ14" i="135"/>
  <c r="HA14" i="135"/>
  <c r="HB14" i="135"/>
  <c r="FS15" i="135"/>
  <c r="FT15" i="135"/>
  <c r="FU15" i="135"/>
  <c r="FV15" i="135"/>
  <c r="FW15" i="135"/>
  <c r="FX15" i="135"/>
  <c r="FY15" i="135"/>
  <c r="FZ15" i="135"/>
  <c r="GA15" i="135"/>
  <c r="GB15" i="135"/>
  <c r="GC15" i="135"/>
  <c r="GD15" i="135"/>
  <c r="GE15" i="135"/>
  <c r="GF15" i="135"/>
  <c r="GG15" i="135"/>
  <c r="GH15" i="135"/>
  <c r="GI15" i="135"/>
  <c r="GJ15" i="135"/>
  <c r="GK15" i="135"/>
  <c r="GL15" i="135"/>
  <c r="GM15" i="135"/>
  <c r="GN15" i="135"/>
  <c r="GO15" i="135"/>
  <c r="GP15" i="135"/>
  <c r="GQ15" i="135"/>
  <c r="GR15" i="135"/>
  <c r="GS15" i="135"/>
  <c r="GT15" i="135"/>
  <c r="GU15" i="135"/>
  <c r="GV15" i="135"/>
  <c r="GW15" i="135"/>
  <c r="GX15" i="135"/>
  <c r="GY15" i="135"/>
  <c r="GZ15" i="135"/>
  <c r="HA15" i="135"/>
  <c r="HB15" i="135"/>
  <c r="FS16" i="135"/>
  <c r="FT16" i="135"/>
  <c r="FU16" i="135"/>
  <c r="FV16" i="135"/>
  <c r="FW16" i="135"/>
  <c r="FX16" i="135"/>
  <c r="FY16" i="135"/>
  <c r="FZ16" i="135"/>
  <c r="GA16" i="135"/>
  <c r="GB16" i="135"/>
  <c r="GC16" i="135"/>
  <c r="GD16" i="135"/>
  <c r="GE16" i="135"/>
  <c r="GF16" i="135"/>
  <c r="GG16" i="135"/>
  <c r="GH16" i="135"/>
  <c r="GI16" i="135"/>
  <c r="GJ16" i="135"/>
  <c r="GK16" i="135"/>
  <c r="GL16" i="135"/>
  <c r="GM16" i="135"/>
  <c r="GN16" i="135"/>
  <c r="GO16" i="135"/>
  <c r="GP16" i="135"/>
  <c r="GQ16" i="135"/>
  <c r="GR16" i="135"/>
  <c r="GS16" i="135"/>
  <c r="GT16" i="135"/>
  <c r="GU16" i="135"/>
  <c r="GV16" i="135"/>
  <c r="GW16" i="135"/>
  <c r="GX16" i="135"/>
  <c r="GY16" i="135"/>
  <c r="GZ16" i="135"/>
  <c r="HA16" i="135"/>
  <c r="HB16" i="135"/>
  <c r="FS17" i="135"/>
  <c r="FT17" i="135"/>
  <c r="FU17" i="135"/>
  <c r="FV17" i="135"/>
  <c r="FW17" i="135"/>
  <c r="FX17" i="135"/>
  <c r="FY17" i="135"/>
  <c r="FZ17" i="135"/>
  <c r="GA17" i="135"/>
  <c r="GB17" i="135"/>
  <c r="GC17" i="135"/>
  <c r="GD17" i="135"/>
  <c r="GE17" i="135"/>
  <c r="GF17" i="135"/>
  <c r="GG17" i="135"/>
  <c r="GH17" i="135"/>
  <c r="GI17" i="135"/>
  <c r="GJ17" i="135"/>
  <c r="GK17" i="135"/>
  <c r="GL17" i="135"/>
  <c r="GM17" i="135"/>
  <c r="GN17" i="135"/>
  <c r="GO17" i="135"/>
  <c r="GP17" i="135"/>
  <c r="GQ17" i="135"/>
  <c r="GR17" i="135"/>
  <c r="GS17" i="135"/>
  <c r="GT17" i="135"/>
  <c r="GU17" i="135"/>
  <c r="GV17" i="135"/>
  <c r="GW17" i="135"/>
  <c r="GX17" i="135"/>
  <c r="GY17" i="135"/>
  <c r="GZ17" i="135"/>
  <c r="HA17" i="135"/>
  <c r="HB17" i="135"/>
  <c r="FS18" i="135"/>
  <c r="FT18" i="135"/>
  <c r="FU18" i="135"/>
  <c r="FV18" i="135"/>
  <c r="FW18" i="135"/>
  <c r="FX18" i="135"/>
  <c r="FY18" i="135"/>
  <c r="FZ18" i="135"/>
  <c r="GA18" i="135"/>
  <c r="GB18" i="135"/>
  <c r="GC18" i="135"/>
  <c r="GD18" i="135"/>
  <c r="GE18" i="135"/>
  <c r="GF18" i="135"/>
  <c r="GG18" i="135"/>
  <c r="GH18" i="135"/>
  <c r="GI18" i="135"/>
  <c r="GJ18" i="135"/>
  <c r="GK18" i="135"/>
  <c r="GL18" i="135"/>
  <c r="GM18" i="135"/>
  <c r="GN18" i="135"/>
  <c r="GO18" i="135"/>
  <c r="GP18" i="135"/>
  <c r="GQ18" i="135"/>
  <c r="GR18" i="135"/>
  <c r="GS18" i="135"/>
  <c r="GT18" i="135"/>
  <c r="GU18" i="135"/>
  <c r="GV18" i="135"/>
  <c r="GW18" i="135"/>
  <c r="GX18" i="135"/>
  <c r="GY18" i="135"/>
  <c r="GZ18" i="135"/>
  <c r="HA18" i="135"/>
  <c r="HB18" i="135"/>
  <c r="FS19" i="135"/>
  <c r="FT19" i="135"/>
  <c r="FU19" i="135"/>
  <c r="FV19" i="135"/>
  <c r="FW19" i="135"/>
  <c r="FX19" i="135"/>
  <c r="FY19" i="135"/>
  <c r="FZ19" i="135"/>
  <c r="GA19" i="135"/>
  <c r="GB19" i="135"/>
  <c r="GC19" i="135"/>
  <c r="GD19" i="135"/>
  <c r="GE19" i="135"/>
  <c r="GF19" i="135"/>
  <c r="GG19" i="135"/>
  <c r="GH19" i="135"/>
  <c r="GI19" i="135"/>
  <c r="GJ19" i="135"/>
  <c r="GK19" i="135"/>
  <c r="GL19" i="135"/>
  <c r="GM19" i="135"/>
  <c r="GN19" i="135"/>
  <c r="GO19" i="135"/>
  <c r="GP19" i="135"/>
  <c r="GQ19" i="135"/>
  <c r="GR19" i="135"/>
  <c r="GS19" i="135"/>
  <c r="GT19" i="135"/>
  <c r="GU19" i="135"/>
  <c r="GV19" i="135"/>
  <c r="GW19" i="135"/>
  <c r="GX19" i="135"/>
  <c r="GY19" i="135"/>
  <c r="GZ19" i="135"/>
  <c r="HA19" i="135"/>
  <c r="HB19" i="135"/>
  <c r="FS20" i="135"/>
  <c r="FT20" i="135"/>
  <c r="FU20" i="135"/>
  <c r="FV20" i="135"/>
  <c r="FW20" i="135"/>
  <c r="FX20" i="135"/>
  <c r="FY20" i="135"/>
  <c r="FZ20" i="135"/>
  <c r="GA20" i="135"/>
  <c r="GB20" i="135"/>
  <c r="GC20" i="135"/>
  <c r="GD20" i="135"/>
  <c r="GE20" i="135"/>
  <c r="GF20" i="135"/>
  <c r="GG20" i="135"/>
  <c r="GH20" i="135"/>
  <c r="GI20" i="135"/>
  <c r="GJ20" i="135"/>
  <c r="GK20" i="135"/>
  <c r="GL20" i="135"/>
  <c r="GM20" i="135"/>
  <c r="GN20" i="135"/>
  <c r="GO20" i="135"/>
  <c r="GP20" i="135"/>
  <c r="GQ20" i="135"/>
  <c r="GR20" i="135"/>
  <c r="GS20" i="135"/>
  <c r="GT20" i="135"/>
  <c r="GU20" i="135"/>
  <c r="GV20" i="135"/>
  <c r="GW20" i="135"/>
  <c r="GX20" i="135"/>
  <c r="GY20" i="135"/>
  <c r="GZ20" i="135"/>
  <c r="HA20" i="135"/>
  <c r="HB20" i="135"/>
  <c r="FS21" i="135"/>
  <c r="FT21" i="135"/>
  <c r="FU21" i="135"/>
  <c r="FV21" i="135"/>
  <c r="FW21" i="135"/>
  <c r="FX21" i="135"/>
  <c r="FY21" i="135"/>
  <c r="FZ21" i="135"/>
  <c r="GA21" i="135"/>
  <c r="GB21" i="135"/>
  <c r="GC21" i="135"/>
  <c r="GD21" i="135"/>
  <c r="GE21" i="135"/>
  <c r="GF21" i="135"/>
  <c r="GG21" i="135"/>
  <c r="GH21" i="135"/>
  <c r="GI21" i="135"/>
  <c r="GJ21" i="135"/>
  <c r="GK21" i="135"/>
  <c r="GL21" i="135"/>
  <c r="GM21" i="135"/>
  <c r="GN21" i="135"/>
  <c r="GO21" i="135"/>
  <c r="GP21" i="135"/>
  <c r="GQ21" i="135"/>
  <c r="GR21" i="135"/>
  <c r="GS21" i="135"/>
  <c r="GT21" i="135"/>
  <c r="GU21" i="135"/>
  <c r="GV21" i="135"/>
  <c r="GW21" i="135"/>
  <c r="GX21" i="135"/>
  <c r="GY21" i="135"/>
  <c r="GZ21" i="135"/>
  <c r="HA21" i="135"/>
  <c r="HB21" i="135"/>
  <c r="FS22" i="135"/>
  <c r="FT22" i="135"/>
  <c r="FU22" i="135"/>
  <c r="FV22" i="135"/>
  <c r="FW22" i="135"/>
  <c r="FX22" i="135"/>
  <c r="FY22" i="135"/>
  <c r="FZ22" i="135"/>
  <c r="GA22" i="135"/>
  <c r="GB22" i="135"/>
  <c r="GC22" i="135"/>
  <c r="GD22" i="135"/>
  <c r="GE22" i="135"/>
  <c r="GF22" i="135"/>
  <c r="GG22" i="135"/>
  <c r="GH22" i="135"/>
  <c r="GI22" i="135"/>
  <c r="GJ22" i="135"/>
  <c r="GK22" i="135"/>
  <c r="GL22" i="135"/>
  <c r="GM22" i="135"/>
  <c r="GN22" i="135"/>
  <c r="GO22" i="135"/>
  <c r="GP22" i="135"/>
  <c r="GQ22" i="135"/>
  <c r="GR22" i="135"/>
  <c r="GS22" i="135"/>
  <c r="GT22" i="135"/>
  <c r="GU22" i="135"/>
  <c r="GV22" i="135"/>
  <c r="GW22" i="135"/>
  <c r="GX22" i="135"/>
  <c r="GY22" i="135"/>
  <c r="GZ22" i="135"/>
  <c r="HA22" i="135"/>
  <c r="HB22" i="135"/>
  <c r="FS23" i="135"/>
  <c r="FT23" i="135"/>
  <c r="FU23" i="135"/>
  <c r="FV23" i="135"/>
  <c r="FW23" i="135"/>
  <c r="FX23" i="135"/>
  <c r="FY23" i="135"/>
  <c r="FZ23" i="135"/>
  <c r="GA23" i="135"/>
  <c r="GB23" i="135"/>
  <c r="GC23" i="135"/>
  <c r="GD23" i="135"/>
  <c r="GE23" i="135"/>
  <c r="GF23" i="135"/>
  <c r="GG23" i="135"/>
  <c r="GH23" i="135"/>
  <c r="GI23" i="135"/>
  <c r="GJ23" i="135"/>
  <c r="GK23" i="135"/>
  <c r="GL23" i="135"/>
  <c r="GM23" i="135"/>
  <c r="GN23" i="135"/>
  <c r="GO23" i="135"/>
  <c r="GP23" i="135"/>
  <c r="GQ23" i="135"/>
  <c r="GR23" i="135"/>
  <c r="GS23" i="135"/>
  <c r="GT23" i="135"/>
  <c r="GU23" i="135"/>
  <c r="GV23" i="135"/>
  <c r="GW23" i="135"/>
  <c r="GX23" i="135"/>
  <c r="GY23" i="135"/>
  <c r="GZ23" i="135"/>
  <c r="HA23" i="135"/>
  <c r="HB23" i="135"/>
  <c r="FS24" i="135"/>
  <c r="FT24" i="135"/>
  <c r="FU24" i="135"/>
  <c r="FV24" i="135"/>
  <c r="FW24" i="135"/>
  <c r="FX24" i="135"/>
  <c r="FY24" i="135"/>
  <c r="FZ24" i="135"/>
  <c r="GA24" i="135"/>
  <c r="GB24" i="135"/>
  <c r="GC24" i="135"/>
  <c r="GD24" i="135"/>
  <c r="GE24" i="135"/>
  <c r="GF24" i="135"/>
  <c r="GG24" i="135"/>
  <c r="GH24" i="135"/>
  <c r="GI24" i="135"/>
  <c r="GJ24" i="135"/>
  <c r="GK24" i="135"/>
  <c r="GL24" i="135"/>
  <c r="GM24" i="135"/>
  <c r="GN24" i="135"/>
  <c r="GO24" i="135"/>
  <c r="GP24" i="135"/>
  <c r="GQ24" i="135"/>
  <c r="GR24" i="135"/>
  <c r="GS24" i="135"/>
  <c r="GT24" i="135"/>
  <c r="GU24" i="135"/>
  <c r="GV24" i="135"/>
  <c r="GW24" i="135"/>
  <c r="GX24" i="135"/>
  <c r="GY24" i="135"/>
  <c r="GZ24" i="135"/>
  <c r="HA24" i="135"/>
  <c r="HB24" i="135"/>
  <c r="FS25" i="135"/>
  <c r="FT25" i="135"/>
  <c r="FU25" i="135"/>
  <c r="FV25" i="135"/>
  <c r="FW25" i="135"/>
  <c r="FX25" i="135"/>
  <c r="FY25" i="135"/>
  <c r="FZ25" i="135"/>
  <c r="GA25" i="135"/>
  <c r="GB25" i="135"/>
  <c r="GC25" i="135"/>
  <c r="GD25" i="135"/>
  <c r="GE25" i="135"/>
  <c r="GF25" i="135"/>
  <c r="GG25" i="135"/>
  <c r="GH25" i="135"/>
  <c r="GI25" i="135"/>
  <c r="GJ25" i="135"/>
  <c r="GK25" i="135"/>
  <c r="GL25" i="135"/>
  <c r="GM25" i="135"/>
  <c r="GN25" i="135"/>
  <c r="GO25" i="135"/>
  <c r="GP25" i="135"/>
  <c r="GQ25" i="135"/>
  <c r="GR25" i="135"/>
  <c r="GS25" i="135"/>
  <c r="GT25" i="135"/>
  <c r="GU25" i="135"/>
  <c r="GV25" i="135"/>
  <c r="GW25" i="135"/>
  <c r="GX25" i="135"/>
  <c r="GY25" i="135"/>
  <c r="GZ25" i="135"/>
  <c r="HA25" i="135"/>
  <c r="HB25" i="135"/>
  <c r="FS26" i="135"/>
  <c r="FT26" i="135"/>
  <c r="FU26" i="135"/>
  <c r="FV26" i="135"/>
  <c r="FW26" i="135"/>
  <c r="FX26" i="135"/>
  <c r="FY26" i="135"/>
  <c r="FZ26" i="135"/>
  <c r="GA26" i="135"/>
  <c r="GB26" i="135"/>
  <c r="GC26" i="135"/>
  <c r="GD26" i="135"/>
  <c r="GE26" i="135"/>
  <c r="GF26" i="135"/>
  <c r="GG26" i="135"/>
  <c r="GH26" i="135"/>
  <c r="GI26" i="135"/>
  <c r="GJ26" i="135"/>
  <c r="GK26" i="135"/>
  <c r="GL26" i="135"/>
  <c r="GM26" i="135"/>
  <c r="GN26" i="135"/>
  <c r="GO26" i="135"/>
  <c r="GP26" i="135"/>
  <c r="GQ26" i="135"/>
  <c r="GR26" i="135"/>
  <c r="GS26" i="135"/>
  <c r="GT26" i="135"/>
  <c r="GU26" i="135"/>
  <c r="GV26" i="135"/>
  <c r="GW26" i="135"/>
  <c r="GX26" i="135"/>
  <c r="GY26" i="135"/>
  <c r="GZ26" i="135"/>
  <c r="HA26" i="135"/>
  <c r="HB26" i="135"/>
  <c r="FS27" i="135"/>
  <c r="FT27" i="135"/>
  <c r="FU27" i="135"/>
  <c r="FV27" i="135"/>
  <c r="FW27" i="135"/>
  <c r="FX27" i="135"/>
  <c r="FY27" i="135"/>
  <c r="FZ27" i="135"/>
  <c r="GA27" i="135"/>
  <c r="GB27" i="135"/>
  <c r="GC27" i="135"/>
  <c r="GD27" i="135"/>
  <c r="GE27" i="135"/>
  <c r="GF27" i="135"/>
  <c r="GG27" i="135"/>
  <c r="GH27" i="135"/>
  <c r="GI27" i="135"/>
  <c r="GJ27" i="135"/>
  <c r="GK27" i="135"/>
  <c r="GL27" i="135"/>
  <c r="GM27" i="135"/>
  <c r="GN27" i="135"/>
  <c r="GO27" i="135"/>
  <c r="GP27" i="135"/>
  <c r="GQ27" i="135"/>
  <c r="GR27" i="135"/>
  <c r="GS27" i="135"/>
  <c r="GT27" i="135"/>
  <c r="GU27" i="135"/>
  <c r="GV27" i="135"/>
  <c r="GW27" i="135"/>
  <c r="GX27" i="135"/>
  <c r="GY27" i="135"/>
  <c r="GZ27" i="135"/>
  <c r="HA27" i="135"/>
  <c r="HB27" i="135"/>
  <c r="FS28" i="135"/>
  <c r="FT28" i="135"/>
  <c r="FU28" i="135"/>
  <c r="FV28" i="135"/>
  <c r="FW28" i="135"/>
  <c r="FX28" i="135"/>
  <c r="FY28" i="135"/>
  <c r="FZ28" i="135"/>
  <c r="GA28" i="135"/>
  <c r="GB28" i="135"/>
  <c r="GC28" i="135"/>
  <c r="GD28" i="135"/>
  <c r="GE28" i="135"/>
  <c r="GF28" i="135"/>
  <c r="GG28" i="135"/>
  <c r="GH28" i="135"/>
  <c r="GI28" i="135"/>
  <c r="GJ28" i="135"/>
  <c r="GK28" i="135"/>
  <c r="GL28" i="135"/>
  <c r="GM28" i="135"/>
  <c r="GN28" i="135"/>
  <c r="GO28" i="135"/>
  <c r="GP28" i="135"/>
  <c r="GQ28" i="135"/>
  <c r="GR28" i="135"/>
  <c r="GS28" i="135"/>
  <c r="GT28" i="135"/>
  <c r="GU28" i="135"/>
  <c r="GV28" i="135"/>
  <c r="GW28" i="135"/>
  <c r="GX28" i="135"/>
  <c r="GY28" i="135"/>
  <c r="GZ28" i="135"/>
  <c r="HA28" i="135"/>
  <c r="HB28" i="135"/>
  <c r="FS29" i="135"/>
  <c r="FT29" i="135"/>
  <c r="FU29" i="135"/>
  <c r="FV29" i="135"/>
  <c r="FW29" i="135"/>
  <c r="FX29" i="135"/>
  <c r="FY29" i="135"/>
  <c r="FZ29" i="135"/>
  <c r="GA29" i="135"/>
  <c r="GB29" i="135"/>
  <c r="GC29" i="135"/>
  <c r="GD29" i="135"/>
  <c r="GE29" i="135"/>
  <c r="GF29" i="135"/>
  <c r="GG29" i="135"/>
  <c r="GH29" i="135"/>
  <c r="GI29" i="135"/>
  <c r="GJ29" i="135"/>
  <c r="GK29" i="135"/>
  <c r="GL29" i="135"/>
  <c r="GM29" i="135"/>
  <c r="GN29" i="135"/>
  <c r="GO29" i="135"/>
  <c r="GP29" i="135"/>
  <c r="GQ29" i="135"/>
  <c r="GR29" i="135"/>
  <c r="GS29" i="135"/>
  <c r="GT29" i="135"/>
  <c r="GU29" i="135"/>
  <c r="GV29" i="135"/>
  <c r="GW29" i="135"/>
  <c r="GX29" i="135"/>
  <c r="GY29" i="135"/>
  <c r="GZ29" i="135"/>
  <c r="HA29" i="135"/>
  <c r="HB29" i="135"/>
  <c r="FS30" i="135"/>
  <c r="FT30" i="135"/>
  <c r="FU30" i="135"/>
  <c r="FV30" i="135"/>
  <c r="FW30" i="135"/>
  <c r="FX30" i="135"/>
  <c r="FY30" i="135"/>
  <c r="FZ30" i="135"/>
  <c r="GA30" i="135"/>
  <c r="GB30" i="135"/>
  <c r="GC30" i="135"/>
  <c r="GD30" i="135"/>
  <c r="GE30" i="135"/>
  <c r="GF30" i="135"/>
  <c r="GG30" i="135"/>
  <c r="GH30" i="135"/>
  <c r="GI30" i="135"/>
  <c r="GJ30" i="135"/>
  <c r="GK30" i="135"/>
  <c r="GL30" i="135"/>
  <c r="GM30" i="135"/>
  <c r="GN30" i="135"/>
  <c r="GO30" i="135"/>
  <c r="GP30" i="135"/>
  <c r="GQ30" i="135"/>
  <c r="GR30" i="135"/>
  <c r="GS30" i="135"/>
  <c r="GT30" i="135"/>
  <c r="GU30" i="135"/>
  <c r="GV30" i="135"/>
  <c r="GW30" i="135"/>
  <c r="GX30" i="135"/>
  <c r="GY30" i="135"/>
  <c r="GZ30" i="135"/>
  <c r="HA30" i="135"/>
  <c r="HB30" i="135"/>
  <c r="FS31" i="135"/>
  <c r="FT31" i="135"/>
  <c r="FU31" i="135"/>
  <c r="FV31" i="135"/>
  <c r="FW31" i="135"/>
  <c r="FX31" i="135"/>
  <c r="FY31" i="135"/>
  <c r="FZ31" i="135"/>
  <c r="GA31" i="135"/>
  <c r="GB31" i="135"/>
  <c r="GC31" i="135"/>
  <c r="GD31" i="135"/>
  <c r="GE31" i="135"/>
  <c r="GF31" i="135"/>
  <c r="GG31" i="135"/>
  <c r="GH31" i="135"/>
  <c r="GI31" i="135"/>
  <c r="GJ31" i="135"/>
  <c r="GK31" i="135"/>
  <c r="GL31" i="135"/>
  <c r="GM31" i="135"/>
  <c r="GN31" i="135"/>
  <c r="GO31" i="135"/>
  <c r="GP31" i="135"/>
  <c r="GQ31" i="135"/>
  <c r="GR31" i="135"/>
  <c r="GS31" i="135"/>
  <c r="GT31" i="135"/>
  <c r="GU31" i="135"/>
  <c r="GV31" i="135"/>
  <c r="GW31" i="135"/>
  <c r="GX31" i="135"/>
  <c r="GY31" i="135"/>
  <c r="GZ31" i="135"/>
  <c r="HA31" i="135"/>
  <c r="HB31" i="135"/>
  <c r="FS32" i="135"/>
  <c r="FT32" i="135"/>
  <c r="FU32" i="135"/>
  <c r="FV32" i="135"/>
  <c r="FW32" i="135"/>
  <c r="FX32" i="135"/>
  <c r="FY32" i="135"/>
  <c r="FZ32" i="135"/>
  <c r="GA32" i="135"/>
  <c r="GB32" i="135"/>
  <c r="GC32" i="135"/>
  <c r="GD32" i="135"/>
  <c r="GE32" i="135"/>
  <c r="GF32" i="135"/>
  <c r="GG32" i="135"/>
  <c r="GH32" i="135"/>
  <c r="GI32" i="135"/>
  <c r="GJ32" i="135"/>
  <c r="GK32" i="135"/>
  <c r="GL32" i="135"/>
  <c r="GM32" i="135"/>
  <c r="GN32" i="135"/>
  <c r="GO32" i="135"/>
  <c r="GP32" i="135"/>
  <c r="GQ32" i="135"/>
  <c r="GR32" i="135"/>
  <c r="GS32" i="135"/>
  <c r="GT32" i="135"/>
  <c r="GU32" i="135"/>
  <c r="GV32" i="135"/>
  <c r="GW32" i="135"/>
  <c r="GX32" i="135"/>
  <c r="GY32" i="135"/>
  <c r="GZ32" i="135"/>
  <c r="HA32" i="135"/>
  <c r="HB32" i="135"/>
  <c r="FS33" i="135"/>
  <c r="FT33" i="135"/>
  <c r="FU33" i="135"/>
  <c r="FV33" i="135"/>
  <c r="FW33" i="135"/>
  <c r="FX33" i="135"/>
  <c r="FY33" i="135"/>
  <c r="FZ33" i="135"/>
  <c r="GA33" i="135"/>
  <c r="GB33" i="135"/>
  <c r="GC33" i="135"/>
  <c r="GD33" i="135"/>
  <c r="GE33" i="135"/>
  <c r="GF33" i="135"/>
  <c r="GG33" i="135"/>
  <c r="GH33" i="135"/>
  <c r="GI33" i="135"/>
  <c r="GJ33" i="135"/>
  <c r="GK33" i="135"/>
  <c r="GL33" i="135"/>
  <c r="GM33" i="135"/>
  <c r="GN33" i="135"/>
  <c r="GO33" i="135"/>
  <c r="GP33" i="135"/>
  <c r="GQ33" i="135"/>
  <c r="GR33" i="135"/>
  <c r="GS33" i="135"/>
  <c r="GT33" i="135"/>
  <c r="GU33" i="135"/>
  <c r="GV33" i="135"/>
  <c r="GW33" i="135"/>
  <c r="GX33" i="135"/>
  <c r="GY33" i="135"/>
  <c r="GZ33" i="135"/>
  <c r="HA33" i="135"/>
  <c r="HB33" i="135"/>
  <c r="FS34" i="135"/>
  <c r="FT34" i="135"/>
  <c r="FU34" i="135"/>
  <c r="FV34" i="135"/>
  <c r="FW34" i="135"/>
  <c r="FX34" i="135"/>
  <c r="FY34" i="135"/>
  <c r="FZ34" i="135"/>
  <c r="GA34" i="135"/>
  <c r="GB34" i="135"/>
  <c r="GC34" i="135"/>
  <c r="GD34" i="135"/>
  <c r="GE34" i="135"/>
  <c r="GF34" i="135"/>
  <c r="GG34" i="135"/>
  <c r="GH34" i="135"/>
  <c r="GI34" i="135"/>
  <c r="GJ34" i="135"/>
  <c r="GK34" i="135"/>
  <c r="GL34" i="135"/>
  <c r="GM34" i="135"/>
  <c r="GN34" i="135"/>
  <c r="GO34" i="135"/>
  <c r="GP34" i="135"/>
  <c r="GQ34" i="135"/>
  <c r="GR34" i="135"/>
  <c r="GS34" i="135"/>
  <c r="GT34" i="135"/>
  <c r="GU34" i="135"/>
  <c r="GV34" i="135"/>
  <c r="GW34" i="135"/>
  <c r="GX34" i="135"/>
  <c r="GY34" i="135"/>
  <c r="GZ34" i="135"/>
  <c r="HA34" i="135"/>
  <c r="HB34" i="135"/>
  <c r="FS35" i="135"/>
  <c r="FT35" i="135"/>
  <c r="FU35" i="135"/>
  <c r="FV35" i="135"/>
  <c r="FW35" i="135"/>
  <c r="FX35" i="135"/>
  <c r="FY35" i="135"/>
  <c r="FZ35" i="135"/>
  <c r="GA35" i="135"/>
  <c r="GB35" i="135"/>
  <c r="GC35" i="135"/>
  <c r="GD35" i="135"/>
  <c r="GE35" i="135"/>
  <c r="GF35" i="135"/>
  <c r="GG35" i="135"/>
  <c r="GH35" i="135"/>
  <c r="GI35" i="135"/>
  <c r="GJ35" i="135"/>
  <c r="GK35" i="135"/>
  <c r="GL35" i="135"/>
  <c r="GM35" i="135"/>
  <c r="GN35" i="135"/>
  <c r="GO35" i="135"/>
  <c r="GP35" i="135"/>
  <c r="GQ35" i="135"/>
  <c r="GR35" i="135"/>
  <c r="GS35" i="135"/>
  <c r="GT35" i="135"/>
  <c r="GU35" i="135"/>
  <c r="GV35" i="135"/>
  <c r="GW35" i="135"/>
  <c r="GX35" i="135"/>
  <c r="GY35" i="135"/>
  <c r="GZ35" i="135"/>
  <c r="HA35" i="135"/>
  <c r="HB35" i="135"/>
  <c r="FS36" i="135"/>
  <c r="FT36" i="135"/>
  <c r="FU36" i="135"/>
  <c r="FV36" i="135"/>
  <c r="FW36" i="135"/>
  <c r="FX36" i="135"/>
  <c r="FY36" i="135"/>
  <c r="FZ36" i="135"/>
  <c r="GA36" i="135"/>
  <c r="GB36" i="135"/>
  <c r="GC36" i="135"/>
  <c r="GD36" i="135"/>
  <c r="GE36" i="135"/>
  <c r="GF36" i="135"/>
  <c r="GG36" i="135"/>
  <c r="GH36" i="135"/>
  <c r="GI36" i="135"/>
  <c r="GJ36" i="135"/>
  <c r="GK36" i="135"/>
  <c r="GL36" i="135"/>
  <c r="GM36" i="135"/>
  <c r="GN36" i="135"/>
  <c r="GO36" i="135"/>
  <c r="GP36" i="135"/>
  <c r="GQ36" i="135"/>
  <c r="GR36" i="135"/>
  <c r="GS36" i="135"/>
  <c r="GT36" i="135"/>
  <c r="GU36" i="135"/>
  <c r="GV36" i="135"/>
  <c r="GW36" i="135"/>
  <c r="GX36" i="135"/>
  <c r="GY36" i="135"/>
  <c r="GZ36" i="135"/>
  <c r="HA36" i="135"/>
  <c r="HB36" i="135"/>
  <c r="FS37" i="135"/>
  <c r="FT37" i="135"/>
  <c r="FU37" i="135"/>
  <c r="FV37" i="135"/>
  <c r="FW37" i="135"/>
  <c r="FX37" i="135"/>
  <c r="FY37" i="135"/>
  <c r="FZ37" i="135"/>
  <c r="GA37" i="135"/>
  <c r="GB37" i="135"/>
  <c r="GC37" i="135"/>
  <c r="GD37" i="135"/>
  <c r="GE37" i="135"/>
  <c r="GF37" i="135"/>
  <c r="GG37" i="135"/>
  <c r="GH37" i="135"/>
  <c r="GI37" i="135"/>
  <c r="GJ37" i="135"/>
  <c r="GK37" i="135"/>
  <c r="GL37" i="135"/>
  <c r="GM37" i="135"/>
  <c r="GN37" i="135"/>
  <c r="GO37" i="135"/>
  <c r="GP37" i="135"/>
  <c r="GQ37" i="135"/>
  <c r="GR37" i="135"/>
  <c r="GS37" i="135"/>
  <c r="GT37" i="135"/>
  <c r="GU37" i="135"/>
  <c r="GV37" i="135"/>
  <c r="GW37" i="135"/>
  <c r="GX37" i="135"/>
  <c r="GY37" i="135"/>
  <c r="GZ37" i="135"/>
  <c r="HA37" i="135"/>
  <c r="HB37" i="135"/>
  <c r="FS38" i="135"/>
  <c r="FT38" i="135"/>
  <c r="FU38" i="135"/>
  <c r="FV38" i="135"/>
  <c r="FW38" i="135"/>
  <c r="FX38" i="135"/>
  <c r="FY38" i="135"/>
  <c r="FZ38" i="135"/>
  <c r="GA38" i="135"/>
  <c r="GB38" i="135"/>
  <c r="GC38" i="135"/>
  <c r="GD38" i="135"/>
  <c r="GE38" i="135"/>
  <c r="GF38" i="135"/>
  <c r="GG38" i="135"/>
  <c r="GH38" i="135"/>
  <c r="GI38" i="135"/>
  <c r="GJ38" i="135"/>
  <c r="GK38" i="135"/>
  <c r="GL38" i="135"/>
  <c r="GM38" i="135"/>
  <c r="GN38" i="135"/>
  <c r="GO38" i="135"/>
  <c r="GP38" i="135"/>
  <c r="GQ38" i="135"/>
  <c r="GR38" i="135"/>
  <c r="GS38" i="135"/>
  <c r="GT38" i="135"/>
  <c r="GU38" i="135"/>
  <c r="GV38" i="135"/>
  <c r="GW38" i="135"/>
  <c r="GX38" i="135"/>
  <c r="GY38" i="135"/>
  <c r="GZ38" i="135"/>
  <c r="HA38" i="135"/>
  <c r="HB38" i="135"/>
  <c r="FS39" i="135"/>
  <c r="FT39" i="135"/>
  <c r="FU39" i="135"/>
  <c r="FV39" i="135"/>
  <c r="FW39" i="135"/>
  <c r="FX39" i="135"/>
  <c r="FY39" i="135"/>
  <c r="FZ39" i="135"/>
  <c r="GA39" i="135"/>
  <c r="GB39" i="135"/>
  <c r="GC39" i="135"/>
  <c r="GD39" i="135"/>
  <c r="GE39" i="135"/>
  <c r="GF39" i="135"/>
  <c r="GG39" i="135"/>
  <c r="GH39" i="135"/>
  <c r="GI39" i="135"/>
  <c r="GJ39" i="135"/>
  <c r="GK39" i="135"/>
  <c r="GL39" i="135"/>
  <c r="GM39" i="135"/>
  <c r="GN39" i="135"/>
  <c r="GO39" i="135"/>
  <c r="GP39" i="135"/>
  <c r="GQ39" i="135"/>
  <c r="GR39" i="135"/>
  <c r="GS39" i="135"/>
  <c r="GT39" i="135"/>
  <c r="GU39" i="135"/>
  <c r="GV39" i="135"/>
  <c r="GW39" i="135"/>
  <c r="GX39" i="135"/>
  <c r="GY39" i="135"/>
  <c r="GZ39" i="135"/>
  <c r="HA39" i="135"/>
  <c r="HB39" i="135"/>
  <c r="FS40" i="135"/>
  <c r="FT40" i="135"/>
  <c r="FU40" i="135"/>
  <c r="FV40" i="135"/>
  <c r="FW40" i="135"/>
  <c r="FX40" i="135"/>
  <c r="FY40" i="135"/>
  <c r="FZ40" i="135"/>
  <c r="GA40" i="135"/>
  <c r="GB40" i="135"/>
  <c r="GC40" i="135"/>
  <c r="GD40" i="135"/>
  <c r="GE40" i="135"/>
  <c r="GF40" i="135"/>
  <c r="GG40" i="135"/>
  <c r="GH40" i="135"/>
  <c r="GI40" i="135"/>
  <c r="GJ40" i="135"/>
  <c r="GK40" i="135"/>
  <c r="GL40" i="135"/>
  <c r="GM40" i="135"/>
  <c r="GN40" i="135"/>
  <c r="GO40" i="135"/>
  <c r="GP40" i="135"/>
  <c r="GQ40" i="135"/>
  <c r="GR40" i="135"/>
  <c r="GS40" i="135"/>
  <c r="GT40" i="135"/>
  <c r="GU40" i="135"/>
  <c r="GV40" i="135"/>
  <c r="GW40" i="135"/>
  <c r="GX40" i="135"/>
  <c r="GY40" i="135"/>
  <c r="GZ40" i="135"/>
  <c r="HA40" i="135"/>
  <c r="HB40" i="135"/>
  <c r="FS41" i="135"/>
  <c r="FT41" i="135"/>
  <c r="FU41" i="135"/>
  <c r="FV41" i="135"/>
  <c r="FW41" i="135"/>
  <c r="FX41" i="135"/>
  <c r="FY41" i="135"/>
  <c r="FZ41" i="135"/>
  <c r="GA41" i="135"/>
  <c r="GB41" i="135"/>
  <c r="GC41" i="135"/>
  <c r="GD41" i="135"/>
  <c r="GE41" i="135"/>
  <c r="GF41" i="135"/>
  <c r="GG41" i="135"/>
  <c r="GH41" i="135"/>
  <c r="GI41" i="135"/>
  <c r="GJ41" i="135"/>
  <c r="GK41" i="135"/>
  <c r="GL41" i="135"/>
  <c r="GM41" i="135"/>
  <c r="GN41" i="135"/>
  <c r="GO41" i="135"/>
  <c r="GP41" i="135"/>
  <c r="GQ41" i="135"/>
  <c r="GR41" i="135"/>
  <c r="GS41" i="135"/>
  <c r="GT41" i="135"/>
  <c r="GU41" i="135"/>
  <c r="GV41" i="135"/>
  <c r="GW41" i="135"/>
  <c r="GX41" i="135"/>
  <c r="GY41" i="135"/>
  <c r="GZ41" i="135"/>
  <c r="HA41" i="135"/>
  <c r="HB41" i="135"/>
  <c r="FS42" i="135"/>
  <c r="FT42" i="135"/>
  <c r="FU42" i="135"/>
  <c r="FV42" i="135"/>
  <c r="FW42" i="135"/>
  <c r="FX42" i="135"/>
  <c r="FY42" i="135"/>
  <c r="FZ42" i="135"/>
  <c r="GA42" i="135"/>
  <c r="GB42" i="135"/>
  <c r="GC42" i="135"/>
  <c r="GD42" i="135"/>
  <c r="GE42" i="135"/>
  <c r="GF42" i="135"/>
  <c r="GG42" i="135"/>
  <c r="GH42" i="135"/>
  <c r="GI42" i="135"/>
  <c r="GJ42" i="135"/>
  <c r="GK42" i="135"/>
  <c r="GL42" i="135"/>
  <c r="GM42" i="135"/>
  <c r="GN42" i="135"/>
  <c r="GO42" i="135"/>
  <c r="GP42" i="135"/>
  <c r="GQ42" i="135"/>
  <c r="GR42" i="135"/>
  <c r="GS42" i="135"/>
  <c r="GT42" i="135"/>
  <c r="GU42" i="135"/>
  <c r="GV42" i="135"/>
  <c r="GW42" i="135"/>
  <c r="GX42" i="135"/>
  <c r="GY42" i="135"/>
  <c r="GZ42" i="135"/>
  <c r="HA42" i="135"/>
  <c r="HB42" i="135"/>
  <c r="FS43" i="135"/>
  <c r="FT43" i="135"/>
  <c r="FU43" i="135"/>
  <c r="FV43" i="135"/>
  <c r="FW43" i="135"/>
  <c r="FX43" i="135"/>
  <c r="FY43" i="135"/>
  <c r="FZ43" i="135"/>
  <c r="GA43" i="135"/>
  <c r="GB43" i="135"/>
  <c r="GC43" i="135"/>
  <c r="GD43" i="135"/>
  <c r="GE43" i="135"/>
  <c r="GF43" i="135"/>
  <c r="GG43" i="135"/>
  <c r="GH43" i="135"/>
  <c r="GI43" i="135"/>
  <c r="GJ43" i="135"/>
  <c r="GK43" i="135"/>
  <c r="GL43" i="135"/>
  <c r="GM43" i="135"/>
  <c r="GN43" i="135"/>
  <c r="GO43" i="135"/>
  <c r="GP43" i="135"/>
  <c r="GQ43" i="135"/>
  <c r="GR43" i="135"/>
  <c r="GS43" i="135"/>
  <c r="GT43" i="135"/>
  <c r="GU43" i="135"/>
  <c r="GV43" i="135"/>
  <c r="GW43" i="135"/>
  <c r="GX43" i="135"/>
  <c r="GY43" i="135"/>
  <c r="GZ43" i="135"/>
  <c r="HA43" i="135"/>
  <c r="HB43" i="135"/>
  <c r="FS44" i="135"/>
  <c r="FT44" i="135"/>
  <c r="FU44" i="135"/>
  <c r="FV44" i="135"/>
  <c r="FW44" i="135"/>
  <c r="FX44" i="135"/>
  <c r="FY44" i="135"/>
  <c r="FZ44" i="135"/>
  <c r="GA44" i="135"/>
  <c r="GB44" i="135"/>
  <c r="GC44" i="135"/>
  <c r="GD44" i="135"/>
  <c r="GE44" i="135"/>
  <c r="GF44" i="135"/>
  <c r="GG44" i="135"/>
  <c r="GH44" i="135"/>
  <c r="GI44" i="135"/>
  <c r="GJ44" i="135"/>
  <c r="GK44" i="135"/>
  <c r="GL44" i="135"/>
  <c r="GM44" i="135"/>
  <c r="GN44" i="135"/>
  <c r="GO44" i="135"/>
  <c r="GP44" i="135"/>
  <c r="GQ44" i="135"/>
  <c r="GR44" i="135"/>
  <c r="GS44" i="135"/>
  <c r="GT44" i="135"/>
  <c r="GU44" i="135"/>
  <c r="GV44" i="135"/>
  <c r="GW44" i="135"/>
  <c r="GX44" i="135"/>
  <c r="GY44" i="135"/>
  <c r="GZ44" i="135"/>
  <c r="HA44" i="135"/>
  <c r="HB44" i="135"/>
  <c r="FS45" i="135"/>
  <c r="FT45" i="135"/>
  <c r="FU45" i="135"/>
  <c r="FV45" i="135"/>
  <c r="FW45" i="135"/>
  <c r="FX45" i="135"/>
  <c r="FY45" i="135"/>
  <c r="FZ45" i="135"/>
  <c r="GA45" i="135"/>
  <c r="GB45" i="135"/>
  <c r="GC45" i="135"/>
  <c r="GD45" i="135"/>
  <c r="GE45" i="135"/>
  <c r="GF45" i="135"/>
  <c r="GG45" i="135"/>
  <c r="GH45" i="135"/>
  <c r="GI45" i="135"/>
  <c r="GJ45" i="135"/>
  <c r="GK45" i="135"/>
  <c r="GL45" i="135"/>
  <c r="GM45" i="135"/>
  <c r="GN45" i="135"/>
  <c r="GO45" i="135"/>
  <c r="GP45" i="135"/>
  <c r="GQ45" i="135"/>
  <c r="GR45" i="135"/>
  <c r="GS45" i="135"/>
  <c r="GT45" i="135"/>
  <c r="GU45" i="135"/>
  <c r="GV45" i="135"/>
  <c r="GW45" i="135"/>
  <c r="GX45" i="135"/>
  <c r="GY45" i="135"/>
  <c r="GZ45" i="135"/>
  <c r="HA45" i="135"/>
  <c r="HB45" i="135"/>
  <c r="FS46" i="135"/>
  <c r="FT46" i="135"/>
  <c r="FU46" i="135"/>
  <c r="FV46" i="135"/>
  <c r="FW46" i="135"/>
  <c r="FX46" i="135"/>
  <c r="FY46" i="135"/>
  <c r="FZ46" i="135"/>
  <c r="GA46" i="135"/>
  <c r="GB46" i="135"/>
  <c r="GC46" i="135"/>
  <c r="GD46" i="135"/>
  <c r="GE46" i="135"/>
  <c r="GF46" i="135"/>
  <c r="GG46" i="135"/>
  <c r="GH46" i="135"/>
  <c r="GI46" i="135"/>
  <c r="GJ46" i="135"/>
  <c r="GK46" i="135"/>
  <c r="GL46" i="135"/>
  <c r="GM46" i="135"/>
  <c r="GN46" i="135"/>
  <c r="GO46" i="135"/>
  <c r="GP46" i="135"/>
  <c r="GQ46" i="135"/>
  <c r="GR46" i="135"/>
  <c r="GS46" i="135"/>
  <c r="GT46" i="135"/>
  <c r="GU46" i="135"/>
  <c r="GV46" i="135"/>
  <c r="GW46" i="135"/>
  <c r="GX46" i="135"/>
  <c r="GY46" i="135"/>
  <c r="GZ46" i="135"/>
  <c r="HA46" i="135"/>
  <c r="HB46" i="135"/>
  <c r="FS47" i="135"/>
  <c r="FT47" i="135"/>
  <c r="FU47" i="135"/>
  <c r="FV47" i="135"/>
  <c r="FW47" i="135"/>
  <c r="FX47" i="135"/>
  <c r="FY47" i="135"/>
  <c r="FZ47" i="135"/>
  <c r="GA47" i="135"/>
  <c r="GB47" i="135"/>
  <c r="GC47" i="135"/>
  <c r="GD47" i="135"/>
  <c r="GE47" i="135"/>
  <c r="GF47" i="135"/>
  <c r="GG47" i="135"/>
  <c r="GH47" i="135"/>
  <c r="GI47" i="135"/>
  <c r="GJ47" i="135"/>
  <c r="GK47" i="135"/>
  <c r="GL47" i="135"/>
  <c r="GM47" i="135"/>
  <c r="GN47" i="135"/>
  <c r="GO47" i="135"/>
  <c r="GP47" i="135"/>
  <c r="GQ47" i="135"/>
  <c r="GR47" i="135"/>
  <c r="GS47" i="135"/>
  <c r="GT47" i="135"/>
  <c r="GU47" i="135"/>
  <c r="GV47" i="135"/>
  <c r="GW47" i="135"/>
  <c r="GX47" i="135"/>
  <c r="GY47" i="135"/>
  <c r="GZ47" i="135"/>
  <c r="HA47" i="135"/>
  <c r="HB47" i="135"/>
  <c r="FS48" i="135"/>
  <c r="FT48" i="135"/>
  <c r="FU48" i="135"/>
  <c r="FV48" i="135"/>
  <c r="FW48" i="135"/>
  <c r="FX48" i="135"/>
  <c r="FY48" i="135"/>
  <c r="FZ48" i="135"/>
  <c r="GA48" i="135"/>
  <c r="GB48" i="135"/>
  <c r="GC48" i="135"/>
  <c r="GD48" i="135"/>
  <c r="GE48" i="135"/>
  <c r="GF48" i="135"/>
  <c r="GG48" i="135"/>
  <c r="GH48" i="135"/>
  <c r="GI48" i="135"/>
  <c r="GJ48" i="135"/>
  <c r="GK48" i="135"/>
  <c r="GL48" i="135"/>
  <c r="GM48" i="135"/>
  <c r="GN48" i="135"/>
  <c r="GO48" i="135"/>
  <c r="GP48" i="135"/>
  <c r="GQ48" i="135"/>
  <c r="GR48" i="135"/>
  <c r="GS48" i="135"/>
  <c r="GT48" i="135"/>
  <c r="GU48" i="135"/>
  <c r="GV48" i="135"/>
  <c r="GW48" i="135"/>
  <c r="GX48" i="135"/>
  <c r="GY48" i="135"/>
  <c r="GZ48" i="135"/>
  <c r="HA48" i="135"/>
  <c r="HB48" i="135"/>
  <c r="FT3" i="135"/>
  <c r="FU3" i="135"/>
  <c r="FV3" i="135"/>
  <c r="FW3" i="135"/>
  <c r="FX3" i="135"/>
  <c r="FY3" i="135"/>
  <c r="FZ3" i="135"/>
  <c r="GA3" i="135"/>
  <c r="GB3" i="135"/>
  <c r="GC3" i="135"/>
  <c r="GD3" i="135"/>
  <c r="GE3" i="135"/>
  <c r="GF3" i="135"/>
  <c r="GG3" i="135"/>
  <c r="GH3" i="135"/>
  <c r="GI3" i="135"/>
  <c r="GJ3" i="135"/>
  <c r="GK3" i="135"/>
  <c r="GL3" i="135"/>
  <c r="GM3" i="135"/>
  <c r="GN3" i="135"/>
  <c r="GO3" i="135"/>
  <c r="GP3" i="135"/>
  <c r="GQ3" i="135"/>
  <c r="GR3" i="135"/>
  <c r="GS3" i="135"/>
  <c r="GT3" i="135"/>
  <c r="GU3" i="135"/>
  <c r="GV3" i="135"/>
  <c r="GW3" i="135"/>
  <c r="GX3" i="135"/>
  <c r="GY3" i="135"/>
  <c r="GZ3" i="135"/>
  <c r="HA3" i="135"/>
  <c r="HB3" i="135"/>
  <c r="FS3" i="135"/>
  <c r="FB4" i="135"/>
  <c r="FC4" i="135"/>
  <c r="FD4" i="135"/>
  <c r="FE4" i="135"/>
  <c r="FF4" i="135"/>
  <c r="FG4" i="135"/>
  <c r="FH4" i="135"/>
  <c r="FI4" i="135"/>
  <c r="FJ4" i="135"/>
  <c r="FK4" i="135"/>
  <c r="FL4" i="135"/>
  <c r="FM4" i="135"/>
  <c r="FN4" i="135"/>
  <c r="FO4" i="135"/>
  <c r="FP4" i="135"/>
  <c r="FQ4" i="135"/>
  <c r="FR4" i="135"/>
  <c r="FB5" i="135"/>
  <c r="FC5" i="135"/>
  <c r="FD5" i="135"/>
  <c r="FE5" i="135"/>
  <c r="FF5" i="135"/>
  <c r="FG5" i="135"/>
  <c r="FH5" i="135"/>
  <c r="FI5" i="135"/>
  <c r="FJ5" i="135"/>
  <c r="FK5" i="135"/>
  <c r="FL5" i="135"/>
  <c r="FM5" i="135"/>
  <c r="FN5" i="135"/>
  <c r="FO5" i="135"/>
  <c r="FP5" i="135"/>
  <c r="FQ5" i="135"/>
  <c r="FR5" i="135"/>
  <c r="FB6" i="135"/>
  <c r="FC6" i="135"/>
  <c r="FD6" i="135"/>
  <c r="FE6" i="135"/>
  <c r="FF6" i="135"/>
  <c r="FG6" i="135"/>
  <c r="FH6" i="135"/>
  <c r="FI6" i="135"/>
  <c r="FJ6" i="135"/>
  <c r="FK6" i="135"/>
  <c r="FL6" i="135"/>
  <c r="FM6" i="135"/>
  <c r="FN6" i="135"/>
  <c r="FO6" i="135"/>
  <c r="FP6" i="135"/>
  <c r="FQ6" i="135"/>
  <c r="FR6" i="135"/>
  <c r="FB7" i="135"/>
  <c r="FC7" i="135"/>
  <c r="FD7" i="135"/>
  <c r="FE7" i="135"/>
  <c r="FF7" i="135"/>
  <c r="FG7" i="135"/>
  <c r="FH7" i="135"/>
  <c r="FI7" i="135"/>
  <c r="FJ7" i="135"/>
  <c r="FK7" i="135"/>
  <c r="FL7" i="135"/>
  <c r="FM7" i="135"/>
  <c r="FN7" i="135"/>
  <c r="FO7" i="135"/>
  <c r="FP7" i="135"/>
  <c r="FQ7" i="135"/>
  <c r="FR7" i="135"/>
  <c r="FB8" i="135"/>
  <c r="FC8" i="135"/>
  <c r="FD8" i="135"/>
  <c r="FE8" i="135"/>
  <c r="FF8" i="135"/>
  <c r="FG8" i="135"/>
  <c r="FH8" i="135"/>
  <c r="FI8" i="135"/>
  <c r="FJ8" i="135"/>
  <c r="FK8" i="135"/>
  <c r="FL8" i="135"/>
  <c r="FM8" i="135"/>
  <c r="FN8" i="135"/>
  <c r="FO8" i="135"/>
  <c r="FP8" i="135"/>
  <c r="FQ8" i="135"/>
  <c r="FR8" i="135"/>
  <c r="FB9" i="135"/>
  <c r="FC9" i="135"/>
  <c r="FD9" i="135"/>
  <c r="FE9" i="135"/>
  <c r="FF9" i="135"/>
  <c r="FG9" i="135"/>
  <c r="FH9" i="135"/>
  <c r="FI9" i="135"/>
  <c r="FJ9" i="135"/>
  <c r="FK9" i="135"/>
  <c r="FL9" i="135"/>
  <c r="FM9" i="135"/>
  <c r="FN9" i="135"/>
  <c r="FO9" i="135"/>
  <c r="FP9" i="135"/>
  <c r="FQ9" i="135"/>
  <c r="FR9" i="135"/>
  <c r="FB10" i="135"/>
  <c r="FC10" i="135"/>
  <c r="FD10" i="135"/>
  <c r="FE10" i="135"/>
  <c r="FF10" i="135"/>
  <c r="FG10" i="135"/>
  <c r="FH10" i="135"/>
  <c r="FI10" i="135"/>
  <c r="FJ10" i="135"/>
  <c r="FK10" i="135"/>
  <c r="FL10" i="135"/>
  <c r="FM10" i="135"/>
  <c r="FN10" i="135"/>
  <c r="FO10" i="135"/>
  <c r="FP10" i="135"/>
  <c r="FQ10" i="135"/>
  <c r="FR10" i="135"/>
  <c r="FB11" i="135"/>
  <c r="FC11" i="135"/>
  <c r="FD11" i="135"/>
  <c r="FE11" i="135"/>
  <c r="FF11" i="135"/>
  <c r="FG11" i="135"/>
  <c r="FH11" i="135"/>
  <c r="FI11" i="135"/>
  <c r="FJ11" i="135"/>
  <c r="FK11" i="135"/>
  <c r="FL11" i="135"/>
  <c r="FM11" i="135"/>
  <c r="FN11" i="135"/>
  <c r="FO11" i="135"/>
  <c r="FP11" i="135"/>
  <c r="FQ11" i="135"/>
  <c r="FR11" i="135"/>
  <c r="FB12" i="135"/>
  <c r="FC12" i="135"/>
  <c r="FD12" i="135"/>
  <c r="FE12" i="135"/>
  <c r="FF12" i="135"/>
  <c r="FG12" i="135"/>
  <c r="FH12" i="135"/>
  <c r="FI12" i="135"/>
  <c r="FJ12" i="135"/>
  <c r="FK12" i="135"/>
  <c r="FL12" i="135"/>
  <c r="FM12" i="135"/>
  <c r="FN12" i="135"/>
  <c r="FO12" i="135"/>
  <c r="FP12" i="135"/>
  <c r="FQ12" i="135"/>
  <c r="FR12" i="135"/>
  <c r="FB13" i="135"/>
  <c r="FC13" i="135"/>
  <c r="FD13" i="135"/>
  <c r="FE13" i="135"/>
  <c r="FF13" i="135"/>
  <c r="FG13" i="135"/>
  <c r="FH13" i="135"/>
  <c r="FI13" i="135"/>
  <c r="FJ13" i="135"/>
  <c r="FK13" i="135"/>
  <c r="FL13" i="135"/>
  <c r="FM13" i="135"/>
  <c r="FN13" i="135"/>
  <c r="FO13" i="135"/>
  <c r="FP13" i="135"/>
  <c r="FQ13" i="135"/>
  <c r="FR13" i="135"/>
  <c r="FB14" i="135"/>
  <c r="FC14" i="135"/>
  <c r="FD14" i="135"/>
  <c r="FE14" i="135"/>
  <c r="FF14" i="135"/>
  <c r="FG14" i="135"/>
  <c r="FH14" i="135"/>
  <c r="FI14" i="135"/>
  <c r="FJ14" i="135"/>
  <c r="FK14" i="135"/>
  <c r="FL14" i="135"/>
  <c r="FM14" i="135"/>
  <c r="FN14" i="135"/>
  <c r="FO14" i="135"/>
  <c r="FP14" i="135"/>
  <c r="FQ14" i="135"/>
  <c r="FR14" i="135"/>
  <c r="FB15" i="135"/>
  <c r="FC15" i="135"/>
  <c r="FD15" i="135"/>
  <c r="FE15" i="135"/>
  <c r="FF15" i="135"/>
  <c r="FG15" i="135"/>
  <c r="FH15" i="135"/>
  <c r="FI15" i="135"/>
  <c r="FJ15" i="135"/>
  <c r="FK15" i="135"/>
  <c r="FL15" i="135"/>
  <c r="FM15" i="135"/>
  <c r="FN15" i="135"/>
  <c r="FO15" i="135"/>
  <c r="FP15" i="135"/>
  <c r="FQ15" i="135"/>
  <c r="FR15" i="135"/>
  <c r="FB16" i="135"/>
  <c r="FC16" i="135"/>
  <c r="FD16" i="135"/>
  <c r="FE16" i="135"/>
  <c r="FF16" i="135"/>
  <c r="FG16" i="135"/>
  <c r="FH16" i="135"/>
  <c r="FI16" i="135"/>
  <c r="FJ16" i="135"/>
  <c r="FK16" i="135"/>
  <c r="FL16" i="135"/>
  <c r="FM16" i="135"/>
  <c r="FN16" i="135"/>
  <c r="FO16" i="135"/>
  <c r="FP16" i="135"/>
  <c r="FQ16" i="135"/>
  <c r="FR16" i="135"/>
  <c r="FB17" i="135"/>
  <c r="FC17" i="135"/>
  <c r="FD17" i="135"/>
  <c r="FE17" i="135"/>
  <c r="FF17" i="135"/>
  <c r="FG17" i="135"/>
  <c r="FH17" i="135"/>
  <c r="FI17" i="135"/>
  <c r="FJ17" i="135"/>
  <c r="FK17" i="135"/>
  <c r="FL17" i="135"/>
  <c r="FM17" i="135"/>
  <c r="FN17" i="135"/>
  <c r="FO17" i="135"/>
  <c r="FP17" i="135"/>
  <c r="FQ17" i="135"/>
  <c r="FR17" i="135"/>
  <c r="FB18" i="135"/>
  <c r="FC18" i="135"/>
  <c r="FD18" i="135"/>
  <c r="FE18" i="135"/>
  <c r="FF18" i="135"/>
  <c r="FG18" i="135"/>
  <c r="FH18" i="135"/>
  <c r="FI18" i="135"/>
  <c r="FJ18" i="135"/>
  <c r="FK18" i="135"/>
  <c r="FL18" i="135"/>
  <c r="FM18" i="135"/>
  <c r="FN18" i="135"/>
  <c r="FO18" i="135"/>
  <c r="FP18" i="135"/>
  <c r="FQ18" i="135"/>
  <c r="FR18" i="135"/>
  <c r="FB19" i="135"/>
  <c r="FC19" i="135"/>
  <c r="FD19" i="135"/>
  <c r="FE19" i="135"/>
  <c r="FF19" i="135"/>
  <c r="FG19" i="135"/>
  <c r="FH19" i="135"/>
  <c r="FI19" i="135"/>
  <c r="FJ19" i="135"/>
  <c r="FK19" i="135"/>
  <c r="FL19" i="135"/>
  <c r="FM19" i="135"/>
  <c r="FN19" i="135"/>
  <c r="FO19" i="135"/>
  <c r="FP19" i="135"/>
  <c r="FQ19" i="135"/>
  <c r="FR19" i="135"/>
  <c r="FB20" i="135"/>
  <c r="FC20" i="135"/>
  <c r="FD20" i="135"/>
  <c r="FE20" i="135"/>
  <c r="FF20" i="135"/>
  <c r="FG20" i="135"/>
  <c r="FH20" i="135"/>
  <c r="FI20" i="135"/>
  <c r="FJ20" i="135"/>
  <c r="FK20" i="135"/>
  <c r="FL20" i="135"/>
  <c r="FM20" i="135"/>
  <c r="FN20" i="135"/>
  <c r="FO20" i="135"/>
  <c r="FP20" i="135"/>
  <c r="FQ20" i="135"/>
  <c r="FR20" i="135"/>
  <c r="FB21" i="135"/>
  <c r="FC21" i="135"/>
  <c r="FD21" i="135"/>
  <c r="FE21" i="135"/>
  <c r="FF21" i="135"/>
  <c r="FG21" i="135"/>
  <c r="FH21" i="135"/>
  <c r="FI21" i="135"/>
  <c r="FJ21" i="135"/>
  <c r="FK21" i="135"/>
  <c r="FL21" i="135"/>
  <c r="FM21" i="135"/>
  <c r="FN21" i="135"/>
  <c r="FO21" i="135"/>
  <c r="FP21" i="135"/>
  <c r="FQ21" i="135"/>
  <c r="FR21" i="135"/>
  <c r="FB22" i="135"/>
  <c r="FC22" i="135"/>
  <c r="FD22" i="135"/>
  <c r="FE22" i="135"/>
  <c r="FF22" i="135"/>
  <c r="FG22" i="135"/>
  <c r="FH22" i="135"/>
  <c r="FI22" i="135"/>
  <c r="FJ22" i="135"/>
  <c r="FK22" i="135"/>
  <c r="FL22" i="135"/>
  <c r="FM22" i="135"/>
  <c r="FN22" i="135"/>
  <c r="FO22" i="135"/>
  <c r="FP22" i="135"/>
  <c r="FQ22" i="135"/>
  <c r="FR22" i="135"/>
  <c r="FB23" i="135"/>
  <c r="FC23" i="135"/>
  <c r="FD23" i="135"/>
  <c r="FE23" i="135"/>
  <c r="FF23" i="135"/>
  <c r="FG23" i="135"/>
  <c r="FH23" i="135"/>
  <c r="FI23" i="135"/>
  <c r="FJ23" i="135"/>
  <c r="FK23" i="135"/>
  <c r="FL23" i="135"/>
  <c r="FM23" i="135"/>
  <c r="FN23" i="135"/>
  <c r="FO23" i="135"/>
  <c r="FP23" i="135"/>
  <c r="FQ23" i="135"/>
  <c r="FR23" i="135"/>
  <c r="FB24" i="135"/>
  <c r="FC24" i="135"/>
  <c r="FD24" i="135"/>
  <c r="FE24" i="135"/>
  <c r="FF24" i="135"/>
  <c r="FG24" i="135"/>
  <c r="FH24" i="135"/>
  <c r="FI24" i="135"/>
  <c r="FJ24" i="135"/>
  <c r="FK24" i="135"/>
  <c r="FL24" i="135"/>
  <c r="FM24" i="135"/>
  <c r="FN24" i="135"/>
  <c r="FO24" i="135"/>
  <c r="FP24" i="135"/>
  <c r="FQ24" i="135"/>
  <c r="FR24" i="135"/>
  <c r="FB25" i="135"/>
  <c r="FC25" i="135"/>
  <c r="FD25" i="135"/>
  <c r="FE25" i="135"/>
  <c r="FF25" i="135"/>
  <c r="FG25" i="135"/>
  <c r="FH25" i="135"/>
  <c r="FI25" i="135"/>
  <c r="FJ25" i="135"/>
  <c r="FK25" i="135"/>
  <c r="FL25" i="135"/>
  <c r="FM25" i="135"/>
  <c r="FN25" i="135"/>
  <c r="FO25" i="135"/>
  <c r="FP25" i="135"/>
  <c r="FQ25" i="135"/>
  <c r="FR25" i="135"/>
  <c r="FB26" i="135"/>
  <c r="FC26" i="135"/>
  <c r="FD26" i="135"/>
  <c r="FE26" i="135"/>
  <c r="FF26" i="135"/>
  <c r="FG26" i="135"/>
  <c r="FH26" i="135"/>
  <c r="FI26" i="135"/>
  <c r="FJ26" i="135"/>
  <c r="FK26" i="135"/>
  <c r="FL26" i="135"/>
  <c r="FM26" i="135"/>
  <c r="FN26" i="135"/>
  <c r="FO26" i="135"/>
  <c r="FP26" i="135"/>
  <c r="FQ26" i="135"/>
  <c r="FR26" i="135"/>
  <c r="FB27" i="135"/>
  <c r="FC27" i="135"/>
  <c r="FD27" i="135"/>
  <c r="FE27" i="135"/>
  <c r="FF27" i="135"/>
  <c r="FG27" i="135"/>
  <c r="FH27" i="135"/>
  <c r="FI27" i="135"/>
  <c r="FJ27" i="135"/>
  <c r="FK27" i="135"/>
  <c r="FL27" i="135"/>
  <c r="FM27" i="135"/>
  <c r="FN27" i="135"/>
  <c r="FO27" i="135"/>
  <c r="FP27" i="135"/>
  <c r="FQ27" i="135"/>
  <c r="FR27" i="135"/>
  <c r="FB28" i="135"/>
  <c r="FC28" i="135"/>
  <c r="FD28" i="135"/>
  <c r="FE28" i="135"/>
  <c r="FF28" i="135"/>
  <c r="FG28" i="135"/>
  <c r="FH28" i="135"/>
  <c r="FI28" i="135"/>
  <c r="FJ28" i="135"/>
  <c r="FK28" i="135"/>
  <c r="FL28" i="135"/>
  <c r="FM28" i="135"/>
  <c r="FN28" i="135"/>
  <c r="FO28" i="135"/>
  <c r="FP28" i="135"/>
  <c r="FQ28" i="135"/>
  <c r="FR28" i="135"/>
  <c r="FB29" i="135"/>
  <c r="FC29" i="135"/>
  <c r="FD29" i="135"/>
  <c r="FE29" i="135"/>
  <c r="FF29" i="135"/>
  <c r="FG29" i="135"/>
  <c r="FH29" i="135"/>
  <c r="FI29" i="135"/>
  <c r="FJ29" i="135"/>
  <c r="FK29" i="135"/>
  <c r="FL29" i="135"/>
  <c r="FM29" i="135"/>
  <c r="FN29" i="135"/>
  <c r="FO29" i="135"/>
  <c r="FP29" i="135"/>
  <c r="FQ29" i="135"/>
  <c r="FR29" i="135"/>
  <c r="FB30" i="135"/>
  <c r="FC30" i="135"/>
  <c r="FD30" i="135"/>
  <c r="FE30" i="135"/>
  <c r="FF30" i="135"/>
  <c r="FG30" i="135"/>
  <c r="FH30" i="135"/>
  <c r="FI30" i="135"/>
  <c r="FJ30" i="135"/>
  <c r="FK30" i="135"/>
  <c r="FL30" i="135"/>
  <c r="FM30" i="135"/>
  <c r="FN30" i="135"/>
  <c r="FO30" i="135"/>
  <c r="FP30" i="135"/>
  <c r="FQ30" i="135"/>
  <c r="FR30" i="135"/>
  <c r="FB31" i="135"/>
  <c r="FC31" i="135"/>
  <c r="FD31" i="135"/>
  <c r="FE31" i="135"/>
  <c r="FF31" i="135"/>
  <c r="FG31" i="135"/>
  <c r="FH31" i="135"/>
  <c r="FI31" i="135"/>
  <c r="FJ31" i="135"/>
  <c r="FK31" i="135"/>
  <c r="FL31" i="135"/>
  <c r="FM31" i="135"/>
  <c r="FN31" i="135"/>
  <c r="FO31" i="135"/>
  <c r="FP31" i="135"/>
  <c r="FQ31" i="135"/>
  <c r="FR31" i="135"/>
  <c r="FB32" i="135"/>
  <c r="FC32" i="135"/>
  <c r="FD32" i="135"/>
  <c r="FE32" i="135"/>
  <c r="FF32" i="135"/>
  <c r="FG32" i="135"/>
  <c r="FH32" i="135"/>
  <c r="FI32" i="135"/>
  <c r="FJ32" i="135"/>
  <c r="FK32" i="135"/>
  <c r="FL32" i="135"/>
  <c r="FM32" i="135"/>
  <c r="FN32" i="135"/>
  <c r="FO32" i="135"/>
  <c r="FP32" i="135"/>
  <c r="FQ32" i="135"/>
  <c r="FR32" i="135"/>
  <c r="FB33" i="135"/>
  <c r="FC33" i="135"/>
  <c r="FD33" i="135"/>
  <c r="FE33" i="135"/>
  <c r="FF33" i="135"/>
  <c r="FG33" i="135"/>
  <c r="FH33" i="135"/>
  <c r="FI33" i="135"/>
  <c r="FJ33" i="135"/>
  <c r="FK33" i="135"/>
  <c r="FL33" i="135"/>
  <c r="FM33" i="135"/>
  <c r="FN33" i="135"/>
  <c r="FO33" i="135"/>
  <c r="FP33" i="135"/>
  <c r="FQ33" i="135"/>
  <c r="FR33" i="135"/>
  <c r="FB34" i="135"/>
  <c r="FC34" i="135"/>
  <c r="FD34" i="135"/>
  <c r="FE34" i="135"/>
  <c r="FF34" i="135"/>
  <c r="FG34" i="135"/>
  <c r="FH34" i="135"/>
  <c r="FI34" i="135"/>
  <c r="FJ34" i="135"/>
  <c r="FK34" i="135"/>
  <c r="FL34" i="135"/>
  <c r="FM34" i="135"/>
  <c r="FN34" i="135"/>
  <c r="FO34" i="135"/>
  <c r="FP34" i="135"/>
  <c r="FQ34" i="135"/>
  <c r="FR34" i="135"/>
  <c r="FB35" i="135"/>
  <c r="FC35" i="135"/>
  <c r="FD35" i="135"/>
  <c r="FE35" i="135"/>
  <c r="FF35" i="135"/>
  <c r="FG35" i="135"/>
  <c r="FH35" i="135"/>
  <c r="FI35" i="135"/>
  <c r="FJ35" i="135"/>
  <c r="FK35" i="135"/>
  <c r="FL35" i="135"/>
  <c r="FM35" i="135"/>
  <c r="FN35" i="135"/>
  <c r="FO35" i="135"/>
  <c r="FP35" i="135"/>
  <c r="FQ35" i="135"/>
  <c r="FR35" i="135"/>
  <c r="FB36" i="135"/>
  <c r="FC36" i="135"/>
  <c r="FD36" i="135"/>
  <c r="FE36" i="135"/>
  <c r="FF36" i="135"/>
  <c r="FG36" i="135"/>
  <c r="FH36" i="135"/>
  <c r="FI36" i="135"/>
  <c r="FJ36" i="135"/>
  <c r="FK36" i="135"/>
  <c r="FL36" i="135"/>
  <c r="FM36" i="135"/>
  <c r="FN36" i="135"/>
  <c r="FO36" i="135"/>
  <c r="FP36" i="135"/>
  <c r="FQ36" i="135"/>
  <c r="FR36" i="135"/>
  <c r="FB37" i="135"/>
  <c r="FC37" i="135"/>
  <c r="FD37" i="135"/>
  <c r="FE37" i="135"/>
  <c r="FF37" i="135"/>
  <c r="FG37" i="135"/>
  <c r="FH37" i="135"/>
  <c r="FI37" i="135"/>
  <c r="FJ37" i="135"/>
  <c r="FK37" i="135"/>
  <c r="FL37" i="135"/>
  <c r="FM37" i="135"/>
  <c r="FN37" i="135"/>
  <c r="FO37" i="135"/>
  <c r="FP37" i="135"/>
  <c r="FQ37" i="135"/>
  <c r="FR37" i="135"/>
  <c r="FB38" i="135"/>
  <c r="FC38" i="135"/>
  <c r="FD38" i="135"/>
  <c r="FE38" i="135"/>
  <c r="FF38" i="135"/>
  <c r="FG38" i="135"/>
  <c r="FH38" i="135"/>
  <c r="FI38" i="135"/>
  <c r="FJ38" i="135"/>
  <c r="FK38" i="135"/>
  <c r="FL38" i="135"/>
  <c r="FM38" i="135"/>
  <c r="FN38" i="135"/>
  <c r="FO38" i="135"/>
  <c r="FP38" i="135"/>
  <c r="FQ38" i="135"/>
  <c r="FR38" i="135"/>
  <c r="FB39" i="135"/>
  <c r="FC39" i="135"/>
  <c r="FD39" i="135"/>
  <c r="FE39" i="135"/>
  <c r="FF39" i="135"/>
  <c r="FG39" i="135"/>
  <c r="FH39" i="135"/>
  <c r="FI39" i="135"/>
  <c r="FJ39" i="135"/>
  <c r="FK39" i="135"/>
  <c r="FL39" i="135"/>
  <c r="FM39" i="135"/>
  <c r="FN39" i="135"/>
  <c r="FO39" i="135"/>
  <c r="FP39" i="135"/>
  <c r="FQ39" i="135"/>
  <c r="FR39" i="135"/>
  <c r="FB40" i="135"/>
  <c r="FC40" i="135"/>
  <c r="FD40" i="135"/>
  <c r="FE40" i="135"/>
  <c r="FF40" i="135"/>
  <c r="FG40" i="135"/>
  <c r="FH40" i="135"/>
  <c r="FI40" i="135"/>
  <c r="FJ40" i="135"/>
  <c r="FK40" i="135"/>
  <c r="FL40" i="135"/>
  <c r="FM40" i="135"/>
  <c r="FN40" i="135"/>
  <c r="FO40" i="135"/>
  <c r="FP40" i="135"/>
  <c r="FQ40" i="135"/>
  <c r="FR40" i="135"/>
  <c r="FB41" i="135"/>
  <c r="FC41" i="135"/>
  <c r="FD41" i="135"/>
  <c r="FE41" i="135"/>
  <c r="FF41" i="135"/>
  <c r="FG41" i="135"/>
  <c r="FH41" i="135"/>
  <c r="FI41" i="135"/>
  <c r="FJ41" i="135"/>
  <c r="FK41" i="135"/>
  <c r="FL41" i="135"/>
  <c r="FM41" i="135"/>
  <c r="FN41" i="135"/>
  <c r="FO41" i="135"/>
  <c r="FP41" i="135"/>
  <c r="FQ41" i="135"/>
  <c r="FR41" i="135"/>
  <c r="FB42" i="135"/>
  <c r="FC42" i="135"/>
  <c r="FD42" i="135"/>
  <c r="FE42" i="135"/>
  <c r="FF42" i="135"/>
  <c r="FG42" i="135"/>
  <c r="FH42" i="135"/>
  <c r="FI42" i="135"/>
  <c r="FJ42" i="135"/>
  <c r="FK42" i="135"/>
  <c r="FL42" i="135"/>
  <c r="FM42" i="135"/>
  <c r="FN42" i="135"/>
  <c r="FO42" i="135"/>
  <c r="FP42" i="135"/>
  <c r="FQ42" i="135"/>
  <c r="FR42" i="135"/>
  <c r="FB43" i="135"/>
  <c r="FC43" i="135"/>
  <c r="FD43" i="135"/>
  <c r="FE43" i="135"/>
  <c r="FF43" i="135"/>
  <c r="FG43" i="135"/>
  <c r="FH43" i="135"/>
  <c r="FI43" i="135"/>
  <c r="FJ43" i="135"/>
  <c r="FK43" i="135"/>
  <c r="FL43" i="135"/>
  <c r="FM43" i="135"/>
  <c r="FN43" i="135"/>
  <c r="FO43" i="135"/>
  <c r="FP43" i="135"/>
  <c r="FQ43" i="135"/>
  <c r="FR43" i="135"/>
  <c r="FB44" i="135"/>
  <c r="FC44" i="135"/>
  <c r="FD44" i="135"/>
  <c r="FE44" i="135"/>
  <c r="FF44" i="135"/>
  <c r="FG44" i="135"/>
  <c r="FH44" i="135"/>
  <c r="FI44" i="135"/>
  <c r="FJ44" i="135"/>
  <c r="FK44" i="135"/>
  <c r="FL44" i="135"/>
  <c r="FM44" i="135"/>
  <c r="FN44" i="135"/>
  <c r="FO44" i="135"/>
  <c r="FP44" i="135"/>
  <c r="FQ44" i="135"/>
  <c r="FR44" i="135"/>
  <c r="FB45" i="135"/>
  <c r="FC45" i="135"/>
  <c r="FD45" i="135"/>
  <c r="FE45" i="135"/>
  <c r="FF45" i="135"/>
  <c r="FG45" i="135"/>
  <c r="FH45" i="135"/>
  <c r="FI45" i="135"/>
  <c r="FJ45" i="135"/>
  <c r="FK45" i="135"/>
  <c r="FL45" i="135"/>
  <c r="FM45" i="135"/>
  <c r="FN45" i="135"/>
  <c r="FO45" i="135"/>
  <c r="FP45" i="135"/>
  <c r="FQ45" i="135"/>
  <c r="FR45" i="135"/>
  <c r="FB46" i="135"/>
  <c r="FC46" i="135"/>
  <c r="FD46" i="135"/>
  <c r="FE46" i="135"/>
  <c r="FF46" i="135"/>
  <c r="FG46" i="135"/>
  <c r="FH46" i="135"/>
  <c r="FI46" i="135"/>
  <c r="FJ46" i="135"/>
  <c r="FK46" i="135"/>
  <c r="FL46" i="135"/>
  <c r="FM46" i="135"/>
  <c r="FN46" i="135"/>
  <c r="FO46" i="135"/>
  <c r="FP46" i="135"/>
  <c r="FQ46" i="135"/>
  <c r="FR46" i="135"/>
  <c r="FB47" i="135"/>
  <c r="FC47" i="135"/>
  <c r="FD47" i="135"/>
  <c r="FE47" i="135"/>
  <c r="FF47" i="135"/>
  <c r="FG47" i="135"/>
  <c r="FH47" i="135"/>
  <c r="FI47" i="135"/>
  <c r="FJ47" i="135"/>
  <c r="FK47" i="135"/>
  <c r="FL47" i="135"/>
  <c r="FM47" i="135"/>
  <c r="FN47" i="135"/>
  <c r="FO47" i="135"/>
  <c r="FP47" i="135"/>
  <c r="FQ47" i="135"/>
  <c r="FR47" i="135"/>
  <c r="FB48" i="135"/>
  <c r="FC48" i="135"/>
  <c r="FD48" i="135"/>
  <c r="FE48" i="135"/>
  <c r="FF48" i="135"/>
  <c r="FG48" i="135"/>
  <c r="FH48" i="135"/>
  <c r="FI48" i="135"/>
  <c r="FJ48" i="135"/>
  <c r="FK48" i="135"/>
  <c r="FL48" i="135"/>
  <c r="FM48" i="135"/>
  <c r="FN48" i="135"/>
  <c r="FO48" i="135"/>
  <c r="FP48" i="135"/>
  <c r="FQ48" i="135"/>
  <c r="FR48" i="135"/>
  <c r="FC3" i="135"/>
  <c r="FD3" i="135"/>
  <c r="FE3" i="135"/>
  <c r="FF3" i="135"/>
  <c r="FG3" i="135"/>
  <c r="FH3" i="135"/>
  <c r="FI3" i="135"/>
  <c r="FJ3" i="135"/>
  <c r="FK3" i="135"/>
  <c r="FL3" i="135"/>
  <c r="FM3" i="135"/>
  <c r="FN3" i="135"/>
  <c r="FO3" i="135"/>
  <c r="FP3" i="135"/>
  <c r="FQ3" i="135"/>
  <c r="FR3" i="135"/>
  <c r="FB3" i="135"/>
  <c r="EK3" i="135"/>
  <c r="EL3" i="135"/>
  <c r="EM3" i="135"/>
  <c r="EN3" i="135"/>
  <c r="EO3" i="135"/>
  <c r="EP3" i="135"/>
  <c r="EQ3" i="135"/>
  <c r="ER3" i="135"/>
  <c r="ES3" i="135"/>
  <c r="ET3" i="135"/>
  <c r="EU3" i="135"/>
  <c r="EV3" i="135"/>
  <c r="EW3" i="135"/>
  <c r="EX3" i="135"/>
  <c r="EY3" i="135"/>
  <c r="EZ3" i="135"/>
  <c r="FA3" i="135"/>
  <c r="EJ3" i="135"/>
  <c r="DV5" i="135"/>
  <c r="DW5" i="135"/>
  <c r="DX5" i="135"/>
  <c r="DY5" i="135"/>
  <c r="DZ5" i="135"/>
  <c r="EA5" i="135"/>
  <c r="EB5" i="135"/>
  <c r="EC5" i="135"/>
  <c r="ED5" i="135"/>
  <c r="EE5" i="135"/>
  <c r="EF5" i="135"/>
  <c r="EG5" i="135"/>
  <c r="EH5" i="135"/>
  <c r="EI5" i="135"/>
  <c r="DV6" i="135"/>
  <c r="DW6" i="135"/>
  <c r="DX6" i="135"/>
  <c r="DY6" i="135"/>
  <c r="DZ6" i="135"/>
  <c r="EA6" i="135"/>
  <c r="EB6" i="135"/>
  <c r="EC6" i="135"/>
  <c r="ED6" i="135"/>
  <c r="EE6" i="135"/>
  <c r="EF6" i="135"/>
  <c r="EG6" i="135"/>
  <c r="EH6" i="135"/>
  <c r="EI6" i="135"/>
  <c r="DV7" i="135"/>
  <c r="DW7" i="135"/>
  <c r="DX7" i="135"/>
  <c r="DY7" i="135"/>
  <c r="DZ7" i="135"/>
  <c r="EA7" i="135"/>
  <c r="EB7" i="135"/>
  <c r="EC7" i="135"/>
  <c r="ED7" i="135"/>
  <c r="EE7" i="135"/>
  <c r="EF7" i="135"/>
  <c r="EG7" i="135"/>
  <c r="EH7" i="135"/>
  <c r="EI7" i="135"/>
  <c r="DV8" i="135"/>
  <c r="DW8" i="135"/>
  <c r="DX8" i="135"/>
  <c r="DY8" i="135"/>
  <c r="DZ8" i="135"/>
  <c r="EA8" i="135"/>
  <c r="EB8" i="135"/>
  <c r="EC8" i="135"/>
  <c r="ED8" i="135"/>
  <c r="EE8" i="135"/>
  <c r="EF8" i="135"/>
  <c r="EG8" i="135"/>
  <c r="EH8" i="135"/>
  <c r="EI8" i="135"/>
  <c r="DV9" i="135"/>
  <c r="DW9" i="135"/>
  <c r="DX9" i="135"/>
  <c r="DY9" i="135"/>
  <c r="DZ9" i="135"/>
  <c r="EA9" i="135"/>
  <c r="EB9" i="135"/>
  <c r="EC9" i="135"/>
  <c r="ED9" i="135"/>
  <c r="EE9" i="135"/>
  <c r="EF9" i="135"/>
  <c r="EG9" i="135"/>
  <c r="EH9" i="135"/>
  <c r="EI9" i="135"/>
  <c r="DV10" i="135"/>
  <c r="DW10" i="135"/>
  <c r="DX10" i="135"/>
  <c r="DY10" i="135"/>
  <c r="DZ10" i="135"/>
  <c r="EA10" i="135"/>
  <c r="EB10" i="135"/>
  <c r="EC10" i="135"/>
  <c r="ED10" i="135"/>
  <c r="EE10" i="135"/>
  <c r="EF10" i="135"/>
  <c r="EG10" i="135"/>
  <c r="EH10" i="135"/>
  <c r="EI10" i="135"/>
  <c r="DV11" i="135"/>
  <c r="DW11" i="135"/>
  <c r="DX11" i="135"/>
  <c r="DY11" i="135"/>
  <c r="DZ11" i="135"/>
  <c r="EA11" i="135"/>
  <c r="EB11" i="135"/>
  <c r="EC11" i="135"/>
  <c r="ED11" i="135"/>
  <c r="EE11" i="135"/>
  <c r="EF11" i="135"/>
  <c r="EG11" i="135"/>
  <c r="EH11" i="135"/>
  <c r="EI11" i="135"/>
  <c r="DV12" i="135"/>
  <c r="DW12" i="135"/>
  <c r="DX12" i="135"/>
  <c r="DY12" i="135"/>
  <c r="DZ12" i="135"/>
  <c r="EA12" i="135"/>
  <c r="EB12" i="135"/>
  <c r="EC12" i="135"/>
  <c r="ED12" i="135"/>
  <c r="EE12" i="135"/>
  <c r="EF12" i="135"/>
  <c r="EG12" i="135"/>
  <c r="EH12" i="135"/>
  <c r="EI12" i="135"/>
  <c r="DV13" i="135"/>
  <c r="DW13" i="135"/>
  <c r="DX13" i="135"/>
  <c r="DY13" i="135"/>
  <c r="DZ13" i="135"/>
  <c r="EA13" i="135"/>
  <c r="EB13" i="135"/>
  <c r="EC13" i="135"/>
  <c r="ED13" i="135"/>
  <c r="EE13" i="135"/>
  <c r="EF13" i="135"/>
  <c r="EG13" i="135"/>
  <c r="EH13" i="135"/>
  <c r="EI13" i="135"/>
  <c r="DV14" i="135"/>
  <c r="DW14" i="135"/>
  <c r="DX14" i="135"/>
  <c r="DY14" i="135"/>
  <c r="DZ14" i="135"/>
  <c r="EA14" i="135"/>
  <c r="EB14" i="135"/>
  <c r="EC14" i="135"/>
  <c r="ED14" i="135"/>
  <c r="EE14" i="135"/>
  <c r="EF14" i="135"/>
  <c r="EG14" i="135"/>
  <c r="EH14" i="135"/>
  <c r="EI14" i="135"/>
  <c r="DV15" i="135"/>
  <c r="DW15" i="135"/>
  <c r="DX15" i="135"/>
  <c r="DY15" i="135"/>
  <c r="DZ15" i="135"/>
  <c r="EA15" i="135"/>
  <c r="EB15" i="135"/>
  <c r="EC15" i="135"/>
  <c r="ED15" i="135"/>
  <c r="EE15" i="135"/>
  <c r="EF15" i="135"/>
  <c r="EG15" i="135"/>
  <c r="EH15" i="135"/>
  <c r="EI15" i="135"/>
  <c r="DV16" i="135"/>
  <c r="DW16" i="135"/>
  <c r="DX16" i="135"/>
  <c r="DY16" i="135"/>
  <c r="DZ16" i="135"/>
  <c r="EA16" i="135"/>
  <c r="EB16" i="135"/>
  <c r="EC16" i="135"/>
  <c r="ED16" i="135"/>
  <c r="EE16" i="135"/>
  <c r="EF16" i="135"/>
  <c r="EG16" i="135"/>
  <c r="EH16" i="135"/>
  <c r="EI16" i="135"/>
  <c r="DV17" i="135"/>
  <c r="DW17" i="135"/>
  <c r="DX17" i="135"/>
  <c r="DY17" i="135"/>
  <c r="DZ17" i="135"/>
  <c r="EA17" i="135"/>
  <c r="EB17" i="135"/>
  <c r="EC17" i="135"/>
  <c r="ED17" i="135"/>
  <c r="EE17" i="135"/>
  <c r="EF17" i="135"/>
  <c r="EG17" i="135"/>
  <c r="EH17" i="135"/>
  <c r="EI17" i="135"/>
  <c r="DV18" i="135"/>
  <c r="DW18" i="135"/>
  <c r="DX18" i="135"/>
  <c r="DY18" i="135"/>
  <c r="DZ18" i="135"/>
  <c r="EA18" i="135"/>
  <c r="EB18" i="135"/>
  <c r="EC18" i="135"/>
  <c r="ED18" i="135"/>
  <c r="EE18" i="135"/>
  <c r="EF18" i="135"/>
  <c r="EG18" i="135"/>
  <c r="EH18" i="135"/>
  <c r="EI18" i="135"/>
  <c r="DV19" i="135"/>
  <c r="DW19" i="135"/>
  <c r="DX19" i="135"/>
  <c r="DY19" i="135"/>
  <c r="DZ19" i="135"/>
  <c r="EA19" i="135"/>
  <c r="EB19" i="135"/>
  <c r="EC19" i="135"/>
  <c r="ED19" i="135"/>
  <c r="EE19" i="135"/>
  <c r="EF19" i="135"/>
  <c r="EG19" i="135"/>
  <c r="EH19" i="135"/>
  <c r="EI19" i="135"/>
  <c r="DV20" i="135"/>
  <c r="DW20" i="135"/>
  <c r="DX20" i="135"/>
  <c r="DY20" i="135"/>
  <c r="DZ20" i="135"/>
  <c r="EA20" i="135"/>
  <c r="EB20" i="135"/>
  <c r="EC20" i="135"/>
  <c r="ED20" i="135"/>
  <c r="EE20" i="135"/>
  <c r="EF20" i="135"/>
  <c r="EG20" i="135"/>
  <c r="EH20" i="135"/>
  <c r="EI20" i="135"/>
  <c r="DV21" i="135"/>
  <c r="DW21" i="135"/>
  <c r="DX21" i="135"/>
  <c r="DY21" i="135"/>
  <c r="DZ21" i="135"/>
  <c r="EA21" i="135"/>
  <c r="EB21" i="135"/>
  <c r="EC21" i="135"/>
  <c r="ED21" i="135"/>
  <c r="EE21" i="135"/>
  <c r="EF21" i="135"/>
  <c r="EG21" i="135"/>
  <c r="EH21" i="135"/>
  <c r="EI21" i="135"/>
  <c r="DV22" i="135"/>
  <c r="DW22" i="135"/>
  <c r="DX22" i="135"/>
  <c r="DY22" i="135"/>
  <c r="DZ22" i="135"/>
  <c r="EA22" i="135"/>
  <c r="EB22" i="135"/>
  <c r="EC22" i="135"/>
  <c r="ED22" i="135"/>
  <c r="EE22" i="135"/>
  <c r="EF22" i="135"/>
  <c r="EG22" i="135"/>
  <c r="EH22" i="135"/>
  <c r="EI22" i="135"/>
  <c r="DV23" i="135"/>
  <c r="DW23" i="135"/>
  <c r="DX23" i="135"/>
  <c r="DY23" i="135"/>
  <c r="DZ23" i="135"/>
  <c r="EA23" i="135"/>
  <c r="EB23" i="135"/>
  <c r="EC23" i="135"/>
  <c r="ED23" i="135"/>
  <c r="EE23" i="135"/>
  <c r="EF23" i="135"/>
  <c r="EG23" i="135"/>
  <c r="EH23" i="135"/>
  <c r="EI23" i="135"/>
  <c r="DV24" i="135"/>
  <c r="DW24" i="135"/>
  <c r="DX24" i="135"/>
  <c r="DY24" i="135"/>
  <c r="DZ24" i="135"/>
  <c r="EA24" i="135"/>
  <c r="EB24" i="135"/>
  <c r="EC24" i="135"/>
  <c r="ED24" i="135"/>
  <c r="EE24" i="135"/>
  <c r="EF24" i="135"/>
  <c r="EG24" i="135"/>
  <c r="EH24" i="135"/>
  <c r="EI24" i="135"/>
  <c r="DV25" i="135"/>
  <c r="DW25" i="135"/>
  <c r="DX25" i="135"/>
  <c r="DY25" i="135"/>
  <c r="DZ25" i="135"/>
  <c r="EA25" i="135"/>
  <c r="EB25" i="135"/>
  <c r="EC25" i="135"/>
  <c r="ED25" i="135"/>
  <c r="EE25" i="135"/>
  <c r="EF25" i="135"/>
  <c r="EG25" i="135"/>
  <c r="EH25" i="135"/>
  <c r="EI25" i="135"/>
  <c r="DV26" i="135"/>
  <c r="DW26" i="135"/>
  <c r="DX26" i="135"/>
  <c r="DY26" i="135"/>
  <c r="DZ26" i="135"/>
  <c r="EA26" i="135"/>
  <c r="EB26" i="135"/>
  <c r="EC26" i="135"/>
  <c r="ED26" i="135"/>
  <c r="EE26" i="135"/>
  <c r="EF26" i="135"/>
  <c r="EG26" i="135"/>
  <c r="EH26" i="135"/>
  <c r="EI26" i="135"/>
  <c r="DV27" i="135"/>
  <c r="DW27" i="135"/>
  <c r="DX27" i="135"/>
  <c r="DY27" i="135"/>
  <c r="DZ27" i="135"/>
  <c r="EA27" i="135"/>
  <c r="EB27" i="135"/>
  <c r="EC27" i="135"/>
  <c r="ED27" i="135"/>
  <c r="EE27" i="135"/>
  <c r="EF27" i="135"/>
  <c r="EG27" i="135"/>
  <c r="EH27" i="135"/>
  <c r="EI27" i="135"/>
  <c r="DV28" i="135"/>
  <c r="DW28" i="135"/>
  <c r="DX28" i="135"/>
  <c r="DY28" i="135"/>
  <c r="DZ28" i="135"/>
  <c r="EA28" i="135"/>
  <c r="EB28" i="135"/>
  <c r="EC28" i="135"/>
  <c r="ED28" i="135"/>
  <c r="EE28" i="135"/>
  <c r="EF28" i="135"/>
  <c r="EG28" i="135"/>
  <c r="EH28" i="135"/>
  <c r="EI28" i="135"/>
  <c r="DV29" i="135"/>
  <c r="DW29" i="135"/>
  <c r="DX29" i="135"/>
  <c r="DY29" i="135"/>
  <c r="DZ29" i="135"/>
  <c r="EA29" i="135"/>
  <c r="EB29" i="135"/>
  <c r="EC29" i="135"/>
  <c r="ED29" i="135"/>
  <c r="EE29" i="135"/>
  <c r="EF29" i="135"/>
  <c r="EG29" i="135"/>
  <c r="EH29" i="135"/>
  <c r="EI29" i="135"/>
  <c r="DV30" i="135"/>
  <c r="DW30" i="135"/>
  <c r="DX30" i="135"/>
  <c r="DY30" i="135"/>
  <c r="DZ30" i="135"/>
  <c r="EA30" i="135"/>
  <c r="EB30" i="135"/>
  <c r="EC30" i="135"/>
  <c r="ED30" i="135"/>
  <c r="EE30" i="135"/>
  <c r="EF30" i="135"/>
  <c r="EG30" i="135"/>
  <c r="EH30" i="135"/>
  <c r="EI30" i="135"/>
  <c r="DV31" i="135"/>
  <c r="DW31" i="135"/>
  <c r="DX31" i="135"/>
  <c r="DY31" i="135"/>
  <c r="DZ31" i="135"/>
  <c r="EA31" i="135"/>
  <c r="EB31" i="135"/>
  <c r="EC31" i="135"/>
  <c r="ED31" i="135"/>
  <c r="EE31" i="135"/>
  <c r="EF31" i="135"/>
  <c r="EG31" i="135"/>
  <c r="EH31" i="135"/>
  <c r="EI31" i="135"/>
  <c r="DV32" i="135"/>
  <c r="DW32" i="135"/>
  <c r="DX32" i="135"/>
  <c r="DY32" i="135"/>
  <c r="DZ32" i="135"/>
  <c r="EA32" i="135"/>
  <c r="EB32" i="135"/>
  <c r="EC32" i="135"/>
  <c r="ED32" i="135"/>
  <c r="EE32" i="135"/>
  <c r="EF32" i="135"/>
  <c r="EG32" i="135"/>
  <c r="EH32" i="135"/>
  <c r="EI32" i="135"/>
  <c r="DV33" i="135"/>
  <c r="DW33" i="135"/>
  <c r="DX33" i="135"/>
  <c r="DY33" i="135"/>
  <c r="DZ33" i="135"/>
  <c r="EA33" i="135"/>
  <c r="EB33" i="135"/>
  <c r="EC33" i="135"/>
  <c r="ED33" i="135"/>
  <c r="EE33" i="135"/>
  <c r="EF33" i="135"/>
  <c r="EG33" i="135"/>
  <c r="EH33" i="135"/>
  <c r="EI33" i="135"/>
  <c r="DV34" i="135"/>
  <c r="DW34" i="135"/>
  <c r="DX34" i="135"/>
  <c r="DY34" i="135"/>
  <c r="DZ34" i="135"/>
  <c r="EA34" i="135"/>
  <c r="EB34" i="135"/>
  <c r="EC34" i="135"/>
  <c r="ED34" i="135"/>
  <c r="EE34" i="135"/>
  <c r="EF34" i="135"/>
  <c r="EG34" i="135"/>
  <c r="EH34" i="135"/>
  <c r="EI34" i="135"/>
  <c r="DV35" i="135"/>
  <c r="DW35" i="135"/>
  <c r="DX35" i="135"/>
  <c r="DY35" i="135"/>
  <c r="DZ35" i="135"/>
  <c r="EA35" i="135"/>
  <c r="EB35" i="135"/>
  <c r="EC35" i="135"/>
  <c r="ED35" i="135"/>
  <c r="EE35" i="135"/>
  <c r="EF35" i="135"/>
  <c r="EG35" i="135"/>
  <c r="EH35" i="135"/>
  <c r="EI35" i="135"/>
  <c r="DV36" i="135"/>
  <c r="DW36" i="135"/>
  <c r="DX36" i="135"/>
  <c r="DY36" i="135"/>
  <c r="DZ36" i="135"/>
  <c r="EA36" i="135"/>
  <c r="EB36" i="135"/>
  <c r="EC36" i="135"/>
  <c r="ED36" i="135"/>
  <c r="EE36" i="135"/>
  <c r="EF36" i="135"/>
  <c r="EG36" i="135"/>
  <c r="EH36" i="135"/>
  <c r="EI36" i="135"/>
  <c r="DV37" i="135"/>
  <c r="DW37" i="135"/>
  <c r="DX37" i="135"/>
  <c r="DY37" i="135"/>
  <c r="DZ37" i="135"/>
  <c r="EA37" i="135"/>
  <c r="EB37" i="135"/>
  <c r="EC37" i="135"/>
  <c r="ED37" i="135"/>
  <c r="EE37" i="135"/>
  <c r="EF37" i="135"/>
  <c r="EG37" i="135"/>
  <c r="EH37" i="135"/>
  <c r="EI37" i="135"/>
  <c r="DV38" i="135"/>
  <c r="DW38" i="135"/>
  <c r="DX38" i="135"/>
  <c r="DY38" i="135"/>
  <c r="DZ38" i="135"/>
  <c r="EA38" i="135"/>
  <c r="EB38" i="135"/>
  <c r="EC38" i="135"/>
  <c r="ED38" i="135"/>
  <c r="EE38" i="135"/>
  <c r="EF38" i="135"/>
  <c r="EG38" i="135"/>
  <c r="EH38" i="135"/>
  <c r="EI38" i="135"/>
  <c r="DV39" i="135"/>
  <c r="DW39" i="135"/>
  <c r="DX39" i="135"/>
  <c r="DY39" i="135"/>
  <c r="DZ39" i="135"/>
  <c r="EA39" i="135"/>
  <c r="EB39" i="135"/>
  <c r="EC39" i="135"/>
  <c r="ED39" i="135"/>
  <c r="EE39" i="135"/>
  <c r="EF39" i="135"/>
  <c r="EG39" i="135"/>
  <c r="EH39" i="135"/>
  <c r="EI39" i="135"/>
  <c r="DV40" i="135"/>
  <c r="DW40" i="135"/>
  <c r="DX40" i="135"/>
  <c r="DY40" i="135"/>
  <c r="DZ40" i="135"/>
  <c r="EA40" i="135"/>
  <c r="EB40" i="135"/>
  <c r="EC40" i="135"/>
  <c r="ED40" i="135"/>
  <c r="EE40" i="135"/>
  <c r="EF40" i="135"/>
  <c r="EG40" i="135"/>
  <c r="EH40" i="135"/>
  <c r="EI40" i="135"/>
  <c r="DV41" i="135"/>
  <c r="DW41" i="135"/>
  <c r="DX41" i="135"/>
  <c r="DY41" i="135"/>
  <c r="DZ41" i="135"/>
  <c r="EA41" i="135"/>
  <c r="EB41" i="135"/>
  <c r="EC41" i="135"/>
  <c r="ED41" i="135"/>
  <c r="EE41" i="135"/>
  <c r="EF41" i="135"/>
  <c r="EG41" i="135"/>
  <c r="EH41" i="135"/>
  <c r="EI41" i="135"/>
  <c r="DV42" i="135"/>
  <c r="DW42" i="135"/>
  <c r="DX42" i="135"/>
  <c r="DY42" i="135"/>
  <c r="DZ42" i="135"/>
  <c r="EA42" i="135"/>
  <c r="EB42" i="135"/>
  <c r="EC42" i="135"/>
  <c r="ED42" i="135"/>
  <c r="EE42" i="135"/>
  <c r="EF42" i="135"/>
  <c r="EG42" i="135"/>
  <c r="EH42" i="135"/>
  <c r="EI42" i="135"/>
  <c r="DV43" i="135"/>
  <c r="DW43" i="135"/>
  <c r="DX43" i="135"/>
  <c r="DY43" i="135"/>
  <c r="DZ43" i="135"/>
  <c r="EA43" i="135"/>
  <c r="EB43" i="135"/>
  <c r="EC43" i="135"/>
  <c r="ED43" i="135"/>
  <c r="EE43" i="135"/>
  <c r="EF43" i="135"/>
  <c r="EG43" i="135"/>
  <c r="EH43" i="135"/>
  <c r="EI43" i="135"/>
  <c r="DV44" i="135"/>
  <c r="DW44" i="135"/>
  <c r="DX44" i="135"/>
  <c r="DY44" i="135"/>
  <c r="DZ44" i="135"/>
  <c r="EA44" i="135"/>
  <c r="EB44" i="135"/>
  <c r="EC44" i="135"/>
  <c r="ED44" i="135"/>
  <c r="EE44" i="135"/>
  <c r="EF44" i="135"/>
  <c r="EG44" i="135"/>
  <c r="EH44" i="135"/>
  <c r="EI44" i="135"/>
  <c r="DV45" i="135"/>
  <c r="DW45" i="135"/>
  <c r="DX45" i="135"/>
  <c r="DY45" i="135"/>
  <c r="DZ45" i="135"/>
  <c r="EA45" i="135"/>
  <c r="EB45" i="135"/>
  <c r="EC45" i="135"/>
  <c r="ED45" i="135"/>
  <c r="EE45" i="135"/>
  <c r="EF45" i="135"/>
  <c r="EG45" i="135"/>
  <c r="EH45" i="135"/>
  <c r="EI45" i="135"/>
  <c r="DV46" i="135"/>
  <c r="DW46" i="135"/>
  <c r="DX46" i="135"/>
  <c r="DY46" i="135"/>
  <c r="DZ46" i="135"/>
  <c r="EA46" i="135"/>
  <c r="EB46" i="135"/>
  <c r="EC46" i="135"/>
  <c r="ED46" i="135"/>
  <c r="EE46" i="135"/>
  <c r="EF46" i="135"/>
  <c r="EG46" i="135"/>
  <c r="EH46" i="135"/>
  <c r="EI46" i="135"/>
  <c r="DV47" i="135"/>
  <c r="DW47" i="135"/>
  <c r="DX47" i="135"/>
  <c r="DY47" i="135"/>
  <c r="DZ47" i="135"/>
  <c r="EA47" i="135"/>
  <c r="EB47" i="135"/>
  <c r="EC47" i="135"/>
  <c r="ED47" i="135"/>
  <c r="EE47" i="135"/>
  <c r="EF47" i="135"/>
  <c r="EG47" i="135"/>
  <c r="EH47" i="135"/>
  <c r="EI47" i="135"/>
  <c r="DV48" i="135"/>
  <c r="DW48" i="135"/>
  <c r="DX48" i="135"/>
  <c r="DY48" i="135"/>
  <c r="DZ48" i="135"/>
  <c r="EA48" i="135"/>
  <c r="EB48" i="135"/>
  <c r="EC48" i="135"/>
  <c r="ED48" i="135"/>
  <c r="EE48" i="135"/>
  <c r="EF48" i="135"/>
  <c r="EG48" i="135"/>
  <c r="EH48" i="135"/>
  <c r="EI48" i="135"/>
  <c r="DW4" i="135"/>
  <c r="DX4" i="135"/>
  <c r="DY4" i="135"/>
  <c r="DZ4" i="135"/>
  <c r="EA4" i="135"/>
  <c r="EB4" i="135"/>
  <c r="EC4" i="135"/>
  <c r="ED4" i="135"/>
  <c r="EE4" i="135"/>
  <c r="EF4" i="135"/>
  <c r="EG4" i="135"/>
  <c r="EH4" i="135"/>
  <c r="EI4" i="135"/>
  <c r="DV4" i="135"/>
  <c r="DO4" i="135"/>
  <c r="DP4" i="135"/>
  <c r="DQ4" i="135"/>
  <c r="DR4" i="135"/>
  <c r="DS4" i="135"/>
  <c r="DT4" i="135"/>
  <c r="DU4" i="135"/>
  <c r="DN4" i="135"/>
  <c r="DL5" i="135"/>
  <c r="DM5" i="135"/>
  <c r="DL6" i="135"/>
  <c r="DM6" i="135"/>
  <c r="DL7" i="135"/>
  <c r="DM7" i="135"/>
  <c r="DL8" i="135"/>
  <c r="DM8" i="135"/>
  <c r="DL9" i="135"/>
  <c r="DM9" i="135"/>
  <c r="DL10" i="135"/>
  <c r="DM10" i="135"/>
  <c r="DL11" i="135"/>
  <c r="DM11" i="135"/>
  <c r="DL12" i="135"/>
  <c r="DM12" i="135"/>
  <c r="DL13" i="135"/>
  <c r="DM13" i="135"/>
  <c r="DL14" i="135"/>
  <c r="DM14" i="135"/>
  <c r="DL15" i="135"/>
  <c r="DM15" i="135"/>
  <c r="DL16" i="135"/>
  <c r="DM16" i="135"/>
  <c r="DL17" i="135"/>
  <c r="DM17" i="135"/>
  <c r="DL18" i="135"/>
  <c r="DM18" i="135"/>
  <c r="DL19" i="135"/>
  <c r="DM19" i="135"/>
  <c r="DL20" i="135"/>
  <c r="DM20" i="135"/>
  <c r="DL21" i="135"/>
  <c r="DM21" i="135"/>
  <c r="DL22" i="135"/>
  <c r="DM22" i="135"/>
  <c r="DL23" i="135"/>
  <c r="DM23" i="135"/>
  <c r="DL24" i="135"/>
  <c r="DM24" i="135"/>
  <c r="DL25" i="135"/>
  <c r="DM25" i="135"/>
  <c r="DL26" i="135"/>
  <c r="DM26" i="135"/>
  <c r="DL27" i="135"/>
  <c r="DM27" i="135"/>
  <c r="DL28" i="135"/>
  <c r="DM28" i="135"/>
  <c r="DL29" i="135"/>
  <c r="DM29" i="135"/>
  <c r="DL30" i="135"/>
  <c r="DM30" i="135"/>
  <c r="DL31" i="135"/>
  <c r="DM31" i="135"/>
  <c r="DL32" i="135"/>
  <c r="DM32" i="135"/>
  <c r="DL33" i="135"/>
  <c r="DM33" i="135"/>
  <c r="DL34" i="135"/>
  <c r="DM34" i="135"/>
  <c r="DL35" i="135"/>
  <c r="DM35" i="135"/>
  <c r="DL36" i="135"/>
  <c r="DM36" i="135"/>
  <c r="DL37" i="135"/>
  <c r="DM37" i="135"/>
  <c r="DL38" i="135"/>
  <c r="DM38" i="135"/>
  <c r="DL39" i="135"/>
  <c r="DM39" i="135"/>
  <c r="DL40" i="135"/>
  <c r="DM40" i="135"/>
  <c r="DL41" i="135"/>
  <c r="DM41" i="135"/>
  <c r="DL42" i="135"/>
  <c r="DM42" i="135"/>
  <c r="DL43" i="135"/>
  <c r="DM43" i="135"/>
  <c r="DL44" i="135"/>
  <c r="DM44" i="135"/>
  <c r="DL45" i="135"/>
  <c r="DM45" i="135"/>
  <c r="DL46" i="135"/>
  <c r="DM46" i="135"/>
  <c r="DL47" i="135"/>
  <c r="DM47" i="135"/>
  <c r="DL48" i="135"/>
  <c r="DM48" i="135"/>
  <c r="DM4" i="135"/>
  <c r="DL4" i="135"/>
  <c r="CV5" i="135"/>
  <c r="CW5" i="135"/>
  <c r="CX5" i="135"/>
  <c r="CY5" i="135"/>
  <c r="CZ5" i="135"/>
  <c r="DA5" i="135"/>
  <c r="DB5" i="135"/>
  <c r="DC5" i="135"/>
  <c r="DD5" i="135"/>
  <c r="DE5" i="135"/>
  <c r="DF5" i="135"/>
  <c r="DG5" i="135"/>
  <c r="DH5" i="135"/>
  <c r="DI5" i="135"/>
  <c r="DJ5" i="135"/>
  <c r="DK5" i="135"/>
  <c r="CV6" i="135"/>
  <c r="CW6" i="135"/>
  <c r="CX6" i="135"/>
  <c r="CY6" i="135"/>
  <c r="CZ6" i="135"/>
  <c r="DA6" i="135"/>
  <c r="DB6" i="135"/>
  <c r="DC6" i="135"/>
  <c r="DD6" i="135"/>
  <c r="DE6" i="135"/>
  <c r="DF6" i="135"/>
  <c r="DG6" i="135"/>
  <c r="DH6" i="135"/>
  <c r="DI6" i="135"/>
  <c r="DJ6" i="135"/>
  <c r="DK6" i="135"/>
  <c r="CV7" i="135"/>
  <c r="CW7" i="135"/>
  <c r="CX7" i="135"/>
  <c r="CY7" i="135"/>
  <c r="CZ7" i="135"/>
  <c r="DA7" i="135"/>
  <c r="DB7" i="135"/>
  <c r="DC7" i="135"/>
  <c r="DD7" i="135"/>
  <c r="DE7" i="135"/>
  <c r="DF7" i="135"/>
  <c r="DG7" i="135"/>
  <c r="DH7" i="135"/>
  <c r="DI7" i="135"/>
  <c r="DJ7" i="135"/>
  <c r="DK7" i="135"/>
  <c r="CV8" i="135"/>
  <c r="CW8" i="135"/>
  <c r="CX8" i="135"/>
  <c r="CY8" i="135"/>
  <c r="CZ8" i="135"/>
  <c r="DA8" i="135"/>
  <c r="DB8" i="135"/>
  <c r="DC8" i="135"/>
  <c r="DD8" i="135"/>
  <c r="DE8" i="135"/>
  <c r="DF8" i="135"/>
  <c r="DG8" i="135"/>
  <c r="DH8" i="135"/>
  <c r="DI8" i="135"/>
  <c r="DJ8" i="135"/>
  <c r="DK8" i="135"/>
  <c r="CV9" i="135"/>
  <c r="CW9" i="135"/>
  <c r="CX9" i="135"/>
  <c r="CY9" i="135"/>
  <c r="CZ9" i="135"/>
  <c r="DA9" i="135"/>
  <c r="DB9" i="135"/>
  <c r="DC9" i="135"/>
  <c r="DD9" i="135"/>
  <c r="DE9" i="135"/>
  <c r="DF9" i="135"/>
  <c r="DG9" i="135"/>
  <c r="DH9" i="135"/>
  <c r="DI9" i="135"/>
  <c r="DJ9" i="135"/>
  <c r="DK9" i="135"/>
  <c r="CV10" i="135"/>
  <c r="CW10" i="135"/>
  <c r="CX10" i="135"/>
  <c r="CY10" i="135"/>
  <c r="CZ10" i="135"/>
  <c r="DA10" i="135"/>
  <c r="DB10" i="135"/>
  <c r="DC10" i="135"/>
  <c r="DD10" i="135"/>
  <c r="DE10" i="135"/>
  <c r="DF10" i="135"/>
  <c r="DG10" i="135"/>
  <c r="DH10" i="135"/>
  <c r="DI10" i="135"/>
  <c r="DJ10" i="135"/>
  <c r="DK10" i="135"/>
  <c r="CV11" i="135"/>
  <c r="CW11" i="135"/>
  <c r="CX11" i="135"/>
  <c r="CY11" i="135"/>
  <c r="CZ11" i="135"/>
  <c r="DA11" i="135"/>
  <c r="DB11" i="135"/>
  <c r="DC11" i="135"/>
  <c r="DD11" i="135"/>
  <c r="DE11" i="135"/>
  <c r="DF11" i="135"/>
  <c r="DG11" i="135"/>
  <c r="DH11" i="135"/>
  <c r="DI11" i="135"/>
  <c r="DJ11" i="135"/>
  <c r="DK11" i="135"/>
  <c r="CV12" i="135"/>
  <c r="CW12" i="135"/>
  <c r="CX12" i="135"/>
  <c r="CY12" i="135"/>
  <c r="CZ12" i="135"/>
  <c r="DA12" i="135"/>
  <c r="DB12" i="135"/>
  <c r="DC12" i="135"/>
  <c r="DD12" i="135"/>
  <c r="DE12" i="135"/>
  <c r="DF12" i="135"/>
  <c r="DG12" i="135"/>
  <c r="DH12" i="135"/>
  <c r="DI12" i="135"/>
  <c r="DJ12" i="135"/>
  <c r="DK12" i="135"/>
  <c r="CV13" i="135"/>
  <c r="CW13" i="135"/>
  <c r="CX13" i="135"/>
  <c r="CY13" i="135"/>
  <c r="CZ13" i="135"/>
  <c r="DA13" i="135"/>
  <c r="DB13" i="135"/>
  <c r="DC13" i="135"/>
  <c r="DD13" i="135"/>
  <c r="DE13" i="135"/>
  <c r="DF13" i="135"/>
  <c r="DG13" i="135"/>
  <c r="DH13" i="135"/>
  <c r="DI13" i="135"/>
  <c r="DJ13" i="135"/>
  <c r="DK13" i="135"/>
  <c r="CV14" i="135"/>
  <c r="CW14" i="135"/>
  <c r="CX14" i="135"/>
  <c r="CY14" i="135"/>
  <c r="CZ14" i="135"/>
  <c r="DA14" i="135"/>
  <c r="DB14" i="135"/>
  <c r="DC14" i="135"/>
  <c r="DD14" i="135"/>
  <c r="DE14" i="135"/>
  <c r="DF14" i="135"/>
  <c r="DG14" i="135"/>
  <c r="DH14" i="135"/>
  <c r="DI14" i="135"/>
  <c r="DJ14" i="135"/>
  <c r="DK14" i="135"/>
  <c r="CV15" i="135"/>
  <c r="CW15" i="135"/>
  <c r="CX15" i="135"/>
  <c r="CY15" i="135"/>
  <c r="CZ15" i="135"/>
  <c r="DA15" i="135"/>
  <c r="DB15" i="135"/>
  <c r="DC15" i="135"/>
  <c r="DD15" i="135"/>
  <c r="DE15" i="135"/>
  <c r="DF15" i="135"/>
  <c r="DG15" i="135"/>
  <c r="DH15" i="135"/>
  <c r="DI15" i="135"/>
  <c r="DJ15" i="135"/>
  <c r="DK15" i="135"/>
  <c r="CV16" i="135"/>
  <c r="CW16" i="135"/>
  <c r="CX16" i="135"/>
  <c r="CY16" i="135"/>
  <c r="CZ16" i="135"/>
  <c r="DA16" i="135"/>
  <c r="DB16" i="135"/>
  <c r="DC16" i="135"/>
  <c r="DD16" i="135"/>
  <c r="DE16" i="135"/>
  <c r="DF16" i="135"/>
  <c r="DG16" i="135"/>
  <c r="DH16" i="135"/>
  <c r="DI16" i="135"/>
  <c r="DJ16" i="135"/>
  <c r="DK16" i="135"/>
  <c r="CV17" i="135"/>
  <c r="CW17" i="135"/>
  <c r="CX17" i="135"/>
  <c r="CY17" i="135"/>
  <c r="CZ17" i="135"/>
  <c r="DA17" i="135"/>
  <c r="DB17" i="135"/>
  <c r="DC17" i="135"/>
  <c r="DD17" i="135"/>
  <c r="DE17" i="135"/>
  <c r="DF17" i="135"/>
  <c r="DG17" i="135"/>
  <c r="DH17" i="135"/>
  <c r="DI17" i="135"/>
  <c r="DJ17" i="135"/>
  <c r="DK17" i="135"/>
  <c r="CV18" i="135"/>
  <c r="CW18" i="135"/>
  <c r="CX18" i="135"/>
  <c r="CY18" i="135"/>
  <c r="CZ18" i="135"/>
  <c r="DA18" i="135"/>
  <c r="DB18" i="135"/>
  <c r="DC18" i="135"/>
  <c r="DD18" i="135"/>
  <c r="DE18" i="135"/>
  <c r="DF18" i="135"/>
  <c r="DG18" i="135"/>
  <c r="DH18" i="135"/>
  <c r="DI18" i="135"/>
  <c r="DJ18" i="135"/>
  <c r="DK18" i="135"/>
  <c r="CV19" i="135"/>
  <c r="CW19" i="135"/>
  <c r="CX19" i="135"/>
  <c r="CY19" i="135"/>
  <c r="CZ19" i="135"/>
  <c r="DA19" i="135"/>
  <c r="DB19" i="135"/>
  <c r="DC19" i="135"/>
  <c r="DD19" i="135"/>
  <c r="DE19" i="135"/>
  <c r="DF19" i="135"/>
  <c r="DG19" i="135"/>
  <c r="DH19" i="135"/>
  <c r="DI19" i="135"/>
  <c r="DJ19" i="135"/>
  <c r="DK19" i="135"/>
  <c r="CV20" i="135"/>
  <c r="CW20" i="135"/>
  <c r="CX20" i="135"/>
  <c r="CY20" i="135"/>
  <c r="CZ20" i="135"/>
  <c r="DA20" i="135"/>
  <c r="DB20" i="135"/>
  <c r="DC20" i="135"/>
  <c r="DD20" i="135"/>
  <c r="DE20" i="135"/>
  <c r="DF20" i="135"/>
  <c r="DG20" i="135"/>
  <c r="DH20" i="135"/>
  <c r="DI20" i="135"/>
  <c r="DJ20" i="135"/>
  <c r="DK20" i="135"/>
  <c r="CV21" i="135"/>
  <c r="CW21" i="135"/>
  <c r="CX21" i="135"/>
  <c r="CY21" i="135"/>
  <c r="CZ21" i="135"/>
  <c r="DA21" i="135"/>
  <c r="DB21" i="135"/>
  <c r="DC21" i="135"/>
  <c r="DD21" i="135"/>
  <c r="DE21" i="135"/>
  <c r="DF21" i="135"/>
  <c r="DG21" i="135"/>
  <c r="DH21" i="135"/>
  <c r="DI21" i="135"/>
  <c r="DJ21" i="135"/>
  <c r="DK21" i="135"/>
  <c r="CV22" i="135"/>
  <c r="CW22" i="135"/>
  <c r="CX22" i="135"/>
  <c r="CY22" i="135"/>
  <c r="CZ22" i="135"/>
  <c r="DA22" i="135"/>
  <c r="DB22" i="135"/>
  <c r="DC22" i="135"/>
  <c r="DD22" i="135"/>
  <c r="DE22" i="135"/>
  <c r="DF22" i="135"/>
  <c r="DG22" i="135"/>
  <c r="DH22" i="135"/>
  <c r="DI22" i="135"/>
  <c r="DJ22" i="135"/>
  <c r="DK22" i="135"/>
  <c r="CV23" i="135"/>
  <c r="CW23" i="135"/>
  <c r="CX23" i="135"/>
  <c r="CY23" i="135"/>
  <c r="CZ23" i="135"/>
  <c r="DA23" i="135"/>
  <c r="DB23" i="135"/>
  <c r="DC23" i="135"/>
  <c r="DD23" i="135"/>
  <c r="DE23" i="135"/>
  <c r="DF23" i="135"/>
  <c r="DG23" i="135"/>
  <c r="DH23" i="135"/>
  <c r="DI23" i="135"/>
  <c r="DJ23" i="135"/>
  <c r="DK23" i="135"/>
  <c r="CV24" i="135"/>
  <c r="CW24" i="135"/>
  <c r="CX24" i="135"/>
  <c r="CY24" i="135"/>
  <c r="CZ24" i="135"/>
  <c r="DA24" i="135"/>
  <c r="DB24" i="135"/>
  <c r="DC24" i="135"/>
  <c r="DD24" i="135"/>
  <c r="DE24" i="135"/>
  <c r="DF24" i="135"/>
  <c r="DG24" i="135"/>
  <c r="DH24" i="135"/>
  <c r="DI24" i="135"/>
  <c r="DJ24" i="135"/>
  <c r="DK24" i="135"/>
  <c r="CV25" i="135"/>
  <c r="CW25" i="135"/>
  <c r="CX25" i="135"/>
  <c r="CY25" i="135"/>
  <c r="CZ25" i="135"/>
  <c r="DA25" i="135"/>
  <c r="DB25" i="135"/>
  <c r="DC25" i="135"/>
  <c r="DD25" i="135"/>
  <c r="DE25" i="135"/>
  <c r="DF25" i="135"/>
  <c r="DG25" i="135"/>
  <c r="DH25" i="135"/>
  <c r="DI25" i="135"/>
  <c r="DJ25" i="135"/>
  <c r="DK25" i="135"/>
  <c r="CV26" i="135"/>
  <c r="CW26" i="135"/>
  <c r="CX26" i="135"/>
  <c r="CY26" i="135"/>
  <c r="CZ26" i="135"/>
  <c r="DA26" i="135"/>
  <c r="DB26" i="135"/>
  <c r="DC26" i="135"/>
  <c r="DD26" i="135"/>
  <c r="DE26" i="135"/>
  <c r="DF26" i="135"/>
  <c r="DG26" i="135"/>
  <c r="DH26" i="135"/>
  <c r="DI26" i="135"/>
  <c r="DJ26" i="135"/>
  <c r="DK26" i="135"/>
  <c r="CV27" i="135"/>
  <c r="CW27" i="135"/>
  <c r="CX27" i="135"/>
  <c r="CY27" i="135"/>
  <c r="CZ27" i="135"/>
  <c r="DA27" i="135"/>
  <c r="DB27" i="135"/>
  <c r="DC27" i="135"/>
  <c r="DD27" i="135"/>
  <c r="DE27" i="135"/>
  <c r="DF27" i="135"/>
  <c r="DG27" i="135"/>
  <c r="DH27" i="135"/>
  <c r="DI27" i="135"/>
  <c r="DJ27" i="135"/>
  <c r="DK27" i="135"/>
  <c r="CV28" i="135"/>
  <c r="CW28" i="135"/>
  <c r="CX28" i="135"/>
  <c r="CY28" i="135"/>
  <c r="CZ28" i="135"/>
  <c r="DA28" i="135"/>
  <c r="DB28" i="135"/>
  <c r="DC28" i="135"/>
  <c r="DD28" i="135"/>
  <c r="DE28" i="135"/>
  <c r="DF28" i="135"/>
  <c r="DG28" i="135"/>
  <c r="DH28" i="135"/>
  <c r="DI28" i="135"/>
  <c r="DJ28" i="135"/>
  <c r="DK28" i="135"/>
  <c r="CV29" i="135"/>
  <c r="CW29" i="135"/>
  <c r="CX29" i="135"/>
  <c r="CY29" i="135"/>
  <c r="CZ29" i="135"/>
  <c r="DA29" i="135"/>
  <c r="DB29" i="135"/>
  <c r="DC29" i="135"/>
  <c r="DD29" i="135"/>
  <c r="DE29" i="135"/>
  <c r="DF29" i="135"/>
  <c r="DG29" i="135"/>
  <c r="DH29" i="135"/>
  <c r="DI29" i="135"/>
  <c r="DJ29" i="135"/>
  <c r="DK29" i="135"/>
  <c r="CV30" i="135"/>
  <c r="CW30" i="135"/>
  <c r="CX30" i="135"/>
  <c r="CY30" i="135"/>
  <c r="CZ30" i="135"/>
  <c r="DA30" i="135"/>
  <c r="DB30" i="135"/>
  <c r="DC30" i="135"/>
  <c r="DD30" i="135"/>
  <c r="DE30" i="135"/>
  <c r="DF30" i="135"/>
  <c r="DG30" i="135"/>
  <c r="DH30" i="135"/>
  <c r="DI30" i="135"/>
  <c r="DJ30" i="135"/>
  <c r="DK30" i="135"/>
  <c r="CV31" i="135"/>
  <c r="CW31" i="135"/>
  <c r="CX31" i="135"/>
  <c r="CY31" i="135"/>
  <c r="CZ31" i="135"/>
  <c r="DA31" i="135"/>
  <c r="DB31" i="135"/>
  <c r="DC31" i="135"/>
  <c r="DD31" i="135"/>
  <c r="DE31" i="135"/>
  <c r="DF31" i="135"/>
  <c r="DG31" i="135"/>
  <c r="DH31" i="135"/>
  <c r="DI31" i="135"/>
  <c r="DJ31" i="135"/>
  <c r="DK31" i="135"/>
  <c r="CV32" i="135"/>
  <c r="CW32" i="135"/>
  <c r="CX32" i="135"/>
  <c r="CY32" i="135"/>
  <c r="CZ32" i="135"/>
  <c r="DA32" i="135"/>
  <c r="DB32" i="135"/>
  <c r="DC32" i="135"/>
  <c r="DD32" i="135"/>
  <c r="DE32" i="135"/>
  <c r="DF32" i="135"/>
  <c r="DG32" i="135"/>
  <c r="DH32" i="135"/>
  <c r="DI32" i="135"/>
  <c r="DJ32" i="135"/>
  <c r="DK32" i="135"/>
  <c r="CV33" i="135"/>
  <c r="CW33" i="135"/>
  <c r="CX33" i="135"/>
  <c r="CY33" i="135"/>
  <c r="CZ33" i="135"/>
  <c r="DA33" i="135"/>
  <c r="DB33" i="135"/>
  <c r="DC33" i="135"/>
  <c r="DD33" i="135"/>
  <c r="DE33" i="135"/>
  <c r="DF33" i="135"/>
  <c r="DG33" i="135"/>
  <c r="DH33" i="135"/>
  <c r="DI33" i="135"/>
  <c r="DJ33" i="135"/>
  <c r="DK33" i="135"/>
  <c r="CV34" i="135"/>
  <c r="CW34" i="135"/>
  <c r="CX34" i="135"/>
  <c r="CY34" i="135"/>
  <c r="CZ34" i="135"/>
  <c r="DA34" i="135"/>
  <c r="DB34" i="135"/>
  <c r="DC34" i="135"/>
  <c r="DD34" i="135"/>
  <c r="DE34" i="135"/>
  <c r="DF34" i="135"/>
  <c r="DG34" i="135"/>
  <c r="DH34" i="135"/>
  <c r="DI34" i="135"/>
  <c r="DJ34" i="135"/>
  <c r="DK34" i="135"/>
  <c r="CV35" i="135"/>
  <c r="CW35" i="135"/>
  <c r="CX35" i="135"/>
  <c r="CY35" i="135"/>
  <c r="CZ35" i="135"/>
  <c r="DA35" i="135"/>
  <c r="DB35" i="135"/>
  <c r="DC35" i="135"/>
  <c r="DD35" i="135"/>
  <c r="DE35" i="135"/>
  <c r="DF35" i="135"/>
  <c r="DG35" i="135"/>
  <c r="DH35" i="135"/>
  <c r="DI35" i="135"/>
  <c r="DJ35" i="135"/>
  <c r="DK35" i="135"/>
  <c r="CV36" i="135"/>
  <c r="CW36" i="135"/>
  <c r="CX36" i="135"/>
  <c r="CY36" i="135"/>
  <c r="CZ36" i="135"/>
  <c r="DA36" i="135"/>
  <c r="DB36" i="135"/>
  <c r="DC36" i="135"/>
  <c r="DD36" i="135"/>
  <c r="DE36" i="135"/>
  <c r="DF36" i="135"/>
  <c r="DG36" i="135"/>
  <c r="DH36" i="135"/>
  <c r="DI36" i="135"/>
  <c r="DJ36" i="135"/>
  <c r="DK36" i="135"/>
  <c r="CV37" i="135"/>
  <c r="CW37" i="135"/>
  <c r="CX37" i="135"/>
  <c r="CY37" i="135"/>
  <c r="CZ37" i="135"/>
  <c r="DA37" i="135"/>
  <c r="DB37" i="135"/>
  <c r="DC37" i="135"/>
  <c r="DD37" i="135"/>
  <c r="DE37" i="135"/>
  <c r="DF37" i="135"/>
  <c r="DG37" i="135"/>
  <c r="DH37" i="135"/>
  <c r="DI37" i="135"/>
  <c r="DJ37" i="135"/>
  <c r="DK37" i="135"/>
  <c r="CV38" i="135"/>
  <c r="CW38" i="135"/>
  <c r="CX38" i="135"/>
  <c r="CY38" i="135"/>
  <c r="CZ38" i="135"/>
  <c r="DA38" i="135"/>
  <c r="DB38" i="135"/>
  <c r="DC38" i="135"/>
  <c r="DD38" i="135"/>
  <c r="DE38" i="135"/>
  <c r="DF38" i="135"/>
  <c r="DG38" i="135"/>
  <c r="DH38" i="135"/>
  <c r="DI38" i="135"/>
  <c r="DJ38" i="135"/>
  <c r="DK38" i="135"/>
  <c r="CV39" i="135"/>
  <c r="CW39" i="135"/>
  <c r="CX39" i="135"/>
  <c r="CY39" i="135"/>
  <c r="CZ39" i="135"/>
  <c r="DA39" i="135"/>
  <c r="DB39" i="135"/>
  <c r="DC39" i="135"/>
  <c r="DD39" i="135"/>
  <c r="DE39" i="135"/>
  <c r="DF39" i="135"/>
  <c r="DG39" i="135"/>
  <c r="DH39" i="135"/>
  <c r="DI39" i="135"/>
  <c r="DJ39" i="135"/>
  <c r="DK39" i="135"/>
  <c r="CV40" i="135"/>
  <c r="CW40" i="135"/>
  <c r="CX40" i="135"/>
  <c r="CY40" i="135"/>
  <c r="CZ40" i="135"/>
  <c r="DA40" i="135"/>
  <c r="DB40" i="135"/>
  <c r="DC40" i="135"/>
  <c r="DD40" i="135"/>
  <c r="DE40" i="135"/>
  <c r="DF40" i="135"/>
  <c r="DG40" i="135"/>
  <c r="DH40" i="135"/>
  <c r="DI40" i="135"/>
  <c r="DJ40" i="135"/>
  <c r="DK40" i="135"/>
  <c r="CV41" i="135"/>
  <c r="CW41" i="135"/>
  <c r="CX41" i="135"/>
  <c r="CY41" i="135"/>
  <c r="CZ41" i="135"/>
  <c r="DA41" i="135"/>
  <c r="DB41" i="135"/>
  <c r="DC41" i="135"/>
  <c r="DD41" i="135"/>
  <c r="DE41" i="135"/>
  <c r="DF41" i="135"/>
  <c r="DG41" i="135"/>
  <c r="DH41" i="135"/>
  <c r="DI41" i="135"/>
  <c r="DJ41" i="135"/>
  <c r="DK41" i="135"/>
  <c r="CV42" i="135"/>
  <c r="CW42" i="135"/>
  <c r="CX42" i="135"/>
  <c r="CY42" i="135"/>
  <c r="CZ42" i="135"/>
  <c r="DA42" i="135"/>
  <c r="DB42" i="135"/>
  <c r="DC42" i="135"/>
  <c r="DD42" i="135"/>
  <c r="DE42" i="135"/>
  <c r="DF42" i="135"/>
  <c r="DG42" i="135"/>
  <c r="DH42" i="135"/>
  <c r="DI42" i="135"/>
  <c r="DJ42" i="135"/>
  <c r="DK42" i="135"/>
  <c r="CV43" i="135"/>
  <c r="CW43" i="135"/>
  <c r="CX43" i="135"/>
  <c r="CY43" i="135"/>
  <c r="CZ43" i="135"/>
  <c r="DA43" i="135"/>
  <c r="DB43" i="135"/>
  <c r="DC43" i="135"/>
  <c r="DD43" i="135"/>
  <c r="DE43" i="135"/>
  <c r="DF43" i="135"/>
  <c r="DG43" i="135"/>
  <c r="DH43" i="135"/>
  <c r="DI43" i="135"/>
  <c r="DJ43" i="135"/>
  <c r="DK43" i="135"/>
  <c r="CV44" i="135"/>
  <c r="CW44" i="135"/>
  <c r="CX44" i="135"/>
  <c r="CY44" i="135"/>
  <c r="CZ44" i="135"/>
  <c r="DA44" i="135"/>
  <c r="DB44" i="135"/>
  <c r="DC44" i="135"/>
  <c r="DD44" i="135"/>
  <c r="DE44" i="135"/>
  <c r="DF44" i="135"/>
  <c r="DG44" i="135"/>
  <c r="DH44" i="135"/>
  <c r="DI44" i="135"/>
  <c r="DJ44" i="135"/>
  <c r="DK44" i="135"/>
  <c r="CV45" i="135"/>
  <c r="CW45" i="135"/>
  <c r="CX45" i="135"/>
  <c r="CY45" i="135"/>
  <c r="CZ45" i="135"/>
  <c r="DA45" i="135"/>
  <c r="DB45" i="135"/>
  <c r="DC45" i="135"/>
  <c r="DD45" i="135"/>
  <c r="DE45" i="135"/>
  <c r="DF45" i="135"/>
  <c r="DG45" i="135"/>
  <c r="DH45" i="135"/>
  <c r="DI45" i="135"/>
  <c r="DJ45" i="135"/>
  <c r="DK45" i="135"/>
  <c r="CV46" i="135"/>
  <c r="CW46" i="135"/>
  <c r="CX46" i="135"/>
  <c r="CY46" i="135"/>
  <c r="CZ46" i="135"/>
  <c r="DA46" i="135"/>
  <c r="DB46" i="135"/>
  <c r="DC46" i="135"/>
  <c r="DD46" i="135"/>
  <c r="DE46" i="135"/>
  <c r="DF46" i="135"/>
  <c r="DG46" i="135"/>
  <c r="DH46" i="135"/>
  <c r="DI46" i="135"/>
  <c r="DJ46" i="135"/>
  <c r="DK46" i="135"/>
  <c r="CV47" i="135"/>
  <c r="CW47" i="135"/>
  <c r="CX47" i="135"/>
  <c r="CY47" i="135"/>
  <c r="CZ47" i="135"/>
  <c r="DA47" i="135"/>
  <c r="DB47" i="135"/>
  <c r="DC47" i="135"/>
  <c r="DD47" i="135"/>
  <c r="DE47" i="135"/>
  <c r="DF47" i="135"/>
  <c r="DG47" i="135"/>
  <c r="DH47" i="135"/>
  <c r="DI47" i="135"/>
  <c r="DJ47" i="135"/>
  <c r="DK47" i="135"/>
  <c r="CV48" i="135"/>
  <c r="CW48" i="135"/>
  <c r="CX48" i="135"/>
  <c r="CY48" i="135"/>
  <c r="CZ48" i="135"/>
  <c r="DA48" i="135"/>
  <c r="DB48" i="135"/>
  <c r="DC48" i="135"/>
  <c r="DD48" i="135"/>
  <c r="DE48" i="135"/>
  <c r="DF48" i="135"/>
  <c r="DG48" i="135"/>
  <c r="DH48" i="135"/>
  <c r="DI48" i="135"/>
  <c r="DJ48" i="135"/>
  <c r="DK48" i="135"/>
  <c r="CW4" i="135"/>
  <c r="CX4" i="135"/>
  <c r="CY4" i="135"/>
  <c r="CZ4" i="135"/>
  <c r="DA4" i="135"/>
  <c r="DB4" i="135"/>
  <c r="DC4" i="135"/>
  <c r="DD4" i="135"/>
  <c r="DE4" i="135"/>
  <c r="DF4" i="135"/>
  <c r="DG4" i="135"/>
  <c r="DH4" i="135"/>
  <c r="DI4" i="135"/>
  <c r="DJ4" i="135"/>
  <c r="DK4" i="135"/>
  <c r="CV4" i="135"/>
  <c r="CG3" i="135"/>
  <c r="CH3" i="135"/>
  <c r="CI3" i="135"/>
  <c r="CJ3" i="135"/>
  <c r="CK3" i="135"/>
  <c r="CL3" i="135"/>
  <c r="CM3" i="135"/>
  <c r="CN3" i="135"/>
  <c r="CO3" i="135"/>
  <c r="CP3" i="135"/>
  <c r="CQ3" i="135"/>
  <c r="CR3" i="135"/>
  <c r="CS3" i="135"/>
  <c r="CT3" i="135"/>
  <c r="CU3" i="135"/>
  <c r="CF3" i="135"/>
  <c r="CE3" i="135"/>
  <c r="BD5" i="135"/>
  <c r="BE5" i="135"/>
  <c r="BF5" i="135"/>
  <c r="BG5" i="135"/>
  <c r="BH5" i="135"/>
  <c r="BI5" i="135"/>
  <c r="BJ5" i="135"/>
  <c r="BK5" i="135"/>
  <c r="BL5" i="135"/>
  <c r="BM5" i="135"/>
  <c r="BN5" i="135"/>
  <c r="BO5" i="135"/>
  <c r="BP5" i="135"/>
  <c r="BQ5" i="135"/>
  <c r="BR5" i="135"/>
  <c r="BS5" i="135"/>
  <c r="BT5" i="135"/>
  <c r="BU5" i="135"/>
  <c r="BV5" i="135"/>
  <c r="BW5" i="135"/>
  <c r="BX5" i="135"/>
  <c r="BY5" i="135"/>
  <c r="BZ5" i="135"/>
  <c r="CA5" i="135"/>
  <c r="CB5" i="135"/>
  <c r="CC5" i="135"/>
  <c r="CD5" i="135"/>
  <c r="BD6" i="135"/>
  <c r="BE6" i="135"/>
  <c r="BF6" i="135"/>
  <c r="BG6" i="135"/>
  <c r="BH6" i="135"/>
  <c r="BI6" i="135"/>
  <c r="BJ6" i="135"/>
  <c r="BK6" i="135"/>
  <c r="BL6" i="135"/>
  <c r="BM6" i="135"/>
  <c r="BN6" i="135"/>
  <c r="BO6" i="135"/>
  <c r="BP6" i="135"/>
  <c r="BQ6" i="135"/>
  <c r="BR6" i="135"/>
  <c r="BS6" i="135"/>
  <c r="BT6" i="135"/>
  <c r="BU6" i="135"/>
  <c r="BV6" i="135"/>
  <c r="BW6" i="135"/>
  <c r="BX6" i="135"/>
  <c r="BY6" i="135"/>
  <c r="BZ6" i="135"/>
  <c r="CA6" i="135"/>
  <c r="CB6" i="135"/>
  <c r="CC6" i="135"/>
  <c r="CD6" i="135"/>
  <c r="BD7" i="135"/>
  <c r="BE7" i="135"/>
  <c r="BF7" i="135"/>
  <c r="BG7" i="135"/>
  <c r="BH7" i="135"/>
  <c r="BI7" i="135"/>
  <c r="BJ7" i="135"/>
  <c r="BK7" i="135"/>
  <c r="BL7" i="135"/>
  <c r="BM7" i="135"/>
  <c r="BN7" i="135"/>
  <c r="BO7" i="135"/>
  <c r="BP7" i="135"/>
  <c r="BQ7" i="135"/>
  <c r="BR7" i="135"/>
  <c r="BS7" i="135"/>
  <c r="BT7" i="135"/>
  <c r="BU7" i="135"/>
  <c r="BV7" i="135"/>
  <c r="BW7" i="135"/>
  <c r="BX7" i="135"/>
  <c r="BY7" i="135"/>
  <c r="BZ7" i="135"/>
  <c r="CA7" i="135"/>
  <c r="CB7" i="135"/>
  <c r="CC7" i="135"/>
  <c r="CD7" i="135"/>
  <c r="BD8" i="135"/>
  <c r="BE8" i="135"/>
  <c r="BF8" i="135"/>
  <c r="BG8" i="135"/>
  <c r="BH8" i="135"/>
  <c r="BI8" i="135"/>
  <c r="BJ8" i="135"/>
  <c r="BK8" i="135"/>
  <c r="BL8" i="135"/>
  <c r="BM8" i="135"/>
  <c r="BN8" i="135"/>
  <c r="BO8" i="135"/>
  <c r="BP8" i="135"/>
  <c r="BQ8" i="135"/>
  <c r="BR8" i="135"/>
  <c r="BS8" i="135"/>
  <c r="BT8" i="135"/>
  <c r="BU8" i="135"/>
  <c r="BV8" i="135"/>
  <c r="BW8" i="135"/>
  <c r="BX8" i="135"/>
  <c r="BY8" i="135"/>
  <c r="BZ8" i="135"/>
  <c r="CA8" i="135"/>
  <c r="CB8" i="135"/>
  <c r="CC8" i="135"/>
  <c r="CD8" i="135"/>
  <c r="BD9" i="135"/>
  <c r="BE9" i="135"/>
  <c r="BF9" i="135"/>
  <c r="BG9" i="135"/>
  <c r="BH9" i="135"/>
  <c r="BI9" i="135"/>
  <c r="BJ9" i="135"/>
  <c r="BK9" i="135"/>
  <c r="BL9" i="135"/>
  <c r="BM9" i="135"/>
  <c r="BN9" i="135"/>
  <c r="BO9" i="135"/>
  <c r="BP9" i="135"/>
  <c r="BQ9" i="135"/>
  <c r="BR9" i="135"/>
  <c r="BS9" i="135"/>
  <c r="BT9" i="135"/>
  <c r="BU9" i="135"/>
  <c r="BV9" i="135"/>
  <c r="BW9" i="135"/>
  <c r="BX9" i="135"/>
  <c r="BY9" i="135"/>
  <c r="BZ9" i="135"/>
  <c r="CA9" i="135"/>
  <c r="CB9" i="135"/>
  <c r="CC9" i="135"/>
  <c r="CD9" i="135"/>
  <c r="BD10" i="135"/>
  <c r="BE10" i="135"/>
  <c r="BF10" i="135"/>
  <c r="BG10" i="135"/>
  <c r="BH10" i="135"/>
  <c r="BI10" i="135"/>
  <c r="BJ10" i="135"/>
  <c r="BK10" i="135"/>
  <c r="BL10" i="135"/>
  <c r="BM10" i="135"/>
  <c r="BN10" i="135"/>
  <c r="BO10" i="135"/>
  <c r="BP10" i="135"/>
  <c r="BQ10" i="135"/>
  <c r="BR10" i="135"/>
  <c r="BS10" i="135"/>
  <c r="BT10" i="135"/>
  <c r="BU10" i="135"/>
  <c r="BV10" i="135"/>
  <c r="BW10" i="135"/>
  <c r="BX10" i="135"/>
  <c r="BY10" i="135"/>
  <c r="BZ10" i="135"/>
  <c r="CA10" i="135"/>
  <c r="CB10" i="135"/>
  <c r="CC10" i="135"/>
  <c r="CD10" i="135"/>
  <c r="BD11" i="135"/>
  <c r="BE11" i="135"/>
  <c r="BF11" i="135"/>
  <c r="BG11" i="135"/>
  <c r="BH11" i="135"/>
  <c r="BI11" i="135"/>
  <c r="BJ11" i="135"/>
  <c r="BK11" i="135"/>
  <c r="BL11" i="135"/>
  <c r="BM11" i="135"/>
  <c r="BN11" i="135"/>
  <c r="BO11" i="135"/>
  <c r="BP11" i="135"/>
  <c r="BQ11" i="135"/>
  <c r="BR11" i="135"/>
  <c r="BS11" i="135"/>
  <c r="BT11" i="135"/>
  <c r="BU11" i="135"/>
  <c r="BV11" i="135"/>
  <c r="BW11" i="135"/>
  <c r="BX11" i="135"/>
  <c r="BY11" i="135"/>
  <c r="BZ11" i="135"/>
  <c r="CA11" i="135"/>
  <c r="CB11" i="135"/>
  <c r="CC11" i="135"/>
  <c r="CD11" i="135"/>
  <c r="BD12" i="135"/>
  <c r="BE12" i="135"/>
  <c r="BF12" i="135"/>
  <c r="BG12" i="135"/>
  <c r="BH12" i="135"/>
  <c r="BI12" i="135"/>
  <c r="BJ12" i="135"/>
  <c r="BK12" i="135"/>
  <c r="BL12" i="135"/>
  <c r="BM12" i="135"/>
  <c r="BN12" i="135"/>
  <c r="BO12" i="135"/>
  <c r="BP12" i="135"/>
  <c r="BQ12" i="135"/>
  <c r="BR12" i="135"/>
  <c r="BS12" i="135"/>
  <c r="BT12" i="135"/>
  <c r="BU12" i="135"/>
  <c r="BV12" i="135"/>
  <c r="BW12" i="135"/>
  <c r="BX12" i="135"/>
  <c r="BY12" i="135"/>
  <c r="BZ12" i="135"/>
  <c r="CA12" i="135"/>
  <c r="CB12" i="135"/>
  <c r="CC12" i="135"/>
  <c r="CD12" i="135"/>
  <c r="BD13" i="135"/>
  <c r="BE13" i="135"/>
  <c r="BF13" i="135"/>
  <c r="BG13" i="135"/>
  <c r="BH13" i="135"/>
  <c r="BI13" i="135"/>
  <c r="BJ13" i="135"/>
  <c r="BK13" i="135"/>
  <c r="BL13" i="135"/>
  <c r="BM13" i="135"/>
  <c r="BN13" i="135"/>
  <c r="BO13" i="135"/>
  <c r="BP13" i="135"/>
  <c r="BQ13" i="135"/>
  <c r="BR13" i="135"/>
  <c r="BS13" i="135"/>
  <c r="BT13" i="135"/>
  <c r="BU13" i="135"/>
  <c r="BV13" i="135"/>
  <c r="BW13" i="135"/>
  <c r="BX13" i="135"/>
  <c r="BY13" i="135"/>
  <c r="BZ13" i="135"/>
  <c r="CA13" i="135"/>
  <c r="CB13" i="135"/>
  <c r="CC13" i="135"/>
  <c r="CD13" i="135"/>
  <c r="BD14" i="135"/>
  <c r="BE14" i="135"/>
  <c r="BF14" i="135"/>
  <c r="BG14" i="135"/>
  <c r="BH14" i="135"/>
  <c r="BI14" i="135"/>
  <c r="BJ14" i="135"/>
  <c r="BK14" i="135"/>
  <c r="BL14" i="135"/>
  <c r="BM14" i="135"/>
  <c r="BN14" i="135"/>
  <c r="BO14" i="135"/>
  <c r="BP14" i="135"/>
  <c r="BQ14" i="135"/>
  <c r="BR14" i="135"/>
  <c r="BS14" i="135"/>
  <c r="BT14" i="135"/>
  <c r="BU14" i="135"/>
  <c r="BV14" i="135"/>
  <c r="BW14" i="135"/>
  <c r="BX14" i="135"/>
  <c r="BY14" i="135"/>
  <c r="BZ14" i="135"/>
  <c r="CA14" i="135"/>
  <c r="CB14" i="135"/>
  <c r="CC14" i="135"/>
  <c r="CD14" i="135"/>
  <c r="BD15" i="135"/>
  <c r="BE15" i="135"/>
  <c r="BF15" i="135"/>
  <c r="BG15" i="135"/>
  <c r="BH15" i="135"/>
  <c r="BI15" i="135"/>
  <c r="BJ15" i="135"/>
  <c r="BK15" i="135"/>
  <c r="BL15" i="135"/>
  <c r="BM15" i="135"/>
  <c r="BN15" i="135"/>
  <c r="BO15" i="135"/>
  <c r="BP15" i="135"/>
  <c r="BQ15" i="135"/>
  <c r="BR15" i="135"/>
  <c r="BS15" i="135"/>
  <c r="BT15" i="135"/>
  <c r="BU15" i="135"/>
  <c r="BV15" i="135"/>
  <c r="BW15" i="135"/>
  <c r="BX15" i="135"/>
  <c r="BY15" i="135"/>
  <c r="BZ15" i="135"/>
  <c r="CA15" i="135"/>
  <c r="CB15" i="135"/>
  <c r="CC15" i="135"/>
  <c r="CD15" i="135"/>
  <c r="BD16" i="135"/>
  <c r="BE16" i="135"/>
  <c r="BF16" i="135"/>
  <c r="BG16" i="135"/>
  <c r="BH16" i="135"/>
  <c r="BI16" i="135"/>
  <c r="BJ16" i="135"/>
  <c r="BK16" i="135"/>
  <c r="BL16" i="135"/>
  <c r="BM16" i="135"/>
  <c r="BN16" i="135"/>
  <c r="BO16" i="135"/>
  <c r="BP16" i="135"/>
  <c r="BQ16" i="135"/>
  <c r="BR16" i="135"/>
  <c r="BS16" i="135"/>
  <c r="BT16" i="135"/>
  <c r="BU16" i="135"/>
  <c r="BV16" i="135"/>
  <c r="BW16" i="135"/>
  <c r="BX16" i="135"/>
  <c r="BY16" i="135"/>
  <c r="BZ16" i="135"/>
  <c r="CA16" i="135"/>
  <c r="CB16" i="135"/>
  <c r="CC16" i="135"/>
  <c r="CD16" i="135"/>
  <c r="BD17" i="135"/>
  <c r="BE17" i="135"/>
  <c r="BF17" i="135"/>
  <c r="BG17" i="135"/>
  <c r="BH17" i="135"/>
  <c r="BI17" i="135"/>
  <c r="BJ17" i="135"/>
  <c r="BK17" i="135"/>
  <c r="BL17" i="135"/>
  <c r="BM17" i="135"/>
  <c r="BN17" i="135"/>
  <c r="BO17" i="135"/>
  <c r="BP17" i="135"/>
  <c r="BQ17" i="135"/>
  <c r="BR17" i="135"/>
  <c r="BS17" i="135"/>
  <c r="BT17" i="135"/>
  <c r="BU17" i="135"/>
  <c r="BV17" i="135"/>
  <c r="BW17" i="135"/>
  <c r="BX17" i="135"/>
  <c r="BY17" i="135"/>
  <c r="BZ17" i="135"/>
  <c r="CA17" i="135"/>
  <c r="CB17" i="135"/>
  <c r="CC17" i="135"/>
  <c r="CD17" i="135"/>
  <c r="BD18" i="135"/>
  <c r="BE18" i="135"/>
  <c r="BF18" i="135"/>
  <c r="BG18" i="135"/>
  <c r="BH18" i="135"/>
  <c r="BI18" i="135"/>
  <c r="BJ18" i="135"/>
  <c r="BK18" i="135"/>
  <c r="BL18" i="135"/>
  <c r="BM18" i="135"/>
  <c r="BN18" i="135"/>
  <c r="BO18" i="135"/>
  <c r="BP18" i="135"/>
  <c r="BQ18" i="135"/>
  <c r="BR18" i="135"/>
  <c r="BS18" i="135"/>
  <c r="BT18" i="135"/>
  <c r="BU18" i="135"/>
  <c r="BV18" i="135"/>
  <c r="BW18" i="135"/>
  <c r="BX18" i="135"/>
  <c r="BY18" i="135"/>
  <c r="BZ18" i="135"/>
  <c r="CA18" i="135"/>
  <c r="CB18" i="135"/>
  <c r="CC18" i="135"/>
  <c r="CD18" i="135"/>
  <c r="BD19" i="135"/>
  <c r="BE19" i="135"/>
  <c r="BF19" i="135"/>
  <c r="BG19" i="135"/>
  <c r="BH19" i="135"/>
  <c r="BI19" i="135"/>
  <c r="BJ19" i="135"/>
  <c r="BK19" i="135"/>
  <c r="BL19" i="135"/>
  <c r="BM19" i="135"/>
  <c r="BN19" i="135"/>
  <c r="BO19" i="135"/>
  <c r="BP19" i="135"/>
  <c r="BQ19" i="135"/>
  <c r="BR19" i="135"/>
  <c r="BS19" i="135"/>
  <c r="BT19" i="135"/>
  <c r="BU19" i="135"/>
  <c r="BV19" i="135"/>
  <c r="BW19" i="135"/>
  <c r="BX19" i="135"/>
  <c r="BY19" i="135"/>
  <c r="BZ19" i="135"/>
  <c r="CA19" i="135"/>
  <c r="CB19" i="135"/>
  <c r="CC19" i="135"/>
  <c r="CD19" i="135"/>
  <c r="BD20" i="135"/>
  <c r="BE20" i="135"/>
  <c r="BF20" i="135"/>
  <c r="BG20" i="135"/>
  <c r="BH20" i="135"/>
  <c r="BI20" i="135"/>
  <c r="BJ20" i="135"/>
  <c r="BK20" i="135"/>
  <c r="BL20" i="135"/>
  <c r="BM20" i="135"/>
  <c r="BN20" i="135"/>
  <c r="BO20" i="135"/>
  <c r="BP20" i="135"/>
  <c r="BQ20" i="135"/>
  <c r="BR20" i="135"/>
  <c r="BS20" i="135"/>
  <c r="BT20" i="135"/>
  <c r="BU20" i="135"/>
  <c r="BV20" i="135"/>
  <c r="BW20" i="135"/>
  <c r="BX20" i="135"/>
  <c r="BY20" i="135"/>
  <c r="BZ20" i="135"/>
  <c r="CA20" i="135"/>
  <c r="CB20" i="135"/>
  <c r="CC20" i="135"/>
  <c r="CD20" i="135"/>
  <c r="BD21" i="135"/>
  <c r="BE21" i="135"/>
  <c r="BF21" i="135"/>
  <c r="BG21" i="135"/>
  <c r="BH21" i="135"/>
  <c r="BI21" i="135"/>
  <c r="BJ21" i="135"/>
  <c r="BK21" i="135"/>
  <c r="BL21" i="135"/>
  <c r="BM21" i="135"/>
  <c r="BN21" i="135"/>
  <c r="BO21" i="135"/>
  <c r="BP21" i="135"/>
  <c r="BQ21" i="135"/>
  <c r="BR21" i="135"/>
  <c r="BS21" i="135"/>
  <c r="BT21" i="135"/>
  <c r="BU21" i="135"/>
  <c r="BV21" i="135"/>
  <c r="BW21" i="135"/>
  <c r="BX21" i="135"/>
  <c r="BY21" i="135"/>
  <c r="BZ21" i="135"/>
  <c r="CA21" i="135"/>
  <c r="CB21" i="135"/>
  <c r="CC21" i="135"/>
  <c r="CD21" i="135"/>
  <c r="BD22" i="135"/>
  <c r="BE22" i="135"/>
  <c r="BF22" i="135"/>
  <c r="BG22" i="135"/>
  <c r="BH22" i="135"/>
  <c r="BI22" i="135"/>
  <c r="BJ22" i="135"/>
  <c r="BK22" i="135"/>
  <c r="BL22" i="135"/>
  <c r="BM22" i="135"/>
  <c r="BN22" i="135"/>
  <c r="BO22" i="135"/>
  <c r="BP22" i="135"/>
  <c r="BQ22" i="135"/>
  <c r="BR22" i="135"/>
  <c r="BS22" i="135"/>
  <c r="BT22" i="135"/>
  <c r="BU22" i="135"/>
  <c r="BV22" i="135"/>
  <c r="BW22" i="135"/>
  <c r="BX22" i="135"/>
  <c r="BY22" i="135"/>
  <c r="BZ22" i="135"/>
  <c r="CA22" i="135"/>
  <c r="CB22" i="135"/>
  <c r="CC22" i="135"/>
  <c r="CD22" i="135"/>
  <c r="BD23" i="135"/>
  <c r="BE23" i="135"/>
  <c r="BF23" i="135"/>
  <c r="BG23" i="135"/>
  <c r="BH23" i="135"/>
  <c r="BI23" i="135"/>
  <c r="BJ23" i="135"/>
  <c r="BK23" i="135"/>
  <c r="BL23" i="135"/>
  <c r="BM23" i="135"/>
  <c r="BN23" i="135"/>
  <c r="BO23" i="135"/>
  <c r="BP23" i="135"/>
  <c r="BQ23" i="135"/>
  <c r="BR23" i="135"/>
  <c r="BS23" i="135"/>
  <c r="BT23" i="135"/>
  <c r="BU23" i="135"/>
  <c r="BV23" i="135"/>
  <c r="BW23" i="135"/>
  <c r="BX23" i="135"/>
  <c r="BY23" i="135"/>
  <c r="BZ23" i="135"/>
  <c r="CA23" i="135"/>
  <c r="CB23" i="135"/>
  <c r="CC23" i="135"/>
  <c r="CD23" i="135"/>
  <c r="BD24" i="135"/>
  <c r="BE24" i="135"/>
  <c r="BF24" i="135"/>
  <c r="BG24" i="135"/>
  <c r="BH24" i="135"/>
  <c r="BI24" i="135"/>
  <c r="BJ24" i="135"/>
  <c r="BK24" i="135"/>
  <c r="BL24" i="135"/>
  <c r="BM24" i="135"/>
  <c r="BN24" i="135"/>
  <c r="BO24" i="135"/>
  <c r="BP24" i="135"/>
  <c r="BQ24" i="135"/>
  <c r="BR24" i="135"/>
  <c r="BS24" i="135"/>
  <c r="BT24" i="135"/>
  <c r="BU24" i="135"/>
  <c r="BV24" i="135"/>
  <c r="BW24" i="135"/>
  <c r="BX24" i="135"/>
  <c r="BY24" i="135"/>
  <c r="BZ24" i="135"/>
  <c r="CA24" i="135"/>
  <c r="CB24" i="135"/>
  <c r="CC24" i="135"/>
  <c r="CD24" i="135"/>
  <c r="BD25" i="135"/>
  <c r="BE25" i="135"/>
  <c r="BF25" i="135"/>
  <c r="BG25" i="135"/>
  <c r="BH25" i="135"/>
  <c r="BI25" i="135"/>
  <c r="BJ25" i="135"/>
  <c r="BK25" i="135"/>
  <c r="BL25" i="135"/>
  <c r="BM25" i="135"/>
  <c r="BN25" i="135"/>
  <c r="BO25" i="135"/>
  <c r="BP25" i="135"/>
  <c r="BQ25" i="135"/>
  <c r="BR25" i="135"/>
  <c r="BS25" i="135"/>
  <c r="BT25" i="135"/>
  <c r="BU25" i="135"/>
  <c r="BV25" i="135"/>
  <c r="BW25" i="135"/>
  <c r="BX25" i="135"/>
  <c r="BY25" i="135"/>
  <c r="BZ25" i="135"/>
  <c r="CA25" i="135"/>
  <c r="CB25" i="135"/>
  <c r="CC25" i="135"/>
  <c r="CD25" i="135"/>
  <c r="BD26" i="135"/>
  <c r="BE26" i="135"/>
  <c r="BF26" i="135"/>
  <c r="BG26" i="135"/>
  <c r="BH26" i="135"/>
  <c r="BI26" i="135"/>
  <c r="BJ26" i="135"/>
  <c r="BK26" i="135"/>
  <c r="BL26" i="135"/>
  <c r="BM26" i="135"/>
  <c r="BN26" i="135"/>
  <c r="BO26" i="135"/>
  <c r="BP26" i="135"/>
  <c r="BQ26" i="135"/>
  <c r="BR26" i="135"/>
  <c r="BS26" i="135"/>
  <c r="BT26" i="135"/>
  <c r="BU26" i="135"/>
  <c r="BV26" i="135"/>
  <c r="BW26" i="135"/>
  <c r="BX26" i="135"/>
  <c r="BY26" i="135"/>
  <c r="BZ26" i="135"/>
  <c r="CA26" i="135"/>
  <c r="CB26" i="135"/>
  <c r="CC26" i="135"/>
  <c r="CD26" i="135"/>
  <c r="BD27" i="135"/>
  <c r="BE27" i="135"/>
  <c r="BF27" i="135"/>
  <c r="BG27" i="135"/>
  <c r="BH27" i="135"/>
  <c r="BI27" i="135"/>
  <c r="BJ27" i="135"/>
  <c r="BK27" i="135"/>
  <c r="BL27" i="135"/>
  <c r="BM27" i="135"/>
  <c r="BN27" i="135"/>
  <c r="BO27" i="135"/>
  <c r="BP27" i="135"/>
  <c r="BQ27" i="135"/>
  <c r="BR27" i="135"/>
  <c r="BS27" i="135"/>
  <c r="BT27" i="135"/>
  <c r="BU27" i="135"/>
  <c r="BV27" i="135"/>
  <c r="BW27" i="135"/>
  <c r="BX27" i="135"/>
  <c r="BY27" i="135"/>
  <c r="BZ27" i="135"/>
  <c r="CA27" i="135"/>
  <c r="CB27" i="135"/>
  <c r="CC27" i="135"/>
  <c r="CD27" i="135"/>
  <c r="BD28" i="135"/>
  <c r="BE28" i="135"/>
  <c r="BF28" i="135"/>
  <c r="BG28" i="135"/>
  <c r="BH28" i="135"/>
  <c r="BI28" i="135"/>
  <c r="BJ28" i="135"/>
  <c r="BK28" i="135"/>
  <c r="BL28" i="135"/>
  <c r="BM28" i="135"/>
  <c r="BN28" i="135"/>
  <c r="BO28" i="135"/>
  <c r="BP28" i="135"/>
  <c r="BQ28" i="135"/>
  <c r="BR28" i="135"/>
  <c r="BS28" i="135"/>
  <c r="BT28" i="135"/>
  <c r="BU28" i="135"/>
  <c r="BV28" i="135"/>
  <c r="BW28" i="135"/>
  <c r="BX28" i="135"/>
  <c r="BY28" i="135"/>
  <c r="BZ28" i="135"/>
  <c r="CA28" i="135"/>
  <c r="CB28" i="135"/>
  <c r="CC28" i="135"/>
  <c r="CD28" i="135"/>
  <c r="BD29" i="135"/>
  <c r="BE29" i="135"/>
  <c r="BF29" i="135"/>
  <c r="BG29" i="135"/>
  <c r="BH29" i="135"/>
  <c r="BI29" i="135"/>
  <c r="BJ29" i="135"/>
  <c r="BK29" i="135"/>
  <c r="BL29" i="135"/>
  <c r="BM29" i="135"/>
  <c r="BN29" i="135"/>
  <c r="BO29" i="135"/>
  <c r="BP29" i="135"/>
  <c r="BQ29" i="135"/>
  <c r="BR29" i="135"/>
  <c r="BS29" i="135"/>
  <c r="BT29" i="135"/>
  <c r="BU29" i="135"/>
  <c r="BV29" i="135"/>
  <c r="BW29" i="135"/>
  <c r="BX29" i="135"/>
  <c r="BY29" i="135"/>
  <c r="BZ29" i="135"/>
  <c r="CA29" i="135"/>
  <c r="CB29" i="135"/>
  <c r="CC29" i="135"/>
  <c r="CD29" i="135"/>
  <c r="BD30" i="135"/>
  <c r="BE30" i="135"/>
  <c r="BF30" i="135"/>
  <c r="BG30" i="135"/>
  <c r="BH30" i="135"/>
  <c r="BI30" i="135"/>
  <c r="BJ30" i="135"/>
  <c r="BK30" i="135"/>
  <c r="BL30" i="135"/>
  <c r="BM30" i="135"/>
  <c r="BN30" i="135"/>
  <c r="BO30" i="135"/>
  <c r="BP30" i="135"/>
  <c r="BQ30" i="135"/>
  <c r="BR30" i="135"/>
  <c r="BS30" i="135"/>
  <c r="BT30" i="135"/>
  <c r="BU30" i="135"/>
  <c r="BV30" i="135"/>
  <c r="BW30" i="135"/>
  <c r="BX30" i="135"/>
  <c r="BY30" i="135"/>
  <c r="BZ30" i="135"/>
  <c r="CA30" i="135"/>
  <c r="CB30" i="135"/>
  <c r="CC30" i="135"/>
  <c r="CD30" i="135"/>
  <c r="BD31" i="135"/>
  <c r="BE31" i="135"/>
  <c r="BF31" i="135"/>
  <c r="BG31" i="135"/>
  <c r="BH31" i="135"/>
  <c r="BI31" i="135"/>
  <c r="BJ31" i="135"/>
  <c r="BK31" i="135"/>
  <c r="BL31" i="135"/>
  <c r="BM31" i="135"/>
  <c r="BN31" i="135"/>
  <c r="BO31" i="135"/>
  <c r="BP31" i="135"/>
  <c r="BQ31" i="135"/>
  <c r="BR31" i="135"/>
  <c r="BS31" i="135"/>
  <c r="BT31" i="135"/>
  <c r="BU31" i="135"/>
  <c r="BV31" i="135"/>
  <c r="BW31" i="135"/>
  <c r="BX31" i="135"/>
  <c r="BY31" i="135"/>
  <c r="BZ31" i="135"/>
  <c r="CA31" i="135"/>
  <c r="CB31" i="135"/>
  <c r="CC31" i="135"/>
  <c r="CD31" i="135"/>
  <c r="BD32" i="135"/>
  <c r="BE32" i="135"/>
  <c r="BF32" i="135"/>
  <c r="BG32" i="135"/>
  <c r="BH32" i="135"/>
  <c r="BI32" i="135"/>
  <c r="BJ32" i="135"/>
  <c r="BK32" i="135"/>
  <c r="BL32" i="135"/>
  <c r="BM32" i="135"/>
  <c r="BN32" i="135"/>
  <c r="BO32" i="135"/>
  <c r="BP32" i="135"/>
  <c r="BQ32" i="135"/>
  <c r="BR32" i="135"/>
  <c r="BS32" i="135"/>
  <c r="BT32" i="135"/>
  <c r="BU32" i="135"/>
  <c r="BV32" i="135"/>
  <c r="BW32" i="135"/>
  <c r="BX32" i="135"/>
  <c r="BY32" i="135"/>
  <c r="BZ32" i="135"/>
  <c r="CA32" i="135"/>
  <c r="CB32" i="135"/>
  <c r="CC32" i="135"/>
  <c r="CD32" i="135"/>
  <c r="BD33" i="135"/>
  <c r="BE33" i="135"/>
  <c r="BF33" i="135"/>
  <c r="BG33" i="135"/>
  <c r="BH33" i="135"/>
  <c r="BI33" i="135"/>
  <c r="BJ33" i="135"/>
  <c r="BK33" i="135"/>
  <c r="BL33" i="135"/>
  <c r="BM33" i="135"/>
  <c r="BN33" i="135"/>
  <c r="BO33" i="135"/>
  <c r="BP33" i="135"/>
  <c r="BQ33" i="135"/>
  <c r="BR33" i="135"/>
  <c r="BS33" i="135"/>
  <c r="BT33" i="135"/>
  <c r="BU33" i="135"/>
  <c r="BV33" i="135"/>
  <c r="BW33" i="135"/>
  <c r="BX33" i="135"/>
  <c r="BY33" i="135"/>
  <c r="BZ33" i="135"/>
  <c r="CA33" i="135"/>
  <c r="CB33" i="135"/>
  <c r="CC33" i="135"/>
  <c r="CD33" i="135"/>
  <c r="BD34" i="135"/>
  <c r="BE34" i="135"/>
  <c r="BF34" i="135"/>
  <c r="BG34" i="135"/>
  <c r="BH34" i="135"/>
  <c r="BI34" i="135"/>
  <c r="BJ34" i="135"/>
  <c r="BK34" i="135"/>
  <c r="BL34" i="135"/>
  <c r="BM34" i="135"/>
  <c r="BN34" i="135"/>
  <c r="BO34" i="135"/>
  <c r="BP34" i="135"/>
  <c r="BQ34" i="135"/>
  <c r="BR34" i="135"/>
  <c r="BS34" i="135"/>
  <c r="BT34" i="135"/>
  <c r="BU34" i="135"/>
  <c r="BV34" i="135"/>
  <c r="BW34" i="135"/>
  <c r="BX34" i="135"/>
  <c r="BY34" i="135"/>
  <c r="BZ34" i="135"/>
  <c r="CA34" i="135"/>
  <c r="CB34" i="135"/>
  <c r="CC34" i="135"/>
  <c r="CD34" i="135"/>
  <c r="BD35" i="135"/>
  <c r="BE35" i="135"/>
  <c r="BF35" i="135"/>
  <c r="BG35" i="135"/>
  <c r="BH35" i="135"/>
  <c r="BI35" i="135"/>
  <c r="BJ35" i="135"/>
  <c r="BK35" i="135"/>
  <c r="BL35" i="135"/>
  <c r="BM35" i="135"/>
  <c r="BN35" i="135"/>
  <c r="BO35" i="135"/>
  <c r="BP35" i="135"/>
  <c r="BQ35" i="135"/>
  <c r="BR35" i="135"/>
  <c r="BS35" i="135"/>
  <c r="BT35" i="135"/>
  <c r="BU35" i="135"/>
  <c r="BV35" i="135"/>
  <c r="BW35" i="135"/>
  <c r="BX35" i="135"/>
  <c r="BY35" i="135"/>
  <c r="BZ35" i="135"/>
  <c r="CA35" i="135"/>
  <c r="CB35" i="135"/>
  <c r="CC35" i="135"/>
  <c r="CD35" i="135"/>
  <c r="BD36" i="135"/>
  <c r="BE36" i="135"/>
  <c r="BF36" i="135"/>
  <c r="BG36" i="135"/>
  <c r="BH36" i="135"/>
  <c r="BI36" i="135"/>
  <c r="BJ36" i="135"/>
  <c r="BK36" i="135"/>
  <c r="BL36" i="135"/>
  <c r="BM36" i="135"/>
  <c r="BN36" i="135"/>
  <c r="BO36" i="135"/>
  <c r="BP36" i="135"/>
  <c r="BQ36" i="135"/>
  <c r="BR36" i="135"/>
  <c r="BS36" i="135"/>
  <c r="BT36" i="135"/>
  <c r="BU36" i="135"/>
  <c r="BV36" i="135"/>
  <c r="BW36" i="135"/>
  <c r="BX36" i="135"/>
  <c r="BY36" i="135"/>
  <c r="BZ36" i="135"/>
  <c r="CA36" i="135"/>
  <c r="CB36" i="135"/>
  <c r="CC36" i="135"/>
  <c r="CD36" i="135"/>
  <c r="BD37" i="135"/>
  <c r="BE37" i="135"/>
  <c r="BF37" i="135"/>
  <c r="BG37" i="135"/>
  <c r="BH37" i="135"/>
  <c r="BI37" i="135"/>
  <c r="BJ37" i="135"/>
  <c r="BK37" i="135"/>
  <c r="BL37" i="135"/>
  <c r="BM37" i="135"/>
  <c r="BN37" i="135"/>
  <c r="BO37" i="135"/>
  <c r="BP37" i="135"/>
  <c r="BQ37" i="135"/>
  <c r="BR37" i="135"/>
  <c r="BS37" i="135"/>
  <c r="BT37" i="135"/>
  <c r="BU37" i="135"/>
  <c r="BV37" i="135"/>
  <c r="BW37" i="135"/>
  <c r="BX37" i="135"/>
  <c r="BY37" i="135"/>
  <c r="BZ37" i="135"/>
  <c r="CA37" i="135"/>
  <c r="CB37" i="135"/>
  <c r="CC37" i="135"/>
  <c r="CD37" i="135"/>
  <c r="BD38" i="135"/>
  <c r="BE38" i="135"/>
  <c r="BF38" i="135"/>
  <c r="BG38" i="135"/>
  <c r="BH38" i="135"/>
  <c r="BI38" i="135"/>
  <c r="BJ38" i="135"/>
  <c r="BK38" i="135"/>
  <c r="BL38" i="135"/>
  <c r="BM38" i="135"/>
  <c r="BN38" i="135"/>
  <c r="BO38" i="135"/>
  <c r="BP38" i="135"/>
  <c r="BQ38" i="135"/>
  <c r="BR38" i="135"/>
  <c r="BS38" i="135"/>
  <c r="BT38" i="135"/>
  <c r="BU38" i="135"/>
  <c r="BV38" i="135"/>
  <c r="BW38" i="135"/>
  <c r="BX38" i="135"/>
  <c r="BY38" i="135"/>
  <c r="BZ38" i="135"/>
  <c r="CA38" i="135"/>
  <c r="CB38" i="135"/>
  <c r="CC38" i="135"/>
  <c r="CD38" i="135"/>
  <c r="BD39" i="135"/>
  <c r="BE39" i="135"/>
  <c r="BF39" i="135"/>
  <c r="BG39" i="135"/>
  <c r="BH39" i="135"/>
  <c r="BI39" i="135"/>
  <c r="BJ39" i="135"/>
  <c r="BK39" i="135"/>
  <c r="BL39" i="135"/>
  <c r="BM39" i="135"/>
  <c r="BN39" i="135"/>
  <c r="BO39" i="135"/>
  <c r="BP39" i="135"/>
  <c r="BQ39" i="135"/>
  <c r="BR39" i="135"/>
  <c r="BS39" i="135"/>
  <c r="BT39" i="135"/>
  <c r="BU39" i="135"/>
  <c r="BV39" i="135"/>
  <c r="BW39" i="135"/>
  <c r="BX39" i="135"/>
  <c r="BY39" i="135"/>
  <c r="BZ39" i="135"/>
  <c r="CA39" i="135"/>
  <c r="CB39" i="135"/>
  <c r="CC39" i="135"/>
  <c r="CD39" i="135"/>
  <c r="BD40" i="135"/>
  <c r="BE40" i="135"/>
  <c r="BF40" i="135"/>
  <c r="BG40" i="135"/>
  <c r="BH40" i="135"/>
  <c r="BI40" i="135"/>
  <c r="BJ40" i="135"/>
  <c r="BK40" i="135"/>
  <c r="BL40" i="135"/>
  <c r="BM40" i="135"/>
  <c r="BN40" i="135"/>
  <c r="BO40" i="135"/>
  <c r="BP40" i="135"/>
  <c r="BQ40" i="135"/>
  <c r="BR40" i="135"/>
  <c r="BS40" i="135"/>
  <c r="BT40" i="135"/>
  <c r="BU40" i="135"/>
  <c r="BV40" i="135"/>
  <c r="BW40" i="135"/>
  <c r="BX40" i="135"/>
  <c r="BY40" i="135"/>
  <c r="BZ40" i="135"/>
  <c r="CA40" i="135"/>
  <c r="CB40" i="135"/>
  <c r="CC40" i="135"/>
  <c r="CD40" i="135"/>
  <c r="BD41" i="135"/>
  <c r="BE41" i="135"/>
  <c r="BF41" i="135"/>
  <c r="BG41" i="135"/>
  <c r="BH41" i="135"/>
  <c r="BI41" i="135"/>
  <c r="BJ41" i="135"/>
  <c r="BK41" i="135"/>
  <c r="BL41" i="135"/>
  <c r="BM41" i="135"/>
  <c r="BN41" i="135"/>
  <c r="BO41" i="135"/>
  <c r="BP41" i="135"/>
  <c r="BQ41" i="135"/>
  <c r="BR41" i="135"/>
  <c r="BS41" i="135"/>
  <c r="BT41" i="135"/>
  <c r="BU41" i="135"/>
  <c r="BV41" i="135"/>
  <c r="BW41" i="135"/>
  <c r="BX41" i="135"/>
  <c r="BY41" i="135"/>
  <c r="BZ41" i="135"/>
  <c r="CA41" i="135"/>
  <c r="CB41" i="135"/>
  <c r="CC41" i="135"/>
  <c r="CD41" i="135"/>
  <c r="BD42" i="135"/>
  <c r="BE42" i="135"/>
  <c r="BF42" i="135"/>
  <c r="BG42" i="135"/>
  <c r="BH42" i="135"/>
  <c r="BI42" i="135"/>
  <c r="BJ42" i="135"/>
  <c r="BK42" i="135"/>
  <c r="BL42" i="135"/>
  <c r="BM42" i="135"/>
  <c r="BN42" i="135"/>
  <c r="BO42" i="135"/>
  <c r="BP42" i="135"/>
  <c r="BQ42" i="135"/>
  <c r="BR42" i="135"/>
  <c r="BS42" i="135"/>
  <c r="BT42" i="135"/>
  <c r="BU42" i="135"/>
  <c r="BV42" i="135"/>
  <c r="BW42" i="135"/>
  <c r="BX42" i="135"/>
  <c r="BY42" i="135"/>
  <c r="BZ42" i="135"/>
  <c r="CA42" i="135"/>
  <c r="CB42" i="135"/>
  <c r="CC42" i="135"/>
  <c r="CD42" i="135"/>
  <c r="BD43" i="135"/>
  <c r="BE43" i="135"/>
  <c r="BF43" i="135"/>
  <c r="BG43" i="135"/>
  <c r="BH43" i="135"/>
  <c r="BI43" i="135"/>
  <c r="BJ43" i="135"/>
  <c r="BK43" i="135"/>
  <c r="BL43" i="135"/>
  <c r="BM43" i="135"/>
  <c r="BN43" i="135"/>
  <c r="BO43" i="135"/>
  <c r="BP43" i="135"/>
  <c r="BQ43" i="135"/>
  <c r="BR43" i="135"/>
  <c r="BS43" i="135"/>
  <c r="BT43" i="135"/>
  <c r="BU43" i="135"/>
  <c r="BV43" i="135"/>
  <c r="BW43" i="135"/>
  <c r="BX43" i="135"/>
  <c r="BY43" i="135"/>
  <c r="BZ43" i="135"/>
  <c r="CA43" i="135"/>
  <c r="CB43" i="135"/>
  <c r="CC43" i="135"/>
  <c r="CD43" i="135"/>
  <c r="BD44" i="135"/>
  <c r="BE44" i="135"/>
  <c r="BF44" i="135"/>
  <c r="BG44" i="135"/>
  <c r="BH44" i="135"/>
  <c r="BI44" i="135"/>
  <c r="BJ44" i="135"/>
  <c r="BK44" i="135"/>
  <c r="BL44" i="135"/>
  <c r="BM44" i="135"/>
  <c r="BN44" i="135"/>
  <c r="BO44" i="135"/>
  <c r="BP44" i="135"/>
  <c r="BQ44" i="135"/>
  <c r="BR44" i="135"/>
  <c r="BS44" i="135"/>
  <c r="BT44" i="135"/>
  <c r="BU44" i="135"/>
  <c r="BV44" i="135"/>
  <c r="BW44" i="135"/>
  <c r="BX44" i="135"/>
  <c r="BY44" i="135"/>
  <c r="BZ44" i="135"/>
  <c r="CA44" i="135"/>
  <c r="CB44" i="135"/>
  <c r="CC44" i="135"/>
  <c r="CD44" i="135"/>
  <c r="BD45" i="135"/>
  <c r="BE45" i="135"/>
  <c r="BF45" i="135"/>
  <c r="BG45" i="135"/>
  <c r="BH45" i="135"/>
  <c r="BI45" i="135"/>
  <c r="BJ45" i="135"/>
  <c r="BK45" i="135"/>
  <c r="BL45" i="135"/>
  <c r="BM45" i="135"/>
  <c r="BN45" i="135"/>
  <c r="BO45" i="135"/>
  <c r="BP45" i="135"/>
  <c r="BQ45" i="135"/>
  <c r="BR45" i="135"/>
  <c r="BS45" i="135"/>
  <c r="BT45" i="135"/>
  <c r="BU45" i="135"/>
  <c r="BV45" i="135"/>
  <c r="BW45" i="135"/>
  <c r="BX45" i="135"/>
  <c r="BY45" i="135"/>
  <c r="BZ45" i="135"/>
  <c r="CA45" i="135"/>
  <c r="CB45" i="135"/>
  <c r="CC45" i="135"/>
  <c r="CD45" i="135"/>
  <c r="BD46" i="135"/>
  <c r="BE46" i="135"/>
  <c r="BF46" i="135"/>
  <c r="BG46" i="135"/>
  <c r="BH46" i="135"/>
  <c r="BI46" i="135"/>
  <c r="BJ46" i="135"/>
  <c r="BK46" i="135"/>
  <c r="BL46" i="135"/>
  <c r="BM46" i="135"/>
  <c r="BN46" i="135"/>
  <c r="BO46" i="135"/>
  <c r="BP46" i="135"/>
  <c r="BQ46" i="135"/>
  <c r="BR46" i="135"/>
  <c r="BS46" i="135"/>
  <c r="BT46" i="135"/>
  <c r="BU46" i="135"/>
  <c r="BV46" i="135"/>
  <c r="BW46" i="135"/>
  <c r="BX46" i="135"/>
  <c r="BY46" i="135"/>
  <c r="BZ46" i="135"/>
  <c r="CA46" i="135"/>
  <c r="CB46" i="135"/>
  <c r="CC46" i="135"/>
  <c r="CD46" i="135"/>
  <c r="BD47" i="135"/>
  <c r="BE47" i="135"/>
  <c r="BF47" i="135"/>
  <c r="BG47" i="135"/>
  <c r="BH47" i="135"/>
  <c r="BI47" i="135"/>
  <c r="BJ47" i="135"/>
  <c r="BK47" i="135"/>
  <c r="BL47" i="135"/>
  <c r="BM47" i="135"/>
  <c r="BN47" i="135"/>
  <c r="BO47" i="135"/>
  <c r="BP47" i="135"/>
  <c r="BQ47" i="135"/>
  <c r="BR47" i="135"/>
  <c r="BS47" i="135"/>
  <c r="BT47" i="135"/>
  <c r="BU47" i="135"/>
  <c r="BV47" i="135"/>
  <c r="BW47" i="135"/>
  <c r="BX47" i="135"/>
  <c r="BY47" i="135"/>
  <c r="BZ47" i="135"/>
  <c r="CA47" i="135"/>
  <c r="CB47" i="135"/>
  <c r="CC47" i="135"/>
  <c r="CD47" i="135"/>
  <c r="BD48" i="135"/>
  <c r="BE48" i="135"/>
  <c r="BF48" i="135"/>
  <c r="BG48" i="135"/>
  <c r="BH48" i="135"/>
  <c r="BI48" i="135"/>
  <c r="BJ48" i="135"/>
  <c r="BK48" i="135"/>
  <c r="BL48" i="135"/>
  <c r="BM48" i="135"/>
  <c r="BN48" i="135"/>
  <c r="BO48" i="135"/>
  <c r="BP48" i="135"/>
  <c r="BQ48" i="135"/>
  <c r="BR48" i="135"/>
  <c r="BS48" i="135"/>
  <c r="BT48" i="135"/>
  <c r="BU48" i="135"/>
  <c r="BV48" i="135"/>
  <c r="BW48" i="135"/>
  <c r="BX48" i="135"/>
  <c r="BY48" i="135"/>
  <c r="BZ48" i="135"/>
  <c r="CA48" i="135"/>
  <c r="CB48" i="135"/>
  <c r="CC48" i="135"/>
  <c r="CD48" i="135"/>
  <c r="BD4" i="135"/>
  <c r="BE4" i="135"/>
  <c r="BF4" i="135"/>
  <c r="BG4" i="135"/>
  <c r="BH4" i="135"/>
  <c r="BI4" i="135"/>
  <c r="BJ4" i="135"/>
  <c r="BK4" i="135"/>
  <c r="BL4" i="135"/>
  <c r="BM4" i="135"/>
  <c r="BN4" i="135"/>
  <c r="BO4" i="135"/>
  <c r="BP4" i="135"/>
  <c r="BQ4" i="135"/>
  <c r="BR4" i="135"/>
  <c r="BS4" i="135"/>
  <c r="BT4" i="135"/>
  <c r="BU4" i="135"/>
  <c r="BV4" i="135"/>
  <c r="BW4" i="135"/>
  <c r="BX4" i="135"/>
  <c r="BY4" i="135"/>
  <c r="BZ4" i="135"/>
  <c r="CA4" i="135"/>
  <c r="CB4" i="135"/>
  <c r="CC4" i="135"/>
  <c r="CD4" i="135"/>
  <c r="BC5" i="135"/>
  <c r="BC6" i="135"/>
  <c r="BC7" i="135"/>
  <c r="BC8" i="135"/>
  <c r="BC9" i="135"/>
  <c r="BC10" i="135"/>
  <c r="BC11" i="135"/>
  <c r="BC12" i="135"/>
  <c r="BC13" i="135"/>
  <c r="BC14" i="135"/>
  <c r="BC15" i="135"/>
  <c r="BC16" i="135"/>
  <c r="BC17" i="135"/>
  <c r="BC18" i="135"/>
  <c r="BC19" i="135"/>
  <c r="BC20" i="135"/>
  <c r="BC21" i="135"/>
  <c r="BC22" i="135"/>
  <c r="BC23" i="135"/>
  <c r="BC24" i="135"/>
  <c r="BC25" i="135"/>
  <c r="BC26" i="135"/>
  <c r="BC27" i="135"/>
  <c r="BC28" i="135"/>
  <c r="BC29" i="135"/>
  <c r="BC30" i="135"/>
  <c r="BC31" i="135"/>
  <c r="BC32" i="135"/>
  <c r="BC33" i="135"/>
  <c r="BC34" i="135"/>
  <c r="BC35" i="135"/>
  <c r="BC36" i="135"/>
  <c r="BC37" i="135"/>
  <c r="BC38" i="135"/>
  <c r="BC39" i="135"/>
  <c r="BC40" i="135"/>
  <c r="BC41" i="135"/>
  <c r="BC42" i="135"/>
  <c r="BC43" i="135"/>
  <c r="BC44" i="135"/>
  <c r="BC45" i="135"/>
  <c r="BC46" i="135"/>
  <c r="BC47" i="135"/>
  <c r="BC48" i="135"/>
  <c r="BC4" i="135"/>
  <c r="AJ5" i="135"/>
  <c r="AK5" i="135"/>
  <c r="AL5" i="135"/>
  <c r="AM5" i="135"/>
  <c r="AN5" i="135"/>
  <c r="AO5" i="135"/>
  <c r="AP5" i="135"/>
  <c r="AQ5" i="135"/>
  <c r="AR5" i="135"/>
  <c r="AS5" i="135"/>
  <c r="AT5" i="135"/>
  <c r="AU5" i="135"/>
  <c r="AV5" i="135"/>
  <c r="AW5" i="135"/>
  <c r="AX5" i="135"/>
  <c r="AY5" i="135"/>
  <c r="AZ5" i="135"/>
  <c r="BA5" i="135"/>
  <c r="BB5" i="135"/>
  <c r="AJ6" i="135"/>
  <c r="AK6" i="135"/>
  <c r="AL6" i="135"/>
  <c r="AM6" i="135"/>
  <c r="AN6" i="135"/>
  <c r="AO6" i="135"/>
  <c r="AP6" i="135"/>
  <c r="AQ6" i="135"/>
  <c r="AR6" i="135"/>
  <c r="AS6" i="135"/>
  <c r="AT6" i="135"/>
  <c r="AU6" i="135"/>
  <c r="AV6" i="135"/>
  <c r="AW6" i="135"/>
  <c r="AX6" i="135"/>
  <c r="AY6" i="135"/>
  <c r="AZ6" i="135"/>
  <c r="BA6" i="135"/>
  <c r="BB6" i="135"/>
  <c r="AJ7" i="135"/>
  <c r="AK7" i="135"/>
  <c r="AL7" i="135"/>
  <c r="AM7" i="135"/>
  <c r="AN7" i="135"/>
  <c r="AO7" i="135"/>
  <c r="AP7" i="135"/>
  <c r="AQ7" i="135"/>
  <c r="AR7" i="135"/>
  <c r="AS7" i="135"/>
  <c r="AT7" i="135"/>
  <c r="AU7" i="135"/>
  <c r="AV7" i="135"/>
  <c r="AW7" i="135"/>
  <c r="AX7" i="135"/>
  <c r="AY7" i="135"/>
  <c r="AZ7" i="135"/>
  <c r="BA7" i="135"/>
  <c r="BB7" i="135"/>
  <c r="AJ8" i="135"/>
  <c r="AK8" i="135"/>
  <c r="AL8" i="135"/>
  <c r="AM8" i="135"/>
  <c r="AN8" i="135"/>
  <c r="AO8" i="135"/>
  <c r="AP8" i="135"/>
  <c r="AQ8" i="135"/>
  <c r="AR8" i="135"/>
  <c r="AS8" i="135"/>
  <c r="AT8" i="135"/>
  <c r="AU8" i="135"/>
  <c r="AV8" i="135"/>
  <c r="AW8" i="135"/>
  <c r="AX8" i="135"/>
  <c r="AY8" i="135"/>
  <c r="AZ8" i="135"/>
  <c r="BA8" i="135"/>
  <c r="BB8" i="135"/>
  <c r="AJ9" i="135"/>
  <c r="AK9" i="135"/>
  <c r="AL9" i="135"/>
  <c r="AM9" i="135"/>
  <c r="AN9" i="135"/>
  <c r="AO9" i="135"/>
  <c r="AP9" i="135"/>
  <c r="AQ9" i="135"/>
  <c r="AR9" i="135"/>
  <c r="AS9" i="135"/>
  <c r="AT9" i="135"/>
  <c r="AU9" i="135"/>
  <c r="AV9" i="135"/>
  <c r="AW9" i="135"/>
  <c r="AX9" i="135"/>
  <c r="AY9" i="135"/>
  <c r="AZ9" i="135"/>
  <c r="BA9" i="135"/>
  <c r="BB9" i="135"/>
  <c r="AJ10" i="135"/>
  <c r="AK10" i="135"/>
  <c r="AL10" i="135"/>
  <c r="AM10" i="135"/>
  <c r="AN10" i="135"/>
  <c r="AO10" i="135"/>
  <c r="AP10" i="135"/>
  <c r="AQ10" i="135"/>
  <c r="AR10" i="135"/>
  <c r="AS10" i="135"/>
  <c r="AT10" i="135"/>
  <c r="AU10" i="135"/>
  <c r="AV10" i="135"/>
  <c r="AW10" i="135"/>
  <c r="AX10" i="135"/>
  <c r="AY10" i="135"/>
  <c r="AZ10" i="135"/>
  <c r="BA10" i="135"/>
  <c r="BB10" i="135"/>
  <c r="AJ11" i="135"/>
  <c r="AK11" i="135"/>
  <c r="AL11" i="135"/>
  <c r="AM11" i="135"/>
  <c r="AN11" i="135"/>
  <c r="AO11" i="135"/>
  <c r="AP11" i="135"/>
  <c r="AQ11" i="135"/>
  <c r="AR11" i="135"/>
  <c r="AS11" i="135"/>
  <c r="AT11" i="135"/>
  <c r="AU11" i="135"/>
  <c r="AV11" i="135"/>
  <c r="AW11" i="135"/>
  <c r="AX11" i="135"/>
  <c r="AY11" i="135"/>
  <c r="AZ11" i="135"/>
  <c r="BA11" i="135"/>
  <c r="BB11" i="135"/>
  <c r="AJ12" i="135"/>
  <c r="AK12" i="135"/>
  <c r="AL12" i="135"/>
  <c r="AM12" i="135"/>
  <c r="AN12" i="135"/>
  <c r="AO12" i="135"/>
  <c r="AP12" i="135"/>
  <c r="AQ12" i="135"/>
  <c r="AR12" i="135"/>
  <c r="AS12" i="135"/>
  <c r="AT12" i="135"/>
  <c r="AU12" i="135"/>
  <c r="AV12" i="135"/>
  <c r="AW12" i="135"/>
  <c r="AX12" i="135"/>
  <c r="AY12" i="135"/>
  <c r="AZ12" i="135"/>
  <c r="BA12" i="135"/>
  <c r="BB12" i="135"/>
  <c r="AJ13" i="135"/>
  <c r="AK13" i="135"/>
  <c r="AL13" i="135"/>
  <c r="AM13" i="135"/>
  <c r="AN13" i="135"/>
  <c r="AO13" i="135"/>
  <c r="AP13" i="135"/>
  <c r="AQ13" i="135"/>
  <c r="AR13" i="135"/>
  <c r="AS13" i="135"/>
  <c r="AT13" i="135"/>
  <c r="AU13" i="135"/>
  <c r="AV13" i="135"/>
  <c r="AW13" i="135"/>
  <c r="AX13" i="135"/>
  <c r="AY13" i="135"/>
  <c r="AZ13" i="135"/>
  <c r="BA13" i="135"/>
  <c r="BB13" i="135"/>
  <c r="AJ14" i="135"/>
  <c r="AK14" i="135"/>
  <c r="AL14" i="135"/>
  <c r="AM14" i="135"/>
  <c r="AN14" i="135"/>
  <c r="AO14" i="135"/>
  <c r="AP14" i="135"/>
  <c r="AQ14" i="135"/>
  <c r="AR14" i="135"/>
  <c r="AS14" i="135"/>
  <c r="AT14" i="135"/>
  <c r="AU14" i="135"/>
  <c r="AV14" i="135"/>
  <c r="AW14" i="135"/>
  <c r="AX14" i="135"/>
  <c r="AY14" i="135"/>
  <c r="AZ14" i="135"/>
  <c r="BA14" i="135"/>
  <c r="BB14" i="135"/>
  <c r="AJ15" i="135"/>
  <c r="AK15" i="135"/>
  <c r="AL15" i="135"/>
  <c r="AM15" i="135"/>
  <c r="AN15" i="135"/>
  <c r="AO15" i="135"/>
  <c r="AP15" i="135"/>
  <c r="AQ15" i="135"/>
  <c r="AR15" i="135"/>
  <c r="AS15" i="135"/>
  <c r="AT15" i="135"/>
  <c r="AU15" i="135"/>
  <c r="AV15" i="135"/>
  <c r="AW15" i="135"/>
  <c r="AX15" i="135"/>
  <c r="AY15" i="135"/>
  <c r="AZ15" i="135"/>
  <c r="BA15" i="135"/>
  <c r="BB15" i="135"/>
  <c r="AJ16" i="135"/>
  <c r="AK16" i="135"/>
  <c r="AL16" i="135"/>
  <c r="AM16" i="135"/>
  <c r="AN16" i="135"/>
  <c r="AO16" i="135"/>
  <c r="AP16" i="135"/>
  <c r="AQ16" i="135"/>
  <c r="AR16" i="135"/>
  <c r="AS16" i="135"/>
  <c r="AT16" i="135"/>
  <c r="AU16" i="135"/>
  <c r="AV16" i="135"/>
  <c r="AW16" i="135"/>
  <c r="AX16" i="135"/>
  <c r="AY16" i="135"/>
  <c r="AZ16" i="135"/>
  <c r="BA16" i="135"/>
  <c r="BB16" i="135"/>
  <c r="AJ17" i="135"/>
  <c r="AK17" i="135"/>
  <c r="AL17" i="135"/>
  <c r="AM17" i="135"/>
  <c r="AN17" i="135"/>
  <c r="AO17" i="135"/>
  <c r="AP17" i="135"/>
  <c r="AQ17" i="135"/>
  <c r="AR17" i="135"/>
  <c r="AS17" i="135"/>
  <c r="AT17" i="135"/>
  <c r="AU17" i="135"/>
  <c r="AV17" i="135"/>
  <c r="AW17" i="135"/>
  <c r="AX17" i="135"/>
  <c r="AY17" i="135"/>
  <c r="AZ17" i="135"/>
  <c r="BA17" i="135"/>
  <c r="BB17" i="135"/>
  <c r="AJ18" i="135"/>
  <c r="AK18" i="135"/>
  <c r="AL18" i="135"/>
  <c r="AM18" i="135"/>
  <c r="AN18" i="135"/>
  <c r="AO18" i="135"/>
  <c r="AP18" i="135"/>
  <c r="AQ18" i="135"/>
  <c r="AR18" i="135"/>
  <c r="AS18" i="135"/>
  <c r="AT18" i="135"/>
  <c r="AU18" i="135"/>
  <c r="AV18" i="135"/>
  <c r="AW18" i="135"/>
  <c r="AX18" i="135"/>
  <c r="AY18" i="135"/>
  <c r="AZ18" i="135"/>
  <c r="BA18" i="135"/>
  <c r="BB18" i="135"/>
  <c r="AJ19" i="135"/>
  <c r="AK19" i="135"/>
  <c r="AL19" i="135"/>
  <c r="AM19" i="135"/>
  <c r="AN19" i="135"/>
  <c r="AO19" i="135"/>
  <c r="AP19" i="135"/>
  <c r="AQ19" i="135"/>
  <c r="AR19" i="135"/>
  <c r="AS19" i="135"/>
  <c r="AT19" i="135"/>
  <c r="AU19" i="135"/>
  <c r="AV19" i="135"/>
  <c r="AW19" i="135"/>
  <c r="AX19" i="135"/>
  <c r="AY19" i="135"/>
  <c r="AZ19" i="135"/>
  <c r="BA19" i="135"/>
  <c r="BB19" i="135"/>
  <c r="AJ20" i="135"/>
  <c r="AK20" i="135"/>
  <c r="AL20" i="135"/>
  <c r="AM20" i="135"/>
  <c r="AN20" i="135"/>
  <c r="AO20" i="135"/>
  <c r="AP20" i="135"/>
  <c r="AQ20" i="135"/>
  <c r="AR20" i="135"/>
  <c r="AS20" i="135"/>
  <c r="AT20" i="135"/>
  <c r="AU20" i="135"/>
  <c r="AV20" i="135"/>
  <c r="AW20" i="135"/>
  <c r="AX20" i="135"/>
  <c r="AY20" i="135"/>
  <c r="AZ20" i="135"/>
  <c r="BA20" i="135"/>
  <c r="BB20" i="135"/>
  <c r="AJ21" i="135"/>
  <c r="AK21" i="135"/>
  <c r="AL21" i="135"/>
  <c r="AM21" i="135"/>
  <c r="AN21" i="135"/>
  <c r="AO21" i="135"/>
  <c r="AP21" i="135"/>
  <c r="AQ21" i="135"/>
  <c r="AR21" i="135"/>
  <c r="AS21" i="135"/>
  <c r="AT21" i="135"/>
  <c r="AU21" i="135"/>
  <c r="AV21" i="135"/>
  <c r="AW21" i="135"/>
  <c r="AX21" i="135"/>
  <c r="AY21" i="135"/>
  <c r="AZ21" i="135"/>
  <c r="BA21" i="135"/>
  <c r="BB21" i="135"/>
  <c r="AJ22" i="135"/>
  <c r="AK22" i="135"/>
  <c r="AL22" i="135"/>
  <c r="AM22" i="135"/>
  <c r="AN22" i="135"/>
  <c r="AO22" i="135"/>
  <c r="AP22" i="135"/>
  <c r="AQ22" i="135"/>
  <c r="AR22" i="135"/>
  <c r="AS22" i="135"/>
  <c r="AT22" i="135"/>
  <c r="AU22" i="135"/>
  <c r="AV22" i="135"/>
  <c r="AW22" i="135"/>
  <c r="AX22" i="135"/>
  <c r="AY22" i="135"/>
  <c r="AZ22" i="135"/>
  <c r="BA22" i="135"/>
  <c r="BB22" i="135"/>
  <c r="AJ23" i="135"/>
  <c r="AK23" i="135"/>
  <c r="AL23" i="135"/>
  <c r="AM23" i="135"/>
  <c r="AN23" i="135"/>
  <c r="AO23" i="135"/>
  <c r="AP23" i="135"/>
  <c r="AQ23" i="135"/>
  <c r="AR23" i="135"/>
  <c r="AS23" i="135"/>
  <c r="AT23" i="135"/>
  <c r="AU23" i="135"/>
  <c r="AV23" i="135"/>
  <c r="AW23" i="135"/>
  <c r="AX23" i="135"/>
  <c r="AY23" i="135"/>
  <c r="AZ23" i="135"/>
  <c r="BA23" i="135"/>
  <c r="BB23" i="135"/>
  <c r="AJ24" i="135"/>
  <c r="AK24" i="135"/>
  <c r="AL24" i="135"/>
  <c r="AM24" i="135"/>
  <c r="AN24" i="135"/>
  <c r="AO24" i="135"/>
  <c r="AP24" i="135"/>
  <c r="AQ24" i="135"/>
  <c r="AR24" i="135"/>
  <c r="AS24" i="135"/>
  <c r="AT24" i="135"/>
  <c r="AU24" i="135"/>
  <c r="AV24" i="135"/>
  <c r="AW24" i="135"/>
  <c r="AX24" i="135"/>
  <c r="AY24" i="135"/>
  <c r="AZ24" i="135"/>
  <c r="BA24" i="135"/>
  <c r="BB24" i="135"/>
  <c r="AJ25" i="135"/>
  <c r="AK25" i="135"/>
  <c r="AL25" i="135"/>
  <c r="AM25" i="135"/>
  <c r="AN25" i="135"/>
  <c r="AO25" i="135"/>
  <c r="AP25" i="135"/>
  <c r="AQ25" i="135"/>
  <c r="AR25" i="135"/>
  <c r="AS25" i="135"/>
  <c r="AT25" i="135"/>
  <c r="AU25" i="135"/>
  <c r="AV25" i="135"/>
  <c r="AW25" i="135"/>
  <c r="AX25" i="135"/>
  <c r="AY25" i="135"/>
  <c r="AZ25" i="135"/>
  <c r="BA25" i="135"/>
  <c r="BB25" i="135"/>
  <c r="AJ26" i="135"/>
  <c r="AK26" i="135"/>
  <c r="AL26" i="135"/>
  <c r="AM26" i="135"/>
  <c r="AN26" i="135"/>
  <c r="AO26" i="135"/>
  <c r="AP26" i="135"/>
  <c r="AQ26" i="135"/>
  <c r="AR26" i="135"/>
  <c r="AS26" i="135"/>
  <c r="AT26" i="135"/>
  <c r="AU26" i="135"/>
  <c r="AV26" i="135"/>
  <c r="AW26" i="135"/>
  <c r="AX26" i="135"/>
  <c r="AY26" i="135"/>
  <c r="AZ26" i="135"/>
  <c r="BA26" i="135"/>
  <c r="BB26" i="135"/>
  <c r="AJ27" i="135"/>
  <c r="AK27" i="135"/>
  <c r="AL27" i="135"/>
  <c r="AM27" i="135"/>
  <c r="AN27" i="135"/>
  <c r="AO27" i="135"/>
  <c r="AP27" i="135"/>
  <c r="AQ27" i="135"/>
  <c r="AR27" i="135"/>
  <c r="AS27" i="135"/>
  <c r="AT27" i="135"/>
  <c r="AU27" i="135"/>
  <c r="AV27" i="135"/>
  <c r="AW27" i="135"/>
  <c r="AX27" i="135"/>
  <c r="AY27" i="135"/>
  <c r="AZ27" i="135"/>
  <c r="BA27" i="135"/>
  <c r="BB27" i="135"/>
  <c r="AJ28" i="135"/>
  <c r="AK28" i="135"/>
  <c r="AL28" i="135"/>
  <c r="AM28" i="135"/>
  <c r="AN28" i="135"/>
  <c r="AO28" i="135"/>
  <c r="AP28" i="135"/>
  <c r="AQ28" i="135"/>
  <c r="AR28" i="135"/>
  <c r="AS28" i="135"/>
  <c r="AT28" i="135"/>
  <c r="AU28" i="135"/>
  <c r="AV28" i="135"/>
  <c r="AW28" i="135"/>
  <c r="AX28" i="135"/>
  <c r="AY28" i="135"/>
  <c r="AZ28" i="135"/>
  <c r="BA28" i="135"/>
  <c r="BB28" i="135"/>
  <c r="AJ29" i="135"/>
  <c r="AK29" i="135"/>
  <c r="AL29" i="135"/>
  <c r="AM29" i="135"/>
  <c r="AN29" i="135"/>
  <c r="AO29" i="135"/>
  <c r="AP29" i="135"/>
  <c r="AQ29" i="135"/>
  <c r="AR29" i="135"/>
  <c r="AS29" i="135"/>
  <c r="AT29" i="135"/>
  <c r="AU29" i="135"/>
  <c r="AV29" i="135"/>
  <c r="AW29" i="135"/>
  <c r="AX29" i="135"/>
  <c r="AY29" i="135"/>
  <c r="AZ29" i="135"/>
  <c r="BA29" i="135"/>
  <c r="BB29" i="135"/>
  <c r="AJ30" i="135"/>
  <c r="AK30" i="135"/>
  <c r="AL30" i="135"/>
  <c r="AM30" i="135"/>
  <c r="AN30" i="135"/>
  <c r="AO30" i="135"/>
  <c r="AP30" i="135"/>
  <c r="AQ30" i="135"/>
  <c r="AR30" i="135"/>
  <c r="AS30" i="135"/>
  <c r="AT30" i="135"/>
  <c r="AU30" i="135"/>
  <c r="AV30" i="135"/>
  <c r="AW30" i="135"/>
  <c r="AX30" i="135"/>
  <c r="AY30" i="135"/>
  <c r="AZ30" i="135"/>
  <c r="BA30" i="135"/>
  <c r="BB30" i="135"/>
  <c r="AJ31" i="135"/>
  <c r="AK31" i="135"/>
  <c r="AL31" i="135"/>
  <c r="AM31" i="135"/>
  <c r="AN31" i="135"/>
  <c r="AO31" i="135"/>
  <c r="AP31" i="135"/>
  <c r="AQ31" i="135"/>
  <c r="AR31" i="135"/>
  <c r="AS31" i="135"/>
  <c r="AT31" i="135"/>
  <c r="AU31" i="135"/>
  <c r="AV31" i="135"/>
  <c r="AW31" i="135"/>
  <c r="AX31" i="135"/>
  <c r="AY31" i="135"/>
  <c r="AZ31" i="135"/>
  <c r="BA31" i="135"/>
  <c r="BB31" i="135"/>
  <c r="AJ32" i="135"/>
  <c r="AK32" i="135"/>
  <c r="AL32" i="135"/>
  <c r="AM32" i="135"/>
  <c r="AN32" i="135"/>
  <c r="AO32" i="135"/>
  <c r="AP32" i="135"/>
  <c r="AQ32" i="135"/>
  <c r="AR32" i="135"/>
  <c r="AS32" i="135"/>
  <c r="AT32" i="135"/>
  <c r="AU32" i="135"/>
  <c r="AV32" i="135"/>
  <c r="AW32" i="135"/>
  <c r="AX32" i="135"/>
  <c r="AY32" i="135"/>
  <c r="AZ32" i="135"/>
  <c r="BA32" i="135"/>
  <c r="BB32" i="135"/>
  <c r="AJ33" i="135"/>
  <c r="AK33" i="135"/>
  <c r="AL33" i="135"/>
  <c r="AM33" i="135"/>
  <c r="AN33" i="135"/>
  <c r="AO33" i="135"/>
  <c r="AP33" i="135"/>
  <c r="AQ33" i="135"/>
  <c r="AR33" i="135"/>
  <c r="AS33" i="135"/>
  <c r="AT33" i="135"/>
  <c r="AU33" i="135"/>
  <c r="AV33" i="135"/>
  <c r="AW33" i="135"/>
  <c r="AX33" i="135"/>
  <c r="AY33" i="135"/>
  <c r="AZ33" i="135"/>
  <c r="BA33" i="135"/>
  <c r="BB33" i="135"/>
  <c r="AJ34" i="135"/>
  <c r="AK34" i="135"/>
  <c r="AL34" i="135"/>
  <c r="AM34" i="135"/>
  <c r="AN34" i="135"/>
  <c r="AO34" i="135"/>
  <c r="AP34" i="135"/>
  <c r="AQ34" i="135"/>
  <c r="AR34" i="135"/>
  <c r="AS34" i="135"/>
  <c r="AT34" i="135"/>
  <c r="AU34" i="135"/>
  <c r="AV34" i="135"/>
  <c r="AW34" i="135"/>
  <c r="AX34" i="135"/>
  <c r="AY34" i="135"/>
  <c r="AZ34" i="135"/>
  <c r="BA34" i="135"/>
  <c r="BB34" i="135"/>
  <c r="AJ35" i="135"/>
  <c r="AK35" i="135"/>
  <c r="AL35" i="135"/>
  <c r="AM35" i="135"/>
  <c r="AN35" i="135"/>
  <c r="AO35" i="135"/>
  <c r="AP35" i="135"/>
  <c r="AQ35" i="135"/>
  <c r="AR35" i="135"/>
  <c r="AS35" i="135"/>
  <c r="AT35" i="135"/>
  <c r="AU35" i="135"/>
  <c r="AV35" i="135"/>
  <c r="AW35" i="135"/>
  <c r="AX35" i="135"/>
  <c r="AY35" i="135"/>
  <c r="AZ35" i="135"/>
  <c r="BA35" i="135"/>
  <c r="BB35" i="135"/>
  <c r="AJ36" i="135"/>
  <c r="AK36" i="135"/>
  <c r="AL36" i="135"/>
  <c r="AM36" i="135"/>
  <c r="AN36" i="135"/>
  <c r="AO36" i="135"/>
  <c r="AP36" i="135"/>
  <c r="AQ36" i="135"/>
  <c r="AR36" i="135"/>
  <c r="AS36" i="135"/>
  <c r="AT36" i="135"/>
  <c r="AU36" i="135"/>
  <c r="AV36" i="135"/>
  <c r="AW36" i="135"/>
  <c r="AX36" i="135"/>
  <c r="AY36" i="135"/>
  <c r="AZ36" i="135"/>
  <c r="BA36" i="135"/>
  <c r="BB36" i="135"/>
  <c r="AJ37" i="135"/>
  <c r="AK37" i="135"/>
  <c r="AL37" i="135"/>
  <c r="AM37" i="135"/>
  <c r="AN37" i="135"/>
  <c r="AO37" i="135"/>
  <c r="AP37" i="135"/>
  <c r="AQ37" i="135"/>
  <c r="AR37" i="135"/>
  <c r="AS37" i="135"/>
  <c r="AT37" i="135"/>
  <c r="AU37" i="135"/>
  <c r="AV37" i="135"/>
  <c r="AW37" i="135"/>
  <c r="AX37" i="135"/>
  <c r="AY37" i="135"/>
  <c r="AZ37" i="135"/>
  <c r="BA37" i="135"/>
  <c r="BB37" i="135"/>
  <c r="AJ38" i="135"/>
  <c r="AK38" i="135"/>
  <c r="AL38" i="135"/>
  <c r="AM38" i="135"/>
  <c r="AN38" i="135"/>
  <c r="AO38" i="135"/>
  <c r="AP38" i="135"/>
  <c r="AQ38" i="135"/>
  <c r="AR38" i="135"/>
  <c r="AS38" i="135"/>
  <c r="AT38" i="135"/>
  <c r="AU38" i="135"/>
  <c r="AV38" i="135"/>
  <c r="AW38" i="135"/>
  <c r="AX38" i="135"/>
  <c r="AY38" i="135"/>
  <c r="AZ38" i="135"/>
  <c r="BA38" i="135"/>
  <c r="BB38" i="135"/>
  <c r="AJ39" i="135"/>
  <c r="AK39" i="135"/>
  <c r="AL39" i="135"/>
  <c r="AM39" i="135"/>
  <c r="AN39" i="135"/>
  <c r="AO39" i="135"/>
  <c r="AP39" i="135"/>
  <c r="AQ39" i="135"/>
  <c r="AR39" i="135"/>
  <c r="AS39" i="135"/>
  <c r="AT39" i="135"/>
  <c r="AU39" i="135"/>
  <c r="AV39" i="135"/>
  <c r="AW39" i="135"/>
  <c r="AX39" i="135"/>
  <c r="AY39" i="135"/>
  <c r="AZ39" i="135"/>
  <c r="BA39" i="135"/>
  <c r="BB39" i="135"/>
  <c r="AJ40" i="135"/>
  <c r="AK40" i="135"/>
  <c r="AL40" i="135"/>
  <c r="AM40" i="135"/>
  <c r="AN40" i="135"/>
  <c r="AO40" i="135"/>
  <c r="AP40" i="135"/>
  <c r="AQ40" i="135"/>
  <c r="AR40" i="135"/>
  <c r="AS40" i="135"/>
  <c r="AT40" i="135"/>
  <c r="AU40" i="135"/>
  <c r="AV40" i="135"/>
  <c r="AW40" i="135"/>
  <c r="AX40" i="135"/>
  <c r="AY40" i="135"/>
  <c r="AZ40" i="135"/>
  <c r="BA40" i="135"/>
  <c r="BB40" i="135"/>
  <c r="AJ41" i="135"/>
  <c r="AK41" i="135"/>
  <c r="AL41" i="135"/>
  <c r="AM41" i="135"/>
  <c r="AN41" i="135"/>
  <c r="AO41" i="135"/>
  <c r="AP41" i="135"/>
  <c r="AQ41" i="135"/>
  <c r="AR41" i="135"/>
  <c r="AS41" i="135"/>
  <c r="AT41" i="135"/>
  <c r="AU41" i="135"/>
  <c r="AV41" i="135"/>
  <c r="AW41" i="135"/>
  <c r="AX41" i="135"/>
  <c r="AY41" i="135"/>
  <c r="AZ41" i="135"/>
  <c r="BA41" i="135"/>
  <c r="BB41" i="135"/>
  <c r="AJ42" i="135"/>
  <c r="AK42" i="135"/>
  <c r="AL42" i="135"/>
  <c r="AM42" i="135"/>
  <c r="AN42" i="135"/>
  <c r="AO42" i="135"/>
  <c r="AP42" i="135"/>
  <c r="AQ42" i="135"/>
  <c r="AR42" i="135"/>
  <c r="AS42" i="135"/>
  <c r="AT42" i="135"/>
  <c r="AU42" i="135"/>
  <c r="AV42" i="135"/>
  <c r="AW42" i="135"/>
  <c r="AX42" i="135"/>
  <c r="AY42" i="135"/>
  <c r="AZ42" i="135"/>
  <c r="BA42" i="135"/>
  <c r="BB42" i="135"/>
  <c r="AJ43" i="135"/>
  <c r="AK43" i="135"/>
  <c r="AL43" i="135"/>
  <c r="AM43" i="135"/>
  <c r="AN43" i="135"/>
  <c r="AO43" i="135"/>
  <c r="AP43" i="135"/>
  <c r="AQ43" i="135"/>
  <c r="AR43" i="135"/>
  <c r="AS43" i="135"/>
  <c r="AT43" i="135"/>
  <c r="AU43" i="135"/>
  <c r="AV43" i="135"/>
  <c r="AW43" i="135"/>
  <c r="AX43" i="135"/>
  <c r="AY43" i="135"/>
  <c r="AZ43" i="135"/>
  <c r="BA43" i="135"/>
  <c r="BB43" i="135"/>
  <c r="AJ44" i="135"/>
  <c r="AK44" i="135"/>
  <c r="AL44" i="135"/>
  <c r="AM44" i="135"/>
  <c r="AN44" i="135"/>
  <c r="AO44" i="135"/>
  <c r="AP44" i="135"/>
  <c r="AQ44" i="135"/>
  <c r="AR44" i="135"/>
  <c r="AS44" i="135"/>
  <c r="AT44" i="135"/>
  <c r="AU44" i="135"/>
  <c r="AV44" i="135"/>
  <c r="AW44" i="135"/>
  <c r="AX44" i="135"/>
  <c r="AY44" i="135"/>
  <c r="AZ44" i="135"/>
  <c r="BA44" i="135"/>
  <c r="BB44" i="135"/>
  <c r="AJ45" i="135"/>
  <c r="AK45" i="135"/>
  <c r="AL45" i="135"/>
  <c r="AM45" i="135"/>
  <c r="AN45" i="135"/>
  <c r="AO45" i="135"/>
  <c r="AP45" i="135"/>
  <c r="AQ45" i="135"/>
  <c r="AR45" i="135"/>
  <c r="AS45" i="135"/>
  <c r="AT45" i="135"/>
  <c r="AU45" i="135"/>
  <c r="AV45" i="135"/>
  <c r="AW45" i="135"/>
  <c r="AX45" i="135"/>
  <c r="AY45" i="135"/>
  <c r="AZ45" i="135"/>
  <c r="BA45" i="135"/>
  <c r="BB45" i="135"/>
  <c r="AJ46" i="135"/>
  <c r="AK46" i="135"/>
  <c r="AL46" i="135"/>
  <c r="AM46" i="135"/>
  <c r="AN46" i="135"/>
  <c r="AO46" i="135"/>
  <c r="AP46" i="135"/>
  <c r="AQ46" i="135"/>
  <c r="AR46" i="135"/>
  <c r="AS46" i="135"/>
  <c r="AT46" i="135"/>
  <c r="AU46" i="135"/>
  <c r="AV46" i="135"/>
  <c r="AW46" i="135"/>
  <c r="AX46" i="135"/>
  <c r="AY46" i="135"/>
  <c r="AZ46" i="135"/>
  <c r="BA46" i="135"/>
  <c r="BB46" i="135"/>
  <c r="AJ47" i="135"/>
  <c r="AK47" i="135"/>
  <c r="AL47" i="135"/>
  <c r="AM47" i="135"/>
  <c r="AN47" i="135"/>
  <c r="AO47" i="135"/>
  <c r="AP47" i="135"/>
  <c r="AQ47" i="135"/>
  <c r="AR47" i="135"/>
  <c r="AS47" i="135"/>
  <c r="AT47" i="135"/>
  <c r="AU47" i="135"/>
  <c r="AV47" i="135"/>
  <c r="AW47" i="135"/>
  <c r="AX47" i="135"/>
  <c r="AY47" i="135"/>
  <c r="AZ47" i="135"/>
  <c r="BA47" i="135"/>
  <c r="BB47" i="135"/>
  <c r="AJ48" i="135"/>
  <c r="AK48" i="135"/>
  <c r="AL48" i="135"/>
  <c r="AM48" i="135"/>
  <c r="AN48" i="135"/>
  <c r="AO48" i="135"/>
  <c r="AP48" i="135"/>
  <c r="AQ48" i="135"/>
  <c r="AR48" i="135"/>
  <c r="AS48" i="135"/>
  <c r="AT48" i="135"/>
  <c r="AU48" i="135"/>
  <c r="AV48" i="135"/>
  <c r="AW48" i="135"/>
  <c r="AX48" i="135"/>
  <c r="AY48" i="135"/>
  <c r="AZ48" i="135"/>
  <c r="BA48" i="135"/>
  <c r="BB48" i="135"/>
  <c r="AJ4" i="135"/>
  <c r="AK4" i="135"/>
  <c r="AL4" i="135"/>
  <c r="AM4" i="135"/>
  <c r="AN4" i="135"/>
  <c r="AO4" i="135"/>
  <c r="AP4" i="135"/>
  <c r="AQ4" i="135"/>
  <c r="AR4" i="135"/>
  <c r="AS4" i="135"/>
  <c r="AT4" i="135"/>
  <c r="AU4" i="135"/>
  <c r="AV4" i="135"/>
  <c r="AW4" i="135"/>
  <c r="AX4" i="135"/>
  <c r="AY4" i="135"/>
  <c r="AZ4" i="135"/>
  <c r="BA4" i="135"/>
  <c r="BB4" i="135"/>
  <c r="AI5" i="135"/>
  <c r="AI6" i="135"/>
  <c r="AI7" i="135"/>
  <c r="AI8" i="135"/>
  <c r="AI9" i="135"/>
  <c r="AI10" i="135"/>
  <c r="AI11" i="135"/>
  <c r="AI12" i="135"/>
  <c r="AI13" i="135"/>
  <c r="AI14" i="135"/>
  <c r="AI15" i="135"/>
  <c r="AI16" i="135"/>
  <c r="AI17" i="135"/>
  <c r="AI18" i="135"/>
  <c r="AI19" i="135"/>
  <c r="AI20" i="135"/>
  <c r="AI21" i="135"/>
  <c r="AI22" i="135"/>
  <c r="AI23" i="135"/>
  <c r="AI24" i="135"/>
  <c r="AI25" i="135"/>
  <c r="AI26" i="135"/>
  <c r="AI27" i="135"/>
  <c r="AI28" i="135"/>
  <c r="AI29" i="135"/>
  <c r="AI30" i="135"/>
  <c r="AI31" i="135"/>
  <c r="AI32" i="135"/>
  <c r="AI33" i="135"/>
  <c r="AI34" i="135"/>
  <c r="AI35" i="135"/>
  <c r="AI36" i="135"/>
  <c r="AI37" i="135"/>
  <c r="AI38" i="135"/>
  <c r="AI39" i="135"/>
  <c r="AI40" i="135"/>
  <c r="AI41" i="135"/>
  <c r="AI42" i="135"/>
  <c r="AI43" i="135"/>
  <c r="AI44" i="135"/>
  <c r="AI45" i="135"/>
  <c r="AI46" i="135"/>
  <c r="AI47" i="135"/>
  <c r="AI48" i="135"/>
  <c r="AI4" i="135"/>
  <c r="T5" i="135"/>
  <c r="U5" i="135"/>
  <c r="V5" i="135"/>
  <c r="W5" i="135"/>
  <c r="X5" i="135"/>
  <c r="Y5" i="135"/>
  <c r="Z5" i="135"/>
  <c r="AA5" i="135"/>
  <c r="AB5" i="135"/>
  <c r="AC5" i="135"/>
  <c r="AD5" i="135"/>
  <c r="AE5" i="135"/>
  <c r="AF5" i="135"/>
  <c r="AG5" i="135"/>
  <c r="AH5" i="135"/>
  <c r="T6" i="135"/>
  <c r="U6" i="135"/>
  <c r="V6" i="135"/>
  <c r="W6" i="135"/>
  <c r="X6" i="135"/>
  <c r="Y6" i="135"/>
  <c r="Z6" i="135"/>
  <c r="AA6" i="135"/>
  <c r="AB6" i="135"/>
  <c r="AC6" i="135"/>
  <c r="AD6" i="135"/>
  <c r="AE6" i="135"/>
  <c r="AF6" i="135"/>
  <c r="AG6" i="135"/>
  <c r="AH6" i="135"/>
  <c r="T7" i="135"/>
  <c r="U7" i="135"/>
  <c r="V7" i="135"/>
  <c r="W7" i="135"/>
  <c r="X7" i="135"/>
  <c r="Y7" i="135"/>
  <c r="Z7" i="135"/>
  <c r="AA7" i="135"/>
  <c r="AB7" i="135"/>
  <c r="AC7" i="135"/>
  <c r="AD7" i="135"/>
  <c r="AE7" i="135"/>
  <c r="AF7" i="135"/>
  <c r="AG7" i="135"/>
  <c r="AH7" i="135"/>
  <c r="T8" i="135"/>
  <c r="U8" i="135"/>
  <c r="V8" i="135"/>
  <c r="W8" i="135"/>
  <c r="X8" i="135"/>
  <c r="Y8" i="135"/>
  <c r="Z8" i="135"/>
  <c r="AA8" i="135"/>
  <c r="AB8" i="135"/>
  <c r="AC8" i="135"/>
  <c r="AD8" i="135"/>
  <c r="AE8" i="135"/>
  <c r="AF8" i="135"/>
  <c r="AG8" i="135"/>
  <c r="AH8" i="135"/>
  <c r="T9" i="135"/>
  <c r="U9" i="135"/>
  <c r="V9" i="135"/>
  <c r="W9" i="135"/>
  <c r="X9" i="135"/>
  <c r="Y9" i="135"/>
  <c r="Z9" i="135"/>
  <c r="AA9" i="135"/>
  <c r="AB9" i="135"/>
  <c r="AC9" i="135"/>
  <c r="AD9" i="135"/>
  <c r="AE9" i="135"/>
  <c r="AF9" i="135"/>
  <c r="AG9" i="135"/>
  <c r="AH9" i="135"/>
  <c r="T10" i="135"/>
  <c r="U10" i="135"/>
  <c r="V10" i="135"/>
  <c r="W10" i="135"/>
  <c r="X10" i="135"/>
  <c r="Y10" i="135"/>
  <c r="Z10" i="135"/>
  <c r="AA10" i="135"/>
  <c r="AB10" i="135"/>
  <c r="AC10" i="135"/>
  <c r="AD10" i="135"/>
  <c r="AE10" i="135"/>
  <c r="AF10" i="135"/>
  <c r="AG10" i="135"/>
  <c r="AH10" i="135"/>
  <c r="T11" i="135"/>
  <c r="U11" i="135"/>
  <c r="V11" i="135"/>
  <c r="W11" i="135"/>
  <c r="X11" i="135"/>
  <c r="Y11" i="135"/>
  <c r="Z11" i="135"/>
  <c r="AA11" i="135"/>
  <c r="AB11" i="135"/>
  <c r="AC11" i="135"/>
  <c r="AD11" i="135"/>
  <c r="AE11" i="135"/>
  <c r="AF11" i="135"/>
  <c r="AG11" i="135"/>
  <c r="AH11" i="135"/>
  <c r="T12" i="135"/>
  <c r="U12" i="135"/>
  <c r="V12" i="135"/>
  <c r="W12" i="135"/>
  <c r="X12" i="135"/>
  <c r="Y12" i="135"/>
  <c r="Z12" i="135"/>
  <c r="AA12" i="135"/>
  <c r="AB12" i="135"/>
  <c r="AC12" i="135"/>
  <c r="AD12" i="135"/>
  <c r="AE12" i="135"/>
  <c r="AF12" i="135"/>
  <c r="AG12" i="135"/>
  <c r="AH12" i="135"/>
  <c r="T13" i="135"/>
  <c r="U13" i="135"/>
  <c r="V13" i="135"/>
  <c r="W13" i="135"/>
  <c r="X13" i="135"/>
  <c r="Y13" i="135"/>
  <c r="Z13" i="135"/>
  <c r="AA13" i="135"/>
  <c r="AB13" i="135"/>
  <c r="AC13" i="135"/>
  <c r="AD13" i="135"/>
  <c r="AE13" i="135"/>
  <c r="AF13" i="135"/>
  <c r="AG13" i="135"/>
  <c r="AH13" i="135"/>
  <c r="T14" i="135"/>
  <c r="U14" i="135"/>
  <c r="V14" i="135"/>
  <c r="W14" i="135"/>
  <c r="X14" i="135"/>
  <c r="Y14" i="135"/>
  <c r="Z14" i="135"/>
  <c r="AA14" i="135"/>
  <c r="AB14" i="135"/>
  <c r="AC14" i="135"/>
  <c r="AD14" i="135"/>
  <c r="AE14" i="135"/>
  <c r="AF14" i="135"/>
  <c r="AG14" i="135"/>
  <c r="AH14" i="135"/>
  <c r="T15" i="135"/>
  <c r="U15" i="135"/>
  <c r="V15" i="135"/>
  <c r="W15" i="135"/>
  <c r="X15" i="135"/>
  <c r="Y15" i="135"/>
  <c r="Z15" i="135"/>
  <c r="AA15" i="135"/>
  <c r="AB15" i="135"/>
  <c r="AC15" i="135"/>
  <c r="AD15" i="135"/>
  <c r="AE15" i="135"/>
  <c r="AF15" i="135"/>
  <c r="AG15" i="135"/>
  <c r="AH15" i="135"/>
  <c r="T16" i="135"/>
  <c r="U16" i="135"/>
  <c r="V16" i="135"/>
  <c r="W16" i="135"/>
  <c r="X16" i="135"/>
  <c r="Y16" i="135"/>
  <c r="Z16" i="135"/>
  <c r="AA16" i="135"/>
  <c r="AB16" i="135"/>
  <c r="AC16" i="135"/>
  <c r="AD16" i="135"/>
  <c r="AE16" i="135"/>
  <c r="AF16" i="135"/>
  <c r="AG16" i="135"/>
  <c r="AH16" i="135"/>
  <c r="T17" i="135"/>
  <c r="U17" i="135"/>
  <c r="V17" i="135"/>
  <c r="W17" i="135"/>
  <c r="X17" i="135"/>
  <c r="Y17" i="135"/>
  <c r="Z17" i="135"/>
  <c r="AA17" i="135"/>
  <c r="AB17" i="135"/>
  <c r="AC17" i="135"/>
  <c r="AD17" i="135"/>
  <c r="AE17" i="135"/>
  <c r="AF17" i="135"/>
  <c r="AG17" i="135"/>
  <c r="AH17" i="135"/>
  <c r="T18" i="135"/>
  <c r="U18" i="135"/>
  <c r="V18" i="135"/>
  <c r="W18" i="135"/>
  <c r="X18" i="135"/>
  <c r="Y18" i="135"/>
  <c r="Z18" i="135"/>
  <c r="AA18" i="135"/>
  <c r="AB18" i="135"/>
  <c r="AC18" i="135"/>
  <c r="AD18" i="135"/>
  <c r="AE18" i="135"/>
  <c r="AF18" i="135"/>
  <c r="AG18" i="135"/>
  <c r="AH18" i="135"/>
  <c r="T19" i="135"/>
  <c r="U19" i="135"/>
  <c r="V19" i="135"/>
  <c r="W19" i="135"/>
  <c r="X19" i="135"/>
  <c r="Y19" i="135"/>
  <c r="Z19" i="135"/>
  <c r="AA19" i="135"/>
  <c r="AB19" i="135"/>
  <c r="AC19" i="135"/>
  <c r="AD19" i="135"/>
  <c r="AE19" i="135"/>
  <c r="AF19" i="135"/>
  <c r="AG19" i="135"/>
  <c r="AH19" i="135"/>
  <c r="T20" i="135"/>
  <c r="U20" i="135"/>
  <c r="V20" i="135"/>
  <c r="W20" i="135"/>
  <c r="X20" i="135"/>
  <c r="Y20" i="135"/>
  <c r="Z20" i="135"/>
  <c r="AA20" i="135"/>
  <c r="AB20" i="135"/>
  <c r="AC20" i="135"/>
  <c r="AD20" i="135"/>
  <c r="AE20" i="135"/>
  <c r="AF20" i="135"/>
  <c r="AG20" i="135"/>
  <c r="AH20" i="135"/>
  <c r="T21" i="135"/>
  <c r="U21" i="135"/>
  <c r="V21" i="135"/>
  <c r="W21" i="135"/>
  <c r="X21" i="135"/>
  <c r="Y21" i="135"/>
  <c r="Z21" i="135"/>
  <c r="AA21" i="135"/>
  <c r="AB21" i="135"/>
  <c r="AC21" i="135"/>
  <c r="AD21" i="135"/>
  <c r="AE21" i="135"/>
  <c r="AF21" i="135"/>
  <c r="AG21" i="135"/>
  <c r="AH21" i="135"/>
  <c r="T22" i="135"/>
  <c r="U22" i="135"/>
  <c r="V22" i="135"/>
  <c r="W22" i="135"/>
  <c r="X22" i="135"/>
  <c r="Y22" i="135"/>
  <c r="Z22" i="135"/>
  <c r="AA22" i="135"/>
  <c r="AB22" i="135"/>
  <c r="AC22" i="135"/>
  <c r="AD22" i="135"/>
  <c r="AE22" i="135"/>
  <c r="AF22" i="135"/>
  <c r="AG22" i="135"/>
  <c r="AH22" i="135"/>
  <c r="T23" i="135"/>
  <c r="U23" i="135"/>
  <c r="V23" i="135"/>
  <c r="W23" i="135"/>
  <c r="X23" i="135"/>
  <c r="Y23" i="135"/>
  <c r="Z23" i="135"/>
  <c r="AA23" i="135"/>
  <c r="AB23" i="135"/>
  <c r="AC23" i="135"/>
  <c r="AD23" i="135"/>
  <c r="AE23" i="135"/>
  <c r="AF23" i="135"/>
  <c r="AG23" i="135"/>
  <c r="AH23" i="135"/>
  <c r="T24" i="135"/>
  <c r="U24" i="135"/>
  <c r="V24" i="135"/>
  <c r="W24" i="135"/>
  <c r="X24" i="135"/>
  <c r="Y24" i="135"/>
  <c r="Z24" i="135"/>
  <c r="AA24" i="135"/>
  <c r="AB24" i="135"/>
  <c r="AC24" i="135"/>
  <c r="AD24" i="135"/>
  <c r="AE24" i="135"/>
  <c r="AF24" i="135"/>
  <c r="AG24" i="135"/>
  <c r="AH24" i="135"/>
  <c r="T25" i="135"/>
  <c r="U25" i="135"/>
  <c r="V25" i="135"/>
  <c r="W25" i="135"/>
  <c r="X25" i="135"/>
  <c r="Y25" i="135"/>
  <c r="Z25" i="135"/>
  <c r="AA25" i="135"/>
  <c r="AB25" i="135"/>
  <c r="AC25" i="135"/>
  <c r="AD25" i="135"/>
  <c r="AE25" i="135"/>
  <c r="AF25" i="135"/>
  <c r="AG25" i="135"/>
  <c r="AH25" i="135"/>
  <c r="T26" i="135"/>
  <c r="U26" i="135"/>
  <c r="V26" i="135"/>
  <c r="W26" i="135"/>
  <c r="X26" i="135"/>
  <c r="Y26" i="135"/>
  <c r="Z26" i="135"/>
  <c r="AA26" i="135"/>
  <c r="AB26" i="135"/>
  <c r="AC26" i="135"/>
  <c r="AD26" i="135"/>
  <c r="AE26" i="135"/>
  <c r="AF26" i="135"/>
  <c r="AG26" i="135"/>
  <c r="AH26" i="135"/>
  <c r="T27" i="135"/>
  <c r="U27" i="135"/>
  <c r="V27" i="135"/>
  <c r="W27" i="135"/>
  <c r="X27" i="135"/>
  <c r="Y27" i="135"/>
  <c r="Z27" i="135"/>
  <c r="AA27" i="135"/>
  <c r="AB27" i="135"/>
  <c r="AC27" i="135"/>
  <c r="AD27" i="135"/>
  <c r="AE27" i="135"/>
  <c r="AF27" i="135"/>
  <c r="AG27" i="135"/>
  <c r="AH27" i="135"/>
  <c r="T28" i="135"/>
  <c r="U28" i="135"/>
  <c r="V28" i="135"/>
  <c r="W28" i="135"/>
  <c r="X28" i="135"/>
  <c r="Y28" i="135"/>
  <c r="Z28" i="135"/>
  <c r="AA28" i="135"/>
  <c r="AB28" i="135"/>
  <c r="AC28" i="135"/>
  <c r="AD28" i="135"/>
  <c r="AE28" i="135"/>
  <c r="AF28" i="135"/>
  <c r="AG28" i="135"/>
  <c r="AH28" i="135"/>
  <c r="T29" i="135"/>
  <c r="U29" i="135"/>
  <c r="V29" i="135"/>
  <c r="W29" i="135"/>
  <c r="X29" i="135"/>
  <c r="Y29" i="135"/>
  <c r="Z29" i="135"/>
  <c r="AA29" i="135"/>
  <c r="AB29" i="135"/>
  <c r="AC29" i="135"/>
  <c r="AD29" i="135"/>
  <c r="AE29" i="135"/>
  <c r="AF29" i="135"/>
  <c r="AG29" i="135"/>
  <c r="AH29" i="135"/>
  <c r="T30" i="135"/>
  <c r="U30" i="135"/>
  <c r="V30" i="135"/>
  <c r="W30" i="135"/>
  <c r="X30" i="135"/>
  <c r="Y30" i="135"/>
  <c r="Z30" i="135"/>
  <c r="AA30" i="135"/>
  <c r="AB30" i="135"/>
  <c r="AC30" i="135"/>
  <c r="AD30" i="135"/>
  <c r="AE30" i="135"/>
  <c r="AF30" i="135"/>
  <c r="AG30" i="135"/>
  <c r="AH30" i="135"/>
  <c r="T31" i="135"/>
  <c r="U31" i="135"/>
  <c r="V31" i="135"/>
  <c r="W31" i="135"/>
  <c r="X31" i="135"/>
  <c r="Y31" i="135"/>
  <c r="Z31" i="135"/>
  <c r="AA31" i="135"/>
  <c r="AB31" i="135"/>
  <c r="AC31" i="135"/>
  <c r="AD31" i="135"/>
  <c r="AE31" i="135"/>
  <c r="AF31" i="135"/>
  <c r="AG31" i="135"/>
  <c r="AH31" i="135"/>
  <c r="T32" i="135"/>
  <c r="U32" i="135"/>
  <c r="V32" i="135"/>
  <c r="W32" i="135"/>
  <c r="X32" i="135"/>
  <c r="Y32" i="135"/>
  <c r="Z32" i="135"/>
  <c r="AA32" i="135"/>
  <c r="AB32" i="135"/>
  <c r="AC32" i="135"/>
  <c r="AD32" i="135"/>
  <c r="AE32" i="135"/>
  <c r="AF32" i="135"/>
  <c r="AG32" i="135"/>
  <c r="AH32" i="135"/>
  <c r="T33" i="135"/>
  <c r="U33" i="135"/>
  <c r="V33" i="135"/>
  <c r="W33" i="135"/>
  <c r="X33" i="135"/>
  <c r="Y33" i="135"/>
  <c r="Z33" i="135"/>
  <c r="AA33" i="135"/>
  <c r="AB33" i="135"/>
  <c r="AC33" i="135"/>
  <c r="AD33" i="135"/>
  <c r="AE33" i="135"/>
  <c r="AF33" i="135"/>
  <c r="AG33" i="135"/>
  <c r="AH33" i="135"/>
  <c r="T34" i="135"/>
  <c r="U34" i="135"/>
  <c r="V34" i="135"/>
  <c r="W34" i="135"/>
  <c r="X34" i="135"/>
  <c r="Y34" i="135"/>
  <c r="Z34" i="135"/>
  <c r="AA34" i="135"/>
  <c r="AB34" i="135"/>
  <c r="AC34" i="135"/>
  <c r="AD34" i="135"/>
  <c r="AE34" i="135"/>
  <c r="AF34" i="135"/>
  <c r="AG34" i="135"/>
  <c r="AH34" i="135"/>
  <c r="T35" i="135"/>
  <c r="U35" i="135"/>
  <c r="V35" i="135"/>
  <c r="W35" i="135"/>
  <c r="X35" i="135"/>
  <c r="Y35" i="135"/>
  <c r="Z35" i="135"/>
  <c r="AA35" i="135"/>
  <c r="AB35" i="135"/>
  <c r="AC35" i="135"/>
  <c r="AD35" i="135"/>
  <c r="AE35" i="135"/>
  <c r="AF35" i="135"/>
  <c r="AG35" i="135"/>
  <c r="AH35" i="135"/>
  <c r="T36" i="135"/>
  <c r="U36" i="135"/>
  <c r="V36" i="135"/>
  <c r="W36" i="135"/>
  <c r="X36" i="135"/>
  <c r="Y36" i="135"/>
  <c r="Z36" i="135"/>
  <c r="AA36" i="135"/>
  <c r="AB36" i="135"/>
  <c r="AC36" i="135"/>
  <c r="AD36" i="135"/>
  <c r="AE36" i="135"/>
  <c r="AF36" i="135"/>
  <c r="AG36" i="135"/>
  <c r="AH36" i="135"/>
  <c r="T37" i="135"/>
  <c r="U37" i="135"/>
  <c r="V37" i="135"/>
  <c r="W37" i="135"/>
  <c r="X37" i="135"/>
  <c r="Y37" i="135"/>
  <c r="Z37" i="135"/>
  <c r="AA37" i="135"/>
  <c r="AB37" i="135"/>
  <c r="AC37" i="135"/>
  <c r="AD37" i="135"/>
  <c r="AE37" i="135"/>
  <c r="AF37" i="135"/>
  <c r="AG37" i="135"/>
  <c r="AH37" i="135"/>
  <c r="T38" i="135"/>
  <c r="U38" i="135"/>
  <c r="V38" i="135"/>
  <c r="W38" i="135"/>
  <c r="X38" i="135"/>
  <c r="Y38" i="135"/>
  <c r="Z38" i="135"/>
  <c r="AA38" i="135"/>
  <c r="AB38" i="135"/>
  <c r="AC38" i="135"/>
  <c r="AD38" i="135"/>
  <c r="AE38" i="135"/>
  <c r="AF38" i="135"/>
  <c r="AG38" i="135"/>
  <c r="AH38" i="135"/>
  <c r="T39" i="135"/>
  <c r="U39" i="135"/>
  <c r="V39" i="135"/>
  <c r="W39" i="135"/>
  <c r="X39" i="135"/>
  <c r="Y39" i="135"/>
  <c r="Z39" i="135"/>
  <c r="AA39" i="135"/>
  <c r="AB39" i="135"/>
  <c r="AC39" i="135"/>
  <c r="AD39" i="135"/>
  <c r="AE39" i="135"/>
  <c r="AF39" i="135"/>
  <c r="AG39" i="135"/>
  <c r="AH39" i="135"/>
  <c r="T40" i="135"/>
  <c r="U40" i="135"/>
  <c r="V40" i="135"/>
  <c r="W40" i="135"/>
  <c r="X40" i="135"/>
  <c r="Y40" i="135"/>
  <c r="Z40" i="135"/>
  <c r="AA40" i="135"/>
  <c r="AB40" i="135"/>
  <c r="AC40" i="135"/>
  <c r="AD40" i="135"/>
  <c r="AE40" i="135"/>
  <c r="AF40" i="135"/>
  <c r="AG40" i="135"/>
  <c r="AH40" i="135"/>
  <c r="T41" i="135"/>
  <c r="U41" i="135"/>
  <c r="V41" i="135"/>
  <c r="W41" i="135"/>
  <c r="X41" i="135"/>
  <c r="Y41" i="135"/>
  <c r="Z41" i="135"/>
  <c r="AA41" i="135"/>
  <c r="AB41" i="135"/>
  <c r="AC41" i="135"/>
  <c r="AD41" i="135"/>
  <c r="AE41" i="135"/>
  <c r="AF41" i="135"/>
  <c r="AG41" i="135"/>
  <c r="AH41" i="135"/>
  <c r="T42" i="135"/>
  <c r="U42" i="135"/>
  <c r="V42" i="135"/>
  <c r="W42" i="135"/>
  <c r="X42" i="135"/>
  <c r="Y42" i="135"/>
  <c r="Z42" i="135"/>
  <c r="AA42" i="135"/>
  <c r="AB42" i="135"/>
  <c r="AC42" i="135"/>
  <c r="AD42" i="135"/>
  <c r="AE42" i="135"/>
  <c r="AF42" i="135"/>
  <c r="AG42" i="135"/>
  <c r="AH42" i="135"/>
  <c r="T43" i="135"/>
  <c r="U43" i="135"/>
  <c r="V43" i="135"/>
  <c r="W43" i="135"/>
  <c r="X43" i="135"/>
  <c r="Y43" i="135"/>
  <c r="Z43" i="135"/>
  <c r="AA43" i="135"/>
  <c r="AB43" i="135"/>
  <c r="AC43" i="135"/>
  <c r="AD43" i="135"/>
  <c r="AE43" i="135"/>
  <c r="AF43" i="135"/>
  <c r="AG43" i="135"/>
  <c r="AH43" i="135"/>
  <c r="T44" i="135"/>
  <c r="U44" i="135"/>
  <c r="V44" i="135"/>
  <c r="W44" i="135"/>
  <c r="X44" i="135"/>
  <c r="Y44" i="135"/>
  <c r="Z44" i="135"/>
  <c r="AA44" i="135"/>
  <c r="AB44" i="135"/>
  <c r="AC44" i="135"/>
  <c r="AD44" i="135"/>
  <c r="AE44" i="135"/>
  <c r="AF44" i="135"/>
  <c r="AG44" i="135"/>
  <c r="AH44" i="135"/>
  <c r="T45" i="135"/>
  <c r="U45" i="135"/>
  <c r="V45" i="135"/>
  <c r="W45" i="135"/>
  <c r="X45" i="135"/>
  <c r="Y45" i="135"/>
  <c r="Z45" i="135"/>
  <c r="AA45" i="135"/>
  <c r="AB45" i="135"/>
  <c r="AC45" i="135"/>
  <c r="AD45" i="135"/>
  <c r="AE45" i="135"/>
  <c r="AF45" i="135"/>
  <c r="AG45" i="135"/>
  <c r="AH45" i="135"/>
  <c r="T46" i="135"/>
  <c r="U46" i="135"/>
  <c r="V46" i="135"/>
  <c r="W46" i="135"/>
  <c r="X46" i="135"/>
  <c r="Y46" i="135"/>
  <c r="Z46" i="135"/>
  <c r="AA46" i="135"/>
  <c r="AB46" i="135"/>
  <c r="AC46" i="135"/>
  <c r="AD46" i="135"/>
  <c r="AE46" i="135"/>
  <c r="AF46" i="135"/>
  <c r="AG46" i="135"/>
  <c r="AH46" i="135"/>
  <c r="T47" i="135"/>
  <c r="U47" i="135"/>
  <c r="V47" i="135"/>
  <c r="W47" i="135"/>
  <c r="X47" i="135"/>
  <c r="Y47" i="135"/>
  <c r="Z47" i="135"/>
  <c r="AA47" i="135"/>
  <c r="AB47" i="135"/>
  <c r="AC47" i="135"/>
  <c r="AD47" i="135"/>
  <c r="AE47" i="135"/>
  <c r="AF47" i="135"/>
  <c r="AG47" i="135"/>
  <c r="AH47" i="135"/>
  <c r="T48" i="135"/>
  <c r="U48" i="135"/>
  <c r="V48" i="135"/>
  <c r="W48" i="135"/>
  <c r="X48" i="135"/>
  <c r="Y48" i="135"/>
  <c r="Z48" i="135"/>
  <c r="AA48" i="135"/>
  <c r="AB48" i="135"/>
  <c r="AC48" i="135"/>
  <c r="AD48" i="135"/>
  <c r="AE48" i="135"/>
  <c r="AF48" i="135"/>
  <c r="AG48" i="135"/>
  <c r="AH48" i="135"/>
  <c r="T4" i="135"/>
  <c r="U4" i="135"/>
  <c r="V4" i="135"/>
  <c r="W4" i="135"/>
  <c r="X4" i="135"/>
  <c r="Y4" i="135"/>
  <c r="Z4" i="135"/>
  <c r="AA4" i="135"/>
  <c r="AB4" i="135"/>
  <c r="AC4" i="135"/>
  <c r="AD4" i="135"/>
  <c r="AE4" i="135"/>
  <c r="AF4" i="135"/>
  <c r="AG4" i="135"/>
  <c r="AH4" i="135"/>
  <c r="S5" i="135"/>
  <c r="S6" i="135"/>
  <c r="S7" i="135"/>
  <c r="S8" i="135"/>
  <c r="S9" i="135"/>
  <c r="S10" i="135"/>
  <c r="S11" i="135"/>
  <c r="S12" i="135"/>
  <c r="S13" i="135"/>
  <c r="S14" i="135"/>
  <c r="S15" i="135"/>
  <c r="S16" i="135"/>
  <c r="S17" i="135"/>
  <c r="S18" i="135"/>
  <c r="S19" i="135"/>
  <c r="S20" i="135"/>
  <c r="S21" i="135"/>
  <c r="S22" i="135"/>
  <c r="S23" i="135"/>
  <c r="S24" i="135"/>
  <c r="S25" i="135"/>
  <c r="S26" i="135"/>
  <c r="S27" i="135"/>
  <c r="S28" i="135"/>
  <c r="S29" i="135"/>
  <c r="S30" i="135"/>
  <c r="S31" i="135"/>
  <c r="S32" i="135"/>
  <c r="S33" i="135"/>
  <c r="S34" i="135"/>
  <c r="S35" i="135"/>
  <c r="S36" i="135"/>
  <c r="S37" i="135"/>
  <c r="S38" i="135"/>
  <c r="S39" i="135"/>
  <c r="S40" i="135"/>
  <c r="S41" i="135"/>
  <c r="S42" i="135"/>
  <c r="S43" i="135"/>
  <c r="S44" i="135"/>
  <c r="S45" i="135"/>
  <c r="S46" i="135"/>
  <c r="S47" i="135"/>
  <c r="S48" i="135"/>
  <c r="S4" i="135"/>
  <c r="R4" i="135"/>
  <c r="R5" i="135"/>
  <c r="R6" i="135"/>
  <c r="R7" i="135"/>
  <c r="R8" i="135"/>
  <c r="R9" i="135"/>
  <c r="R10" i="135"/>
  <c r="R11" i="135"/>
  <c r="R12" i="135"/>
  <c r="R13" i="135"/>
  <c r="R14" i="135"/>
  <c r="R15" i="135"/>
  <c r="R16" i="135"/>
  <c r="R17" i="135"/>
  <c r="R18" i="135"/>
  <c r="R19" i="135"/>
  <c r="R20" i="135"/>
  <c r="R21" i="135"/>
  <c r="R22" i="135"/>
  <c r="R23" i="135"/>
  <c r="R24" i="135"/>
  <c r="R25" i="135"/>
  <c r="R26" i="135"/>
  <c r="R27" i="135"/>
  <c r="R28" i="135"/>
  <c r="R29" i="135"/>
  <c r="R30" i="135"/>
  <c r="R31" i="135"/>
  <c r="R32" i="135"/>
  <c r="R33" i="135"/>
  <c r="R34" i="135"/>
  <c r="R35" i="135"/>
  <c r="R36" i="135"/>
  <c r="R37" i="135"/>
  <c r="R38" i="135"/>
  <c r="R39" i="135"/>
  <c r="R40" i="135"/>
  <c r="R41" i="135"/>
  <c r="R42" i="135"/>
  <c r="R43" i="135"/>
  <c r="R44" i="135"/>
  <c r="R45" i="135"/>
  <c r="R46" i="135"/>
  <c r="R47" i="135"/>
  <c r="R48" i="135"/>
  <c r="Q3" i="135"/>
  <c r="P3" i="135"/>
  <c r="O3" i="135"/>
  <c r="N3" i="135"/>
  <c r="M3" i="135"/>
  <c r="L3" i="135"/>
  <c r="K3" i="135"/>
  <c r="J3" i="135"/>
  <c r="I3" i="135"/>
  <c r="BC7" i="124"/>
  <c r="BE6" i="27" l="1"/>
  <c r="BF6" i="27"/>
  <c r="T7" i="13"/>
  <c r="AH13" i="131"/>
  <c r="AM14" i="130"/>
  <c r="AM15" i="130"/>
  <c r="AM16" i="130"/>
  <c r="AM17" i="130"/>
  <c r="AM18" i="130"/>
  <c r="AM19" i="130"/>
  <c r="AM20" i="130"/>
  <c r="AM21" i="130"/>
  <c r="AM22" i="130"/>
  <c r="AM23" i="130"/>
  <c r="AM24" i="130"/>
  <c r="AM25" i="130"/>
  <c r="AM26" i="130"/>
  <c r="AM27" i="130"/>
  <c r="AM28" i="130"/>
  <c r="AM29" i="130"/>
  <c r="AM30" i="130"/>
  <c r="AM31" i="130"/>
  <c r="AM32" i="130"/>
  <c r="AM33" i="130"/>
  <c r="AM34" i="130"/>
  <c r="AM35" i="130"/>
  <c r="AM36" i="130"/>
  <c r="AM37" i="130"/>
  <c r="AM38" i="130"/>
  <c r="AM39" i="130"/>
  <c r="AM40" i="130"/>
  <c r="AM41" i="130"/>
  <c r="AM42" i="130"/>
  <c r="AM13" i="130"/>
  <c r="AO14" i="35"/>
  <c r="AO15" i="35"/>
  <c r="AO16" i="35"/>
  <c r="AO17" i="35"/>
  <c r="AO18" i="35"/>
  <c r="AO19" i="35"/>
  <c r="AO20" i="35"/>
  <c r="AO21" i="35"/>
  <c r="AO22" i="35"/>
  <c r="AO23" i="35"/>
  <c r="AO24" i="35"/>
  <c r="AO25" i="35"/>
  <c r="AO26" i="35"/>
  <c r="AO27" i="35"/>
  <c r="AO28" i="35"/>
  <c r="AO29" i="35"/>
  <c r="AO30" i="35"/>
  <c r="AO31" i="35"/>
  <c r="AO32" i="35"/>
  <c r="AO33" i="35"/>
  <c r="AO34" i="35"/>
  <c r="AO35" i="35"/>
  <c r="AO36" i="35"/>
  <c r="AO37" i="35"/>
  <c r="AO38" i="35"/>
  <c r="AO39" i="35"/>
  <c r="AO40" i="35"/>
  <c r="AO41" i="35"/>
  <c r="AO42" i="35"/>
  <c r="AO13" i="35"/>
  <c r="AA8" i="102"/>
  <c r="W8" i="102" s="1"/>
  <c r="AA9" i="102"/>
  <c r="W9" i="102" s="1"/>
  <c r="AA10" i="102"/>
  <c r="W10" i="102" s="1"/>
  <c r="AA11" i="102"/>
  <c r="W11" i="102" s="1"/>
  <c r="AA12" i="102"/>
  <c r="W12" i="102" s="1"/>
  <c r="AA13" i="102"/>
  <c r="W13" i="102" s="1"/>
  <c r="AA14" i="102"/>
  <c r="AA15" i="102"/>
  <c r="AA16" i="102"/>
  <c r="AA17" i="102"/>
  <c r="AA18" i="102"/>
  <c r="AA19" i="102"/>
  <c r="AA20" i="102"/>
  <c r="AA21" i="102"/>
  <c r="AA22" i="102"/>
  <c r="AA23" i="102"/>
  <c r="AA24" i="102"/>
  <c r="AA25" i="102"/>
  <c r="AA26" i="102"/>
  <c r="AA27" i="102"/>
  <c r="AA28" i="102"/>
  <c r="AA29" i="102"/>
  <c r="AA30" i="102"/>
  <c r="AA31" i="102"/>
  <c r="AA32" i="102"/>
  <c r="AA33" i="102"/>
  <c r="AA34" i="102"/>
  <c r="AA35" i="102"/>
  <c r="AA36" i="102"/>
  <c r="AA37" i="102"/>
  <c r="AA38" i="102"/>
  <c r="AA39" i="102"/>
  <c r="AA40" i="102"/>
  <c r="AA41" i="102"/>
  <c r="AA42" i="102"/>
  <c r="AA43" i="102"/>
  <c r="AA44" i="102"/>
  <c r="AA45" i="102"/>
  <c r="AA46" i="102"/>
  <c r="AA47" i="102"/>
  <c r="AA48" i="102"/>
  <c r="AA49" i="102"/>
  <c r="AA50" i="102"/>
  <c r="AA51" i="102"/>
  <c r="AE7" i="132"/>
  <c r="AE6" i="132" s="1"/>
  <c r="AD7" i="132"/>
  <c r="AD6" i="132" s="1"/>
  <c r="AC7" i="132"/>
  <c r="AC6" i="132" s="1"/>
  <c r="AB7" i="132"/>
  <c r="AB6" i="132" s="1"/>
  <c r="AA7" i="132"/>
  <c r="AA6" i="132" s="1"/>
  <c r="P7" i="132" l="1"/>
  <c r="AH12" i="131"/>
  <c r="AM12" i="130"/>
  <c r="AO12" i="35"/>
  <c r="B8" i="6" l="1"/>
  <c r="A3" i="135" l="1"/>
  <c r="AC15" i="45" l="1"/>
  <c r="AC16" i="45"/>
  <c r="AC18" i="45"/>
  <c r="AC19" i="45"/>
  <c r="AC20" i="45"/>
  <c r="AC22" i="45"/>
  <c r="AC23" i="45"/>
  <c r="AC24" i="45"/>
  <c r="AC25" i="45"/>
  <c r="AC26" i="45"/>
  <c r="AC27" i="45"/>
  <c r="AC28" i="45"/>
  <c r="AC29" i="45"/>
  <c r="AC30" i="45"/>
  <c r="AC31" i="45"/>
  <c r="AC32" i="45"/>
  <c r="AC33" i="45"/>
  <c r="AC34" i="45"/>
  <c r="AC35" i="45"/>
  <c r="AC36" i="45"/>
  <c r="AC37" i="45"/>
  <c r="AC38" i="45"/>
  <c r="AC39" i="45"/>
  <c r="AC40" i="45"/>
  <c r="AC41" i="45"/>
  <c r="AC42" i="45"/>
  <c r="AC43" i="45"/>
  <c r="AC44" i="45"/>
  <c r="AC45" i="45"/>
  <c r="AC46" i="45"/>
  <c r="AC47" i="45"/>
  <c r="AC48" i="45"/>
  <c r="AC49" i="45"/>
  <c r="AC50" i="45"/>
  <c r="AC51" i="45"/>
  <c r="AC52" i="45"/>
  <c r="AC53" i="45"/>
  <c r="AC54" i="45"/>
  <c r="AC55" i="45"/>
  <c r="AC56" i="45"/>
  <c r="AC57" i="45"/>
  <c r="AC58" i="45"/>
  <c r="AC59" i="45"/>
  <c r="AC60" i="45"/>
  <c r="AC61" i="45"/>
  <c r="AC62" i="45"/>
  <c r="AC63" i="45"/>
  <c r="AC64" i="45"/>
  <c r="AC65" i="45"/>
  <c r="AC66" i="45"/>
  <c r="AC67" i="45"/>
  <c r="AC68" i="45"/>
  <c r="AC69" i="45"/>
  <c r="AC70" i="45"/>
  <c r="AC71" i="45"/>
  <c r="AC72" i="45"/>
  <c r="AC73" i="45"/>
  <c r="AC74" i="45"/>
  <c r="AC75" i="45"/>
  <c r="AC76" i="45"/>
  <c r="AC77" i="45"/>
  <c r="AC78" i="45"/>
  <c r="AC79" i="45"/>
  <c r="AC80" i="45"/>
  <c r="AC81" i="45"/>
  <c r="AC82" i="45"/>
  <c r="AC83" i="45"/>
  <c r="AC84" i="45"/>
  <c r="AC85" i="45"/>
  <c r="AC86" i="45"/>
  <c r="AC87" i="45"/>
  <c r="AC88" i="45"/>
  <c r="AC89" i="45"/>
  <c r="AC90" i="45"/>
  <c r="AC91" i="45"/>
  <c r="AC92" i="45"/>
  <c r="AC93" i="45"/>
  <c r="AC94" i="45"/>
  <c r="AC95" i="45"/>
  <c r="AC96" i="45"/>
  <c r="AC97" i="45"/>
  <c r="AC98" i="45"/>
  <c r="AC99" i="45"/>
  <c r="AC100" i="45"/>
  <c r="AC101" i="45"/>
  <c r="AC102" i="45"/>
  <c r="AC103" i="45"/>
  <c r="AC104" i="45"/>
  <c r="AC105" i="45"/>
  <c r="AC106" i="45"/>
  <c r="AC107" i="45"/>
  <c r="AC108" i="45"/>
  <c r="AC109" i="45"/>
  <c r="AC110" i="45"/>
  <c r="AC111" i="45"/>
  <c r="AC112" i="45"/>
  <c r="AC113" i="45"/>
  <c r="AY14" i="50"/>
  <c r="K14" i="50"/>
  <c r="AGX3" i="135" s="1"/>
  <c r="J14" i="50"/>
  <c r="AGW3" i="135" s="1"/>
  <c r="F14" i="45"/>
  <c r="AIN3" i="135" s="1"/>
  <c r="G14" i="45"/>
  <c r="AIO3" i="135" s="1"/>
  <c r="BM8" i="47"/>
  <c r="AJ7" i="121"/>
  <c r="D13" i="35"/>
  <c r="AF13" i="131"/>
  <c r="Z13" i="131" s="1"/>
  <c r="AL14" i="130"/>
  <c r="AL15" i="130"/>
  <c r="AL16" i="130"/>
  <c r="AL17" i="130"/>
  <c r="AL18" i="130"/>
  <c r="AL19" i="130"/>
  <c r="AL20" i="130"/>
  <c r="AL21" i="130"/>
  <c r="AL22" i="130"/>
  <c r="AL23" i="130"/>
  <c r="AL24" i="130"/>
  <c r="AL25" i="130"/>
  <c r="AL26" i="130"/>
  <c r="AL27" i="130"/>
  <c r="AL28" i="130"/>
  <c r="AL29" i="130"/>
  <c r="AL30" i="130"/>
  <c r="AL31" i="130"/>
  <c r="AL32" i="130"/>
  <c r="AL33" i="130"/>
  <c r="AL34" i="130"/>
  <c r="AL35" i="130"/>
  <c r="AL36" i="130"/>
  <c r="AL37" i="130"/>
  <c r="AL38" i="130"/>
  <c r="AL39" i="130"/>
  <c r="AL40" i="130"/>
  <c r="AL41" i="130"/>
  <c r="AL42" i="130"/>
  <c r="AL13" i="130"/>
  <c r="AK14" i="130"/>
  <c r="AK15" i="130"/>
  <c r="AC15" i="130" s="1"/>
  <c r="AK16" i="130"/>
  <c r="AC16" i="130" s="1"/>
  <c r="AK17" i="130"/>
  <c r="AK18" i="130"/>
  <c r="AK19" i="130"/>
  <c r="AC19" i="130" s="1"/>
  <c r="AK20" i="130"/>
  <c r="AC20" i="130" s="1"/>
  <c r="AK21" i="130"/>
  <c r="AK22" i="130"/>
  <c r="AC22" i="130" s="1"/>
  <c r="AK23" i="130"/>
  <c r="AC23" i="130" s="1"/>
  <c r="AK24" i="130"/>
  <c r="AC24" i="130" s="1"/>
  <c r="AK25" i="130"/>
  <c r="AK26" i="130"/>
  <c r="AC26" i="130" s="1"/>
  <c r="AK27" i="130"/>
  <c r="AC27" i="130" s="1"/>
  <c r="AK28" i="130"/>
  <c r="AC28" i="130" s="1"/>
  <c r="AK29" i="130"/>
  <c r="AC29" i="130" s="1"/>
  <c r="AK30" i="130"/>
  <c r="AC30" i="130" s="1"/>
  <c r="AK31" i="130"/>
  <c r="AC31" i="130" s="1"/>
  <c r="AK32" i="130"/>
  <c r="AC32" i="130" s="1"/>
  <c r="AK33" i="130"/>
  <c r="AK34" i="130"/>
  <c r="AC34" i="130" s="1"/>
  <c r="AK35" i="130"/>
  <c r="AC35" i="130" s="1"/>
  <c r="AK36" i="130"/>
  <c r="AC36" i="130" s="1"/>
  <c r="AK37" i="130"/>
  <c r="AC37" i="130" s="1"/>
  <c r="AK38" i="130"/>
  <c r="AC38" i="130" s="1"/>
  <c r="AK39" i="130"/>
  <c r="AC39" i="130" s="1"/>
  <c r="AK40" i="130"/>
  <c r="AC40" i="130" s="1"/>
  <c r="AK41" i="130"/>
  <c r="AC41" i="130" s="1"/>
  <c r="AK42" i="130"/>
  <c r="AC42" i="130" s="1"/>
  <c r="AK13" i="130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13" i="35"/>
  <c r="AM14" i="35"/>
  <c r="AD14" i="35" s="1"/>
  <c r="AM15" i="35"/>
  <c r="AD15" i="35" s="1"/>
  <c r="AM16" i="35"/>
  <c r="AD16" i="35" s="1"/>
  <c r="AM17" i="35"/>
  <c r="AD17" i="35" s="1"/>
  <c r="AM18" i="35"/>
  <c r="AD18" i="35" s="1"/>
  <c r="AM19" i="35"/>
  <c r="AD19" i="35" s="1"/>
  <c r="AM20" i="35"/>
  <c r="AD20" i="35" s="1"/>
  <c r="AM21" i="35"/>
  <c r="AD21" i="35" s="1"/>
  <c r="AM22" i="35"/>
  <c r="AD22" i="35" s="1"/>
  <c r="AM23" i="35"/>
  <c r="AD23" i="35" s="1"/>
  <c r="AM24" i="35"/>
  <c r="AD24" i="35" s="1"/>
  <c r="AM25" i="35"/>
  <c r="AD25" i="35" s="1"/>
  <c r="AM26" i="35"/>
  <c r="AD26" i="35" s="1"/>
  <c r="AM27" i="35"/>
  <c r="AD27" i="35" s="1"/>
  <c r="AM28" i="35"/>
  <c r="AD28" i="35" s="1"/>
  <c r="AM29" i="35"/>
  <c r="AD29" i="35" s="1"/>
  <c r="AM30" i="35"/>
  <c r="AD30" i="35" s="1"/>
  <c r="AM31" i="35"/>
  <c r="AD31" i="35" s="1"/>
  <c r="AM32" i="35"/>
  <c r="AD32" i="35" s="1"/>
  <c r="AM33" i="35"/>
  <c r="AD33" i="35" s="1"/>
  <c r="AM34" i="35"/>
  <c r="AD34" i="35" s="1"/>
  <c r="AM35" i="35"/>
  <c r="AD35" i="35" s="1"/>
  <c r="AM36" i="35"/>
  <c r="AD36" i="35" s="1"/>
  <c r="AM37" i="35"/>
  <c r="AD37" i="35" s="1"/>
  <c r="AM38" i="35"/>
  <c r="AD38" i="35" s="1"/>
  <c r="AM39" i="35"/>
  <c r="AD39" i="35" s="1"/>
  <c r="AM40" i="35"/>
  <c r="AD40" i="35" s="1"/>
  <c r="AM41" i="35"/>
  <c r="AD41" i="35" s="1"/>
  <c r="AM42" i="35"/>
  <c r="AD42" i="35" s="1"/>
  <c r="AM13" i="35"/>
  <c r="I8" i="128"/>
  <c r="I13" i="128"/>
  <c r="I16" i="128"/>
  <c r="I17" i="128"/>
  <c r="I21" i="128"/>
  <c r="I24" i="128"/>
  <c r="I25" i="128"/>
  <c r="I29" i="128"/>
  <c r="I32" i="128"/>
  <c r="I33" i="128"/>
  <c r="I37" i="128"/>
  <c r="I40" i="128"/>
  <c r="I41" i="128"/>
  <c r="I42" i="128"/>
  <c r="I43" i="128"/>
  <c r="I44" i="128"/>
  <c r="I45" i="128"/>
  <c r="I46" i="128"/>
  <c r="I47" i="128"/>
  <c r="I48" i="128"/>
  <c r="I49" i="128"/>
  <c r="I50" i="128"/>
  <c r="I51" i="128"/>
  <c r="M8" i="128"/>
  <c r="M9" i="128"/>
  <c r="I9" i="128" s="1"/>
  <c r="M10" i="128"/>
  <c r="I10" i="128" s="1"/>
  <c r="M11" i="128"/>
  <c r="I11" i="128" s="1"/>
  <c r="M12" i="128"/>
  <c r="I12" i="128" s="1"/>
  <c r="M13" i="128"/>
  <c r="M14" i="128"/>
  <c r="I14" i="128" s="1"/>
  <c r="M15" i="128"/>
  <c r="I15" i="128" s="1"/>
  <c r="M16" i="128"/>
  <c r="M17" i="128"/>
  <c r="M18" i="128"/>
  <c r="I18" i="128" s="1"/>
  <c r="M19" i="128"/>
  <c r="I19" i="128" s="1"/>
  <c r="M20" i="128"/>
  <c r="I20" i="128" s="1"/>
  <c r="M21" i="128"/>
  <c r="M22" i="128"/>
  <c r="I22" i="128" s="1"/>
  <c r="M23" i="128"/>
  <c r="I23" i="128" s="1"/>
  <c r="M24" i="128"/>
  <c r="M25" i="128"/>
  <c r="M26" i="128"/>
  <c r="I26" i="128" s="1"/>
  <c r="M27" i="128"/>
  <c r="I27" i="128" s="1"/>
  <c r="M28" i="128"/>
  <c r="I28" i="128" s="1"/>
  <c r="M29" i="128"/>
  <c r="M30" i="128"/>
  <c r="I30" i="128" s="1"/>
  <c r="M31" i="128"/>
  <c r="I31" i="128" s="1"/>
  <c r="M32" i="128"/>
  <c r="M33" i="128"/>
  <c r="M34" i="128"/>
  <c r="I34" i="128" s="1"/>
  <c r="M35" i="128"/>
  <c r="I35" i="128" s="1"/>
  <c r="M36" i="128"/>
  <c r="I36" i="128" s="1"/>
  <c r="M37" i="128"/>
  <c r="M38" i="128"/>
  <c r="I38" i="128" s="1"/>
  <c r="M39" i="128"/>
  <c r="I39" i="128" s="1"/>
  <c r="M40" i="128"/>
  <c r="M41" i="128"/>
  <c r="M42" i="128"/>
  <c r="M43" i="128"/>
  <c r="M44" i="128"/>
  <c r="M45" i="128"/>
  <c r="M46" i="128"/>
  <c r="M47" i="128"/>
  <c r="M48" i="128"/>
  <c r="M49" i="128"/>
  <c r="M50" i="128"/>
  <c r="M51" i="128"/>
  <c r="M7" i="128"/>
  <c r="V7" i="133"/>
  <c r="AO7" i="28"/>
  <c r="AO6" i="28" s="1"/>
  <c r="AC13" i="130" l="1"/>
  <c r="AD13" i="35"/>
  <c r="M6" i="128"/>
  <c r="AG12" i="131"/>
  <c r="AC18" i="130"/>
  <c r="AC17" i="130"/>
  <c r="AC33" i="130"/>
  <c r="AC25" i="130"/>
  <c r="AC14" i="130"/>
  <c r="AC21" i="130"/>
  <c r="AL12" i="130"/>
  <c r="AN12" i="35"/>
  <c r="I7" i="128"/>
  <c r="AC14" i="45" l="1"/>
  <c r="AC21" i="45"/>
  <c r="AA7" i="102"/>
  <c r="W7" i="102" s="1"/>
  <c r="X9" i="42"/>
  <c r="X10" i="42"/>
  <c r="X11" i="42"/>
  <c r="X12" i="42"/>
  <c r="X13" i="42"/>
  <c r="X14" i="42"/>
  <c r="X15" i="42"/>
  <c r="X16" i="42"/>
  <c r="X17" i="42"/>
  <c r="X18" i="42"/>
  <c r="X19" i="42"/>
  <c r="X20" i="42"/>
  <c r="X21" i="42"/>
  <c r="X22" i="42"/>
  <c r="X23" i="42"/>
  <c r="X24" i="42"/>
  <c r="X25" i="42"/>
  <c r="X26" i="42"/>
  <c r="X27" i="42"/>
  <c r="X28" i="42"/>
  <c r="X29" i="42"/>
  <c r="X30" i="42"/>
  <c r="X31" i="42"/>
  <c r="AF8" i="42"/>
  <c r="AF9" i="42"/>
  <c r="AF10" i="42"/>
  <c r="AF11" i="42"/>
  <c r="AF12" i="42"/>
  <c r="AF13" i="42"/>
  <c r="AF14" i="42"/>
  <c r="AF15" i="42"/>
  <c r="AF16" i="42"/>
  <c r="AF17" i="42"/>
  <c r="AF18" i="42"/>
  <c r="AF19" i="42"/>
  <c r="AF20" i="42"/>
  <c r="AF21" i="42"/>
  <c r="AF22" i="42"/>
  <c r="AF23" i="42"/>
  <c r="AF24" i="42"/>
  <c r="AF25" i="42"/>
  <c r="AF26" i="42"/>
  <c r="AF27" i="42"/>
  <c r="AF28" i="42"/>
  <c r="AF29" i="42"/>
  <c r="AF30" i="42"/>
  <c r="AF31" i="42"/>
  <c r="AF7" i="42"/>
  <c r="AE8" i="42"/>
  <c r="AE9" i="42"/>
  <c r="AE10" i="42"/>
  <c r="AE11" i="42"/>
  <c r="AE12" i="42"/>
  <c r="AE13" i="42"/>
  <c r="AE14" i="42"/>
  <c r="AE15" i="42"/>
  <c r="AE16" i="42"/>
  <c r="AE17" i="42"/>
  <c r="AE18" i="42"/>
  <c r="AE19" i="42"/>
  <c r="AE20" i="42"/>
  <c r="AE21" i="42"/>
  <c r="AE22" i="42"/>
  <c r="AE23" i="42"/>
  <c r="AE24" i="42"/>
  <c r="AE25" i="42"/>
  <c r="AE26" i="42"/>
  <c r="AE27" i="42"/>
  <c r="AE28" i="42"/>
  <c r="AE29" i="42"/>
  <c r="AE30" i="42"/>
  <c r="AE31" i="42"/>
  <c r="AE7" i="42"/>
  <c r="BM7" i="47"/>
  <c r="AL7" i="121"/>
  <c r="AL6" i="121" s="1"/>
  <c r="AK7" i="121"/>
  <c r="AK6" i="121" s="1"/>
  <c r="AJ6" i="121"/>
  <c r="BE6" i="118"/>
  <c r="BD6" i="118"/>
  <c r="BA7" i="118"/>
  <c r="BA6" i="118" s="1"/>
  <c r="AZ7" i="118"/>
  <c r="AN7" i="36"/>
  <c r="AN6" i="36" s="1"/>
  <c r="AF12" i="131"/>
  <c r="AH7" i="71"/>
  <c r="AD7" i="71" s="1"/>
  <c r="AY7" i="124"/>
  <c r="AX7" i="124"/>
  <c r="U7" i="129"/>
  <c r="V7" i="129"/>
  <c r="V6" i="129" s="1"/>
  <c r="W7" i="133"/>
  <c r="W6" i="133" s="1"/>
  <c r="V6" i="133"/>
  <c r="AP7" i="125"/>
  <c r="AP6" i="125" s="1"/>
  <c r="AO7" i="125"/>
  <c r="AO6" i="125" s="1"/>
  <c r="AN6" i="125"/>
  <c r="BD7" i="27"/>
  <c r="BC7" i="27"/>
  <c r="BB7" i="27"/>
  <c r="BE8" i="124"/>
  <c r="BE9" i="124"/>
  <c r="BE10" i="124"/>
  <c r="BE11" i="124"/>
  <c r="BE12" i="124"/>
  <c r="BE13" i="124"/>
  <c r="BE14" i="124"/>
  <c r="BE15" i="124"/>
  <c r="BE16" i="124"/>
  <c r="BE17" i="124"/>
  <c r="BE18" i="124"/>
  <c r="BE19" i="124"/>
  <c r="BE20" i="124"/>
  <c r="BE21" i="124"/>
  <c r="BE22" i="124"/>
  <c r="BE23" i="124"/>
  <c r="BE24" i="124"/>
  <c r="BE25" i="124"/>
  <c r="BE26" i="124"/>
  <c r="BE27" i="124"/>
  <c r="BE28" i="124"/>
  <c r="BE29" i="124"/>
  <c r="BE30" i="124"/>
  <c r="BE31" i="124"/>
  <c r="BE32" i="124"/>
  <c r="BE7" i="124"/>
  <c r="BD8" i="124"/>
  <c r="BD9" i="124"/>
  <c r="BD10" i="124"/>
  <c r="BD11" i="124"/>
  <c r="BD12" i="124"/>
  <c r="BD13" i="124"/>
  <c r="BD14" i="124"/>
  <c r="BD15" i="124"/>
  <c r="BD16" i="124"/>
  <c r="BD17" i="124"/>
  <c r="BD18" i="124"/>
  <c r="BD19" i="124"/>
  <c r="BD20" i="124"/>
  <c r="BD21" i="124"/>
  <c r="BD22" i="124"/>
  <c r="BD23" i="124"/>
  <c r="BD24" i="124"/>
  <c r="BD25" i="124"/>
  <c r="BD26" i="124"/>
  <c r="BD27" i="124"/>
  <c r="BD28" i="124"/>
  <c r="BD29" i="124"/>
  <c r="BD30" i="124"/>
  <c r="BD31" i="124"/>
  <c r="BD32" i="124"/>
  <c r="BD7" i="124"/>
  <c r="BC8" i="124"/>
  <c r="BC9" i="124"/>
  <c r="BC10" i="124"/>
  <c r="BC11" i="124"/>
  <c r="BC12" i="124"/>
  <c r="BC13" i="124"/>
  <c r="BC14" i="124"/>
  <c r="BC15" i="124"/>
  <c r="BC16" i="124"/>
  <c r="BC17" i="124"/>
  <c r="BC18" i="124"/>
  <c r="BC19" i="124"/>
  <c r="BC20" i="124"/>
  <c r="BC21" i="124"/>
  <c r="BC22" i="124"/>
  <c r="BC23" i="124"/>
  <c r="BC24" i="124"/>
  <c r="BC25" i="124"/>
  <c r="BC26" i="124"/>
  <c r="BC27" i="124"/>
  <c r="BC28" i="124"/>
  <c r="BC29" i="124"/>
  <c r="BC30" i="124"/>
  <c r="BC31" i="124"/>
  <c r="BC32" i="124"/>
  <c r="AB7" i="105"/>
  <c r="AB6" i="105" s="1"/>
  <c r="AA7" i="105"/>
  <c r="AA6" i="105" s="1"/>
  <c r="T8" i="134"/>
  <c r="T9" i="134"/>
  <c r="T10" i="134"/>
  <c r="T11" i="134"/>
  <c r="T12" i="134"/>
  <c r="T13" i="134"/>
  <c r="T14" i="134"/>
  <c r="T15" i="134"/>
  <c r="T16" i="134"/>
  <c r="T17" i="134"/>
  <c r="T18" i="134"/>
  <c r="T19" i="134"/>
  <c r="T20" i="134"/>
  <c r="T21" i="134"/>
  <c r="T22" i="134"/>
  <c r="T23" i="134"/>
  <c r="T24" i="134"/>
  <c r="T25" i="134"/>
  <c r="T26" i="134"/>
  <c r="T27" i="134"/>
  <c r="T28" i="134"/>
  <c r="T29" i="134"/>
  <c r="T30" i="134"/>
  <c r="T31" i="134"/>
  <c r="T32" i="134"/>
  <c r="T33" i="134"/>
  <c r="T34" i="134"/>
  <c r="T35" i="134"/>
  <c r="T36" i="134"/>
  <c r="T37" i="134"/>
  <c r="T38" i="134"/>
  <c r="T39" i="134"/>
  <c r="T40" i="134"/>
  <c r="T41" i="134"/>
  <c r="T42" i="134"/>
  <c r="T43" i="134"/>
  <c r="T44" i="134"/>
  <c r="T45" i="134"/>
  <c r="T46" i="134"/>
  <c r="T47" i="134"/>
  <c r="T48" i="134"/>
  <c r="T49" i="134"/>
  <c r="T50" i="134"/>
  <c r="T51" i="134"/>
  <c r="T7" i="134"/>
  <c r="AI7" i="121"/>
  <c r="AG7" i="121"/>
  <c r="AE7" i="121"/>
  <c r="S7" i="129"/>
  <c r="L8" i="128"/>
  <c r="L9" i="128"/>
  <c r="L10" i="128"/>
  <c r="L11" i="128"/>
  <c r="L12" i="128"/>
  <c r="L13" i="128"/>
  <c r="L14" i="128"/>
  <c r="L15" i="128"/>
  <c r="L16" i="128"/>
  <c r="L17" i="128"/>
  <c r="L18" i="128"/>
  <c r="L19" i="128"/>
  <c r="L20" i="128"/>
  <c r="L21" i="128"/>
  <c r="L22" i="128"/>
  <c r="L23" i="128"/>
  <c r="L24" i="128"/>
  <c r="L25" i="128"/>
  <c r="L26" i="128"/>
  <c r="L27" i="128"/>
  <c r="L28" i="128"/>
  <c r="L29" i="128"/>
  <c r="L30" i="128"/>
  <c r="L31" i="128"/>
  <c r="L32" i="128"/>
  <c r="L33" i="128"/>
  <c r="L34" i="128"/>
  <c r="L35" i="128"/>
  <c r="L36" i="128"/>
  <c r="L37" i="128"/>
  <c r="L38" i="128"/>
  <c r="L39" i="128"/>
  <c r="L40" i="128"/>
  <c r="L41" i="128"/>
  <c r="L42" i="128"/>
  <c r="L43" i="128"/>
  <c r="L44" i="128"/>
  <c r="L45" i="128"/>
  <c r="L46" i="128"/>
  <c r="L47" i="128"/>
  <c r="L48" i="128"/>
  <c r="L49" i="128"/>
  <c r="L50" i="128"/>
  <c r="L51" i="128"/>
  <c r="L7" i="128"/>
  <c r="U7" i="133"/>
  <c r="S7" i="133"/>
  <c r="R7" i="133"/>
  <c r="Q7" i="133"/>
  <c r="AY8" i="27"/>
  <c r="AY9" i="27"/>
  <c r="AY10" i="27"/>
  <c r="AY11" i="27"/>
  <c r="AY12" i="27"/>
  <c r="AY13" i="27"/>
  <c r="AY14" i="27"/>
  <c r="AY15" i="27"/>
  <c r="AY16" i="27"/>
  <c r="AY17" i="27"/>
  <c r="AY18" i="27"/>
  <c r="AY19" i="27"/>
  <c r="AY20" i="27"/>
  <c r="AY21" i="27"/>
  <c r="AY22" i="27"/>
  <c r="AY23" i="27"/>
  <c r="AY24" i="27"/>
  <c r="AY25" i="27"/>
  <c r="AY26" i="27"/>
  <c r="AY27" i="27"/>
  <c r="AY28" i="27"/>
  <c r="AY29" i="27"/>
  <c r="AY30" i="27"/>
  <c r="AY31" i="27"/>
  <c r="AY32" i="27"/>
  <c r="AY7" i="27"/>
  <c r="AW8" i="27"/>
  <c r="AW9" i="27"/>
  <c r="AW10" i="27"/>
  <c r="AW11" i="27"/>
  <c r="AW12" i="27"/>
  <c r="AW13" i="27"/>
  <c r="AW14" i="27"/>
  <c r="AW15" i="27"/>
  <c r="AW16" i="27"/>
  <c r="AW17" i="27"/>
  <c r="AW18" i="27"/>
  <c r="AW19" i="27"/>
  <c r="AW20" i="27"/>
  <c r="AW21" i="27"/>
  <c r="AW22" i="27"/>
  <c r="AW23" i="27"/>
  <c r="AW24" i="27"/>
  <c r="AW25" i="27"/>
  <c r="AW26" i="27"/>
  <c r="AW27" i="27"/>
  <c r="AW28" i="27"/>
  <c r="AW29" i="27"/>
  <c r="AW30" i="27"/>
  <c r="AW31" i="27"/>
  <c r="AW32" i="27"/>
  <c r="AW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U26" i="27"/>
  <c r="AU27" i="27"/>
  <c r="AU28" i="27"/>
  <c r="AU29" i="27"/>
  <c r="AU30" i="27"/>
  <c r="AU31" i="27"/>
  <c r="AU32" i="27"/>
  <c r="AU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R26" i="27"/>
  <c r="AR27" i="27"/>
  <c r="AR28" i="27"/>
  <c r="AR29" i="27"/>
  <c r="AR30" i="27"/>
  <c r="AR31" i="27"/>
  <c r="AR32" i="27"/>
  <c r="AR7" i="27"/>
  <c r="BB8" i="124"/>
  <c r="BB9" i="124"/>
  <c r="BB10" i="124"/>
  <c r="BB11" i="124"/>
  <c r="BB12" i="124"/>
  <c r="BB13" i="124"/>
  <c r="BB14" i="124"/>
  <c r="BB15" i="124"/>
  <c r="BB16" i="124"/>
  <c r="BB17" i="124"/>
  <c r="BB18" i="124"/>
  <c r="BB19" i="124"/>
  <c r="BB20" i="124"/>
  <c r="BB21" i="124"/>
  <c r="BB22" i="124"/>
  <c r="BB23" i="124"/>
  <c r="BB24" i="124"/>
  <c r="BB25" i="124"/>
  <c r="BB26" i="124"/>
  <c r="BB27" i="124"/>
  <c r="BB28" i="124"/>
  <c r="BB29" i="124"/>
  <c r="BB30" i="124"/>
  <c r="BB31" i="124"/>
  <c r="BB32" i="124"/>
  <c r="BB7" i="124"/>
  <c r="BA8" i="124"/>
  <c r="BA9" i="124"/>
  <c r="BA10" i="124"/>
  <c r="BA11" i="124"/>
  <c r="BA12" i="124"/>
  <c r="BA13" i="124"/>
  <c r="BA14" i="124"/>
  <c r="BA15" i="124"/>
  <c r="BA16" i="124"/>
  <c r="BA17" i="124"/>
  <c r="BA18" i="124"/>
  <c r="BA19" i="124"/>
  <c r="BA20" i="124"/>
  <c r="BA21" i="124"/>
  <c r="BA22" i="124"/>
  <c r="BA23" i="124"/>
  <c r="BA24" i="124"/>
  <c r="BA25" i="124"/>
  <c r="BA26" i="124"/>
  <c r="BA27" i="124"/>
  <c r="BA28" i="124"/>
  <c r="BA29" i="124"/>
  <c r="BA30" i="124"/>
  <c r="BA31" i="124"/>
  <c r="BA32" i="124"/>
  <c r="BA7" i="124"/>
  <c r="AZ8" i="124"/>
  <c r="AZ9" i="124"/>
  <c r="AZ10" i="124"/>
  <c r="AZ11" i="124"/>
  <c r="AZ12" i="124"/>
  <c r="AZ13" i="124"/>
  <c r="AZ14" i="124"/>
  <c r="AO14" i="124" s="1"/>
  <c r="AZ15" i="124"/>
  <c r="AZ16" i="124"/>
  <c r="AZ17" i="124"/>
  <c r="AZ18" i="124"/>
  <c r="AZ19" i="124"/>
  <c r="AZ20" i="124"/>
  <c r="AO20" i="124" s="1"/>
  <c r="AZ21" i="124"/>
  <c r="AO21" i="124" s="1"/>
  <c r="AZ22" i="124"/>
  <c r="AO22" i="124" s="1"/>
  <c r="AZ23" i="124"/>
  <c r="AO23" i="124" s="1"/>
  <c r="AZ24" i="124"/>
  <c r="AO24" i="124" s="1"/>
  <c r="AZ25" i="124"/>
  <c r="AO25" i="124" s="1"/>
  <c r="AZ26" i="124"/>
  <c r="AO26" i="124" s="1"/>
  <c r="AZ27" i="124"/>
  <c r="AO27" i="124" s="1"/>
  <c r="AZ28" i="124"/>
  <c r="AO28" i="124" s="1"/>
  <c r="AZ29" i="124"/>
  <c r="AO29" i="124" s="1"/>
  <c r="AZ30" i="124"/>
  <c r="AO30" i="124" s="1"/>
  <c r="AZ31" i="124"/>
  <c r="AO31" i="124" s="1"/>
  <c r="AZ32" i="124"/>
  <c r="AO32" i="124" s="1"/>
  <c r="AZ7" i="124"/>
  <c r="AW8" i="124"/>
  <c r="AW9" i="124"/>
  <c r="AW10" i="124"/>
  <c r="AW11" i="124"/>
  <c r="AW12" i="124"/>
  <c r="AW13" i="124"/>
  <c r="AW14" i="124"/>
  <c r="AW15" i="124"/>
  <c r="AW16" i="124"/>
  <c r="AW17" i="124"/>
  <c r="AW18" i="124"/>
  <c r="AW19" i="124"/>
  <c r="AW20" i="124"/>
  <c r="AW21" i="124"/>
  <c r="AW22" i="124"/>
  <c r="AW23" i="124"/>
  <c r="AW24" i="124"/>
  <c r="AW25" i="124"/>
  <c r="AW26" i="124"/>
  <c r="AW27" i="124"/>
  <c r="AW28" i="124"/>
  <c r="AW29" i="124"/>
  <c r="AW30" i="124"/>
  <c r="AW31" i="124"/>
  <c r="AW32" i="124"/>
  <c r="AW7" i="124"/>
  <c r="AV8" i="124"/>
  <c r="AV9" i="124"/>
  <c r="AV10" i="124"/>
  <c r="AV11" i="124"/>
  <c r="AV12" i="124"/>
  <c r="AV13" i="124"/>
  <c r="AV14" i="124"/>
  <c r="AV15" i="124"/>
  <c r="AV16" i="124"/>
  <c r="AV17" i="124"/>
  <c r="AV18" i="124"/>
  <c r="AV19" i="124"/>
  <c r="AV20" i="124"/>
  <c r="AV21" i="124"/>
  <c r="AV22" i="124"/>
  <c r="AV23" i="124"/>
  <c r="AV24" i="124"/>
  <c r="AV25" i="124"/>
  <c r="AV26" i="124"/>
  <c r="AV27" i="124"/>
  <c r="AV28" i="124"/>
  <c r="AV29" i="124"/>
  <c r="AV30" i="124"/>
  <c r="AV31" i="124"/>
  <c r="AV32" i="124"/>
  <c r="AV7" i="124"/>
  <c r="AU8" i="124"/>
  <c r="AU9" i="124"/>
  <c r="AU10" i="124"/>
  <c r="AU11" i="124"/>
  <c r="AU12" i="124"/>
  <c r="AU13" i="124"/>
  <c r="AU14" i="124"/>
  <c r="AU15" i="124"/>
  <c r="AU16" i="124"/>
  <c r="AU17" i="124"/>
  <c r="AU18" i="124"/>
  <c r="AU19" i="124"/>
  <c r="AU20" i="124"/>
  <c r="AU21" i="124"/>
  <c r="AU22" i="124"/>
  <c r="AU23" i="124"/>
  <c r="AU24" i="124"/>
  <c r="AU25" i="124"/>
  <c r="AU26" i="124"/>
  <c r="AU27" i="124"/>
  <c r="AU28" i="124"/>
  <c r="AU29" i="124"/>
  <c r="AU30" i="124"/>
  <c r="AU31" i="124"/>
  <c r="AU32" i="124"/>
  <c r="AU7" i="124"/>
  <c r="AF6" i="42" l="1"/>
  <c r="AO7" i="124"/>
  <c r="AO12" i="124"/>
  <c r="AO16" i="124"/>
  <c r="AO8" i="124"/>
  <c r="AP7" i="27"/>
  <c r="BB6" i="118"/>
  <c r="AN7" i="118"/>
  <c r="Q7" i="129"/>
  <c r="AH6" i="71"/>
  <c r="O7" i="133"/>
  <c r="AO13" i="124"/>
  <c r="AO19" i="124"/>
  <c r="AO11" i="124"/>
  <c r="AO18" i="124"/>
  <c r="AO10" i="124"/>
  <c r="AO17" i="124"/>
  <c r="AO9" i="124"/>
  <c r="AO15" i="124"/>
  <c r="BE6" i="124"/>
  <c r="V7" i="105"/>
  <c r="BU13" i="50"/>
  <c r="BT13" i="50"/>
  <c r="BS13" i="50"/>
  <c r="AE6" i="42"/>
  <c r="AB7" i="121"/>
  <c r="AK12" i="130"/>
  <c r="AM12" i="35"/>
  <c r="BD6" i="124"/>
  <c r="BC6" i="124"/>
  <c r="AM7" i="28"/>
  <c r="AN7" i="28"/>
  <c r="K8" i="28" s="1"/>
  <c r="AJ13" i="130"/>
  <c r="AI13" i="130"/>
  <c r="AH13" i="130"/>
  <c r="AG13" i="130"/>
  <c r="AF13" i="130"/>
  <c r="AE13" i="130"/>
  <c r="AD13" i="130"/>
  <c r="U6" i="133"/>
  <c r="BB6" i="124" l="1"/>
  <c r="BA6" i="124"/>
  <c r="AZ6" i="124"/>
  <c r="Z7" i="132" l="1"/>
  <c r="Z6" i="132" s="1"/>
  <c r="N3" i="132" s="1"/>
  <c r="Y7" i="132"/>
  <c r="Y6" i="132" s="1"/>
  <c r="M3" i="132" s="1"/>
  <c r="X7" i="132"/>
  <c r="X6" i="132" s="1"/>
  <c r="L3" i="132" s="1"/>
  <c r="W7" i="132"/>
  <c r="W6" i="132" s="1"/>
  <c r="K3" i="132" s="1"/>
  <c r="V7" i="132"/>
  <c r="V6" i="132" s="1"/>
  <c r="J3" i="132" s="1"/>
  <c r="U7" i="132"/>
  <c r="U6" i="132" s="1"/>
  <c r="I3" i="132" s="1"/>
  <c r="T7" i="132"/>
  <c r="T6" i="132" s="1"/>
  <c r="H3" i="132" s="1"/>
  <c r="S7" i="132"/>
  <c r="S6" i="132" s="1"/>
  <c r="G3" i="132" s="1"/>
  <c r="R7" i="132"/>
  <c r="R6" i="132" s="1"/>
  <c r="F3" i="132" s="1"/>
  <c r="Q7" i="132"/>
  <c r="AE13" i="131"/>
  <c r="AI15" i="130"/>
  <c r="AI16" i="130"/>
  <c r="AI17" i="130"/>
  <c r="AI18" i="130"/>
  <c r="AI19" i="130"/>
  <c r="AI20" i="130"/>
  <c r="AI21" i="130"/>
  <c r="AI22" i="130"/>
  <c r="AI23" i="130"/>
  <c r="AI24" i="130"/>
  <c r="AI25" i="130"/>
  <c r="AI26" i="130"/>
  <c r="AI27" i="130"/>
  <c r="AI28" i="130"/>
  <c r="AI29" i="130"/>
  <c r="AI30" i="130"/>
  <c r="AI31" i="130"/>
  <c r="AI32" i="130"/>
  <c r="AI33" i="130"/>
  <c r="AI34" i="130"/>
  <c r="AI35" i="130"/>
  <c r="AI36" i="130"/>
  <c r="AI37" i="130"/>
  <c r="AI38" i="130"/>
  <c r="AI39" i="130"/>
  <c r="AI40" i="130"/>
  <c r="AI41" i="130"/>
  <c r="AI42" i="130"/>
  <c r="AI14" i="130"/>
  <c r="AG15" i="35"/>
  <c r="AG16" i="35"/>
  <c r="AG17" i="35"/>
  <c r="AG18" i="35"/>
  <c r="AG19" i="35"/>
  <c r="AG20" i="35"/>
  <c r="AG21" i="35"/>
  <c r="AG22" i="35"/>
  <c r="AG23" i="35"/>
  <c r="AG24" i="35"/>
  <c r="AG25" i="35"/>
  <c r="AG26" i="35"/>
  <c r="AG27" i="35"/>
  <c r="AG28" i="35"/>
  <c r="AG29" i="35"/>
  <c r="AG30" i="35"/>
  <c r="AG31" i="35"/>
  <c r="AG32" i="35"/>
  <c r="AG33" i="35"/>
  <c r="AG34" i="35"/>
  <c r="AG35" i="35"/>
  <c r="AG36" i="35"/>
  <c r="AG37" i="35"/>
  <c r="AG38" i="35"/>
  <c r="AG39" i="35"/>
  <c r="AG40" i="35"/>
  <c r="AG41" i="35"/>
  <c r="AG42" i="35"/>
  <c r="AG14" i="35"/>
  <c r="AF15" i="130"/>
  <c r="AF16" i="130"/>
  <c r="AF17" i="130"/>
  <c r="AF18" i="130"/>
  <c r="AF19" i="130"/>
  <c r="AF20" i="130"/>
  <c r="AF21" i="130"/>
  <c r="AF22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5" i="130"/>
  <c r="AF36" i="130"/>
  <c r="AF37" i="130"/>
  <c r="AF38" i="130"/>
  <c r="AF39" i="130"/>
  <c r="AF40" i="130"/>
  <c r="AF41" i="130"/>
  <c r="AF42" i="130"/>
  <c r="AF14" i="130"/>
  <c r="AK15" i="35"/>
  <c r="AK16" i="35"/>
  <c r="AK17" i="35"/>
  <c r="AK18" i="35"/>
  <c r="AK19" i="35"/>
  <c r="AK20" i="35"/>
  <c r="AK21" i="35"/>
  <c r="AK22" i="35"/>
  <c r="AK23" i="35"/>
  <c r="AK24" i="35"/>
  <c r="AK25" i="35"/>
  <c r="AK26" i="35"/>
  <c r="AK27" i="35"/>
  <c r="AK28" i="35"/>
  <c r="AK29" i="35"/>
  <c r="AK30" i="35"/>
  <c r="AK31" i="35"/>
  <c r="AK32" i="35"/>
  <c r="AK33" i="35"/>
  <c r="AK34" i="35"/>
  <c r="AK35" i="35"/>
  <c r="AK36" i="35"/>
  <c r="AK37" i="35"/>
  <c r="AK38" i="35"/>
  <c r="AK39" i="35"/>
  <c r="AK40" i="35"/>
  <c r="AK41" i="35"/>
  <c r="AK42" i="35"/>
  <c r="AK14" i="35"/>
  <c r="AJ15" i="35"/>
  <c r="AJ16" i="35"/>
  <c r="AJ17" i="35"/>
  <c r="AJ18" i="35"/>
  <c r="AJ19" i="35"/>
  <c r="AJ20" i="35"/>
  <c r="AJ21" i="35"/>
  <c r="AJ22" i="35"/>
  <c r="AJ23" i="35"/>
  <c r="AJ24" i="35"/>
  <c r="AJ25" i="35"/>
  <c r="AJ26" i="35"/>
  <c r="AJ27" i="35"/>
  <c r="AJ28" i="35"/>
  <c r="AJ29" i="35"/>
  <c r="AJ30" i="35"/>
  <c r="AJ31" i="35"/>
  <c r="AJ32" i="35"/>
  <c r="AJ33" i="35"/>
  <c r="AJ34" i="35"/>
  <c r="AJ35" i="35"/>
  <c r="AJ36" i="35"/>
  <c r="AJ37" i="35"/>
  <c r="AJ38" i="35"/>
  <c r="AJ39" i="35"/>
  <c r="AJ40" i="35"/>
  <c r="AJ41" i="35"/>
  <c r="AJ42" i="35"/>
  <c r="AJ14" i="35"/>
  <c r="AK13" i="35"/>
  <c r="AJ13" i="35"/>
  <c r="AG13" i="35"/>
  <c r="T6" i="133"/>
  <c r="L3" i="133" s="1"/>
  <c r="S6" i="133"/>
  <c r="J3" i="133" s="1"/>
  <c r="R6" i="133"/>
  <c r="G3" i="133" s="1"/>
  <c r="Q6" i="133"/>
  <c r="F3" i="133" s="1"/>
  <c r="P7" i="133"/>
  <c r="P6" i="133" s="1"/>
  <c r="E3" i="133" s="1"/>
  <c r="A7" i="133"/>
  <c r="A7" i="132"/>
  <c r="AD13" i="131"/>
  <c r="AA13" i="131"/>
  <c r="AA12" i="131" s="1"/>
  <c r="E10" i="131" s="1"/>
  <c r="C13" i="131"/>
  <c r="AA7" i="131"/>
  <c r="AA6" i="131" s="1"/>
  <c r="E3" i="131" s="1"/>
  <c r="A7" i="131"/>
  <c r="AJ42" i="130"/>
  <c r="AH42" i="130"/>
  <c r="AG42" i="130"/>
  <c r="AE42" i="130"/>
  <c r="D42" i="130"/>
  <c r="A42" i="130" s="1"/>
  <c r="C42" i="130"/>
  <c r="B42" i="130"/>
  <c r="AJ41" i="130"/>
  <c r="AH41" i="130"/>
  <c r="AG41" i="130"/>
  <c r="AE41" i="130"/>
  <c r="D41" i="130"/>
  <c r="A41" i="130" s="1"/>
  <c r="C41" i="130"/>
  <c r="B41" i="130"/>
  <c r="AJ40" i="130"/>
  <c r="AH40" i="130"/>
  <c r="AG40" i="130"/>
  <c r="AE40" i="130"/>
  <c r="D40" i="130"/>
  <c r="A40" i="130" s="1"/>
  <c r="C40" i="130"/>
  <c r="B40" i="130"/>
  <c r="AJ39" i="130"/>
  <c r="AH39" i="130"/>
  <c r="AG39" i="130"/>
  <c r="AE39" i="130"/>
  <c r="D39" i="130"/>
  <c r="A39" i="130" s="1"/>
  <c r="C39" i="130"/>
  <c r="B39" i="130"/>
  <c r="AJ38" i="130"/>
  <c r="AH38" i="130"/>
  <c r="AG38" i="130"/>
  <c r="AE38" i="130"/>
  <c r="D38" i="130"/>
  <c r="C38" i="130"/>
  <c r="B38" i="130"/>
  <c r="AJ37" i="130"/>
  <c r="AH37" i="130"/>
  <c r="AG37" i="130"/>
  <c r="AE37" i="130"/>
  <c r="D37" i="130"/>
  <c r="A37" i="130" s="1"/>
  <c r="C37" i="130"/>
  <c r="B37" i="130"/>
  <c r="AJ36" i="130"/>
  <c r="AH36" i="130"/>
  <c r="AG36" i="130"/>
  <c r="AE36" i="130"/>
  <c r="D36" i="130"/>
  <c r="C36" i="130"/>
  <c r="B36" i="130"/>
  <c r="AJ35" i="130"/>
  <c r="AH35" i="130"/>
  <c r="AG35" i="130"/>
  <c r="AE35" i="130"/>
  <c r="D35" i="130"/>
  <c r="A35" i="130" s="1"/>
  <c r="C35" i="130"/>
  <c r="B35" i="130"/>
  <c r="AJ34" i="130"/>
  <c r="AH34" i="130"/>
  <c r="AG34" i="130"/>
  <c r="AE34" i="130"/>
  <c r="D34" i="130"/>
  <c r="A34" i="130" s="1"/>
  <c r="C34" i="130"/>
  <c r="B34" i="130"/>
  <c r="AJ33" i="130"/>
  <c r="AH33" i="130"/>
  <c r="AG33" i="130"/>
  <c r="AE33" i="130"/>
  <c r="D33" i="130"/>
  <c r="A33" i="130" s="1"/>
  <c r="C33" i="130"/>
  <c r="B33" i="130"/>
  <c r="AJ32" i="130"/>
  <c r="AH32" i="130"/>
  <c r="AG32" i="130"/>
  <c r="AE32" i="130"/>
  <c r="D32" i="130"/>
  <c r="A32" i="130" s="1"/>
  <c r="C32" i="130"/>
  <c r="B32" i="130"/>
  <c r="AJ31" i="130"/>
  <c r="AH31" i="130"/>
  <c r="AG31" i="130"/>
  <c r="AE31" i="130"/>
  <c r="D31" i="130"/>
  <c r="A31" i="130" s="1"/>
  <c r="C31" i="130"/>
  <c r="B31" i="130"/>
  <c r="AJ30" i="130"/>
  <c r="AH30" i="130"/>
  <c r="AG30" i="130"/>
  <c r="AE30" i="130"/>
  <c r="D30" i="130"/>
  <c r="C30" i="130"/>
  <c r="B30" i="130"/>
  <c r="AJ29" i="130"/>
  <c r="AH29" i="130"/>
  <c r="AG29" i="130"/>
  <c r="AE29" i="130"/>
  <c r="D29" i="130"/>
  <c r="A29" i="130" s="1"/>
  <c r="C29" i="130"/>
  <c r="B29" i="130"/>
  <c r="AJ28" i="130"/>
  <c r="AH28" i="130"/>
  <c r="AG28" i="130"/>
  <c r="AE28" i="130"/>
  <c r="D28" i="130"/>
  <c r="C28" i="130"/>
  <c r="B28" i="130"/>
  <c r="AJ27" i="130"/>
  <c r="AH27" i="130"/>
  <c r="AG27" i="130"/>
  <c r="AE27" i="130"/>
  <c r="D27" i="130"/>
  <c r="A27" i="130" s="1"/>
  <c r="C27" i="130"/>
  <c r="B27" i="130"/>
  <c r="AJ26" i="130"/>
  <c r="AH26" i="130"/>
  <c r="AG26" i="130"/>
  <c r="AE26" i="130"/>
  <c r="D26" i="130"/>
  <c r="A26" i="130" s="1"/>
  <c r="C26" i="130"/>
  <c r="B26" i="130"/>
  <c r="AJ25" i="130"/>
  <c r="AH25" i="130"/>
  <c r="AG25" i="130"/>
  <c r="AE25" i="130"/>
  <c r="D25" i="130"/>
  <c r="A25" i="130" s="1"/>
  <c r="C25" i="130"/>
  <c r="B25" i="130"/>
  <c r="AJ24" i="130"/>
  <c r="AH24" i="130"/>
  <c r="AG24" i="130"/>
  <c r="AE24" i="130"/>
  <c r="D24" i="130"/>
  <c r="A24" i="130" s="1"/>
  <c r="C24" i="130"/>
  <c r="B24" i="130"/>
  <c r="AJ23" i="130"/>
  <c r="AH23" i="130"/>
  <c r="AG23" i="130"/>
  <c r="AE23" i="130"/>
  <c r="D23" i="130"/>
  <c r="C23" i="130"/>
  <c r="B23" i="130"/>
  <c r="AJ22" i="130"/>
  <c r="AH22" i="130"/>
  <c r="AG22" i="130"/>
  <c r="AE22" i="130"/>
  <c r="D22" i="130"/>
  <c r="C22" i="130"/>
  <c r="B22" i="130"/>
  <c r="AJ21" i="130"/>
  <c r="AH21" i="130"/>
  <c r="AG21" i="130"/>
  <c r="AE21" i="130"/>
  <c r="D21" i="130"/>
  <c r="A21" i="130" s="1"/>
  <c r="C21" i="130"/>
  <c r="B21" i="130"/>
  <c r="AJ20" i="130"/>
  <c r="AH20" i="130"/>
  <c r="AG20" i="130"/>
  <c r="AE20" i="130"/>
  <c r="D20" i="130"/>
  <c r="C20" i="130"/>
  <c r="B20" i="130"/>
  <c r="AJ19" i="130"/>
  <c r="AH19" i="130"/>
  <c r="AG19" i="130"/>
  <c r="AE19" i="130"/>
  <c r="D19" i="130"/>
  <c r="A19" i="130" s="1"/>
  <c r="C19" i="130"/>
  <c r="B19" i="130"/>
  <c r="AJ18" i="130"/>
  <c r="AH18" i="130"/>
  <c r="AG18" i="130"/>
  <c r="AE18" i="130"/>
  <c r="D18" i="130"/>
  <c r="A18" i="130" s="1"/>
  <c r="C18" i="130"/>
  <c r="B18" i="130"/>
  <c r="AJ17" i="130"/>
  <c r="AH17" i="130"/>
  <c r="AG17" i="130"/>
  <c r="AE17" i="130"/>
  <c r="D17" i="130"/>
  <c r="A17" i="130" s="1"/>
  <c r="C17" i="130"/>
  <c r="B17" i="130"/>
  <c r="AJ16" i="130"/>
  <c r="AH16" i="130"/>
  <c r="AG16" i="130"/>
  <c r="AE16" i="130"/>
  <c r="D16" i="130"/>
  <c r="A16" i="130" s="1"/>
  <c r="C16" i="130"/>
  <c r="B16" i="130"/>
  <c r="AJ15" i="130"/>
  <c r="AH15" i="130"/>
  <c r="AG15" i="130"/>
  <c r="AE15" i="130"/>
  <c r="D15" i="130"/>
  <c r="C15" i="130"/>
  <c r="B15" i="130"/>
  <c r="AJ14" i="130"/>
  <c r="AH14" i="130"/>
  <c r="AG14" i="130"/>
  <c r="AE14" i="130"/>
  <c r="C14" i="130"/>
  <c r="AD12" i="130"/>
  <c r="E10" i="130" s="1"/>
  <c r="C13" i="130"/>
  <c r="B13" i="130"/>
  <c r="AD7" i="130"/>
  <c r="AD6" i="130" s="1"/>
  <c r="E3" i="130" s="1"/>
  <c r="A7" i="130"/>
  <c r="S6" i="129"/>
  <c r="T7" i="129"/>
  <c r="T6" i="129" s="1"/>
  <c r="N3" i="129" s="1"/>
  <c r="R7" i="129"/>
  <c r="R6" i="129" s="1"/>
  <c r="E3" i="129" s="1"/>
  <c r="A7" i="129"/>
  <c r="AK7" i="36"/>
  <c r="AK6" i="36" s="1"/>
  <c r="Z3" i="36" s="1"/>
  <c r="AG7" i="71"/>
  <c r="AM7" i="125"/>
  <c r="AL7" i="125"/>
  <c r="AK7" i="125"/>
  <c r="AK6" i="125" s="1"/>
  <c r="AB3" i="125" s="1"/>
  <c r="AJ7" i="125"/>
  <c r="AI7" i="125"/>
  <c r="AH7" i="125"/>
  <c r="AG7" i="125"/>
  <c r="AF7" i="125"/>
  <c r="AF6" i="125" s="1"/>
  <c r="F3" i="125" s="1"/>
  <c r="AE7" i="125"/>
  <c r="A7" i="125"/>
  <c r="AJ7" i="28"/>
  <c r="BA7" i="27"/>
  <c r="AZ7" i="27"/>
  <c r="AX7" i="27"/>
  <c r="AV8" i="27"/>
  <c r="AV9" i="27"/>
  <c r="AV10" i="27"/>
  <c r="AV11" i="27"/>
  <c r="AV12" i="27"/>
  <c r="AV13" i="27"/>
  <c r="AV14" i="27"/>
  <c r="AV15" i="27"/>
  <c r="AV16" i="27"/>
  <c r="AV17" i="27"/>
  <c r="AV18" i="27"/>
  <c r="AV19" i="27"/>
  <c r="AV20" i="27"/>
  <c r="AV21" i="27"/>
  <c r="AV22" i="27"/>
  <c r="AV23" i="27"/>
  <c r="AV24" i="27"/>
  <c r="AV25" i="27"/>
  <c r="AV26" i="27"/>
  <c r="AV27" i="27"/>
  <c r="AV28" i="27"/>
  <c r="AV29" i="27"/>
  <c r="AV30" i="27"/>
  <c r="AV31" i="27"/>
  <c r="AV32" i="27"/>
  <c r="AT7" i="27"/>
  <c r="AQ7" i="27"/>
  <c r="AV7" i="27"/>
  <c r="BG6" i="27" s="1"/>
  <c r="AT7" i="124"/>
  <c r="AS7" i="124"/>
  <c r="AQ7" i="124"/>
  <c r="P5" i="124"/>
  <c r="A7" i="124"/>
  <c r="AN7" i="124" l="1"/>
  <c r="J8" i="125"/>
  <c r="AD7" i="125"/>
  <c r="AJ12" i="130"/>
  <c r="AA10" i="130" s="1"/>
  <c r="AB15" i="130"/>
  <c r="AB23" i="130"/>
  <c r="AF12" i="130"/>
  <c r="V10" i="130" s="1"/>
  <c r="AI12" i="130"/>
  <c r="Z10" i="130" s="1"/>
  <c r="F3" i="129"/>
  <c r="AM6" i="125"/>
  <c r="Q8" i="125"/>
  <c r="AL6" i="125"/>
  <c r="AU6" i="124"/>
  <c r="Y3" i="124" s="1"/>
  <c r="AW6" i="124"/>
  <c r="AH3" i="124" s="1"/>
  <c r="A23" i="130"/>
  <c r="AC7" i="125"/>
  <c r="A15" i="130"/>
  <c r="AB21" i="130"/>
  <c r="T6" i="134"/>
  <c r="O3" i="134" s="1"/>
  <c r="AC12" i="131"/>
  <c r="V10" i="131" s="1"/>
  <c r="AB36" i="130"/>
  <c r="AB28" i="130"/>
  <c r="AB29" i="130"/>
  <c r="AB20" i="130"/>
  <c r="AB22" i="130"/>
  <c r="AB37" i="130"/>
  <c r="AB38" i="130"/>
  <c r="AK12" i="35"/>
  <c r="AA10" i="35" s="1"/>
  <c r="AB25" i="130"/>
  <c r="AB31" i="130"/>
  <c r="AB35" i="130"/>
  <c r="AB41" i="130"/>
  <c r="AB17" i="130"/>
  <c r="AH12" i="130"/>
  <c r="Y10" i="130" s="1"/>
  <c r="AB19" i="130"/>
  <c r="AE12" i="130"/>
  <c r="F10" i="130" s="1"/>
  <c r="AB27" i="130"/>
  <c r="AG12" i="130"/>
  <c r="W10" i="130" s="1"/>
  <c r="AB30" i="130"/>
  <c r="AB33" i="130"/>
  <c r="AB39" i="130"/>
  <c r="N7" i="133"/>
  <c r="O7" i="132"/>
  <c r="Q6" i="132"/>
  <c r="E3" i="132" s="1"/>
  <c r="AD12" i="131"/>
  <c r="W10" i="131" s="1"/>
  <c r="AE12" i="131"/>
  <c r="X10" i="131" s="1"/>
  <c r="AB12" i="131"/>
  <c r="F10" i="131" s="1"/>
  <c r="AB18" i="130"/>
  <c r="A22" i="130"/>
  <c r="AB26" i="130"/>
  <c r="A30" i="130"/>
  <c r="AB34" i="130"/>
  <c r="A38" i="130"/>
  <c r="AB42" i="130"/>
  <c r="AB16" i="130"/>
  <c r="A20" i="130"/>
  <c r="AB24" i="130"/>
  <c r="A28" i="130"/>
  <c r="AB32" i="130"/>
  <c r="A36" i="130"/>
  <c r="AB40" i="130"/>
  <c r="L6" i="128"/>
  <c r="F3" i="128" s="1"/>
  <c r="AE6" i="125"/>
  <c r="E3" i="125" s="1"/>
  <c r="AU6" i="27"/>
  <c r="AW6" i="27"/>
  <c r="AS6" i="27"/>
  <c r="AY6" i="27"/>
  <c r="AV6" i="27"/>
  <c r="AR6" i="27"/>
  <c r="F3" i="27" s="1"/>
  <c r="AV6" i="124"/>
  <c r="AD3" i="124" s="1"/>
  <c r="AJ6" i="125" l="1"/>
  <c r="AA3" i="125" s="1"/>
  <c r="AH6" i="125"/>
  <c r="P3" i="125" s="1"/>
  <c r="AI6" i="125"/>
  <c r="W3" i="125" s="1"/>
  <c r="AG6" i="125"/>
  <c r="G3" i="125" s="1"/>
  <c r="AQ6" i="124"/>
  <c r="E3" i="124" s="1"/>
  <c r="T6" i="13" l="1"/>
  <c r="Y8" i="14"/>
  <c r="W8" i="14" s="1"/>
  <c r="Y9" i="14"/>
  <c r="W9" i="14" s="1"/>
  <c r="Y10" i="14"/>
  <c r="W10" i="14" s="1"/>
  <c r="Y11" i="14"/>
  <c r="Y12" i="14"/>
  <c r="W12" i="14" s="1"/>
  <c r="Y13" i="14"/>
  <c r="W13" i="14" s="1"/>
  <c r="Y14" i="14"/>
  <c r="W14" i="14" s="1"/>
  <c r="Y15" i="14"/>
  <c r="W15" i="14" s="1"/>
  <c r="Y16" i="14"/>
  <c r="W16" i="14" s="1"/>
  <c r="Y17" i="14"/>
  <c r="Y18" i="14"/>
  <c r="Y19" i="14"/>
  <c r="Y20" i="14"/>
  <c r="W20" i="14" s="1"/>
  <c r="Y21" i="14"/>
  <c r="W21" i="14" s="1"/>
  <c r="Y22" i="14"/>
  <c r="W22" i="14" s="1"/>
  <c r="Y23" i="14"/>
  <c r="W23" i="14" s="1"/>
  <c r="Y24" i="14"/>
  <c r="W24" i="14" s="1"/>
  <c r="Y25" i="14"/>
  <c r="Y26" i="14"/>
  <c r="Y27" i="14"/>
  <c r="Y28" i="14"/>
  <c r="W28" i="14" s="1"/>
  <c r="Y29" i="14"/>
  <c r="W29" i="14" s="1"/>
  <c r="Y30" i="14"/>
  <c r="W30" i="14" s="1"/>
  <c r="Y31" i="14"/>
  <c r="W31" i="14" s="1"/>
  <c r="Y7" i="14"/>
  <c r="AE7" i="111"/>
  <c r="AF8" i="111"/>
  <c r="AF9" i="111"/>
  <c r="AF10" i="111"/>
  <c r="AF11" i="111"/>
  <c r="AF12" i="111"/>
  <c r="AF13" i="111"/>
  <c r="AF14" i="111"/>
  <c r="AF15" i="111"/>
  <c r="AF16" i="111"/>
  <c r="AF17" i="111"/>
  <c r="AF18" i="111"/>
  <c r="AF19" i="111"/>
  <c r="AF20" i="111"/>
  <c r="AF21" i="111"/>
  <c r="AF22" i="111"/>
  <c r="AF23" i="111"/>
  <c r="AF24" i="111"/>
  <c r="AF25" i="111"/>
  <c r="AF26" i="111"/>
  <c r="AF27" i="111"/>
  <c r="AF28" i="111"/>
  <c r="AF29" i="111"/>
  <c r="AF30" i="111"/>
  <c r="AF31" i="111"/>
  <c r="AF7" i="111"/>
  <c r="AE31" i="111"/>
  <c r="AE30" i="111"/>
  <c r="AE29" i="111"/>
  <c r="AE28" i="111"/>
  <c r="AE27" i="111"/>
  <c r="AE26" i="111"/>
  <c r="AE25" i="111"/>
  <c r="AE24" i="111"/>
  <c r="AE23" i="111"/>
  <c r="AE22" i="111"/>
  <c r="AE21" i="111"/>
  <c r="AE20" i="111"/>
  <c r="AE19" i="111"/>
  <c r="AE18" i="111"/>
  <c r="AE17" i="111"/>
  <c r="AE16" i="111"/>
  <c r="AE15" i="111"/>
  <c r="AE14" i="111"/>
  <c r="AE13" i="111"/>
  <c r="AE12" i="111"/>
  <c r="AE11" i="111"/>
  <c r="AE10" i="111"/>
  <c r="AE9" i="111"/>
  <c r="AE8" i="111"/>
  <c r="AD8" i="111"/>
  <c r="AD9" i="111"/>
  <c r="AD10" i="111"/>
  <c r="AD11" i="111"/>
  <c r="AD12" i="111"/>
  <c r="AD13" i="111"/>
  <c r="AD14" i="111"/>
  <c r="AD15" i="111"/>
  <c r="AD16" i="111"/>
  <c r="AD17" i="111"/>
  <c r="AD18" i="111"/>
  <c r="AD19" i="111"/>
  <c r="AD20" i="111"/>
  <c r="AD21" i="111"/>
  <c r="AD22" i="111"/>
  <c r="AD23" i="111"/>
  <c r="AD24" i="111"/>
  <c r="AD25" i="111"/>
  <c r="AD26" i="111"/>
  <c r="AD27" i="111"/>
  <c r="AD28" i="111"/>
  <c r="AD29" i="111"/>
  <c r="AD30" i="111"/>
  <c r="AD31" i="111"/>
  <c r="AD7" i="111"/>
  <c r="W11" i="14"/>
  <c r="W17" i="14"/>
  <c r="W18" i="14"/>
  <c r="W19" i="14"/>
  <c r="W25" i="14"/>
  <c r="W26" i="14"/>
  <c r="W27" i="14"/>
  <c r="W7" i="14" l="1"/>
  <c r="AI6" i="121"/>
  <c r="P3" i="121" s="1"/>
  <c r="AH6" i="121"/>
  <c r="M3" i="121" s="1"/>
  <c r="AG6" i="121"/>
  <c r="L3" i="121" s="1"/>
  <c r="AF6" i="121"/>
  <c r="H3" i="121" s="1"/>
  <c r="AE6" i="121"/>
  <c r="G3" i="121" s="1"/>
  <c r="AD7" i="121"/>
  <c r="AD6" i="121" s="1"/>
  <c r="F3" i="121" s="1"/>
  <c r="A7" i="121"/>
  <c r="AA7" i="121" l="1"/>
  <c r="K1013" i="50"/>
  <c r="J1013" i="50"/>
  <c r="C1013" i="50"/>
  <c r="B1013" i="50"/>
  <c r="A1013" i="50" s="1"/>
  <c r="K1012" i="50"/>
  <c r="J1012" i="50"/>
  <c r="C1012" i="50"/>
  <c r="B1012" i="50"/>
  <c r="A1012" i="50" s="1"/>
  <c r="K1011" i="50"/>
  <c r="J1011" i="50"/>
  <c r="C1011" i="50"/>
  <c r="B1011" i="50"/>
  <c r="A1011" i="50" s="1"/>
  <c r="K1010" i="50"/>
  <c r="J1010" i="50"/>
  <c r="C1010" i="50"/>
  <c r="B1010" i="50"/>
  <c r="A1010" i="50" s="1"/>
  <c r="K1009" i="50"/>
  <c r="J1009" i="50"/>
  <c r="C1009" i="50"/>
  <c r="B1009" i="50"/>
  <c r="A1009" i="50" s="1"/>
  <c r="K1008" i="50"/>
  <c r="J1008" i="50"/>
  <c r="C1008" i="50"/>
  <c r="B1008" i="50"/>
  <c r="A1008" i="50" s="1"/>
  <c r="K1007" i="50"/>
  <c r="J1007" i="50"/>
  <c r="C1007" i="50"/>
  <c r="B1007" i="50"/>
  <c r="A1007" i="50" s="1"/>
  <c r="K1006" i="50"/>
  <c r="J1006" i="50"/>
  <c r="C1006" i="50"/>
  <c r="B1006" i="50"/>
  <c r="A1006" i="50" s="1"/>
  <c r="K1005" i="50"/>
  <c r="J1005" i="50"/>
  <c r="C1005" i="50"/>
  <c r="B1005" i="50"/>
  <c r="A1005" i="50" s="1"/>
  <c r="K1004" i="50"/>
  <c r="J1004" i="50"/>
  <c r="C1004" i="50"/>
  <c r="B1004" i="50"/>
  <c r="A1004" i="50" s="1"/>
  <c r="K1003" i="50"/>
  <c r="J1003" i="50"/>
  <c r="C1003" i="50"/>
  <c r="B1003" i="50"/>
  <c r="A1003" i="50" s="1"/>
  <c r="K1002" i="50"/>
  <c r="J1002" i="50"/>
  <c r="C1002" i="50"/>
  <c r="B1002" i="50"/>
  <c r="A1002" i="50" s="1"/>
  <c r="K1001" i="50"/>
  <c r="J1001" i="50"/>
  <c r="C1001" i="50"/>
  <c r="B1001" i="50"/>
  <c r="A1001" i="50" s="1"/>
  <c r="K1000" i="50"/>
  <c r="J1000" i="50"/>
  <c r="C1000" i="50"/>
  <c r="B1000" i="50"/>
  <c r="A1000" i="50" s="1"/>
  <c r="K999" i="50"/>
  <c r="J999" i="50"/>
  <c r="C999" i="50"/>
  <c r="B999" i="50"/>
  <c r="A999" i="50" s="1"/>
  <c r="K998" i="50"/>
  <c r="J998" i="50"/>
  <c r="C998" i="50"/>
  <c r="B998" i="50"/>
  <c r="A998" i="50" s="1"/>
  <c r="K997" i="50"/>
  <c r="J997" i="50"/>
  <c r="C997" i="50"/>
  <c r="B997" i="50"/>
  <c r="A997" i="50" s="1"/>
  <c r="K996" i="50"/>
  <c r="J996" i="50"/>
  <c r="C996" i="50"/>
  <c r="B996" i="50"/>
  <c r="A996" i="50" s="1"/>
  <c r="K995" i="50"/>
  <c r="J995" i="50"/>
  <c r="C995" i="50"/>
  <c r="B995" i="50"/>
  <c r="A995" i="50" s="1"/>
  <c r="K994" i="50"/>
  <c r="J994" i="50"/>
  <c r="C994" i="50"/>
  <c r="B994" i="50"/>
  <c r="A994" i="50" s="1"/>
  <c r="K993" i="50"/>
  <c r="J993" i="50"/>
  <c r="C993" i="50"/>
  <c r="B993" i="50"/>
  <c r="A993" i="50" s="1"/>
  <c r="K992" i="50"/>
  <c r="J992" i="50"/>
  <c r="C992" i="50"/>
  <c r="B992" i="50"/>
  <c r="A992" i="50" s="1"/>
  <c r="K991" i="50"/>
  <c r="J991" i="50"/>
  <c r="C991" i="50"/>
  <c r="B991" i="50"/>
  <c r="A991" i="50" s="1"/>
  <c r="K990" i="50"/>
  <c r="J990" i="50"/>
  <c r="C990" i="50"/>
  <c r="B990" i="50"/>
  <c r="A990" i="50" s="1"/>
  <c r="K989" i="50"/>
  <c r="J989" i="50"/>
  <c r="C989" i="50"/>
  <c r="B989" i="50"/>
  <c r="A989" i="50" s="1"/>
  <c r="K988" i="50"/>
  <c r="J988" i="50"/>
  <c r="C988" i="50"/>
  <c r="B988" i="50"/>
  <c r="A988" i="50" s="1"/>
  <c r="K987" i="50"/>
  <c r="J987" i="50"/>
  <c r="C987" i="50"/>
  <c r="B987" i="50"/>
  <c r="A987" i="50" s="1"/>
  <c r="K986" i="50"/>
  <c r="J986" i="50"/>
  <c r="C986" i="50"/>
  <c r="B986" i="50"/>
  <c r="A986" i="50" s="1"/>
  <c r="K985" i="50"/>
  <c r="J985" i="50"/>
  <c r="C985" i="50"/>
  <c r="B985" i="50"/>
  <c r="A985" i="50" s="1"/>
  <c r="K984" i="50"/>
  <c r="J984" i="50"/>
  <c r="C984" i="50"/>
  <c r="B984" i="50"/>
  <c r="A984" i="50" s="1"/>
  <c r="K983" i="50"/>
  <c r="J983" i="50"/>
  <c r="C983" i="50"/>
  <c r="B983" i="50"/>
  <c r="A983" i="50" s="1"/>
  <c r="K982" i="50"/>
  <c r="J982" i="50"/>
  <c r="C982" i="50"/>
  <c r="B982" i="50"/>
  <c r="A982" i="50" s="1"/>
  <c r="K981" i="50"/>
  <c r="J981" i="50"/>
  <c r="C981" i="50"/>
  <c r="B981" i="50"/>
  <c r="A981" i="50" s="1"/>
  <c r="K980" i="50"/>
  <c r="J980" i="50"/>
  <c r="C980" i="50"/>
  <c r="B980" i="50"/>
  <c r="A980" i="50" s="1"/>
  <c r="K979" i="50"/>
  <c r="J979" i="50"/>
  <c r="C979" i="50"/>
  <c r="B979" i="50"/>
  <c r="A979" i="50" s="1"/>
  <c r="K978" i="50"/>
  <c r="J978" i="50"/>
  <c r="C978" i="50"/>
  <c r="B978" i="50"/>
  <c r="A978" i="50" s="1"/>
  <c r="K977" i="50"/>
  <c r="J977" i="50"/>
  <c r="C977" i="50"/>
  <c r="B977" i="50"/>
  <c r="A977" i="50" s="1"/>
  <c r="K976" i="50"/>
  <c r="J976" i="50"/>
  <c r="C976" i="50"/>
  <c r="B976" i="50"/>
  <c r="A976" i="50" s="1"/>
  <c r="K975" i="50"/>
  <c r="J975" i="50"/>
  <c r="C975" i="50"/>
  <c r="B975" i="50"/>
  <c r="A975" i="50" s="1"/>
  <c r="K974" i="50"/>
  <c r="J974" i="50"/>
  <c r="C974" i="50"/>
  <c r="B974" i="50"/>
  <c r="A974" i="50" s="1"/>
  <c r="K973" i="50"/>
  <c r="J973" i="50"/>
  <c r="C973" i="50"/>
  <c r="B973" i="50"/>
  <c r="A973" i="50" s="1"/>
  <c r="K972" i="50"/>
  <c r="J972" i="50"/>
  <c r="C972" i="50"/>
  <c r="B972" i="50"/>
  <c r="A972" i="50" s="1"/>
  <c r="K971" i="50"/>
  <c r="J971" i="50"/>
  <c r="C971" i="50"/>
  <c r="B971" i="50"/>
  <c r="A971" i="50" s="1"/>
  <c r="K970" i="50"/>
  <c r="J970" i="50"/>
  <c r="C970" i="50"/>
  <c r="B970" i="50"/>
  <c r="A970" i="50" s="1"/>
  <c r="K969" i="50"/>
  <c r="J969" i="50"/>
  <c r="C969" i="50"/>
  <c r="B969" i="50"/>
  <c r="A969" i="50" s="1"/>
  <c r="K968" i="50"/>
  <c r="J968" i="50"/>
  <c r="C968" i="50"/>
  <c r="B968" i="50"/>
  <c r="A968" i="50" s="1"/>
  <c r="K967" i="50"/>
  <c r="J967" i="50"/>
  <c r="C967" i="50"/>
  <c r="B967" i="50"/>
  <c r="A967" i="50" s="1"/>
  <c r="K966" i="50"/>
  <c r="J966" i="50"/>
  <c r="C966" i="50"/>
  <c r="B966" i="50"/>
  <c r="A966" i="50" s="1"/>
  <c r="K965" i="50"/>
  <c r="J965" i="50"/>
  <c r="C965" i="50"/>
  <c r="B965" i="50"/>
  <c r="A965" i="50" s="1"/>
  <c r="K964" i="50"/>
  <c r="J964" i="50"/>
  <c r="C964" i="50"/>
  <c r="B964" i="50"/>
  <c r="A964" i="50" s="1"/>
  <c r="K963" i="50"/>
  <c r="J963" i="50"/>
  <c r="C963" i="50"/>
  <c r="B963" i="50"/>
  <c r="A963" i="50" s="1"/>
  <c r="K962" i="50"/>
  <c r="J962" i="50"/>
  <c r="C962" i="50"/>
  <c r="B962" i="50"/>
  <c r="A962" i="50" s="1"/>
  <c r="K961" i="50"/>
  <c r="J961" i="50"/>
  <c r="C961" i="50"/>
  <c r="B961" i="50"/>
  <c r="A961" i="50" s="1"/>
  <c r="K960" i="50"/>
  <c r="J960" i="50"/>
  <c r="C960" i="50"/>
  <c r="B960" i="50"/>
  <c r="A960" i="50" s="1"/>
  <c r="K959" i="50"/>
  <c r="J959" i="50"/>
  <c r="C959" i="50"/>
  <c r="B959" i="50"/>
  <c r="A959" i="50" s="1"/>
  <c r="K958" i="50"/>
  <c r="J958" i="50"/>
  <c r="C958" i="50"/>
  <c r="B958" i="50"/>
  <c r="A958" i="50" s="1"/>
  <c r="K957" i="50"/>
  <c r="J957" i="50"/>
  <c r="C957" i="50"/>
  <c r="B957" i="50"/>
  <c r="A957" i="50" s="1"/>
  <c r="K956" i="50"/>
  <c r="J956" i="50"/>
  <c r="C956" i="50"/>
  <c r="B956" i="50"/>
  <c r="A956" i="50" s="1"/>
  <c r="K955" i="50"/>
  <c r="J955" i="50"/>
  <c r="C955" i="50"/>
  <c r="B955" i="50"/>
  <c r="A955" i="50" s="1"/>
  <c r="K954" i="50"/>
  <c r="J954" i="50"/>
  <c r="C954" i="50"/>
  <c r="B954" i="50"/>
  <c r="A954" i="50" s="1"/>
  <c r="K953" i="50"/>
  <c r="J953" i="50"/>
  <c r="C953" i="50"/>
  <c r="B953" i="50"/>
  <c r="A953" i="50" s="1"/>
  <c r="K952" i="50"/>
  <c r="J952" i="50"/>
  <c r="C952" i="50"/>
  <c r="B952" i="50"/>
  <c r="A952" i="50" s="1"/>
  <c r="K951" i="50"/>
  <c r="J951" i="50"/>
  <c r="C951" i="50"/>
  <c r="B951" i="50"/>
  <c r="A951" i="50" s="1"/>
  <c r="K950" i="50"/>
  <c r="J950" i="50"/>
  <c r="C950" i="50"/>
  <c r="B950" i="50"/>
  <c r="A950" i="50" s="1"/>
  <c r="K949" i="50"/>
  <c r="J949" i="50"/>
  <c r="C949" i="50"/>
  <c r="B949" i="50"/>
  <c r="A949" i="50" s="1"/>
  <c r="K948" i="50"/>
  <c r="J948" i="50"/>
  <c r="C948" i="50"/>
  <c r="B948" i="50"/>
  <c r="A948" i="50" s="1"/>
  <c r="K947" i="50"/>
  <c r="J947" i="50"/>
  <c r="C947" i="50"/>
  <c r="B947" i="50"/>
  <c r="A947" i="50" s="1"/>
  <c r="K946" i="50"/>
  <c r="J946" i="50"/>
  <c r="C946" i="50"/>
  <c r="B946" i="50"/>
  <c r="A946" i="50" s="1"/>
  <c r="K945" i="50"/>
  <c r="J945" i="50"/>
  <c r="C945" i="50"/>
  <c r="B945" i="50"/>
  <c r="A945" i="50" s="1"/>
  <c r="K944" i="50"/>
  <c r="J944" i="50"/>
  <c r="C944" i="50"/>
  <c r="B944" i="50"/>
  <c r="A944" i="50" s="1"/>
  <c r="K943" i="50"/>
  <c r="J943" i="50"/>
  <c r="C943" i="50"/>
  <c r="B943" i="50"/>
  <c r="A943" i="50" s="1"/>
  <c r="K942" i="50"/>
  <c r="J942" i="50"/>
  <c r="C942" i="50"/>
  <c r="B942" i="50"/>
  <c r="A942" i="50" s="1"/>
  <c r="K941" i="50"/>
  <c r="J941" i="50"/>
  <c r="C941" i="50"/>
  <c r="B941" i="50"/>
  <c r="A941" i="50" s="1"/>
  <c r="K940" i="50"/>
  <c r="J940" i="50"/>
  <c r="C940" i="50"/>
  <c r="B940" i="50"/>
  <c r="A940" i="50" s="1"/>
  <c r="K939" i="50"/>
  <c r="J939" i="50"/>
  <c r="C939" i="50"/>
  <c r="B939" i="50"/>
  <c r="A939" i="50" s="1"/>
  <c r="K938" i="50"/>
  <c r="J938" i="50"/>
  <c r="C938" i="50"/>
  <c r="B938" i="50"/>
  <c r="A938" i="50" s="1"/>
  <c r="K937" i="50"/>
  <c r="J937" i="50"/>
  <c r="C937" i="50"/>
  <c r="B937" i="50"/>
  <c r="A937" i="50" s="1"/>
  <c r="K936" i="50"/>
  <c r="J936" i="50"/>
  <c r="C936" i="50"/>
  <c r="B936" i="50"/>
  <c r="A936" i="50" s="1"/>
  <c r="K935" i="50"/>
  <c r="J935" i="50"/>
  <c r="C935" i="50"/>
  <c r="B935" i="50"/>
  <c r="A935" i="50" s="1"/>
  <c r="K934" i="50"/>
  <c r="J934" i="50"/>
  <c r="C934" i="50"/>
  <c r="B934" i="50"/>
  <c r="A934" i="50" s="1"/>
  <c r="K933" i="50"/>
  <c r="J933" i="50"/>
  <c r="C933" i="50"/>
  <c r="B933" i="50"/>
  <c r="A933" i="50" s="1"/>
  <c r="K932" i="50"/>
  <c r="J932" i="50"/>
  <c r="C932" i="50"/>
  <c r="B932" i="50"/>
  <c r="A932" i="50" s="1"/>
  <c r="K931" i="50"/>
  <c r="J931" i="50"/>
  <c r="C931" i="50"/>
  <c r="B931" i="50"/>
  <c r="A931" i="50" s="1"/>
  <c r="K930" i="50"/>
  <c r="J930" i="50"/>
  <c r="C930" i="50"/>
  <c r="B930" i="50"/>
  <c r="A930" i="50" s="1"/>
  <c r="K929" i="50"/>
  <c r="J929" i="50"/>
  <c r="C929" i="50"/>
  <c r="B929" i="50"/>
  <c r="A929" i="50" s="1"/>
  <c r="K928" i="50"/>
  <c r="J928" i="50"/>
  <c r="C928" i="50"/>
  <c r="B928" i="50"/>
  <c r="A928" i="50" s="1"/>
  <c r="K927" i="50"/>
  <c r="J927" i="50"/>
  <c r="C927" i="50"/>
  <c r="B927" i="50"/>
  <c r="A927" i="50" s="1"/>
  <c r="K926" i="50"/>
  <c r="J926" i="50"/>
  <c r="C926" i="50"/>
  <c r="B926" i="50"/>
  <c r="A926" i="50" s="1"/>
  <c r="K925" i="50"/>
  <c r="J925" i="50"/>
  <c r="C925" i="50"/>
  <c r="B925" i="50"/>
  <c r="A925" i="50" s="1"/>
  <c r="K924" i="50"/>
  <c r="J924" i="50"/>
  <c r="C924" i="50"/>
  <c r="B924" i="50"/>
  <c r="A924" i="50" s="1"/>
  <c r="K923" i="50"/>
  <c r="J923" i="50"/>
  <c r="C923" i="50"/>
  <c r="B923" i="50"/>
  <c r="A923" i="50" s="1"/>
  <c r="K922" i="50"/>
  <c r="J922" i="50"/>
  <c r="C922" i="50"/>
  <c r="B922" i="50"/>
  <c r="A922" i="50" s="1"/>
  <c r="K921" i="50"/>
  <c r="J921" i="50"/>
  <c r="C921" i="50"/>
  <c r="B921" i="50"/>
  <c r="A921" i="50" s="1"/>
  <c r="K920" i="50"/>
  <c r="J920" i="50"/>
  <c r="C920" i="50"/>
  <c r="B920" i="50"/>
  <c r="A920" i="50" s="1"/>
  <c r="K919" i="50"/>
  <c r="J919" i="50"/>
  <c r="C919" i="50"/>
  <c r="B919" i="50"/>
  <c r="A919" i="50" s="1"/>
  <c r="K918" i="50"/>
  <c r="J918" i="50"/>
  <c r="C918" i="50"/>
  <c r="B918" i="50"/>
  <c r="A918" i="50" s="1"/>
  <c r="K917" i="50"/>
  <c r="J917" i="50"/>
  <c r="C917" i="50"/>
  <c r="B917" i="50"/>
  <c r="A917" i="50" s="1"/>
  <c r="K916" i="50"/>
  <c r="J916" i="50"/>
  <c r="C916" i="50"/>
  <c r="B916" i="50"/>
  <c r="A916" i="50" s="1"/>
  <c r="K915" i="50"/>
  <c r="J915" i="50"/>
  <c r="C915" i="50"/>
  <c r="B915" i="50"/>
  <c r="A915" i="50" s="1"/>
  <c r="K914" i="50"/>
  <c r="J914" i="50"/>
  <c r="C914" i="50"/>
  <c r="B914" i="50"/>
  <c r="A914" i="50" s="1"/>
  <c r="K913" i="50"/>
  <c r="J913" i="50"/>
  <c r="C913" i="50"/>
  <c r="B913" i="50"/>
  <c r="A913" i="50" s="1"/>
  <c r="K912" i="50"/>
  <c r="J912" i="50"/>
  <c r="C912" i="50"/>
  <c r="B912" i="50"/>
  <c r="A912" i="50" s="1"/>
  <c r="K911" i="50"/>
  <c r="J911" i="50"/>
  <c r="C911" i="50"/>
  <c r="B911" i="50"/>
  <c r="A911" i="50" s="1"/>
  <c r="K910" i="50"/>
  <c r="J910" i="50"/>
  <c r="C910" i="50"/>
  <c r="B910" i="50"/>
  <c r="A910" i="50" s="1"/>
  <c r="K909" i="50"/>
  <c r="J909" i="50"/>
  <c r="C909" i="50"/>
  <c r="B909" i="50"/>
  <c r="A909" i="50" s="1"/>
  <c r="K908" i="50"/>
  <c r="J908" i="50"/>
  <c r="C908" i="50"/>
  <c r="B908" i="50"/>
  <c r="A908" i="50" s="1"/>
  <c r="K907" i="50"/>
  <c r="J907" i="50"/>
  <c r="C907" i="50"/>
  <c r="B907" i="50"/>
  <c r="A907" i="50" s="1"/>
  <c r="K906" i="50"/>
  <c r="J906" i="50"/>
  <c r="C906" i="50"/>
  <c r="B906" i="50"/>
  <c r="A906" i="50" s="1"/>
  <c r="K905" i="50"/>
  <c r="J905" i="50"/>
  <c r="C905" i="50"/>
  <c r="B905" i="50"/>
  <c r="A905" i="50" s="1"/>
  <c r="K904" i="50"/>
  <c r="J904" i="50"/>
  <c r="C904" i="50"/>
  <c r="B904" i="50"/>
  <c r="A904" i="50" s="1"/>
  <c r="K903" i="50"/>
  <c r="J903" i="50"/>
  <c r="C903" i="50"/>
  <c r="B903" i="50"/>
  <c r="A903" i="50" s="1"/>
  <c r="K902" i="50"/>
  <c r="J902" i="50"/>
  <c r="C902" i="50"/>
  <c r="B902" i="50"/>
  <c r="A902" i="50" s="1"/>
  <c r="K901" i="50"/>
  <c r="J901" i="50"/>
  <c r="C901" i="50"/>
  <c r="B901" i="50"/>
  <c r="A901" i="50" s="1"/>
  <c r="K900" i="50"/>
  <c r="J900" i="50"/>
  <c r="C900" i="50"/>
  <c r="B900" i="50"/>
  <c r="A900" i="50" s="1"/>
  <c r="K899" i="50"/>
  <c r="J899" i="50"/>
  <c r="C899" i="50"/>
  <c r="B899" i="50"/>
  <c r="A899" i="50" s="1"/>
  <c r="K898" i="50"/>
  <c r="J898" i="50"/>
  <c r="C898" i="50"/>
  <c r="B898" i="50"/>
  <c r="A898" i="50" s="1"/>
  <c r="K897" i="50"/>
  <c r="J897" i="50"/>
  <c r="C897" i="50"/>
  <c r="B897" i="50"/>
  <c r="A897" i="50" s="1"/>
  <c r="K896" i="50"/>
  <c r="J896" i="50"/>
  <c r="C896" i="50"/>
  <c r="B896" i="50"/>
  <c r="A896" i="50" s="1"/>
  <c r="K895" i="50"/>
  <c r="J895" i="50"/>
  <c r="C895" i="50"/>
  <c r="B895" i="50"/>
  <c r="A895" i="50" s="1"/>
  <c r="K894" i="50"/>
  <c r="J894" i="50"/>
  <c r="C894" i="50"/>
  <c r="B894" i="50"/>
  <c r="A894" i="50" s="1"/>
  <c r="K893" i="50"/>
  <c r="J893" i="50"/>
  <c r="C893" i="50"/>
  <c r="B893" i="50"/>
  <c r="A893" i="50" s="1"/>
  <c r="K892" i="50"/>
  <c r="J892" i="50"/>
  <c r="C892" i="50"/>
  <c r="B892" i="50"/>
  <c r="A892" i="50" s="1"/>
  <c r="K891" i="50"/>
  <c r="J891" i="50"/>
  <c r="C891" i="50"/>
  <c r="B891" i="50"/>
  <c r="A891" i="50" s="1"/>
  <c r="K890" i="50"/>
  <c r="J890" i="50"/>
  <c r="C890" i="50"/>
  <c r="B890" i="50"/>
  <c r="A890" i="50" s="1"/>
  <c r="K889" i="50"/>
  <c r="J889" i="50"/>
  <c r="C889" i="50"/>
  <c r="B889" i="50"/>
  <c r="A889" i="50" s="1"/>
  <c r="K888" i="50"/>
  <c r="J888" i="50"/>
  <c r="C888" i="50"/>
  <c r="B888" i="50"/>
  <c r="A888" i="50" s="1"/>
  <c r="K887" i="50"/>
  <c r="J887" i="50"/>
  <c r="C887" i="50"/>
  <c r="B887" i="50"/>
  <c r="A887" i="50" s="1"/>
  <c r="K886" i="50"/>
  <c r="J886" i="50"/>
  <c r="C886" i="50"/>
  <c r="B886" i="50"/>
  <c r="A886" i="50" s="1"/>
  <c r="K885" i="50"/>
  <c r="J885" i="50"/>
  <c r="C885" i="50"/>
  <c r="B885" i="50"/>
  <c r="A885" i="50" s="1"/>
  <c r="K884" i="50"/>
  <c r="J884" i="50"/>
  <c r="C884" i="50"/>
  <c r="B884" i="50"/>
  <c r="A884" i="50" s="1"/>
  <c r="K883" i="50"/>
  <c r="J883" i="50"/>
  <c r="C883" i="50"/>
  <c r="B883" i="50"/>
  <c r="A883" i="50" s="1"/>
  <c r="K882" i="50"/>
  <c r="J882" i="50"/>
  <c r="C882" i="50"/>
  <c r="B882" i="50"/>
  <c r="A882" i="50" s="1"/>
  <c r="K881" i="50"/>
  <c r="J881" i="50"/>
  <c r="C881" i="50"/>
  <c r="B881" i="50"/>
  <c r="A881" i="50" s="1"/>
  <c r="K880" i="50"/>
  <c r="J880" i="50"/>
  <c r="C880" i="50"/>
  <c r="B880" i="50"/>
  <c r="A880" i="50" s="1"/>
  <c r="K879" i="50"/>
  <c r="J879" i="50"/>
  <c r="C879" i="50"/>
  <c r="B879" i="50"/>
  <c r="A879" i="50" s="1"/>
  <c r="K878" i="50"/>
  <c r="J878" i="50"/>
  <c r="C878" i="50"/>
  <c r="B878" i="50"/>
  <c r="A878" i="50" s="1"/>
  <c r="K877" i="50"/>
  <c r="J877" i="50"/>
  <c r="C877" i="50"/>
  <c r="B877" i="50"/>
  <c r="A877" i="50" s="1"/>
  <c r="K876" i="50"/>
  <c r="J876" i="50"/>
  <c r="C876" i="50"/>
  <c r="B876" i="50"/>
  <c r="A876" i="50" s="1"/>
  <c r="K875" i="50"/>
  <c r="J875" i="50"/>
  <c r="C875" i="50"/>
  <c r="B875" i="50"/>
  <c r="A875" i="50" s="1"/>
  <c r="K874" i="50"/>
  <c r="J874" i="50"/>
  <c r="C874" i="50"/>
  <c r="B874" i="50"/>
  <c r="A874" i="50" s="1"/>
  <c r="K873" i="50"/>
  <c r="J873" i="50"/>
  <c r="C873" i="50"/>
  <c r="B873" i="50"/>
  <c r="A873" i="50" s="1"/>
  <c r="K872" i="50"/>
  <c r="J872" i="50"/>
  <c r="C872" i="50"/>
  <c r="B872" i="50"/>
  <c r="A872" i="50" s="1"/>
  <c r="K871" i="50"/>
  <c r="J871" i="50"/>
  <c r="C871" i="50"/>
  <c r="B871" i="50"/>
  <c r="A871" i="50" s="1"/>
  <c r="K870" i="50"/>
  <c r="J870" i="50"/>
  <c r="C870" i="50"/>
  <c r="B870" i="50"/>
  <c r="A870" i="50" s="1"/>
  <c r="K869" i="50"/>
  <c r="J869" i="50"/>
  <c r="C869" i="50"/>
  <c r="B869" i="50"/>
  <c r="A869" i="50" s="1"/>
  <c r="K868" i="50"/>
  <c r="J868" i="50"/>
  <c r="C868" i="50"/>
  <c r="B868" i="50"/>
  <c r="A868" i="50" s="1"/>
  <c r="K867" i="50"/>
  <c r="J867" i="50"/>
  <c r="C867" i="50"/>
  <c r="B867" i="50"/>
  <c r="A867" i="50" s="1"/>
  <c r="K866" i="50"/>
  <c r="J866" i="50"/>
  <c r="C866" i="50"/>
  <c r="B866" i="50"/>
  <c r="A866" i="50" s="1"/>
  <c r="K865" i="50"/>
  <c r="J865" i="50"/>
  <c r="C865" i="50"/>
  <c r="B865" i="50"/>
  <c r="A865" i="50" s="1"/>
  <c r="K864" i="50"/>
  <c r="J864" i="50"/>
  <c r="C864" i="50"/>
  <c r="B864" i="50"/>
  <c r="A864" i="50" s="1"/>
  <c r="K863" i="50"/>
  <c r="J863" i="50"/>
  <c r="C863" i="50"/>
  <c r="B863" i="50"/>
  <c r="A863" i="50" s="1"/>
  <c r="K862" i="50"/>
  <c r="J862" i="50"/>
  <c r="C862" i="50"/>
  <c r="B862" i="50"/>
  <c r="A862" i="50" s="1"/>
  <c r="K861" i="50"/>
  <c r="J861" i="50"/>
  <c r="C861" i="50"/>
  <c r="B861" i="50"/>
  <c r="A861" i="50" s="1"/>
  <c r="K860" i="50"/>
  <c r="J860" i="50"/>
  <c r="C860" i="50"/>
  <c r="B860" i="50"/>
  <c r="A860" i="50" s="1"/>
  <c r="K859" i="50"/>
  <c r="J859" i="50"/>
  <c r="C859" i="50"/>
  <c r="B859" i="50"/>
  <c r="A859" i="50" s="1"/>
  <c r="K858" i="50"/>
  <c r="J858" i="50"/>
  <c r="C858" i="50"/>
  <c r="B858" i="50"/>
  <c r="A858" i="50" s="1"/>
  <c r="K857" i="50"/>
  <c r="J857" i="50"/>
  <c r="C857" i="50"/>
  <c r="B857" i="50"/>
  <c r="A857" i="50" s="1"/>
  <c r="K856" i="50"/>
  <c r="J856" i="50"/>
  <c r="C856" i="50"/>
  <c r="B856" i="50"/>
  <c r="A856" i="50" s="1"/>
  <c r="K855" i="50"/>
  <c r="J855" i="50"/>
  <c r="C855" i="50"/>
  <c r="B855" i="50"/>
  <c r="A855" i="50" s="1"/>
  <c r="K854" i="50"/>
  <c r="J854" i="50"/>
  <c r="C854" i="50"/>
  <c r="B854" i="50"/>
  <c r="A854" i="50" s="1"/>
  <c r="K853" i="50"/>
  <c r="J853" i="50"/>
  <c r="C853" i="50"/>
  <c r="B853" i="50"/>
  <c r="A853" i="50" s="1"/>
  <c r="K852" i="50"/>
  <c r="J852" i="50"/>
  <c r="C852" i="50"/>
  <c r="B852" i="50"/>
  <c r="A852" i="50" s="1"/>
  <c r="K851" i="50"/>
  <c r="J851" i="50"/>
  <c r="C851" i="50"/>
  <c r="B851" i="50"/>
  <c r="A851" i="50" s="1"/>
  <c r="K850" i="50"/>
  <c r="J850" i="50"/>
  <c r="C850" i="50"/>
  <c r="B850" i="50"/>
  <c r="A850" i="50" s="1"/>
  <c r="K849" i="50"/>
  <c r="J849" i="50"/>
  <c r="C849" i="50"/>
  <c r="B849" i="50"/>
  <c r="A849" i="50" s="1"/>
  <c r="K848" i="50"/>
  <c r="J848" i="50"/>
  <c r="C848" i="50"/>
  <c r="B848" i="50"/>
  <c r="A848" i="50" s="1"/>
  <c r="K847" i="50"/>
  <c r="J847" i="50"/>
  <c r="C847" i="50"/>
  <c r="B847" i="50"/>
  <c r="A847" i="50" s="1"/>
  <c r="K846" i="50"/>
  <c r="J846" i="50"/>
  <c r="C846" i="50"/>
  <c r="B846" i="50"/>
  <c r="A846" i="50" s="1"/>
  <c r="K845" i="50"/>
  <c r="J845" i="50"/>
  <c r="C845" i="50"/>
  <c r="B845" i="50"/>
  <c r="A845" i="50" s="1"/>
  <c r="K844" i="50"/>
  <c r="J844" i="50"/>
  <c r="C844" i="50"/>
  <c r="B844" i="50"/>
  <c r="A844" i="50" s="1"/>
  <c r="K843" i="50"/>
  <c r="J843" i="50"/>
  <c r="C843" i="50"/>
  <c r="B843" i="50"/>
  <c r="A843" i="50" s="1"/>
  <c r="K842" i="50"/>
  <c r="J842" i="50"/>
  <c r="C842" i="50"/>
  <c r="B842" i="50"/>
  <c r="A842" i="50" s="1"/>
  <c r="K841" i="50"/>
  <c r="J841" i="50"/>
  <c r="C841" i="50"/>
  <c r="B841" i="50"/>
  <c r="A841" i="50" s="1"/>
  <c r="K840" i="50"/>
  <c r="J840" i="50"/>
  <c r="C840" i="50"/>
  <c r="B840" i="50"/>
  <c r="A840" i="50" s="1"/>
  <c r="K839" i="50"/>
  <c r="J839" i="50"/>
  <c r="C839" i="50"/>
  <c r="B839" i="50"/>
  <c r="A839" i="50" s="1"/>
  <c r="K838" i="50"/>
  <c r="J838" i="50"/>
  <c r="C838" i="50"/>
  <c r="B838" i="50"/>
  <c r="A838" i="50" s="1"/>
  <c r="K837" i="50"/>
  <c r="J837" i="50"/>
  <c r="C837" i="50"/>
  <c r="B837" i="50"/>
  <c r="A837" i="50" s="1"/>
  <c r="K836" i="50"/>
  <c r="J836" i="50"/>
  <c r="C836" i="50"/>
  <c r="B836" i="50"/>
  <c r="A836" i="50" s="1"/>
  <c r="K835" i="50"/>
  <c r="J835" i="50"/>
  <c r="C835" i="50"/>
  <c r="B835" i="50"/>
  <c r="A835" i="50" s="1"/>
  <c r="K834" i="50"/>
  <c r="J834" i="50"/>
  <c r="C834" i="50"/>
  <c r="B834" i="50"/>
  <c r="A834" i="50" s="1"/>
  <c r="K833" i="50"/>
  <c r="J833" i="50"/>
  <c r="C833" i="50"/>
  <c r="B833" i="50"/>
  <c r="A833" i="50" s="1"/>
  <c r="K832" i="50"/>
  <c r="J832" i="50"/>
  <c r="C832" i="50"/>
  <c r="B832" i="50"/>
  <c r="A832" i="50" s="1"/>
  <c r="K831" i="50"/>
  <c r="J831" i="50"/>
  <c r="C831" i="50"/>
  <c r="B831" i="50"/>
  <c r="A831" i="50" s="1"/>
  <c r="K830" i="50"/>
  <c r="J830" i="50"/>
  <c r="C830" i="50"/>
  <c r="B830" i="50"/>
  <c r="A830" i="50" s="1"/>
  <c r="K829" i="50"/>
  <c r="J829" i="50"/>
  <c r="C829" i="50"/>
  <c r="B829" i="50"/>
  <c r="A829" i="50" s="1"/>
  <c r="K828" i="50"/>
  <c r="J828" i="50"/>
  <c r="C828" i="50"/>
  <c r="B828" i="50"/>
  <c r="A828" i="50" s="1"/>
  <c r="K827" i="50"/>
  <c r="J827" i="50"/>
  <c r="C827" i="50"/>
  <c r="B827" i="50"/>
  <c r="A827" i="50" s="1"/>
  <c r="K826" i="50"/>
  <c r="J826" i="50"/>
  <c r="C826" i="50"/>
  <c r="B826" i="50"/>
  <c r="A826" i="50" s="1"/>
  <c r="K825" i="50"/>
  <c r="J825" i="50"/>
  <c r="C825" i="50"/>
  <c r="B825" i="50"/>
  <c r="A825" i="50" s="1"/>
  <c r="K824" i="50"/>
  <c r="J824" i="50"/>
  <c r="C824" i="50"/>
  <c r="B824" i="50"/>
  <c r="A824" i="50" s="1"/>
  <c r="K823" i="50"/>
  <c r="J823" i="50"/>
  <c r="C823" i="50"/>
  <c r="B823" i="50"/>
  <c r="A823" i="50" s="1"/>
  <c r="K822" i="50"/>
  <c r="J822" i="50"/>
  <c r="C822" i="50"/>
  <c r="B822" i="50"/>
  <c r="A822" i="50" s="1"/>
  <c r="K821" i="50"/>
  <c r="J821" i="50"/>
  <c r="C821" i="50"/>
  <c r="B821" i="50"/>
  <c r="A821" i="50" s="1"/>
  <c r="K820" i="50"/>
  <c r="J820" i="50"/>
  <c r="C820" i="50"/>
  <c r="B820" i="50"/>
  <c r="A820" i="50" s="1"/>
  <c r="K819" i="50"/>
  <c r="J819" i="50"/>
  <c r="C819" i="50"/>
  <c r="B819" i="50"/>
  <c r="A819" i="50" s="1"/>
  <c r="K818" i="50"/>
  <c r="J818" i="50"/>
  <c r="C818" i="50"/>
  <c r="B818" i="50"/>
  <c r="A818" i="50" s="1"/>
  <c r="K817" i="50"/>
  <c r="J817" i="50"/>
  <c r="C817" i="50"/>
  <c r="B817" i="50"/>
  <c r="A817" i="50" s="1"/>
  <c r="K816" i="50"/>
  <c r="J816" i="50"/>
  <c r="C816" i="50"/>
  <c r="B816" i="50"/>
  <c r="A816" i="50" s="1"/>
  <c r="K815" i="50"/>
  <c r="J815" i="50"/>
  <c r="C815" i="50"/>
  <c r="B815" i="50"/>
  <c r="A815" i="50" s="1"/>
  <c r="K814" i="50"/>
  <c r="J814" i="50"/>
  <c r="C814" i="50"/>
  <c r="B814" i="50"/>
  <c r="A814" i="50" s="1"/>
  <c r="K813" i="50"/>
  <c r="J813" i="50"/>
  <c r="C813" i="50"/>
  <c r="B813" i="50"/>
  <c r="A813" i="50" s="1"/>
  <c r="K812" i="50"/>
  <c r="J812" i="50"/>
  <c r="C812" i="50"/>
  <c r="B812" i="50"/>
  <c r="A812" i="50" s="1"/>
  <c r="K811" i="50"/>
  <c r="J811" i="50"/>
  <c r="C811" i="50"/>
  <c r="B811" i="50"/>
  <c r="A811" i="50" s="1"/>
  <c r="K810" i="50"/>
  <c r="J810" i="50"/>
  <c r="C810" i="50"/>
  <c r="B810" i="50"/>
  <c r="A810" i="50" s="1"/>
  <c r="K809" i="50"/>
  <c r="J809" i="50"/>
  <c r="C809" i="50"/>
  <c r="B809" i="50"/>
  <c r="A809" i="50" s="1"/>
  <c r="K808" i="50"/>
  <c r="J808" i="50"/>
  <c r="C808" i="50"/>
  <c r="B808" i="50"/>
  <c r="A808" i="50" s="1"/>
  <c r="K807" i="50"/>
  <c r="J807" i="50"/>
  <c r="C807" i="50"/>
  <c r="B807" i="50"/>
  <c r="A807" i="50" s="1"/>
  <c r="K806" i="50"/>
  <c r="J806" i="50"/>
  <c r="C806" i="50"/>
  <c r="B806" i="50"/>
  <c r="A806" i="50" s="1"/>
  <c r="K805" i="50"/>
  <c r="J805" i="50"/>
  <c r="C805" i="50"/>
  <c r="B805" i="50"/>
  <c r="A805" i="50" s="1"/>
  <c r="K804" i="50"/>
  <c r="J804" i="50"/>
  <c r="C804" i="50"/>
  <c r="B804" i="50"/>
  <c r="A804" i="50" s="1"/>
  <c r="K803" i="50"/>
  <c r="J803" i="50"/>
  <c r="C803" i="50"/>
  <c r="B803" i="50"/>
  <c r="A803" i="50" s="1"/>
  <c r="K802" i="50"/>
  <c r="J802" i="50"/>
  <c r="C802" i="50"/>
  <c r="B802" i="50"/>
  <c r="A802" i="50" s="1"/>
  <c r="K801" i="50"/>
  <c r="J801" i="50"/>
  <c r="C801" i="50"/>
  <c r="B801" i="50"/>
  <c r="A801" i="50" s="1"/>
  <c r="K800" i="50"/>
  <c r="J800" i="50"/>
  <c r="C800" i="50"/>
  <c r="B800" i="50"/>
  <c r="A800" i="50" s="1"/>
  <c r="K799" i="50"/>
  <c r="J799" i="50"/>
  <c r="C799" i="50"/>
  <c r="B799" i="50"/>
  <c r="A799" i="50" s="1"/>
  <c r="K798" i="50"/>
  <c r="J798" i="50"/>
  <c r="C798" i="50"/>
  <c r="B798" i="50"/>
  <c r="A798" i="50" s="1"/>
  <c r="K797" i="50"/>
  <c r="J797" i="50"/>
  <c r="C797" i="50"/>
  <c r="B797" i="50"/>
  <c r="A797" i="50" s="1"/>
  <c r="K796" i="50"/>
  <c r="J796" i="50"/>
  <c r="C796" i="50"/>
  <c r="B796" i="50"/>
  <c r="A796" i="50" s="1"/>
  <c r="K795" i="50"/>
  <c r="J795" i="50"/>
  <c r="C795" i="50"/>
  <c r="B795" i="50"/>
  <c r="A795" i="50" s="1"/>
  <c r="K794" i="50"/>
  <c r="J794" i="50"/>
  <c r="C794" i="50"/>
  <c r="B794" i="50"/>
  <c r="A794" i="50" s="1"/>
  <c r="K793" i="50"/>
  <c r="J793" i="50"/>
  <c r="C793" i="50"/>
  <c r="B793" i="50"/>
  <c r="A793" i="50" s="1"/>
  <c r="K792" i="50"/>
  <c r="J792" i="50"/>
  <c r="C792" i="50"/>
  <c r="B792" i="50"/>
  <c r="A792" i="50" s="1"/>
  <c r="K791" i="50"/>
  <c r="J791" i="50"/>
  <c r="C791" i="50"/>
  <c r="B791" i="50"/>
  <c r="A791" i="50" s="1"/>
  <c r="K790" i="50"/>
  <c r="J790" i="50"/>
  <c r="C790" i="50"/>
  <c r="B790" i="50"/>
  <c r="A790" i="50" s="1"/>
  <c r="K789" i="50"/>
  <c r="J789" i="50"/>
  <c r="C789" i="50"/>
  <c r="B789" i="50"/>
  <c r="A789" i="50" s="1"/>
  <c r="K788" i="50"/>
  <c r="J788" i="50"/>
  <c r="C788" i="50"/>
  <c r="B788" i="50"/>
  <c r="A788" i="50" s="1"/>
  <c r="K787" i="50"/>
  <c r="J787" i="50"/>
  <c r="C787" i="50"/>
  <c r="B787" i="50"/>
  <c r="A787" i="50" s="1"/>
  <c r="K786" i="50"/>
  <c r="J786" i="50"/>
  <c r="C786" i="50"/>
  <c r="B786" i="50"/>
  <c r="A786" i="50" s="1"/>
  <c r="K785" i="50"/>
  <c r="J785" i="50"/>
  <c r="C785" i="50"/>
  <c r="B785" i="50"/>
  <c r="A785" i="50" s="1"/>
  <c r="K784" i="50"/>
  <c r="J784" i="50"/>
  <c r="C784" i="50"/>
  <c r="B784" i="50"/>
  <c r="A784" i="50" s="1"/>
  <c r="K783" i="50"/>
  <c r="J783" i="50"/>
  <c r="C783" i="50"/>
  <c r="B783" i="50"/>
  <c r="A783" i="50" s="1"/>
  <c r="K782" i="50"/>
  <c r="J782" i="50"/>
  <c r="C782" i="50"/>
  <c r="B782" i="50"/>
  <c r="A782" i="50" s="1"/>
  <c r="K781" i="50"/>
  <c r="J781" i="50"/>
  <c r="C781" i="50"/>
  <c r="B781" i="50"/>
  <c r="A781" i="50" s="1"/>
  <c r="K780" i="50"/>
  <c r="J780" i="50"/>
  <c r="C780" i="50"/>
  <c r="B780" i="50"/>
  <c r="A780" i="50" s="1"/>
  <c r="K779" i="50"/>
  <c r="J779" i="50"/>
  <c r="C779" i="50"/>
  <c r="B779" i="50"/>
  <c r="A779" i="50" s="1"/>
  <c r="K778" i="50"/>
  <c r="J778" i="50"/>
  <c r="C778" i="50"/>
  <c r="B778" i="50"/>
  <c r="A778" i="50" s="1"/>
  <c r="K777" i="50"/>
  <c r="J777" i="50"/>
  <c r="C777" i="50"/>
  <c r="B777" i="50"/>
  <c r="A777" i="50" s="1"/>
  <c r="K776" i="50"/>
  <c r="J776" i="50"/>
  <c r="C776" i="50"/>
  <c r="B776" i="50"/>
  <c r="A776" i="50" s="1"/>
  <c r="K775" i="50"/>
  <c r="J775" i="50"/>
  <c r="C775" i="50"/>
  <c r="B775" i="50"/>
  <c r="A775" i="50" s="1"/>
  <c r="K774" i="50"/>
  <c r="J774" i="50"/>
  <c r="C774" i="50"/>
  <c r="B774" i="50"/>
  <c r="A774" i="50" s="1"/>
  <c r="K773" i="50"/>
  <c r="J773" i="50"/>
  <c r="C773" i="50"/>
  <c r="B773" i="50"/>
  <c r="A773" i="50" s="1"/>
  <c r="K772" i="50"/>
  <c r="J772" i="50"/>
  <c r="C772" i="50"/>
  <c r="B772" i="50"/>
  <c r="A772" i="50" s="1"/>
  <c r="K771" i="50"/>
  <c r="J771" i="50"/>
  <c r="C771" i="50"/>
  <c r="B771" i="50"/>
  <c r="A771" i="50" s="1"/>
  <c r="K770" i="50"/>
  <c r="J770" i="50"/>
  <c r="C770" i="50"/>
  <c r="B770" i="50"/>
  <c r="A770" i="50" s="1"/>
  <c r="K769" i="50"/>
  <c r="J769" i="50"/>
  <c r="C769" i="50"/>
  <c r="B769" i="50"/>
  <c r="A769" i="50" s="1"/>
  <c r="K768" i="50"/>
  <c r="J768" i="50"/>
  <c r="C768" i="50"/>
  <c r="B768" i="50"/>
  <c r="A768" i="50" s="1"/>
  <c r="K767" i="50"/>
  <c r="J767" i="50"/>
  <c r="C767" i="50"/>
  <c r="B767" i="50"/>
  <c r="A767" i="50" s="1"/>
  <c r="K766" i="50"/>
  <c r="J766" i="50"/>
  <c r="C766" i="50"/>
  <c r="B766" i="50"/>
  <c r="A766" i="50" s="1"/>
  <c r="K765" i="50"/>
  <c r="J765" i="50"/>
  <c r="C765" i="50"/>
  <c r="B765" i="50"/>
  <c r="A765" i="50" s="1"/>
  <c r="K764" i="50"/>
  <c r="J764" i="50"/>
  <c r="C764" i="50"/>
  <c r="B764" i="50"/>
  <c r="A764" i="50" s="1"/>
  <c r="K763" i="50"/>
  <c r="J763" i="50"/>
  <c r="C763" i="50"/>
  <c r="B763" i="50"/>
  <c r="A763" i="50" s="1"/>
  <c r="K762" i="50"/>
  <c r="J762" i="50"/>
  <c r="C762" i="50"/>
  <c r="B762" i="50"/>
  <c r="A762" i="50" s="1"/>
  <c r="K761" i="50"/>
  <c r="J761" i="50"/>
  <c r="C761" i="50"/>
  <c r="B761" i="50"/>
  <c r="A761" i="50" s="1"/>
  <c r="K760" i="50"/>
  <c r="J760" i="50"/>
  <c r="C760" i="50"/>
  <c r="B760" i="50"/>
  <c r="A760" i="50" s="1"/>
  <c r="K759" i="50"/>
  <c r="J759" i="50"/>
  <c r="C759" i="50"/>
  <c r="B759" i="50"/>
  <c r="A759" i="50" s="1"/>
  <c r="K758" i="50"/>
  <c r="J758" i="50"/>
  <c r="C758" i="50"/>
  <c r="B758" i="50"/>
  <c r="A758" i="50" s="1"/>
  <c r="K757" i="50"/>
  <c r="J757" i="50"/>
  <c r="C757" i="50"/>
  <c r="B757" i="50"/>
  <c r="A757" i="50" s="1"/>
  <c r="K756" i="50"/>
  <c r="J756" i="50"/>
  <c r="C756" i="50"/>
  <c r="B756" i="50"/>
  <c r="A756" i="50" s="1"/>
  <c r="K755" i="50"/>
  <c r="J755" i="50"/>
  <c r="C755" i="50"/>
  <c r="B755" i="50"/>
  <c r="A755" i="50" s="1"/>
  <c r="K754" i="50"/>
  <c r="J754" i="50"/>
  <c r="C754" i="50"/>
  <c r="B754" i="50"/>
  <c r="A754" i="50" s="1"/>
  <c r="K753" i="50"/>
  <c r="J753" i="50"/>
  <c r="C753" i="50"/>
  <c r="B753" i="50"/>
  <c r="A753" i="50" s="1"/>
  <c r="K752" i="50"/>
  <c r="J752" i="50"/>
  <c r="C752" i="50"/>
  <c r="B752" i="50"/>
  <c r="A752" i="50" s="1"/>
  <c r="K751" i="50"/>
  <c r="J751" i="50"/>
  <c r="C751" i="50"/>
  <c r="B751" i="50"/>
  <c r="A751" i="50" s="1"/>
  <c r="K750" i="50"/>
  <c r="J750" i="50"/>
  <c r="C750" i="50"/>
  <c r="B750" i="50"/>
  <c r="A750" i="50" s="1"/>
  <c r="K749" i="50"/>
  <c r="J749" i="50"/>
  <c r="C749" i="50"/>
  <c r="B749" i="50"/>
  <c r="A749" i="50" s="1"/>
  <c r="K748" i="50"/>
  <c r="J748" i="50"/>
  <c r="C748" i="50"/>
  <c r="B748" i="50"/>
  <c r="A748" i="50" s="1"/>
  <c r="K747" i="50"/>
  <c r="J747" i="50"/>
  <c r="C747" i="50"/>
  <c r="B747" i="50"/>
  <c r="A747" i="50" s="1"/>
  <c r="K746" i="50"/>
  <c r="J746" i="50"/>
  <c r="C746" i="50"/>
  <c r="B746" i="50"/>
  <c r="A746" i="50" s="1"/>
  <c r="K745" i="50"/>
  <c r="J745" i="50"/>
  <c r="C745" i="50"/>
  <c r="B745" i="50"/>
  <c r="A745" i="50" s="1"/>
  <c r="K744" i="50"/>
  <c r="J744" i="50"/>
  <c r="C744" i="50"/>
  <c r="B744" i="50"/>
  <c r="A744" i="50" s="1"/>
  <c r="K743" i="50"/>
  <c r="J743" i="50"/>
  <c r="C743" i="50"/>
  <c r="B743" i="50"/>
  <c r="A743" i="50" s="1"/>
  <c r="K742" i="50"/>
  <c r="J742" i="50"/>
  <c r="C742" i="50"/>
  <c r="B742" i="50"/>
  <c r="A742" i="50" s="1"/>
  <c r="K741" i="50"/>
  <c r="J741" i="50"/>
  <c r="C741" i="50"/>
  <c r="B741" i="50"/>
  <c r="A741" i="50" s="1"/>
  <c r="K740" i="50"/>
  <c r="J740" i="50"/>
  <c r="C740" i="50"/>
  <c r="B740" i="50"/>
  <c r="A740" i="50" s="1"/>
  <c r="K739" i="50"/>
  <c r="J739" i="50"/>
  <c r="C739" i="50"/>
  <c r="B739" i="50"/>
  <c r="A739" i="50" s="1"/>
  <c r="K738" i="50"/>
  <c r="J738" i="50"/>
  <c r="C738" i="50"/>
  <c r="B738" i="50"/>
  <c r="A738" i="50" s="1"/>
  <c r="K737" i="50"/>
  <c r="J737" i="50"/>
  <c r="C737" i="50"/>
  <c r="B737" i="50"/>
  <c r="A737" i="50" s="1"/>
  <c r="K736" i="50"/>
  <c r="J736" i="50"/>
  <c r="C736" i="50"/>
  <c r="B736" i="50"/>
  <c r="A736" i="50" s="1"/>
  <c r="K735" i="50"/>
  <c r="J735" i="50"/>
  <c r="C735" i="50"/>
  <c r="B735" i="50"/>
  <c r="A735" i="50" s="1"/>
  <c r="K734" i="50"/>
  <c r="J734" i="50"/>
  <c r="C734" i="50"/>
  <c r="B734" i="50"/>
  <c r="A734" i="50" s="1"/>
  <c r="K733" i="50"/>
  <c r="J733" i="50"/>
  <c r="C733" i="50"/>
  <c r="B733" i="50"/>
  <c r="A733" i="50" s="1"/>
  <c r="K732" i="50"/>
  <c r="J732" i="50"/>
  <c r="C732" i="50"/>
  <c r="B732" i="50"/>
  <c r="A732" i="50" s="1"/>
  <c r="K731" i="50"/>
  <c r="J731" i="50"/>
  <c r="C731" i="50"/>
  <c r="B731" i="50"/>
  <c r="A731" i="50" s="1"/>
  <c r="K730" i="50"/>
  <c r="J730" i="50"/>
  <c r="C730" i="50"/>
  <c r="B730" i="50"/>
  <c r="A730" i="50" s="1"/>
  <c r="K729" i="50"/>
  <c r="J729" i="50"/>
  <c r="C729" i="50"/>
  <c r="B729" i="50"/>
  <c r="A729" i="50" s="1"/>
  <c r="K728" i="50"/>
  <c r="J728" i="50"/>
  <c r="C728" i="50"/>
  <c r="B728" i="50"/>
  <c r="A728" i="50" s="1"/>
  <c r="K727" i="50"/>
  <c r="J727" i="50"/>
  <c r="C727" i="50"/>
  <c r="B727" i="50"/>
  <c r="A727" i="50" s="1"/>
  <c r="K726" i="50"/>
  <c r="J726" i="50"/>
  <c r="C726" i="50"/>
  <c r="B726" i="50"/>
  <c r="A726" i="50" s="1"/>
  <c r="K725" i="50"/>
  <c r="J725" i="50"/>
  <c r="C725" i="50"/>
  <c r="B725" i="50"/>
  <c r="A725" i="50" s="1"/>
  <c r="K724" i="50"/>
  <c r="J724" i="50"/>
  <c r="C724" i="50"/>
  <c r="B724" i="50"/>
  <c r="A724" i="50" s="1"/>
  <c r="K723" i="50"/>
  <c r="J723" i="50"/>
  <c r="C723" i="50"/>
  <c r="B723" i="50"/>
  <c r="A723" i="50" s="1"/>
  <c r="K722" i="50"/>
  <c r="J722" i="50"/>
  <c r="C722" i="50"/>
  <c r="B722" i="50"/>
  <c r="A722" i="50" s="1"/>
  <c r="K721" i="50"/>
  <c r="J721" i="50"/>
  <c r="C721" i="50"/>
  <c r="B721" i="50"/>
  <c r="A721" i="50" s="1"/>
  <c r="K720" i="50"/>
  <c r="J720" i="50"/>
  <c r="C720" i="50"/>
  <c r="B720" i="50"/>
  <c r="A720" i="50" s="1"/>
  <c r="K719" i="50"/>
  <c r="J719" i="50"/>
  <c r="C719" i="50"/>
  <c r="B719" i="50"/>
  <c r="A719" i="50" s="1"/>
  <c r="K718" i="50"/>
  <c r="J718" i="50"/>
  <c r="C718" i="50"/>
  <c r="B718" i="50"/>
  <c r="A718" i="50" s="1"/>
  <c r="K717" i="50"/>
  <c r="J717" i="50"/>
  <c r="C717" i="50"/>
  <c r="B717" i="50"/>
  <c r="A717" i="50" s="1"/>
  <c r="K716" i="50"/>
  <c r="J716" i="50"/>
  <c r="C716" i="50"/>
  <c r="B716" i="50"/>
  <c r="A716" i="50" s="1"/>
  <c r="K715" i="50"/>
  <c r="J715" i="50"/>
  <c r="C715" i="50"/>
  <c r="B715" i="50"/>
  <c r="A715" i="50" s="1"/>
  <c r="K714" i="50"/>
  <c r="J714" i="50"/>
  <c r="C714" i="50"/>
  <c r="B714" i="50"/>
  <c r="A714" i="50" s="1"/>
  <c r="AX1013" i="50" l="1"/>
  <c r="AX719" i="50"/>
  <c r="AX1004" i="50"/>
  <c r="AX871" i="50"/>
  <c r="AX911" i="50"/>
  <c r="AX923" i="50"/>
  <c r="AX831" i="50"/>
  <c r="AX823" i="50"/>
  <c r="AX887" i="50"/>
  <c r="AX899" i="50"/>
  <c r="AX819" i="50"/>
  <c r="AX907" i="50"/>
  <c r="AX737" i="50"/>
  <c r="AX835" i="50"/>
  <c r="AX839" i="50"/>
  <c r="AX851" i="50"/>
  <c r="AX863" i="50"/>
  <c r="AX936" i="50"/>
  <c r="AX964" i="50"/>
  <c r="AX991" i="50"/>
  <c r="AX994" i="50"/>
  <c r="AX1001" i="50"/>
  <c r="AX826" i="50"/>
  <c r="AX874" i="50"/>
  <c r="AX894" i="50"/>
  <c r="AX918" i="50"/>
  <c r="AX966" i="50"/>
  <c r="AX730" i="50"/>
  <c r="AX818" i="50"/>
  <c r="AX875" i="50"/>
  <c r="AX891" i="50"/>
  <c r="AX898" i="50"/>
  <c r="AX915" i="50"/>
  <c r="AX922" i="50"/>
  <c r="AX952" i="50"/>
  <c r="AX979" i="50"/>
  <c r="AX982" i="50"/>
  <c r="AX996" i="50"/>
  <c r="AX1011" i="50"/>
  <c r="AX842" i="50"/>
  <c r="AX954" i="50"/>
  <c r="AX990" i="50"/>
  <c r="AX883" i="50"/>
  <c r="AX934" i="50"/>
  <c r="AX978" i="50"/>
  <c r="AX843" i="50"/>
  <c r="AX855" i="50"/>
  <c r="AX866" i="50"/>
  <c r="AX895" i="50"/>
  <c r="AX919" i="50"/>
  <c r="AX940" i="50"/>
  <c r="AX967" i="50"/>
  <c r="AX970" i="50"/>
  <c r="AX984" i="50"/>
  <c r="AX976" i="50"/>
  <c r="AX850" i="50"/>
  <c r="AX815" i="50"/>
  <c r="AX867" i="50"/>
  <c r="AX942" i="50"/>
  <c r="AX814" i="50"/>
  <c r="AX948" i="50"/>
  <c r="AX827" i="50"/>
  <c r="AX832" i="50"/>
  <c r="AX955" i="50"/>
  <c r="AX958" i="50"/>
  <c r="AX972" i="50"/>
  <c r="AX1000" i="50"/>
  <c r="AX931" i="50"/>
  <c r="AX858" i="50"/>
  <c r="AX882" i="50"/>
  <c r="AX906" i="50"/>
  <c r="AX930" i="50"/>
  <c r="AX834" i="50"/>
  <c r="AX847" i="50"/>
  <c r="AX859" i="50"/>
  <c r="AX879" i="50"/>
  <c r="AX886" i="50"/>
  <c r="AX903" i="50"/>
  <c r="AX908" i="50"/>
  <c r="AX910" i="50"/>
  <c r="AX927" i="50"/>
  <c r="AX943" i="50"/>
  <c r="AX946" i="50"/>
  <c r="AX960" i="50"/>
  <c r="AX988" i="50"/>
  <c r="AX844" i="50"/>
  <c r="AX852" i="50"/>
  <c r="AX860" i="50"/>
  <c r="AX868" i="50"/>
  <c r="AX876" i="50"/>
  <c r="AX881" i="50"/>
  <c r="AX893" i="50"/>
  <c r="AX905" i="50"/>
  <c r="AX917" i="50"/>
  <c r="AX929" i="50"/>
  <c r="AX941" i="50"/>
  <c r="AX953" i="50"/>
  <c r="AX965" i="50"/>
  <c r="AX977" i="50"/>
  <c r="AX989" i="50"/>
  <c r="AX1007" i="50"/>
  <c r="AX1010" i="50"/>
  <c r="AX820" i="50"/>
  <c r="AX828" i="50"/>
  <c r="AX836" i="50"/>
  <c r="AX841" i="50"/>
  <c r="AX849" i="50"/>
  <c r="AX857" i="50"/>
  <c r="AX865" i="50"/>
  <c r="AX873" i="50"/>
  <c r="AX817" i="50"/>
  <c r="AX825" i="50"/>
  <c r="AX833" i="50"/>
  <c r="AX888" i="50"/>
  <c r="AX900" i="50"/>
  <c r="AX912" i="50"/>
  <c r="AX924" i="50"/>
  <c r="AX935" i="50"/>
  <c r="AX947" i="50"/>
  <c r="AX959" i="50"/>
  <c r="AX971" i="50"/>
  <c r="AX983" i="50"/>
  <c r="AX995" i="50"/>
  <c r="AX1005" i="50"/>
  <c r="AX1012" i="50"/>
  <c r="AX920" i="50"/>
  <c r="AX838" i="50"/>
  <c r="AX846" i="50"/>
  <c r="AX854" i="50"/>
  <c r="AX862" i="50"/>
  <c r="AX870" i="50"/>
  <c r="AX878" i="50"/>
  <c r="AX890" i="50"/>
  <c r="AX902" i="50"/>
  <c r="AX914" i="50"/>
  <c r="AX926" i="50"/>
  <c r="AX938" i="50"/>
  <c r="AX950" i="50"/>
  <c r="AX962" i="50"/>
  <c r="AX974" i="50"/>
  <c r="AX986" i="50"/>
  <c r="AX998" i="50"/>
  <c r="AX822" i="50"/>
  <c r="AX830" i="50"/>
  <c r="AX885" i="50"/>
  <c r="AX897" i="50"/>
  <c r="AX909" i="50"/>
  <c r="AX921" i="50"/>
  <c r="AX933" i="50"/>
  <c r="AX945" i="50"/>
  <c r="AX957" i="50"/>
  <c r="AX969" i="50"/>
  <c r="AX981" i="50"/>
  <c r="AX993" i="50"/>
  <c r="AX1008" i="50"/>
  <c r="AX816" i="50"/>
  <c r="AX840" i="50"/>
  <c r="AX848" i="50"/>
  <c r="AX856" i="50"/>
  <c r="AX864" i="50"/>
  <c r="AX872" i="50"/>
  <c r="AX880" i="50"/>
  <c r="AX892" i="50"/>
  <c r="AX904" i="50"/>
  <c r="AX916" i="50"/>
  <c r="AX928" i="50"/>
  <c r="AX939" i="50"/>
  <c r="AX951" i="50"/>
  <c r="AX963" i="50"/>
  <c r="AX975" i="50"/>
  <c r="AX987" i="50"/>
  <c r="AX999" i="50"/>
  <c r="AX1002" i="50"/>
  <c r="AX896" i="50"/>
  <c r="AX824" i="50"/>
  <c r="AX837" i="50"/>
  <c r="AX845" i="50"/>
  <c r="AX853" i="50"/>
  <c r="AX861" i="50"/>
  <c r="AX869" i="50"/>
  <c r="AX877" i="50"/>
  <c r="AX1009" i="50"/>
  <c r="AX829" i="50"/>
  <c r="AX889" i="50"/>
  <c r="AX901" i="50"/>
  <c r="AX913" i="50"/>
  <c r="AX925" i="50"/>
  <c r="AX937" i="50"/>
  <c r="AX949" i="50"/>
  <c r="AX961" i="50"/>
  <c r="AX973" i="50"/>
  <c r="AX985" i="50"/>
  <c r="AX997" i="50"/>
  <c r="AX884" i="50"/>
  <c r="AX821" i="50"/>
  <c r="AX932" i="50"/>
  <c r="AX944" i="50"/>
  <c r="AX956" i="50"/>
  <c r="AX968" i="50"/>
  <c r="AX980" i="50"/>
  <c r="AX992" i="50"/>
  <c r="AX1003" i="50"/>
  <c r="AX1006" i="50"/>
  <c r="AX716" i="50"/>
  <c r="AX722" i="50"/>
  <c r="AX734" i="50"/>
  <c r="AX743" i="50"/>
  <c r="AX729" i="50"/>
  <c r="AX744" i="50"/>
  <c r="AX754" i="50"/>
  <c r="AX767" i="50"/>
  <c r="AX775" i="50"/>
  <c r="AX783" i="50"/>
  <c r="AX791" i="50"/>
  <c r="AX799" i="50"/>
  <c r="AX807" i="50"/>
  <c r="AX749" i="50"/>
  <c r="AX724" i="50"/>
  <c r="AX736" i="50"/>
  <c r="AX757" i="50"/>
  <c r="AX723" i="50"/>
  <c r="AX741" i="50"/>
  <c r="AX747" i="50"/>
  <c r="AX720" i="50"/>
  <c r="AX728" i="50"/>
  <c r="AX738" i="50"/>
  <c r="AX721" i="50"/>
  <c r="AX715" i="50"/>
  <c r="AX726" i="50"/>
  <c r="AX733" i="50"/>
  <c r="AX753" i="50"/>
  <c r="AX769" i="50"/>
  <c r="AX777" i="50"/>
  <c r="AX785" i="50"/>
  <c r="AX793" i="50"/>
  <c r="AX801" i="50"/>
  <c r="AX809" i="50"/>
  <c r="AX718" i="50"/>
  <c r="AX725" i="50"/>
  <c r="AX739" i="50"/>
  <c r="AX761" i="50"/>
  <c r="AX768" i="50"/>
  <c r="AX776" i="50"/>
  <c r="AX784" i="50"/>
  <c r="AX792" i="50"/>
  <c r="AX800" i="50"/>
  <c r="AX808" i="50"/>
  <c r="AX714" i="50"/>
  <c r="AX740" i="50"/>
  <c r="AX751" i="50"/>
  <c r="AX760" i="50"/>
  <c r="AX763" i="50"/>
  <c r="AX771" i="50"/>
  <c r="AX779" i="50"/>
  <c r="AX787" i="50"/>
  <c r="AX795" i="50"/>
  <c r="AX803" i="50"/>
  <c r="AX811" i="50"/>
  <c r="AX727" i="50"/>
  <c r="AX731" i="50"/>
  <c r="AX755" i="50"/>
  <c r="AX735" i="50"/>
  <c r="AX717" i="50"/>
  <c r="AX732" i="50"/>
  <c r="AX742" i="50"/>
  <c r="AX745" i="50"/>
  <c r="AX759" i="50"/>
  <c r="AX750" i="50"/>
  <c r="AX756" i="50"/>
  <c r="AX762" i="50"/>
  <c r="AX770" i="50"/>
  <c r="AX778" i="50"/>
  <c r="AX786" i="50"/>
  <c r="AX794" i="50"/>
  <c r="AX802" i="50"/>
  <c r="AX810" i="50"/>
  <c r="AX746" i="50"/>
  <c r="AX765" i="50"/>
  <c r="AX773" i="50"/>
  <c r="AX781" i="50"/>
  <c r="AX789" i="50"/>
  <c r="AX797" i="50"/>
  <c r="AX805" i="50"/>
  <c r="AX813" i="50"/>
  <c r="AX764" i="50"/>
  <c r="AX772" i="50"/>
  <c r="AX780" i="50"/>
  <c r="AX788" i="50"/>
  <c r="AX796" i="50"/>
  <c r="AX804" i="50"/>
  <c r="AX812" i="50"/>
  <c r="AX752" i="50"/>
  <c r="AX758" i="50"/>
  <c r="AX766" i="50"/>
  <c r="AX774" i="50"/>
  <c r="AX782" i="50"/>
  <c r="AX790" i="50"/>
  <c r="AX798" i="50"/>
  <c r="AX806" i="50"/>
  <c r="AX748" i="50"/>
  <c r="K713" i="50"/>
  <c r="J713" i="50"/>
  <c r="C713" i="50"/>
  <c r="B713" i="50"/>
  <c r="A713" i="50" s="1"/>
  <c r="AI52" i="94"/>
  <c r="AI51" i="94"/>
  <c r="AI50" i="94"/>
  <c r="AI49" i="94"/>
  <c r="AI48" i="94"/>
  <c r="AI47" i="94"/>
  <c r="AI46" i="94"/>
  <c r="AI45" i="94"/>
  <c r="AI44" i="94"/>
  <c r="AI43" i="94"/>
  <c r="AI42" i="94"/>
  <c r="AI41" i="94"/>
  <c r="AI40" i="94"/>
  <c r="AI39" i="94"/>
  <c r="AI38" i="94"/>
  <c r="AI37" i="94"/>
  <c r="AI36" i="94"/>
  <c r="AI35" i="94"/>
  <c r="AI34" i="94"/>
  <c r="AI33" i="94"/>
  <c r="AI32" i="94"/>
  <c r="AI31" i="94"/>
  <c r="AI30" i="94"/>
  <c r="AI29" i="94"/>
  <c r="AI28" i="94"/>
  <c r="AI27" i="94"/>
  <c r="AI26" i="94"/>
  <c r="AI25" i="94"/>
  <c r="AI24" i="94"/>
  <c r="AI23" i="94"/>
  <c r="AI22" i="94"/>
  <c r="AI21" i="94"/>
  <c r="AI20" i="94"/>
  <c r="AI19" i="94"/>
  <c r="AI18" i="94"/>
  <c r="AI17" i="94"/>
  <c r="AI16" i="94"/>
  <c r="AI15" i="94"/>
  <c r="AI14" i="94"/>
  <c r="AI13" i="94"/>
  <c r="AI12" i="94"/>
  <c r="AI11" i="94"/>
  <c r="AI10" i="94"/>
  <c r="AI9" i="94"/>
  <c r="AI8" i="94"/>
  <c r="AI7" i="94"/>
  <c r="AI6" i="94"/>
  <c r="AI5" i="94"/>
  <c r="AI4" i="94"/>
  <c r="AI3" i="94"/>
  <c r="AI2" i="94"/>
  <c r="AX713" i="50" l="1"/>
  <c r="BF13" i="50"/>
  <c r="W10" i="50" s="1"/>
  <c r="V3" i="118"/>
  <c r="AO7" i="118" l="1"/>
  <c r="AM7" i="118" s="1"/>
  <c r="P7" i="13"/>
  <c r="A7" i="118"/>
  <c r="AQ6" i="118"/>
  <c r="G3" i="118" s="1"/>
  <c r="AR6" i="118"/>
  <c r="AS6" i="118"/>
  <c r="AT6" i="118"/>
  <c r="N3" i="118" s="1"/>
  <c r="AU6" i="118"/>
  <c r="O3" i="118" s="1"/>
  <c r="AV6" i="118"/>
  <c r="AW6" i="118"/>
  <c r="AY6" i="118"/>
  <c r="AP6" i="118" l="1"/>
  <c r="F3" i="118" s="1"/>
  <c r="H3" i="118"/>
  <c r="P3" i="118"/>
  <c r="AX6" i="118"/>
  <c r="AO6" i="118"/>
  <c r="E3" i="118" s="1"/>
  <c r="AD6" i="111" l="1"/>
  <c r="X3" i="111" s="1"/>
  <c r="AF6" i="111"/>
  <c r="S4" i="111" s="1"/>
  <c r="AE6" i="111"/>
  <c r="N4" i="111" s="1"/>
  <c r="D4" i="6" l="1"/>
  <c r="B3" i="135" s="1"/>
  <c r="B9" i="6"/>
  <c r="B14" i="130" l="1"/>
  <c r="D13" i="131"/>
  <c r="B13" i="131"/>
  <c r="D14" i="130"/>
  <c r="E8" i="121"/>
  <c r="D5" i="14"/>
  <c r="D5" i="111"/>
  <c r="D7" i="14"/>
  <c r="C7" i="14" s="1"/>
  <c r="A7" i="14" s="1"/>
  <c r="D7" i="111"/>
  <c r="D8" i="14"/>
  <c r="C8" i="14" s="1"/>
  <c r="D8" i="111"/>
  <c r="B7" i="121"/>
  <c r="B7" i="130"/>
  <c r="B7" i="129"/>
  <c r="B7" i="131"/>
  <c r="B7" i="133"/>
  <c r="B7" i="125"/>
  <c r="B7" i="124"/>
  <c r="U6" i="129"/>
  <c r="B7" i="132"/>
  <c r="D7" i="126"/>
  <c r="D7" i="122"/>
  <c r="D8" i="124"/>
  <c r="D5" i="122"/>
  <c r="U8" i="6"/>
  <c r="K9" i="6"/>
  <c r="M9" i="6" s="1"/>
  <c r="D9" i="124"/>
  <c r="D8" i="122"/>
  <c r="D8" i="126"/>
  <c r="U9" i="6"/>
  <c r="K8" i="6"/>
  <c r="M8" i="6" s="1"/>
  <c r="D5" i="68"/>
  <c r="D5" i="112"/>
  <c r="B7" i="118"/>
  <c r="F8" i="6"/>
  <c r="F37" i="6"/>
  <c r="F36" i="6"/>
  <c r="F35" i="6"/>
  <c r="F34" i="6"/>
  <c r="F33" i="6"/>
  <c r="F32" i="6"/>
  <c r="F31" i="6"/>
  <c r="F30" i="6"/>
  <c r="Y30" i="6" s="1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D19" i="14" s="1"/>
  <c r="B19" i="6"/>
  <c r="B18" i="6"/>
  <c r="B17" i="6"/>
  <c r="B16" i="6"/>
  <c r="B15" i="6"/>
  <c r="B14" i="6"/>
  <c r="B13" i="6"/>
  <c r="B12" i="6"/>
  <c r="B11" i="6"/>
  <c r="B10" i="6"/>
  <c r="O8" i="6" l="1"/>
  <c r="N8" i="6" s="1"/>
  <c r="AB4" i="136"/>
  <c r="AB3" i="136"/>
  <c r="Q4" i="136"/>
  <c r="Q3" i="136"/>
  <c r="O4" i="136"/>
  <c r="O3" i="136"/>
  <c r="X8" i="122"/>
  <c r="T8" i="122" s="1"/>
  <c r="W8" i="122"/>
  <c r="AH8" i="111"/>
  <c r="AG8" i="111"/>
  <c r="X7" i="122"/>
  <c r="W7" i="122"/>
  <c r="AG7" i="111"/>
  <c r="AH7" i="111"/>
  <c r="AB14" i="130"/>
  <c r="A14" i="130"/>
  <c r="O3" i="129"/>
  <c r="P7" i="129"/>
  <c r="A13" i="131"/>
  <c r="Y13" i="131"/>
  <c r="A13" i="130"/>
  <c r="AB13" i="130"/>
  <c r="D13" i="14"/>
  <c r="C13" i="14" s="1"/>
  <c r="D13" i="111"/>
  <c r="D29" i="14"/>
  <c r="C29" i="14" s="1"/>
  <c r="D29" i="111"/>
  <c r="D22" i="111"/>
  <c r="D22" i="14"/>
  <c r="C22" i="14" s="1"/>
  <c r="D30" i="14"/>
  <c r="C30" i="14" s="1"/>
  <c r="D30" i="111"/>
  <c r="D15" i="111"/>
  <c r="D15" i="14"/>
  <c r="C15" i="14" s="1"/>
  <c r="D23" i="14"/>
  <c r="C23" i="14" s="1"/>
  <c r="D23" i="111"/>
  <c r="D31" i="111"/>
  <c r="D31" i="14"/>
  <c r="C31" i="14" s="1"/>
  <c r="C8" i="111"/>
  <c r="D16" i="14"/>
  <c r="C16" i="14" s="1"/>
  <c r="D16" i="111"/>
  <c r="D9" i="111"/>
  <c r="D9" i="14"/>
  <c r="C9" i="14" s="1"/>
  <c r="D10" i="14"/>
  <c r="C10" i="14" s="1"/>
  <c r="D10" i="111"/>
  <c r="D18" i="111"/>
  <c r="D18" i="14"/>
  <c r="C18" i="14" s="1"/>
  <c r="D26" i="111"/>
  <c r="D26" i="14"/>
  <c r="C26" i="14" s="1"/>
  <c r="B7" i="14"/>
  <c r="D24" i="111"/>
  <c r="D24" i="14"/>
  <c r="C24" i="14" s="1"/>
  <c r="O9" i="6"/>
  <c r="D25" i="111"/>
  <c r="D25" i="14"/>
  <c r="C25" i="14" s="1"/>
  <c r="C7" i="111"/>
  <c r="D11" i="111"/>
  <c r="D11" i="14"/>
  <c r="C11" i="14" s="1"/>
  <c r="D19" i="111"/>
  <c r="C19" i="14"/>
  <c r="D27" i="14"/>
  <c r="C27" i="14" s="1"/>
  <c r="D27" i="111"/>
  <c r="D21" i="14"/>
  <c r="C21" i="14" s="1"/>
  <c r="D21" i="111"/>
  <c r="D14" i="14"/>
  <c r="C14" i="14" s="1"/>
  <c r="D14" i="111"/>
  <c r="B8" i="14"/>
  <c r="A8" i="14"/>
  <c r="D17" i="14"/>
  <c r="C17" i="14" s="1"/>
  <c r="D17" i="111"/>
  <c r="X8" i="6"/>
  <c r="W8" i="6" s="1"/>
  <c r="D12" i="14"/>
  <c r="C12" i="14" s="1"/>
  <c r="D12" i="111"/>
  <c r="D20" i="111"/>
  <c r="D20" i="14"/>
  <c r="C20" i="14" s="1"/>
  <c r="D28" i="14"/>
  <c r="C28" i="14" s="1"/>
  <c r="D28" i="111"/>
  <c r="X9" i="6"/>
  <c r="W9" i="6" s="1"/>
  <c r="K13" i="6"/>
  <c r="M13" i="6" s="1"/>
  <c r="D12" i="122"/>
  <c r="D12" i="126"/>
  <c r="D13" i="124"/>
  <c r="U13" i="6"/>
  <c r="P9" i="6"/>
  <c r="R9" i="6" s="1"/>
  <c r="Y9" i="6"/>
  <c r="P17" i="6"/>
  <c r="R17" i="6" s="1"/>
  <c r="Y17" i="6"/>
  <c r="P25" i="6"/>
  <c r="R25" i="6" s="1"/>
  <c r="Y25" i="6"/>
  <c r="P33" i="6"/>
  <c r="R33" i="6" s="1"/>
  <c r="Y33" i="6"/>
  <c r="AT9" i="124"/>
  <c r="AS9" i="124"/>
  <c r="C9" i="124"/>
  <c r="P34" i="6"/>
  <c r="R34" i="6" s="1"/>
  <c r="Y34" i="6"/>
  <c r="K20" i="6"/>
  <c r="M20" i="6" s="1"/>
  <c r="D19" i="126"/>
  <c r="D20" i="124"/>
  <c r="D19" i="122"/>
  <c r="U20" i="6"/>
  <c r="P20" i="6"/>
  <c r="R20" i="6" s="1"/>
  <c r="Y20" i="6"/>
  <c r="K16" i="6"/>
  <c r="M16" i="6" s="1"/>
  <c r="D15" i="126"/>
  <c r="D16" i="124"/>
  <c r="D15" i="122"/>
  <c r="U16" i="6"/>
  <c r="K17" i="6"/>
  <c r="M17" i="6" s="1"/>
  <c r="D16" i="122"/>
  <c r="D16" i="126"/>
  <c r="D17" i="124"/>
  <c r="U17" i="6"/>
  <c r="K25" i="6"/>
  <c r="M25" i="6" s="1"/>
  <c r="D24" i="122"/>
  <c r="D24" i="126"/>
  <c r="D25" i="124"/>
  <c r="U25" i="6"/>
  <c r="K10" i="6"/>
  <c r="M10" i="6" s="1"/>
  <c r="D9" i="122"/>
  <c r="D9" i="126"/>
  <c r="D10" i="124"/>
  <c r="U10" i="6"/>
  <c r="K18" i="6"/>
  <c r="M18" i="6" s="1"/>
  <c r="D17" i="122"/>
  <c r="D17" i="126"/>
  <c r="D18" i="124"/>
  <c r="U18" i="6"/>
  <c r="K26" i="6"/>
  <c r="M26" i="6" s="1"/>
  <c r="D25" i="122"/>
  <c r="D25" i="126"/>
  <c r="D26" i="124"/>
  <c r="U26" i="6"/>
  <c r="P10" i="6"/>
  <c r="R10" i="6" s="1"/>
  <c r="Y10" i="6"/>
  <c r="P18" i="6"/>
  <c r="R18" i="6" s="1"/>
  <c r="Y18" i="6"/>
  <c r="P26" i="6"/>
  <c r="R26" i="6" s="1"/>
  <c r="Y26" i="6"/>
  <c r="K11" i="6"/>
  <c r="M11" i="6" s="1"/>
  <c r="D10" i="122"/>
  <c r="D11" i="124"/>
  <c r="D10" i="126"/>
  <c r="U11" i="6"/>
  <c r="K19" i="6"/>
  <c r="M19" i="6" s="1"/>
  <c r="D18" i="122"/>
  <c r="D18" i="126"/>
  <c r="D19" i="124"/>
  <c r="U19" i="6"/>
  <c r="K27" i="6"/>
  <c r="M27" i="6" s="1"/>
  <c r="D26" i="122"/>
  <c r="D26" i="126"/>
  <c r="D27" i="124"/>
  <c r="U27" i="6"/>
  <c r="P11" i="6"/>
  <c r="Y11" i="6"/>
  <c r="P19" i="6"/>
  <c r="Y19" i="6"/>
  <c r="P27" i="6"/>
  <c r="Y27" i="6"/>
  <c r="P35" i="6"/>
  <c r="Y35" i="6"/>
  <c r="P36" i="6"/>
  <c r="R36" i="6" s="1"/>
  <c r="Y36" i="6"/>
  <c r="P37" i="6"/>
  <c r="R37" i="6" s="1"/>
  <c r="Y37" i="6"/>
  <c r="AS8" i="124"/>
  <c r="AT8" i="124"/>
  <c r="C8" i="124"/>
  <c r="P30" i="6"/>
  <c r="R30" i="6" s="1"/>
  <c r="P8" i="6"/>
  <c r="R8" i="6" s="1"/>
  <c r="Y8" i="6"/>
  <c r="U7" i="122"/>
  <c r="C7" i="122"/>
  <c r="V7" i="122"/>
  <c r="K12" i="6"/>
  <c r="M12" i="6" s="1"/>
  <c r="D11" i="122"/>
  <c r="D11" i="126"/>
  <c r="D12" i="124"/>
  <c r="U12" i="6"/>
  <c r="P12" i="6"/>
  <c r="R12" i="6" s="1"/>
  <c r="Y12" i="6"/>
  <c r="K21" i="6"/>
  <c r="M21" i="6" s="1"/>
  <c r="D20" i="122"/>
  <c r="D20" i="126"/>
  <c r="D21" i="124"/>
  <c r="U21" i="6"/>
  <c r="K29" i="6"/>
  <c r="M29" i="6" s="1"/>
  <c r="D28" i="122"/>
  <c r="D28" i="126"/>
  <c r="D29" i="124"/>
  <c r="U29" i="6"/>
  <c r="P13" i="6"/>
  <c r="R13" i="6" s="1"/>
  <c r="Y13" i="6"/>
  <c r="P21" i="6"/>
  <c r="R21" i="6" s="1"/>
  <c r="Y21" i="6"/>
  <c r="P29" i="6"/>
  <c r="R29" i="6" s="1"/>
  <c r="Y29" i="6"/>
  <c r="K14" i="6"/>
  <c r="M14" i="6" s="1"/>
  <c r="D13" i="126"/>
  <c r="D14" i="124"/>
  <c r="D13" i="122"/>
  <c r="U14" i="6"/>
  <c r="K22" i="6"/>
  <c r="M22" i="6" s="1"/>
  <c r="D21" i="126"/>
  <c r="D22" i="124"/>
  <c r="D21" i="122"/>
  <c r="U22" i="6"/>
  <c r="K30" i="6"/>
  <c r="M30" i="6" s="1"/>
  <c r="D29" i="126"/>
  <c r="D30" i="124"/>
  <c r="D29" i="122"/>
  <c r="U30" i="6"/>
  <c r="P14" i="6"/>
  <c r="R14" i="6" s="1"/>
  <c r="Y14" i="6"/>
  <c r="P22" i="6"/>
  <c r="R22" i="6" s="1"/>
  <c r="Y22" i="6"/>
  <c r="K15" i="6"/>
  <c r="M15" i="6" s="1"/>
  <c r="D15" i="124"/>
  <c r="D14" i="122"/>
  <c r="D14" i="126"/>
  <c r="U15" i="6"/>
  <c r="K23" i="6"/>
  <c r="M23" i="6" s="1"/>
  <c r="D22" i="122"/>
  <c r="D22" i="126"/>
  <c r="D23" i="124"/>
  <c r="U23" i="6"/>
  <c r="K31" i="6"/>
  <c r="M31" i="6" s="1"/>
  <c r="D30" i="126"/>
  <c r="D30" i="122"/>
  <c r="D31" i="124"/>
  <c r="U31" i="6"/>
  <c r="P15" i="6"/>
  <c r="Y15" i="6"/>
  <c r="P23" i="6"/>
  <c r="Y23" i="6"/>
  <c r="P31" i="6"/>
  <c r="Y31" i="6"/>
  <c r="H8" i="126"/>
  <c r="F8" i="126" s="1"/>
  <c r="C8" i="126"/>
  <c r="H7" i="126"/>
  <c r="C7" i="126"/>
  <c r="K28" i="6"/>
  <c r="M28" i="6" s="1"/>
  <c r="D27" i="122"/>
  <c r="D27" i="126"/>
  <c r="D28" i="124"/>
  <c r="U28" i="6"/>
  <c r="P28" i="6"/>
  <c r="R28" i="6" s="1"/>
  <c r="Y28" i="6"/>
  <c r="K24" i="6"/>
  <c r="M24" i="6" s="1"/>
  <c r="D23" i="126"/>
  <c r="D24" i="124"/>
  <c r="D23" i="122"/>
  <c r="U24" i="6"/>
  <c r="K32" i="6"/>
  <c r="M32" i="6" s="1"/>
  <c r="D31" i="126"/>
  <c r="D32" i="124"/>
  <c r="D31" i="122"/>
  <c r="U32" i="6"/>
  <c r="P16" i="6"/>
  <c r="R16" i="6" s="1"/>
  <c r="Y16" i="6"/>
  <c r="P24" i="6"/>
  <c r="R24" i="6" s="1"/>
  <c r="Y24" i="6"/>
  <c r="P32" i="6"/>
  <c r="R32" i="6" s="1"/>
  <c r="Y32" i="6"/>
  <c r="U8" i="122"/>
  <c r="C8" i="122"/>
  <c r="V8" i="122"/>
  <c r="AC7" i="121" a="1"/>
  <c r="AC7" i="121" s="1"/>
  <c r="AC6" i="121" s="1"/>
  <c r="E3" i="121" s="1"/>
  <c r="T27" i="6" l="1"/>
  <c r="S27" i="6" s="1"/>
  <c r="R27" i="6"/>
  <c r="T31" i="6"/>
  <c r="S31" i="6" s="1"/>
  <c r="R31" i="6"/>
  <c r="T15" i="6"/>
  <c r="S15" i="6" s="1"/>
  <c r="R15" i="6"/>
  <c r="T35" i="6"/>
  <c r="S35" i="6" s="1"/>
  <c r="R35" i="6"/>
  <c r="T19" i="6"/>
  <c r="S19" i="6" s="1"/>
  <c r="R19" i="6"/>
  <c r="T23" i="6"/>
  <c r="S23" i="6" s="1"/>
  <c r="R23" i="6"/>
  <c r="T11" i="6"/>
  <c r="S11" i="6" s="1"/>
  <c r="R11" i="6"/>
  <c r="N9" i="6"/>
  <c r="W4" i="136"/>
  <c r="V3" i="136"/>
  <c r="Z8" i="111"/>
  <c r="V4" i="136"/>
  <c r="T4" i="136"/>
  <c r="T3" i="136"/>
  <c r="W3" i="136"/>
  <c r="AC3" i="136"/>
  <c r="AC4" i="136"/>
  <c r="Z7" i="111"/>
  <c r="W11" i="122"/>
  <c r="X11" i="122"/>
  <c r="T11" i="122" s="1"/>
  <c r="W22" i="122"/>
  <c r="X22" i="122"/>
  <c r="T22" i="122" s="1"/>
  <c r="X9" i="122"/>
  <c r="T9" i="122" s="1"/>
  <c r="W9" i="122"/>
  <c r="X12" i="122"/>
  <c r="T12" i="122" s="1"/>
  <c r="W12" i="122"/>
  <c r="AH21" i="111"/>
  <c r="AG21" i="111"/>
  <c r="AH11" i="111"/>
  <c r="AG11" i="111"/>
  <c r="X23" i="122"/>
  <c r="T23" i="122" s="1"/>
  <c r="W23" i="122"/>
  <c r="X28" i="122"/>
  <c r="T28" i="122" s="1"/>
  <c r="W28" i="122"/>
  <c r="X10" i="122"/>
  <c r="T10" i="122" s="1"/>
  <c r="W10" i="122"/>
  <c r="X17" i="122"/>
  <c r="T17" i="122" s="1"/>
  <c r="W17" i="122"/>
  <c r="AH28" i="111"/>
  <c r="AG28" i="111"/>
  <c r="AH27" i="111"/>
  <c r="AG27" i="111"/>
  <c r="AH25" i="111"/>
  <c r="AG25" i="111"/>
  <c r="W27" i="122"/>
  <c r="X27" i="122"/>
  <c r="T27" i="122" s="1"/>
  <c r="X14" i="122"/>
  <c r="T14" i="122" s="1"/>
  <c r="W14" i="122"/>
  <c r="X29" i="122"/>
  <c r="T29" i="122" s="1"/>
  <c r="W29" i="122"/>
  <c r="X19" i="122"/>
  <c r="T19" i="122" s="1"/>
  <c r="W19" i="122"/>
  <c r="AH15" i="111"/>
  <c r="AG15" i="111"/>
  <c r="X24" i="122"/>
  <c r="T24" i="122" s="1"/>
  <c r="W24" i="122"/>
  <c r="X15" i="122"/>
  <c r="T15" i="122" s="1"/>
  <c r="W15" i="122"/>
  <c r="AG10" i="111"/>
  <c r="AH10" i="111"/>
  <c r="AG18" i="111"/>
  <c r="AH18" i="111"/>
  <c r="AH13" i="111"/>
  <c r="AG13" i="111"/>
  <c r="X31" i="122"/>
  <c r="T31" i="122" s="1"/>
  <c r="W31" i="122"/>
  <c r="X13" i="122"/>
  <c r="T13" i="122" s="1"/>
  <c r="W13" i="122"/>
  <c r="X18" i="122"/>
  <c r="T18" i="122" s="1"/>
  <c r="W18" i="122"/>
  <c r="X25" i="122"/>
  <c r="T25" i="122" s="1"/>
  <c r="W25" i="122"/>
  <c r="AH20" i="111"/>
  <c r="AG20" i="111"/>
  <c r="AG14" i="111"/>
  <c r="AH14" i="111"/>
  <c r="AH19" i="111"/>
  <c r="AG19" i="111"/>
  <c r="AH24" i="111"/>
  <c r="AG24" i="111"/>
  <c r="AG30" i="111"/>
  <c r="AH30" i="111"/>
  <c r="AH12" i="111"/>
  <c r="AG12" i="111"/>
  <c r="X20" i="122"/>
  <c r="T20" i="122" s="1"/>
  <c r="W20" i="122"/>
  <c r="AG9" i="111"/>
  <c r="AH9" i="111"/>
  <c r="AH31" i="111"/>
  <c r="AG31" i="111"/>
  <c r="W21" i="122"/>
  <c r="X21" i="122"/>
  <c r="T21" i="122" s="1"/>
  <c r="X26" i="122"/>
  <c r="T26" i="122" s="1"/>
  <c r="W26" i="122"/>
  <c r="AG16" i="111"/>
  <c r="AH16" i="111"/>
  <c r="AH23" i="111"/>
  <c r="AG23" i="111"/>
  <c r="AH22" i="111"/>
  <c r="AG22" i="111"/>
  <c r="T7" i="122"/>
  <c r="X30" i="122"/>
  <c r="T30" i="122" s="1"/>
  <c r="W30" i="122"/>
  <c r="X16" i="122"/>
  <c r="T16" i="122" s="1"/>
  <c r="W16" i="122"/>
  <c r="AG17" i="111"/>
  <c r="AH17" i="111"/>
  <c r="AG26" i="111"/>
  <c r="AH26" i="111"/>
  <c r="AH29" i="111"/>
  <c r="AG29" i="111"/>
  <c r="AB15" i="6"/>
  <c r="AA15" i="6" s="1"/>
  <c r="AB22" i="6"/>
  <c r="AA22" i="6" s="1"/>
  <c r="T36" i="6"/>
  <c r="AB26" i="6"/>
  <c r="AA26" i="6" s="1"/>
  <c r="AB33" i="6"/>
  <c r="AA33" i="6" s="1"/>
  <c r="AB14" i="6"/>
  <c r="AA14" i="6" s="1"/>
  <c r="AB18" i="6"/>
  <c r="AA18" i="6" s="1"/>
  <c r="AB25" i="6"/>
  <c r="AA25" i="6" s="1"/>
  <c r="T8" i="6"/>
  <c r="T9" i="6"/>
  <c r="AB32" i="6"/>
  <c r="AA32" i="6" s="1"/>
  <c r="AB28" i="6"/>
  <c r="AA28" i="6" s="1"/>
  <c r="T13" i="6"/>
  <c r="AB30" i="6"/>
  <c r="AA30" i="6" s="1"/>
  <c r="T30" i="6"/>
  <c r="T33" i="6"/>
  <c r="AB24" i="6"/>
  <c r="AA24" i="6" s="1"/>
  <c r="AB31" i="6"/>
  <c r="AA31" i="6" s="1"/>
  <c r="T14" i="6"/>
  <c r="AB29" i="6"/>
  <c r="AA29" i="6" s="1"/>
  <c r="AB12" i="6"/>
  <c r="AA12" i="6" s="1"/>
  <c r="AB27" i="6"/>
  <c r="AA27" i="6" s="1"/>
  <c r="T18" i="6"/>
  <c r="AB34" i="6"/>
  <c r="AA34" i="6" s="1"/>
  <c r="T25" i="6"/>
  <c r="AB36" i="6"/>
  <c r="AA36" i="6" s="1"/>
  <c r="AB16" i="6"/>
  <c r="AA16" i="6" s="1"/>
  <c r="T29" i="6"/>
  <c r="T12" i="6"/>
  <c r="AB10" i="6"/>
  <c r="AA10" i="6" s="1"/>
  <c r="AB20" i="6"/>
  <c r="AA20" i="6" s="1"/>
  <c r="T34" i="6"/>
  <c r="AB17" i="6"/>
  <c r="AA17" i="6" s="1"/>
  <c r="T32" i="6"/>
  <c r="T28" i="6"/>
  <c r="T22" i="6"/>
  <c r="T24" i="6"/>
  <c r="T16" i="6"/>
  <c r="AB23" i="6"/>
  <c r="AA23" i="6" s="1"/>
  <c r="AB21" i="6"/>
  <c r="AA21" i="6" s="1"/>
  <c r="AB37" i="6"/>
  <c r="AA37" i="6" s="1"/>
  <c r="AB19" i="6"/>
  <c r="AA19" i="6" s="1"/>
  <c r="T10" i="6"/>
  <c r="T20" i="6"/>
  <c r="T17" i="6"/>
  <c r="AB13" i="6"/>
  <c r="AA13" i="6" s="1"/>
  <c r="AB11" i="6"/>
  <c r="AA11" i="6" s="1"/>
  <c r="AB35" i="6"/>
  <c r="AA35" i="6" s="1"/>
  <c r="T26" i="6"/>
  <c r="T21" i="6"/>
  <c r="AB8" i="6"/>
  <c r="AA8" i="6" s="1"/>
  <c r="T37" i="6"/>
  <c r="AB9" i="6"/>
  <c r="AA9" i="6" s="1"/>
  <c r="O32" i="6"/>
  <c r="X28" i="6"/>
  <c r="W28" i="6" s="1"/>
  <c r="O14" i="6"/>
  <c r="O21" i="6"/>
  <c r="X17" i="6"/>
  <c r="W17" i="6" s="1"/>
  <c r="B17" i="14"/>
  <c r="A17" i="14"/>
  <c r="B7" i="111"/>
  <c r="A7" i="111"/>
  <c r="C9" i="111"/>
  <c r="C30" i="111"/>
  <c r="X24" i="6"/>
  <c r="W24" i="6" s="1"/>
  <c r="X15" i="6"/>
  <c r="W15" i="6" s="1"/>
  <c r="X11" i="6"/>
  <c r="W11" i="6" s="1"/>
  <c r="X18" i="6"/>
  <c r="W18" i="6" s="1"/>
  <c r="O16" i="6"/>
  <c r="A20" i="14"/>
  <c r="B20" i="14"/>
  <c r="C27" i="111"/>
  <c r="B25" i="14"/>
  <c r="A25" i="14"/>
  <c r="A30" i="14"/>
  <c r="B30" i="14"/>
  <c r="X30" i="6"/>
  <c r="W30" i="6" s="1"/>
  <c r="O10" i="6"/>
  <c r="O13" i="6"/>
  <c r="C20" i="111"/>
  <c r="B27" i="14"/>
  <c r="A27" i="14"/>
  <c r="C25" i="111"/>
  <c r="C26" i="111"/>
  <c r="B16" i="14"/>
  <c r="A16" i="14"/>
  <c r="C23" i="111"/>
  <c r="A22" i="14"/>
  <c r="B22" i="14"/>
  <c r="O23" i="6"/>
  <c r="O19" i="6"/>
  <c r="O26" i="6"/>
  <c r="O20" i="6"/>
  <c r="B28" i="14"/>
  <c r="A28" i="14"/>
  <c r="B31" i="14"/>
  <c r="A31" i="14"/>
  <c r="A26" i="14"/>
  <c r="B26" i="14"/>
  <c r="C16" i="111"/>
  <c r="C31" i="111"/>
  <c r="O31" i="6"/>
  <c r="O22" i="6"/>
  <c r="O29" i="6"/>
  <c r="X12" i="6"/>
  <c r="W12" i="6" s="1"/>
  <c r="O27" i="6"/>
  <c r="X25" i="6"/>
  <c r="W25" i="6" s="1"/>
  <c r="C12" i="111"/>
  <c r="C14" i="111"/>
  <c r="B19" i="14"/>
  <c r="A19" i="14"/>
  <c r="B18" i="14"/>
  <c r="A18" i="14"/>
  <c r="B8" i="111"/>
  <c r="A8" i="111"/>
  <c r="B23" i="14"/>
  <c r="A23" i="14"/>
  <c r="C22" i="111"/>
  <c r="X23" i="6"/>
  <c r="W23" i="6" s="1"/>
  <c r="X14" i="6"/>
  <c r="W14" i="6" s="1"/>
  <c r="X21" i="6"/>
  <c r="W21" i="6" s="1"/>
  <c r="X19" i="6"/>
  <c r="W19" i="6" s="1"/>
  <c r="X26" i="6"/>
  <c r="W26" i="6" s="1"/>
  <c r="O17" i="6"/>
  <c r="X20" i="6"/>
  <c r="W20" i="6" s="1"/>
  <c r="B12" i="14"/>
  <c r="A12" i="14"/>
  <c r="B14" i="14"/>
  <c r="A14" i="14"/>
  <c r="C19" i="111"/>
  <c r="C18" i="111"/>
  <c r="B15" i="14"/>
  <c r="A15" i="14"/>
  <c r="C29" i="111"/>
  <c r="O24" i="6"/>
  <c r="O15" i="6"/>
  <c r="O11" i="6"/>
  <c r="O18" i="6"/>
  <c r="X16" i="6"/>
  <c r="W16" i="6" s="1"/>
  <c r="C21" i="111"/>
  <c r="B11" i="14"/>
  <c r="A11" i="14"/>
  <c r="B24" i="14"/>
  <c r="A24" i="14"/>
  <c r="C10" i="111"/>
  <c r="C15" i="111"/>
  <c r="B29" i="14"/>
  <c r="A29" i="14"/>
  <c r="O30" i="6"/>
  <c r="X10" i="6"/>
  <c r="W10" i="6" s="1"/>
  <c r="X13" i="6"/>
  <c r="W13" i="6" s="1"/>
  <c r="A21" i="14"/>
  <c r="B21" i="14"/>
  <c r="C11" i="111"/>
  <c r="C24" i="111"/>
  <c r="B10" i="14"/>
  <c r="A10" i="14"/>
  <c r="C13" i="111"/>
  <c r="X32" i="6"/>
  <c r="W32" i="6" s="1"/>
  <c r="O28" i="6"/>
  <c r="X31" i="6"/>
  <c r="W31" i="6" s="1"/>
  <c r="X22" i="6"/>
  <c r="W22" i="6" s="1"/>
  <c r="X29" i="6"/>
  <c r="W29" i="6" s="1"/>
  <c r="O12" i="6"/>
  <c r="X27" i="6"/>
  <c r="W27" i="6" s="1"/>
  <c r="O25" i="6"/>
  <c r="C28" i="111"/>
  <c r="C17" i="111"/>
  <c r="B9" i="14"/>
  <c r="A9" i="14"/>
  <c r="B13" i="14"/>
  <c r="A13" i="14"/>
  <c r="AN8" i="124"/>
  <c r="AN9" i="124"/>
  <c r="AY6" i="124"/>
  <c r="V3" i="124" s="1"/>
  <c r="AX6" i="124"/>
  <c r="N4" i="124" s="1"/>
  <c r="S8" i="122"/>
  <c r="AT32" i="124"/>
  <c r="AS32" i="124"/>
  <c r="C32" i="124"/>
  <c r="C30" i="124"/>
  <c r="AT30" i="124"/>
  <c r="AS30" i="124"/>
  <c r="C12" i="124"/>
  <c r="AT12" i="124"/>
  <c r="AS12" i="124"/>
  <c r="U10" i="122"/>
  <c r="V10" i="122"/>
  <c r="C10" i="122"/>
  <c r="U17" i="122"/>
  <c r="C17" i="122"/>
  <c r="V17" i="122"/>
  <c r="AT25" i="124"/>
  <c r="AS25" i="124"/>
  <c r="C25" i="124"/>
  <c r="AS23" i="124"/>
  <c r="AT23" i="124"/>
  <c r="C23" i="124"/>
  <c r="C29" i="126"/>
  <c r="H29" i="126"/>
  <c r="F29" i="126" s="1"/>
  <c r="U13" i="122"/>
  <c r="C13" i="122"/>
  <c r="V13" i="122"/>
  <c r="AT21" i="124"/>
  <c r="AS21" i="124"/>
  <c r="C21" i="124"/>
  <c r="C11" i="126"/>
  <c r="H11" i="126"/>
  <c r="F11" i="126" s="1"/>
  <c r="C19" i="124"/>
  <c r="AT19" i="124"/>
  <c r="AS19" i="124"/>
  <c r="C26" i="124"/>
  <c r="AT26" i="124"/>
  <c r="AS26" i="124"/>
  <c r="C24" i="126"/>
  <c r="H24" i="126"/>
  <c r="F24" i="126" s="1"/>
  <c r="U19" i="122"/>
  <c r="V19" i="122"/>
  <c r="C19" i="122"/>
  <c r="B7" i="126"/>
  <c r="A7" i="126"/>
  <c r="H17" i="126"/>
  <c r="F17" i="126" s="1"/>
  <c r="C17" i="126"/>
  <c r="B9" i="124"/>
  <c r="A9" i="124"/>
  <c r="AS15" i="124"/>
  <c r="C15" i="124"/>
  <c r="AT15" i="124"/>
  <c r="C31" i="126"/>
  <c r="H31" i="126"/>
  <c r="F31" i="126" s="1"/>
  <c r="C22" i="126"/>
  <c r="H22" i="126"/>
  <c r="F22" i="126" s="1"/>
  <c r="AT14" i="124"/>
  <c r="AS14" i="124"/>
  <c r="C14" i="124"/>
  <c r="H20" i="126"/>
  <c r="F20" i="126" s="1"/>
  <c r="C20" i="126"/>
  <c r="U11" i="122"/>
  <c r="V11" i="122"/>
  <c r="C11" i="122"/>
  <c r="H18" i="126"/>
  <c r="F18" i="126" s="1"/>
  <c r="C18" i="126"/>
  <c r="H25" i="126"/>
  <c r="F25" i="126" s="1"/>
  <c r="C25" i="126"/>
  <c r="U24" i="122"/>
  <c r="C24" i="122"/>
  <c r="V24" i="122"/>
  <c r="U15" i="122"/>
  <c r="C15" i="122"/>
  <c r="V15" i="122"/>
  <c r="C20" i="124"/>
  <c r="AT20" i="124"/>
  <c r="AS20" i="124"/>
  <c r="U31" i="122"/>
  <c r="C31" i="122"/>
  <c r="V31" i="122"/>
  <c r="U14" i="122"/>
  <c r="C14" i="122"/>
  <c r="V14" i="122"/>
  <c r="U29" i="122"/>
  <c r="C29" i="122"/>
  <c r="V29" i="122"/>
  <c r="AT11" i="124"/>
  <c r="AS11" i="124"/>
  <c r="C11" i="124"/>
  <c r="U16" i="122"/>
  <c r="C16" i="122"/>
  <c r="V16" i="122"/>
  <c r="F7" i="126"/>
  <c r="B8" i="126"/>
  <c r="A8" i="126"/>
  <c r="B8" i="122"/>
  <c r="A8" i="122"/>
  <c r="C28" i="124"/>
  <c r="AT28" i="124"/>
  <c r="AS28" i="124"/>
  <c r="U22" i="122"/>
  <c r="C22" i="122"/>
  <c r="V22" i="122"/>
  <c r="C13" i="126"/>
  <c r="H13" i="126"/>
  <c r="F13" i="126" s="1"/>
  <c r="U20" i="122"/>
  <c r="V20" i="122"/>
  <c r="C20" i="122"/>
  <c r="U18" i="122"/>
  <c r="V18" i="122"/>
  <c r="C18" i="122"/>
  <c r="U25" i="122"/>
  <c r="V25" i="122"/>
  <c r="C25" i="122"/>
  <c r="C10" i="124"/>
  <c r="AT10" i="124"/>
  <c r="AS10" i="124"/>
  <c r="AT16" i="124"/>
  <c r="AS16" i="124"/>
  <c r="C16" i="124"/>
  <c r="C19" i="126"/>
  <c r="H19" i="126"/>
  <c r="F19" i="126" s="1"/>
  <c r="AT13" i="124"/>
  <c r="AS13" i="124"/>
  <c r="C13" i="124"/>
  <c r="U23" i="122"/>
  <c r="C23" i="122"/>
  <c r="V23" i="122"/>
  <c r="C27" i="126"/>
  <c r="H27" i="126"/>
  <c r="F27" i="126" s="1"/>
  <c r="AS31" i="124"/>
  <c r="AT31" i="124"/>
  <c r="C31" i="124"/>
  <c r="U21" i="122"/>
  <c r="C21" i="122"/>
  <c r="V21" i="122"/>
  <c r="AT29" i="124"/>
  <c r="AS29" i="124"/>
  <c r="C29" i="124"/>
  <c r="B8" i="124"/>
  <c r="A8" i="124"/>
  <c r="AT27" i="124"/>
  <c r="AS27" i="124"/>
  <c r="C27" i="124"/>
  <c r="C9" i="126"/>
  <c r="H9" i="126"/>
  <c r="F9" i="126" s="1"/>
  <c r="C15" i="126"/>
  <c r="H15" i="126"/>
  <c r="F15" i="126" s="1"/>
  <c r="C12" i="126"/>
  <c r="H12" i="126"/>
  <c r="F12" i="126" s="1"/>
  <c r="AT24" i="124"/>
  <c r="AS24" i="124"/>
  <c r="C24" i="124"/>
  <c r="U27" i="122"/>
  <c r="V27" i="122"/>
  <c r="C27" i="122"/>
  <c r="U30" i="122"/>
  <c r="C30" i="122"/>
  <c r="V30" i="122"/>
  <c r="C22" i="124"/>
  <c r="AT22" i="124"/>
  <c r="AS22" i="124"/>
  <c r="H28" i="126"/>
  <c r="F28" i="126" s="1"/>
  <c r="C28" i="126"/>
  <c r="A7" i="122"/>
  <c r="B7" i="122"/>
  <c r="H26" i="126"/>
  <c r="F26" i="126" s="1"/>
  <c r="C26" i="126"/>
  <c r="U9" i="122"/>
  <c r="V9" i="122"/>
  <c r="C9" i="122"/>
  <c r="AS17" i="124"/>
  <c r="AT17" i="124"/>
  <c r="C17" i="124"/>
  <c r="U12" i="122"/>
  <c r="C12" i="122"/>
  <c r="V12" i="122"/>
  <c r="C23" i="126"/>
  <c r="H23" i="126"/>
  <c r="F23" i="126" s="1"/>
  <c r="H30" i="126"/>
  <c r="F30" i="126" s="1"/>
  <c r="C30" i="126"/>
  <c r="H14" i="126"/>
  <c r="F14" i="126" s="1"/>
  <c r="C14" i="126"/>
  <c r="C21" i="126"/>
  <c r="H21" i="126"/>
  <c r="F21" i="126" s="1"/>
  <c r="U28" i="122"/>
  <c r="V28" i="122"/>
  <c r="C28" i="122"/>
  <c r="S7" i="122"/>
  <c r="U26" i="122"/>
  <c r="V26" i="122"/>
  <c r="C26" i="122"/>
  <c r="C10" i="126"/>
  <c r="H10" i="126"/>
  <c r="F10" i="126" s="1"/>
  <c r="C18" i="124"/>
  <c r="AT18" i="124"/>
  <c r="AS18" i="124"/>
  <c r="C16" i="126"/>
  <c r="H16" i="126"/>
  <c r="F16" i="126" s="1"/>
  <c r="Z17" i="111" l="1"/>
  <c r="Z31" i="111"/>
  <c r="Z12" i="111"/>
  <c r="Z11" i="111"/>
  <c r="N12" i="6"/>
  <c r="N10" i="6"/>
  <c r="N28" i="6"/>
  <c r="N30" i="6"/>
  <c r="N11" i="6"/>
  <c r="N27" i="6"/>
  <c r="N31" i="6"/>
  <c r="N20" i="6"/>
  <c r="N32" i="6"/>
  <c r="S21" i="6"/>
  <c r="S16" i="6"/>
  <c r="S32" i="6"/>
  <c r="N25" i="6"/>
  <c r="N15" i="6"/>
  <c r="N17" i="6"/>
  <c r="N26" i="6"/>
  <c r="N21" i="6"/>
  <c r="S26" i="6"/>
  <c r="S17" i="6"/>
  <c r="S24" i="6"/>
  <c r="S12" i="6"/>
  <c r="S25" i="6"/>
  <c r="S13" i="6"/>
  <c r="N18" i="6"/>
  <c r="N22" i="6"/>
  <c r="N23" i="6"/>
  <c r="N16" i="6"/>
  <c r="S10" i="6"/>
  <c r="S28" i="6"/>
  <c r="S18" i="6"/>
  <c r="S14" i="6"/>
  <c r="S30" i="6"/>
  <c r="S36" i="6"/>
  <c r="N24" i="6"/>
  <c r="N29" i="6"/>
  <c r="N19" i="6"/>
  <c r="N13" i="6"/>
  <c r="N14" i="6"/>
  <c r="S37" i="6"/>
  <c r="S20" i="6"/>
  <c r="S22" i="6"/>
  <c r="S34" i="6"/>
  <c r="S29" i="6"/>
  <c r="S33" i="6"/>
  <c r="Z30" i="111"/>
  <c r="Z10" i="111"/>
  <c r="Z16" i="111"/>
  <c r="Z26" i="111"/>
  <c r="Z23" i="111"/>
  <c r="Z28" i="111"/>
  <c r="Z21" i="111"/>
  <c r="S9" i="6"/>
  <c r="S8" i="6"/>
  <c r="Z9" i="111"/>
  <c r="Z13" i="111"/>
  <c r="Z22" i="111"/>
  <c r="Z15" i="111"/>
  <c r="Z29" i="111"/>
  <c r="AH6" i="111"/>
  <c r="Z19" i="111"/>
  <c r="Z27" i="111"/>
  <c r="Z18" i="111"/>
  <c r="Z14" i="111"/>
  <c r="Z20" i="111"/>
  <c r="X6" i="122"/>
  <c r="Z24" i="111"/>
  <c r="Z25" i="111"/>
  <c r="AN18" i="124"/>
  <c r="AN10" i="124"/>
  <c r="AN20" i="124"/>
  <c r="AN25" i="124"/>
  <c r="AN22" i="124"/>
  <c r="AN24" i="124"/>
  <c r="AN26" i="124"/>
  <c r="B12" i="111"/>
  <c r="A12" i="111"/>
  <c r="A29" i="111"/>
  <c r="B29" i="111"/>
  <c r="A23" i="111"/>
  <c r="B23" i="111"/>
  <c r="A13" i="111"/>
  <c r="B13" i="111"/>
  <c r="B20" i="111"/>
  <c r="A20" i="111"/>
  <c r="B28" i="111"/>
  <c r="A28" i="111"/>
  <c r="B11" i="111"/>
  <c r="A11" i="111"/>
  <c r="AN11" i="124"/>
  <c r="AN12" i="124"/>
  <c r="B18" i="111"/>
  <c r="A18" i="111"/>
  <c r="B22" i="111"/>
  <c r="A22" i="111"/>
  <c r="B26" i="111"/>
  <c r="A26" i="111"/>
  <c r="B9" i="111"/>
  <c r="A9" i="111"/>
  <c r="B15" i="111"/>
  <c r="A15" i="111"/>
  <c r="B21" i="111"/>
  <c r="A21" i="111"/>
  <c r="A31" i="111"/>
  <c r="B31" i="111"/>
  <c r="B27" i="111"/>
  <c r="A27" i="111"/>
  <c r="B24" i="111"/>
  <c r="A24" i="111"/>
  <c r="B10" i="111"/>
  <c r="A10" i="111"/>
  <c r="B14" i="111"/>
  <c r="A14" i="111"/>
  <c r="B16" i="111"/>
  <c r="A16" i="111"/>
  <c r="B30" i="111"/>
  <c r="A30" i="111"/>
  <c r="AG6" i="111"/>
  <c r="B17" i="111"/>
  <c r="A17" i="111"/>
  <c r="AN28" i="124"/>
  <c r="AN30" i="124"/>
  <c r="B19" i="111"/>
  <c r="A19" i="111"/>
  <c r="A25" i="111"/>
  <c r="B25" i="111"/>
  <c r="AN15" i="124"/>
  <c r="AN16" i="124"/>
  <c r="AN14" i="124"/>
  <c r="AN19" i="124"/>
  <c r="AN23" i="124"/>
  <c r="AN29" i="124"/>
  <c r="AN31" i="124"/>
  <c r="AN13" i="124"/>
  <c r="AN32" i="124"/>
  <c r="AN17" i="124"/>
  <c r="AN27" i="124"/>
  <c r="AN21" i="124"/>
  <c r="AS6" i="124"/>
  <c r="W3" i="124" s="1"/>
  <c r="S14" i="122"/>
  <c r="AT6" i="124"/>
  <c r="X3" i="124" s="1"/>
  <c r="S18" i="122"/>
  <c r="S19" i="122"/>
  <c r="S30" i="122"/>
  <c r="S22" i="122"/>
  <c r="S12" i="122"/>
  <c r="V6" i="122"/>
  <c r="F3" i="122" s="1"/>
  <c r="S26" i="122"/>
  <c r="W6" i="122"/>
  <c r="G3" i="122" s="1"/>
  <c r="A16" i="126"/>
  <c r="B16" i="126"/>
  <c r="A9" i="122"/>
  <c r="B9" i="122"/>
  <c r="B27" i="126"/>
  <c r="A27" i="126"/>
  <c r="B19" i="122"/>
  <c r="A19" i="122"/>
  <c r="B26" i="124"/>
  <c r="A26" i="124"/>
  <c r="B17" i="122"/>
  <c r="A17" i="122"/>
  <c r="B28" i="126"/>
  <c r="A28" i="126"/>
  <c r="B21" i="122"/>
  <c r="A21" i="122"/>
  <c r="B10" i="124"/>
  <c r="A10" i="124"/>
  <c r="A22" i="122"/>
  <c r="B22" i="122"/>
  <c r="B11" i="122"/>
  <c r="A11" i="122"/>
  <c r="A31" i="126"/>
  <c r="B31" i="126"/>
  <c r="S17" i="122"/>
  <c r="B12" i="124"/>
  <c r="A12" i="124"/>
  <c r="A27" i="122"/>
  <c r="B27" i="122"/>
  <c r="S21" i="122"/>
  <c r="B25" i="122"/>
  <c r="A25" i="122"/>
  <c r="A24" i="122"/>
  <c r="B24" i="122"/>
  <c r="A13" i="122"/>
  <c r="B13" i="122"/>
  <c r="A18" i="124"/>
  <c r="B18" i="124"/>
  <c r="B14" i="126"/>
  <c r="A14" i="126"/>
  <c r="S23" i="122"/>
  <c r="B19" i="126"/>
  <c r="A19" i="126"/>
  <c r="B29" i="122"/>
  <c r="A29" i="122"/>
  <c r="B31" i="122"/>
  <c r="A31" i="122"/>
  <c r="S24" i="122"/>
  <c r="S11" i="122"/>
  <c r="B22" i="126"/>
  <c r="A22" i="126"/>
  <c r="A17" i="126"/>
  <c r="B17" i="126"/>
  <c r="B19" i="124"/>
  <c r="A19" i="124"/>
  <c r="S13" i="122"/>
  <c r="B10" i="122"/>
  <c r="A10" i="122"/>
  <c r="A23" i="126"/>
  <c r="B23" i="126"/>
  <c r="A21" i="126"/>
  <c r="B21" i="126"/>
  <c r="B12" i="122"/>
  <c r="A12" i="122"/>
  <c r="S9" i="122"/>
  <c r="B12" i="126"/>
  <c r="A12" i="126"/>
  <c r="A23" i="122"/>
  <c r="B23" i="122"/>
  <c r="B20" i="122"/>
  <c r="A20" i="122"/>
  <c r="U6" i="122"/>
  <c r="E3" i="122" s="1"/>
  <c r="B26" i="126"/>
  <c r="A26" i="126"/>
  <c r="S27" i="122"/>
  <c r="A15" i="126"/>
  <c r="B15" i="126"/>
  <c r="B31" i="124"/>
  <c r="A31" i="124"/>
  <c r="A16" i="124"/>
  <c r="B16" i="124"/>
  <c r="S25" i="122"/>
  <c r="S20" i="122"/>
  <c r="B16" i="122"/>
  <c r="A16" i="122"/>
  <c r="S29" i="122"/>
  <c r="S31" i="122"/>
  <c r="A20" i="124"/>
  <c r="B20" i="124"/>
  <c r="B25" i="124"/>
  <c r="A25" i="124"/>
  <c r="A30" i="124"/>
  <c r="B30" i="124"/>
  <c r="B10" i="126"/>
  <c r="A10" i="126"/>
  <c r="B28" i="122"/>
  <c r="A28" i="122"/>
  <c r="B30" i="126"/>
  <c r="A30" i="126"/>
  <c r="B17" i="124"/>
  <c r="A17" i="124"/>
  <c r="B22" i="124"/>
  <c r="A22" i="124"/>
  <c r="B29" i="124"/>
  <c r="A29" i="124"/>
  <c r="S16" i="122"/>
  <c r="A25" i="126"/>
  <c r="B25" i="126"/>
  <c r="B20" i="126"/>
  <c r="A20" i="126"/>
  <c r="B15" i="124"/>
  <c r="A15" i="124"/>
  <c r="A24" i="126"/>
  <c r="B24" i="126"/>
  <c r="B11" i="126"/>
  <c r="A11" i="126"/>
  <c r="S10" i="122"/>
  <c r="A32" i="124"/>
  <c r="B32" i="124"/>
  <c r="B26" i="122"/>
  <c r="A26" i="122"/>
  <c r="A24" i="124"/>
  <c r="B24" i="124"/>
  <c r="B9" i="126"/>
  <c r="A9" i="126"/>
  <c r="A18" i="122"/>
  <c r="B18" i="122"/>
  <c r="A28" i="124"/>
  <c r="B28" i="124"/>
  <c r="B15" i="122"/>
  <c r="A15" i="122"/>
  <c r="B21" i="124"/>
  <c r="A21" i="124"/>
  <c r="B29" i="126"/>
  <c r="A29" i="126"/>
  <c r="S28" i="122"/>
  <c r="B30" i="122"/>
  <c r="A30" i="122"/>
  <c r="A27" i="124"/>
  <c r="B27" i="124"/>
  <c r="B13" i="124"/>
  <c r="A13" i="124"/>
  <c r="A13" i="126"/>
  <c r="B13" i="126"/>
  <c r="H6" i="126"/>
  <c r="E3" i="126" s="1"/>
  <c r="B11" i="124"/>
  <c r="A11" i="124"/>
  <c r="B14" i="122"/>
  <c r="A14" i="122"/>
  <c r="S15" i="122"/>
  <c r="A18" i="126"/>
  <c r="B18" i="126"/>
  <c r="A14" i="124"/>
  <c r="B14" i="124"/>
  <c r="B23" i="124"/>
  <c r="A23" i="124"/>
  <c r="AF7" i="71"/>
  <c r="L4" i="136" l="1"/>
  <c r="K4" i="136"/>
  <c r="K3" i="136"/>
  <c r="L3" i="136"/>
  <c r="P4" i="136"/>
  <c r="P3" i="136"/>
  <c r="AD8" i="42"/>
  <c r="AD9" i="42"/>
  <c r="AD10" i="42"/>
  <c r="AD11" i="42"/>
  <c r="AD12" i="42"/>
  <c r="AD13" i="42"/>
  <c r="AD14" i="42"/>
  <c r="AD15" i="42"/>
  <c r="AD16" i="42"/>
  <c r="AD17" i="42"/>
  <c r="AD18" i="42"/>
  <c r="AD19" i="42"/>
  <c r="AD20" i="42"/>
  <c r="AD21" i="42"/>
  <c r="AD22" i="42"/>
  <c r="AD23" i="42"/>
  <c r="AD24" i="42"/>
  <c r="AD25" i="42"/>
  <c r="AD26" i="42"/>
  <c r="AD27" i="42"/>
  <c r="AD28" i="42"/>
  <c r="AD29" i="42"/>
  <c r="AD30" i="42"/>
  <c r="AD31" i="42"/>
  <c r="AD7" i="42"/>
  <c r="R3" i="49"/>
  <c r="AL27" i="35"/>
  <c r="AI27" i="35"/>
  <c r="AH27" i="35"/>
  <c r="AF27" i="35"/>
  <c r="D27" i="35"/>
  <c r="A27" i="35" s="1"/>
  <c r="C27" i="35"/>
  <c r="B27" i="35"/>
  <c r="AL26" i="35"/>
  <c r="AI26" i="35"/>
  <c r="AH26" i="35"/>
  <c r="AF26" i="35"/>
  <c r="D26" i="35"/>
  <c r="A26" i="35" s="1"/>
  <c r="C26" i="35"/>
  <c r="B26" i="35"/>
  <c r="AL25" i="35"/>
  <c r="AI25" i="35"/>
  <c r="AH25" i="35"/>
  <c r="AF25" i="35"/>
  <c r="D25" i="35"/>
  <c r="A25" i="35" s="1"/>
  <c r="C25" i="35"/>
  <c r="B25" i="35"/>
  <c r="AL24" i="35"/>
  <c r="AI24" i="35"/>
  <c r="AH24" i="35"/>
  <c r="AF24" i="35"/>
  <c r="D24" i="35"/>
  <c r="C24" i="35"/>
  <c r="B24" i="35"/>
  <c r="AL23" i="35"/>
  <c r="AI23" i="35"/>
  <c r="AH23" i="35"/>
  <c r="AF23" i="35"/>
  <c r="D23" i="35"/>
  <c r="C23" i="35"/>
  <c r="B23" i="35"/>
  <c r="AL22" i="35"/>
  <c r="AI22" i="35"/>
  <c r="AH22" i="35"/>
  <c r="AF22" i="35"/>
  <c r="D22" i="35"/>
  <c r="A22" i="35" s="1"/>
  <c r="C22" i="35"/>
  <c r="B22" i="35"/>
  <c r="AL21" i="35"/>
  <c r="AI21" i="35"/>
  <c r="AH21" i="35"/>
  <c r="AF21" i="35"/>
  <c r="D21" i="35"/>
  <c r="A21" i="35" s="1"/>
  <c r="C21" i="35"/>
  <c r="B21" i="35"/>
  <c r="AL20" i="35"/>
  <c r="AI20" i="35"/>
  <c r="AH20" i="35"/>
  <c r="AF20" i="35"/>
  <c r="D20" i="35"/>
  <c r="A20" i="35" s="1"/>
  <c r="C20" i="35"/>
  <c r="B20" i="35"/>
  <c r="AL19" i="35"/>
  <c r="AI19" i="35"/>
  <c r="AH19" i="35"/>
  <c r="AF19" i="35"/>
  <c r="D19" i="35"/>
  <c r="A19" i="35" s="1"/>
  <c r="C19" i="35"/>
  <c r="B19" i="35"/>
  <c r="AL18" i="35"/>
  <c r="AI18" i="35"/>
  <c r="AH18" i="35"/>
  <c r="AF18" i="35"/>
  <c r="C18" i="35"/>
  <c r="AC25" i="35" l="1"/>
  <c r="AC27" i="35"/>
  <c r="AC26" i="35"/>
  <c r="AC19" i="35"/>
  <c r="AC24" i="35"/>
  <c r="AC23" i="35"/>
  <c r="AC20" i="35"/>
  <c r="AC22" i="35"/>
  <c r="AC21" i="35"/>
  <c r="A24" i="35"/>
  <c r="A23" i="35"/>
  <c r="AF6" i="71" l="1"/>
  <c r="F3" i="71" s="1"/>
  <c r="AE7" i="71"/>
  <c r="AE6" i="71" s="1"/>
  <c r="E3" i="71" s="1"/>
  <c r="Z7" i="105" l="1"/>
  <c r="Z6" i="105" s="1"/>
  <c r="L3" i="105" s="1"/>
  <c r="X7" i="105"/>
  <c r="Y7" i="105"/>
  <c r="Y6" i="105" s="1"/>
  <c r="K3" i="105" s="1"/>
  <c r="W7" i="105"/>
  <c r="A7" i="105"/>
  <c r="N793" i="104"/>
  <c r="N792" i="104"/>
  <c r="N791" i="104"/>
  <c r="N790" i="104"/>
  <c r="N789" i="104"/>
  <c r="N788" i="104"/>
  <c r="N787" i="104"/>
  <c r="N786" i="104"/>
  <c r="N785" i="104"/>
  <c r="N784" i="104"/>
  <c r="N783" i="104"/>
  <c r="N782" i="104"/>
  <c r="N781" i="104"/>
  <c r="N780" i="104"/>
  <c r="N779" i="104"/>
  <c r="N778" i="104"/>
  <c r="N777" i="104"/>
  <c r="N776" i="104"/>
  <c r="N775" i="104"/>
  <c r="N774" i="104"/>
  <c r="N773" i="104"/>
  <c r="N772" i="104"/>
  <c r="N771" i="104"/>
  <c r="N770" i="104"/>
  <c r="N769" i="104"/>
  <c r="N768" i="104"/>
  <c r="N767" i="104"/>
  <c r="N766" i="104"/>
  <c r="N765" i="104"/>
  <c r="N764" i="104"/>
  <c r="N763" i="104"/>
  <c r="N762" i="104"/>
  <c r="N761" i="104"/>
  <c r="N760" i="104"/>
  <c r="N759" i="104"/>
  <c r="N758" i="104"/>
  <c r="N757" i="104"/>
  <c r="N756" i="104"/>
  <c r="N755" i="104"/>
  <c r="N754" i="104"/>
  <c r="N753" i="104"/>
  <c r="N752" i="104"/>
  <c r="N751" i="104"/>
  <c r="N750" i="104"/>
  <c r="N749" i="104"/>
  <c r="N748" i="104"/>
  <c r="N747" i="104"/>
  <c r="N746" i="104"/>
  <c r="N745" i="104"/>
  <c r="N744" i="104"/>
  <c r="N743" i="104"/>
  <c r="N742" i="104"/>
  <c r="N741" i="104"/>
  <c r="N740" i="104"/>
  <c r="N739" i="104"/>
  <c r="N738" i="104"/>
  <c r="N737" i="104"/>
  <c r="N736" i="104"/>
  <c r="N735" i="104"/>
  <c r="N734" i="104"/>
  <c r="N733" i="104"/>
  <c r="N732" i="104"/>
  <c r="N731" i="104"/>
  <c r="N730" i="104"/>
  <c r="N729" i="104"/>
  <c r="N728" i="104"/>
  <c r="N727" i="104"/>
  <c r="N726" i="104"/>
  <c r="N725" i="104"/>
  <c r="N724" i="104"/>
  <c r="N723" i="104"/>
  <c r="N722" i="104"/>
  <c r="N721" i="104"/>
  <c r="N720" i="104"/>
  <c r="N719" i="104"/>
  <c r="N718" i="104"/>
  <c r="N717" i="104"/>
  <c r="N716" i="104"/>
  <c r="N715" i="104"/>
  <c r="N714" i="104"/>
  <c r="N713" i="104"/>
  <c r="N712" i="104"/>
  <c r="N711" i="104"/>
  <c r="N710" i="104"/>
  <c r="N709" i="104"/>
  <c r="N708" i="104"/>
  <c r="N707" i="104"/>
  <c r="N706" i="104"/>
  <c r="N705" i="104"/>
  <c r="N704" i="104"/>
  <c r="N703" i="104"/>
  <c r="N702" i="104"/>
  <c r="N701" i="104"/>
  <c r="N700" i="104"/>
  <c r="N699" i="104"/>
  <c r="N698" i="104"/>
  <c r="N697" i="104"/>
  <c r="N696" i="104"/>
  <c r="N695" i="104"/>
  <c r="N694" i="104"/>
  <c r="N693" i="104"/>
  <c r="N692" i="104"/>
  <c r="N691" i="104"/>
  <c r="N690" i="104"/>
  <c r="N689" i="104"/>
  <c r="N688" i="104"/>
  <c r="N687" i="104"/>
  <c r="N686" i="104"/>
  <c r="N685" i="104"/>
  <c r="N684" i="104"/>
  <c r="N683" i="104"/>
  <c r="N682" i="104"/>
  <c r="N681" i="104"/>
  <c r="N680" i="104"/>
  <c r="N679" i="104"/>
  <c r="N678" i="104"/>
  <c r="N677" i="104"/>
  <c r="N676" i="104"/>
  <c r="N675" i="104"/>
  <c r="N674" i="104"/>
  <c r="N673" i="104"/>
  <c r="N672" i="104"/>
  <c r="N671" i="104"/>
  <c r="N670" i="104"/>
  <c r="N669" i="104"/>
  <c r="N668" i="104"/>
  <c r="N667" i="104"/>
  <c r="N666" i="104"/>
  <c r="N665" i="104"/>
  <c r="N664" i="104"/>
  <c r="N663" i="104"/>
  <c r="N662" i="104"/>
  <c r="N661" i="104"/>
  <c r="N660" i="104"/>
  <c r="N659" i="104"/>
  <c r="N658" i="104"/>
  <c r="N657" i="104"/>
  <c r="N656" i="104"/>
  <c r="N655" i="104"/>
  <c r="N654" i="104"/>
  <c r="N653" i="104"/>
  <c r="N652" i="104"/>
  <c r="N651" i="104"/>
  <c r="N650" i="104"/>
  <c r="N649" i="104"/>
  <c r="N648" i="104"/>
  <c r="N647" i="104"/>
  <c r="N646" i="104"/>
  <c r="N645" i="104"/>
  <c r="N644" i="104"/>
  <c r="N643" i="104"/>
  <c r="N642" i="104"/>
  <c r="N641" i="104"/>
  <c r="N640" i="104"/>
  <c r="N639" i="104"/>
  <c r="N638" i="104"/>
  <c r="N637" i="104"/>
  <c r="N636" i="104"/>
  <c r="N635" i="104"/>
  <c r="N634" i="104"/>
  <c r="N633" i="104"/>
  <c r="N632" i="104"/>
  <c r="N631" i="104"/>
  <c r="N630" i="104"/>
  <c r="N629" i="104"/>
  <c r="N628" i="104"/>
  <c r="N627" i="104"/>
  <c r="N626" i="104"/>
  <c r="N625" i="104"/>
  <c r="N624" i="104"/>
  <c r="N623" i="104"/>
  <c r="N622" i="104"/>
  <c r="N621" i="104"/>
  <c r="N620" i="104"/>
  <c r="N619" i="104"/>
  <c r="N618" i="104"/>
  <c r="N617" i="104"/>
  <c r="N616" i="104"/>
  <c r="N615" i="104"/>
  <c r="N614" i="104"/>
  <c r="N613" i="104"/>
  <c r="N612" i="104"/>
  <c r="N611" i="104"/>
  <c r="N610" i="104"/>
  <c r="N609" i="104"/>
  <c r="N608" i="104"/>
  <c r="N607" i="104"/>
  <c r="N606" i="104"/>
  <c r="N605" i="104"/>
  <c r="N604" i="104"/>
  <c r="N603" i="104"/>
  <c r="N602" i="104"/>
  <c r="N601" i="104"/>
  <c r="N600" i="104"/>
  <c r="N599" i="104"/>
  <c r="N598" i="104"/>
  <c r="N597" i="104"/>
  <c r="N596" i="104"/>
  <c r="N595" i="104"/>
  <c r="N594" i="104"/>
  <c r="N593" i="104"/>
  <c r="N592" i="104"/>
  <c r="N591" i="104"/>
  <c r="N590" i="104"/>
  <c r="N589" i="104"/>
  <c r="N588" i="104"/>
  <c r="N587" i="104"/>
  <c r="N586" i="104"/>
  <c r="N585" i="104"/>
  <c r="N584" i="104"/>
  <c r="N583" i="104"/>
  <c r="N582" i="104"/>
  <c r="N581" i="104"/>
  <c r="N580" i="104"/>
  <c r="N579" i="104"/>
  <c r="N578" i="104"/>
  <c r="N577" i="104"/>
  <c r="N576" i="104"/>
  <c r="N575" i="104"/>
  <c r="N574" i="104"/>
  <c r="N573" i="104"/>
  <c r="N572" i="104"/>
  <c r="N571" i="104"/>
  <c r="N570" i="104"/>
  <c r="N569" i="104"/>
  <c r="N568" i="104"/>
  <c r="N567" i="104"/>
  <c r="N566" i="104"/>
  <c r="N565" i="104"/>
  <c r="N564" i="104"/>
  <c r="N563" i="104"/>
  <c r="N562" i="104"/>
  <c r="N561" i="104"/>
  <c r="N560" i="104"/>
  <c r="N559" i="104"/>
  <c r="N558" i="104"/>
  <c r="N557" i="104"/>
  <c r="N556" i="104"/>
  <c r="N555" i="104"/>
  <c r="N554" i="104"/>
  <c r="N553" i="104"/>
  <c r="N552" i="104"/>
  <c r="N551" i="104"/>
  <c r="N550" i="104"/>
  <c r="N549" i="104"/>
  <c r="N548" i="104"/>
  <c r="N547" i="104"/>
  <c r="N546" i="104"/>
  <c r="N545" i="104"/>
  <c r="N544" i="104"/>
  <c r="N543" i="104"/>
  <c r="N542" i="104"/>
  <c r="N541" i="104"/>
  <c r="N540" i="104"/>
  <c r="N539" i="104"/>
  <c r="N538" i="104"/>
  <c r="N537" i="104"/>
  <c r="N536" i="104"/>
  <c r="N535" i="104"/>
  <c r="N534" i="104"/>
  <c r="N533" i="104"/>
  <c r="N532" i="104"/>
  <c r="N531" i="104"/>
  <c r="N530" i="104"/>
  <c r="N529" i="104"/>
  <c r="N528" i="104"/>
  <c r="N527" i="104"/>
  <c r="N526" i="104"/>
  <c r="N525" i="104"/>
  <c r="N524" i="104"/>
  <c r="N523" i="104"/>
  <c r="N522" i="104"/>
  <c r="N521" i="104"/>
  <c r="N520" i="104"/>
  <c r="N519" i="104"/>
  <c r="N518" i="104"/>
  <c r="N517" i="104"/>
  <c r="N516" i="104"/>
  <c r="N515" i="104"/>
  <c r="N514" i="104"/>
  <c r="N513" i="104"/>
  <c r="N512" i="104"/>
  <c r="N511" i="104"/>
  <c r="N510" i="104"/>
  <c r="N509" i="104"/>
  <c r="N508" i="104"/>
  <c r="N507" i="104"/>
  <c r="N506" i="104"/>
  <c r="N505" i="104"/>
  <c r="N504" i="104"/>
  <c r="N503" i="104"/>
  <c r="N502" i="104"/>
  <c r="N501" i="104"/>
  <c r="N500" i="104"/>
  <c r="N499" i="104"/>
  <c r="N498" i="104"/>
  <c r="N497" i="104"/>
  <c r="N496" i="104"/>
  <c r="N495" i="104"/>
  <c r="N494" i="104"/>
  <c r="N493" i="104"/>
  <c r="N492" i="104"/>
  <c r="N491" i="104"/>
  <c r="N490" i="104"/>
  <c r="N489" i="104"/>
  <c r="N488" i="104"/>
  <c r="N487" i="104"/>
  <c r="N486" i="104"/>
  <c r="N485" i="104"/>
  <c r="N484" i="104"/>
  <c r="N483" i="104"/>
  <c r="N482" i="104"/>
  <c r="N481" i="104"/>
  <c r="N480" i="104"/>
  <c r="N479" i="104"/>
  <c r="N478" i="104"/>
  <c r="N477" i="104"/>
  <c r="N476" i="104"/>
  <c r="N475" i="104"/>
  <c r="N474" i="104"/>
  <c r="N473" i="104"/>
  <c r="N472" i="104"/>
  <c r="N471" i="104"/>
  <c r="N470" i="104"/>
  <c r="N469" i="104"/>
  <c r="N468" i="104"/>
  <c r="N467" i="104"/>
  <c r="N466" i="104"/>
  <c r="N465" i="104"/>
  <c r="N464" i="104"/>
  <c r="N463" i="104"/>
  <c r="N462" i="104"/>
  <c r="N461" i="104"/>
  <c r="N460" i="104"/>
  <c r="N459" i="104"/>
  <c r="N458" i="104"/>
  <c r="N457" i="104"/>
  <c r="N456" i="104"/>
  <c r="N455" i="104"/>
  <c r="N454" i="104"/>
  <c r="N453" i="104"/>
  <c r="N452" i="104"/>
  <c r="N451" i="104"/>
  <c r="N450" i="104"/>
  <c r="N449" i="104"/>
  <c r="N448" i="104"/>
  <c r="N447" i="104"/>
  <c r="N446" i="104"/>
  <c r="N445" i="104"/>
  <c r="N444" i="104"/>
  <c r="N443" i="104"/>
  <c r="N442" i="104"/>
  <c r="N441" i="104"/>
  <c r="N440" i="104"/>
  <c r="N439" i="104"/>
  <c r="N438" i="104"/>
  <c r="N437" i="104"/>
  <c r="N436" i="104"/>
  <c r="N435" i="104"/>
  <c r="N434" i="104"/>
  <c r="N433" i="104"/>
  <c r="N432" i="104"/>
  <c r="N431" i="104"/>
  <c r="N430" i="104"/>
  <c r="N429" i="104"/>
  <c r="N428" i="104"/>
  <c r="N427" i="104"/>
  <c r="N426" i="104"/>
  <c r="N425" i="104"/>
  <c r="N424" i="104"/>
  <c r="N423" i="104"/>
  <c r="N422" i="104"/>
  <c r="N421" i="104"/>
  <c r="N420" i="104"/>
  <c r="N419" i="104"/>
  <c r="N418" i="104"/>
  <c r="N417" i="104"/>
  <c r="N416" i="104"/>
  <c r="N415" i="104"/>
  <c r="N414" i="104"/>
  <c r="N413" i="104"/>
  <c r="N412" i="104"/>
  <c r="N411" i="104"/>
  <c r="N410" i="104"/>
  <c r="N409" i="104"/>
  <c r="N408" i="104"/>
  <c r="N407" i="104"/>
  <c r="N406" i="104"/>
  <c r="N405" i="104"/>
  <c r="N404" i="104"/>
  <c r="N403" i="104"/>
  <c r="N402" i="104"/>
  <c r="N401" i="104"/>
  <c r="N400" i="104"/>
  <c r="N399" i="104"/>
  <c r="N398" i="104"/>
  <c r="N397" i="104"/>
  <c r="N396" i="104"/>
  <c r="N395" i="104"/>
  <c r="N394" i="104"/>
  <c r="N393" i="104"/>
  <c r="N392" i="104"/>
  <c r="N391" i="104"/>
  <c r="N390" i="104"/>
  <c r="N389" i="104"/>
  <c r="N388" i="104"/>
  <c r="N387" i="104"/>
  <c r="N386" i="104"/>
  <c r="N385" i="104"/>
  <c r="N384" i="104"/>
  <c r="N383" i="104"/>
  <c r="N382" i="104"/>
  <c r="N381" i="104"/>
  <c r="N380" i="104"/>
  <c r="N379" i="104"/>
  <c r="N378" i="104"/>
  <c r="N377" i="104"/>
  <c r="N376" i="104"/>
  <c r="N375" i="104"/>
  <c r="N374" i="104"/>
  <c r="N373" i="104"/>
  <c r="N372" i="104"/>
  <c r="N371" i="104"/>
  <c r="N370" i="104"/>
  <c r="N369" i="104"/>
  <c r="N368" i="104"/>
  <c r="N367" i="104"/>
  <c r="N366" i="104"/>
  <c r="N365" i="104"/>
  <c r="N364" i="104"/>
  <c r="N363" i="104"/>
  <c r="N362" i="104"/>
  <c r="N361" i="104"/>
  <c r="N360" i="104"/>
  <c r="N359" i="104"/>
  <c r="N358" i="104"/>
  <c r="N357" i="104"/>
  <c r="N356" i="104"/>
  <c r="N355" i="104"/>
  <c r="N354" i="104"/>
  <c r="N353" i="104"/>
  <c r="N352" i="104"/>
  <c r="N351" i="104"/>
  <c r="N350" i="104"/>
  <c r="N349" i="104"/>
  <c r="N348" i="104"/>
  <c r="N347" i="104"/>
  <c r="N346" i="104"/>
  <c r="N345" i="104"/>
  <c r="N344" i="104"/>
  <c r="N343" i="104"/>
  <c r="N342" i="104"/>
  <c r="N341" i="104"/>
  <c r="N340" i="104"/>
  <c r="N339" i="104"/>
  <c r="N338" i="104"/>
  <c r="N337" i="104"/>
  <c r="N336" i="104"/>
  <c r="N335" i="104"/>
  <c r="N334" i="104"/>
  <c r="N333" i="104"/>
  <c r="N332" i="104"/>
  <c r="N331" i="104"/>
  <c r="N330" i="104"/>
  <c r="N329" i="104"/>
  <c r="N328" i="104"/>
  <c r="N327" i="104"/>
  <c r="N326" i="104"/>
  <c r="N325" i="104"/>
  <c r="N324" i="104"/>
  <c r="N323" i="104"/>
  <c r="N322" i="104"/>
  <c r="N321" i="104"/>
  <c r="N320" i="104"/>
  <c r="N319" i="104"/>
  <c r="N318" i="104"/>
  <c r="N317" i="104"/>
  <c r="N316" i="104"/>
  <c r="N315" i="104"/>
  <c r="N314" i="104"/>
  <c r="N313" i="104"/>
  <c r="N312" i="104"/>
  <c r="N311" i="104"/>
  <c r="N310" i="104"/>
  <c r="N309" i="104"/>
  <c r="N308" i="104"/>
  <c r="N307" i="104"/>
  <c r="N306" i="104"/>
  <c r="N305" i="104"/>
  <c r="N304" i="104"/>
  <c r="N303" i="104"/>
  <c r="N302" i="104"/>
  <c r="N301" i="104"/>
  <c r="N300" i="104"/>
  <c r="N299" i="104"/>
  <c r="N298" i="104"/>
  <c r="N297" i="104"/>
  <c r="N296" i="104"/>
  <c r="N295" i="104"/>
  <c r="N294" i="104"/>
  <c r="N293" i="104"/>
  <c r="N292" i="104"/>
  <c r="N291" i="104"/>
  <c r="N290" i="104"/>
  <c r="N289" i="104"/>
  <c r="N288" i="104"/>
  <c r="N287" i="104"/>
  <c r="N286" i="104"/>
  <c r="N285" i="104"/>
  <c r="N284" i="104"/>
  <c r="N283" i="104"/>
  <c r="N282" i="104"/>
  <c r="N281" i="104"/>
  <c r="N280" i="104"/>
  <c r="N279" i="104"/>
  <c r="N278" i="104"/>
  <c r="N277" i="104"/>
  <c r="N276" i="104"/>
  <c r="N275" i="104"/>
  <c r="N274" i="104"/>
  <c r="N273" i="104"/>
  <c r="N272" i="104"/>
  <c r="N271" i="104"/>
  <c r="N270" i="104"/>
  <c r="N269" i="104"/>
  <c r="N268" i="104"/>
  <c r="N267" i="104"/>
  <c r="N266" i="104"/>
  <c r="N265" i="104"/>
  <c r="N264" i="104"/>
  <c r="N263" i="104"/>
  <c r="N262" i="104"/>
  <c r="N261" i="104"/>
  <c r="N260" i="104"/>
  <c r="N259" i="104"/>
  <c r="N258" i="104"/>
  <c r="N257" i="104"/>
  <c r="N256" i="104"/>
  <c r="N255" i="104"/>
  <c r="N254" i="104"/>
  <c r="N253" i="104"/>
  <c r="N252" i="104"/>
  <c r="N251" i="104"/>
  <c r="N250" i="104"/>
  <c r="N249" i="104"/>
  <c r="N248" i="104"/>
  <c r="N247" i="104"/>
  <c r="N246" i="104"/>
  <c r="N245" i="104"/>
  <c r="N244" i="104"/>
  <c r="N243" i="104"/>
  <c r="N242" i="104"/>
  <c r="N241" i="104"/>
  <c r="N240" i="104"/>
  <c r="N239" i="104"/>
  <c r="N238" i="104"/>
  <c r="N237" i="104"/>
  <c r="N236" i="104"/>
  <c r="N235" i="104"/>
  <c r="N234" i="104"/>
  <c r="N233" i="104"/>
  <c r="N232" i="104"/>
  <c r="N231" i="104"/>
  <c r="N230" i="104"/>
  <c r="N229" i="104"/>
  <c r="N228" i="104"/>
  <c r="N227" i="104"/>
  <c r="N226" i="104"/>
  <c r="N225" i="104"/>
  <c r="N224" i="104"/>
  <c r="N223" i="104"/>
  <c r="N222" i="104"/>
  <c r="N221" i="104"/>
  <c r="N220" i="104"/>
  <c r="N219" i="104"/>
  <c r="N218" i="104"/>
  <c r="N217" i="104"/>
  <c r="N216" i="104"/>
  <c r="N215" i="104"/>
  <c r="N214" i="104"/>
  <c r="N213" i="104"/>
  <c r="N212" i="104"/>
  <c r="N211" i="104"/>
  <c r="N210" i="104"/>
  <c r="N209" i="104"/>
  <c r="N208" i="104"/>
  <c r="N207" i="104"/>
  <c r="N206" i="104"/>
  <c r="N205" i="104"/>
  <c r="N204" i="104"/>
  <c r="N203" i="104"/>
  <c r="N202" i="104"/>
  <c r="N201" i="104"/>
  <c r="N200" i="104"/>
  <c r="N199" i="104"/>
  <c r="N198" i="104"/>
  <c r="N197" i="104"/>
  <c r="N196" i="104"/>
  <c r="N195" i="104"/>
  <c r="N194" i="104"/>
  <c r="N193" i="104"/>
  <c r="N192" i="104"/>
  <c r="N191" i="104"/>
  <c r="N190" i="104"/>
  <c r="N189" i="104"/>
  <c r="N188" i="104"/>
  <c r="N187" i="104"/>
  <c r="N186" i="104"/>
  <c r="N185" i="104"/>
  <c r="N184" i="104"/>
  <c r="N183" i="104"/>
  <c r="N182" i="104"/>
  <c r="N181" i="104"/>
  <c r="N180" i="104"/>
  <c r="N179" i="104"/>
  <c r="N178" i="104"/>
  <c r="N177" i="104"/>
  <c r="N176" i="104"/>
  <c r="N175" i="104"/>
  <c r="N174" i="104"/>
  <c r="N173" i="104"/>
  <c r="N172" i="104"/>
  <c r="N171" i="104"/>
  <c r="N170" i="104"/>
  <c r="N169" i="104"/>
  <c r="N168" i="104"/>
  <c r="N167" i="104"/>
  <c r="N166" i="104"/>
  <c r="N165" i="104"/>
  <c r="N164" i="104"/>
  <c r="N163" i="104"/>
  <c r="N162" i="104"/>
  <c r="N161" i="104"/>
  <c r="N160" i="104"/>
  <c r="N159" i="104"/>
  <c r="N158" i="104"/>
  <c r="N157" i="104"/>
  <c r="N156" i="104"/>
  <c r="N155" i="104"/>
  <c r="N154" i="104"/>
  <c r="N153" i="104"/>
  <c r="N152" i="104"/>
  <c r="N151" i="104"/>
  <c r="N150" i="104"/>
  <c r="N149" i="104"/>
  <c r="N148" i="104"/>
  <c r="N147" i="104"/>
  <c r="N146" i="104"/>
  <c r="N145" i="104"/>
  <c r="N144" i="104"/>
  <c r="N143" i="104"/>
  <c r="N142" i="104"/>
  <c r="N141" i="104"/>
  <c r="N140" i="104"/>
  <c r="N139" i="104"/>
  <c r="N138" i="104"/>
  <c r="N137" i="104"/>
  <c r="N136" i="104"/>
  <c r="N135" i="104"/>
  <c r="N134" i="104"/>
  <c r="N133" i="104"/>
  <c r="N132" i="104"/>
  <c r="N131" i="104"/>
  <c r="N130" i="104"/>
  <c r="N129" i="104"/>
  <c r="N128" i="104"/>
  <c r="N127" i="104"/>
  <c r="N126" i="104"/>
  <c r="N125" i="104"/>
  <c r="N124" i="104"/>
  <c r="N123" i="104"/>
  <c r="N122" i="104"/>
  <c r="N121" i="104"/>
  <c r="N120" i="104"/>
  <c r="N119" i="104"/>
  <c r="N118" i="104"/>
  <c r="N117" i="104"/>
  <c r="N116" i="104"/>
  <c r="N115" i="104"/>
  <c r="N114" i="104"/>
  <c r="N113" i="104"/>
  <c r="N112" i="104"/>
  <c r="N111" i="104"/>
  <c r="N110" i="104"/>
  <c r="N109" i="104"/>
  <c r="N108" i="104"/>
  <c r="N107" i="104"/>
  <c r="N106" i="104"/>
  <c r="N105" i="104"/>
  <c r="N104" i="104"/>
  <c r="N103" i="104"/>
  <c r="N102" i="104"/>
  <c r="N101" i="104"/>
  <c r="N100" i="104"/>
  <c r="N99" i="104"/>
  <c r="N98" i="104"/>
  <c r="N97" i="104"/>
  <c r="N96" i="104"/>
  <c r="N95" i="104"/>
  <c r="N94" i="104"/>
  <c r="N93" i="104"/>
  <c r="N92" i="104"/>
  <c r="N91" i="104"/>
  <c r="N90" i="104"/>
  <c r="N89" i="104"/>
  <c r="N88" i="104"/>
  <c r="N87" i="104"/>
  <c r="N86" i="104"/>
  <c r="N85" i="104"/>
  <c r="N84" i="104"/>
  <c r="N83" i="104"/>
  <c r="N82" i="104"/>
  <c r="N81" i="104"/>
  <c r="N80" i="104"/>
  <c r="N79" i="104"/>
  <c r="N78" i="104"/>
  <c r="N77" i="104"/>
  <c r="N76" i="104"/>
  <c r="N75" i="104"/>
  <c r="N74" i="104"/>
  <c r="N73" i="104"/>
  <c r="N72" i="104"/>
  <c r="N71" i="104"/>
  <c r="N70" i="104"/>
  <c r="N69" i="104"/>
  <c r="N68" i="104"/>
  <c r="N67" i="104"/>
  <c r="N66" i="104"/>
  <c r="N65" i="104"/>
  <c r="N64" i="104"/>
  <c r="N63" i="104"/>
  <c r="N62" i="104"/>
  <c r="N61" i="104"/>
  <c r="N60" i="104"/>
  <c r="N59" i="104"/>
  <c r="N58" i="104"/>
  <c r="N57" i="104"/>
  <c r="N56" i="104"/>
  <c r="N55" i="104"/>
  <c r="N54" i="104"/>
  <c r="N53" i="104"/>
  <c r="N52" i="104"/>
  <c r="N51" i="104"/>
  <c r="N50" i="104"/>
  <c r="N49" i="104"/>
  <c r="N48" i="104"/>
  <c r="N47" i="104"/>
  <c r="N46" i="104"/>
  <c r="N45" i="104"/>
  <c r="N44" i="104"/>
  <c r="N43" i="104"/>
  <c r="N42" i="104"/>
  <c r="N41" i="104"/>
  <c r="N40" i="104"/>
  <c r="N39" i="104"/>
  <c r="N38" i="104"/>
  <c r="N37" i="104"/>
  <c r="N36" i="104"/>
  <c r="N35" i="104"/>
  <c r="N34" i="104"/>
  <c r="N33" i="104"/>
  <c r="N32" i="104"/>
  <c r="N31" i="104"/>
  <c r="N30" i="104"/>
  <c r="N29" i="104"/>
  <c r="N28" i="104"/>
  <c r="N27" i="104"/>
  <c r="N26" i="104"/>
  <c r="N25" i="104"/>
  <c r="N24" i="104"/>
  <c r="N23" i="104"/>
  <c r="N22" i="104"/>
  <c r="N21" i="104"/>
  <c r="N20" i="104"/>
  <c r="N19" i="104"/>
  <c r="N18" i="104"/>
  <c r="N17" i="104"/>
  <c r="N16" i="104"/>
  <c r="N15" i="104"/>
  <c r="N14" i="104"/>
  <c r="N13" i="104"/>
  <c r="N12" i="104"/>
  <c r="N11" i="104"/>
  <c r="N10" i="104"/>
  <c r="N9" i="104"/>
  <c r="N8" i="104"/>
  <c r="N7" i="104"/>
  <c r="N6" i="104"/>
  <c r="N5" i="104"/>
  <c r="N4" i="104"/>
  <c r="N3" i="104"/>
  <c r="N2" i="104"/>
  <c r="W6" i="105" l="1"/>
  <c r="E3" i="105" s="1"/>
  <c r="U7" i="105"/>
  <c r="X6" i="105"/>
  <c r="F3" i="105" s="1"/>
  <c r="AH7" i="36" l="1"/>
  <c r="AK7" i="28" l="1"/>
  <c r="A7" i="45" l="1"/>
  <c r="A7" i="50"/>
  <c r="A8" i="47"/>
  <c r="A7" i="49"/>
  <c r="A7" i="37"/>
  <c r="A7" i="36"/>
  <c r="A7" i="71"/>
  <c r="A7" i="35"/>
  <c r="A7" i="28"/>
  <c r="A7" i="27"/>
  <c r="A7" i="16"/>
  <c r="A7" i="13"/>
  <c r="B712" i="50"/>
  <c r="B711" i="50"/>
  <c r="B710" i="50"/>
  <c r="B709" i="50"/>
  <c r="B708" i="50"/>
  <c r="B707" i="50"/>
  <c r="B706" i="50"/>
  <c r="B705" i="50"/>
  <c r="B704" i="50"/>
  <c r="B703" i="50"/>
  <c r="B702" i="50"/>
  <c r="B701" i="50"/>
  <c r="B700" i="50"/>
  <c r="B699" i="50"/>
  <c r="B698" i="50"/>
  <c r="B697" i="50"/>
  <c r="B696" i="50"/>
  <c r="B695" i="50"/>
  <c r="B694" i="50"/>
  <c r="B693" i="50"/>
  <c r="B692" i="50"/>
  <c r="B691" i="50"/>
  <c r="B690" i="50"/>
  <c r="B689" i="50"/>
  <c r="B688" i="50"/>
  <c r="B687" i="50"/>
  <c r="B686" i="50"/>
  <c r="B685" i="50"/>
  <c r="B684" i="50"/>
  <c r="B683" i="50"/>
  <c r="B682" i="50"/>
  <c r="B681" i="50"/>
  <c r="B680" i="50"/>
  <c r="B679" i="50"/>
  <c r="B678" i="50"/>
  <c r="B677" i="50"/>
  <c r="B676" i="50"/>
  <c r="B675" i="50"/>
  <c r="B674" i="50"/>
  <c r="B673" i="50"/>
  <c r="B672" i="50"/>
  <c r="B671" i="50"/>
  <c r="B670" i="50"/>
  <c r="B669" i="50"/>
  <c r="B668" i="50"/>
  <c r="B667" i="50"/>
  <c r="B666" i="50"/>
  <c r="B665" i="50"/>
  <c r="B664" i="50"/>
  <c r="B663" i="50"/>
  <c r="B662" i="50"/>
  <c r="B661" i="50"/>
  <c r="B660" i="50"/>
  <c r="B659" i="50"/>
  <c r="B658" i="50"/>
  <c r="B657" i="50"/>
  <c r="B656" i="50"/>
  <c r="B655" i="50"/>
  <c r="B654" i="50"/>
  <c r="B653" i="50"/>
  <c r="B652" i="50"/>
  <c r="B651" i="50"/>
  <c r="B650" i="50"/>
  <c r="B649" i="50"/>
  <c r="B648" i="50"/>
  <c r="B647" i="50"/>
  <c r="B646" i="50"/>
  <c r="B645" i="50"/>
  <c r="B644" i="50"/>
  <c r="B643" i="50"/>
  <c r="B642" i="50"/>
  <c r="B641" i="50"/>
  <c r="B640" i="50"/>
  <c r="B639" i="50"/>
  <c r="B638" i="50"/>
  <c r="B637" i="50"/>
  <c r="B636" i="50"/>
  <c r="B635" i="50"/>
  <c r="B634" i="50"/>
  <c r="B633" i="50"/>
  <c r="B632" i="50"/>
  <c r="B631" i="50"/>
  <c r="B630" i="50"/>
  <c r="B629" i="50"/>
  <c r="B628" i="50"/>
  <c r="B627" i="50"/>
  <c r="B626" i="50"/>
  <c r="B625" i="50"/>
  <c r="B624" i="50"/>
  <c r="B623" i="50"/>
  <c r="B622" i="50"/>
  <c r="B621" i="50"/>
  <c r="B620" i="50"/>
  <c r="B619" i="50"/>
  <c r="B618" i="50"/>
  <c r="B617" i="50"/>
  <c r="B616" i="50"/>
  <c r="B615" i="50"/>
  <c r="B614" i="50"/>
  <c r="B613" i="50"/>
  <c r="B612" i="50"/>
  <c r="B611" i="50"/>
  <c r="B610" i="50"/>
  <c r="B609" i="50"/>
  <c r="B608" i="50"/>
  <c r="B607" i="50"/>
  <c r="B606" i="50"/>
  <c r="B605" i="50"/>
  <c r="B604" i="50"/>
  <c r="B603" i="50"/>
  <c r="B602" i="50"/>
  <c r="B601" i="50"/>
  <c r="B600" i="50"/>
  <c r="B599" i="50"/>
  <c r="B598" i="50"/>
  <c r="B597" i="50"/>
  <c r="B596" i="50"/>
  <c r="B595" i="50"/>
  <c r="B594" i="50"/>
  <c r="B593" i="50"/>
  <c r="B592" i="50"/>
  <c r="B591" i="50"/>
  <c r="B590" i="50"/>
  <c r="B589" i="50"/>
  <c r="B588" i="50"/>
  <c r="B587" i="50"/>
  <c r="B586" i="50"/>
  <c r="B585" i="50"/>
  <c r="B584" i="50"/>
  <c r="B583" i="50"/>
  <c r="B582" i="50"/>
  <c r="B581" i="50"/>
  <c r="B580" i="50"/>
  <c r="B579" i="50"/>
  <c r="B578" i="50"/>
  <c r="B577" i="50"/>
  <c r="B576" i="50"/>
  <c r="B575" i="50"/>
  <c r="B574" i="50"/>
  <c r="B573" i="50"/>
  <c r="B572" i="50"/>
  <c r="B571" i="50"/>
  <c r="B570" i="50"/>
  <c r="B569" i="50"/>
  <c r="B568" i="50"/>
  <c r="B567" i="50"/>
  <c r="B566" i="50"/>
  <c r="B565" i="50"/>
  <c r="B564" i="50"/>
  <c r="B563" i="50"/>
  <c r="B562" i="50"/>
  <c r="B561" i="50"/>
  <c r="B560" i="50"/>
  <c r="B559" i="50"/>
  <c r="B558" i="50"/>
  <c r="B557" i="50"/>
  <c r="B556" i="50"/>
  <c r="B555" i="50"/>
  <c r="B554" i="50"/>
  <c r="B553" i="50"/>
  <c r="B552" i="50"/>
  <c r="B551" i="50"/>
  <c r="B550" i="50"/>
  <c r="B549" i="50"/>
  <c r="B548" i="50"/>
  <c r="B547" i="50"/>
  <c r="B546" i="50"/>
  <c r="B545" i="50"/>
  <c r="B544" i="50"/>
  <c r="B543" i="50"/>
  <c r="B542" i="50"/>
  <c r="B541" i="50"/>
  <c r="B540" i="50"/>
  <c r="B539" i="50"/>
  <c r="B538" i="50"/>
  <c r="B537" i="50"/>
  <c r="B536" i="50"/>
  <c r="B535" i="50"/>
  <c r="B534" i="50"/>
  <c r="B533" i="50"/>
  <c r="B532" i="50"/>
  <c r="B531" i="50"/>
  <c r="B530" i="50"/>
  <c r="B529" i="50"/>
  <c r="B528" i="50"/>
  <c r="B527" i="50"/>
  <c r="B526" i="50"/>
  <c r="B525" i="50"/>
  <c r="B524" i="50"/>
  <c r="B523" i="50"/>
  <c r="B522" i="50"/>
  <c r="B521" i="50"/>
  <c r="B520" i="50"/>
  <c r="B519" i="50"/>
  <c r="B518" i="50"/>
  <c r="B517" i="50"/>
  <c r="B516" i="50"/>
  <c r="B515" i="50"/>
  <c r="B514" i="50"/>
  <c r="B513" i="50"/>
  <c r="B512" i="50"/>
  <c r="B511" i="50"/>
  <c r="B510" i="50"/>
  <c r="B509" i="50"/>
  <c r="B508" i="50"/>
  <c r="B507" i="50"/>
  <c r="B506" i="50"/>
  <c r="B505" i="50"/>
  <c r="B504" i="50"/>
  <c r="B503" i="50"/>
  <c r="B502" i="50"/>
  <c r="B501" i="50"/>
  <c r="B500" i="50"/>
  <c r="B499" i="50"/>
  <c r="B498" i="50"/>
  <c r="B497" i="50"/>
  <c r="B496" i="50"/>
  <c r="B495" i="50"/>
  <c r="B494" i="50"/>
  <c r="B493" i="50"/>
  <c r="B492" i="50"/>
  <c r="B491" i="50"/>
  <c r="B490" i="50"/>
  <c r="B489" i="50"/>
  <c r="B488" i="50"/>
  <c r="B487" i="50"/>
  <c r="B486" i="50"/>
  <c r="B485" i="50"/>
  <c r="B484" i="50"/>
  <c r="B483" i="50"/>
  <c r="B482" i="50"/>
  <c r="B481" i="50"/>
  <c r="B480" i="50"/>
  <c r="B479" i="50"/>
  <c r="B478" i="50"/>
  <c r="B477" i="50"/>
  <c r="B476" i="50"/>
  <c r="B475" i="50"/>
  <c r="B474" i="50"/>
  <c r="B473" i="50"/>
  <c r="B472" i="50"/>
  <c r="B471" i="50"/>
  <c r="B470" i="50"/>
  <c r="B469" i="50"/>
  <c r="B468" i="50"/>
  <c r="B467" i="50"/>
  <c r="B466" i="50"/>
  <c r="B465" i="50"/>
  <c r="B464" i="50"/>
  <c r="B463" i="50"/>
  <c r="B462" i="50"/>
  <c r="B461" i="50"/>
  <c r="B460" i="50"/>
  <c r="B459" i="50"/>
  <c r="B458" i="50"/>
  <c r="B457" i="50"/>
  <c r="B456" i="50"/>
  <c r="B455" i="50"/>
  <c r="B454" i="50"/>
  <c r="B453" i="50"/>
  <c r="B452" i="50"/>
  <c r="B451" i="50"/>
  <c r="B450" i="50"/>
  <c r="B449" i="50"/>
  <c r="B448" i="50"/>
  <c r="B447" i="50"/>
  <c r="B446" i="50"/>
  <c r="B445" i="50"/>
  <c r="B444" i="50"/>
  <c r="B443" i="50"/>
  <c r="B442" i="50"/>
  <c r="B441" i="50"/>
  <c r="B440" i="50"/>
  <c r="B439" i="50"/>
  <c r="B438" i="50"/>
  <c r="B437" i="50"/>
  <c r="B436" i="50"/>
  <c r="B435" i="50"/>
  <c r="B434" i="50"/>
  <c r="B433" i="50"/>
  <c r="B432" i="50"/>
  <c r="B431" i="50"/>
  <c r="B430" i="50"/>
  <c r="B429" i="50"/>
  <c r="B428" i="50"/>
  <c r="B427" i="50"/>
  <c r="B426" i="50"/>
  <c r="B425" i="50"/>
  <c r="B424" i="50"/>
  <c r="B423" i="50"/>
  <c r="B422" i="50"/>
  <c r="B421" i="50"/>
  <c r="B420" i="50"/>
  <c r="B419" i="50"/>
  <c r="B418" i="50"/>
  <c r="B417" i="50"/>
  <c r="B416" i="50"/>
  <c r="B415" i="50"/>
  <c r="B414" i="50"/>
  <c r="B413" i="50"/>
  <c r="B412" i="50"/>
  <c r="B411" i="50"/>
  <c r="B410" i="50"/>
  <c r="B409" i="50"/>
  <c r="B408" i="50"/>
  <c r="B407" i="50"/>
  <c r="B406" i="50"/>
  <c r="B405" i="50"/>
  <c r="B404" i="50"/>
  <c r="B403" i="50"/>
  <c r="B402" i="50"/>
  <c r="B401" i="50"/>
  <c r="B400" i="50"/>
  <c r="B399" i="50"/>
  <c r="B398" i="50"/>
  <c r="B397" i="50"/>
  <c r="B396" i="50"/>
  <c r="B395" i="50"/>
  <c r="B394" i="50"/>
  <c r="B393" i="50"/>
  <c r="B392" i="50"/>
  <c r="B391" i="50"/>
  <c r="B390" i="50"/>
  <c r="B389" i="50"/>
  <c r="B388" i="50"/>
  <c r="B387" i="50"/>
  <c r="B386" i="50"/>
  <c r="B385" i="50"/>
  <c r="B384" i="50"/>
  <c r="B383" i="50"/>
  <c r="B382" i="50"/>
  <c r="B381" i="50"/>
  <c r="B380" i="50"/>
  <c r="B379" i="50"/>
  <c r="B378" i="50"/>
  <c r="B377" i="50"/>
  <c r="B376" i="50"/>
  <c r="B375" i="50"/>
  <c r="B374" i="50"/>
  <c r="B373" i="50"/>
  <c r="B372" i="50"/>
  <c r="B371" i="50"/>
  <c r="B370" i="50"/>
  <c r="B369" i="50"/>
  <c r="B368" i="50"/>
  <c r="B367" i="50"/>
  <c r="B366" i="50"/>
  <c r="B365" i="50"/>
  <c r="B364" i="50"/>
  <c r="B363" i="50"/>
  <c r="B362" i="50"/>
  <c r="B361" i="50"/>
  <c r="B360" i="50"/>
  <c r="B359" i="50"/>
  <c r="B358" i="50"/>
  <c r="B357" i="50"/>
  <c r="B356" i="50"/>
  <c r="B355" i="50"/>
  <c r="B354" i="50"/>
  <c r="B353" i="50"/>
  <c r="B352" i="50"/>
  <c r="B351" i="50"/>
  <c r="B350" i="50"/>
  <c r="B349" i="50"/>
  <c r="B348" i="50"/>
  <c r="B347" i="50"/>
  <c r="B346" i="50"/>
  <c r="B345" i="50"/>
  <c r="B344" i="50"/>
  <c r="B343" i="50"/>
  <c r="B342" i="50"/>
  <c r="B341" i="50"/>
  <c r="B340" i="50"/>
  <c r="B339" i="50"/>
  <c r="B338" i="50"/>
  <c r="B337" i="50"/>
  <c r="B336" i="50"/>
  <c r="B335" i="50"/>
  <c r="B334" i="50"/>
  <c r="B333" i="50"/>
  <c r="B332" i="50"/>
  <c r="B331" i="50"/>
  <c r="B330" i="50"/>
  <c r="B329" i="50"/>
  <c r="B328" i="50"/>
  <c r="B327" i="50"/>
  <c r="B326" i="50"/>
  <c r="B325" i="50"/>
  <c r="B324" i="50"/>
  <c r="B323" i="50"/>
  <c r="B322" i="50"/>
  <c r="B321" i="50"/>
  <c r="B320" i="50"/>
  <c r="B319" i="50"/>
  <c r="B318" i="50"/>
  <c r="B317" i="50"/>
  <c r="B316" i="50"/>
  <c r="B315" i="50"/>
  <c r="B314" i="50"/>
  <c r="B313" i="50"/>
  <c r="B312" i="50"/>
  <c r="B311" i="50"/>
  <c r="B310" i="50"/>
  <c r="B309" i="50"/>
  <c r="B308" i="50"/>
  <c r="B307" i="50"/>
  <c r="B306" i="50"/>
  <c r="B305" i="50"/>
  <c r="B304" i="50"/>
  <c r="B303" i="50"/>
  <c r="B302" i="50"/>
  <c r="B301" i="50"/>
  <c r="B300" i="50"/>
  <c r="B299" i="50"/>
  <c r="B298" i="50"/>
  <c r="B297" i="50"/>
  <c r="B296" i="50"/>
  <c r="B295" i="50"/>
  <c r="B294" i="50"/>
  <c r="B293" i="50"/>
  <c r="B292" i="50"/>
  <c r="B291" i="50"/>
  <c r="B290" i="50"/>
  <c r="B289" i="50"/>
  <c r="B288" i="50"/>
  <c r="B287" i="50"/>
  <c r="B286" i="50"/>
  <c r="B285" i="50"/>
  <c r="B284" i="50"/>
  <c r="B283" i="50"/>
  <c r="B282" i="50"/>
  <c r="B281" i="50"/>
  <c r="B280" i="50"/>
  <c r="B279" i="50"/>
  <c r="B278" i="50"/>
  <c r="B277" i="50"/>
  <c r="B276" i="50"/>
  <c r="B275" i="50"/>
  <c r="B274" i="50"/>
  <c r="B273" i="50"/>
  <c r="B272" i="50"/>
  <c r="B271" i="50"/>
  <c r="B270" i="50"/>
  <c r="B269" i="50"/>
  <c r="B268" i="50"/>
  <c r="B267" i="50"/>
  <c r="B266" i="50"/>
  <c r="B265" i="50"/>
  <c r="B264" i="50"/>
  <c r="B263" i="50"/>
  <c r="B262" i="50"/>
  <c r="B261" i="50"/>
  <c r="B260" i="50"/>
  <c r="B259" i="50"/>
  <c r="B258" i="50"/>
  <c r="B257" i="50"/>
  <c r="B256" i="50"/>
  <c r="B255" i="50"/>
  <c r="B254" i="50"/>
  <c r="B253" i="50"/>
  <c r="B252" i="50"/>
  <c r="B251" i="50"/>
  <c r="B250" i="50"/>
  <c r="B249" i="50"/>
  <c r="B248" i="50"/>
  <c r="B247" i="50"/>
  <c r="B246" i="50"/>
  <c r="B245" i="50"/>
  <c r="B244" i="50"/>
  <c r="B243" i="50"/>
  <c r="B242" i="50"/>
  <c r="B241" i="50"/>
  <c r="B240" i="50"/>
  <c r="B239" i="50"/>
  <c r="B238" i="50"/>
  <c r="B237" i="50"/>
  <c r="B236" i="50"/>
  <c r="B235" i="50"/>
  <c r="B234" i="50"/>
  <c r="B233" i="50"/>
  <c r="B232" i="50"/>
  <c r="B231" i="50"/>
  <c r="B230" i="50"/>
  <c r="B229" i="50"/>
  <c r="B228" i="50"/>
  <c r="B227" i="50"/>
  <c r="B226" i="50"/>
  <c r="B225" i="50"/>
  <c r="B224" i="50"/>
  <c r="B223" i="50"/>
  <c r="B222" i="50"/>
  <c r="B221" i="50"/>
  <c r="B220" i="50"/>
  <c r="B219" i="50"/>
  <c r="B218" i="50"/>
  <c r="B217" i="50"/>
  <c r="B216" i="50"/>
  <c r="B215" i="50"/>
  <c r="B214" i="50"/>
  <c r="B213" i="50"/>
  <c r="B212" i="50"/>
  <c r="B211" i="50"/>
  <c r="B210" i="50"/>
  <c r="B209" i="50"/>
  <c r="B208" i="50"/>
  <c r="B207" i="50"/>
  <c r="B206" i="50"/>
  <c r="B205" i="50"/>
  <c r="B204" i="50"/>
  <c r="B203" i="50"/>
  <c r="B202" i="50"/>
  <c r="B201" i="50"/>
  <c r="B200" i="50"/>
  <c r="B199" i="50"/>
  <c r="B198" i="50"/>
  <c r="B197" i="50"/>
  <c r="B196" i="50"/>
  <c r="B195" i="50"/>
  <c r="B194" i="50"/>
  <c r="B193" i="50"/>
  <c r="B192" i="50"/>
  <c r="B191" i="50"/>
  <c r="B190" i="50"/>
  <c r="B189" i="50"/>
  <c r="B188" i="50"/>
  <c r="B187" i="50"/>
  <c r="B186" i="50"/>
  <c r="B185" i="50"/>
  <c r="B184" i="50"/>
  <c r="B183" i="50"/>
  <c r="B182" i="50"/>
  <c r="B181" i="50"/>
  <c r="B180" i="50"/>
  <c r="B179" i="50"/>
  <c r="B178" i="50"/>
  <c r="B177" i="50"/>
  <c r="B176" i="50"/>
  <c r="B175" i="50"/>
  <c r="B174" i="50"/>
  <c r="B173" i="50"/>
  <c r="B172" i="50"/>
  <c r="B171" i="50"/>
  <c r="B170" i="50"/>
  <c r="B169" i="50"/>
  <c r="B168" i="50"/>
  <c r="B167" i="50"/>
  <c r="B166" i="50"/>
  <c r="B165" i="50"/>
  <c r="B164" i="50"/>
  <c r="B163" i="50"/>
  <c r="B162" i="50"/>
  <c r="B161" i="50"/>
  <c r="B160" i="50"/>
  <c r="B159" i="50"/>
  <c r="B158" i="50"/>
  <c r="B157" i="50"/>
  <c r="B156" i="50"/>
  <c r="B155" i="50"/>
  <c r="B154" i="50"/>
  <c r="B153" i="50"/>
  <c r="B152" i="50"/>
  <c r="B151" i="50"/>
  <c r="B150" i="50"/>
  <c r="B149" i="50"/>
  <c r="B148" i="50"/>
  <c r="B147" i="50"/>
  <c r="B146" i="50"/>
  <c r="B145" i="50"/>
  <c r="B144" i="50"/>
  <c r="B143" i="50"/>
  <c r="B142" i="50"/>
  <c r="B141" i="50"/>
  <c r="B140" i="50"/>
  <c r="B139" i="50"/>
  <c r="B138" i="50"/>
  <c r="B137" i="50"/>
  <c r="B136" i="50"/>
  <c r="B135" i="50"/>
  <c r="B134" i="50"/>
  <c r="B133" i="50"/>
  <c r="B132" i="50"/>
  <c r="B131" i="50"/>
  <c r="B130" i="50"/>
  <c r="B129" i="50"/>
  <c r="B128" i="50"/>
  <c r="B127" i="50"/>
  <c r="B126" i="50"/>
  <c r="B125" i="50"/>
  <c r="B124" i="50"/>
  <c r="B123" i="50"/>
  <c r="B122" i="50"/>
  <c r="B121" i="50"/>
  <c r="B120" i="50"/>
  <c r="B119" i="50"/>
  <c r="B118" i="50"/>
  <c r="B117" i="50"/>
  <c r="B116" i="50"/>
  <c r="B115" i="50"/>
  <c r="B114" i="50"/>
  <c r="B113" i="50"/>
  <c r="B112" i="50"/>
  <c r="B111" i="50"/>
  <c r="B110" i="50"/>
  <c r="B109" i="50"/>
  <c r="B108" i="50"/>
  <c r="B107" i="50"/>
  <c r="B106" i="50"/>
  <c r="B105" i="50"/>
  <c r="B104" i="50"/>
  <c r="B103" i="50"/>
  <c r="B102" i="50"/>
  <c r="B101" i="50"/>
  <c r="B100" i="50"/>
  <c r="B99" i="50"/>
  <c r="B98" i="50"/>
  <c r="B97" i="50"/>
  <c r="B96" i="50"/>
  <c r="B95" i="50"/>
  <c r="B94" i="50"/>
  <c r="B93" i="50"/>
  <c r="B92" i="50"/>
  <c r="B91" i="50"/>
  <c r="B90" i="50"/>
  <c r="B89" i="50"/>
  <c r="B88" i="50"/>
  <c r="B87" i="50"/>
  <c r="B86" i="50"/>
  <c r="B85" i="50"/>
  <c r="B84" i="50"/>
  <c r="B83" i="50"/>
  <c r="B82" i="50"/>
  <c r="B81" i="50"/>
  <c r="B80" i="50"/>
  <c r="B79" i="50"/>
  <c r="B78" i="50"/>
  <c r="B77" i="50"/>
  <c r="B76" i="50"/>
  <c r="B75" i="50"/>
  <c r="B74" i="50"/>
  <c r="B73" i="50"/>
  <c r="B72" i="50"/>
  <c r="B71" i="50"/>
  <c r="B70" i="50"/>
  <c r="B69" i="50"/>
  <c r="B68" i="50"/>
  <c r="B67" i="50"/>
  <c r="B66" i="50"/>
  <c r="B65" i="50"/>
  <c r="B64" i="50"/>
  <c r="B63" i="50"/>
  <c r="B62" i="50"/>
  <c r="B61" i="50"/>
  <c r="B60" i="50"/>
  <c r="B59" i="50"/>
  <c r="B58" i="50"/>
  <c r="B57" i="50"/>
  <c r="B56" i="50"/>
  <c r="B55" i="50"/>
  <c r="B54" i="50"/>
  <c r="B53" i="50"/>
  <c r="B52" i="50"/>
  <c r="B51" i="50"/>
  <c r="B50" i="50"/>
  <c r="B49" i="50"/>
  <c r="B48" i="50"/>
  <c r="B47" i="50"/>
  <c r="B46" i="50"/>
  <c r="B45" i="50"/>
  <c r="B44" i="50"/>
  <c r="B43" i="50"/>
  <c r="B42" i="50"/>
  <c r="B41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Y51" i="102"/>
  <c r="Y50" i="102"/>
  <c r="Y49" i="102"/>
  <c r="Y48" i="102"/>
  <c r="Y47" i="102"/>
  <c r="Y46" i="102"/>
  <c r="Y45" i="102"/>
  <c r="Y44" i="102"/>
  <c r="Y43" i="102"/>
  <c r="Y42" i="102"/>
  <c r="Y41" i="102"/>
  <c r="Y40" i="102"/>
  <c r="Y39" i="102"/>
  <c r="Y38" i="102"/>
  <c r="Y37" i="102"/>
  <c r="Y36" i="102"/>
  <c r="Y35" i="102"/>
  <c r="Y34" i="102"/>
  <c r="Y33" i="102"/>
  <c r="Y32" i="102"/>
  <c r="Y31" i="102"/>
  <c r="Y30" i="102"/>
  <c r="Y29" i="102"/>
  <c r="Y28" i="102"/>
  <c r="Y27" i="102"/>
  <c r="Y26" i="102"/>
  <c r="Y25" i="102"/>
  <c r="Y24" i="102"/>
  <c r="Y23" i="102"/>
  <c r="Y22" i="102"/>
  <c r="Y21" i="102"/>
  <c r="Y20" i="102"/>
  <c r="Y19" i="102"/>
  <c r="Y18" i="102"/>
  <c r="Y17" i="102"/>
  <c r="Y16" i="102"/>
  <c r="Y15" i="102"/>
  <c r="Y14" i="102"/>
  <c r="Y13" i="102"/>
  <c r="Y12" i="102"/>
  <c r="Y11" i="102"/>
  <c r="Y10" i="102"/>
  <c r="Y9" i="102"/>
  <c r="Y8" i="102"/>
  <c r="Y7" i="102"/>
  <c r="Z6" i="102" l="1"/>
  <c r="U3" i="102" s="1"/>
  <c r="Y6" i="102"/>
  <c r="F3" i="102" s="1"/>
  <c r="E4" i="50" l="1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712" i="50"/>
  <c r="C711" i="50"/>
  <c r="C710" i="50"/>
  <c r="C709" i="50"/>
  <c r="C708" i="50"/>
  <c r="C707" i="50"/>
  <c r="C706" i="50"/>
  <c r="C705" i="50"/>
  <c r="C704" i="50"/>
  <c r="C703" i="50"/>
  <c r="C702" i="50"/>
  <c r="C701" i="50"/>
  <c r="C700" i="50"/>
  <c r="C699" i="50"/>
  <c r="C698" i="50"/>
  <c r="C697" i="50"/>
  <c r="C696" i="50"/>
  <c r="C695" i="50"/>
  <c r="C694" i="50"/>
  <c r="C693" i="50"/>
  <c r="C692" i="50"/>
  <c r="C691" i="50"/>
  <c r="C690" i="50"/>
  <c r="C689" i="50"/>
  <c r="C688" i="50"/>
  <c r="C687" i="50"/>
  <c r="C686" i="50"/>
  <c r="C685" i="50"/>
  <c r="C684" i="50"/>
  <c r="C683" i="50"/>
  <c r="C682" i="50"/>
  <c r="C681" i="50"/>
  <c r="C680" i="50"/>
  <c r="C679" i="50"/>
  <c r="C678" i="50"/>
  <c r="C677" i="50"/>
  <c r="C676" i="50"/>
  <c r="C675" i="50"/>
  <c r="C674" i="50"/>
  <c r="C673" i="50"/>
  <c r="C672" i="50"/>
  <c r="C671" i="50"/>
  <c r="C670" i="50"/>
  <c r="C669" i="50"/>
  <c r="C668" i="50"/>
  <c r="C667" i="50"/>
  <c r="C666" i="50"/>
  <c r="C665" i="50"/>
  <c r="C664" i="50"/>
  <c r="C663" i="50"/>
  <c r="C662" i="50"/>
  <c r="C661" i="50"/>
  <c r="C660" i="50"/>
  <c r="C659" i="50"/>
  <c r="C658" i="50"/>
  <c r="C657" i="50"/>
  <c r="C656" i="50"/>
  <c r="C655" i="50"/>
  <c r="C654" i="50"/>
  <c r="C653" i="50"/>
  <c r="C652" i="50"/>
  <c r="C651" i="50"/>
  <c r="C650" i="50"/>
  <c r="C649" i="50"/>
  <c r="C648" i="50"/>
  <c r="C647" i="50"/>
  <c r="C646" i="50"/>
  <c r="C645" i="50"/>
  <c r="C644" i="50"/>
  <c r="C643" i="50"/>
  <c r="C642" i="50"/>
  <c r="C641" i="50"/>
  <c r="C640" i="50"/>
  <c r="C639" i="50"/>
  <c r="C638" i="50"/>
  <c r="C637" i="50"/>
  <c r="C636" i="50"/>
  <c r="C635" i="50"/>
  <c r="C634" i="50"/>
  <c r="C633" i="50"/>
  <c r="C632" i="50"/>
  <c r="C631" i="50"/>
  <c r="C630" i="50"/>
  <c r="C629" i="50"/>
  <c r="C628" i="50"/>
  <c r="C627" i="50"/>
  <c r="C626" i="50"/>
  <c r="C625" i="50"/>
  <c r="C624" i="50"/>
  <c r="C623" i="50"/>
  <c r="C622" i="50"/>
  <c r="C621" i="50"/>
  <c r="C620" i="50"/>
  <c r="C619" i="50"/>
  <c r="C618" i="50"/>
  <c r="C617" i="50"/>
  <c r="C616" i="50"/>
  <c r="C615" i="50"/>
  <c r="C614" i="50"/>
  <c r="C613" i="50"/>
  <c r="C612" i="50"/>
  <c r="C611" i="50"/>
  <c r="C610" i="50"/>
  <c r="C609" i="50"/>
  <c r="C608" i="50"/>
  <c r="C607" i="50"/>
  <c r="C606" i="50"/>
  <c r="C605" i="50"/>
  <c r="C604" i="50"/>
  <c r="C603" i="50"/>
  <c r="C602" i="50"/>
  <c r="C601" i="50"/>
  <c r="C600" i="50"/>
  <c r="C599" i="50"/>
  <c r="C598" i="50"/>
  <c r="C597" i="50"/>
  <c r="C596" i="50"/>
  <c r="C595" i="50"/>
  <c r="C594" i="50"/>
  <c r="C593" i="50"/>
  <c r="C592" i="50"/>
  <c r="C591" i="50"/>
  <c r="C590" i="50"/>
  <c r="C589" i="50"/>
  <c r="C588" i="50"/>
  <c r="C587" i="50"/>
  <c r="C586" i="50"/>
  <c r="C585" i="50"/>
  <c r="C584" i="50"/>
  <c r="C583" i="50"/>
  <c r="C582" i="50"/>
  <c r="C581" i="50"/>
  <c r="C580" i="50"/>
  <c r="C579" i="50"/>
  <c r="C578" i="50"/>
  <c r="C577" i="50"/>
  <c r="C576" i="50"/>
  <c r="C575" i="50"/>
  <c r="C574" i="50"/>
  <c r="C573" i="50"/>
  <c r="C572" i="50"/>
  <c r="C571" i="50"/>
  <c r="C570" i="50"/>
  <c r="C569" i="50"/>
  <c r="C568" i="50"/>
  <c r="C567" i="50"/>
  <c r="C566" i="50"/>
  <c r="C565" i="50"/>
  <c r="C564" i="50"/>
  <c r="C563" i="50"/>
  <c r="C562" i="50"/>
  <c r="C561" i="50"/>
  <c r="C560" i="50"/>
  <c r="C559" i="50"/>
  <c r="C558" i="50"/>
  <c r="C557" i="50"/>
  <c r="C556" i="50"/>
  <c r="C555" i="50"/>
  <c r="C554" i="50"/>
  <c r="C553" i="50"/>
  <c r="C552" i="50"/>
  <c r="C551" i="50"/>
  <c r="C550" i="50"/>
  <c r="C549" i="50"/>
  <c r="C548" i="50"/>
  <c r="C547" i="50"/>
  <c r="C546" i="50"/>
  <c r="C545" i="50"/>
  <c r="C544" i="50"/>
  <c r="C543" i="50"/>
  <c r="C542" i="50"/>
  <c r="C541" i="50"/>
  <c r="C540" i="50"/>
  <c r="C539" i="50"/>
  <c r="C538" i="50"/>
  <c r="C537" i="50"/>
  <c r="C536" i="50"/>
  <c r="C535" i="50"/>
  <c r="C534" i="50"/>
  <c r="C533" i="50"/>
  <c r="C532" i="50"/>
  <c r="C531" i="50"/>
  <c r="C530" i="50"/>
  <c r="C529" i="50"/>
  <c r="C528" i="50"/>
  <c r="C527" i="50"/>
  <c r="C526" i="50"/>
  <c r="C525" i="50"/>
  <c r="C524" i="50"/>
  <c r="C523" i="50"/>
  <c r="C522" i="50"/>
  <c r="C521" i="50"/>
  <c r="C520" i="50"/>
  <c r="C519" i="50"/>
  <c r="C518" i="50"/>
  <c r="C517" i="50"/>
  <c r="C516" i="50"/>
  <c r="C515" i="50"/>
  <c r="C514" i="50"/>
  <c r="C513" i="50"/>
  <c r="C512" i="50"/>
  <c r="C511" i="50"/>
  <c r="C510" i="50"/>
  <c r="C509" i="50"/>
  <c r="C508" i="50"/>
  <c r="C507" i="50"/>
  <c r="C506" i="50"/>
  <c r="C505" i="50"/>
  <c r="C504" i="50"/>
  <c r="C503" i="50"/>
  <c r="C502" i="50"/>
  <c r="C501" i="50"/>
  <c r="C500" i="50"/>
  <c r="C499" i="50"/>
  <c r="C498" i="50"/>
  <c r="C497" i="50"/>
  <c r="C496" i="50"/>
  <c r="C495" i="50"/>
  <c r="C494" i="50"/>
  <c r="C493" i="50"/>
  <c r="C492" i="50"/>
  <c r="C491" i="50"/>
  <c r="C490" i="50"/>
  <c r="C489" i="50"/>
  <c r="C488" i="50"/>
  <c r="C487" i="50"/>
  <c r="C486" i="50"/>
  <c r="C485" i="50"/>
  <c r="C484" i="50"/>
  <c r="C483" i="50"/>
  <c r="C482" i="50"/>
  <c r="C481" i="50"/>
  <c r="C480" i="50"/>
  <c r="C479" i="50"/>
  <c r="C478" i="50"/>
  <c r="C477" i="50"/>
  <c r="C476" i="50"/>
  <c r="C475" i="50"/>
  <c r="C474" i="50"/>
  <c r="C473" i="50"/>
  <c r="C472" i="50"/>
  <c r="C471" i="50"/>
  <c r="C470" i="50"/>
  <c r="C469" i="50"/>
  <c r="C468" i="50"/>
  <c r="C467" i="50"/>
  <c r="C466" i="50"/>
  <c r="C465" i="50"/>
  <c r="C464" i="50"/>
  <c r="C463" i="50"/>
  <c r="C462" i="50"/>
  <c r="C461" i="50"/>
  <c r="C460" i="50"/>
  <c r="C459" i="50"/>
  <c r="C458" i="50"/>
  <c r="C457" i="50"/>
  <c r="C456" i="50"/>
  <c r="C455" i="50"/>
  <c r="C454" i="50"/>
  <c r="C453" i="50"/>
  <c r="C452" i="50"/>
  <c r="C451" i="50"/>
  <c r="C450" i="50"/>
  <c r="C449" i="50"/>
  <c r="C448" i="50"/>
  <c r="C447" i="50"/>
  <c r="C446" i="50"/>
  <c r="C445" i="50"/>
  <c r="C444" i="50"/>
  <c r="C443" i="50"/>
  <c r="C442" i="50"/>
  <c r="C441" i="50"/>
  <c r="C440" i="50"/>
  <c r="C439" i="50"/>
  <c r="C438" i="50"/>
  <c r="C437" i="50"/>
  <c r="C436" i="50"/>
  <c r="C435" i="50"/>
  <c r="C434" i="50"/>
  <c r="C433" i="50"/>
  <c r="C432" i="50"/>
  <c r="C431" i="50"/>
  <c r="C430" i="50"/>
  <c r="C429" i="50"/>
  <c r="C428" i="50"/>
  <c r="C427" i="50"/>
  <c r="C426" i="50"/>
  <c r="C425" i="50"/>
  <c r="C424" i="50"/>
  <c r="C423" i="50"/>
  <c r="C422" i="50"/>
  <c r="C421" i="50"/>
  <c r="C420" i="50"/>
  <c r="C419" i="50"/>
  <c r="C418" i="50"/>
  <c r="C417" i="50"/>
  <c r="C416" i="50"/>
  <c r="C415" i="50"/>
  <c r="C414" i="50"/>
  <c r="C413" i="50"/>
  <c r="C412" i="50"/>
  <c r="C411" i="50"/>
  <c r="C410" i="50"/>
  <c r="C409" i="50"/>
  <c r="C408" i="50"/>
  <c r="C407" i="50"/>
  <c r="C406" i="50"/>
  <c r="C405" i="50"/>
  <c r="C404" i="50"/>
  <c r="C403" i="50"/>
  <c r="C402" i="50"/>
  <c r="C401" i="50"/>
  <c r="C400" i="50"/>
  <c r="C399" i="50"/>
  <c r="C398" i="50"/>
  <c r="C397" i="50"/>
  <c r="C396" i="50"/>
  <c r="C395" i="50"/>
  <c r="C394" i="50"/>
  <c r="C393" i="50"/>
  <c r="C392" i="50"/>
  <c r="C391" i="50"/>
  <c r="C390" i="50"/>
  <c r="C389" i="50"/>
  <c r="C388" i="50"/>
  <c r="C387" i="50"/>
  <c r="C386" i="50"/>
  <c r="C385" i="50"/>
  <c r="C384" i="50"/>
  <c r="C383" i="50"/>
  <c r="C382" i="50"/>
  <c r="C381" i="50"/>
  <c r="C380" i="50"/>
  <c r="C379" i="50"/>
  <c r="C378" i="50"/>
  <c r="C377" i="50"/>
  <c r="C376" i="50"/>
  <c r="C375" i="50"/>
  <c r="C374" i="50"/>
  <c r="C373" i="50"/>
  <c r="C372" i="50"/>
  <c r="C371" i="50"/>
  <c r="C370" i="50"/>
  <c r="C369" i="50"/>
  <c r="C368" i="50"/>
  <c r="C367" i="50"/>
  <c r="C366" i="50"/>
  <c r="C365" i="50"/>
  <c r="C364" i="50"/>
  <c r="C363" i="50"/>
  <c r="C362" i="50"/>
  <c r="C361" i="50"/>
  <c r="C360" i="50"/>
  <c r="C359" i="50"/>
  <c r="C358" i="50"/>
  <c r="C357" i="50"/>
  <c r="C356" i="50"/>
  <c r="C355" i="50"/>
  <c r="C354" i="50"/>
  <c r="C353" i="50"/>
  <c r="C352" i="50"/>
  <c r="C351" i="50"/>
  <c r="C350" i="50"/>
  <c r="C349" i="50"/>
  <c r="C348" i="50"/>
  <c r="C347" i="50"/>
  <c r="C346" i="50"/>
  <c r="C345" i="50"/>
  <c r="C344" i="50"/>
  <c r="C343" i="50"/>
  <c r="C342" i="50"/>
  <c r="C341" i="50"/>
  <c r="C340" i="50"/>
  <c r="C339" i="50"/>
  <c r="C338" i="50"/>
  <c r="C337" i="50"/>
  <c r="C336" i="50"/>
  <c r="C335" i="50"/>
  <c r="C334" i="50"/>
  <c r="C333" i="50"/>
  <c r="C332" i="50"/>
  <c r="C331" i="50"/>
  <c r="C330" i="50"/>
  <c r="C329" i="50"/>
  <c r="C328" i="50"/>
  <c r="C327" i="50"/>
  <c r="C326" i="50"/>
  <c r="C325" i="50"/>
  <c r="C324" i="50"/>
  <c r="C323" i="50"/>
  <c r="C322" i="50"/>
  <c r="C321" i="50"/>
  <c r="C320" i="50"/>
  <c r="C319" i="50"/>
  <c r="C318" i="50"/>
  <c r="C317" i="50"/>
  <c r="C316" i="50"/>
  <c r="C315" i="50"/>
  <c r="C314" i="50"/>
  <c r="C313" i="50"/>
  <c r="C312" i="50"/>
  <c r="C311" i="50"/>
  <c r="C310" i="50"/>
  <c r="C309" i="50"/>
  <c r="C308" i="50"/>
  <c r="C307" i="50"/>
  <c r="C306" i="50"/>
  <c r="C305" i="50"/>
  <c r="C304" i="50"/>
  <c r="C303" i="50"/>
  <c r="C302" i="50"/>
  <c r="C301" i="50"/>
  <c r="C300" i="50"/>
  <c r="C299" i="50"/>
  <c r="C298" i="50"/>
  <c r="C297" i="50"/>
  <c r="C296" i="50"/>
  <c r="C295" i="50"/>
  <c r="C294" i="50"/>
  <c r="C293" i="50"/>
  <c r="C292" i="50"/>
  <c r="C291" i="50"/>
  <c r="C290" i="50"/>
  <c r="C289" i="50"/>
  <c r="C288" i="50"/>
  <c r="C287" i="50"/>
  <c r="C286" i="50"/>
  <c r="C285" i="50"/>
  <c r="C284" i="50"/>
  <c r="C283" i="50"/>
  <c r="C282" i="50"/>
  <c r="C281" i="50"/>
  <c r="C280" i="50"/>
  <c r="C279" i="50"/>
  <c r="C278" i="50"/>
  <c r="C277" i="50"/>
  <c r="C276" i="50"/>
  <c r="C275" i="50"/>
  <c r="C274" i="50"/>
  <c r="C273" i="50"/>
  <c r="C272" i="50"/>
  <c r="C271" i="50"/>
  <c r="C270" i="50"/>
  <c r="C269" i="50"/>
  <c r="C268" i="50"/>
  <c r="C267" i="50"/>
  <c r="C266" i="50"/>
  <c r="C265" i="50"/>
  <c r="C264" i="50"/>
  <c r="C263" i="50"/>
  <c r="C262" i="50"/>
  <c r="C261" i="50"/>
  <c r="C260" i="50"/>
  <c r="C259" i="50"/>
  <c r="C258" i="50"/>
  <c r="C257" i="50"/>
  <c r="C256" i="50"/>
  <c r="C255" i="50"/>
  <c r="C254" i="50"/>
  <c r="C253" i="50"/>
  <c r="C252" i="50"/>
  <c r="C251" i="50"/>
  <c r="C250" i="50"/>
  <c r="C249" i="50"/>
  <c r="C248" i="50"/>
  <c r="C247" i="50"/>
  <c r="C246" i="50"/>
  <c r="C245" i="50"/>
  <c r="C244" i="50"/>
  <c r="C243" i="50"/>
  <c r="C242" i="50"/>
  <c r="C241" i="50"/>
  <c r="C240" i="50"/>
  <c r="C239" i="50"/>
  <c r="C238" i="50"/>
  <c r="C237" i="50"/>
  <c r="C236" i="50"/>
  <c r="C235" i="50"/>
  <c r="C234" i="50"/>
  <c r="C233" i="50"/>
  <c r="C232" i="50"/>
  <c r="C231" i="50"/>
  <c r="C230" i="50"/>
  <c r="C229" i="50"/>
  <c r="C228" i="50"/>
  <c r="C227" i="50"/>
  <c r="C226" i="50"/>
  <c r="C225" i="50"/>
  <c r="C224" i="50"/>
  <c r="C223" i="50"/>
  <c r="C222" i="50"/>
  <c r="C221" i="50"/>
  <c r="C220" i="50"/>
  <c r="C219" i="50"/>
  <c r="C218" i="50"/>
  <c r="C217" i="50"/>
  <c r="C216" i="50"/>
  <c r="C215" i="50"/>
  <c r="C214" i="50"/>
  <c r="C213" i="50"/>
  <c r="C212" i="50"/>
  <c r="C211" i="50"/>
  <c r="C210" i="50"/>
  <c r="C209" i="50"/>
  <c r="C208" i="50"/>
  <c r="C207" i="50"/>
  <c r="C206" i="50"/>
  <c r="C205" i="50"/>
  <c r="C204" i="50"/>
  <c r="C203" i="50"/>
  <c r="C202" i="50"/>
  <c r="C201" i="50"/>
  <c r="C200" i="50"/>
  <c r="C199" i="50"/>
  <c r="C198" i="50"/>
  <c r="C197" i="50"/>
  <c r="C196" i="50"/>
  <c r="C195" i="50"/>
  <c r="C194" i="50"/>
  <c r="C193" i="50"/>
  <c r="C192" i="50"/>
  <c r="C191" i="50"/>
  <c r="C190" i="50"/>
  <c r="C189" i="50"/>
  <c r="C188" i="50"/>
  <c r="C187" i="50"/>
  <c r="C186" i="50"/>
  <c r="C185" i="50"/>
  <c r="C184" i="50"/>
  <c r="C183" i="50"/>
  <c r="C182" i="50"/>
  <c r="C181" i="50"/>
  <c r="C180" i="50"/>
  <c r="C179" i="50"/>
  <c r="C178" i="50"/>
  <c r="C177" i="50"/>
  <c r="C176" i="50"/>
  <c r="C175" i="50"/>
  <c r="C174" i="50"/>
  <c r="C173" i="50"/>
  <c r="C172" i="50"/>
  <c r="C171" i="50"/>
  <c r="C170" i="50"/>
  <c r="C169" i="50"/>
  <c r="C168" i="50"/>
  <c r="C167" i="50"/>
  <c r="C166" i="50"/>
  <c r="C165" i="50"/>
  <c r="C164" i="50"/>
  <c r="C163" i="50"/>
  <c r="C162" i="50"/>
  <c r="C161" i="50"/>
  <c r="C160" i="50"/>
  <c r="C159" i="50"/>
  <c r="C158" i="50"/>
  <c r="C157" i="50"/>
  <c r="C156" i="50"/>
  <c r="C155" i="50"/>
  <c r="C154" i="50"/>
  <c r="C153" i="50"/>
  <c r="C152" i="50"/>
  <c r="C151" i="50"/>
  <c r="C150" i="50"/>
  <c r="C149" i="50"/>
  <c r="C148" i="50"/>
  <c r="C147" i="50"/>
  <c r="C146" i="50"/>
  <c r="C145" i="50"/>
  <c r="C144" i="50"/>
  <c r="C143" i="50"/>
  <c r="C142" i="50"/>
  <c r="C141" i="50"/>
  <c r="C140" i="50"/>
  <c r="C139" i="50"/>
  <c r="C138" i="50"/>
  <c r="C137" i="50"/>
  <c r="C136" i="50"/>
  <c r="C135" i="50"/>
  <c r="C134" i="50"/>
  <c r="C133" i="50"/>
  <c r="C132" i="50"/>
  <c r="C131" i="50"/>
  <c r="C130" i="50"/>
  <c r="C129" i="50"/>
  <c r="C128" i="50"/>
  <c r="C127" i="50"/>
  <c r="C126" i="50"/>
  <c r="C125" i="50"/>
  <c r="C124" i="50"/>
  <c r="C123" i="50"/>
  <c r="C122" i="50"/>
  <c r="C121" i="50"/>
  <c r="C120" i="50"/>
  <c r="C119" i="50"/>
  <c r="C118" i="50"/>
  <c r="C117" i="50"/>
  <c r="C116" i="50"/>
  <c r="C115" i="50"/>
  <c r="C114" i="50"/>
  <c r="C113" i="50"/>
  <c r="C112" i="50"/>
  <c r="C111" i="50"/>
  <c r="C110" i="50"/>
  <c r="C109" i="50"/>
  <c r="C108" i="50"/>
  <c r="C107" i="50"/>
  <c r="C106" i="50"/>
  <c r="C105" i="50"/>
  <c r="C104" i="50"/>
  <c r="C103" i="50"/>
  <c r="C102" i="50"/>
  <c r="C101" i="50"/>
  <c r="C100" i="50"/>
  <c r="C99" i="50"/>
  <c r="C98" i="50"/>
  <c r="C97" i="50"/>
  <c r="C96" i="50"/>
  <c r="C95" i="50"/>
  <c r="C94" i="50"/>
  <c r="C93" i="50"/>
  <c r="C92" i="50"/>
  <c r="C91" i="50"/>
  <c r="C90" i="50"/>
  <c r="C89" i="50"/>
  <c r="C88" i="50"/>
  <c r="C87" i="50"/>
  <c r="C86" i="50"/>
  <c r="C85" i="50"/>
  <c r="C84" i="50"/>
  <c r="C83" i="50"/>
  <c r="C82" i="50"/>
  <c r="C81" i="50"/>
  <c r="C80" i="50"/>
  <c r="C79" i="50"/>
  <c r="C78" i="50"/>
  <c r="C77" i="50"/>
  <c r="C76" i="50"/>
  <c r="C75" i="50"/>
  <c r="C74" i="50"/>
  <c r="C73" i="50"/>
  <c r="C72" i="50"/>
  <c r="C71" i="50"/>
  <c r="C70" i="50"/>
  <c r="C69" i="50"/>
  <c r="C68" i="50"/>
  <c r="C67" i="50"/>
  <c r="C66" i="50"/>
  <c r="C65" i="50"/>
  <c r="C64" i="50"/>
  <c r="C63" i="50"/>
  <c r="C62" i="50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AA31" i="42"/>
  <c r="AB31" i="42"/>
  <c r="AC31" i="42"/>
  <c r="D18" i="35" l="1"/>
  <c r="B18" i="35"/>
  <c r="B7" i="13"/>
  <c r="B7" i="105"/>
  <c r="B7" i="45"/>
  <c r="B37" i="6"/>
  <c r="B36" i="6"/>
  <c r="B35" i="6"/>
  <c r="B34" i="6"/>
  <c r="B33" i="6"/>
  <c r="G4" i="136" l="1"/>
  <c r="G3" i="136"/>
  <c r="K36" i="6"/>
  <c r="M36" i="6" s="1"/>
  <c r="U36" i="6"/>
  <c r="K37" i="6"/>
  <c r="M37" i="6" s="1"/>
  <c r="U37" i="6"/>
  <c r="K35" i="6"/>
  <c r="M35" i="6" s="1"/>
  <c r="U35" i="6"/>
  <c r="K33" i="6"/>
  <c r="M33" i="6" s="1"/>
  <c r="U33" i="6"/>
  <c r="K34" i="6"/>
  <c r="M34" i="6" s="1"/>
  <c r="U34" i="6"/>
  <c r="A18" i="35"/>
  <c r="AC18" i="35"/>
  <c r="D30" i="68"/>
  <c r="D31" i="42"/>
  <c r="AD37" i="6"/>
  <c r="AD36" i="6"/>
  <c r="AD35" i="6"/>
  <c r="AD34" i="6"/>
  <c r="AD33" i="6"/>
  <c r="AC37" i="6"/>
  <c r="AC36" i="6"/>
  <c r="AC35" i="6"/>
  <c r="AC34" i="6"/>
  <c r="AC33" i="6"/>
  <c r="D29" i="27"/>
  <c r="D28" i="27"/>
  <c r="D26" i="42"/>
  <c r="Z26" i="42" s="1"/>
  <c r="D24" i="42"/>
  <c r="C24" i="42" s="1"/>
  <c r="D24" i="27"/>
  <c r="D23" i="16"/>
  <c r="D21" i="16"/>
  <c r="D18" i="42"/>
  <c r="D15" i="68"/>
  <c r="D15" i="16"/>
  <c r="D12" i="16"/>
  <c r="D9" i="27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17" i="35"/>
  <c r="C16" i="35"/>
  <c r="C15" i="35"/>
  <c r="C14" i="35"/>
  <c r="B14" i="35"/>
  <c r="C13" i="35"/>
  <c r="B1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17" i="35"/>
  <c r="B16" i="35"/>
  <c r="B15" i="35"/>
  <c r="D14" i="35"/>
  <c r="A14" i="35" s="1"/>
  <c r="A13" i="35"/>
  <c r="D42" i="35"/>
  <c r="A42" i="35" s="1"/>
  <c r="D41" i="35"/>
  <c r="A41" i="35" s="1"/>
  <c r="D40" i="35"/>
  <c r="A40" i="35" s="1"/>
  <c r="D39" i="35"/>
  <c r="A39" i="35" s="1"/>
  <c r="D38" i="35"/>
  <c r="A38" i="35" s="1"/>
  <c r="D37" i="35"/>
  <c r="D36" i="35"/>
  <c r="A36" i="35" s="1"/>
  <c r="D35" i="35"/>
  <c r="A35" i="35" s="1"/>
  <c r="D34" i="35"/>
  <c r="A34" i="35" s="1"/>
  <c r="D33" i="35"/>
  <c r="A33" i="35" s="1"/>
  <c r="D32" i="35"/>
  <c r="A32" i="35" s="1"/>
  <c r="D31" i="35"/>
  <c r="A31" i="35" s="1"/>
  <c r="D30" i="35"/>
  <c r="A30" i="35" s="1"/>
  <c r="D29" i="35"/>
  <c r="A29" i="35" s="1"/>
  <c r="D28" i="35"/>
  <c r="A28" i="35" s="1"/>
  <c r="D17" i="35"/>
  <c r="A17" i="35" s="1"/>
  <c r="D16" i="35"/>
  <c r="A16" i="35" s="1"/>
  <c r="D15" i="35"/>
  <c r="B113" i="45"/>
  <c r="A113" i="45" s="1"/>
  <c r="B112" i="45"/>
  <c r="A112" i="45" s="1"/>
  <c r="B111" i="45"/>
  <c r="A111" i="45" s="1"/>
  <c r="B110" i="45"/>
  <c r="A110" i="45" s="1"/>
  <c r="B109" i="45"/>
  <c r="A109" i="45" s="1"/>
  <c r="B108" i="45"/>
  <c r="A108" i="45" s="1"/>
  <c r="B107" i="45"/>
  <c r="A107" i="45" s="1"/>
  <c r="B106" i="45"/>
  <c r="A106" i="45" s="1"/>
  <c r="B105" i="45"/>
  <c r="A105" i="45" s="1"/>
  <c r="B104" i="45"/>
  <c r="A104" i="45" s="1"/>
  <c r="B103" i="45"/>
  <c r="A103" i="45" s="1"/>
  <c r="B102" i="45"/>
  <c r="A102" i="45" s="1"/>
  <c r="B101" i="45"/>
  <c r="A101" i="45" s="1"/>
  <c r="B100" i="45"/>
  <c r="A100" i="45" s="1"/>
  <c r="B99" i="45"/>
  <c r="A99" i="45" s="1"/>
  <c r="B98" i="45"/>
  <c r="A98" i="45" s="1"/>
  <c r="B97" i="45"/>
  <c r="A97" i="45" s="1"/>
  <c r="B96" i="45"/>
  <c r="A96" i="45" s="1"/>
  <c r="B95" i="45"/>
  <c r="A95" i="45" s="1"/>
  <c r="B94" i="45"/>
  <c r="A94" i="45" s="1"/>
  <c r="B93" i="45"/>
  <c r="A93" i="45" s="1"/>
  <c r="B92" i="45"/>
  <c r="A92" i="45" s="1"/>
  <c r="B91" i="45"/>
  <c r="A91" i="45" s="1"/>
  <c r="B90" i="45"/>
  <c r="A90" i="45" s="1"/>
  <c r="B89" i="45"/>
  <c r="A89" i="45" s="1"/>
  <c r="B88" i="45"/>
  <c r="A88" i="45" s="1"/>
  <c r="B87" i="45"/>
  <c r="A87" i="45" s="1"/>
  <c r="B86" i="45"/>
  <c r="A86" i="45" s="1"/>
  <c r="B85" i="45"/>
  <c r="A85" i="45" s="1"/>
  <c r="B84" i="45"/>
  <c r="A84" i="45" s="1"/>
  <c r="B83" i="45"/>
  <c r="A83" i="45" s="1"/>
  <c r="B82" i="45"/>
  <c r="A82" i="45" s="1"/>
  <c r="B81" i="45"/>
  <c r="A81" i="45" s="1"/>
  <c r="B80" i="45"/>
  <c r="A80" i="45" s="1"/>
  <c r="B79" i="45"/>
  <c r="A79" i="45" s="1"/>
  <c r="B78" i="45"/>
  <c r="A78" i="45" s="1"/>
  <c r="B77" i="45"/>
  <c r="A77" i="45" s="1"/>
  <c r="B76" i="45"/>
  <c r="A76" i="45" s="1"/>
  <c r="B75" i="45"/>
  <c r="A75" i="45" s="1"/>
  <c r="B74" i="45"/>
  <c r="A74" i="45" s="1"/>
  <c r="B73" i="45"/>
  <c r="A73" i="45" s="1"/>
  <c r="B72" i="45"/>
  <c r="A72" i="45" s="1"/>
  <c r="B71" i="45"/>
  <c r="A71" i="45" s="1"/>
  <c r="B70" i="45"/>
  <c r="A70" i="45" s="1"/>
  <c r="B69" i="45"/>
  <c r="A69" i="45" s="1"/>
  <c r="B68" i="45"/>
  <c r="A68" i="45" s="1"/>
  <c r="B67" i="45"/>
  <c r="A67" i="45" s="1"/>
  <c r="B66" i="45"/>
  <c r="A66" i="45" s="1"/>
  <c r="B65" i="45"/>
  <c r="A65" i="45" s="1"/>
  <c r="B64" i="45"/>
  <c r="A64" i="45" s="1"/>
  <c r="B63" i="45"/>
  <c r="A63" i="45" s="1"/>
  <c r="B62" i="45"/>
  <c r="A62" i="45" s="1"/>
  <c r="B61" i="45"/>
  <c r="A61" i="45" s="1"/>
  <c r="B60" i="45"/>
  <c r="A60" i="45" s="1"/>
  <c r="B59" i="45"/>
  <c r="A59" i="45" s="1"/>
  <c r="B58" i="45"/>
  <c r="A58" i="45" s="1"/>
  <c r="B57" i="45"/>
  <c r="A57" i="45" s="1"/>
  <c r="B56" i="45"/>
  <c r="A56" i="45" s="1"/>
  <c r="B55" i="45"/>
  <c r="A55" i="45" s="1"/>
  <c r="B54" i="45"/>
  <c r="A54" i="45" s="1"/>
  <c r="B53" i="45"/>
  <c r="A53" i="45" s="1"/>
  <c r="B52" i="45"/>
  <c r="A52" i="45" s="1"/>
  <c r="B51" i="45"/>
  <c r="A51" i="45" s="1"/>
  <c r="B50" i="45"/>
  <c r="A50" i="45" s="1"/>
  <c r="B49" i="45"/>
  <c r="A49" i="45" s="1"/>
  <c r="B48" i="45"/>
  <c r="A48" i="45" s="1"/>
  <c r="B47" i="45"/>
  <c r="A47" i="45" s="1"/>
  <c r="B46" i="45"/>
  <c r="A46" i="45" s="1"/>
  <c r="B45" i="45"/>
  <c r="A45" i="45" s="1"/>
  <c r="B44" i="45"/>
  <c r="A44" i="45" s="1"/>
  <c r="B43" i="45"/>
  <c r="A43" i="45" s="1"/>
  <c r="B42" i="45"/>
  <c r="A42" i="45" s="1"/>
  <c r="B41" i="45"/>
  <c r="A41" i="45" s="1"/>
  <c r="B40" i="45"/>
  <c r="A40" i="45" s="1"/>
  <c r="B39" i="45"/>
  <c r="A39" i="45" s="1"/>
  <c r="B38" i="45"/>
  <c r="A38" i="45" s="1"/>
  <c r="B37" i="45"/>
  <c r="A37" i="45" s="1"/>
  <c r="B36" i="45"/>
  <c r="A36" i="45" s="1"/>
  <c r="B35" i="45"/>
  <c r="A35" i="45" s="1"/>
  <c r="B34" i="45"/>
  <c r="A34" i="45" s="1"/>
  <c r="B33" i="45"/>
  <c r="A33" i="45" s="1"/>
  <c r="B32" i="45"/>
  <c r="A32" i="45" s="1"/>
  <c r="B31" i="45"/>
  <c r="A31" i="45" s="1"/>
  <c r="B30" i="45"/>
  <c r="A30" i="45" s="1"/>
  <c r="B29" i="45"/>
  <c r="A29" i="45" s="1"/>
  <c r="B28" i="45"/>
  <c r="A28" i="45" s="1"/>
  <c r="B27" i="45"/>
  <c r="A27" i="45" s="1"/>
  <c r="B26" i="45"/>
  <c r="A26" i="45" s="1"/>
  <c r="B25" i="45"/>
  <c r="A25" i="45" s="1"/>
  <c r="B24" i="45"/>
  <c r="A24" i="45" s="1"/>
  <c r="B23" i="45"/>
  <c r="A23" i="45" s="1"/>
  <c r="B22" i="45"/>
  <c r="A22" i="45" s="1"/>
  <c r="B21" i="45"/>
  <c r="A21" i="45" s="1"/>
  <c r="B20" i="45"/>
  <c r="A20" i="45" s="1"/>
  <c r="B19" i="45"/>
  <c r="A19" i="45" s="1"/>
  <c r="B18" i="45"/>
  <c r="A18" i="45" s="1"/>
  <c r="B17" i="45"/>
  <c r="A17" i="45" s="1"/>
  <c r="B16" i="45"/>
  <c r="A16" i="45" s="1"/>
  <c r="B15" i="45"/>
  <c r="A15" i="45" s="1"/>
  <c r="A712" i="50"/>
  <c r="A711" i="50"/>
  <c r="A710" i="50"/>
  <c r="A709" i="50"/>
  <c r="A708" i="50"/>
  <c r="A707" i="50"/>
  <c r="A706" i="50"/>
  <c r="A705" i="50"/>
  <c r="A704" i="50"/>
  <c r="A703" i="50"/>
  <c r="A702" i="50"/>
  <c r="A701" i="50"/>
  <c r="A700" i="50"/>
  <c r="A699" i="50"/>
  <c r="A698" i="50"/>
  <c r="A697" i="50"/>
  <c r="A696" i="50"/>
  <c r="A695" i="50"/>
  <c r="A694" i="50"/>
  <c r="A693" i="50"/>
  <c r="A692" i="50"/>
  <c r="A691" i="50"/>
  <c r="A690" i="50"/>
  <c r="A689" i="50"/>
  <c r="A688" i="50"/>
  <c r="A687" i="50"/>
  <c r="A686" i="50"/>
  <c r="A685" i="50"/>
  <c r="A684" i="50"/>
  <c r="A683" i="50"/>
  <c r="A682" i="50"/>
  <c r="A681" i="50"/>
  <c r="A680" i="50"/>
  <c r="A679" i="50"/>
  <c r="A678" i="50"/>
  <c r="A677" i="50"/>
  <c r="A676" i="50"/>
  <c r="A675" i="50"/>
  <c r="A674" i="50"/>
  <c r="A673" i="50"/>
  <c r="A672" i="50"/>
  <c r="A671" i="50"/>
  <c r="A670" i="50"/>
  <c r="A669" i="50"/>
  <c r="A668" i="50"/>
  <c r="A667" i="50"/>
  <c r="A666" i="50"/>
  <c r="A665" i="50"/>
  <c r="A664" i="50"/>
  <c r="A663" i="50"/>
  <c r="A662" i="50"/>
  <c r="A661" i="50"/>
  <c r="A660" i="50"/>
  <c r="A659" i="50"/>
  <c r="A658" i="50"/>
  <c r="A657" i="50"/>
  <c r="A656" i="50"/>
  <c r="A655" i="50"/>
  <c r="A654" i="50"/>
  <c r="A653" i="50"/>
  <c r="A652" i="50"/>
  <c r="A651" i="50"/>
  <c r="A650" i="50"/>
  <c r="A649" i="50"/>
  <c r="A648" i="50"/>
  <c r="A647" i="50"/>
  <c r="A646" i="50"/>
  <c r="A645" i="50"/>
  <c r="A644" i="50"/>
  <c r="A643" i="50"/>
  <c r="A642" i="50"/>
  <c r="A641" i="50"/>
  <c r="A640" i="50"/>
  <c r="A639" i="50"/>
  <c r="A638" i="50"/>
  <c r="A637" i="50"/>
  <c r="A636" i="50"/>
  <c r="A635" i="50"/>
  <c r="A634" i="50"/>
  <c r="A633" i="50"/>
  <c r="A632" i="50"/>
  <c r="A631" i="50"/>
  <c r="A630" i="50"/>
  <c r="A629" i="50"/>
  <c r="A628" i="50"/>
  <c r="A627" i="50"/>
  <c r="A626" i="50"/>
  <c r="A625" i="50"/>
  <c r="A624" i="50"/>
  <c r="A623" i="50"/>
  <c r="A622" i="50"/>
  <c r="A621" i="50"/>
  <c r="A620" i="50"/>
  <c r="A619" i="50"/>
  <c r="A618" i="50"/>
  <c r="A617" i="50"/>
  <c r="A616" i="50"/>
  <c r="A615" i="50"/>
  <c r="A614" i="50"/>
  <c r="A613" i="50"/>
  <c r="A612" i="50"/>
  <c r="A611" i="50"/>
  <c r="A610" i="50"/>
  <c r="A609" i="50"/>
  <c r="A608" i="50"/>
  <c r="A607" i="50"/>
  <c r="A606" i="50"/>
  <c r="A605" i="50"/>
  <c r="A604" i="50"/>
  <c r="A603" i="50"/>
  <c r="A602" i="50"/>
  <c r="A601" i="50"/>
  <c r="A600" i="50"/>
  <c r="A599" i="50"/>
  <c r="A598" i="50"/>
  <c r="A597" i="50"/>
  <c r="A596" i="50"/>
  <c r="A595" i="50"/>
  <c r="A594" i="50"/>
  <c r="A593" i="50"/>
  <c r="A592" i="50"/>
  <c r="A591" i="50"/>
  <c r="A590" i="50"/>
  <c r="A589" i="50"/>
  <c r="A588" i="50"/>
  <c r="A587" i="50"/>
  <c r="A586" i="50"/>
  <c r="A585" i="50"/>
  <c r="A584" i="50"/>
  <c r="A583" i="50"/>
  <c r="A582" i="50"/>
  <c r="A581" i="50"/>
  <c r="A580" i="50"/>
  <c r="A579" i="50"/>
  <c r="A578" i="50"/>
  <c r="A577" i="50"/>
  <c r="A576" i="50"/>
  <c r="A575" i="50"/>
  <c r="A574" i="50"/>
  <c r="A573" i="50"/>
  <c r="A572" i="50"/>
  <c r="A571" i="50"/>
  <c r="A570" i="50"/>
  <c r="A569" i="50"/>
  <c r="A568" i="50"/>
  <c r="A567" i="50"/>
  <c r="A566" i="50"/>
  <c r="A565" i="50"/>
  <c r="A564" i="50"/>
  <c r="A563" i="50"/>
  <c r="A562" i="50"/>
  <c r="A561" i="50"/>
  <c r="A560" i="50"/>
  <c r="A559" i="50"/>
  <c r="A558" i="50"/>
  <c r="A557" i="50"/>
  <c r="A556" i="50"/>
  <c r="A555" i="50"/>
  <c r="A554" i="50"/>
  <c r="A553" i="50"/>
  <c r="A552" i="50"/>
  <c r="A551" i="50"/>
  <c r="A550" i="50"/>
  <c r="A549" i="50"/>
  <c r="A548" i="50"/>
  <c r="A547" i="50"/>
  <c r="A546" i="50"/>
  <c r="A545" i="50"/>
  <c r="A544" i="50"/>
  <c r="A543" i="50"/>
  <c r="A542" i="50"/>
  <c r="A541" i="50"/>
  <c r="A540" i="50"/>
  <c r="A539" i="50"/>
  <c r="A538" i="50"/>
  <c r="A537" i="50"/>
  <c r="A536" i="50"/>
  <c r="A535" i="50"/>
  <c r="A534" i="50"/>
  <c r="A533" i="50"/>
  <c r="A532" i="50"/>
  <c r="A531" i="50"/>
  <c r="A530" i="50"/>
  <c r="A529" i="50"/>
  <c r="A528" i="50"/>
  <c r="A527" i="50"/>
  <c r="A526" i="50"/>
  <c r="A525" i="50"/>
  <c r="A524" i="50"/>
  <c r="A523" i="50"/>
  <c r="A522" i="50"/>
  <c r="A521" i="50"/>
  <c r="A520" i="50"/>
  <c r="A519" i="50"/>
  <c r="A518" i="50"/>
  <c r="A517" i="50"/>
  <c r="A516" i="50"/>
  <c r="A515" i="50"/>
  <c r="A514" i="50"/>
  <c r="A513" i="50"/>
  <c r="A512" i="50"/>
  <c r="A511" i="50"/>
  <c r="A510" i="50"/>
  <c r="A509" i="50"/>
  <c r="A508" i="50"/>
  <c r="A507" i="50"/>
  <c r="A506" i="50"/>
  <c r="A505" i="50"/>
  <c r="A504" i="50"/>
  <c r="A503" i="50"/>
  <c r="A502" i="50"/>
  <c r="A501" i="50"/>
  <c r="A500" i="50"/>
  <c r="A499" i="50"/>
  <c r="A498" i="50"/>
  <c r="A497" i="50"/>
  <c r="A496" i="50"/>
  <c r="A495" i="50"/>
  <c r="A494" i="50"/>
  <c r="A493" i="50"/>
  <c r="A492" i="50"/>
  <c r="A491" i="50"/>
  <c r="A490" i="50"/>
  <c r="A489" i="50"/>
  <c r="A488" i="50"/>
  <c r="A487" i="50"/>
  <c r="A486" i="50"/>
  <c r="A485" i="50"/>
  <c r="A484" i="50"/>
  <c r="A483" i="50"/>
  <c r="A482" i="50"/>
  <c r="A481" i="50"/>
  <c r="A480" i="50"/>
  <c r="A479" i="50"/>
  <c r="A478" i="50"/>
  <c r="A477" i="50"/>
  <c r="A476" i="50"/>
  <c r="A475" i="50"/>
  <c r="A474" i="50"/>
  <c r="A473" i="50"/>
  <c r="A472" i="50"/>
  <c r="A471" i="50"/>
  <c r="A470" i="50"/>
  <c r="A469" i="50"/>
  <c r="A468" i="50"/>
  <c r="A467" i="50"/>
  <c r="A466" i="50"/>
  <c r="A465" i="50"/>
  <c r="A464" i="50"/>
  <c r="A463" i="50"/>
  <c r="A462" i="50"/>
  <c r="A461" i="50"/>
  <c r="A460" i="50"/>
  <c r="A459" i="50"/>
  <c r="A458" i="50"/>
  <c r="A457" i="50"/>
  <c r="A456" i="50"/>
  <c r="A455" i="50"/>
  <c r="A454" i="50"/>
  <c r="A453" i="50"/>
  <c r="A452" i="50"/>
  <c r="A451" i="50"/>
  <c r="A450" i="50"/>
  <c r="A449" i="50"/>
  <c r="A448" i="50"/>
  <c r="A447" i="50"/>
  <c r="A446" i="50"/>
  <c r="A445" i="50"/>
  <c r="A444" i="50"/>
  <c r="A443" i="50"/>
  <c r="A442" i="50"/>
  <c r="A441" i="50"/>
  <c r="A440" i="50"/>
  <c r="A439" i="50"/>
  <c r="A438" i="50"/>
  <c r="A437" i="50"/>
  <c r="A436" i="50"/>
  <c r="A435" i="50"/>
  <c r="A434" i="50"/>
  <c r="A433" i="50"/>
  <c r="A432" i="50"/>
  <c r="A431" i="50"/>
  <c r="A430" i="50"/>
  <c r="A429" i="50"/>
  <c r="A428" i="50"/>
  <c r="A427" i="50"/>
  <c r="A426" i="50"/>
  <c r="A425" i="50"/>
  <c r="A424" i="50"/>
  <c r="A423" i="50"/>
  <c r="A422" i="50"/>
  <c r="A421" i="50"/>
  <c r="A420" i="50"/>
  <c r="A419" i="50"/>
  <c r="A418" i="50"/>
  <c r="A417" i="50"/>
  <c r="A416" i="50"/>
  <c r="A415" i="50"/>
  <c r="A414" i="50"/>
  <c r="A413" i="50"/>
  <c r="A412" i="50"/>
  <c r="A411" i="50"/>
  <c r="A410" i="50"/>
  <c r="A409" i="50"/>
  <c r="A408" i="50"/>
  <c r="A407" i="50"/>
  <c r="A406" i="50"/>
  <c r="A405" i="50"/>
  <c r="A404" i="50"/>
  <c r="A403" i="50"/>
  <c r="A402" i="50"/>
  <c r="A401" i="50"/>
  <c r="A400" i="50"/>
  <c r="A399" i="50"/>
  <c r="A398" i="50"/>
  <c r="A397" i="50"/>
  <c r="A396" i="50"/>
  <c r="A395" i="50"/>
  <c r="A394" i="50"/>
  <c r="A393" i="50"/>
  <c r="A392" i="50"/>
  <c r="A391" i="50"/>
  <c r="A390" i="50"/>
  <c r="A389" i="50"/>
  <c r="A388" i="50"/>
  <c r="A387" i="50"/>
  <c r="A386" i="50"/>
  <c r="A385" i="50"/>
  <c r="A384" i="50"/>
  <c r="A383" i="50"/>
  <c r="A382" i="50"/>
  <c r="A381" i="50"/>
  <c r="A380" i="50"/>
  <c r="A379" i="50"/>
  <c r="A378" i="50"/>
  <c r="A377" i="50"/>
  <c r="A376" i="50"/>
  <c r="A375" i="50"/>
  <c r="A374" i="50"/>
  <c r="A373" i="50"/>
  <c r="A372" i="50"/>
  <c r="A371" i="50"/>
  <c r="A370" i="50"/>
  <c r="A369" i="50"/>
  <c r="A368" i="50"/>
  <c r="A367" i="50"/>
  <c r="A366" i="50"/>
  <c r="A365" i="50"/>
  <c r="A364" i="50"/>
  <c r="A363" i="50"/>
  <c r="A362" i="50"/>
  <c r="A361" i="50"/>
  <c r="A360" i="50"/>
  <c r="A359" i="50"/>
  <c r="A358" i="50"/>
  <c r="A357" i="50"/>
  <c r="A356" i="50"/>
  <c r="A355" i="50"/>
  <c r="A354" i="50"/>
  <c r="A353" i="50"/>
  <c r="A352" i="50"/>
  <c r="A351" i="50"/>
  <c r="A350" i="50"/>
  <c r="A349" i="50"/>
  <c r="A348" i="50"/>
  <c r="A347" i="50"/>
  <c r="A346" i="50"/>
  <c r="A345" i="50"/>
  <c r="A344" i="50"/>
  <c r="A343" i="50"/>
  <c r="A342" i="50"/>
  <c r="A341" i="50"/>
  <c r="A340" i="50"/>
  <c r="A339" i="50"/>
  <c r="A338" i="50"/>
  <c r="A337" i="50"/>
  <c r="A336" i="50"/>
  <c r="A335" i="50"/>
  <c r="A334" i="50"/>
  <c r="A333" i="50"/>
  <c r="A332" i="50"/>
  <c r="A331" i="50"/>
  <c r="A330" i="50"/>
  <c r="A329" i="50"/>
  <c r="A328" i="50"/>
  <c r="A327" i="50"/>
  <c r="A326" i="50"/>
  <c r="A325" i="50"/>
  <c r="A324" i="50"/>
  <c r="A323" i="50"/>
  <c r="A322" i="50"/>
  <c r="A321" i="50"/>
  <c r="A320" i="50"/>
  <c r="A319" i="50"/>
  <c r="A318" i="50"/>
  <c r="A317" i="50"/>
  <c r="A316" i="50"/>
  <c r="A315" i="50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6" i="50"/>
  <c r="A105" i="50"/>
  <c r="A104" i="50"/>
  <c r="A103" i="50"/>
  <c r="A102" i="50"/>
  <c r="A101" i="50"/>
  <c r="A100" i="50"/>
  <c r="A99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NK7" i="49"/>
  <c r="AL7" i="36"/>
  <c r="AL7" i="28"/>
  <c r="AL6" i="28" s="1"/>
  <c r="T3" i="28" s="1"/>
  <c r="AK6" i="28"/>
  <c r="O7" i="13"/>
  <c r="E8" i="49"/>
  <c r="AI42" i="35"/>
  <c r="AI41" i="35"/>
  <c r="AI40" i="35"/>
  <c r="AI39" i="35"/>
  <c r="AI38" i="35"/>
  <c r="AI37" i="35"/>
  <c r="AI36" i="35"/>
  <c r="AI35" i="35"/>
  <c r="AI34" i="35"/>
  <c r="AI33" i="35"/>
  <c r="AI32" i="35"/>
  <c r="AI31" i="35"/>
  <c r="AI30" i="35"/>
  <c r="AI29" i="35"/>
  <c r="AI28" i="35"/>
  <c r="AI17" i="35"/>
  <c r="AI16" i="35"/>
  <c r="AI15" i="35"/>
  <c r="AI14" i="35"/>
  <c r="AL42" i="35"/>
  <c r="AH42" i="35"/>
  <c r="AF42" i="35"/>
  <c r="AL41" i="35"/>
  <c r="AH41" i="35"/>
  <c r="AF41" i="35"/>
  <c r="AL40" i="35"/>
  <c r="AH40" i="35"/>
  <c r="AF40" i="35"/>
  <c r="AL39" i="35"/>
  <c r="AH39" i="35"/>
  <c r="AF39" i="35"/>
  <c r="AL38" i="35"/>
  <c r="AH38" i="35"/>
  <c r="AF38" i="35"/>
  <c r="AL37" i="35"/>
  <c r="AH37" i="35"/>
  <c r="AF37" i="35"/>
  <c r="AL36" i="35"/>
  <c r="AH36" i="35"/>
  <c r="AF36" i="35"/>
  <c r="AL35" i="35"/>
  <c r="AH35" i="35"/>
  <c r="AF35" i="35"/>
  <c r="AL34" i="35"/>
  <c r="AH34" i="35"/>
  <c r="AF34" i="35"/>
  <c r="AL33" i="35"/>
  <c r="AH33" i="35"/>
  <c r="AF33" i="35"/>
  <c r="AL32" i="35"/>
  <c r="AH32" i="35"/>
  <c r="AF32" i="35"/>
  <c r="AL31" i="35"/>
  <c r="AH31" i="35"/>
  <c r="AF31" i="35"/>
  <c r="AL30" i="35"/>
  <c r="AH30" i="35"/>
  <c r="AF30" i="35"/>
  <c r="AL29" i="35"/>
  <c r="AH29" i="35"/>
  <c r="AF29" i="35"/>
  <c r="AL28" i="35"/>
  <c r="AH28" i="35"/>
  <c r="AF28" i="35"/>
  <c r="AL17" i="35"/>
  <c r="AH17" i="35"/>
  <c r="AF17" i="35"/>
  <c r="AL16" i="35"/>
  <c r="AH16" i="35"/>
  <c r="AF16" i="35"/>
  <c r="AL15" i="35"/>
  <c r="AH15" i="35"/>
  <c r="AF15" i="35"/>
  <c r="AL14" i="35"/>
  <c r="AH14" i="35"/>
  <c r="AF14" i="35"/>
  <c r="AF13" i="35"/>
  <c r="AH7" i="28"/>
  <c r="AH6" i="28" s="1"/>
  <c r="E3" i="28" s="1"/>
  <c r="AL13" i="35"/>
  <c r="AE13" i="35"/>
  <c r="AE12" i="35" s="1"/>
  <c r="E10" i="35" s="1"/>
  <c r="AN7" i="16"/>
  <c r="AN6" i="16" s="1"/>
  <c r="AG3" i="16" s="1"/>
  <c r="P6" i="13"/>
  <c r="E3" i="13" s="1"/>
  <c r="AG6" i="71"/>
  <c r="G3" i="71" s="1"/>
  <c r="R7" i="13"/>
  <c r="R6" i="13" s="1"/>
  <c r="G3" i="13" s="1"/>
  <c r="S7" i="13"/>
  <c r="S6" i="13" s="1"/>
  <c r="M3" i="13" s="1"/>
  <c r="Q7" i="13"/>
  <c r="Q6" i="13" s="1"/>
  <c r="F3" i="13" s="1"/>
  <c r="AI7" i="28"/>
  <c r="AI6" i="28" s="1"/>
  <c r="K712" i="50"/>
  <c r="J712" i="50"/>
  <c r="K711" i="50"/>
  <c r="J711" i="50"/>
  <c r="K710" i="50"/>
  <c r="J710" i="50"/>
  <c r="K709" i="50"/>
  <c r="J709" i="50"/>
  <c r="K708" i="50"/>
  <c r="J708" i="50"/>
  <c r="K707" i="50"/>
  <c r="J707" i="50"/>
  <c r="K706" i="50"/>
  <c r="J706" i="50"/>
  <c r="K705" i="50"/>
  <c r="J705" i="50"/>
  <c r="K704" i="50"/>
  <c r="J704" i="50"/>
  <c r="K703" i="50"/>
  <c r="J703" i="50"/>
  <c r="K702" i="50"/>
  <c r="J702" i="50"/>
  <c r="K701" i="50"/>
  <c r="J701" i="50"/>
  <c r="K700" i="50"/>
  <c r="J700" i="50"/>
  <c r="K699" i="50"/>
  <c r="J699" i="50"/>
  <c r="K698" i="50"/>
  <c r="J698" i="50"/>
  <c r="K697" i="50"/>
  <c r="J697" i="50"/>
  <c r="K696" i="50"/>
  <c r="J696" i="50"/>
  <c r="K695" i="50"/>
  <c r="J695" i="50"/>
  <c r="K694" i="50"/>
  <c r="J694" i="50"/>
  <c r="K693" i="50"/>
  <c r="J693" i="50"/>
  <c r="K692" i="50"/>
  <c r="J692" i="50"/>
  <c r="K691" i="50"/>
  <c r="J691" i="50"/>
  <c r="K690" i="50"/>
  <c r="J690" i="50"/>
  <c r="K689" i="50"/>
  <c r="J689" i="50"/>
  <c r="K688" i="50"/>
  <c r="J688" i="50"/>
  <c r="K687" i="50"/>
  <c r="J687" i="50"/>
  <c r="K686" i="50"/>
  <c r="J686" i="50"/>
  <c r="K685" i="50"/>
  <c r="J685" i="50"/>
  <c r="K684" i="50"/>
  <c r="J684" i="50"/>
  <c r="K683" i="50"/>
  <c r="J683" i="50"/>
  <c r="K682" i="50"/>
  <c r="J682" i="50"/>
  <c r="K681" i="50"/>
  <c r="J681" i="50"/>
  <c r="K680" i="50"/>
  <c r="J680" i="50"/>
  <c r="K679" i="50"/>
  <c r="J679" i="50"/>
  <c r="K678" i="50"/>
  <c r="J678" i="50"/>
  <c r="K677" i="50"/>
  <c r="J677" i="50"/>
  <c r="K676" i="50"/>
  <c r="J676" i="50"/>
  <c r="K675" i="50"/>
  <c r="J675" i="50"/>
  <c r="K674" i="50"/>
  <c r="J674" i="50"/>
  <c r="K673" i="50"/>
  <c r="J673" i="50"/>
  <c r="K672" i="50"/>
  <c r="J672" i="50"/>
  <c r="K671" i="50"/>
  <c r="J671" i="50"/>
  <c r="K670" i="50"/>
  <c r="J670" i="50"/>
  <c r="K669" i="50"/>
  <c r="J669" i="50"/>
  <c r="K668" i="50"/>
  <c r="J668" i="50"/>
  <c r="K667" i="50"/>
  <c r="J667" i="50"/>
  <c r="K666" i="50"/>
  <c r="J666" i="50"/>
  <c r="K665" i="50"/>
  <c r="J665" i="50"/>
  <c r="K664" i="50"/>
  <c r="J664" i="50"/>
  <c r="K663" i="50"/>
  <c r="J663" i="50"/>
  <c r="K662" i="50"/>
  <c r="J662" i="50"/>
  <c r="K661" i="50"/>
  <c r="J661" i="50"/>
  <c r="K660" i="50"/>
  <c r="J660" i="50"/>
  <c r="K659" i="50"/>
  <c r="J659" i="50"/>
  <c r="K658" i="50"/>
  <c r="J658" i="50"/>
  <c r="K657" i="50"/>
  <c r="J657" i="50"/>
  <c r="K656" i="50"/>
  <c r="J656" i="50"/>
  <c r="K655" i="50"/>
  <c r="J655" i="50"/>
  <c r="K654" i="50"/>
  <c r="J654" i="50"/>
  <c r="K653" i="50"/>
  <c r="J653" i="50"/>
  <c r="K652" i="50"/>
  <c r="J652" i="50"/>
  <c r="K651" i="50"/>
  <c r="J651" i="50"/>
  <c r="K650" i="50"/>
  <c r="J650" i="50"/>
  <c r="K649" i="50"/>
  <c r="J649" i="50"/>
  <c r="K648" i="50"/>
  <c r="J648" i="50"/>
  <c r="K647" i="50"/>
  <c r="J647" i="50"/>
  <c r="K646" i="50"/>
  <c r="J646" i="50"/>
  <c r="K645" i="50"/>
  <c r="J645" i="50"/>
  <c r="K644" i="50"/>
  <c r="J644" i="50"/>
  <c r="K643" i="50"/>
  <c r="J643" i="50"/>
  <c r="K642" i="50"/>
  <c r="J642" i="50"/>
  <c r="K641" i="50"/>
  <c r="J641" i="50"/>
  <c r="K640" i="50"/>
  <c r="J640" i="50"/>
  <c r="K639" i="50"/>
  <c r="J639" i="50"/>
  <c r="K638" i="50"/>
  <c r="J638" i="50"/>
  <c r="K637" i="50"/>
  <c r="J637" i="50"/>
  <c r="K636" i="50"/>
  <c r="J636" i="50"/>
  <c r="K635" i="50"/>
  <c r="J635" i="50"/>
  <c r="K634" i="50"/>
  <c r="J634" i="50"/>
  <c r="K633" i="50"/>
  <c r="J633" i="50"/>
  <c r="K632" i="50"/>
  <c r="J632" i="50"/>
  <c r="K631" i="50"/>
  <c r="J631" i="50"/>
  <c r="K630" i="50"/>
  <c r="J630" i="50"/>
  <c r="K629" i="50"/>
  <c r="J629" i="50"/>
  <c r="K628" i="50"/>
  <c r="J628" i="50"/>
  <c r="K627" i="50"/>
  <c r="J627" i="50"/>
  <c r="K626" i="50"/>
  <c r="J626" i="50"/>
  <c r="K625" i="50"/>
  <c r="J625" i="50"/>
  <c r="K624" i="50"/>
  <c r="J624" i="50"/>
  <c r="K623" i="50"/>
  <c r="J623" i="50"/>
  <c r="K622" i="50"/>
  <c r="J622" i="50"/>
  <c r="K621" i="50"/>
  <c r="J621" i="50"/>
  <c r="K620" i="50"/>
  <c r="J620" i="50"/>
  <c r="K619" i="50"/>
  <c r="J619" i="50"/>
  <c r="K618" i="50"/>
  <c r="J618" i="50"/>
  <c r="K617" i="50"/>
  <c r="J617" i="50"/>
  <c r="K616" i="50"/>
  <c r="J616" i="50"/>
  <c r="K615" i="50"/>
  <c r="J615" i="50"/>
  <c r="K614" i="50"/>
  <c r="J614" i="50"/>
  <c r="K613" i="50"/>
  <c r="J613" i="50"/>
  <c r="K612" i="50"/>
  <c r="J612" i="50"/>
  <c r="K611" i="50"/>
  <c r="J611" i="50"/>
  <c r="K610" i="50"/>
  <c r="J610" i="50"/>
  <c r="K609" i="50"/>
  <c r="J609" i="50"/>
  <c r="K608" i="50"/>
  <c r="J608" i="50"/>
  <c r="K607" i="50"/>
  <c r="J607" i="50"/>
  <c r="K606" i="50"/>
  <c r="J606" i="50"/>
  <c r="K605" i="50"/>
  <c r="J605" i="50"/>
  <c r="K604" i="50"/>
  <c r="J604" i="50"/>
  <c r="K603" i="50"/>
  <c r="J603" i="50"/>
  <c r="K602" i="50"/>
  <c r="J602" i="50"/>
  <c r="K601" i="50"/>
  <c r="J601" i="50"/>
  <c r="K600" i="50"/>
  <c r="J600" i="50"/>
  <c r="K599" i="50"/>
  <c r="J599" i="50"/>
  <c r="K598" i="50"/>
  <c r="J598" i="50"/>
  <c r="K597" i="50"/>
  <c r="J597" i="50"/>
  <c r="K596" i="50"/>
  <c r="J596" i="50"/>
  <c r="K595" i="50"/>
  <c r="J595" i="50"/>
  <c r="K594" i="50"/>
  <c r="J594" i="50"/>
  <c r="K593" i="50"/>
  <c r="J593" i="50"/>
  <c r="K592" i="50"/>
  <c r="J592" i="50"/>
  <c r="K591" i="50"/>
  <c r="J591" i="50"/>
  <c r="K590" i="50"/>
  <c r="J590" i="50"/>
  <c r="K589" i="50"/>
  <c r="J589" i="50"/>
  <c r="K588" i="50"/>
  <c r="J588" i="50"/>
  <c r="K587" i="50"/>
  <c r="J587" i="50"/>
  <c r="K586" i="50"/>
  <c r="J586" i="50"/>
  <c r="K585" i="50"/>
  <c r="J585" i="50"/>
  <c r="K584" i="50"/>
  <c r="J584" i="50"/>
  <c r="K583" i="50"/>
  <c r="J583" i="50"/>
  <c r="K582" i="50"/>
  <c r="J582" i="50"/>
  <c r="K581" i="50"/>
  <c r="J581" i="50"/>
  <c r="K580" i="50"/>
  <c r="J580" i="50"/>
  <c r="K579" i="50"/>
  <c r="J579" i="50"/>
  <c r="K578" i="50"/>
  <c r="J578" i="50"/>
  <c r="K577" i="50"/>
  <c r="J577" i="50"/>
  <c r="K576" i="50"/>
  <c r="J576" i="50"/>
  <c r="K575" i="50"/>
  <c r="J575" i="50"/>
  <c r="K574" i="50"/>
  <c r="J574" i="50"/>
  <c r="K573" i="50"/>
  <c r="J573" i="50"/>
  <c r="K572" i="50"/>
  <c r="J572" i="50"/>
  <c r="K571" i="50"/>
  <c r="J571" i="50"/>
  <c r="K570" i="50"/>
  <c r="J570" i="50"/>
  <c r="K569" i="50"/>
  <c r="J569" i="50"/>
  <c r="K568" i="50"/>
  <c r="J568" i="50"/>
  <c r="K567" i="50"/>
  <c r="J567" i="50"/>
  <c r="K566" i="50"/>
  <c r="J566" i="50"/>
  <c r="K565" i="50"/>
  <c r="J565" i="50"/>
  <c r="K564" i="50"/>
  <c r="J564" i="50"/>
  <c r="K563" i="50"/>
  <c r="J563" i="50"/>
  <c r="K562" i="50"/>
  <c r="J562" i="50"/>
  <c r="K561" i="50"/>
  <c r="J561" i="50"/>
  <c r="K560" i="50"/>
  <c r="J560" i="50"/>
  <c r="K559" i="50"/>
  <c r="J559" i="50"/>
  <c r="K558" i="50"/>
  <c r="J558" i="50"/>
  <c r="K557" i="50"/>
  <c r="J557" i="50"/>
  <c r="K556" i="50"/>
  <c r="J556" i="50"/>
  <c r="K555" i="50"/>
  <c r="J555" i="50"/>
  <c r="K554" i="50"/>
  <c r="J554" i="50"/>
  <c r="K553" i="50"/>
  <c r="J553" i="50"/>
  <c r="K552" i="50"/>
  <c r="J552" i="50"/>
  <c r="K551" i="50"/>
  <c r="J551" i="50"/>
  <c r="K550" i="50"/>
  <c r="J550" i="50"/>
  <c r="K549" i="50"/>
  <c r="J549" i="50"/>
  <c r="K548" i="50"/>
  <c r="J548" i="50"/>
  <c r="K547" i="50"/>
  <c r="J547" i="50"/>
  <c r="K546" i="50"/>
  <c r="J546" i="50"/>
  <c r="K545" i="50"/>
  <c r="J545" i="50"/>
  <c r="K544" i="50"/>
  <c r="J544" i="50"/>
  <c r="K543" i="50"/>
  <c r="J543" i="50"/>
  <c r="K542" i="50"/>
  <c r="J542" i="50"/>
  <c r="K541" i="50"/>
  <c r="J541" i="50"/>
  <c r="K540" i="50"/>
  <c r="J540" i="50"/>
  <c r="K539" i="50"/>
  <c r="J539" i="50"/>
  <c r="K538" i="50"/>
  <c r="J538" i="50"/>
  <c r="K537" i="50"/>
  <c r="J537" i="50"/>
  <c r="K536" i="50"/>
  <c r="J536" i="50"/>
  <c r="K535" i="50"/>
  <c r="J535" i="50"/>
  <c r="K534" i="50"/>
  <c r="J534" i="50"/>
  <c r="K533" i="50"/>
  <c r="J533" i="50"/>
  <c r="K532" i="50"/>
  <c r="J532" i="50"/>
  <c r="K531" i="50"/>
  <c r="J531" i="50"/>
  <c r="K530" i="50"/>
  <c r="J530" i="50"/>
  <c r="K529" i="50"/>
  <c r="J529" i="50"/>
  <c r="K528" i="50"/>
  <c r="J528" i="50"/>
  <c r="K527" i="50"/>
  <c r="J527" i="50"/>
  <c r="K526" i="50"/>
  <c r="J526" i="50"/>
  <c r="K525" i="50"/>
  <c r="J525" i="50"/>
  <c r="K524" i="50"/>
  <c r="J524" i="50"/>
  <c r="K523" i="50"/>
  <c r="J523" i="50"/>
  <c r="K522" i="50"/>
  <c r="J522" i="50"/>
  <c r="K521" i="50"/>
  <c r="J521" i="50"/>
  <c r="K520" i="50"/>
  <c r="J520" i="50"/>
  <c r="K519" i="50"/>
  <c r="J519" i="50"/>
  <c r="K518" i="50"/>
  <c r="J518" i="50"/>
  <c r="K517" i="50"/>
  <c r="J517" i="50"/>
  <c r="K516" i="50"/>
  <c r="J516" i="50"/>
  <c r="K515" i="50"/>
  <c r="J515" i="50"/>
  <c r="K514" i="50"/>
  <c r="J514" i="50"/>
  <c r="K513" i="50"/>
  <c r="J513" i="50"/>
  <c r="K512" i="50"/>
  <c r="J512" i="50"/>
  <c r="K511" i="50"/>
  <c r="J511" i="50"/>
  <c r="K510" i="50"/>
  <c r="J510" i="50"/>
  <c r="K509" i="50"/>
  <c r="J509" i="50"/>
  <c r="K508" i="50"/>
  <c r="J508" i="50"/>
  <c r="K507" i="50"/>
  <c r="J507" i="50"/>
  <c r="K506" i="50"/>
  <c r="J506" i="50"/>
  <c r="K505" i="50"/>
  <c r="J505" i="50"/>
  <c r="K504" i="50"/>
  <c r="J504" i="50"/>
  <c r="K503" i="50"/>
  <c r="J503" i="50"/>
  <c r="K502" i="50"/>
  <c r="J502" i="50"/>
  <c r="K501" i="50"/>
  <c r="J501" i="50"/>
  <c r="K500" i="50"/>
  <c r="J500" i="50"/>
  <c r="K499" i="50"/>
  <c r="J499" i="50"/>
  <c r="K498" i="50"/>
  <c r="J498" i="50"/>
  <c r="K497" i="50"/>
  <c r="J497" i="50"/>
  <c r="K496" i="50"/>
  <c r="J496" i="50"/>
  <c r="K495" i="50"/>
  <c r="J495" i="50"/>
  <c r="K494" i="50"/>
  <c r="J494" i="50"/>
  <c r="K493" i="50"/>
  <c r="J493" i="50"/>
  <c r="K492" i="50"/>
  <c r="J492" i="50"/>
  <c r="K491" i="50"/>
  <c r="J491" i="50"/>
  <c r="K490" i="50"/>
  <c r="J490" i="50"/>
  <c r="K489" i="50"/>
  <c r="J489" i="50"/>
  <c r="K488" i="50"/>
  <c r="J488" i="50"/>
  <c r="K487" i="50"/>
  <c r="J487" i="50"/>
  <c r="K486" i="50"/>
  <c r="J486" i="50"/>
  <c r="K485" i="50"/>
  <c r="J485" i="50"/>
  <c r="K484" i="50"/>
  <c r="J484" i="50"/>
  <c r="K483" i="50"/>
  <c r="J483" i="50"/>
  <c r="K482" i="50"/>
  <c r="J482" i="50"/>
  <c r="K481" i="50"/>
  <c r="J481" i="50"/>
  <c r="K480" i="50"/>
  <c r="J480" i="50"/>
  <c r="K479" i="50"/>
  <c r="J479" i="50"/>
  <c r="K478" i="50"/>
  <c r="J478" i="50"/>
  <c r="K477" i="50"/>
  <c r="J477" i="50"/>
  <c r="K476" i="50"/>
  <c r="J476" i="50"/>
  <c r="K475" i="50"/>
  <c r="J475" i="50"/>
  <c r="K474" i="50"/>
  <c r="J474" i="50"/>
  <c r="K473" i="50"/>
  <c r="J473" i="50"/>
  <c r="K472" i="50"/>
  <c r="J472" i="50"/>
  <c r="K471" i="50"/>
  <c r="J471" i="50"/>
  <c r="K470" i="50"/>
  <c r="J470" i="50"/>
  <c r="K469" i="50"/>
  <c r="J469" i="50"/>
  <c r="K468" i="50"/>
  <c r="J468" i="50"/>
  <c r="K467" i="50"/>
  <c r="J467" i="50"/>
  <c r="K466" i="50"/>
  <c r="J466" i="50"/>
  <c r="K465" i="50"/>
  <c r="J465" i="50"/>
  <c r="K464" i="50"/>
  <c r="J464" i="50"/>
  <c r="K463" i="50"/>
  <c r="J463" i="50"/>
  <c r="K462" i="50"/>
  <c r="J462" i="50"/>
  <c r="K461" i="50"/>
  <c r="J461" i="50"/>
  <c r="K460" i="50"/>
  <c r="J460" i="50"/>
  <c r="K459" i="50"/>
  <c r="J459" i="50"/>
  <c r="K458" i="50"/>
  <c r="J458" i="50"/>
  <c r="K457" i="50"/>
  <c r="J457" i="50"/>
  <c r="K456" i="50"/>
  <c r="J456" i="50"/>
  <c r="K455" i="50"/>
  <c r="J455" i="50"/>
  <c r="K454" i="50"/>
  <c r="J454" i="50"/>
  <c r="K453" i="50"/>
  <c r="J453" i="50"/>
  <c r="K452" i="50"/>
  <c r="J452" i="50"/>
  <c r="K451" i="50"/>
  <c r="J451" i="50"/>
  <c r="K450" i="50"/>
  <c r="J450" i="50"/>
  <c r="K449" i="50"/>
  <c r="J449" i="50"/>
  <c r="K448" i="50"/>
  <c r="J448" i="50"/>
  <c r="K447" i="50"/>
  <c r="J447" i="50"/>
  <c r="K446" i="50"/>
  <c r="J446" i="50"/>
  <c r="K445" i="50"/>
  <c r="J445" i="50"/>
  <c r="K444" i="50"/>
  <c r="J444" i="50"/>
  <c r="K443" i="50"/>
  <c r="J443" i="50"/>
  <c r="K442" i="50"/>
  <c r="J442" i="50"/>
  <c r="K441" i="50"/>
  <c r="J441" i="50"/>
  <c r="K440" i="50"/>
  <c r="J440" i="50"/>
  <c r="K439" i="50"/>
  <c r="J439" i="50"/>
  <c r="K438" i="50"/>
  <c r="J438" i="50"/>
  <c r="K437" i="50"/>
  <c r="J437" i="50"/>
  <c r="K436" i="50"/>
  <c r="J436" i="50"/>
  <c r="K435" i="50"/>
  <c r="J435" i="50"/>
  <c r="K434" i="50"/>
  <c r="J434" i="50"/>
  <c r="K433" i="50"/>
  <c r="J433" i="50"/>
  <c r="K432" i="50"/>
  <c r="J432" i="50"/>
  <c r="K431" i="50"/>
  <c r="J431" i="50"/>
  <c r="K430" i="50"/>
  <c r="J430" i="50"/>
  <c r="K429" i="50"/>
  <c r="J429" i="50"/>
  <c r="K428" i="50"/>
  <c r="J428" i="50"/>
  <c r="K427" i="50"/>
  <c r="J427" i="50"/>
  <c r="K426" i="50"/>
  <c r="J426" i="50"/>
  <c r="K425" i="50"/>
  <c r="J425" i="50"/>
  <c r="K424" i="50"/>
  <c r="J424" i="50"/>
  <c r="K423" i="50"/>
  <c r="J423" i="50"/>
  <c r="K422" i="50"/>
  <c r="J422" i="50"/>
  <c r="K421" i="50"/>
  <c r="J421" i="50"/>
  <c r="K420" i="50"/>
  <c r="J420" i="50"/>
  <c r="K419" i="50"/>
  <c r="J419" i="50"/>
  <c r="K418" i="50"/>
  <c r="J418" i="50"/>
  <c r="K417" i="50"/>
  <c r="J417" i="50"/>
  <c r="K416" i="50"/>
  <c r="J416" i="50"/>
  <c r="K415" i="50"/>
  <c r="J415" i="50"/>
  <c r="K414" i="50"/>
  <c r="J414" i="50"/>
  <c r="K413" i="50"/>
  <c r="J413" i="50"/>
  <c r="K412" i="50"/>
  <c r="J412" i="50"/>
  <c r="K411" i="50"/>
  <c r="J411" i="50"/>
  <c r="K410" i="50"/>
  <c r="J410" i="50"/>
  <c r="K409" i="50"/>
  <c r="J409" i="50"/>
  <c r="K408" i="50"/>
  <c r="J408" i="50"/>
  <c r="K407" i="50"/>
  <c r="J407" i="50"/>
  <c r="K406" i="50"/>
  <c r="J406" i="50"/>
  <c r="K405" i="50"/>
  <c r="J405" i="50"/>
  <c r="K404" i="50"/>
  <c r="J404" i="50"/>
  <c r="K403" i="50"/>
  <c r="J403" i="50"/>
  <c r="K402" i="50"/>
  <c r="J402" i="50"/>
  <c r="K401" i="50"/>
  <c r="J401" i="50"/>
  <c r="K400" i="50"/>
  <c r="J400" i="50"/>
  <c r="K399" i="50"/>
  <c r="J399" i="50"/>
  <c r="K398" i="50"/>
  <c r="J398" i="50"/>
  <c r="K397" i="50"/>
  <c r="J397" i="50"/>
  <c r="K396" i="50"/>
  <c r="J396" i="50"/>
  <c r="K395" i="50"/>
  <c r="J395" i="50"/>
  <c r="K394" i="50"/>
  <c r="J394" i="50"/>
  <c r="K393" i="50"/>
  <c r="J393" i="50"/>
  <c r="K392" i="50"/>
  <c r="J392" i="50"/>
  <c r="K391" i="50"/>
  <c r="J391" i="50"/>
  <c r="K390" i="50"/>
  <c r="J390" i="50"/>
  <c r="K389" i="50"/>
  <c r="J389" i="50"/>
  <c r="K388" i="50"/>
  <c r="J388" i="50"/>
  <c r="K387" i="50"/>
  <c r="J387" i="50"/>
  <c r="K386" i="50"/>
  <c r="J386" i="50"/>
  <c r="K385" i="50"/>
  <c r="J385" i="50"/>
  <c r="K384" i="50"/>
  <c r="J384" i="50"/>
  <c r="K383" i="50"/>
  <c r="J383" i="50"/>
  <c r="K382" i="50"/>
  <c r="J382" i="50"/>
  <c r="K381" i="50"/>
  <c r="J381" i="50"/>
  <c r="K380" i="50"/>
  <c r="J380" i="50"/>
  <c r="K379" i="50"/>
  <c r="J379" i="50"/>
  <c r="K378" i="50"/>
  <c r="J378" i="50"/>
  <c r="K377" i="50"/>
  <c r="J377" i="50"/>
  <c r="K376" i="50"/>
  <c r="J376" i="50"/>
  <c r="K375" i="50"/>
  <c r="J375" i="50"/>
  <c r="K374" i="50"/>
  <c r="J374" i="50"/>
  <c r="K373" i="50"/>
  <c r="J373" i="50"/>
  <c r="K372" i="50"/>
  <c r="J372" i="50"/>
  <c r="K371" i="50"/>
  <c r="J371" i="50"/>
  <c r="K370" i="50"/>
  <c r="J370" i="50"/>
  <c r="K369" i="50"/>
  <c r="J369" i="50"/>
  <c r="K368" i="50"/>
  <c r="J368" i="50"/>
  <c r="K367" i="50"/>
  <c r="J367" i="50"/>
  <c r="K366" i="50"/>
  <c r="J366" i="50"/>
  <c r="K365" i="50"/>
  <c r="J365" i="50"/>
  <c r="K364" i="50"/>
  <c r="J364" i="50"/>
  <c r="K363" i="50"/>
  <c r="J363" i="50"/>
  <c r="K362" i="50"/>
  <c r="J362" i="50"/>
  <c r="K361" i="50"/>
  <c r="J361" i="50"/>
  <c r="K360" i="50"/>
  <c r="J360" i="50"/>
  <c r="K359" i="50"/>
  <c r="J359" i="50"/>
  <c r="K358" i="50"/>
  <c r="J358" i="50"/>
  <c r="K357" i="50"/>
  <c r="J357" i="50"/>
  <c r="K356" i="50"/>
  <c r="J356" i="50"/>
  <c r="K355" i="50"/>
  <c r="J355" i="50"/>
  <c r="K354" i="50"/>
  <c r="J354" i="50"/>
  <c r="K353" i="50"/>
  <c r="J353" i="50"/>
  <c r="K352" i="50"/>
  <c r="J352" i="50"/>
  <c r="K351" i="50"/>
  <c r="J351" i="50"/>
  <c r="K350" i="50"/>
  <c r="J350" i="50"/>
  <c r="K349" i="50"/>
  <c r="J349" i="50"/>
  <c r="K348" i="50"/>
  <c r="J348" i="50"/>
  <c r="K347" i="50"/>
  <c r="J347" i="50"/>
  <c r="K346" i="50"/>
  <c r="J346" i="50"/>
  <c r="K345" i="50"/>
  <c r="J345" i="50"/>
  <c r="K344" i="50"/>
  <c r="J344" i="50"/>
  <c r="K343" i="50"/>
  <c r="J343" i="50"/>
  <c r="K342" i="50"/>
  <c r="J342" i="50"/>
  <c r="K341" i="50"/>
  <c r="J341" i="50"/>
  <c r="K340" i="50"/>
  <c r="J340" i="50"/>
  <c r="K339" i="50"/>
  <c r="J339" i="50"/>
  <c r="K338" i="50"/>
  <c r="J338" i="50"/>
  <c r="K337" i="50"/>
  <c r="J337" i="50"/>
  <c r="K336" i="50"/>
  <c r="J336" i="50"/>
  <c r="K335" i="50"/>
  <c r="J335" i="50"/>
  <c r="K334" i="50"/>
  <c r="J334" i="50"/>
  <c r="K333" i="50"/>
  <c r="J333" i="50"/>
  <c r="K332" i="50"/>
  <c r="J332" i="50"/>
  <c r="K331" i="50"/>
  <c r="J331" i="50"/>
  <c r="K330" i="50"/>
  <c r="J330" i="50"/>
  <c r="K329" i="50"/>
  <c r="J329" i="50"/>
  <c r="K328" i="50"/>
  <c r="J328" i="50"/>
  <c r="K327" i="50"/>
  <c r="J327" i="50"/>
  <c r="K326" i="50"/>
  <c r="J326" i="50"/>
  <c r="K325" i="50"/>
  <c r="J325" i="50"/>
  <c r="K324" i="50"/>
  <c r="J324" i="50"/>
  <c r="K323" i="50"/>
  <c r="J323" i="50"/>
  <c r="K322" i="50"/>
  <c r="J322" i="50"/>
  <c r="K321" i="50"/>
  <c r="J321" i="50"/>
  <c r="K320" i="50"/>
  <c r="J320" i="50"/>
  <c r="K319" i="50"/>
  <c r="J319" i="50"/>
  <c r="K318" i="50"/>
  <c r="J318" i="50"/>
  <c r="K317" i="50"/>
  <c r="J317" i="50"/>
  <c r="K316" i="50"/>
  <c r="J316" i="50"/>
  <c r="K315" i="50"/>
  <c r="J315" i="50"/>
  <c r="K314" i="50"/>
  <c r="J314" i="50"/>
  <c r="K313" i="50"/>
  <c r="J313" i="50"/>
  <c r="K312" i="50"/>
  <c r="J312" i="50"/>
  <c r="K311" i="50"/>
  <c r="J311" i="50"/>
  <c r="K310" i="50"/>
  <c r="J310" i="50"/>
  <c r="K309" i="50"/>
  <c r="J309" i="50"/>
  <c r="K308" i="50"/>
  <c r="J308" i="50"/>
  <c r="K307" i="50"/>
  <c r="J307" i="50"/>
  <c r="K306" i="50"/>
  <c r="J306" i="50"/>
  <c r="K305" i="50"/>
  <c r="J305" i="50"/>
  <c r="K304" i="50"/>
  <c r="J304" i="50"/>
  <c r="K303" i="50"/>
  <c r="J303" i="50"/>
  <c r="K302" i="50"/>
  <c r="J302" i="50"/>
  <c r="K301" i="50"/>
  <c r="J301" i="50"/>
  <c r="K300" i="50"/>
  <c r="J300" i="50"/>
  <c r="K299" i="50"/>
  <c r="J299" i="50"/>
  <c r="K298" i="50"/>
  <c r="J298" i="50"/>
  <c r="K297" i="50"/>
  <c r="J297" i="50"/>
  <c r="K296" i="50"/>
  <c r="J296" i="50"/>
  <c r="K295" i="50"/>
  <c r="J295" i="50"/>
  <c r="K294" i="50"/>
  <c r="J294" i="50"/>
  <c r="K293" i="50"/>
  <c r="J293" i="50"/>
  <c r="K292" i="50"/>
  <c r="J292" i="50"/>
  <c r="K291" i="50"/>
  <c r="J291" i="50"/>
  <c r="K290" i="50"/>
  <c r="J290" i="50"/>
  <c r="K289" i="50"/>
  <c r="J289" i="50"/>
  <c r="K288" i="50"/>
  <c r="J288" i="50"/>
  <c r="K287" i="50"/>
  <c r="J287" i="50"/>
  <c r="K286" i="50"/>
  <c r="J286" i="50"/>
  <c r="K285" i="50"/>
  <c r="J285" i="50"/>
  <c r="K284" i="50"/>
  <c r="J284" i="50"/>
  <c r="K283" i="50"/>
  <c r="J283" i="50"/>
  <c r="K282" i="50"/>
  <c r="J282" i="50"/>
  <c r="K281" i="50"/>
  <c r="J281" i="50"/>
  <c r="K280" i="50"/>
  <c r="J280" i="50"/>
  <c r="K279" i="50"/>
  <c r="J279" i="50"/>
  <c r="K278" i="50"/>
  <c r="J278" i="50"/>
  <c r="K277" i="50"/>
  <c r="J277" i="50"/>
  <c r="K276" i="50"/>
  <c r="J276" i="50"/>
  <c r="K275" i="50"/>
  <c r="J275" i="50"/>
  <c r="K274" i="50"/>
  <c r="J274" i="50"/>
  <c r="K273" i="50"/>
  <c r="J273" i="50"/>
  <c r="K272" i="50"/>
  <c r="J272" i="50"/>
  <c r="K271" i="50"/>
  <c r="J271" i="50"/>
  <c r="K270" i="50"/>
  <c r="J270" i="50"/>
  <c r="K269" i="50"/>
  <c r="J269" i="50"/>
  <c r="K268" i="50"/>
  <c r="J268" i="50"/>
  <c r="K267" i="50"/>
  <c r="J267" i="50"/>
  <c r="K266" i="50"/>
  <c r="J266" i="50"/>
  <c r="K265" i="50"/>
  <c r="J265" i="50"/>
  <c r="K264" i="50"/>
  <c r="J264" i="50"/>
  <c r="K263" i="50"/>
  <c r="J263" i="50"/>
  <c r="K262" i="50"/>
  <c r="J262" i="50"/>
  <c r="K261" i="50"/>
  <c r="J261" i="50"/>
  <c r="K260" i="50"/>
  <c r="J260" i="50"/>
  <c r="K259" i="50"/>
  <c r="J259" i="50"/>
  <c r="K258" i="50"/>
  <c r="J258" i="50"/>
  <c r="K257" i="50"/>
  <c r="J257" i="50"/>
  <c r="K256" i="50"/>
  <c r="J256" i="50"/>
  <c r="K255" i="50"/>
  <c r="J255" i="50"/>
  <c r="K254" i="50"/>
  <c r="J254" i="50"/>
  <c r="K253" i="50"/>
  <c r="J253" i="50"/>
  <c r="K252" i="50"/>
  <c r="J252" i="50"/>
  <c r="K251" i="50"/>
  <c r="J251" i="50"/>
  <c r="K250" i="50"/>
  <c r="J250" i="50"/>
  <c r="K249" i="50"/>
  <c r="J249" i="50"/>
  <c r="K248" i="50"/>
  <c r="J248" i="50"/>
  <c r="K247" i="50"/>
  <c r="J247" i="50"/>
  <c r="K246" i="50"/>
  <c r="J246" i="50"/>
  <c r="K245" i="50"/>
  <c r="J245" i="50"/>
  <c r="K244" i="50"/>
  <c r="J244" i="50"/>
  <c r="K243" i="50"/>
  <c r="J243" i="50"/>
  <c r="K242" i="50"/>
  <c r="J242" i="50"/>
  <c r="K241" i="50"/>
  <c r="J241" i="50"/>
  <c r="K240" i="50"/>
  <c r="J240" i="50"/>
  <c r="K239" i="50"/>
  <c r="J239" i="50"/>
  <c r="K238" i="50"/>
  <c r="J238" i="50"/>
  <c r="K237" i="50"/>
  <c r="J237" i="50"/>
  <c r="K236" i="50"/>
  <c r="J236" i="50"/>
  <c r="K235" i="50"/>
  <c r="J235" i="50"/>
  <c r="K234" i="50"/>
  <c r="J234" i="50"/>
  <c r="K233" i="50"/>
  <c r="J233" i="50"/>
  <c r="K232" i="50"/>
  <c r="J232" i="50"/>
  <c r="K231" i="50"/>
  <c r="J231" i="50"/>
  <c r="K230" i="50"/>
  <c r="J230" i="50"/>
  <c r="K229" i="50"/>
  <c r="J229" i="50"/>
  <c r="K228" i="50"/>
  <c r="J228" i="50"/>
  <c r="K227" i="50"/>
  <c r="J227" i="50"/>
  <c r="K226" i="50"/>
  <c r="J226" i="50"/>
  <c r="K225" i="50"/>
  <c r="J225" i="50"/>
  <c r="K224" i="50"/>
  <c r="J224" i="50"/>
  <c r="K223" i="50"/>
  <c r="J223" i="50"/>
  <c r="K222" i="50"/>
  <c r="J222" i="50"/>
  <c r="K221" i="50"/>
  <c r="J221" i="50"/>
  <c r="K220" i="50"/>
  <c r="J220" i="50"/>
  <c r="K219" i="50"/>
  <c r="J219" i="50"/>
  <c r="K218" i="50"/>
  <c r="J218" i="50"/>
  <c r="K217" i="50"/>
  <c r="J217" i="50"/>
  <c r="K216" i="50"/>
  <c r="J216" i="50"/>
  <c r="K215" i="50"/>
  <c r="J215" i="50"/>
  <c r="K214" i="50"/>
  <c r="J214" i="50"/>
  <c r="F103" i="45"/>
  <c r="G103" i="45"/>
  <c r="F104" i="45"/>
  <c r="G104" i="45"/>
  <c r="F105" i="45"/>
  <c r="G105" i="45"/>
  <c r="F106" i="45"/>
  <c r="G106" i="45"/>
  <c r="F107" i="45"/>
  <c r="G107" i="45"/>
  <c r="F108" i="45"/>
  <c r="G108" i="45"/>
  <c r="F109" i="45"/>
  <c r="G109" i="45"/>
  <c r="F110" i="45"/>
  <c r="G110" i="45"/>
  <c r="F111" i="45"/>
  <c r="G111" i="45"/>
  <c r="F112" i="45"/>
  <c r="G112" i="45"/>
  <c r="F113" i="45"/>
  <c r="G113" i="45"/>
  <c r="F93" i="45"/>
  <c r="G93" i="45"/>
  <c r="F94" i="45"/>
  <c r="G94" i="45"/>
  <c r="F95" i="45"/>
  <c r="G95" i="45"/>
  <c r="F96" i="45"/>
  <c r="G96" i="45"/>
  <c r="F97" i="45"/>
  <c r="G97" i="45"/>
  <c r="F98" i="45"/>
  <c r="G98" i="45"/>
  <c r="F99" i="45"/>
  <c r="G99" i="45"/>
  <c r="F100" i="45"/>
  <c r="G100" i="45"/>
  <c r="F101" i="45"/>
  <c r="G101" i="45"/>
  <c r="F102" i="45"/>
  <c r="G102" i="45"/>
  <c r="F83" i="45"/>
  <c r="G83" i="45"/>
  <c r="F84" i="45"/>
  <c r="G84" i="45"/>
  <c r="F85" i="45"/>
  <c r="G85" i="45"/>
  <c r="F86" i="45"/>
  <c r="G86" i="45"/>
  <c r="F87" i="45"/>
  <c r="G87" i="45"/>
  <c r="F88" i="45"/>
  <c r="G88" i="45"/>
  <c r="F89" i="45"/>
  <c r="G89" i="45"/>
  <c r="F90" i="45"/>
  <c r="G90" i="45"/>
  <c r="F91" i="45"/>
  <c r="G91" i="45"/>
  <c r="F92" i="45"/>
  <c r="G92" i="45"/>
  <c r="F73" i="45"/>
  <c r="G73" i="45"/>
  <c r="F74" i="45"/>
  <c r="G74" i="45"/>
  <c r="F75" i="45"/>
  <c r="G75" i="45"/>
  <c r="F76" i="45"/>
  <c r="G76" i="45"/>
  <c r="F77" i="45"/>
  <c r="G77" i="45"/>
  <c r="F78" i="45"/>
  <c r="G78" i="45"/>
  <c r="F79" i="45"/>
  <c r="G79" i="45"/>
  <c r="F80" i="45"/>
  <c r="G80" i="45"/>
  <c r="F81" i="45"/>
  <c r="G81" i="45"/>
  <c r="F82" i="45"/>
  <c r="G82" i="45"/>
  <c r="B7" i="36"/>
  <c r="B7" i="71"/>
  <c r="AC7" i="42"/>
  <c r="X7" i="42" s="1"/>
  <c r="AC8" i="42"/>
  <c r="X8" i="42" s="1"/>
  <c r="AC9" i="42"/>
  <c r="AC10" i="42"/>
  <c r="AC11" i="42"/>
  <c r="AC12" i="42"/>
  <c r="AC13" i="42"/>
  <c r="AC14" i="42"/>
  <c r="AC15" i="42"/>
  <c r="AC16" i="42"/>
  <c r="AC17" i="42"/>
  <c r="AC18" i="42"/>
  <c r="AC19" i="42"/>
  <c r="AC20" i="42"/>
  <c r="AC21" i="42"/>
  <c r="AC22" i="42"/>
  <c r="AC23" i="42"/>
  <c r="AC24" i="42"/>
  <c r="AC25" i="42"/>
  <c r="AC26" i="42"/>
  <c r="AC27" i="42"/>
  <c r="AC28" i="42"/>
  <c r="AC29" i="42"/>
  <c r="AC30" i="42"/>
  <c r="AB7" i="42"/>
  <c r="AB8" i="42"/>
  <c r="AB9" i="42"/>
  <c r="AB10" i="42"/>
  <c r="AB11" i="42"/>
  <c r="AB12" i="42"/>
  <c r="AB13" i="42"/>
  <c r="AB14" i="42"/>
  <c r="AB15" i="42"/>
  <c r="AB16" i="42"/>
  <c r="AB17" i="42"/>
  <c r="AB18" i="42"/>
  <c r="AB19" i="42"/>
  <c r="AB20" i="42"/>
  <c r="AB21" i="42"/>
  <c r="AB22" i="42"/>
  <c r="AB23" i="42"/>
  <c r="AB24" i="42"/>
  <c r="AB25" i="42"/>
  <c r="AB26" i="42"/>
  <c r="AB27" i="42"/>
  <c r="AB28" i="42"/>
  <c r="AB29" i="42"/>
  <c r="AB30" i="42"/>
  <c r="AA7" i="42"/>
  <c r="AA8" i="42"/>
  <c r="AA9" i="42"/>
  <c r="AA10" i="42"/>
  <c r="AA11" i="42"/>
  <c r="AA12" i="42"/>
  <c r="AA13" i="42"/>
  <c r="AA14" i="42"/>
  <c r="AA15" i="42"/>
  <c r="AA16" i="42"/>
  <c r="AA17" i="42"/>
  <c r="AA18" i="42"/>
  <c r="AA19" i="42"/>
  <c r="AA20" i="42"/>
  <c r="AA21" i="42"/>
  <c r="AA22" i="42"/>
  <c r="AA23" i="42"/>
  <c r="AA24" i="42"/>
  <c r="AA25" i="42"/>
  <c r="AA26" i="42"/>
  <c r="AA27" i="42"/>
  <c r="AA28" i="42"/>
  <c r="AA29" i="42"/>
  <c r="AA30" i="42"/>
  <c r="B7" i="27"/>
  <c r="B7" i="16"/>
  <c r="BI8" i="47"/>
  <c r="BJ8" i="47"/>
  <c r="BJ7" i="47" s="1"/>
  <c r="R9" i="47" s="1"/>
  <c r="BK8" i="47"/>
  <c r="BK7" i="47" s="1"/>
  <c r="AB9" i="47" s="1"/>
  <c r="BL8" i="47"/>
  <c r="BL7" i="47" s="1"/>
  <c r="AM9" i="47" s="1"/>
  <c r="L7" i="37"/>
  <c r="L6" i="37" s="1"/>
  <c r="E3" i="37" s="1"/>
  <c r="M7" i="37"/>
  <c r="M6" i="37" s="1"/>
  <c r="F3" i="37" s="1"/>
  <c r="N7" i="37"/>
  <c r="N6" i="37" s="1"/>
  <c r="G3" i="37" s="1"/>
  <c r="AM7" i="36"/>
  <c r="Z4" i="36" s="1"/>
  <c r="AH6" i="36"/>
  <c r="P3" i="36" s="1"/>
  <c r="AI7" i="36"/>
  <c r="AI6" i="36" s="1"/>
  <c r="T3" i="36" s="1"/>
  <c r="AG7" i="36"/>
  <c r="AJ7" i="36"/>
  <c r="AJ6" i="36" s="1"/>
  <c r="Y3" i="36" s="1"/>
  <c r="BC8" i="47"/>
  <c r="BC7" i="47" s="1"/>
  <c r="E3" i="47" s="1"/>
  <c r="BD8" i="47"/>
  <c r="BD7" i="47" s="1"/>
  <c r="O3" i="47" s="1"/>
  <c r="BE8" i="47"/>
  <c r="BE7" i="47" s="1"/>
  <c r="Y3" i="47" s="1"/>
  <c r="BF8" i="47"/>
  <c r="BF7" i="47" s="1"/>
  <c r="AI3" i="47" s="1"/>
  <c r="BG8" i="47"/>
  <c r="BH8" i="47"/>
  <c r="BH7" i="47" s="1"/>
  <c r="AQ3" i="47" s="1"/>
  <c r="AJ6" i="28"/>
  <c r="R3" i="28" s="1"/>
  <c r="K213" i="50"/>
  <c r="J213" i="50"/>
  <c r="K212" i="50"/>
  <c r="J212" i="50"/>
  <c r="K211" i="50"/>
  <c r="J211" i="50"/>
  <c r="K210" i="50"/>
  <c r="J210" i="50"/>
  <c r="K209" i="50"/>
  <c r="J209" i="50"/>
  <c r="K208" i="50"/>
  <c r="J208" i="50"/>
  <c r="K207" i="50"/>
  <c r="J207" i="50"/>
  <c r="K206" i="50"/>
  <c r="J206" i="50"/>
  <c r="K205" i="50"/>
  <c r="J205" i="50"/>
  <c r="K204" i="50"/>
  <c r="J204" i="50"/>
  <c r="K203" i="50"/>
  <c r="J203" i="50"/>
  <c r="K202" i="50"/>
  <c r="J202" i="50"/>
  <c r="K201" i="50"/>
  <c r="J201" i="50"/>
  <c r="K200" i="50"/>
  <c r="J200" i="50"/>
  <c r="K199" i="50"/>
  <c r="J199" i="50"/>
  <c r="K198" i="50"/>
  <c r="J198" i="50"/>
  <c r="K197" i="50"/>
  <c r="J197" i="50"/>
  <c r="K196" i="50"/>
  <c r="J196" i="50"/>
  <c r="K195" i="50"/>
  <c r="J195" i="50"/>
  <c r="K194" i="50"/>
  <c r="J194" i="50"/>
  <c r="K193" i="50"/>
  <c r="J193" i="50"/>
  <c r="K192" i="50"/>
  <c r="J192" i="50"/>
  <c r="K191" i="50"/>
  <c r="J191" i="50"/>
  <c r="K190" i="50"/>
  <c r="J190" i="50"/>
  <c r="K189" i="50"/>
  <c r="J189" i="50"/>
  <c r="K188" i="50"/>
  <c r="J188" i="50"/>
  <c r="K187" i="50"/>
  <c r="J187" i="50"/>
  <c r="K186" i="50"/>
  <c r="J186" i="50"/>
  <c r="K185" i="50"/>
  <c r="J185" i="50"/>
  <c r="K184" i="50"/>
  <c r="J184" i="50"/>
  <c r="K183" i="50"/>
  <c r="J183" i="50"/>
  <c r="K182" i="50"/>
  <c r="J182" i="50"/>
  <c r="K181" i="50"/>
  <c r="J181" i="50"/>
  <c r="K180" i="50"/>
  <c r="J180" i="50"/>
  <c r="K179" i="50"/>
  <c r="J179" i="50"/>
  <c r="K178" i="50"/>
  <c r="J178" i="50"/>
  <c r="K177" i="50"/>
  <c r="J177" i="50"/>
  <c r="K176" i="50"/>
  <c r="J176" i="50"/>
  <c r="K175" i="50"/>
  <c r="J175" i="50"/>
  <c r="K174" i="50"/>
  <c r="J174" i="50"/>
  <c r="K173" i="50"/>
  <c r="J173" i="50"/>
  <c r="K172" i="50"/>
  <c r="J172" i="50"/>
  <c r="K171" i="50"/>
  <c r="J171" i="50"/>
  <c r="K170" i="50"/>
  <c r="J170" i="50"/>
  <c r="K169" i="50"/>
  <c r="J169" i="50"/>
  <c r="K168" i="50"/>
  <c r="J168" i="50"/>
  <c r="K167" i="50"/>
  <c r="J167" i="50"/>
  <c r="K166" i="50"/>
  <c r="J166" i="50"/>
  <c r="K165" i="50"/>
  <c r="J165" i="50"/>
  <c r="K164" i="50"/>
  <c r="J164" i="50"/>
  <c r="K163" i="50"/>
  <c r="J163" i="50"/>
  <c r="K162" i="50"/>
  <c r="J162" i="50"/>
  <c r="K161" i="50"/>
  <c r="J161" i="50"/>
  <c r="K160" i="50"/>
  <c r="J160" i="50"/>
  <c r="K159" i="50"/>
  <c r="J159" i="50"/>
  <c r="K158" i="50"/>
  <c r="J158" i="50"/>
  <c r="K157" i="50"/>
  <c r="J157" i="50"/>
  <c r="K156" i="50"/>
  <c r="J156" i="50"/>
  <c r="K155" i="50"/>
  <c r="J155" i="50"/>
  <c r="K154" i="50"/>
  <c r="J154" i="50"/>
  <c r="K153" i="50"/>
  <c r="J153" i="50"/>
  <c r="K152" i="50"/>
  <c r="J152" i="50"/>
  <c r="K151" i="50"/>
  <c r="J151" i="50"/>
  <c r="K150" i="50"/>
  <c r="J150" i="50"/>
  <c r="K149" i="50"/>
  <c r="J149" i="50"/>
  <c r="K148" i="50"/>
  <c r="J148" i="50"/>
  <c r="K147" i="50"/>
  <c r="J147" i="50"/>
  <c r="K146" i="50"/>
  <c r="J146" i="50"/>
  <c r="K145" i="50"/>
  <c r="J145" i="50"/>
  <c r="K144" i="50"/>
  <c r="J144" i="50"/>
  <c r="K143" i="50"/>
  <c r="J143" i="50"/>
  <c r="K142" i="50"/>
  <c r="J142" i="50"/>
  <c r="K141" i="50"/>
  <c r="J141" i="50"/>
  <c r="K140" i="50"/>
  <c r="J140" i="50"/>
  <c r="K139" i="50"/>
  <c r="J139" i="50"/>
  <c r="K138" i="50"/>
  <c r="J138" i="50"/>
  <c r="K137" i="50"/>
  <c r="J137" i="50"/>
  <c r="K136" i="50"/>
  <c r="J136" i="50"/>
  <c r="K135" i="50"/>
  <c r="J135" i="50"/>
  <c r="K134" i="50"/>
  <c r="J134" i="50"/>
  <c r="K133" i="50"/>
  <c r="J133" i="50"/>
  <c r="K132" i="50"/>
  <c r="J132" i="50"/>
  <c r="K131" i="50"/>
  <c r="J131" i="50"/>
  <c r="K130" i="50"/>
  <c r="J130" i="50"/>
  <c r="K129" i="50"/>
  <c r="J129" i="50"/>
  <c r="K128" i="50"/>
  <c r="J128" i="50"/>
  <c r="K127" i="50"/>
  <c r="J127" i="50"/>
  <c r="K126" i="50"/>
  <c r="J126" i="50"/>
  <c r="K125" i="50"/>
  <c r="J125" i="50"/>
  <c r="K124" i="50"/>
  <c r="J124" i="50"/>
  <c r="K123" i="50"/>
  <c r="J123" i="50"/>
  <c r="K122" i="50"/>
  <c r="J122" i="50"/>
  <c r="K121" i="50"/>
  <c r="J121" i="50"/>
  <c r="K120" i="50"/>
  <c r="J120" i="50"/>
  <c r="K119" i="50"/>
  <c r="J119" i="50"/>
  <c r="K118" i="50"/>
  <c r="J118" i="50"/>
  <c r="K117" i="50"/>
  <c r="J117" i="50"/>
  <c r="K116" i="50"/>
  <c r="J116" i="50"/>
  <c r="K115" i="50"/>
  <c r="J115" i="50"/>
  <c r="K114" i="50"/>
  <c r="J114" i="50"/>
  <c r="K113" i="50"/>
  <c r="J113" i="50"/>
  <c r="K112" i="50"/>
  <c r="J112" i="50"/>
  <c r="K111" i="50"/>
  <c r="J111" i="50"/>
  <c r="K110" i="50"/>
  <c r="J110" i="50"/>
  <c r="K109" i="50"/>
  <c r="J109" i="50"/>
  <c r="K108" i="50"/>
  <c r="J108" i="50"/>
  <c r="K107" i="50"/>
  <c r="J107" i="50"/>
  <c r="K106" i="50"/>
  <c r="J106" i="50"/>
  <c r="K105" i="50"/>
  <c r="J105" i="50"/>
  <c r="K104" i="50"/>
  <c r="J104" i="50"/>
  <c r="K103" i="50"/>
  <c r="J103" i="50"/>
  <c r="K102" i="50"/>
  <c r="J102" i="50"/>
  <c r="K101" i="50"/>
  <c r="J101" i="50"/>
  <c r="K100" i="50"/>
  <c r="J100" i="50"/>
  <c r="K99" i="50"/>
  <c r="J99" i="50"/>
  <c r="K98" i="50"/>
  <c r="J98" i="50"/>
  <c r="K97" i="50"/>
  <c r="J97" i="50"/>
  <c r="K96" i="50"/>
  <c r="J96" i="50"/>
  <c r="K95" i="50"/>
  <c r="J95" i="50"/>
  <c r="K94" i="50"/>
  <c r="J94" i="50"/>
  <c r="K93" i="50"/>
  <c r="J93" i="50"/>
  <c r="K92" i="50"/>
  <c r="J92" i="50"/>
  <c r="K91" i="50"/>
  <c r="J91" i="50"/>
  <c r="K90" i="50"/>
  <c r="J90" i="50"/>
  <c r="K89" i="50"/>
  <c r="J89" i="50"/>
  <c r="K88" i="50"/>
  <c r="J88" i="50"/>
  <c r="K87" i="50"/>
  <c r="J87" i="50"/>
  <c r="K86" i="50"/>
  <c r="J86" i="50"/>
  <c r="K85" i="50"/>
  <c r="J85" i="50"/>
  <c r="K84" i="50"/>
  <c r="J84" i="50"/>
  <c r="K83" i="50"/>
  <c r="J83" i="50"/>
  <c r="K82" i="50"/>
  <c r="J82" i="50"/>
  <c r="K81" i="50"/>
  <c r="J81" i="50"/>
  <c r="K80" i="50"/>
  <c r="J80" i="50"/>
  <c r="K79" i="50"/>
  <c r="J79" i="50"/>
  <c r="K78" i="50"/>
  <c r="J78" i="50"/>
  <c r="K77" i="50"/>
  <c r="J77" i="50"/>
  <c r="K76" i="50"/>
  <c r="J76" i="50"/>
  <c r="K75" i="50"/>
  <c r="J75" i="50"/>
  <c r="K74" i="50"/>
  <c r="J74" i="50"/>
  <c r="K73" i="50"/>
  <c r="J73" i="50"/>
  <c r="K72" i="50"/>
  <c r="J72" i="50"/>
  <c r="K71" i="50"/>
  <c r="J71" i="50"/>
  <c r="K70" i="50"/>
  <c r="J70" i="50"/>
  <c r="K69" i="50"/>
  <c r="J69" i="50"/>
  <c r="K68" i="50"/>
  <c r="J68" i="50"/>
  <c r="K67" i="50"/>
  <c r="J67" i="50"/>
  <c r="K66" i="50"/>
  <c r="J66" i="50"/>
  <c r="K65" i="50"/>
  <c r="J65" i="50"/>
  <c r="K64" i="50"/>
  <c r="J64" i="50"/>
  <c r="K63" i="50"/>
  <c r="J63" i="50"/>
  <c r="K62" i="50"/>
  <c r="J62" i="50"/>
  <c r="K61" i="50"/>
  <c r="J61" i="50"/>
  <c r="K60" i="50"/>
  <c r="J60" i="50"/>
  <c r="K59" i="50"/>
  <c r="AGX48" i="135" s="1"/>
  <c r="J59" i="50"/>
  <c r="AGW48" i="135" s="1"/>
  <c r="K58" i="50"/>
  <c r="AGX47" i="135" s="1"/>
  <c r="J58" i="50"/>
  <c r="AGW47" i="135" s="1"/>
  <c r="K57" i="50"/>
  <c r="AGX46" i="135" s="1"/>
  <c r="J57" i="50"/>
  <c r="AGW46" i="135" s="1"/>
  <c r="K56" i="50"/>
  <c r="AGX45" i="135" s="1"/>
  <c r="J56" i="50"/>
  <c r="AGW45" i="135" s="1"/>
  <c r="K55" i="50"/>
  <c r="AGX44" i="135" s="1"/>
  <c r="J55" i="50"/>
  <c r="AGW44" i="135" s="1"/>
  <c r="K54" i="50"/>
  <c r="AGX43" i="135" s="1"/>
  <c r="J54" i="50"/>
  <c r="AGW43" i="135" s="1"/>
  <c r="K53" i="50"/>
  <c r="AGX42" i="135" s="1"/>
  <c r="J53" i="50"/>
  <c r="AGW42" i="135" s="1"/>
  <c r="K52" i="50"/>
  <c r="AGX41" i="135" s="1"/>
  <c r="J52" i="50"/>
  <c r="AGW41" i="135" s="1"/>
  <c r="K51" i="50"/>
  <c r="AGX40" i="135" s="1"/>
  <c r="J51" i="50"/>
  <c r="AGW40" i="135" s="1"/>
  <c r="K50" i="50"/>
  <c r="AGX39" i="135" s="1"/>
  <c r="J50" i="50"/>
  <c r="AGW39" i="135" s="1"/>
  <c r="K49" i="50"/>
  <c r="AGX38" i="135" s="1"/>
  <c r="J49" i="50"/>
  <c r="AGW38" i="135" s="1"/>
  <c r="K48" i="50"/>
  <c r="AGX37" i="135" s="1"/>
  <c r="J48" i="50"/>
  <c r="AGW37" i="135" s="1"/>
  <c r="K47" i="50"/>
  <c r="AGX36" i="135" s="1"/>
  <c r="J47" i="50"/>
  <c r="AGW36" i="135" s="1"/>
  <c r="K46" i="50"/>
  <c r="AGX35" i="135" s="1"/>
  <c r="J46" i="50"/>
  <c r="AGW35" i="135" s="1"/>
  <c r="K45" i="50"/>
  <c r="AGX34" i="135" s="1"/>
  <c r="J45" i="50"/>
  <c r="AGW34" i="135" s="1"/>
  <c r="K44" i="50"/>
  <c r="AGX33" i="135" s="1"/>
  <c r="J44" i="50"/>
  <c r="AGW33" i="135" s="1"/>
  <c r="K43" i="50"/>
  <c r="AGX32" i="135" s="1"/>
  <c r="J43" i="50"/>
  <c r="AGW32" i="135" s="1"/>
  <c r="K42" i="50"/>
  <c r="AGX31" i="135" s="1"/>
  <c r="J42" i="50"/>
  <c r="AGW31" i="135" s="1"/>
  <c r="K41" i="50"/>
  <c r="AGX30" i="135" s="1"/>
  <c r="J41" i="50"/>
  <c r="AGW30" i="135" s="1"/>
  <c r="K40" i="50"/>
  <c r="AGX29" i="135" s="1"/>
  <c r="J40" i="50"/>
  <c r="AGW29" i="135" s="1"/>
  <c r="K39" i="50"/>
  <c r="AGX28" i="135" s="1"/>
  <c r="J39" i="50"/>
  <c r="AGW28" i="135" s="1"/>
  <c r="K38" i="50"/>
  <c r="AGX27" i="135" s="1"/>
  <c r="J38" i="50"/>
  <c r="AGW27" i="135" s="1"/>
  <c r="K37" i="50"/>
  <c r="AGX26" i="135" s="1"/>
  <c r="J37" i="50"/>
  <c r="AGW26" i="135" s="1"/>
  <c r="K36" i="50"/>
  <c r="AGX25" i="135" s="1"/>
  <c r="J36" i="50"/>
  <c r="AGW25" i="135" s="1"/>
  <c r="K35" i="50"/>
  <c r="AGX24" i="135" s="1"/>
  <c r="J35" i="50"/>
  <c r="AGW24" i="135" s="1"/>
  <c r="K34" i="50"/>
  <c r="AGX23" i="135" s="1"/>
  <c r="J34" i="50"/>
  <c r="AGW23" i="135" s="1"/>
  <c r="K33" i="50"/>
  <c r="AGX22" i="135" s="1"/>
  <c r="J33" i="50"/>
  <c r="AGW22" i="135" s="1"/>
  <c r="K32" i="50"/>
  <c r="AGX21" i="135" s="1"/>
  <c r="J32" i="50"/>
  <c r="AGW21" i="135" s="1"/>
  <c r="K31" i="50"/>
  <c r="AGX20" i="135" s="1"/>
  <c r="J31" i="50"/>
  <c r="AGW20" i="135" s="1"/>
  <c r="K30" i="50"/>
  <c r="AGX19" i="135" s="1"/>
  <c r="J30" i="50"/>
  <c r="AGW19" i="135" s="1"/>
  <c r="K29" i="50"/>
  <c r="AGX18" i="135" s="1"/>
  <c r="J29" i="50"/>
  <c r="AGW18" i="135" s="1"/>
  <c r="K28" i="50"/>
  <c r="AGX17" i="135" s="1"/>
  <c r="J28" i="50"/>
  <c r="AGW17" i="135" s="1"/>
  <c r="K27" i="50"/>
  <c r="AGX16" i="135" s="1"/>
  <c r="J27" i="50"/>
  <c r="AGW16" i="135" s="1"/>
  <c r="K26" i="50"/>
  <c r="AGX15" i="135" s="1"/>
  <c r="J26" i="50"/>
  <c r="AGW15" i="135" s="1"/>
  <c r="K25" i="50"/>
  <c r="AGX14" i="135" s="1"/>
  <c r="J25" i="50"/>
  <c r="AGW14" i="135" s="1"/>
  <c r="K24" i="50"/>
  <c r="AGX13" i="135" s="1"/>
  <c r="J24" i="50"/>
  <c r="AGW13" i="135" s="1"/>
  <c r="K23" i="50"/>
  <c r="AGX12" i="135" s="1"/>
  <c r="J23" i="50"/>
  <c r="AGW12" i="135" s="1"/>
  <c r="K22" i="50"/>
  <c r="AGX11" i="135" s="1"/>
  <c r="J22" i="50"/>
  <c r="AGW11" i="135" s="1"/>
  <c r="K21" i="50"/>
  <c r="AGX10" i="135" s="1"/>
  <c r="J21" i="50"/>
  <c r="AGW10" i="135" s="1"/>
  <c r="K20" i="50"/>
  <c r="AGX9" i="135" s="1"/>
  <c r="J20" i="50"/>
  <c r="AGW9" i="135" s="1"/>
  <c r="K19" i="50"/>
  <c r="AGX8" i="135" s="1"/>
  <c r="J19" i="50"/>
  <c r="AGW8" i="135" s="1"/>
  <c r="K18" i="50"/>
  <c r="AGX7" i="135" s="1"/>
  <c r="J18" i="50"/>
  <c r="AGW7" i="135" s="1"/>
  <c r="K17" i="50"/>
  <c r="AGX6" i="135" s="1"/>
  <c r="J17" i="50"/>
  <c r="AGW6" i="135" s="1"/>
  <c r="K16" i="50"/>
  <c r="AGX5" i="135" s="1"/>
  <c r="J16" i="50"/>
  <c r="AGW5" i="135" s="1"/>
  <c r="K15" i="50"/>
  <c r="AGX4" i="135" s="1"/>
  <c r="J15" i="50"/>
  <c r="AGW4" i="135" s="1"/>
  <c r="OH7" i="49"/>
  <c r="OI7" i="49"/>
  <c r="OJ7" i="49"/>
  <c r="OK7" i="49"/>
  <c r="OL7" i="49"/>
  <c r="OM7" i="49"/>
  <c r="ON7" i="49"/>
  <c r="OO7" i="49"/>
  <c r="OP7" i="49"/>
  <c r="OG7" i="49"/>
  <c r="NX7" i="49"/>
  <c r="NY7" i="49"/>
  <c r="NZ7" i="49"/>
  <c r="OA7" i="49"/>
  <c r="OB7" i="49"/>
  <c r="OC7" i="49"/>
  <c r="OD7" i="49"/>
  <c r="OE7" i="49"/>
  <c r="OF7" i="49"/>
  <c r="NW7" i="49"/>
  <c r="NN7" i="49"/>
  <c r="NO7" i="49"/>
  <c r="NP7" i="49"/>
  <c r="NQ7" i="49"/>
  <c r="NR7" i="49"/>
  <c r="NS7" i="49"/>
  <c r="NT7" i="49"/>
  <c r="NU7" i="49"/>
  <c r="NV7" i="49"/>
  <c r="NM7" i="49"/>
  <c r="ND7" i="49"/>
  <c r="NE7" i="49"/>
  <c r="NF7" i="49"/>
  <c r="NG7" i="49"/>
  <c r="NH7" i="49"/>
  <c r="NI7" i="49"/>
  <c r="NJ7" i="49"/>
  <c r="NL7" i="49"/>
  <c r="NC7" i="49"/>
  <c r="MT7" i="49"/>
  <c r="MU7" i="49"/>
  <c r="MV7" i="49"/>
  <c r="MW7" i="49"/>
  <c r="MX7" i="49"/>
  <c r="MY7" i="49"/>
  <c r="MZ7" i="49"/>
  <c r="NA7" i="49"/>
  <c r="NB7" i="49"/>
  <c r="MS7" i="49"/>
  <c r="MJ7" i="49"/>
  <c r="MK7" i="49"/>
  <c r="ML7" i="49"/>
  <c r="MM7" i="49"/>
  <c r="MN7" i="49"/>
  <c r="MO7" i="49"/>
  <c r="MP7" i="49"/>
  <c r="MQ7" i="49"/>
  <c r="MR7" i="49"/>
  <c r="MI7" i="49"/>
  <c r="LZ7" i="49"/>
  <c r="MA7" i="49"/>
  <c r="MB7" i="49"/>
  <c r="MC7" i="49"/>
  <c r="MD7" i="49"/>
  <c r="ME7" i="49"/>
  <c r="MF7" i="49"/>
  <c r="MG7" i="49"/>
  <c r="MH7" i="49"/>
  <c r="LY7" i="49"/>
  <c r="LP7" i="49"/>
  <c r="LQ7" i="49"/>
  <c r="LR7" i="49"/>
  <c r="LS7" i="49"/>
  <c r="LT7" i="49"/>
  <c r="LU7" i="49"/>
  <c r="LV7" i="49"/>
  <c r="LW7" i="49"/>
  <c r="LX7" i="49"/>
  <c r="LO7" i="49"/>
  <c r="LF7" i="49"/>
  <c r="LG7" i="49"/>
  <c r="LH7" i="49"/>
  <c r="LI7" i="49"/>
  <c r="LJ7" i="49"/>
  <c r="LK7" i="49"/>
  <c r="LL7" i="49"/>
  <c r="LM7" i="49"/>
  <c r="LN7" i="49"/>
  <c r="LE7" i="49"/>
  <c r="KV7" i="49"/>
  <c r="KW7" i="49"/>
  <c r="KX7" i="49"/>
  <c r="KY7" i="49"/>
  <c r="KZ7" i="49"/>
  <c r="LA7" i="49"/>
  <c r="LB7" i="49"/>
  <c r="LC7" i="49"/>
  <c r="LD7" i="49"/>
  <c r="KU7" i="49"/>
  <c r="KL7" i="49"/>
  <c r="KM7" i="49"/>
  <c r="KN7" i="49"/>
  <c r="KO7" i="49"/>
  <c r="KP7" i="49"/>
  <c r="KQ7" i="49"/>
  <c r="KR7" i="49"/>
  <c r="KS7" i="49"/>
  <c r="KT7" i="49"/>
  <c r="KK7" i="49"/>
  <c r="KB7" i="49"/>
  <c r="KC7" i="49"/>
  <c r="KD7" i="49"/>
  <c r="KE7" i="49"/>
  <c r="KF7" i="49"/>
  <c r="KG7" i="49"/>
  <c r="KH7" i="49"/>
  <c r="KI7" i="49"/>
  <c r="KJ7" i="49"/>
  <c r="KA7" i="49"/>
  <c r="JR7" i="49"/>
  <c r="JS7" i="49"/>
  <c r="JT7" i="49"/>
  <c r="JU7" i="49"/>
  <c r="JV7" i="49"/>
  <c r="JW7" i="49"/>
  <c r="JX7" i="49"/>
  <c r="JY7" i="49"/>
  <c r="JZ7" i="49"/>
  <c r="JQ7" i="49"/>
  <c r="JH7" i="49"/>
  <c r="JI7" i="49"/>
  <c r="JJ7" i="49"/>
  <c r="JK7" i="49"/>
  <c r="JL7" i="49"/>
  <c r="JM7" i="49"/>
  <c r="JN7" i="49"/>
  <c r="JO7" i="49"/>
  <c r="JP7" i="49"/>
  <c r="JG7" i="49"/>
  <c r="IX7" i="49"/>
  <c r="IY7" i="49"/>
  <c r="IZ7" i="49"/>
  <c r="JA7" i="49"/>
  <c r="JB7" i="49"/>
  <c r="JC7" i="49"/>
  <c r="JD7" i="49"/>
  <c r="JE7" i="49"/>
  <c r="JF7" i="49"/>
  <c r="IW7" i="49"/>
  <c r="IN7" i="49"/>
  <c r="IO7" i="49"/>
  <c r="IP7" i="49"/>
  <c r="IQ7" i="49"/>
  <c r="IR7" i="49"/>
  <c r="IS7" i="49"/>
  <c r="IT7" i="49"/>
  <c r="IU7" i="49"/>
  <c r="IV7" i="49"/>
  <c r="IM7" i="49"/>
  <c r="ID7" i="49"/>
  <c r="IE7" i="49"/>
  <c r="IF7" i="49"/>
  <c r="IG7" i="49"/>
  <c r="IH7" i="49"/>
  <c r="II7" i="49"/>
  <c r="IJ7" i="49"/>
  <c r="IK7" i="49"/>
  <c r="IL7" i="49"/>
  <c r="IC7" i="49"/>
  <c r="HT7" i="49"/>
  <c r="HU7" i="49"/>
  <c r="HV7" i="49"/>
  <c r="HW7" i="49"/>
  <c r="HX7" i="49"/>
  <c r="HY7" i="49"/>
  <c r="HZ7" i="49"/>
  <c r="IA7" i="49"/>
  <c r="IB7" i="49"/>
  <c r="HS7" i="49"/>
  <c r="HJ7" i="49"/>
  <c r="HK7" i="49"/>
  <c r="HL7" i="49"/>
  <c r="HM7" i="49"/>
  <c r="HN7" i="49"/>
  <c r="HO7" i="49"/>
  <c r="HP7" i="49"/>
  <c r="HQ7" i="49"/>
  <c r="HR7" i="49"/>
  <c r="HI7" i="49"/>
  <c r="GZ7" i="49"/>
  <c r="HA7" i="49"/>
  <c r="HB7" i="49"/>
  <c r="HC7" i="49"/>
  <c r="HD7" i="49"/>
  <c r="HE7" i="49"/>
  <c r="HF7" i="49"/>
  <c r="HG7" i="49"/>
  <c r="HH7" i="49"/>
  <c r="GY7" i="49"/>
  <c r="GP7" i="49"/>
  <c r="GQ7" i="49"/>
  <c r="GR7" i="49"/>
  <c r="GS7" i="49"/>
  <c r="GT7" i="49"/>
  <c r="GU7" i="49"/>
  <c r="GV7" i="49"/>
  <c r="GW7" i="49"/>
  <c r="GX7" i="49"/>
  <c r="GO7" i="49"/>
  <c r="GF7" i="49"/>
  <c r="GG7" i="49"/>
  <c r="GH7" i="49"/>
  <c r="GI7" i="49"/>
  <c r="GJ7" i="49"/>
  <c r="GK7" i="49"/>
  <c r="GL7" i="49"/>
  <c r="GM7" i="49"/>
  <c r="GN7" i="49"/>
  <c r="GE7" i="49"/>
  <c r="FV7" i="49"/>
  <c r="FW7" i="49"/>
  <c r="FX7" i="49"/>
  <c r="FY7" i="49"/>
  <c r="FZ7" i="49"/>
  <c r="GA7" i="49"/>
  <c r="GB7" i="49"/>
  <c r="GC7" i="49"/>
  <c r="GD7" i="49"/>
  <c r="FU7" i="49"/>
  <c r="FL7" i="49"/>
  <c r="FM7" i="49"/>
  <c r="FN7" i="49"/>
  <c r="FO7" i="49"/>
  <c r="FP7" i="49"/>
  <c r="FQ7" i="49"/>
  <c r="FR7" i="49"/>
  <c r="FS7" i="49"/>
  <c r="FT7" i="49"/>
  <c r="FK7" i="49"/>
  <c r="FB7" i="49"/>
  <c r="FC7" i="49"/>
  <c r="FD7" i="49"/>
  <c r="FE7" i="49"/>
  <c r="FF7" i="49"/>
  <c r="FG7" i="49"/>
  <c r="FH7" i="49"/>
  <c r="FI7" i="49"/>
  <c r="FJ7" i="49"/>
  <c r="FA7" i="49"/>
  <c r="ER7" i="49"/>
  <c r="ES7" i="49"/>
  <c r="ET7" i="49"/>
  <c r="EU7" i="49"/>
  <c r="EV7" i="49"/>
  <c r="EW7" i="49"/>
  <c r="EX7" i="49"/>
  <c r="EY7" i="49"/>
  <c r="EZ7" i="49"/>
  <c r="EQ7" i="49"/>
  <c r="DM7" i="49"/>
  <c r="EG7" i="49"/>
  <c r="EP7" i="49"/>
  <c r="EO7" i="49"/>
  <c r="EN7" i="49"/>
  <c r="EM7" i="49"/>
  <c r="EL7" i="49"/>
  <c r="EK7" i="49"/>
  <c r="EJ7" i="49"/>
  <c r="EI7" i="49"/>
  <c r="EH7" i="49"/>
  <c r="DW7" i="49"/>
  <c r="EF7" i="49"/>
  <c r="EE7" i="49"/>
  <c r="ED7" i="49"/>
  <c r="EC7" i="49"/>
  <c r="EB7" i="49"/>
  <c r="EA7" i="49"/>
  <c r="DZ7" i="49"/>
  <c r="DY7" i="49"/>
  <c r="DX7" i="49"/>
  <c r="DV7" i="49"/>
  <c r="DU7" i="49"/>
  <c r="DT7" i="49"/>
  <c r="DS7" i="49"/>
  <c r="DR7" i="49"/>
  <c r="DQ7" i="49"/>
  <c r="DP7" i="49"/>
  <c r="DO7" i="49"/>
  <c r="DN7" i="49"/>
  <c r="DC7" i="49"/>
  <c r="DL7" i="49"/>
  <c r="DK7" i="49"/>
  <c r="DJ7" i="49"/>
  <c r="DI7" i="49"/>
  <c r="DH7" i="49"/>
  <c r="DG7" i="49"/>
  <c r="DF7" i="49"/>
  <c r="DE7" i="49"/>
  <c r="DD7" i="49"/>
  <c r="AP7" i="28"/>
  <c r="AI13" i="35"/>
  <c r="AH13" i="35"/>
  <c r="AE7" i="35"/>
  <c r="AE6" i="35" s="1"/>
  <c r="E3" i="35" s="1"/>
  <c r="G72" i="45"/>
  <c r="F72" i="45"/>
  <c r="G71" i="45"/>
  <c r="F71" i="45"/>
  <c r="G70" i="45"/>
  <c r="F70" i="45"/>
  <c r="G69" i="45"/>
  <c r="F69" i="45"/>
  <c r="G68" i="45"/>
  <c r="F68" i="45"/>
  <c r="G67" i="45"/>
  <c r="F67" i="45"/>
  <c r="G66" i="45"/>
  <c r="F66" i="45"/>
  <c r="G65" i="45"/>
  <c r="F65" i="45"/>
  <c r="G64" i="45"/>
  <c r="F64" i="45"/>
  <c r="G63" i="45"/>
  <c r="F63" i="45"/>
  <c r="G62" i="45"/>
  <c r="F62" i="45"/>
  <c r="G61" i="45"/>
  <c r="F61" i="45"/>
  <c r="G60" i="45"/>
  <c r="F60" i="45"/>
  <c r="G59" i="45"/>
  <c r="F59" i="45"/>
  <c r="G58" i="45"/>
  <c r="F58" i="45"/>
  <c r="G57" i="45"/>
  <c r="F57" i="45"/>
  <c r="G56" i="45"/>
  <c r="F56" i="45"/>
  <c r="G55" i="45"/>
  <c r="F55" i="45"/>
  <c r="G54" i="45"/>
  <c r="F54" i="45"/>
  <c r="G53" i="45"/>
  <c r="F53" i="45"/>
  <c r="G52" i="45"/>
  <c r="F52" i="45"/>
  <c r="G51" i="45"/>
  <c r="F51" i="45"/>
  <c r="G50" i="45"/>
  <c r="F50" i="45"/>
  <c r="G49" i="45"/>
  <c r="F49" i="45"/>
  <c r="G48" i="45"/>
  <c r="F48" i="45"/>
  <c r="G47" i="45"/>
  <c r="F47" i="45"/>
  <c r="G46" i="45"/>
  <c r="F46" i="45"/>
  <c r="G45" i="45"/>
  <c r="F45" i="45"/>
  <c r="G44" i="45"/>
  <c r="F44" i="45"/>
  <c r="G43" i="45"/>
  <c r="F43" i="45"/>
  <c r="G42" i="45"/>
  <c r="F42" i="45"/>
  <c r="G41" i="45"/>
  <c r="F41" i="45"/>
  <c r="G40" i="45"/>
  <c r="F40" i="45"/>
  <c r="G39" i="45"/>
  <c r="F39" i="45"/>
  <c r="G38" i="45"/>
  <c r="F38" i="45"/>
  <c r="G37" i="45"/>
  <c r="F37" i="45"/>
  <c r="G36" i="45"/>
  <c r="F36" i="45"/>
  <c r="G35" i="45"/>
  <c r="F35" i="45"/>
  <c r="G34" i="45"/>
  <c r="F34" i="45"/>
  <c r="G33" i="45"/>
  <c r="F33" i="45"/>
  <c r="G32" i="45"/>
  <c r="F32" i="45"/>
  <c r="G31" i="45"/>
  <c r="F31" i="45"/>
  <c r="G30" i="45"/>
  <c r="F30" i="45"/>
  <c r="G29" i="45"/>
  <c r="F29" i="45"/>
  <c r="G28" i="45"/>
  <c r="F28" i="45"/>
  <c r="G27" i="45"/>
  <c r="F27" i="45"/>
  <c r="G26" i="45"/>
  <c r="F26" i="45"/>
  <c r="G25" i="45"/>
  <c r="F25" i="45"/>
  <c r="G24" i="45"/>
  <c r="F24" i="45"/>
  <c r="G23" i="45"/>
  <c r="F23" i="45"/>
  <c r="G22" i="45"/>
  <c r="F22" i="45"/>
  <c r="G21" i="45"/>
  <c r="F21" i="45"/>
  <c r="G20" i="45"/>
  <c r="F20" i="45"/>
  <c r="G19" i="45"/>
  <c r="F19" i="45"/>
  <c r="G18" i="45"/>
  <c r="F18" i="45"/>
  <c r="G17" i="45"/>
  <c r="F17" i="45"/>
  <c r="G16" i="45"/>
  <c r="F16" i="45"/>
  <c r="G15" i="45"/>
  <c r="F15" i="45"/>
  <c r="D10" i="50"/>
  <c r="D10" i="45"/>
  <c r="E3" i="50"/>
  <c r="B7" i="50"/>
  <c r="N7" i="49"/>
  <c r="N6" i="49" s="1"/>
  <c r="L3" i="49" s="1"/>
  <c r="M7" i="49"/>
  <c r="M6" i="49" s="1"/>
  <c r="E3" i="49" s="1"/>
  <c r="E3" i="45"/>
  <c r="B8" i="47"/>
  <c r="B7" i="49"/>
  <c r="B14" i="45"/>
  <c r="A14" i="45" s="1"/>
  <c r="B7" i="35"/>
  <c r="B7" i="37"/>
  <c r="B7" i="28"/>
  <c r="D32" i="16"/>
  <c r="D16" i="16"/>
  <c r="D28" i="16"/>
  <c r="D14" i="68"/>
  <c r="D7" i="68"/>
  <c r="K7" i="68" s="1"/>
  <c r="D9" i="68"/>
  <c r="D13" i="68"/>
  <c r="K13" i="68" s="1"/>
  <c r="H13" i="68" s="1"/>
  <c r="D17" i="68"/>
  <c r="D21" i="68"/>
  <c r="K21" i="68" s="1"/>
  <c r="H21" i="68" s="1"/>
  <c r="D25" i="68"/>
  <c r="D16" i="27"/>
  <c r="D15" i="42"/>
  <c r="AC8" i="6"/>
  <c r="D9" i="42"/>
  <c r="C9" i="42" s="1"/>
  <c r="D18" i="27"/>
  <c r="D22" i="16"/>
  <c r="D25" i="42"/>
  <c r="D23" i="27"/>
  <c r="D15" i="27"/>
  <c r="D30" i="42"/>
  <c r="C30" i="42" s="1"/>
  <c r="D14" i="42"/>
  <c r="Z14" i="42" s="1"/>
  <c r="D8" i="42"/>
  <c r="Y8" i="42" s="1"/>
  <c r="D10" i="27"/>
  <c r="D22" i="27"/>
  <c r="D26" i="27"/>
  <c r="D10" i="16"/>
  <c r="D17" i="42"/>
  <c r="C17" i="42" s="1"/>
  <c r="D26" i="16"/>
  <c r="D18" i="16"/>
  <c r="D13" i="42"/>
  <c r="Y13" i="42" s="1"/>
  <c r="D14" i="27"/>
  <c r="D14" i="16"/>
  <c r="D30" i="16"/>
  <c r="D21" i="42"/>
  <c r="Z21" i="42" s="1"/>
  <c r="B14" i="50" l="1"/>
  <c r="A14" i="50" s="1"/>
  <c r="B16" i="50"/>
  <c r="A16" i="50" s="1"/>
  <c r="B15" i="50"/>
  <c r="A15" i="50" s="1"/>
  <c r="B18" i="50"/>
  <c r="A18" i="50" s="1"/>
  <c r="B17" i="50"/>
  <c r="A17" i="50" s="1"/>
  <c r="AA4" i="136"/>
  <c r="AA3" i="136"/>
  <c r="C9" i="68"/>
  <c r="A9" i="68" s="1"/>
  <c r="K9" i="68"/>
  <c r="H9" i="68" s="1"/>
  <c r="H7" i="68"/>
  <c r="AJ21" i="16"/>
  <c r="AK21" i="16"/>
  <c r="AP21" i="16"/>
  <c r="AO21" i="16"/>
  <c r="AM21" i="16"/>
  <c r="AO26" i="16"/>
  <c r="AM26" i="16"/>
  <c r="AK26" i="16"/>
  <c r="AP26" i="16"/>
  <c r="I14" i="68"/>
  <c r="K14" i="68"/>
  <c r="H14" i="68" s="1"/>
  <c r="AK23" i="16"/>
  <c r="AO23" i="16"/>
  <c r="AP23" i="16"/>
  <c r="AM23" i="16"/>
  <c r="AO18" i="16"/>
  <c r="AP18" i="16"/>
  <c r="AM18" i="16"/>
  <c r="AK18" i="16"/>
  <c r="BC15" i="27"/>
  <c r="BB15" i="27"/>
  <c r="BD15" i="27"/>
  <c r="BD16" i="27"/>
  <c r="BC16" i="27"/>
  <c r="BB16" i="27"/>
  <c r="AP28" i="16"/>
  <c r="AO28" i="16"/>
  <c r="AM28" i="16"/>
  <c r="AK28" i="16"/>
  <c r="BD24" i="27"/>
  <c r="BC24" i="27"/>
  <c r="BB24" i="27"/>
  <c r="C30" i="68"/>
  <c r="B30" i="68" s="1"/>
  <c r="K30" i="68"/>
  <c r="H30" i="68" s="1"/>
  <c r="AL10" i="16"/>
  <c r="AO10" i="16"/>
  <c r="AP10" i="16"/>
  <c r="AM10" i="16"/>
  <c r="AK10" i="16"/>
  <c r="BC23" i="27"/>
  <c r="BB23" i="27"/>
  <c r="BD23" i="27"/>
  <c r="I25" i="68"/>
  <c r="K25" i="68"/>
  <c r="H25" i="68" s="1"/>
  <c r="AJ16" i="16"/>
  <c r="AM16" i="16"/>
  <c r="AK16" i="16"/>
  <c r="AP16" i="16"/>
  <c r="AO16" i="16"/>
  <c r="BD9" i="27"/>
  <c r="BC9" i="27"/>
  <c r="BB9" i="27"/>
  <c r="BD26" i="27"/>
  <c r="BC26" i="27"/>
  <c r="BB26" i="27"/>
  <c r="AL32" i="16"/>
  <c r="AM32" i="16"/>
  <c r="AK32" i="16"/>
  <c r="AP32" i="16"/>
  <c r="AO32" i="16"/>
  <c r="AP12" i="16"/>
  <c r="AO12" i="16"/>
  <c r="AM12" i="16"/>
  <c r="AK12" i="16"/>
  <c r="C30" i="16"/>
  <c r="A30" i="16" s="1"/>
  <c r="AM30" i="16"/>
  <c r="AP30" i="16"/>
  <c r="AK30" i="16"/>
  <c r="AO30" i="16"/>
  <c r="AL14" i="16"/>
  <c r="AM14" i="16"/>
  <c r="AP14" i="16"/>
  <c r="AK14" i="16"/>
  <c r="AO14" i="16"/>
  <c r="BC22" i="27"/>
  <c r="BB22" i="27"/>
  <c r="BD22" i="27"/>
  <c r="AM22" i="16"/>
  <c r="AP22" i="16"/>
  <c r="AO22" i="16"/>
  <c r="AK22" i="16"/>
  <c r="J17" i="68"/>
  <c r="K17" i="68"/>
  <c r="H17" i="68" s="1"/>
  <c r="AL15" i="16"/>
  <c r="AK15" i="16"/>
  <c r="AO15" i="16"/>
  <c r="AM15" i="16"/>
  <c r="AP15" i="16"/>
  <c r="BB28" i="27"/>
  <c r="BD28" i="27"/>
  <c r="BC28" i="27"/>
  <c r="BC14" i="27"/>
  <c r="BB14" i="27"/>
  <c r="BD14" i="27"/>
  <c r="BD10" i="27"/>
  <c r="BC10" i="27"/>
  <c r="BB10" i="27"/>
  <c r="BD18" i="27"/>
  <c r="BC18" i="27"/>
  <c r="BB18" i="27"/>
  <c r="AP18" i="27" s="1"/>
  <c r="I15" i="68"/>
  <c r="K15" i="68"/>
  <c r="H15" i="68" s="1"/>
  <c r="BB29" i="27"/>
  <c r="BD29" i="27"/>
  <c r="BC29" i="27"/>
  <c r="BI7" i="47"/>
  <c r="H9" i="47" s="1"/>
  <c r="BA8" i="47"/>
  <c r="AF7" i="36"/>
  <c r="X33" i="6"/>
  <c r="W33" i="6" s="1"/>
  <c r="O33" i="6"/>
  <c r="O35" i="6"/>
  <c r="X37" i="6"/>
  <c r="W37" i="6" s="1"/>
  <c r="X35" i="6"/>
  <c r="W35" i="6" s="1"/>
  <c r="O37" i="6"/>
  <c r="X34" i="6"/>
  <c r="W34" i="6" s="1"/>
  <c r="X36" i="6"/>
  <c r="W36" i="6" s="1"/>
  <c r="O34" i="6"/>
  <c r="O36" i="6"/>
  <c r="AB31" i="45"/>
  <c r="AB67" i="45"/>
  <c r="AB43" i="45"/>
  <c r="BG7" i="47"/>
  <c r="AN3" i="47" s="1"/>
  <c r="AZ8" i="47"/>
  <c r="AD4" i="136" s="1"/>
  <c r="AM6" i="28"/>
  <c r="E8" i="28"/>
  <c r="AP6" i="28"/>
  <c r="Z8" i="28"/>
  <c r="AG6" i="36"/>
  <c r="E3" i="36" s="1"/>
  <c r="AE7" i="36"/>
  <c r="AN6" i="28"/>
  <c r="AZ16" i="27"/>
  <c r="BA16" i="27"/>
  <c r="AT16" i="27"/>
  <c r="AX16" i="27"/>
  <c r="AX10" i="27"/>
  <c r="BA10" i="27"/>
  <c r="AZ10" i="27"/>
  <c r="AT10" i="27"/>
  <c r="AT22" i="27"/>
  <c r="AX22" i="27"/>
  <c r="BA22" i="27"/>
  <c r="AZ22" i="27"/>
  <c r="AT14" i="27"/>
  <c r="AX14" i="27"/>
  <c r="AZ14" i="27"/>
  <c r="BA14" i="27"/>
  <c r="AZ24" i="27"/>
  <c r="BA24" i="27"/>
  <c r="AT24" i="27"/>
  <c r="AX24" i="27"/>
  <c r="BA18" i="27"/>
  <c r="AX18" i="27"/>
  <c r="AZ18" i="27"/>
  <c r="AT18" i="27"/>
  <c r="BA9" i="27"/>
  <c r="AZ9" i="27"/>
  <c r="AT9" i="27"/>
  <c r="AX9" i="27"/>
  <c r="AZ15" i="27"/>
  <c r="AT15" i="27"/>
  <c r="AX15" i="27"/>
  <c r="BA15" i="27"/>
  <c r="AZ23" i="27"/>
  <c r="AT23" i="27"/>
  <c r="BA23" i="27"/>
  <c r="AX23" i="27"/>
  <c r="AX28" i="27"/>
  <c r="AT28" i="27"/>
  <c r="BA28" i="27"/>
  <c r="AZ28" i="27"/>
  <c r="BA26" i="27"/>
  <c r="AZ26" i="27"/>
  <c r="AT26" i="27"/>
  <c r="AX26" i="27"/>
  <c r="AX29" i="27"/>
  <c r="AT29" i="27"/>
  <c r="BA29" i="27"/>
  <c r="AZ29" i="27"/>
  <c r="AQ10" i="27"/>
  <c r="AQ14" i="27"/>
  <c r="AQ18" i="27"/>
  <c r="AQ24" i="27"/>
  <c r="AQ15" i="27"/>
  <c r="AQ9" i="27"/>
  <c r="AQ23" i="27"/>
  <c r="AQ26" i="27"/>
  <c r="AQ28" i="27"/>
  <c r="AQ22" i="27"/>
  <c r="AQ16" i="27"/>
  <c r="AQ29" i="27"/>
  <c r="AB19" i="45"/>
  <c r="AX656" i="50"/>
  <c r="AX564" i="50"/>
  <c r="AX635" i="50"/>
  <c r="AX711" i="50"/>
  <c r="AM6" i="36"/>
  <c r="T3" i="27"/>
  <c r="AJ12" i="35"/>
  <c r="Z10" i="35" s="1"/>
  <c r="AG12" i="35"/>
  <c r="V10" i="35" s="1"/>
  <c r="I7" i="68"/>
  <c r="C7" i="68"/>
  <c r="A7" i="68" s="1"/>
  <c r="Y3" i="27"/>
  <c r="AH12" i="35"/>
  <c r="W10" i="35" s="1"/>
  <c r="AI12" i="35"/>
  <c r="Y10" i="35" s="1"/>
  <c r="Z3" i="27"/>
  <c r="N3" i="27"/>
  <c r="AG3" i="27"/>
  <c r="P4" i="36"/>
  <c r="AB32" i="45"/>
  <c r="AB42" i="45"/>
  <c r="AB44" i="45"/>
  <c r="AB18" i="45"/>
  <c r="AB56" i="45"/>
  <c r="AB86" i="45"/>
  <c r="AB65" i="45"/>
  <c r="AX24" i="50"/>
  <c r="AB20" i="45"/>
  <c r="AB66" i="45"/>
  <c r="AB68" i="45"/>
  <c r="AB30" i="45"/>
  <c r="AB72" i="45"/>
  <c r="AB96" i="45"/>
  <c r="AL6" i="36"/>
  <c r="S3" i="28"/>
  <c r="AF7" i="28"/>
  <c r="AB48" i="45"/>
  <c r="AB36" i="45"/>
  <c r="AB24" i="45"/>
  <c r="AB103" i="45"/>
  <c r="AX520" i="50"/>
  <c r="AX567" i="50"/>
  <c r="AX709" i="50"/>
  <c r="AX710" i="50"/>
  <c r="AX673" i="50"/>
  <c r="AX638" i="50"/>
  <c r="AX645" i="50"/>
  <c r="AX646" i="50"/>
  <c r="AX577" i="50"/>
  <c r="AX581" i="50"/>
  <c r="AX590" i="50"/>
  <c r="AX612" i="50"/>
  <c r="AX614" i="50"/>
  <c r="AX516" i="50"/>
  <c r="AX678" i="50"/>
  <c r="AX684" i="50"/>
  <c r="AX686" i="50"/>
  <c r="AX687" i="50"/>
  <c r="AX671" i="50"/>
  <c r="AX648" i="50"/>
  <c r="AX651" i="50"/>
  <c r="AX366" i="50"/>
  <c r="AX637" i="50"/>
  <c r="AX341" i="50"/>
  <c r="AX599" i="50"/>
  <c r="AX616" i="50"/>
  <c r="AX624" i="50"/>
  <c r="AX704" i="50"/>
  <c r="AX708" i="50"/>
  <c r="AX712" i="50"/>
  <c r="AX451" i="50"/>
  <c r="AX453" i="50"/>
  <c r="AX457" i="50"/>
  <c r="AX703" i="50"/>
  <c r="AX695" i="50"/>
  <c r="AX697" i="50"/>
  <c r="AX676" i="50"/>
  <c r="AX689" i="50"/>
  <c r="AX497" i="50"/>
  <c r="AX659" i="50"/>
  <c r="AX661" i="50"/>
  <c r="AX662" i="50"/>
  <c r="AX632" i="50"/>
  <c r="I30" i="68"/>
  <c r="J30" i="68"/>
  <c r="AA6" i="42"/>
  <c r="U3" i="42" s="1"/>
  <c r="AB6" i="42"/>
  <c r="V3" i="42" s="1"/>
  <c r="AD6" i="42"/>
  <c r="O4" i="42" s="1"/>
  <c r="AC6" i="42"/>
  <c r="J4" i="42" s="1"/>
  <c r="C15" i="68"/>
  <c r="A15" i="68" s="1"/>
  <c r="AX117" i="50"/>
  <c r="AX209" i="50"/>
  <c r="AX523" i="50"/>
  <c r="AX525" i="50"/>
  <c r="AX441" i="50"/>
  <c r="AX513" i="50"/>
  <c r="AX514" i="50"/>
  <c r="AX515" i="50"/>
  <c r="AX668" i="50"/>
  <c r="AX669" i="50"/>
  <c r="AX670" i="50"/>
  <c r="AX672" i="50"/>
  <c r="AX674" i="50"/>
  <c r="AX675" i="50"/>
  <c r="AX677" i="50"/>
  <c r="AX679" i="50"/>
  <c r="AX680" i="50"/>
  <c r="AX681" i="50"/>
  <c r="AX682" i="50"/>
  <c r="AX683" i="50"/>
  <c r="AX685" i="50"/>
  <c r="AX688" i="50"/>
  <c r="AX690" i="50"/>
  <c r="AX691" i="50"/>
  <c r="AX692" i="50"/>
  <c r="AX693" i="50"/>
  <c r="AX694" i="50"/>
  <c r="AX696" i="50"/>
  <c r="AX698" i="50"/>
  <c r="AX699" i="50"/>
  <c r="AX705" i="50"/>
  <c r="AX706" i="50"/>
  <c r="AX707" i="50"/>
  <c r="AX431" i="50"/>
  <c r="AX508" i="50"/>
  <c r="AX663" i="50"/>
  <c r="AX667" i="50"/>
  <c r="AX507" i="50"/>
  <c r="AX652" i="50"/>
  <c r="AX653" i="50"/>
  <c r="AX654" i="50"/>
  <c r="AX655" i="50"/>
  <c r="AX657" i="50"/>
  <c r="AX658" i="50"/>
  <c r="AX660" i="50"/>
  <c r="AX425" i="50"/>
  <c r="AX499" i="50"/>
  <c r="AX500" i="50"/>
  <c r="AX650" i="50"/>
  <c r="AX418" i="50"/>
  <c r="AX421" i="50"/>
  <c r="AX488" i="50"/>
  <c r="AX493" i="50"/>
  <c r="AX494" i="50"/>
  <c r="AX498" i="50"/>
  <c r="AX647" i="50"/>
  <c r="AX649" i="50"/>
  <c r="AX631" i="50"/>
  <c r="AX633" i="50"/>
  <c r="AX634" i="50"/>
  <c r="AX636" i="50"/>
  <c r="AX639" i="50"/>
  <c r="AX640" i="50"/>
  <c r="AX641" i="50"/>
  <c r="AX642" i="50"/>
  <c r="AX643" i="50"/>
  <c r="AX644" i="50"/>
  <c r="AX103" i="50"/>
  <c r="AX160" i="50"/>
  <c r="AX478" i="50"/>
  <c r="AX483" i="50"/>
  <c r="AX484" i="50"/>
  <c r="AX627" i="50"/>
  <c r="AX615" i="50"/>
  <c r="AX617" i="50"/>
  <c r="AX618" i="50"/>
  <c r="AX619" i="50"/>
  <c r="AX620" i="50"/>
  <c r="AX621" i="50"/>
  <c r="AX622" i="50"/>
  <c r="AX623" i="50"/>
  <c r="AX625" i="50"/>
  <c r="AX626" i="50"/>
  <c r="AX468" i="50"/>
  <c r="AX533" i="50"/>
  <c r="AX534" i="50"/>
  <c r="AX535" i="50"/>
  <c r="AX538" i="50"/>
  <c r="AX540" i="50"/>
  <c r="AX542" i="50"/>
  <c r="AX543" i="50"/>
  <c r="AX545" i="50"/>
  <c r="AX548" i="50"/>
  <c r="AX550" i="50"/>
  <c r="AX551" i="50"/>
  <c r="AX552" i="50"/>
  <c r="AX553" i="50"/>
  <c r="AX554" i="50"/>
  <c r="AX555" i="50"/>
  <c r="AX556" i="50"/>
  <c r="AX557" i="50"/>
  <c r="AX558" i="50"/>
  <c r="AX559" i="50"/>
  <c r="AX560" i="50"/>
  <c r="AX561" i="50"/>
  <c r="AX562" i="50"/>
  <c r="AX563" i="50"/>
  <c r="AX565" i="50"/>
  <c r="AX566" i="50"/>
  <c r="AX568" i="50"/>
  <c r="AX569" i="50"/>
  <c r="AX570" i="50"/>
  <c r="AX571" i="50"/>
  <c r="AX572" i="50"/>
  <c r="AX573" i="50"/>
  <c r="AX574" i="50"/>
  <c r="AX575" i="50"/>
  <c r="AX576" i="50"/>
  <c r="AX578" i="50"/>
  <c r="AX579" i="50"/>
  <c r="AX580" i="50"/>
  <c r="AX582" i="50"/>
  <c r="AX583" i="50"/>
  <c r="AX584" i="50"/>
  <c r="AX585" i="50"/>
  <c r="AX586" i="50"/>
  <c r="AX587" i="50"/>
  <c r="AX588" i="50"/>
  <c r="AX589" i="50"/>
  <c r="AX591" i="50"/>
  <c r="AX592" i="50"/>
  <c r="AX593" i="50"/>
  <c r="AX594" i="50"/>
  <c r="AX595" i="50"/>
  <c r="AX596" i="50"/>
  <c r="AX597" i="50"/>
  <c r="AX598" i="50"/>
  <c r="AX600" i="50"/>
  <c r="AX601" i="50"/>
  <c r="AX602" i="50"/>
  <c r="AX603" i="50"/>
  <c r="AX604" i="50"/>
  <c r="AX605" i="50"/>
  <c r="AX606" i="50"/>
  <c r="AX607" i="50"/>
  <c r="AX608" i="50"/>
  <c r="AX609" i="50"/>
  <c r="AX610" i="50"/>
  <c r="AX611" i="50"/>
  <c r="AX613" i="50"/>
  <c r="AX382" i="50"/>
  <c r="AX528" i="50"/>
  <c r="AX530" i="50"/>
  <c r="AC35" i="35"/>
  <c r="AC15" i="35"/>
  <c r="A15" i="35"/>
  <c r="AC37" i="35"/>
  <c r="A37" i="35"/>
  <c r="B30" i="42"/>
  <c r="A30" i="42"/>
  <c r="B9" i="42"/>
  <c r="A9" i="42"/>
  <c r="B17" i="42"/>
  <c r="A17" i="42"/>
  <c r="C31" i="42"/>
  <c r="Z31" i="42"/>
  <c r="Y31" i="42"/>
  <c r="B24" i="42"/>
  <c r="A24" i="42"/>
  <c r="AB63" i="45"/>
  <c r="AB71" i="45"/>
  <c r="AB59" i="45"/>
  <c r="AB47" i="45"/>
  <c r="AB35" i="45"/>
  <c r="AB40" i="45"/>
  <c r="AB28" i="45"/>
  <c r="AB16" i="45"/>
  <c r="AB62" i="45"/>
  <c r="AB61" i="45"/>
  <c r="AB37" i="45"/>
  <c r="AB25" i="45"/>
  <c r="AH13" i="45"/>
  <c r="AA10" i="45" s="1"/>
  <c r="AB76" i="45"/>
  <c r="AB84" i="45"/>
  <c r="AB99" i="45"/>
  <c r="AB113" i="45"/>
  <c r="AB97" i="45"/>
  <c r="AB74" i="45"/>
  <c r="AB111" i="45"/>
  <c r="AB109" i="45"/>
  <c r="AB33" i="45"/>
  <c r="AB57" i="45"/>
  <c r="AB41" i="45"/>
  <c r="AB29" i="45"/>
  <c r="AB64" i="45"/>
  <c r="AF13" i="45"/>
  <c r="I10" i="45" s="1"/>
  <c r="AB34" i="45"/>
  <c r="AB46" i="45"/>
  <c r="AB58" i="45"/>
  <c r="AB70" i="45"/>
  <c r="AB51" i="45"/>
  <c r="AB39" i="45"/>
  <c r="AB27" i="45"/>
  <c r="AB15" i="45"/>
  <c r="AB50" i="45"/>
  <c r="AB38" i="45"/>
  <c r="AB26" i="45"/>
  <c r="AB14" i="45"/>
  <c r="AX248" i="50"/>
  <c r="AX367" i="50"/>
  <c r="AX399" i="50"/>
  <c r="AX401" i="50"/>
  <c r="AX427" i="50"/>
  <c r="AX428" i="50"/>
  <c r="AX429" i="50"/>
  <c r="AX454" i="50"/>
  <c r="AX455" i="50"/>
  <c r="AX485" i="50"/>
  <c r="AX486" i="50"/>
  <c r="AX487" i="50"/>
  <c r="AX517" i="50"/>
  <c r="AX518" i="50"/>
  <c r="AX519" i="50"/>
  <c r="AX521" i="50"/>
  <c r="AX628" i="50"/>
  <c r="AX422" i="50"/>
  <c r="AX423" i="50"/>
  <c r="AX448" i="50"/>
  <c r="AX449" i="50"/>
  <c r="AX450" i="50"/>
  <c r="AX452" i="50"/>
  <c r="AX481" i="50"/>
  <c r="AX482" i="50"/>
  <c r="AX511" i="50"/>
  <c r="AX512" i="50"/>
  <c r="AX309" i="50"/>
  <c r="AX357" i="50"/>
  <c r="AX390" i="50"/>
  <c r="AX393" i="50"/>
  <c r="AX420" i="50"/>
  <c r="AX447" i="50"/>
  <c r="AX480" i="50"/>
  <c r="AX509" i="50"/>
  <c r="AX510" i="50"/>
  <c r="AX445" i="50"/>
  <c r="AX446" i="50"/>
  <c r="AX477" i="50"/>
  <c r="AX479" i="50"/>
  <c r="AX505" i="50"/>
  <c r="AX506" i="50"/>
  <c r="AX40" i="50"/>
  <c r="AX39" i="50"/>
  <c r="AX36" i="50"/>
  <c r="AX83" i="50"/>
  <c r="AX139" i="50"/>
  <c r="AX150" i="50"/>
  <c r="AX172" i="50"/>
  <c r="AX187" i="50"/>
  <c r="AX350" i="50"/>
  <c r="AX385" i="50"/>
  <c r="AX417" i="50"/>
  <c r="AX444" i="50"/>
  <c r="AX475" i="50"/>
  <c r="AX476" i="50"/>
  <c r="AX504" i="50"/>
  <c r="AX416" i="50"/>
  <c r="AX442" i="50"/>
  <c r="AX443" i="50"/>
  <c r="AX471" i="50"/>
  <c r="AX472" i="50"/>
  <c r="AX473" i="50"/>
  <c r="AX474" i="50"/>
  <c r="AX502" i="50"/>
  <c r="AX503" i="50"/>
  <c r="AX41" i="50"/>
  <c r="AX411" i="50"/>
  <c r="AX439" i="50"/>
  <c r="AX469" i="50"/>
  <c r="AX470" i="50"/>
  <c r="AX501" i="50"/>
  <c r="AX536" i="50"/>
  <c r="AX537" i="50"/>
  <c r="AX539" i="50"/>
  <c r="AX541" i="50"/>
  <c r="AX544" i="50"/>
  <c r="AX546" i="50"/>
  <c r="AX547" i="50"/>
  <c r="AX549" i="50"/>
  <c r="AX60" i="50"/>
  <c r="AX35" i="50"/>
  <c r="AX377" i="50"/>
  <c r="AX409" i="50"/>
  <c r="AX436" i="50"/>
  <c r="AX437" i="50"/>
  <c r="AX438" i="50"/>
  <c r="AX466" i="50"/>
  <c r="AX467" i="50"/>
  <c r="AX496" i="50"/>
  <c r="AX433" i="50"/>
  <c r="AX462" i="50"/>
  <c r="AX463" i="50"/>
  <c r="AX464" i="50"/>
  <c r="AX465" i="50"/>
  <c r="AX495" i="50"/>
  <c r="AX526" i="50"/>
  <c r="AX527" i="50"/>
  <c r="AX529" i="50"/>
  <c r="AX531" i="50"/>
  <c r="AX532" i="50"/>
  <c r="AX27" i="50"/>
  <c r="AX334" i="50"/>
  <c r="AX405" i="50"/>
  <c r="AX407" i="50"/>
  <c r="AX432" i="50"/>
  <c r="AX458" i="50"/>
  <c r="AX459" i="50"/>
  <c r="AX460" i="50"/>
  <c r="AX461" i="50"/>
  <c r="AX490" i="50"/>
  <c r="AX491" i="50"/>
  <c r="AX492" i="50"/>
  <c r="AX403" i="50"/>
  <c r="AX456" i="50"/>
  <c r="AX489" i="50"/>
  <c r="AX522" i="50"/>
  <c r="AX524" i="50"/>
  <c r="AX629" i="50"/>
  <c r="AX630" i="50"/>
  <c r="AX61" i="50"/>
  <c r="AX34" i="50"/>
  <c r="BA13" i="50"/>
  <c r="E10" i="50" s="1"/>
  <c r="AX59" i="50"/>
  <c r="AX16" i="50"/>
  <c r="BI13" i="50"/>
  <c r="AE10" i="50" s="1"/>
  <c r="AX48" i="50"/>
  <c r="AX71" i="50"/>
  <c r="BK13" i="50"/>
  <c r="AM10" i="50" s="1"/>
  <c r="AX33" i="50"/>
  <c r="AX56" i="50"/>
  <c r="AX55" i="50"/>
  <c r="AX52" i="50"/>
  <c r="AX51" i="50"/>
  <c r="AX50" i="50"/>
  <c r="AX47" i="50"/>
  <c r="AX57" i="50"/>
  <c r="AX54" i="50"/>
  <c r="AX53" i="50"/>
  <c r="BJ13" i="50"/>
  <c r="AI10" i="50" s="1"/>
  <c r="AX74" i="50"/>
  <c r="AX75" i="50"/>
  <c r="AX76" i="50"/>
  <c r="AX77" i="50"/>
  <c r="AX78" i="50"/>
  <c r="AX79" i="50"/>
  <c r="AX84" i="50"/>
  <c r="AX85" i="50"/>
  <c r="AX86" i="50"/>
  <c r="AX88" i="50"/>
  <c r="AX89" i="50"/>
  <c r="AX90" i="50"/>
  <c r="AX91" i="50"/>
  <c r="AX92" i="50"/>
  <c r="AX93" i="50"/>
  <c r="AX95" i="50"/>
  <c r="AX96" i="50"/>
  <c r="AX97" i="50"/>
  <c r="AX98" i="50"/>
  <c r="AX99" i="50"/>
  <c r="AX100" i="50"/>
  <c r="AX101" i="50"/>
  <c r="AX102" i="50"/>
  <c r="AX104" i="50"/>
  <c r="AX105" i="50"/>
  <c r="AX106" i="50"/>
  <c r="AX107" i="50"/>
  <c r="AX109" i="50"/>
  <c r="AX110" i="50"/>
  <c r="AX111" i="50"/>
  <c r="AX112" i="50"/>
  <c r="AX113" i="50"/>
  <c r="AX114" i="50"/>
  <c r="AX115" i="50"/>
  <c r="AX116" i="50"/>
  <c r="AX118" i="50"/>
  <c r="AX119" i="50"/>
  <c r="AX120" i="50"/>
  <c r="AX121" i="50"/>
  <c r="AX122" i="50"/>
  <c r="AX123" i="50"/>
  <c r="AX124" i="50"/>
  <c r="AX125" i="50"/>
  <c r="AX126" i="50"/>
  <c r="AX127" i="50"/>
  <c r="AX128" i="50"/>
  <c r="AX129" i="50"/>
  <c r="AX130" i="50"/>
  <c r="AX131" i="50"/>
  <c r="AX132" i="50"/>
  <c r="AX133" i="50"/>
  <c r="AX134" i="50"/>
  <c r="AX135" i="50"/>
  <c r="AX136" i="50"/>
  <c r="AX137" i="50"/>
  <c r="AX138" i="50"/>
  <c r="AX140" i="50"/>
  <c r="AX141" i="50"/>
  <c r="AX142" i="50"/>
  <c r="AX143" i="50"/>
  <c r="AX144" i="50"/>
  <c r="AX145" i="50"/>
  <c r="AX146" i="50"/>
  <c r="AX147" i="50"/>
  <c r="AX148" i="50"/>
  <c r="AX149" i="50"/>
  <c r="AX151" i="50"/>
  <c r="AX152" i="50"/>
  <c r="AX153" i="50"/>
  <c r="AX154" i="50"/>
  <c r="AX155" i="50"/>
  <c r="AX156" i="50"/>
  <c r="AX157" i="50"/>
  <c r="AX158" i="50"/>
  <c r="AX159" i="50"/>
  <c r="AX64" i="50"/>
  <c r="AX20" i="50"/>
  <c r="AX18" i="50"/>
  <c r="AX70" i="50"/>
  <c r="AX69" i="50"/>
  <c r="AX67" i="50"/>
  <c r="AX66" i="50"/>
  <c r="AX22" i="50"/>
  <c r="AX25" i="50"/>
  <c r="BE13" i="50"/>
  <c r="M10" i="50" s="1"/>
  <c r="AX32" i="50"/>
  <c r="AX31" i="50"/>
  <c r="AX30" i="50"/>
  <c r="AX29" i="50"/>
  <c r="AX28" i="50"/>
  <c r="AX38" i="50"/>
  <c r="AX37" i="50"/>
  <c r="AX43" i="50"/>
  <c r="AX45" i="50"/>
  <c r="AX251" i="50"/>
  <c r="AX258" i="50"/>
  <c r="AX323" i="50"/>
  <c r="AX272" i="50"/>
  <c r="AX318" i="50"/>
  <c r="AX320" i="50"/>
  <c r="AX293" i="50"/>
  <c r="AX225" i="50"/>
  <c r="AX338" i="50"/>
  <c r="AX412" i="50"/>
  <c r="AX287" i="50"/>
  <c r="AX383" i="50"/>
  <c r="AX161" i="50"/>
  <c r="AX162" i="50"/>
  <c r="AX163" i="50"/>
  <c r="AX164" i="50"/>
  <c r="AX165" i="50"/>
  <c r="AX166" i="50"/>
  <c r="AX167" i="50"/>
  <c r="AX168" i="50"/>
  <c r="AX169" i="50"/>
  <c r="AX170" i="50"/>
  <c r="AX171" i="50"/>
  <c r="AX173" i="50"/>
  <c r="AX174" i="50"/>
  <c r="AX175" i="50"/>
  <c r="AX176" i="50"/>
  <c r="AX177" i="50"/>
  <c r="AX178" i="50"/>
  <c r="AX179" i="50"/>
  <c r="AX180" i="50"/>
  <c r="AX181" i="50"/>
  <c r="AX182" i="50"/>
  <c r="AX183" i="50"/>
  <c r="AX184" i="50"/>
  <c r="AX185" i="50"/>
  <c r="AX186" i="50"/>
  <c r="AX188" i="50"/>
  <c r="AX189" i="50"/>
  <c r="AX190" i="50"/>
  <c r="AX191" i="50"/>
  <c r="AX192" i="50"/>
  <c r="AX193" i="50"/>
  <c r="AX194" i="50"/>
  <c r="AX195" i="50"/>
  <c r="AX196" i="50"/>
  <c r="AX197" i="50"/>
  <c r="AX198" i="50"/>
  <c r="AX199" i="50"/>
  <c r="AX200" i="50"/>
  <c r="AX201" i="50"/>
  <c r="AX202" i="50"/>
  <c r="AX203" i="50"/>
  <c r="AX204" i="50"/>
  <c r="AX205" i="50"/>
  <c r="AX206" i="50"/>
  <c r="AX207" i="50"/>
  <c r="AX208" i="50"/>
  <c r="AX210" i="50"/>
  <c r="AX211" i="50"/>
  <c r="AX212" i="50"/>
  <c r="AX213" i="50"/>
  <c r="AX284" i="50"/>
  <c r="AX308" i="50"/>
  <c r="AX664" i="50"/>
  <c r="AX665" i="50"/>
  <c r="AX666" i="50"/>
  <c r="AX700" i="50"/>
  <c r="AX701" i="50"/>
  <c r="AX702" i="50"/>
  <c r="AX257" i="50"/>
  <c r="AX329" i="50"/>
  <c r="AX364" i="50"/>
  <c r="AX400" i="50"/>
  <c r="AX261" i="50"/>
  <c r="AX325" i="50"/>
  <c r="B9" i="68"/>
  <c r="AX374" i="50"/>
  <c r="BL13" i="50"/>
  <c r="AP10" i="50" s="1"/>
  <c r="AX62" i="50"/>
  <c r="AX21" i="50"/>
  <c r="AX82" i="50"/>
  <c r="AX94" i="50"/>
  <c r="AB82" i="45"/>
  <c r="AB77" i="45"/>
  <c r="AB90" i="45"/>
  <c r="AB87" i="45"/>
  <c r="AB83" i="45"/>
  <c r="AB100" i="45"/>
  <c r="AB98" i="45"/>
  <c r="AB93" i="45"/>
  <c r="AB107" i="45"/>
  <c r="AB104" i="45"/>
  <c r="AX216" i="50"/>
  <c r="AX245" i="50"/>
  <c r="AX255" i="50"/>
  <c r="AX281" i="50"/>
  <c r="AX317" i="50"/>
  <c r="AX347" i="50"/>
  <c r="AG13" i="45"/>
  <c r="Q10" i="45" s="1"/>
  <c r="BB13" i="50"/>
  <c r="G10" i="50" s="1"/>
  <c r="AX42" i="50"/>
  <c r="BG13" i="50"/>
  <c r="Y10" i="50" s="1"/>
  <c r="AB92" i="45"/>
  <c r="AB85" i="45"/>
  <c r="AX242" i="50"/>
  <c r="AX252" i="50"/>
  <c r="AX278" i="50"/>
  <c r="AX314" i="50"/>
  <c r="BQ13" i="50"/>
  <c r="M12" i="50" s="1"/>
  <c r="AB49" i="45"/>
  <c r="AX239" i="50"/>
  <c r="AX249" i="50"/>
  <c r="AX275" i="50"/>
  <c r="AX311" i="50"/>
  <c r="AB60" i="45"/>
  <c r="AX87" i="50"/>
  <c r="AX236" i="50"/>
  <c r="AX246" i="50"/>
  <c r="AB80" i="45"/>
  <c r="AB78" i="45"/>
  <c r="AB75" i="45"/>
  <c r="AB73" i="45"/>
  <c r="AB91" i="45"/>
  <c r="AB88" i="45"/>
  <c r="AB101" i="45"/>
  <c r="AB94" i="45"/>
  <c r="AB112" i="45"/>
  <c r="AB110" i="45"/>
  <c r="AB108" i="45"/>
  <c r="AB105" i="45"/>
  <c r="AX214" i="50"/>
  <c r="AX233" i="50"/>
  <c r="AX243" i="50"/>
  <c r="AX269" i="50"/>
  <c r="AX305" i="50"/>
  <c r="AB22" i="45"/>
  <c r="AX58" i="50"/>
  <c r="AX230" i="50"/>
  <c r="AX240" i="50"/>
  <c r="AX266" i="50"/>
  <c r="AX302" i="50"/>
  <c r="AB52" i="45"/>
  <c r="AB69" i="45"/>
  <c r="AB45" i="45"/>
  <c r="AD13" i="45"/>
  <c r="E10" i="45" s="1"/>
  <c r="AX80" i="50"/>
  <c r="AX108" i="50"/>
  <c r="AX227" i="50"/>
  <c r="AX237" i="50"/>
  <c r="AX263" i="50"/>
  <c r="AX299" i="50"/>
  <c r="AX335" i="50"/>
  <c r="AX224" i="50"/>
  <c r="AX234" i="50"/>
  <c r="AX260" i="50"/>
  <c r="AX296" i="50"/>
  <c r="AX332" i="50"/>
  <c r="AX46" i="50"/>
  <c r="AB81" i="45"/>
  <c r="AB79" i="45"/>
  <c r="AB89" i="45"/>
  <c r="AB102" i="45"/>
  <c r="AB95" i="45"/>
  <c r="AB106" i="45"/>
  <c r="AX218" i="50"/>
  <c r="AX267" i="50"/>
  <c r="AX373" i="50"/>
  <c r="AB54" i="45"/>
  <c r="AX14" i="50"/>
  <c r="AX72" i="50"/>
  <c r="AX26" i="50"/>
  <c r="AX81" i="50"/>
  <c r="AX228" i="50"/>
  <c r="AX254" i="50"/>
  <c r="AX264" i="50"/>
  <c r="AX290" i="50"/>
  <c r="AX326" i="50"/>
  <c r="AX361" i="50"/>
  <c r="AX371" i="50"/>
  <c r="AX397" i="50"/>
  <c r="AX358" i="50"/>
  <c r="AX368" i="50"/>
  <c r="AX394" i="50"/>
  <c r="AX430" i="50"/>
  <c r="AX270" i="50"/>
  <c r="AX273" i="50"/>
  <c r="AX276" i="50"/>
  <c r="AX279" i="50"/>
  <c r="AX282" i="50"/>
  <c r="AX285" i="50"/>
  <c r="AX288" i="50"/>
  <c r="AX291" i="50"/>
  <c r="AX294" i="50"/>
  <c r="AX297" i="50"/>
  <c r="AX300" i="50"/>
  <c r="AX303" i="50"/>
  <c r="AX306" i="50"/>
  <c r="AX312" i="50"/>
  <c r="AX315" i="50"/>
  <c r="AX321" i="50"/>
  <c r="AX324" i="50"/>
  <c r="AX327" i="50"/>
  <c r="AX330" i="50"/>
  <c r="AX333" i="50"/>
  <c r="AX336" i="50"/>
  <c r="AX339" i="50"/>
  <c r="AX342" i="50"/>
  <c r="AX355" i="50"/>
  <c r="AX365" i="50"/>
  <c r="AX391" i="50"/>
  <c r="AX352" i="50"/>
  <c r="AX362" i="50"/>
  <c r="AX388" i="50"/>
  <c r="AX424" i="50"/>
  <c r="AX349" i="50"/>
  <c r="AX359" i="50"/>
  <c r="AX346" i="50"/>
  <c r="AX356" i="50"/>
  <c r="AX220" i="50"/>
  <c r="AX223" i="50"/>
  <c r="AX226" i="50"/>
  <c r="AX229" i="50"/>
  <c r="AX232" i="50"/>
  <c r="AX235" i="50"/>
  <c r="AX238" i="50"/>
  <c r="AX241" i="50"/>
  <c r="AX244" i="50"/>
  <c r="AX247" i="50"/>
  <c r="AX250" i="50"/>
  <c r="AX253" i="50"/>
  <c r="AX256" i="50"/>
  <c r="AX259" i="50"/>
  <c r="AX262" i="50"/>
  <c r="AX265" i="50"/>
  <c r="AX268" i="50"/>
  <c r="AX271" i="50"/>
  <c r="AX274" i="50"/>
  <c r="AX277" i="50"/>
  <c r="AX280" i="50"/>
  <c r="AX283" i="50"/>
  <c r="AX286" i="50"/>
  <c r="AX289" i="50"/>
  <c r="AX292" i="50"/>
  <c r="AX295" i="50"/>
  <c r="AX298" i="50"/>
  <c r="AX301" i="50"/>
  <c r="AX304" i="50"/>
  <c r="AX307" i="50"/>
  <c r="AX310" i="50"/>
  <c r="AX313" i="50"/>
  <c r="AX316" i="50"/>
  <c r="AX319" i="50"/>
  <c r="AX322" i="50"/>
  <c r="AX328" i="50"/>
  <c r="AX331" i="50"/>
  <c r="AX337" i="50"/>
  <c r="AX340" i="50"/>
  <c r="AX343" i="50"/>
  <c r="AX353" i="50"/>
  <c r="AX379" i="50"/>
  <c r="AX415" i="50"/>
  <c r="AX376" i="50"/>
  <c r="AX386" i="50"/>
  <c r="AX344" i="50"/>
  <c r="AX370" i="50"/>
  <c r="AX380" i="50"/>
  <c r="AX406" i="50"/>
  <c r="AX389" i="50"/>
  <c r="AX392" i="50"/>
  <c r="AX395" i="50"/>
  <c r="AX398" i="50"/>
  <c r="AX404" i="50"/>
  <c r="AX410" i="50"/>
  <c r="AX413" i="50"/>
  <c r="AX419" i="50"/>
  <c r="AX434" i="50"/>
  <c r="AX440" i="50"/>
  <c r="AC17" i="35"/>
  <c r="AC39" i="35"/>
  <c r="AC28" i="35"/>
  <c r="AC40" i="35"/>
  <c r="AC29" i="35"/>
  <c r="AC41" i="35"/>
  <c r="AC30" i="35"/>
  <c r="AC42" i="35"/>
  <c r="AX345" i="50"/>
  <c r="AX348" i="50"/>
  <c r="AX351" i="50"/>
  <c r="AX354" i="50"/>
  <c r="AX360" i="50"/>
  <c r="AX363" i="50"/>
  <c r="AX369" i="50"/>
  <c r="AX372" i="50"/>
  <c r="AX375" i="50"/>
  <c r="AX378" i="50"/>
  <c r="AX381" i="50"/>
  <c r="AX384" i="50"/>
  <c r="AX387" i="50"/>
  <c r="AX396" i="50"/>
  <c r="AX402" i="50"/>
  <c r="AX408" i="50"/>
  <c r="AX414" i="50"/>
  <c r="AX426" i="50"/>
  <c r="AX435" i="50"/>
  <c r="AC31" i="35"/>
  <c r="AC32" i="35"/>
  <c r="AC14" i="35"/>
  <c r="AC33" i="35"/>
  <c r="AF12" i="35"/>
  <c r="F10" i="35" s="1"/>
  <c r="AC34" i="35"/>
  <c r="AC36" i="35"/>
  <c r="AC16" i="35"/>
  <c r="AC38" i="35"/>
  <c r="Y6" i="14"/>
  <c r="O4" i="14" s="1"/>
  <c r="J15" i="68"/>
  <c r="D22" i="68"/>
  <c r="D22" i="42"/>
  <c r="Z22" i="42" s="1"/>
  <c r="D9" i="16"/>
  <c r="D24" i="68"/>
  <c r="D25" i="16"/>
  <c r="AC9" i="6"/>
  <c r="D16" i="68"/>
  <c r="D25" i="27"/>
  <c r="AL12" i="35"/>
  <c r="AB10" i="35" s="1"/>
  <c r="AC13" i="35"/>
  <c r="D29" i="16"/>
  <c r="D12" i="42"/>
  <c r="Y12" i="42" s="1"/>
  <c r="D28" i="68"/>
  <c r="D28" i="42"/>
  <c r="Z28" i="42" s="1"/>
  <c r="D13" i="27"/>
  <c r="Y14" i="42"/>
  <c r="C14" i="42"/>
  <c r="Z13" i="42"/>
  <c r="Z30" i="42"/>
  <c r="Y30" i="42"/>
  <c r="C23" i="16"/>
  <c r="C32" i="16"/>
  <c r="C21" i="42"/>
  <c r="C13" i="42"/>
  <c r="C14" i="27"/>
  <c r="AJ26" i="16"/>
  <c r="Y9" i="42"/>
  <c r="C16" i="16"/>
  <c r="J25" i="68"/>
  <c r="G25" i="68" s="1"/>
  <c r="C14" i="68"/>
  <c r="A14" i="68" s="1"/>
  <c r="C26" i="16"/>
  <c r="D24" i="16"/>
  <c r="C24" i="27"/>
  <c r="D23" i="68"/>
  <c r="D23" i="42"/>
  <c r="J21" i="68"/>
  <c r="I21" i="68"/>
  <c r="J14" i="68"/>
  <c r="G14" i="68" s="1"/>
  <c r="Z17" i="42"/>
  <c r="I13" i="68"/>
  <c r="C13" i="68"/>
  <c r="A13" i="68" s="1"/>
  <c r="J13" i="68"/>
  <c r="AJ15" i="16"/>
  <c r="C15" i="16"/>
  <c r="C10" i="16"/>
  <c r="I9" i="68"/>
  <c r="D16" i="42"/>
  <c r="Y16" i="42" s="1"/>
  <c r="D17" i="27"/>
  <c r="D17" i="16"/>
  <c r="Z15" i="42"/>
  <c r="Y15" i="42"/>
  <c r="C15" i="42"/>
  <c r="AJ32" i="16"/>
  <c r="C26" i="27"/>
  <c r="J9" i="68"/>
  <c r="Y25" i="42"/>
  <c r="C25" i="42"/>
  <c r="Z25" i="42"/>
  <c r="D29" i="68"/>
  <c r="K29" i="68" s="1"/>
  <c r="H29" i="68" s="1"/>
  <c r="D29" i="42"/>
  <c r="C29" i="42" s="1"/>
  <c r="D30" i="27"/>
  <c r="D31" i="27"/>
  <c r="D31" i="16"/>
  <c r="D8" i="27"/>
  <c r="D7" i="42"/>
  <c r="Z7" i="42" s="1"/>
  <c r="D8" i="16"/>
  <c r="D20" i="27"/>
  <c r="D19" i="68"/>
  <c r="D31" i="68"/>
  <c r="K31" i="68" s="1"/>
  <c r="H31" i="68" s="1"/>
  <c r="D32" i="27"/>
  <c r="D8" i="68"/>
  <c r="K8" i="68" s="1"/>
  <c r="H8" i="68" s="1"/>
  <c r="D20" i="68"/>
  <c r="D21" i="27"/>
  <c r="D20" i="42"/>
  <c r="D13" i="16"/>
  <c r="AH7" i="16"/>
  <c r="D26" i="68"/>
  <c r="AJ10" i="16"/>
  <c r="C16" i="27"/>
  <c r="Z18" i="42"/>
  <c r="Y18" i="42"/>
  <c r="C18" i="42"/>
  <c r="Y21" i="42"/>
  <c r="AL26" i="16"/>
  <c r="D12" i="68"/>
  <c r="D27" i="27"/>
  <c r="D18" i="68"/>
  <c r="K18" i="68" s="1"/>
  <c r="H18" i="68" s="1"/>
  <c r="AJ30" i="16"/>
  <c r="D11" i="27"/>
  <c r="D10" i="42"/>
  <c r="AL30" i="16"/>
  <c r="Z24" i="42"/>
  <c r="D11" i="16"/>
  <c r="D10" i="68"/>
  <c r="D19" i="16"/>
  <c r="Y24" i="42"/>
  <c r="Z9" i="42"/>
  <c r="I17" i="68"/>
  <c r="D27" i="16"/>
  <c r="D19" i="27"/>
  <c r="C15" i="27"/>
  <c r="C23" i="27"/>
  <c r="C17" i="68"/>
  <c r="A17" i="68" s="1"/>
  <c r="AO7" i="27"/>
  <c r="J3" i="28"/>
  <c r="C28" i="27"/>
  <c r="AJ12" i="16"/>
  <c r="AL12" i="16"/>
  <c r="AL23" i="16"/>
  <c r="AJ28" i="16"/>
  <c r="D19" i="42"/>
  <c r="C25" i="68"/>
  <c r="A25" i="68" s="1"/>
  <c r="D11" i="68"/>
  <c r="K11" i="68" s="1"/>
  <c r="H11" i="68" s="1"/>
  <c r="D11" i="42"/>
  <c r="Y11" i="42" s="1"/>
  <c r="D12" i="27"/>
  <c r="D27" i="42"/>
  <c r="D20" i="16"/>
  <c r="AL28" i="16"/>
  <c r="D27" i="68"/>
  <c r="K27" i="68" s="1"/>
  <c r="H27" i="68" s="1"/>
  <c r="Y17" i="42"/>
  <c r="C28" i="16"/>
  <c r="H7" i="37"/>
  <c r="Y4" i="136" s="1"/>
  <c r="F38" i="6"/>
  <c r="C10" i="27"/>
  <c r="C26" i="42"/>
  <c r="C9" i="27"/>
  <c r="Y26" i="42"/>
  <c r="Z8" i="42"/>
  <c r="C22" i="16"/>
  <c r="C21" i="68"/>
  <c r="A21" i="68" s="1"/>
  <c r="C12" i="16"/>
  <c r="C18" i="27"/>
  <c r="AJ22" i="16"/>
  <c r="J7" i="68"/>
  <c r="AL22" i="16"/>
  <c r="AJ18" i="16"/>
  <c r="C18" i="16"/>
  <c r="AL18" i="16"/>
  <c r="AJ14" i="16"/>
  <c r="C14" i="16"/>
  <c r="AL21" i="16"/>
  <c r="C21" i="16"/>
  <c r="C29" i="27"/>
  <c r="AX65" i="50"/>
  <c r="AX49" i="50"/>
  <c r="AX17" i="50"/>
  <c r="AJ23" i="16"/>
  <c r="AB21" i="45"/>
  <c r="AB23" i="45"/>
  <c r="AB55" i="45"/>
  <c r="AX19" i="50"/>
  <c r="BH13" i="50"/>
  <c r="AA10" i="50" s="1"/>
  <c r="C8" i="42"/>
  <c r="BD13" i="50"/>
  <c r="L10" i="50" s="1"/>
  <c r="AL16" i="16"/>
  <c r="AX68" i="50"/>
  <c r="AX23" i="50"/>
  <c r="AX73" i="50"/>
  <c r="C22" i="27"/>
  <c r="AX44" i="50"/>
  <c r="AB53" i="45"/>
  <c r="AE13" i="45"/>
  <c r="H10" i="45" s="1"/>
  <c r="AX63" i="50"/>
  <c r="BM13" i="50"/>
  <c r="AT10" i="50" s="1"/>
  <c r="BC13" i="50"/>
  <c r="I10" i="50" s="1"/>
  <c r="AX15" i="50"/>
  <c r="AX215" i="50"/>
  <c r="AX217" i="50"/>
  <c r="AX219" i="50"/>
  <c r="AX221" i="50"/>
  <c r="AX222" i="50"/>
  <c r="AX231" i="50"/>
  <c r="AC7" i="71"/>
  <c r="R4" i="136" s="1"/>
  <c r="N7" i="13"/>
  <c r="C4" i="136" s="1"/>
  <c r="D5" i="42"/>
  <c r="AY17" i="50" l="1"/>
  <c r="AJ13" i="45"/>
  <c r="AP22" i="27"/>
  <c r="AP24" i="27"/>
  <c r="AP26" i="27"/>
  <c r="AP29" i="27"/>
  <c r="AP10" i="27"/>
  <c r="AP14" i="27"/>
  <c r="AP28" i="27"/>
  <c r="AP23" i="27"/>
  <c r="AP16" i="27"/>
  <c r="AP15" i="27"/>
  <c r="AP9" i="27"/>
  <c r="B30" i="16"/>
  <c r="AI15" i="16"/>
  <c r="A30" i="68"/>
  <c r="AI10" i="16"/>
  <c r="AI18" i="16"/>
  <c r="N4" i="136"/>
  <c r="G15" i="68"/>
  <c r="AI12" i="16"/>
  <c r="AI26" i="16"/>
  <c r="N34" i="6"/>
  <c r="N35" i="6"/>
  <c r="AI28" i="16"/>
  <c r="N36" i="6"/>
  <c r="N37" i="6"/>
  <c r="N33" i="6"/>
  <c r="R3" i="136"/>
  <c r="AD3" i="136"/>
  <c r="G17" i="68"/>
  <c r="U3" i="136"/>
  <c r="X4" i="136"/>
  <c r="X3" i="136"/>
  <c r="AI21" i="16"/>
  <c r="Y3" i="136"/>
  <c r="U4" i="136"/>
  <c r="C3" i="136"/>
  <c r="AI23" i="16"/>
  <c r="AI32" i="16"/>
  <c r="AI16" i="16"/>
  <c r="I23" i="68"/>
  <c r="K23" i="68"/>
  <c r="H23" i="68" s="1"/>
  <c r="BB11" i="27"/>
  <c r="BD11" i="27"/>
  <c r="BC11" i="27"/>
  <c r="BB21" i="27"/>
  <c r="BD21" i="27"/>
  <c r="BC21" i="27"/>
  <c r="C17" i="16"/>
  <c r="B17" i="16" s="1"/>
  <c r="AM17" i="16"/>
  <c r="AO17" i="16"/>
  <c r="AK17" i="16"/>
  <c r="AP17" i="16"/>
  <c r="C22" i="68"/>
  <c r="A22" i="68" s="1"/>
  <c r="K22" i="68"/>
  <c r="H22" i="68" s="1"/>
  <c r="AM8" i="16"/>
  <c r="AO8" i="16"/>
  <c r="AK8" i="16"/>
  <c r="AP8" i="16"/>
  <c r="I20" i="68"/>
  <c r="K20" i="68"/>
  <c r="H20" i="68" s="1"/>
  <c r="BD8" i="27"/>
  <c r="BC8" i="27"/>
  <c r="BB8" i="27"/>
  <c r="BD17" i="27"/>
  <c r="BC17" i="27"/>
  <c r="BB17" i="27"/>
  <c r="AM24" i="16"/>
  <c r="AK24" i="16"/>
  <c r="AP24" i="16"/>
  <c r="AO24" i="16"/>
  <c r="BD25" i="27"/>
  <c r="BC25" i="27"/>
  <c r="BB25" i="27"/>
  <c r="AP19" i="16"/>
  <c r="AO19" i="16"/>
  <c r="AM19" i="16"/>
  <c r="AK19" i="16"/>
  <c r="AK31" i="16"/>
  <c r="AO31" i="16"/>
  <c r="AM31" i="16"/>
  <c r="AP31" i="16"/>
  <c r="BB13" i="27"/>
  <c r="BD13" i="27"/>
  <c r="BC13" i="27"/>
  <c r="I16" i="68"/>
  <c r="K16" i="68"/>
  <c r="H16" i="68" s="1"/>
  <c r="C10" i="68"/>
  <c r="A10" i="68" s="1"/>
  <c r="K10" i="68"/>
  <c r="H10" i="68" s="1"/>
  <c r="BB27" i="27"/>
  <c r="BD27" i="27"/>
  <c r="BC27" i="27"/>
  <c r="BD32" i="27"/>
  <c r="BC32" i="27"/>
  <c r="BB32" i="27"/>
  <c r="BC31" i="27"/>
  <c r="BB31" i="27"/>
  <c r="BD31" i="27"/>
  <c r="AI22" i="16"/>
  <c r="AI14" i="16"/>
  <c r="AP20" i="16"/>
  <c r="AO20" i="16"/>
  <c r="AM20" i="16"/>
  <c r="AK20" i="16"/>
  <c r="AP11" i="16"/>
  <c r="AO11" i="16"/>
  <c r="AM11" i="16"/>
  <c r="AK11" i="16"/>
  <c r="J12" i="68"/>
  <c r="K12" i="68"/>
  <c r="H12" i="68" s="1"/>
  <c r="C26" i="68"/>
  <c r="A26" i="68" s="1"/>
  <c r="K26" i="68"/>
  <c r="H26" i="68" s="1"/>
  <c r="BC30" i="27"/>
  <c r="BB30" i="27"/>
  <c r="BD30" i="27"/>
  <c r="C28" i="68"/>
  <c r="A28" i="68" s="1"/>
  <c r="K28" i="68"/>
  <c r="H28" i="68" s="1"/>
  <c r="AJ25" i="16"/>
  <c r="AM25" i="16"/>
  <c r="AP25" i="16"/>
  <c r="AK25" i="16"/>
  <c r="AO25" i="16"/>
  <c r="BB19" i="27"/>
  <c r="BD19" i="27"/>
  <c r="BC19" i="27"/>
  <c r="C19" i="68"/>
  <c r="A19" i="68" s="1"/>
  <c r="K19" i="68"/>
  <c r="H19" i="68" s="1"/>
  <c r="I24" i="68"/>
  <c r="K24" i="68"/>
  <c r="H24" i="68" s="1"/>
  <c r="BB12" i="27"/>
  <c r="BD12" i="27"/>
  <c r="BC12" i="27"/>
  <c r="AL27" i="16"/>
  <c r="AP27" i="16"/>
  <c r="AO27" i="16"/>
  <c r="AM27" i="16"/>
  <c r="AK27" i="16"/>
  <c r="AK13" i="16"/>
  <c r="AP13" i="16"/>
  <c r="AO13" i="16"/>
  <c r="AM13" i="16"/>
  <c r="BB20" i="27"/>
  <c r="BD20" i="27"/>
  <c r="BC20" i="27"/>
  <c r="AL29" i="16"/>
  <c r="AK29" i="16"/>
  <c r="AP29" i="16"/>
  <c r="AO29" i="16"/>
  <c r="AM29" i="16"/>
  <c r="AL9" i="16"/>
  <c r="AM9" i="16"/>
  <c r="AO9" i="16"/>
  <c r="AP9" i="16"/>
  <c r="AK9" i="16"/>
  <c r="AI30" i="16"/>
  <c r="AG7" i="28"/>
  <c r="N3" i="136" s="1"/>
  <c r="BA19" i="27"/>
  <c r="AX19" i="27"/>
  <c r="AZ19" i="27"/>
  <c r="AT19" i="27"/>
  <c r="BA8" i="27"/>
  <c r="AZ8" i="27"/>
  <c r="AT8" i="27"/>
  <c r="AX8" i="27"/>
  <c r="BA11" i="27"/>
  <c r="AZ11" i="27"/>
  <c r="AT11" i="27"/>
  <c r="AX11" i="27"/>
  <c r="AZ32" i="27"/>
  <c r="BA32" i="27"/>
  <c r="AT32" i="27"/>
  <c r="AX32" i="27"/>
  <c r="AZ31" i="27"/>
  <c r="AT31" i="27"/>
  <c r="AX31" i="27"/>
  <c r="BA31" i="27"/>
  <c r="BA17" i="27"/>
  <c r="AZ17" i="27"/>
  <c r="AT17" i="27"/>
  <c r="AX17" i="27"/>
  <c r="AX13" i="27"/>
  <c r="AZ13" i="27"/>
  <c r="BA13" i="27"/>
  <c r="AT13" i="27"/>
  <c r="BA25" i="27"/>
  <c r="AZ25" i="27"/>
  <c r="AT25" i="27"/>
  <c r="AX25" i="27"/>
  <c r="AX12" i="27"/>
  <c r="AT12" i="27"/>
  <c r="BA12" i="27"/>
  <c r="AZ12" i="27"/>
  <c r="AT30" i="27"/>
  <c r="AZ30" i="27"/>
  <c r="AX30" i="27"/>
  <c r="BA30" i="27"/>
  <c r="AZ21" i="27"/>
  <c r="AX21" i="27"/>
  <c r="AT21" i="27"/>
  <c r="BA21" i="27"/>
  <c r="AX27" i="27"/>
  <c r="BA27" i="27"/>
  <c r="AZ27" i="27"/>
  <c r="AT27" i="27"/>
  <c r="AX20" i="27"/>
  <c r="AT20" i="27"/>
  <c r="BA20" i="27"/>
  <c r="AZ20" i="27"/>
  <c r="AQ30" i="27"/>
  <c r="AQ12" i="27"/>
  <c r="AQ20" i="27"/>
  <c r="AQ11" i="27"/>
  <c r="AQ21" i="27"/>
  <c r="AQ8" i="27"/>
  <c r="AQ19" i="27"/>
  <c r="AQ27" i="27"/>
  <c r="AQ32" i="27"/>
  <c r="AQ31" i="27"/>
  <c r="AQ17" i="27"/>
  <c r="AQ13" i="27"/>
  <c r="AQ25" i="27"/>
  <c r="AC10" i="6"/>
  <c r="G7" i="68"/>
  <c r="G30" i="68"/>
  <c r="B15" i="68"/>
  <c r="AL25" i="16"/>
  <c r="W31" i="42"/>
  <c r="B8" i="42"/>
  <c r="A8" i="42"/>
  <c r="B15" i="42"/>
  <c r="A15" i="42"/>
  <c r="B14" i="42"/>
  <c r="A14" i="42"/>
  <c r="B25" i="42"/>
  <c r="A25" i="42"/>
  <c r="B21" i="42"/>
  <c r="A21" i="42"/>
  <c r="B18" i="42"/>
  <c r="A18" i="42"/>
  <c r="B31" i="42"/>
  <c r="A31" i="42"/>
  <c r="B26" i="42"/>
  <c r="A26" i="42"/>
  <c r="B29" i="42"/>
  <c r="A29" i="42"/>
  <c r="B13" i="42"/>
  <c r="A13" i="42"/>
  <c r="B23" i="27"/>
  <c r="A23" i="27"/>
  <c r="B23" i="16"/>
  <c r="A23" i="16"/>
  <c r="B9" i="27"/>
  <c r="A9" i="27"/>
  <c r="B18" i="27"/>
  <c r="A18" i="27"/>
  <c r="B15" i="27"/>
  <c r="A15" i="27"/>
  <c r="B10" i="16"/>
  <c r="A10" i="16"/>
  <c r="B29" i="27"/>
  <c r="A29" i="27"/>
  <c r="B18" i="16"/>
  <c r="A18" i="16"/>
  <c r="B28" i="16"/>
  <c r="A28" i="16"/>
  <c r="B26" i="16"/>
  <c r="A26" i="16"/>
  <c r="B14" i="27"/>
  <c r="A14" i="27"/>
  <c r="B12" i="16"/>
  <c r="A12" i="16"/>
  <c r="B32" i="16"/>
  <c r="A32" i="16"/>
  <c r="B26" i="27"/>
  <c r="A26" i="27"/>
  <c r="B15" i="16"/>
  <c r="A15" i="16"/>
  <c r="B24" i="27"/>
  <c r="A24" i="27"/>
  <c r="B14" i="16"/>
  <c r="A14" i="16"/>
  <c r="B16" i="27"/>
  <c r="A16" i="27"/>
  <c r="B21" i="16"/>
  <c r="A21" i="16"/>
  <c r="B22" i="16"/>
  <c r="A22" i="16"/>
  <c r="B10" i="27"/>
  <c r="A10" i="27"/>
  <c r="B16" i="16"/>
  <c r="A16" i="16"/>
  <c r="B22" i="27"/>
  <c r="A22" i="27"/>
  <c r="B28" i="27"/>
  <c r="A28" i="27"/>
  <c r="B17" i="68"/>
  <c r="B21" i="68"/>
  <c r="B7" i="68"/>
  <c r="B13" i="68"/>
  <c r="B14" i="68"/>
  <c r="B25" i="68"/>
  <c r="C9" i="16"/>
  <c r="C25" i="16"/>
  <c r="C29" i="16"/>
  <c r="AJ9" i="16"/>
  <c r="J22" i="68"/>
  <c r="C22" i="42"/>
  <c r="AJ29" i="16"/>
  <c r="C25" i="27"/>
  <c r="Y22" i="42"/>
  <c r="I22" i="68"/>
  <c r="J24" i="68"/>
  <c r="C24" i="68"/>
  <c r="A24" i="68" s="1"/>
  <c r="J16" i="68"/>
  <c r="C16" i="68"/>
  <c r="A16" i="68" s="1"/>
  <c r="C13" i="27"/>
  <c r="Y28" i="42"/>
  <c r="C12" i="42"/>
  <c r="C28" i="42"/>
  <c r="W13" i="42"/>
  <c r="Z12" i="42"/>
  <c r="G21" i="68"/>
  <c r="W30" i="42"/>
  <c r="J28" i="68"/>
  <c r="I28" i="68"/>
  <c r="C17" i="27"/>
  <c r="C31" i="16"/>
  <c r="C13" i="16"/>
  <c r="AJ13" i="16"/>
  <c r="AO24" i="27"/>
  <c r="J20" i="68"/>
  <c r="AL13" i="16"/>
  <c r="AJ31" i="16"/>
  <c r="C27" i="16"/>
  <c r="I10" i="68"/>
  <c r="AL31" i="16"/>
  <c r="C20" i="27"/>
  <c r="AH26" i="16"/>
  <c r="C32" i="27"/>
  <c r="AH32" i="16"/>
  <c r="AH15" i="16"/>
  <c r="C7" i="42"/>
  <c r="C23" i="68"/>
  <c r="A23" i="68" s="1"/>
  <c r="W15" i="42"/>
  <c r="W18" i="42"/>
  <c r="AO26" i="27"/>
  <c r="J26" i="68"/>
  <c r="I26" i="68"/>
  <c r="C24" i="16"/>
  <c r="AJ24" i="16"/>
  <c r="AL24" i="16"/>
  <c r="G13" i="68"/>
  <c r="J23" i="68"/>
  <c r="Z23" i="42"/>
  <c r="Y23" i="42"/>
  <c r="C23" i="42"/>
  <c r="Y29" i="42"/>
  <c r="Z20" i="42"/>
  <c r="Z29" i="42"/>
  <c r="AO14" i="27"/>
  <c r="AH10" i="16"/>
  <c r="Y20" i="42"/>
  <c r="C8" i="16"/>
  <c r="AL8" i="16"/>
  <c r="AJ8" i="16"/>
  <c r="J29" i="68"/>
  <c r="C29" i="68"/>
  <c r="A29" i="68" s="1"/>
  <c r="I29" i="68"/>
  <c r="AL17" i="16"/>
  <c r="AJ17" i="16"/>
  <c r="J10" i="68"/>
  <c r="C16" i="42"/>
  <c r="C8" i="27"/>
  <c r="W21" i="42"/>
  <c r="AO16" i="27"/>
  <c r="W9" i="42"/>
  <c r="C21" i="27"/>
  <c r="J19" i="68"/>
  <c r="Z16" i="42"/>
  <c r="C31" i="27"/>
  <c r="W25" i="42"/>
  <c r="G9" i="68"/>
  <c r="J8" i="68"/>
  <c r="C8" i="68"/>
  <c r="A8" i="68" s="1"/>
  <c r="I8" i="68"/>
  <c r="W17" i="42"/>
  <c r="Y7" i="42"/>
  <c r="C20" i="68"/>
  <c r="A20" i="68" s="1"/>
  <c r="I19" i="68"/>
  <c r="AJ27" i="16"/>
  <c r="AH30" i="16"/>
  <c r="I31" i="68"/>
  <c r="J31" i="68"/>
  <c r="C31" i="68"/>
  <c r="A31" i="68" s="1"/>
  <c r="C20" i="42"/>
  <c r="C30" i="27"/>
  <c r="AO23" i="27"/>
  <c r="I12" i="68"/>
  <c r="AH28" i="16"/>
  <c r="C12" i="68"/>
  <c r="A12" i="68" s="1"/>
  <c r="W24" i="42"/>
  <c r="C27" i="27"/>
  <c r="AL11" i="16"/>
  <c r="C11" i="16"/>
  <c r="AJ11" i="16"/>
  <c r="AL19" i="16"/>
  <c r="AJ19" i="16"/>
  <c r="C19" i="16"/>
  <c r="C19" i="27"/>
  <c r="C10" i="42"/>
  <c r="Z10" i="42"/>
  <c r="Y10" i="42"/>
  <c r="C11" i="27"/>
  <c r="C18" i="68"/>
  <c r="A18" i="68" s="1"/>
  <c r="I18" i="68"/>
  <c r="J18" i="68"/>
  <c r="AO28" i="27"/>
  <c r="AH12" i="16"/>
  <c r="J11" i="68"/>
  <c r="I11" i="68"/>
  <c r="C11" i="68"/>
  <c r="A11" i="68" s="1"/>
  <c r="AJ20" i="16"/>
  <c r="C20" i="16"/>
  <c r="AL20" i="16"/>
  <c r="Z19" i="42"/>
  <c r="C19" i="42"/>
  <c r="Y19" i="42"/>
  <c r="Z27" i="42"/>
  <c r="C27" i="42"/>
  <c r="Y27" i="42"/>
  <c r="W8" i="42"/>
  <c r="AH22" i="16"/>
  <c r="Z11" i="42"/>
  <c r="C11" i="42"/>
  <c r="AO18" i="27"/>
  <c r="C12" i="27"/>
  <c r="AO10" i="27"/>
  <c r="J27" i="68"/>
  <c r="C27" i="68"/>
  <c r="A27" i="68" s="1"/>
  <c r="I27" i="68"/>
  <c r="AH16" i="16"/>
  <c r="AO9" i="27"/>
  <c r="W26" i="42"/>
  <c r="AO22" i="27"/>
  <c r="AH18" i="16"/>
  <c r="AH23" i="16"/>
  <c r="AO15" i="27"/>
  <c r="AO29" i="27"/>
  <c r="AH21" i="16"/>
  <c r="AH14" i="16"/>
  <c r="W14" i="42"/>
  <c r="AI13" i="45" l="1"/>
  <c r="AC17" i="45"/>
  <c r="AB17" i="45" s="1"/>
  <c r="AP32" i="27"/>
  <c r="AP8" i="27"/>
  <c r="AP17" i="27"/>
  <c r="AP19" i="27"/>
  <c r="AP13" i="27"/>
  <c r="AP11" i="27"/>
  <c r="AP20" i="27"/>
  <c r="AP12" i="27"/>
  <c r="AP30" i="27"/>
  <c r="AP27" i="27"/>
  <c r="AP25" i="27"/>
  <c r="AP21" i="27"/>
  <c r="AP31" i="27"/>
  <c r="B19" i="68"/>
  <c r="A17" i="16"/>
  <c r="G23" i="68"/>
  <c r="B28" i="68"/>
  <c r="G20" i="68"/>
  <c r="B10" i="68"/>
  <c r="B26" i="68"/>
  <c r="AI9" i="16"/>
  <c r="AI27" i="16"/>
  <c r="AI31" i="16"/>
  <c r="BO13" i="50"/>
  <c r="G12" i="68"/>
  <c r="AI25" i="16"/>
  <c r="AI11" i="16"/>
  <c r="K6" i="68"/>
  <c r="BB6" i="27"/>
  <c r="BD6" i="27"/>
  <c r="G24" i="68"/>
  <c r="AI24" i="16"/>
  <c r="BC6" i="27"/>
  <c r="AI19" i="16"/>
  <c r="G16" i="68"/>
  <c r="AP6" i="16"/>
  <c r="AI17" i="16"/>
  <c r="B22" i="68"/>
  <c r="AI29" i="16"/>
  <c r="AI13" i="16"/>
  <c r="AI20" i="16"/>
  <c r="AI8" i="16"/>
  <c r="AO6" i="16"/>
  <c r="AT6" i="27"/>
  <c r="S3" i="27" s="1"/>
  <c r="BA6" i="27"/>
  <c r="AN3" i="27" s="1"/>
  <c r="AZ6" i="27"/>
  <c r="AM3" i="27" s="1"/>
  <c r="AX6" i="27"/>
  <c r="AF3" i="27" s="1"/>
  <c r="AQ6" i="27"/>
  <c r="E3" i="27" s="1"/>
  <c r="AC11" i="6"/>
  <c r="B19" i="42"/>
  <c r="A19" i="42"/>
  <c r="B7" i="42"/>
  <c r="A7" i="42"/>
  <c r="B28" i="42"/>
  <c r="A28" i="42"/>
  <c r="B23" i="42"/>
  <c r="A23" i="42"/>
  <c r="B12" i="42"/>
  <c r="A12" i="42"/>
  <c r="B10" i="42"/>
  <c r="A10" i="42"/>
  <c r="B22" i="42"/>
  <c r="A22" i="42"/>
  <c r="B11" i="42"/>
  <c r="A11" i="42"/>
  <c r="B27" i="42"/>
  <c r="A27" i="42"/>
  <c r="B20" i="42"/>
  <c r="A20" i="42"/>
  <c r="B16" i="42"/>
  <c r="A16" i="42"/>
  <c r="B21" i="27"/>
  <c r="A21" i="27"/>
  <c r="B24" i="16"/>
  <c r="A24" i="16"/>
  <c r="B29" i="16"/>
  <c r="A29" i="16"/>
  <c r="B30" i="27"/>
  <c r="A30" i="27"/>
  <c r="B13" i="16"/>
  <c r="A13" i="16"/>
  <c r="B19" i="16"/>
  <c r="A19" i="16"/>
  <c r="B19" i="27"/>
  <c r="A19" i="27"/>
  <c r="B8" i="27"/>
  <c r="A8" i="27"/>
  <c r="B9" i="16"/>
  <c r="A9" i="16"/>
  <c r="B20" i="16"/>
  <c r="A20" i="16"/>
  <c r="B32" i="27"/>
  <c r="A32" i="27"/>
  <c r="B31" i="16"/>
  <c r="A31" i="16"/>
  <c r="B12" i="27"/>
  <c r="A12" i="27"/>
  <c r="B25" i="16"/>
  <c r="A25" i="16"/>
  <c r="B8" i="16"/>
  <c r="A8" i="16"/>
  <c r="B17" i="27"/>
  <c r="A17" i="27"/>
  <c r="B13" i="27"/>
  <c r="A13" i="27"/>
  <c r="B11" i="27"/>
  <c r="A11" i="27"/>
  <c r="B27" i="27"/>
  <c r="A27" i="27"/>
  <c r="B20" i="27"/>
  <c r="A20" i="27"/>
  <c r="B27" i="16"/>
  <c r="A27" i="16"/>
  <c r="B11" i="16"/>
  <c r="A11" i="16"/>
  <c r="B25" i="27"/>
  <c r="A25" i="27"/>
  <c r="B31" i="27"/>
  <c r="A31" i="27"/>
  <c r="B16" i="68"/>
  <c r="B23" i="68"/>
  <c r="B20" i="68"/>
  <c r="B29" i="68"/>
  <c r="B8" i="68"/>
  <c r="B18" i="68"/>
  <c r="B11" i="68"/>
  <c r="B24" i="68"/>
  <c r="B27" i="68"/>
  <c r="B12" i="68"/>
  <c r="B31" i="68"/>
  <c r="W22" i="42"/>
  <c r="G22" i="68"/>
  <c r="AH29" i="16"/>
  <c r="AH9" i="16"/>
  <c r="AH25" i="16"/>
  <c r="AO25" i="27"/>
  <c r="W28" i="42"/>
  <c r="W12" i="42"/>
  <c r="G28" i="68"/>
  <c r="AO13" i="27"/>
  <c r="G10" i="68"/>
  <c r="AH13" i="16"/>
  <c r="AO17" i="27"/>
  <c r="AH31" i="16"/>
  <c r="W20" i="42"/>
  <c r="W7" i="42"/>
  <c r="W16" i="42"/>
  <c r="AH24" i="16"/>
  <c r="G19" i="68"/>
  <c r="G26" i="68"/>
  <c r="W23" i="42"/>
  <c r="AL6" i="16"/>
  <c r="R3" i="16" s="1"/>
  <c r="AH27" i="16"/>
  <c r="AO32" i="27"/>
  <c r="W29" i="42"/>
  <c r="Y6" i="42"/>
  <c r="E3" i="42" s="1"/>
  <c r="AO8" i="27"/>
  <c r="G29" i="68"/>
  <c r="AO31" i="27"/>
  <c r="W11" i="42"/>
  <c r="AO20" i="27"/>
  <c r="AO30" i="27"/>
  <c r="AH17" i="16"/>
  <c r="AM6" i="16"/>
  <c r="S3" i="16" s="1"/>
  <c r="AO21" i="27"/>
  <c r="AH8" i="16"/>
  <c r="G31" i="68"/>
  <c r="G8" i="68"/>
  <c r="AO11" i="27"/>
  <c r="Z6" i="42"/>
  <c r="O3" i="42" s="1"/>
  <c r="AH19" i="16"/>
  <c r="AK6" i="16"/>
  <c r="F3" i="16" s="1"/>
  <c r="G18" i="68"/>
  <c r="AJ6" i="16"/>
  <c r="E3" i="16" s="1"/>
  <c r="AO19" i="27"/>
  <c r="AH11" i="16"/>
  <c r="W19" i="42"/>
  <c r="W10" i="42"/>
  <c r="AO27" i="27"/>
  <c r="G11" i="68"/>
  <c r="J6" i="68"/>
  <c r="F3" i="68" s="1"/>
  <c r="W27" i="42"/>
  <c r="G27" i="68"/>
  <c r="AO12" i="27"/>
  <c r="AH20" i="16"/>
  <c r="I6" i="68"/>
  <c r="E3" i="68" s="1"/>
  <c r="AI3" i="136" l="1"/>
  <c r="AI4" i="136"/>
  <c r="AE3" i="136"/>
  <c r="AE4" i="136"/>
  <c r="M4" i="136"/>
  <c r="M3" i="136"/>
  <c r="I3" i="136"/>
  <c r="I4" i="136"/>
  <c r="F4" i="136"/>
  <c r="F3" i="136"/>
  <c r="AH4" i="136"/>
  <c r="AH3" i="136"/>
  <c r="AC12" i="6"/>
  <c r="AC13" i="6" l="1"/>
  <c r="AC14" i="6" l="1"/>
  <c r="AC15" i="6" l="1"/>
  <c r="AC16" i="6" l="1"/>
  <c r="AC17" i="6" l="1"/>
  <c r="AC18" i="6" l="1"/>
  <c r="AC19" i="6" l="1"/>
  <c r="AC20" i="6" l="1"/>
  <c r="AC21" i="6" l="1"/>
  <c r="AC22" i="6" l="1"/>
  <c r="AC23" i="6" l="1"/>
  <c r="AC24" i="6" l="1"/>
  <c r="AC25" i="6" l="1"/>
  <c r="AC26" i="6" l="1"/>
  <c r="AC27" i="6" l="1"/>
  <c r="AC28" i="6" l="1"/>
  <c r="AC29" i="6" l="1"/>
  <c r="AC30" i="6" l="1"/>
  <c r="AC31" i="6" l="1"/>
  <c r="AC32" i="6" l="1"/>
  <c r="AD7" i="6" l="1"/>
  <c r="AD8" i="6" s="1"/>
  <c r="AD9" i="6" l="1"/>
  <c r="AD10" i="6" l="1"/>
  <c r="AD11" i="6" l="1"/>
  <c r="AD12" i="6" l="1"/>
  <c r="AD13" i="6" l="1"/>
  <c r="AD14" i="6" l="1"/>
  <c r="AD15" i="6" l="1"/>
  <c r="AD16" i="6" l="1"/>
  <c r="AD17" i="6" l="1"/>
  <c r="AD18" i="6" l="1"/>
  <c r="AD19" i="6" l="1"/>
  <c r="AD20" i="6" l="1"/>
  <c r="AD21" i="6" l="1"/>
  <c r="AD22" i="6" l="1"/>
  <c r="AD23" i="6" l="1"/>
  <c r="AD24" i="6" l="1"/>
  <c r="AD25" i="6" l="1"/>
  <c r="AD26" i="6" l="1"/>
  <c r="AD29" i="6"/>
  <c r="AD30" i="6"/>
  <c r="AD27" i="6" l="1"/>
  <c r="AD31" i="6"/>
  <c r="AD28" i="6" l="1"/>
  <c r="AD32" i="6"/>
  <c r="AH39" i="6" s="1"/>
  <c r="AG10" i="6"/>
  <c r="AG9" i="6"/>
  <c r="AG16" i="6"/>
  <c r="AG13" i="6"/>
  <c r="AG40" i="6"/>
  <c r="AG29" i="6"/>
  <c r="AG23" i="6"/>
  <c r="AG22" i="6"/>
  <c r="AG35" i="6"/>
  <c r="AG20" i="6"/>
  <c r="AG31" i="6"/>
  <c r="AG15" i="6"/>
  <c r="AG32" i="6"/>
  <c r="AG26" i="6"/>
  <c r="AG14" i="6"/>
  <c r="AG33" i="6"/>
  <c r="AG34" i="6"/>
  <c r="AG21" i="6"/>
  <c r="AG25" i="6"/>
  <c r="AG38" i="6"/>
  <c r="AG17" i="6"/>
  <c r="AG18" i="6"/>
  <c r="AG19" i="6"/>
  <c r="AG27" i="6"/>
  <c r="AG12" i="6"/>
  <c r="AG11" i="6"/>
  <c r="AG39" i="6"/>
  <c r="AG24" i="6"/>
  <c r="AG8" i="6"/>
  <c r="AG37" i="6"/>
  <c r="AG36" i="6"/>
  <c r="C35" i="135" l="1"/>
  <c r="G35" i="135" s="1"/>
  <c r="C38" i="112"/>
  <c r="D33" i="112"/>
  <c r="D36" i="112"/>
  <c r="D32" i="112"/>
  <c r="D39" i="112"/>
  <c r="D35" i="112"/>
  <c r="D37" i="112"/>
  <c r="D30" i="112"/>
  <c r="D28" i="112"/>
  <c r="D38" i="112"/>
  <c r="D31" i="112"/>
  <c r="D34" i="112"/>
  <c r="D12" i="112"/>
  <c r="D14" i="112"/>
  <c r="D16" i="112"/>
  <c r="D21" i="112"/>
  <c r="D15" i="112"/>
  <c r="D11" i="112"/>
  <c r="D13" i="112"/>
  <c r="D22" i="112"/>
  <c r="D8" i="112"/>
  <c r="D10" i="112"/>
  <c r="D23" i="112"/>
  <c r="D26" i="112"/>
  <c r="D24" i="112"/>
  <c r="D25" i="112"/>
  <c r="D19" i="112"/>
  <c r="D9" i="112"/>
  <c r="D17" i="112"/>
  <c r="D18" i="112"/>
  <c r="D20" i="112"/>
  <c r="D7" i="112"/>
  <c r="AH33" i="6"/>
  <c r="AG41" i="6"/>
  <c r="D35" i="135"/>
  <c r="D7" i="135"/>
  <c r="D18" i="135"/>
  <c r="D6" i="135"/>
  <c r="D31" i="135"/>
  <c r="D27" i="135"/>
  <c r="D29" i="135"/>
  <c r="D14" i="135"/>
  <c r="D28" i="135"/>
  <c r="D16" i="135"/>
  <c r="D11" i="135"/>
  <c r="D21" i="135"/>
  <c r="D12" i="135"/>
  <c r="D33" i="135"/>
  <c r="D17" i="135"/>
  <c r="D36" i="135"/>
  <c r="D32" i="135"/>
  <c r="D30" i="135"/>
  <c r="D22" i="135"/>
  <c r="D10" i="135"/>
  <c r="D19" i="135"/>
  <c r="D9" i="135"/>
  <c r="D8" i="135"/>
  <c r="D34" i="135"/>
  <c r="D5" i="135"/>
  <c r="D23" i="135"/>
  <c r="D25" i="135"/>
  <c r="D20" i="135"/>
  <c r="D13" i="135"/>
  <c r="D15" i="135"/>
  <c r="D4" i="135"/>
  <c r="AG47" i="6"/>
  <c r="D46" i="112" s="1"/>
  <c r="AG45" i="6"/>
  <c r="D44" i="112" s="1"/>
  <c r="AG43" i="6"/>
  <c r="D42" i="112" s="1"/>
  <c r="AG44" i="6"/>
  <c r="D43" i="112" s="1"/>
  <c r="AG55" i="6"/>
  <c r="AG46" i="6"/>
  <c r="D45" i="112" s="1"/>
  <c r="AG56" i="6"/>
  <c r="AG42" i="6"/>
  <c r="D41" i="112" s="1"/>
  <c r="AG48" i="6"/>
  <c r="D47" i="112" s="1"/>
  <c r="C38" i="134"/>
  <c r="C38" i="128"/>
  <c r="D34" i="134"/>
  <c r="V34" i="134" s="1"/>
  <c r="D10" i="134"/>
  <c r="V10" i="134" s="1"/>
  <c r="D36" i="134"/>
  <c r="V36" i="134" s="1"/>
  <c r="D13" i="134"/>
  <c r="V13" i="134" s="1"/>
  <c r="D23" i="134"/>
  <c r="V23" i="134" s="1"/>
  <c r="D25" i="134"/>
  <c r="V25" i="134" s="1"/>
  <c r="D20" i="134"/>
  <c r="V20" i="134" s="1"/>
  <c r="D19" i="134"/>
  <c r="V19" i="134" s="1"/>
  <c r="D7" i="134"/>
  <c r="V7" i="134" s="1"/>
  <c r="D17" i="134"/>
  <c r="V17" i="134" s="1"/>
  <c r="D39" i="134"/>
  <c r="V39" i="134" s="1"/>
  <c r="D31" i="134"/>
  <c r="V31" i="134" s="1"/>
  <c r="D16" i="134"/>
  <c r="V16" i="134" s="1"/>
  <c r="D26" i="134"/>
  <c r="V26" i="134" s="1"/>
  <c r="D38" i="134"/>
  <c r="V38" i="134" s="1"/>
  <c r="D22" i="134"/>
  <c r="V22" i="134" s="1"/>
  <c r="D15" i="134"/>
  <c r="V15" i="134" s="1"/>
  <c r="D11" i="134"/>
  <c r="V11" i="134" s="1"/>
  <c r="D24" i="134"/>
  <c r="V24" i="134" s="1"/>
  <c r="D21" i="134"/>
  <c r="V21" i="134" s="1"/>
  <c r="D30" i="134"/>
  <c r="V30" i="134" s="1"/>
  <c r="D35" i="134"/>
  <c r="V35" i="134" s="1"/>
  <c r="D37" i="134"/>
  <c r="V37" i="134" s="1"/>
  <c r="D14" i="134"/>
  <c r="V14" i="134" s="1"/>
  <c r="D28" i="134"/>
  <c r="V28" i="134" s="1"/>
  <c r="D8" i="134"/>
  <c r="V8" i="134" s="1"/>
  <c r="D18" i="134"/>
  <c r="V18" i="134" s="1"/>
  <c r="D32" i="134"/>
  <c r="V32" i="134" s="1"/>
  <c r="D33" i="134"/>
  <c r="V33" i="134" s="1"/>
  <c r="D9" i="134"/>
  <c r="V9" i="134" s="1"/>
  <c r="D12" i="134"/>
  <c r="V12" i="134" s="1"/>
  <c r="D34" i="128"/>
  <c r="K34" i="128" s="1"/>
  <c r="D10" i="128"/>
  <c r="K10" i="128" s="1"/>
  <c r="D36" i="128"/>
  <c r="K36" i="128" s="1"/>
  <c r="D13" i="128"/>
  <c r="K13" i="128" s="1"/>
  <c r="D23" i="128"/>
  <c r="K23" i="128" s="1"/>
  <c r="D25" i="128"/>
  <c r="K25" i="128" s="1"/>
  <c r="D20" i="128"/>
  <c r="K20" i="128" s="1"/>
  <c r="D19" i="128"/>
  <c r="K19" i="128" s="1"/>
  <c r="D7" i="128"/>
  <c r="K7" i="128" s="1"/>
  <c r="D17" i="128"/>
  <c r="K17" i="128" s="1"/>
  <c r="D39" i="128"/>
  <c r="K39" i="128" s="1"/>
  <c r="D31" i="128"/>
  <c r="K31" i="128" s="1"/>
  <c r="D16" i="128"/>
  <c r="K16" i="128" s="1"/>
  <c r="D26" i="128"/>
  <c r="K26" i="128" s="1"/>
  <c r="D38" i="128"/>
  <c r="K38" i="128" s="1"/>
  <c r="D22" i="128"/>
  <c r="K22" i="128" s="1"/>
  <c r="D15" i="128"/>
  <c r="K15" i="128" s="1"/>
  <c r="D11" i="128"/>
  <c r="K11" i="128" s="1"/>
  <c r="D24" i="128"/>
  <c r="K24" i="128" s="1"/>
  <c r="D21" i="128"/>
  <c r="K21" i="128" s="1"/>
  <c r="D30" i="128"/>
  <c r="K30" i="128" s="1"/>
  <c r="D35" i="128"/>
  <c r="K35" i="128" s="1"/>
  <c r="D37" i="128"/>
  <c r="K37" i="128" s="1"/>
  <c r="D14" i="128"/>
  <c r="K14" i="128" s="1"/>
  <c r="D28" i="128"/>
  <c r="K28" i="128" s="1"/>
  <c r="D8" i="128"/>
  <c r="K8" i="128" s="1"/>
  <c r="D18" i="128"/>
  <c r="K18" i="128" s="1"/>
  <c r="D32" i="128"/>
  <c r="K32" i="128" s="1"/>
  <c r="D33" i="128"/>
  <c r="K33" i="128" s="1"/>
  <c r="D9" i="128"/>
  <c r="K9" i="128" s="1"/>
  <c r="D12" i="128"/>
  <c r="K12" i="128" s="1"/>
  <c r="AG49" i="6"/>
  <c r="AG52" i="6"/>
  <c r="AG50" i="6"/>
  <c r="AG51" i="6"/>
  <c r="AG53" i="6"/>
  <c r="AG57" i="6"/>
  <c r="AG54" i="6"/>
  <c r="D50" i="135" s="1"/>
  <c r="AH34" i="6"/>
  <c r="AH37" i="6"/>
  <c r="AH38" i="6"/>
  <c r="C37" i="112" s="1"/>
  <c r="D38" i="17"/>
  <c r="D38" i="102"/>
  <c r="X38" i="102" s="1"/>
  <c r="V38" i="102" s="1"/>
  <c r="D36" i="102"/>
  <c r="X36" i="102" s="1"/>
  <c r="V36" i="102" s="1"/>
  <c r="D36" i="17"/>
  <c r="D34" i="17"/>
  <c r="D34" i="102"/>
  <c r="X34" i="102" s="1"/>
  <c r="V34" i="102" s="1"/>
  <c r="D32" i="102"/>
  <c r="X32" i="102" s="1"/>
  <c r="V32" i="102" s="1"/>
  <c r="D32" i="17"/>
  <c r="D30" i="102"/>
  <c r="X30" i="102" s="1"/>
  <c r="V30" i="102" s="1"/>
  <c r="D30" i="17"/>
  <c r="D28" i="17"/>
  <c r="D28" i="102"/>
  <c r="X28" i="102" s="1"/>
  <c r="V28" i="102" s="1"/>
  <c r="D26" i="17"/>
  <c r="D26" i="102"/>
  <c r="X26" i="102" s="1"/>
  <c r="V26" i="102" s="1"/>
  <c r="D24" i="102"/>
  <c r="X24" i="102" s="1"/>
  <c r="V24" i="102" s="1"/>
  <c r="D24" i="17"/>
  <c r="D22" i="102"/>
  <c r="X22" i="102" s="1"/>
  <c r="V22" i="102" s="1"/>
  <c r="D22" i="17"/>
  <c r="D20" i="102"/>
  <c r="X20" i="102" s="1"/>
  <c r="V20" i="102" s="1"/>
  <c r="D20" i="17"/>
  <c r="D18" i="102"/>
  <c r="X18" i="102" s="1"/>
  <c r="V18" i="102" s="1"/>
  <c r="D18" i="17"/>
  <c r="D16" i="17"/>
  <c r="D16" i="102"/>
  <c r="X16" i="102" s="1"/>
  <c r="V16" i="102" s="1"/>
  <c r="D14" i="17"/>
  <c r="D14" i="102"/>
  <c r="X14" i="102" s="1"/>
  <c r="V14" i="102" s="1"/>
  <c r="D12" i="102"/>
  <c r="X12" i="102" s="1"/>
  <c r="V12" i="102" s="1"/>
  <c r="D12" i="17"/>
  <c r="AC12" i="17" s="1"/>
  <c r="D10" i="17"/>
  <c r="D10" i="102"/>
  <c r="X10" i="102" s="1"/>
  <c r="V10" i="102" s="1"/>
  <c r="D8" i="102"/>
  <c r="X8" i="102" s="1"/>
  <c r="V8" i="102" s="1"/>
  <c r="D8" i="17"/>
  <c r="D7" i="17"/>
  <c r="AC7" i="17" s="1"/>
  <c r="D7" i="102"/>
  <c r="X7" i="102" s="1"/>
  <c r="V7" i="102" s="1"/>
  <c r="D9" i="17"/>
  <c r="D9" i="102"/>
  <c r="X9" i="102" s="1"/>
  <c r="V9" i="102" s="1"/>
  <c r="D11" i="102"/>
  <c r="X11" i="102" s="1"/>
  <c r="V11" i="102" s="1"/>
  <c r="D11" i="17"/>
  <c r="D13" i="17"/>
  <c r="D13" i="102"/>
  <c r="X13" i="102" s="1"/>
  <c r="V13" i="102" s="1"/>
  <c r="D15" i="102"/>
  <c r="X15" i="102" s="1"/>
  <c r="V15" i="102" s="1"/>
  <c r="D15" i="17"/>
  <c r="D17" i="102"/>
  <c r="X17" i="102" s="1"/>
  <c r="V17" i="102" s="1"/>
  <c r="D17" i="17"/>
  <c r="D19" i="102"/>
  <c r="X19" i="102" s="1"/>
  <c r="V19" i="102" s="1"/>
  <c r="D19" i="17"/>
  <c r="D21" i="102"/>
  <c r="X21" i="102" s="1"/>
  <c r="V21" i="102" s="1"/>
  <c r="D21" i="17"/>
  <c r="D23" i="17"/>
  <c r="D23" i="102"/>
  <c r="X23" i="102" s="1"/>
  <c r="V23" i="102" s="1"/>
  <c r="D25" i="102"/>
  <c r="X25" i="102" s="1"/>
  <c r="V25" i="102" s="1"/>
  <c r="D25" i="17"/>
  <c r="D31" i="102"/>
  <c r="X31" i="102" s="1"/>
  <c r="V31" i="102" s="1"/>
  <c r="D31" i="17"/>
  <c r="D33" i="102"/>
  <c r="X33" i="102" s="1"/>
  <c r="V33" i="102" s="1"/>
  <c r="D33" i="17"/>
  <c r="D35" i="102"/>
  <c r="X35" i="102" s="1"/>
  <c r="V35" i="102" s="1"/>
  <c r="D35" i="17"/>
  <c r="D37" i="102"/>
  <c r="X37" i="102" s="1"/>
  <c r="V37" i="102" s="1"/>
  <c r="D37" i="17"/>
  <c r="D39" i="102"/>
  <c r="X39" i="102" s="1"/>
  <c r="V39" i="102" s="1"/>
  <c r="D39" i="17"/>
  <c r="C38" i="17"/>
  <c r="C38" i="102"/>
  <c r="AH52" i="6"/>
  <c r="AH11" i="6"/>
  <c r="AH10" i="6"/>
  <c r="AH19" i="6"/>
  <c r="AH15" i="6"/>
  <c r="AH9" i="6"/>
  <c r="AH21" i="6"/>
  <c r="AH14" i="6"/>
  <c r="AH12" i="6"/>
  <c r="AH18" i="6"/>
  <c r="AH13" i="6"/>
  <c r="AH16" i="6"/>
  <c r="AH22" i="6"/>
  <c r="AH20" i="6"/>
  <c r="AH23" i="6"/>
  <c r="AH24" i="6"/>
  <c r="AH8" i="6"/>
  <c r="AH17" i="6"/>
  <c r="AH25" i="6"/>
  <c r="AH26" i="6"/>
  <c r="AH27" i="6"/>
  <c r="AH28" i="6"/>
  <c r="AH29" i="6"/>
  <c r="AH30" i="6"/>
  <c r="AH31" i="6"/>
  <c r="AH35" i="6"/>
  <c r="AH40" i="6"/>
  <c r="AH36" i="6"/>
  <c r="AH32" i="6"/>
  <c r="AG65" i="6"/>
  <c r="AH61" i="6"/>
  <c r="AG60" i="6"/>
  <c r="AH46" i="6"/>
  <c r="AH48" i="6"/>
  <c r="AH47" i="6"/>
  <c r="AH51" i="6"/>
  <c r="AH50" i="6"/>
  <c r="AH65" i="6"/>
  <c r="AH49" i="6"/>
  <c r="AG61" i="6"/>
  <c r="AH42" i="6"/>
  <c r="AH56" i="6"/>
  <c r="AH41" i="6"/>
  <c r="AH45" i="6"/>
  <c r="AH58" i="6"/>
  <c r="AH55" i="6"/>
  <c r="AH44" i="6"/>
  <c r="AH43" i="6"/>
  <c r="AH53" i="6"/>
  <c r="AG67" i="6"/>
  <c r="AG64" i="6"/>
  <c r="AG59" i="6"/>
  <c r="AG58" i="6"/>
  <c r="AH57" i="6"/>
  <c r="AH67" i="6"/>
  <c r="AG63" i="6"/>
  <c r="AH66" i="6"/>
  <c r="AH59" i="6"/>
  <c r="AH60" i="6"/>
  <c r="AG66" i="6"/>
  <c r="AH62" i="6"/>
  <c r="AH64" i="6"/>
  <c r="AH63" i="6"/>
  <c r="AG62" i="6"/>
  <c r="AH54" i="6"/>
  <c r="AG30" i="6"/>
  <c r="AG28" i="6"/>
  <c r="E35" i="135" l="1"/>
  <c r="U37" i="112"/>
  <c r="V37" i="112"/>
  <c r="U38" i="112"/>
  <c r="V38" i="112"/>
  <c r="S37" i="112"/>
  <c r="T37" i="112"/>
  <c r="S38" i="112"/>
  <c r="T38" i="112"/>
  <c r="R37" i="112"/>
  <c r="W37" i="112"/>
  <c r="R38" i="112"/>
  <c r="W38" i="112"/>
  <c r="C37" i="135"/>
  <c r="A37" i="135" s="1"/>
  <c r="C40" i="112"/>
  <c r="C36" i="135"/>
  <c r="F36" i="135" s="1"/>
  <c r="C39" i="112"/>
  <c r="S39" i="112" s="1"/>
  <c r="C9" i="135"/>
  <c r="C12" i="112"/>
  <c r="S12" i="112" s="1"/>
  <c r="C38" i="135"/>
  <c r="C41" i="112"/>
  <c r="A41" i="112" s="1"/>
  <c r="C42" i="135"/>
  <c r="F42" i="135" s="1"/>
  <c r="C45" i="112"/>
  <c r="S45" i="112" s="1"/>
  <c r="C27" i="135"/>
  <c r="G27" i="135" s="1"/>
  <c r="C30" i="112"/>
  <c r="U30" i="112" s="1"/>
  <c r="C4" i="135"/>
  <c r="C7" i="112"/>
  <c r="U7" i="112" s="1"/>
  <c r="C8" i="135"/>
  <c r="C11" i="112"/>
  <c r="S11" i="112" s="1"/>
  <c r="C48" i="135"/>
  <c r="H48" i="135" s="1"/>
  <c r="C51" i="112"/>
  <c r="C6" i="135"/>
  <c r="F6" i="135" s="1"/>
  <c r="C9" i="112"/>
  <c r="U9" i="112" s="1"/>
  <c r="C29" i="135"/>
  <c r="G29" i="135" s="1"/>
  <c r="C32" i="112"/>
  <c r="U32" i="112" s="1"/>
  <c r="C39" i="135"/>
  <c r="C42" i="112"/>
  <c r="B42" i="112" s="1"/>
  <c r="C26" i="135"/>
  <c r="E26" i="135" s="1"/>
  <c r="C29" i="112"/>
  <c r="C20" i="135"/>
  <c r="F20" i="135" s="1"/>
  <c r="C23" i="112"/>
  <c r="R23" i="112" s="1"/>
  <c r="C10" i="135"/>
  <c r="C13" i="112"/>
  <c r="S13" i="112" s="1"/>
  <c r="C45" i="135"/>
  <c r="C48" i="112"/>
  <c r="C25" i="135"/>
  <c r="G25" i="135" s="1"/>
  <c r="C28" i="112"/>
  <c r="U28" i="112" s="1"/>
  <c r="C33" i="135"/>
  <c r="F33" i="135" s="1"/>
  <c r="C36" i="112"/>
  <c r="U36" i="112" s="1"/>
  <c r="C24" i="135"/>
  <c r="C27" i="112"/>
  <c r="C16" i="135"/>
  <c r="C19" i="112"/>
  <c r="S19" i="112" s="1"/>
  <c r="C5" i="135"/>
  <c r="F5" i="135" s="1"/>
  <c r="C8" i="112"/>
  <c r="U8" i="112" s="1"/>
  <c r="C30" i="135"/>
  <c r="F30" i="135" s="1"/>
  <c r="C33" i="112"/>
  <c r="U33" i="112" s="1"/>
  <c r="C40" i="135"/>
  <c r="C43" i="112"/>
  <c r="U43" i="112" s="1"/>
  <c r="C17" i="135"/>
  <c r="C20" i="112"/>
  <c r="R20" i="112" s="1"/>
  <c r="C46" i="135"/>
  <c r="E46" i="135" s="1"/>
  <c r="C49" i="112"/>
  <c r="C28" i="135"/>
  <c r="F28" i="135" s="1"/>
  <c r="C31" i="112"/>
  <c r="U31" i="112" s="1"/>
  <c r="C23" i="135"/>
  <c r="C26" i="112"/>
  <c r="S26" i="112" s="1"/>
  <c r="C18" i="135"/>
  <c r="C21" i="112"/>
  <c r="S21" i="112" s="1"/>
  <c r="C11" i="135"/>
  <c r="F11" i="135" s="1"/>
  <c r="C14" i="112"/>
  <c r="U14" i="112" s="1"/>
  <c r="C19" i="135"/>
  <c r="G19" i="135" s="1"/>
  <c r="C22" i="112"/>
  <c r="S22" i="112" s="1"/>
  <c r="C41" i="135"/>
  <c r="C44" i="112"/>
  <c r="A44" i="112" s="1"/>
  <c r="C47" i="135"/>
  <c r="C50" i="112"/>
  <c r="C32" i="135"/>
  <c r="F32" i="135" s="1"/>
  <c r="C35" i="112"/>
  <c r="B35" i="112" s="1"/>
  <c r="C22" i="135"/>
  <c r="E22" i="135" s="1"/>
  <c r="C25" i="112"/>
  <c r="S25" i="112" s="1"/>
  <c r="C12" i="135"/>
  <c r="C15" i="112"/>
  <c r="U15" i="112" s="1"/>
  <c r="C15" i="135"/>
  <c r="C18" i="112"/>
  <c r="R18" i="112" s="1"/>
  <c r="C43" i="135"/>
  <c r="A43" i="135" s="1"/>
  <c r="C46" i="112"/>
  <c r="A46" i="112" s="1"/>
  <c r="C21" i="135"/>
  <c r="G21" i="135" s="1"/>
  <c r="C24" i="112"/>
  <c r="S24" i="112" s="1"/>
  <c r="C44" i="135"/>
  <c r="C47" i="112"/>
  <c r="S47" i="112" s="1"/>
  <c r="C31" i="135"/>
  <c r="G31" i="135" s="1"/>
  <c r="C34" i="112"/>
  <c r="B34" i="112" s="1"/>
  <c r="C13" i="135"/>
  <c r="H13" i="135" s="1"/>
  <c r="C16" i="112"/>
  <c r="R16" i="112" s="1"/>
  <c r="C14" i="135"/>
  <c r="H14" i="135" s="1"/>
  <c r="C17" i="112"/>
  <c r="S17" i="112" s="1"/>
  <c r="C7" i="135"/>
  <c r="C10" i="112"/>
  <c r="S10" i="112" s="1"/>
  <c r="Q45" i="112"/>
  <c r="Q30" i="112"/>
  <c r="Q35" i="112"/>
  <c r="Q44" i="112"/>
  <c r="Q39" i="112"/>
  <c r="Q42" i="112"/>
  <c r="Q47" i="112"/>
  <c r="Q46" i="112"/>
  <c r="Q34" i="112"/>
  <c r="Q32" i="112"/>
  <c r="Q43" i="112"/>
  <c r="Q37" i="112"/>
  <c r="Q41" i="112"/>
  <c r="Q31" i="112"/>
  <c r="Q36" i="112"/>
  <c r="Q38" i="112"/>
  <c r="Q33" i="112"/>
  <c r="O45" i="112"/>
  <c r="P45" i="112"/>
  <c r="O30" i="112"/>
  <c r="P30" i="112"/>
  <c r="O43" i="112"/>
  <c r="P43" i="112"/>
  <c r="O37" i="112"/>
  <c r="P37" i="112"/>
  <c r="O42" i="112"/>
  <c r="P42" i="112"/>
  <c r="O35" i="112"/>
  <c r="P35" i="112"/>
  <c r="O44" i="112"/>
  <c r="P44" i="112"/>
  <c r="O39" i="112"/>
  <c r="P39" i="112"/>
  <c r="O47" i="112"/>
  <c r="P47" i="112"/>
  <c r="O46" i="112"/>
  <c r="P46" i="112"/>
  <c r="O34" i="112"/>
  <c r="P34" i="112"/>
  <c r="O32" i="112"/>
  <c r="P32" i="112"/>
  <c r="O41" i="112"/>
  <c r="P41" i="112"/>
  <c r="O31" i="112"/>
  <c r="P31" i="112"/>
  <c r="O36" i="112"/>
  <c r="P36" i="112"/>
  <c r="O38" i="112"/>
  <c r="P38" i="112"/>
  <c r="O33" i="112"/>
  <c r="P33" i="112"/>
  <c r="B45" i="112"/>
  <c r="A38" i="112"/>
  <c r="B38" i="112"/>
  <c r="B43" i="112"/>
  <c r="B37" i="112"/>
  <c r="A37" i="112"/>
  <c r="D29" i="112"/>
  <c r="D47" i="135"/>
  <c r="D50" i="112"/>
  <c r="D46" i="135"/>
  <c r="D49" i="112"/>
  <c r="D48" i="135"/>
  <c r="D51" i="112"/>
  <c r="D45" i="135"/>
  <c r="D48" i="112"/>
  <c r="D37" i="135"/>
  <c r="D40" i="112"/>
  <c r="D27" i="112"/>
  <c r="Q28" i="112"/>
  <c r="O28" i="112"/>
  <c r="P28" i="112"/>
  <c r="P19" i="112"/>
  <c r="Q19" i="112"/>
  <c r="O19" i="112"/>
  <c r="P22" i="112"/>
  <c r="Q22" i="112"/>
  <c r="O22" i="112"/>
  <c r="O25" i="112"/>
  <c r="Q25" i="112"/>
  <c r="P25" i="112"/>
  <c r="O13" i="112"/>
  <c r="Q13" i="112"/>
  <c r="P13" i="112"/>
  <c r="O24" i="112"/>
  <c r="P24" i="112"/>
  <c r="Q24" i="112"/>
  <c r="O11" i="112"/>
  <c r="P11" i="112"/>
  <c r="Q11" i="112"/>
  <c r="Q20" i="112"/>
  <c r="P20" i="112"/>
  <c r="O20" i="112"/>
  <c r="Q26" i="112"/>
  <c r="P26" i="112"/>
  <c r="O26" i="112"/>
  <c r="Q15" i="112"/>
  <c r="P15" i="112"/>
  <c r="O15" i="112"/>
  <c r="P21" i="112"/>
  <c r="Q21" i="112"/>
  <c r="O21" i="112"/>
  <c r="P23" i="112"/>
  <c r="O23" i="112"/>
  <c r="Q23" i="112"/>
  <c r="Q17" i="112"/>
  <c r="P17" i="112"/>
  <c r="O17" i="112"/>
  <c r="Q10" i="112"/>
  <c r="P10" i="112"/>
  <c r="O10" i="112"/>
  <c r="O16" i="112"/>
  <c r="P16" i="112"/>
  <c r="Q16" i="112"/>
  <c r="Q18" i="112"/>
  <c r="O18" i="112"/>
  <c r="P18" i="112"/>
  <c r="P9" i="112"/>
  <c r="O9" i="112"/>
  <c r="Q9" i="112"/>
  <c r="Q8" i="112"/>
  <c r="O8" i="112"/>
  <c r="P8" i="112"/>
  <c r="O14" i="112"/>
  <c r="Q14" i="112"/>
  <c r="P14" i="112"/>
  <c r="P12" i="112"/>
  <c r="O12" i="112"/>
  <c r="Q12" i="112"/>
  <c r="P7" i="112"/>
  <c r="Q7" i="112"/>
  <c r="O7" i="112"/>
  <c r="C32" i="17"/>
  <c r="A32" i="17" s="1"/>
  <c r="C32" i="102"/>
  <c r="C32" i="128"/>
  <c r="E29" i="135"/>
  <c r="Z10" i="17"/>
  <c r="AC10" i="17"/>
  <c r="Z14" i="17"/>
  <c r="AC14" i="17"/>
  <c r="Z26" i="17"/>
  <c r="AC26" i="17"/>
  <c r="Z37" i="17"/>
  <c r="AC37" i="17"/>
  <c r="Z33" i="17"/>
  <c r="AC33" i="17"/>
  <c r="Z25" i="17"/>
  <c r="AC25" i="17"/>
  <c r="Z21" i="17"/>
  <c r="AC21" i="17"/>
  <c r="Z17" i="17"/>
  <c r="AC17" i="17"/>
  <c r="Z8" i="17"/>
  <c r="AC8" i="17"/>
  <c r="Z20" i="17"/>
  <c r="AC20" i="17"/>
  <c r="Z24" i="17"/>
  <c r="AC24" i="17"/>
  <c r="Z32" i="17"/>
  <c r="AC32" i="17"/>
  <c r="Z36" i="17"/>
  <c r="AC36" i="17"/>
  <c r="Z13" i="17"/>
  <c r="AC13" i="17"/>
  <c r="Z9" i="17"/>
  <c r="AC9" i="17"/>
  <c r="Z16" i="17"/>
  <c r="AC16" i="17"/>
  <c r="Z28" i="17"/>
  <c r="AC28" i="17"/>
  <c r="Z39" i="17"/>
  <c r="AC39" i="17"/>
  <c r="Z35" i="17"/>
  <c r="AC35" i="17"/>
  <c r="Z31" i="17"/>
  <c r="AC31" i="17"/>
  <c r="Z19" i="17"/>
  <c r="AC19" i="17"/>
  <c r="Z15" i="17"/>
  <c r="AC15" i="17"/>
  <c r="Z11" i="17"/>
  <c r="AC11" i="17"/>
  <c r="Z18" i="17"/>
  <c r="AC18" i="17"/>
  <c r="Z22" i="17"/>
  <c r="AC22" i="17"/>
  <c r="Z30" i="17"/>
  <c r="AC30" i="17"/>
  <c r="Z23" i="17"/>
  <c r="AC23" i="17"/>
  <c r="Z34" i="17"/>
  <c r="AC34" i="17"/>
  <c r="Z38" i="17"/>
  <c r="AC38" i="17"/>
  <c r="AB7" i="17"/>
  <c r="V7" i="17" s="1"/>
  <c r="Z7" i="17"/>
  <c r="AB12" i="17"/>
  <c r="V12" i="17" s="1"/>
  <c r="Z12" i="17"/>
  <c r="AD6" i="17"/>
  <c r="D40" i="128"/>
  <c r="K40" i="128" s="1"/>
  <c r="D40" i="102"/>
  <c r="X40" i="102" s="1"/>
  <c r="V40" i="102" s="1"/>
  <c r="D40" i="17"/>
  <c r="AC40" i="17" s="1"/>
  <c r="D40" i="134"/>
  <c r="V40" i="134" s="1"/>
  <c r="C32" i="134"/>
  <c r="B32" i="134" s="1"/>
  <c r="G41" i="135"/>
  <c r="E41" i="135"/>
  <c r="B41" i="135"/>
  <c r="A41" i="135"/>
  <c r="F41" i="135"/>
  <c r="H41" i="135"/>
  <c r="G47" i="135"/>
  <c r="H47" i="135"/>
  <c r="F47" i="135"/>
  <c r="A47" i="135"/>
  <c r="B47" i="135"/>
  <c r="E47" i="135"/>
  <c r="E31" i="135"/>
  <c r="G24" i="135"/>
  <c r="E24" i="135"/>
  <c r="G16" i="135"/>
  <c r="E16" i="135"/>
  <c r="H5" i="135"/>
  <c r="H7" i="135"/>
  <c r="F7" i="135"/>
  <c r="E45" i="135"/>
  <c r="G45" i="135"/>
  <c r="B45" i="135"/>
  <c r="F45" i="135"/>
  <c r="A45" i="135"/>
  <c r="H45" i="135"/>
  <c r="H43" i="135"/>
  <c r="G23" i="135"/>
  <c r="E23" i="135"/>
  <c r="F4" i="135"/>
  <c r="H4" i="135"/>
  <c r="A4" i="135"/>
  <c r="B4" i="135"/>
  <c r="G18" i="135"/>
  <c r="E18" i="135"/>
  <c r="F8" i="135"/>
  <c r="H8" i="135"/>
  <c r="H11" i="135"/>
  <c r="E44" i="135"/>
  <c r="F44" i="135"/>
  <c r="A44" i="135"/>
  <c r="B44" i="135"/>
  <c r="H44" i="135"/>
  <c r="G44" i="135"/>
  <c r="G26" i="135"/>
  <c r="H12" i="135"/>
  <c r="F12" i="135"/>
  <c r="F10" i="135"/>
  <c r="H10" i="135"/>
  <c r="F15" i="135"/>
  <c r="H15" i="135"/>
  <c r="C37" i="102"/>
  <c r="A37" i="102" s="1"/>
  <c r="C34" i="135"/>
  <c r="H34" i="135" s="1"/>
  <c r="F37" i="135"/>
  <c r="G39" i="135"/>
  <c r="A39" i="135"/>
  <c r="H39" i="135"/>
  <c r="F39" i="135"/>
  <c r="B39" i="135"/>
  <c r="E39" i="135"/>
  <c r="H40" i="135"/>
  <c r="A40" i="135"/>
  <c r="E40" i="135"/>
  <c r="G40" i="135"/>
  <c r="B40" i="135"/>
  <c r="F40" i="135"/>
  <c r="H38" i="135"/>
  <c r="B38" i="135"/>
  <c r="G38" i="135"/>
  <c r="A38" i="135"/>
  <c r="F38" i="135"/>
  <c r="E38" i="135"/>
  <c r="B46" i="135"/>
  <c r="H42" i="135"/>
  <c r="F9" i="135"/>
  <c r="H9" i="135"/>
  <c r="G17" i="135"/>
  <c r="E17" i="135"/>
  <c r="G4" i="135"/>
  <c r="F29" i="135"/>
  <c r="H29" i="135"/>
  <c r="F31" i="135"/>
  <c r="H31" i="135"/>
  <c r="F17" i="135"/>
  <c r="H17" i="135"/>
  <c r="H22" i="135"/>
  <c r="F18" i="135"/>
  <c r="H18" i="135"/>
  <c r="F23" i="135"/>
  <c r="H23" i="135"/>
  <c r="F16" i="135"/>
  <c r="H16" i="135"/>
  <c r="F35" i="135"/>
  <c r="H35" i="135"/>
  <c r="E8" i="135"/>
  <c r="G8" i="135"/>
  <c r="E15" i="135"/>
  <c r="G15" i="135"/>
  <c r="E9" i="135"/>
  <c r="G9" i="135"/>
  <c r="E10" i="135"/>
  <c r="G10" i="135"/>
  <c r="E12" i="135"/>
  <c r="G12" i="135"/>
  <c r="E7" i="135"/>
  <c r="G7" i="135"/>
  <c r="E4" i="135"/>
  <c r="D47" i="102"/>
  <c r="X47" i="102" s="1"/>
  <c r="V47" i="102" s="1"/>
  <c r="D44" i="135"/>
  <c r="D46" i="128"/>
  <c r="K46" i="128" s="1"/>
  <c r="D43" i="135"/>
  <c r="D41" i="102"/>
  <c r="X41" i="102" s="1"/>
  <c r="V41" i="102" s="1"/>
  <c r="D38" i="135"/>
  <c r="D45" i="134"/>
  <c r="V45" i="134" s="1"/>
  <c r="D42" i="135"/>
  <c r="D43" i="128"/>
  <c r="K43" i="128" s="1"/>
  <c r="D40" i="135"/>
  <c r="D42" i="128"/>
  <c r="K42" i="128" s="1"/>
  <c r="D39" i="135"/>
  <c r="D44" i="17"/>
  <c r="D41" i="135"/>
  <c r="D24" i="135"/>
  <c r="D26" i="135"/>
  <c r="B3" i="136"/>
  <c r="U7" i="134"/>
  <c r="AA6" i="102"/>
  <c r="AB6" i="102"/>
  <c r="AB23" i="17"/>
  <c r="AB14" i="17"/>
  <c r="AB38" i="17"/>
  <c r="AB13" i="17"/>
  <c r="AB39" i="17"/>
  <c r="AB31" i="17"/>
  <c r="AB19" i="17"/>
  <c r="AB11" i="17"/>
  <c r="AB18" i="17"/>
  <c r="AB10" i="17"/>
  <c r="AB26" i="17"/>
  <c r="AB34" i="17"/>
  <c r="AB8" i="17"/>
  <c r="AB37" i="17"/>
  <c r="AB25" i="17"/>
  <c r="AB17" i="17"/>
  <c r="AB20" i="17"/>
  <c r="AB36" i="17"/>
  <c r="AB21" i="17"/>
  <c r="AB32" i="17"/>
  <c r="AB16" i="17"/>
  <c r="AB9" i="17"/>
  <c r="AB28" i="17"/>
  <c r="AB33" i="17"/>
  <c r="AB24" i="17"/>
  <c r="AB35" i="17"/>
  <c r="AB15" i="17"/>
  <c r="AB22" i="17"/>
  <c r="AB30" i="17"/>
  <c r="Y7" i="17"/>
  <c r="X33" i="17"/>
  <c r="Y33" i="17"/>
  <c r="X21" i="17"/>
  <c r="Y21" i="17"/>
  <c r="X8" i="17"/>
  <c r="Y8" i="17"/>
  <c r="X24" i="17"/>
  <c r="Y24" i="17"/>
  <c r="X32" i="17"/>
  <c r="Y32" i="17"/>
  <c r="X23" i="17"/>
  <c r="Y23" i="17"/>
  <c r="X14" i="17"/>
  <c r="Y14" i="17"/>
  <c r="X38" i="17"/>
  <c r="Y38" i="17"/>
  <c r="X13" i="17"/>
  <c r="Y13" i="17"/>
  <c r="X16" i="17"/>
  <c r="Y16" i="17"/>
  <c r="X19" i="17"/>
  <c r="Y19" i="17"/>
  <c r="X10" i="17"/>
  <c r="Y10" i="17"/>
  <c r="X26" i="17"/>
  <c r="Y26" i="17"/>
  <c r="X34" i="17"/>
  <c r="Y34" i="17"/>
  <c r="X39" i="17"/>
  <c r="Y39" i="17"/>
  <c r="X31" i="17"/>
  <c r="Y31" i="17"/>
  <c r="X11" i="17"/>
  <c r="Y11" i="17"/>
  <c r="X18" i="17"/>
  <c r="Y18" i="17"/>
  <c r="X37" i="17"/>
  <c r="Y37" i="17"/>
  <c r="X25" i="17"/>
  <c r="Y25" i="17"/>
  <c r="X17" i="17"/>
  <c r="Y17" i="17"/>
  <c r="X12" i="17"/>
  <c r="Y12" i="17"/>
  <c r="X20" i="17"/>
  <c r="Y20" i="17"/>
  <c r="X36" i="17"/>
  <c r="Y36" i="17"/>
  <c r="X9" i="17"/>
  <c r="Y9" i="17"/>
  <c r="X28" i="17"/>
  <c r="Y28" i="17"/>
  <c r="X35" i="17"/>
  <c r="Y35" i="17"/>
  <c r="X15" i="17"/>
  <c r="Y15" i="17"/>
  <c r="X22" i="17"/>
  <c r="Y22" i="17"/>
  <c r="X30" i="17"/>
  <c r="Y30" i="17"/>
  <c r="AA7" i="17"/>
  <c r="X7" i="17"/>
  <c r="D46" i="17"/>
  <c r="D46" i="102"/>
  <c r="X46" i="102" s="1"/>
  <c r="V46" i="102" s="1"/>
  <c r="D46" i="134"/>
  <c r="V46" i="134" s="1"/>
  <c r="D44" i="134"/>
  <c r="V44" i="134" s="1"/>
  <c r="D44" i="128"/>
  <c r="K44" i="128" s="1"/>
  <c r="D44" i="102"/>
  <c r="X44" i="102" s="1"/>
  <c r="V44" i="102" s="1"/>
  <c r="D43" i="17"/>
  <c r="D43" i="102"/>
  <c r="X43" i="102" s="1"/>
  <c r="V43" i="102" s="1"/>
  <c r="D43" i="134"/>
  <c r="V43" i="134" s="1"/>
  <c r="D45" i="102"/>
  <c r="X45" i="102" s="1"/>
  <c r="V45" i="102" s="1"/>
  <c r="D45" i="17"/>
  <c r="D45" i="128"/>
  <c r="K45" i="128" s="1"/>
  <c r="D47" i="134"/>
  <c r="V47" i="134" s="1"/>
  <c r="D47" i="17"/>
  <c r="D47" i="128"/>
  <c r="K47" i="128" s="1"/>
  <c r="D42" i="17"/>
  <c r="D41" i="134"/>
  <c r="V41" i="134" s="1"/>
  <c r="D41" i="17"/>
  <c r="D41" i="128"/>
  <c r="K41" i="128" s="1"/>
  <c r="D42" i="102"/>
  <c r="X42" i="102" s="1"/>
  <c r="V42" i="102" s="1"/>
  <c r="D42" i="134"/>
  <c r="V42" i="134" s="1"/>
  <c r="S32" i="134"/>
  <c r="U32" i="134"/>
  <c r="Q32" i="134" s="1"/>
  <c r="S21" i="134"/>
  <c r="U21" i="134"/>
  <c r="Q21" i="134" s="1"/>
  <c r="S31" i="134"/>
  <c r="U31" i="134"/>
  <c r="Q31" i="134" s="1"/>
  <c r="S13" i="134"/>
  <c r="U13" i="134"/>
  <c r="Q13" i="134" s="1"/>
  <c r="S18" i="134"/>
  <c r="U18" i="134"/>
  <c r="Q18" i="134" s="1"/>
  <c r="S24" i="134"/>
  <c r="U24" i="134"/>
  <c r="Q24" i="134" s="1"/>
  <c r="S39" i="134"/>
  <c r="U39" i="134"/>
  <c r="Q39" i="134" s="1"/>
  <c r="S36" i="134"/>
  <c r="U36" i="134"/>
  <c r="Q36" i="134" s="1"/>
  <c r="S11" i="134"/>
  <c r="U11" i="134"/>
  <c r="Q11" i="134" s="1"/>
  <c r="S34" i="134"/>
  <c r="U34" i="134"/>
  <c r="Q34" i="134" s="1"/>
  <c r="S8" i="134"/>
  <c r="U8" i="134"/>
  <c r="Q8" i="134" s="1"/>
  <c r="S28" i="134"/>
  <c r="U28" i="134"/>
  <c r="Q28" i="134" s="1"/>
  <c r="S15" i="134"/>
  <c r="U15" i="134"/>
  <c r="Q15" i="134" s="1"/>
  <c r="S14" i="134"/>
  <c r="U14" i="134"/>
  <c r="Q14" i="134" s="1"/>
  <c r="S22" i="134"/>
  <c r="U22" i="134"/>
  <c r="Q22" i="134" s="1"/>
  <c r="S19" i="134"/>
  <c r="U19" i="134"/>
  <c r="Q19" i="134" s="1"/>
  <c r="S17" i="134"/>
  <c r="U17" i="134"/>
  <c r="Q17" i="134" s="1"/>
  <c r="S10" i="134"/>
  <c r="U10" i="134"/>
  <c r="Q10" i="134" s="1"/>
  <c r="S12" i="134"/>
  <c r="U12" i="134"/>
  <c r="Q12" i="134" s="1"/>
  <c r="S37" i="134"/>
  <c r="U37" i="134"/>
  <c r="Q37" i="134" s="1"/>
  <c r="S38" i="134"/>
  <c r="U38" i="134"/>
  <c r="Q38" i="134" s="1"/>
  <c r="S20" i="134"/>
  <c r="U20" i="134"/>
  <c r="Q20" i="134" s="1"/>
  <c r="S9" i="134"/>
  <c r="U9" i="134"/>
  <c r="Q9" i="134" s="1"/>
  <c r="S35" i="134"/>
  <c r="U35" i="134"/>
  <c r="Q35" i="134" s="1"/>
  <c r="S26" i="134"/>
  <c r="U26" i="134"/>
  <c r="Q26" i="134" s="1"/>
  <c r="S25" i="134"/>
  <c r="U25" i="134"/>
  <c r="Q25" i="134" s="1"/>
  <c r="S33" i="134"/>
  <c r="U33" i="134"/>
  <c r="Q33" i="134" s="1"/>
  <c r="S30" i="134"/>
  <c r="U30" i="134"/>
  <c r="Q30" i="134" s="1"/>
  <c r="S16" i="134"/>
  <c r="U16" i="134"/>
  <c r="Q16" i="134" s="1"/>
  <c r="S23" i="134"/>
  <c r="U23" i="134"/>
  <c r="Q23" i="134" s="1"/>
  <c r="C42" i="134"/>
  <c r="C42" i="128"/>
  <c r="C39" i="134"/>
  <c r="C39" i="128"/>
  <c r="C24" i="128"/>
  <c r="C24" i="134"/>
  <c r="C12" i="128"/>
  <c r="C12" i="134"/>
  <c r="C43" i="128"/>
  <c r="C43" i="134"/>
  <c r="C48" i="134"/>
  <c r="C48" i="128"/>
  <c r="C34" i="134"/>
  <c r="C34" i="128"/>
  <c r="C16" i="134"/>
  <c r="C16" i="128"/>
  <c r="C17" i="128"/>
  <c r="C17" i="134"/>
  <c r="C10" i="134"/>
  <c r="C10" i="128"/>
  <c r="C30" i="134"/>
  <c r="C30" i="128"/>
  <c r="C7" i="134"/>
  <c r="C7" i="128"/>
  <c r="C11" i="128"/>
  <c r="C11" i="134"/>
  <c r="C51" i="134"/>
  <c r="C51" i="128"/>
  <c r="C29" i="128"/>
  <c r="C29" i="134"/>
  <c r="C13" i="134"/>
  <c r="C13" i="128"/>
  <c r="C37" i="134"/>
  <c r="C37" i="128"/>
  <c r="C23" i="128"/>
  <c r="C23" i="134"/>
  <c r="C44" i="134"/>
  <c r="C44" i="128"/>
  <c r="C22" i="128"/>
  <c r="C22" i="134"/>
  <c r="C50" i="134"/>
  <c r="C50" i="128"/>
  <c r="C28" i="128"/>
  <c r="C28" i="134"/>
  <c r="C20" i="128"/>
  <c r="C20" i="134"/>
  <c r="C36" i="128"/>
  <c r="C36" i="134"/>
  <c r="C40" i="134"/>
  <c r="C40" i="128"/>
  <c r="C46" i="134"/>
  <c r="C46" i="128"/>
  <c r="C27" i="128"/>
  <c r="C27" i="134"/>
  <c r="C19" i="128"/>
  <c r="C19" i="134"/>
  <c r="C8" i="128"/>
  <c r="C8" i="134"/>
  <c r="C33" i="134"/>
  <c r="C33" i="128"/>
  <c r="A32" i="128"/>
  <c r="B32" i="128"/>
  <c r="C26" i="134"/>
  <c r="C26" i="128"/>
  <c r="C31" i="134"/>
  <c r="C31" i="128"/>
  <c r="C14" i="134"/>
  <c r="C14" i="128"/>
  <c r="C35" i="128"/>
  <c r="C35" i="134"/>
  <c r="C18" i="134"/>
  <c r="C18" i="128"/>
  <c r="B38" i="128"/>
  <c r="A38" i="128"/>
  <c r="C49" i="134"/>
  <c r="C49" i="128"/>
  <c r="C47" i="134"/>
  <c r="C47" i="128"/>
  <c r="C21" i="128"/>
  <c r="C21" i="134"/>
  <c r="C41" i="134"/>
  <c r="C41" i="128"/>
  <c r="C45" i="134"/>
  <c r="C45" i="128"/>
  <c r="C25" i="134"/>
  <c r="C25" i="128"/>
  <c r="C15" i="128"/>
  <c r="C15" i="134"/>
  <c r="C9" i="134"/>
  <c r="C9" i="128"/>
  <c r="A38" i="134"/>
  <c r="B38" i="134"/>
  <c r="R7" i="134"/>
  <c r="S7" i="134"/>
  <c r="R14" i="134"/>
  <c r="R22" i="134"/>
  <c r="R19" i="134"/>
  <c r="R12" i="134"/>
  <c r="R37" i="134"/>
  <c r="R38" i="134"/>
  <c r="R20" i="134"/>
  <c r="R9" i="134"/>
  <c r="R35" i="134"/>
  <c r="R26" i="134"/>
  <c r="R25" i="134"/>
  <c r="R33" i="134"/>
  <c r="R30" i="134"/>
  <c r="R16" i="134"/>
  <c r="R23" i="134"/>
  <c r="R32" i="134"/>
  <c r="R21" i="134"/>
  <c r="R31" i="134"/>
  <c r="R13" i="134"/>
  <c r="R18" i="134"/>
  <c r="R24" i="134"/>
  <c r="R39" i="134"/>
  <c r="R36" i="134"/>
  <c r="R8" i="134"/>
  <c r="R11" i="134"/>
  <c r="R17" i="134"/>
  <c r="R10" i="134"/>
  <c r="R28" i="134"/>
  <c r="R15" i="134"/>
  <c r="R34" i="134"/>
  <c r="D29" i="134"/>
  <c r="V29" i="134" s="1"/>
  <c r="D27" i="134"/>
  <c r="V27" i="134" s="1"/>
  <c r="D51" i="128"/>
  <c r="K51" i="128" s="1"/>
  <c r="D51" i="134"/>
  <c r="V51" i="134" s="1"/>
  <c r="D48" i="128"/>
  <c r="K48" i="128" s="1"/>
  <c r="D48" i="134"/>
  <c r="V48" i="134" s="1"/>
  <c r="D50" i="128"/>
  <c r="K50" i="128" s="1"/>
  <c r="D50" i="134"/>
  <c r="V50" i="134" s="1"/>
  <c r="D49" i="128"/>
  <c r="K49" i="128" s="1"/>
  <c r="D49" i="134"/>
  <c r="V49" i="134" s="1"/>
  <c r="AA14" i="17"/>
  <c r="AA10" i="17"/>
  <c r="AA12" i="17"/>
  <c r="AA16" i="17"/>
  <c r="AA37" i="17"/>
  <c r="AA31" i="17"/>
  <c r="AA11" i="17"/>
  <c r="AA8" i="17"/>
  <c r="AA28" i="17"/>
  <c r="AA36" i="17"/>
  <c r="AA25" i="17"/>
  <c r="AA39" i="17"/>
  <c r="AA19" i="17"/>
  <c r="AA33" i="17"/>
  <c r="AA24" i="17"/>
  <c r="AA34" i="17"/>
  <c r="AA32" i="17"/>
  <c r="AA9" i="17"/>
  <c r="AA22" i="17"/>
  <c r="AA26" i="17"/>
  <c r="AA38" i="17"/>
  <c r="AA23" i="17"/>
  <c r="AA17" i="17"/>
  <c r="AA13" i="17"/>
  <c r="AA18" i="17"/>
  <c r="AA35" i="17"/>
  <c r="AA21" i="17"/>
  <c r="AA15" i="17"/>
  <c r="AA20" i="17"/>
  <c r="AA30" i="17"/>
  <c r="J7" i="128"/>
  <c r="H7" i="128" s="1"/>
  <c r="J14" i="128"/>
  <c r="H14" i="128" s="1"/>
  <c r="J22" i="128"/>
  <c r="H22" i="128" s="1"/>
  <c r="J19" i="128"/>
  <c r="H19" i="128" s="1"/>
  <c r="J12" i="128"/>
  <c r="H12" i="128" s="1"/>
  <c r="J37" i="128"/>
  <c r="H37" i="128" s="1"/>
  <c r="J38" i="128"/>
  <c r="H38" i="128" s="1"/>
  <c r="J20" i="128"/>
  <c r="H20" i="128" s="1"/>
  <c r="J9" i="128"/>
  <c r="H9" i="128" s="1"/>
  <c r="J35" i="128"/>
  <c r="H35" i="128" s="1"/>
  <c r="J26" i="128"/>
  <c r="H26" i="128" s="1"/>
  <c r="J25" i="128"/>
  <c r="H25" i="128" s="1"/>
  <c r="J33" i="128"/>
  <c r="H33" i="128" s="1"/>
  <c r="J30" i="128"/>
  <c r="H30" i="128" s="1"/>
  <c r="J16" i="128"/>
  <c r="H16" i="128" s="1"/>
  <c r="J23" i="128"/>
  <c r="H23" i="128" s="1"/>
  <c r="J32" i="128"/>
  <c r="H32" i="128" s="1"/>
  <c r="J21" i="128"/>
  <c r="H21" i="128" s="1"/>
  <c r="J31" i="128"/>
  <c r="H31" i="128" s="1"/>
  <c r="J13" i="128"/>
  <c r="H13" i="128" s="1"/>
  <c r="J18" i="128"/>
  <c r="H18" i="128" s="1"/>
  <c r="J24" i="128"/>
  <c r="H24" i="128" s="1"/>
  <c r="J39" i="128"/>
  <c r="H39" i="128" s="1"/>
  <c r="J36" i="128"/>
  <c r="H36" i="128" s="1"/>
  <c r="J8" i="128"/>
  <c r="H8" i="128" s="1"/>
  <c r="J11" i="128"/>
  <c r="H11" i="128" s="1"/>
  <c r="J17" i="128"/>
  <c r="H17" i="128" s="1"/>
  <c r="J10" i="128"/>
  <c r="H10" i="128" s="1"/>
  <c r="J28" i="128"/>
  <c r="H28" i="128" s="1"/>
  <c r="J15" i="128"/>
  <c r="H15" i="128" s="1"/>
  <c r="J34" i="128"/>
  <c r="H34" i="128" s="1"/>
  <c r="D29" i="128"/>
  <c r="K29" i="128" s="1"/>
  <c r="D27" i="128"/>
  <c r="K27" i="128" s="1"/>
  <c r="AB11" i="111"/>
  <c r="AC11" i="111"/>
  <c r="AB19" i="111"/>
  <c r="AC19" i="111"/>
  <c r="AB9" i="111"/>
  <c r="AC9" i="111"/>
  <c r="AB30" i="111"/>
  <c r="AC30" i="111"/>
  <c r="AB21" i="111"/>
  <c r="AC21" i="111"/>
  <c r="AB25" i="111"/>
  <c r="AC25" i="111"/>
  <c r="AB16" i="111"/>
  <c r="AC16" i="111"/>
  <c r="AB8" i="111"/>
  <c r="AC8" i="111"/>
  <c r="AB10" i="111"/>
  <c r="AC10" i="111"/>
  <c r="AB31" i="111"/>
  <c r="AC31" i="111"/>
  <c r="AB22" i="111"/>
  <c r="AC22" i="111"/>
  <c r="AB26" i="111"/>
  <c r="AC26" i="111"/>
  <c r="AB20" i="111"/>
  <c r="AC20" i="111"/>
  <c r="AB23" i="111"/>
  <c r="AC23" i="111"/>
  <c r="AB17" i="111"/>
  <c r="AC17" i="111"/>
  <c r="AB15" i="111"/>
  <c r="AC15" i="111"/>
  <c r="AB24" i="111"/>
  <c r="AC24" i="111"/>
  <c r="AB13" i="111"/>
  <c r="AC13" i="111"/>
  <c r="AB14" i="111"/>
  <c r="AC14" i="111"/>
  <c r="AB18" i="111"/>
  <c r="AC18" i="111"/>
  <c r="AB12" i="111"/>
  <c r="AC12" i="111"/>
  <c r="AB28" i="111"/>
  <c r="AC28" i="111"/>
  <c r="AB7" i="111"/>
  <c r="AC7" i="111"/>
  <c r="X23" i="14"/>
  <c r="V23" i="14" s="1"/>
  <c r="X11" i="14"/>
  <c r="V11" i="14" s="1"/>
  <c r="X19" i="14"/>
  <c r="V19" i="14" s="1"/>
  <c r="X26" i="14"/>
  <c r="V26" i="14" s="1"/>
  <c r="X9" i="14"/>
  <c r="V9" i="14" s="1"/>
  <c r="X21" i="14"/>
  <c r="V21" i="14" s="1"/>
  <c r="X10" i="14"/>
  <c r="V10" i="14" s="1"/>
  <c r="X13" i="14"/>
  <c r="V13" i="14" s="1"/>
  <c r="X17" i="14"/>
  <c r="V17" i="14" s="1"/>
  <c r="X12" i="14"/>
  <c r="V12" i="14" s="1"/>
  <c r="X22" i="14"/>
  <c r="V22" i="14" s="1"/>
  <c r="X25" i="14"/>
  <c r="V25" i="14" s="1"/>
  <c r="X30" i="14"/>
  <c r="V30" i="14" s="1"/>
  <c r="X14" i="14"/>
  <c r="V14" i="14" s="1"/>
  <c r="X20" i="14"/>
  <c r="V20" i="14" s="1"/>
  <c r="X24" i="14"/>
  <c r="V24" i="14" s="1"/>
  <c r="X15" i="14"/>
  <c r="V15" i="14" s="1"/>
  <c r="X31" i="14"/>
  <c r="V31" i="14" s="1"/>
  <c r="X8" i="14"/>
  <c r="V8" i="14" s="1"/>
  <c r="X16" i="14"/>
  <c r="V16" i="14" s="1"/>
  <c r="X18" i="14"/>
  <c r="V18" i="14" s="1"/>
  <c r="X28" i="14"/>
  <c r="V28" i="14" s="1"/>
  <c r="X7" i="14"/>
  <c r="V7" i="14" s="1"/>
  <c r="D50" i="17"/>
  <c r="D50" i="102"/>
  <c r="X50" i="102" s="1"/>
  <c r="V50" i="102" s="1"/>
  <c r="D49" i="102"/>
  <c r="X49" i="102" s="1"/>
  <c r="V49" i="102" s="1"/>
  <c r="D49" i="17"/>
  <c r="C36" i="17"/>
  <c r="A36" i="17" s="1"/>
  <c r="D48" i="102"/>
  <c r="X48" i="102" s="1"/>
  <c r="V48" i="102" s="1"/>
  <c r="D48" i="17"/>
  <c r="D51" i="17"/>
  <c r="AC51" i="17" s="1"/>
  <c r="D51" i="102"/>
  <c r="X51" i="102" s="1"/>
  <c r="V51" i="102" s="1"/>
  <c r="C33" i="17"/>
  <c r="A33" i="17" s="1"/>
  <c r="C33" i="102"/>
  <c r="B33" i="102" s="1"/>
  <c r="C41" i="102"/>
  <c r="B41" i="102" s="1"/>
  <c r="C36" i="102"/>
  <c r="B36" i="102" s="1"/>
  <c r="C49" i="102"/>
  <c r="A49" i="102" s="1"/>
  <c r="AA17" i="111"/>
  <c r="AA9" i="111"/>
  <c r="AA21" i="111"/>
  <c r="AA12" i="111"/>
  <c r="AA7" i="111"/>
  <c r="AA19" i="111"/>
  <c r="AA15" i="111"/>
  <c r="AA13" i="111"/>
  <c r="AA18" i="111"/>
  <c r="AA16" i="111"/>
  <c r="AA28" i="111"/>
  <c r="AA14" i="111"/>
  <c r="AA10" i="111"/>
  <c r="AA25" i="111"/>
  <c r="AA11" i="111"/>
  <c r="AA20" i="111"/>
  <c r="AA30" i="111"/>
  <c r="AA24" i="111"/>
  <c r="AA22" i="111"/>
  <c r="AA26" i="111"/>
  <c r="AA8" i="111"/>
  <c r="AA23" i="111"/>
  <c r="AA31" i="111"/>
  <c r="C37" i="17"/>
  <c r="B37" i="17" s="1"/>
  <c r="D29" i="102"/>
  <c r="X29" i="102" s="1"/>
  <c r="V29" i="102" s="1"/>
  <c r="D29" i="17"/>
  <c r="D27" i="17"/>
  <c r="D27" i="102"/>
  <c r="X27" i="102" s="1"/>
  <c r="V27" i="102" s="1"/>
  <c r="C51" i="102"/>
  <c r="A51" i="102" s="1"/>
  <c r="C51" i="17"/>
  <c r="B51" i="17" s="1"/>
  <c r="C31" i="102"/>
  <c r="C31" i="17"/>
  <c r="C7" i="102"/>
  <c r="C7" i="17"/>
  <c r="C14" i="102"/>
  <c r="C14" i="17"/>
  <c r="W8" i="17"/>
  <c r="W28" i="17"/>
  <c r="W36" i="17"/>
  <c r="C35" i="17"/>
  <c r="C35" i="102"/>
  <c r="C23" i="17"/>
  <c r="C23" i="102"/>
  <c r="C18" i="17"/>
  <c r="C18" i="102"/>
  <c r="W31" i="17"/>
  <c r="W11" i="17"/>
  <c r="C39" i="17"/>
  <c r="C39" i="102"/>
  <c r="C22" i="17"/>
  <c r="C22" i="102"/>
  <c r="C9" i="102"/>
  <c r="C9" i="17"/>
  <c r="W30" i="17"/>
  <c r="C34" i="102"/>
  <c r="C34" i="17"/>
  <c r="C19" i="102"/>
  <c r="C19" i="17"/>
  <c r="C10" i="102"/>
  <c r="C10" i="17"/>
  <c r="W25" i="17"/>
  <c r="C30" i="102"/>
  <c r="C30" i="17"/>
  <c r="C21" i="17"/>
  <c r="C21" i="102"/>
  <c r="W7" i="17"/>
  <c r="W16" i="17"/>
  <c r="W26" i="17"/>
  <c r="C15" i="17"/>
  <c r="C15" i="102"/>
  <c r="W21" i="17"/>
  <c r="W17" i="17"/>
  <c r="W20" i="17"/>
  <c r="C29" i="102"/>
  <c r="C29" i="17"/>
  <c r="C28" i="102"/>
  <c r="C28" i="17"/>
  <c r="C12" i="102"/>
  <c r="C12" i="17"/>
  <c r="C27" i="17"/>
  <c r="C27" i="102"/>
  <c r="C17" i="102"/>
  <c r="C17" i="17"/>
  <c r="W37" i="17"/>
  <c r="B32" i="102"/>
  <c r="A32" i="102"/>
  <c r="C26" i="102"/>
  <c r="C26" i="17"/>
  <c r="C11" i="102"/>
  <c r="C11" i="17"/>
  <c r="A38" i="102"/>
  <c r="B38" i="102"/>
  <c r="W10" i="17"/>
  <c r="C25" i="17"/>
  <c r="C25" i="102"/>
  <c r="C13" i="102"/>
  <c r="C13" i="17"/>
  <c r="B38" i="17"/>
  <c r="A38" i="17"/>
  <c r="W23" i="17"/>
  <c r="W13" i="17"/>
  <c r="W18" i="17"/>
  <c r="W22" i="17"/>
  <c r="W24" i="17"/>
  <c r="W32" i="17"/>
  <c r="W34" i="17"/>
  <c r="C24" i="102"/>
  <c r="C24" i="17"/>
  <c r="C20" i="102"/>
  <c r="C20" i="17"/>
  <c r="W33" i="17"/>
  <c r="W15" i="17"/>
  <c r="W9" i="17"/>
  <c r="W38" i="17"/>
  <c r="C16" i="17"/>
  <c r="C16" i="102"/>
  <c r="C8" i="17"/>
  <c r="C8" i="102"/>
  <c r="W39" i="17"/>
  <c r="W35" i="17"/>
  <c r="W19" i="17"/>
  <c r="W12" i="17"/>
  <c r="W14" i="17"/>
  <c r="C45" i="17"/>
  <c r="A45" i="17" s="1"/>
  <c r="C45" i="102"/>
  <c r="A45" i="102" s="1"/>
  <c r="C47" i="102"/>
  <c r="A47" i="102" s="1"/>
  <c r="C44" i="102"/>
  <c r="B44" i="102" s="1"/>
  <c r="C47" i="17"/>
  <c r="A47" i="17" s="1"/>
  <c r="C40" i="17"/>
  <c r="A40" i="17" s="1"/>
  <c r="C46" i="17"/>
  <c r="A46" i="17" s="1"/>
  <c r="C46" i="102"/>
  <c r="A46" i="102" s="1"/>
  <c r="C50" i="102"/>
  <c r="B50" i="102" s="1"/>
  <c r="C50" i="17"/>
  <c r="A50" i="17" s="1"/>
  <c r="C41" i="17"/>
  <c r="B41" i="17" s="1"/>
  <c r="C48" i="102"/>
  <c r="A48" i="102" s="1"/>
  <c r="C49" i="17"/>
  <c r="A49" i="17" s="1"/>
  <c r="C40" i="102"/>
  <c r="A40" i="102" s="1"/>
  <c r="C48" i="17"/>
  <c r="B48" i="17" s="1"/>
  <c r="C44" i="17"/>
  <c r="B44" i="17" s="1"/>
  <c r="C43" i="102"/>
  <c r="C43" i="17"/>
  <c r="C42" i="17"/>
  <c r="C42" i="102"/>
  <c r="G20" i="135" l="1"/>
  <c r="E21" i="135"/>
  <c r="G28" i="135"/>
  <c r="G6" i="135"/>
  <c r="H6" i="135"/>
  <c r="E6" i="135"/>
  <c r="F22" i="135"/>
  <c r="G36" i="135"/>
  <c r="E20" i="135"/>
  <c r="E28" i="135"/>
  <c r="E30" i="135"/>
  <c r="H30" i="135"/>
  <c r="H27" i="135"/>
  <c r="H36" i="135"/>
  <c r="E36" i="135"/>
  <c r="G22" i="135"/>
  <c r="G30" i="135"/>
  <c r="F27" i="135"/>
  <c r="B32" i="17"/>
  <c r="G14" i="135"/>
  <c r="H21" i="135"/>
  <c r="H19" i="135"/>
  <c r="E14" i="135"/>
  <c r="F21" i="135"/>
  <c r="F19" i="135"/>
  <c r="E33" i="135"/>
  <c r="E19" i="135"/>
  <c r="H28" i="135"/>
  <c r="H20" i="135"/>
  <c r="H33" i="135"/>
  <c r="G33" i="135"/>
  <c r="E27" i="135"/>
  <c r="F14" i="135"/>
  <c r="G42" i="135"/>
  <c r="H46" i="135"/>
  <c r="H37" i="135"/>
  <c r="E32" i="135"/>
  <c r="F48" i="135"/>
  <c r="F43" i="135"/>
  <c r="R45" i="112"/>
  <c r="T16" i="112"/>
  <c r="G11" i="135"/>
  <c r="H25" i="135"/>
  <c r="E42" i="135"/>
  <c r="G46" i="135"/>
  <c r="E37" i="135"/>
  <c r="G32" i="135"/>
  <c r="E48" i="135"/>
  <c r="E43" i="135"/>
  <c r="V51" i="112"/>
  <c r="E11" i="135"/>
  <c r="F25" i="135"/>
  <c r="E25" i="135"/>
  <c r="B42" i="135"/>
  <c r="A48" i="135"/>
  <c r="G43" i="135"/>
  <c r="G5" i="135"/>
  <c r="G13" i="135"/>
  <c r="A42" i="135"/>
  <c r="B48" i="135"/>
  <c r="B43" i="135"/>
  <c r="E5" i="135"/>
  <c r="E13" i="135"/>
  <c r="A46" i="135"/>
  <c r="G37" i="135"/>
  <c r="G48" i="135"/>
  <c r="B5" i="135"/>
  <c r="B6" i="135" s="1"/>
  <c r="B7" i="135" s="1"/>
  <c r="B8" i="135" s="1"/>
  <c r="B9" i="135" s="1"/>
  <c r="B10" i="135" s="1"/>
  <c r="B11" i="135" s="1"/>
  <c r="B12" i="135" s="1"/>
  <c r="B13" i="135" s="1"/>
  <c r="B14" i="135" s="1"/>
  <c r="B15" i="135" s="1"/>
  <c r="B16" i="135" s="1"/>
  <c r="B17" i="135" s="1"/>
  <c r="B18" i="135" s="1"/>
  <c r="B19" i="135" s="1"/>
  <c r="B20" i="135" s="1"/>
  <c r="B21" i="135" s="1"/>
  <c r="B22" i="135" s="1"/>
  <c r="B23" i="135" s="1"/>
  <c r="B24" i="135" s="1"/>
  <c r="B25" i="135" s="1"/>
  <c r="B26" i="135" s="1"/>
  <c r="B27" i="135" s="1"/>
  <c r="B28" i="135" s="1"/>
  <c r="B29" i="135" s="1"/>
  <c r="B30" i="135" s="1"/>
  <c r="B31" i="135" s="1"/>
  <c r="B32" i="135" s="1"/>
  <c r="B33" i="135" s="1"/>
  <c r="F13" i="135"/>
  <c r="H32" i="135"/>
  <c r="F46" i="135"/>
  <c r="B37" i="135"/>
  <c r="A5" i="135"/>
  <c r="A6" i="135" s="1"/>
  <c r="A7" i="135" s="1"/>
  <c r="A8" i="135" s="1"/>
  <c r="A9" i="135" s="1"/>
  <c r="A10" i="135" s="1"/>
  <c r="A11" i="135" s="1"/>
  <c r="A12" i="135" s="1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45" i="112"/>
  <c r="W35" i="112"/>
  <c r="V50" i="112"/>
  <c r="T41" i="112"/>
  <c r="W21" i="112"/>
  <c r="V11" i="112"/>
  <c r="W42" i="112"/>
  <c r="T8" i="112"/>
  <c r="V13" i="112"/>
  <c r="B32" i="112"/>
  <c r="W11" i="112"/>
  <c r="T7" i="112"/>
  <c r="T14" i="112"/>
  <c r="V34" i="112"/>
  <c r="A32" i="112"/>
  <c r="W13" i="112"/>
  <c r="T28" i="112"/>
  <c r="A47" i="112"/>
  <c r="W34" i="112"/>
  <c r="T45" i="112"/>
  <c r="B44" i="112"/>
  <c r="W47" i="112"/>
  <c r="V21" i="112"/>
  <c r="V16" i="112"/>
  <c r="W24" i="112"/>
  <c r="W17" i="112"/>
  <c r="T33" i="112"/>
  <c r="T36" i="112"/>
  <c r="T9" i="112"/>
  <c r="T23" i="112"/>
  <c r="V24" i="112"/>
  <c r="V47" i="112"/>
  <c r="V17" i="112"/>
  <c r="V10" i="112"/>
  <c r="A43" i="112"/>
  <c r="B33" i="112"/>
  <c r="R21" i="112"/>
  <c r="R24" i="112"/>
  <c r="R11" i="112"/>
  <c r="R13" i="112"/>
  <c r="R34" i="112"/>
  <c r="R47" i="112"/>
  <c r="R17" i="112"/>
  <c r="R35" i="112"/>
  <c r="R42" i="112"/>
  <c r="S7" i="112"/>
  <c r="S28" i="112"/>
  <c r="S33" i="112"/>
  <c r="S36" i="112"/>
  <c r="S41" i="112"/>
  <c r="S9" i="112"/>
  <c r="S16" i="112"/>
  <c r="S8" i="112"/>
  <c r="S14" i="112"/>
  <c r="S23" i="112"/>
  <c r="U21" i="112"/>
  <c r="U24" i="112"/>
  <c r="U11" i="112"/>
  <c r="U13" i="112"/>
  <c r="U34" i="112"/>
  <c r="U47" i="112"/>
  <c r="U17" i="112"/>
  <c r="U10" i="112"/>
  <c r="U16" i="112"/>
  <c r="B47" i="112"/>
  <c r="A33" i="112"/>
  <c r="W26" i="112"/>
  <c r="W45" i="112"/>
  <c r="W25" i="112"/>
  <c r="W19" i="112"/>
  <c r="W22" i="112"/>
  <c r="W39" i="112"/>
  <c r="W44" i="112"/>
  <c r="W14" i="112"/>
  <c r="W16" i="112"/>
  <c r="T30" i="112"/>
  <c r="T15" i="112"/>
  <c r="T31" i="112"/>
  <c r="T32" i="112"/>
  <c r="T46" i="112"/>
  <c r="T43" i="112"/>
  <c r="T17" i="112"/>
  <c r="T18" i="112"/>
  <c r="T20" i="112"/>
  <c r="V26" i="112"/>
  <c r="V45" i="112"/>
  <c r="V25" i="112"/>
  <c r="V19" i="112"/>
  <c r="V22" i="112"/>
  <c r="V39" i="112"/>
  <c r="V44" i="112"/>
  <c r="V18" i="112"/>
  <c r="V23" i="112"/>
  <c r="B30" i="112"/>
  <c r="R26" i="112"/>
  <c r="R25" i="112"/>
  <c r="R19" i="112"/>
  <c r="R22" i="112"/>
  <c r="R39" i="112"/>
  <c r="R44" i="112"/>
  <c r="R14" i="112"/>
  <c r="S30" i="112"/>
  <c r="S15" i="112"/>
  <c r="S31" i="112"/>
  <c r="S32" i="112"/>
  <c r="S46" i="112"/>
  <c r="S43" i="112"/>
  <c r="S18" i="112"/>
  <c r="S20" i="112"/>
  <c r="U26" i="112"/>
  <c r="U45" i="112"/>
  <c r="U25" i="112"/>
  <c r="U19" i="112"/>
  <c r="U22" i="112"/>
  <c r="U39" i="112"/>
  <c r="U44" i="112"/>
  <c r="U18" i="112"/>
  <c r="U23" i="112"/>
  <c r="A36" i="112"/>
  <c r="B39" i="112"/>
  <c r="A30" i="112"/>
  <c r="W7" i="112"/>
  <c r="W28" i="112"/>
  <c r="W33" i="112"/>
  <c r="W36" i="112"/>
  <c r="W41" i="112"/>
  <c r="W9" i="112"/>
  <c r="W12" i="112"/>
  <c r="W10" i="112"/>
  <c r="W23" i="112"/>
  <c r="T21" i="112"/>
  <c r="T24" i="112"/>
  <c r="T11" i="112"/>
  <c r="T13" i="112"/>
  <c r="T34" i="112"/>
  <c r="T47" i="112"/>
  <c r="T39" i="112"/>
  <c r="T44" i="112"/>
  <c r="T42" i="112"/>
  <c r="V7" i="112"/>
  <c r="V28" i="112"/>
  <c r="V33" i="112"/>
  <c r="V36" i="112"/>
  <c r="V41" i="112"/>
  <c r="V9" i="112"/>
  <c r="V12" i="112"/>
  <c r="V35" i="112"/>
  <c r="V42" i="112"/>
  <c r="V20" i="112"/>
  <c r="B36" i="112"/>
  <c r="A39" i="112"/>
  <c r="R7" i="112"/>
  <c r="R28" i="112"/>
  <c r="R33" i="112"/>
  <c r="R36" i="112"/>
  <c r="R41" i="112"/>
  <c r="R9" i="112"/>
  <c r="R12" i="112"/>
  <c r="R10" i="112"/>
  <c r="S34" i="112"/>
  <c r="S44" i="112"/>
  <c r="S42" i="112"/>
  <c r="U41" i="112"/>
  <c r="U12" i="112"/>
  <c r="U35" i="112"/>
  <c r="U42" i="112"/>
  <c r="U20" i="112"/>
  <c r="B31" i="112"/>
  <c r="W30" i="112"/>
  <c r="W15" i="112"/>
  <c r="W31" i="112"/>
  <c r="W32" i="112"/>
  <c r="W46" i="112"/>
  <c r="W8" i="112"/>
  <c r="W43" i="112"/>
  <c r="W18" i="112"/>
  <c r="W20" i="112"/>
  <c r="T26" i="112"/>
  <c r="T25" i="112"/>
  <c r="T19" i="112"/>
  <c r="T22" i="112"/>
  <c r="T10" i="112"/>
  <c r="T12" i="112"/>
  <c r="T35" i="112"/>
  <c r="V30" i="112"/>
  <c r="N30" i="112" s="1"/>
  <c r="V15" i="112"/>
  <c r="V31" i="112"/>
  <c r="V32" i="112"/>
  <c r="V46" i="112"/>
  <c r="V8" i="112"/>
  <c r="V14" i="112"/>
  <c r="V43" i="112"/>
  <c r="A31" i="112"/>
  <c r="R30" i="112"/>
  <c r="R15" i="112"/>
  <c r="R31" i="112"/>
  <c r="R32" i="112"/>
  <c r="R46" i="112"/>
  <c r="R8" i="112"/>
  <c r="R43" i="112"/>
  <c r="S35" i="112"/>
  <c r="U46" i="112"/>
  <c r="N38" i="112"/>
  <c r="N37" i="112"/>
  <c r="U40" i="112"/>
  <c r="V40" i="112"/>
  <c r="U27" i="112"/>
  <c r="V27" i="112"/>
  <c r="U48" i="112"/>
  <c r="V48" i="112"/>
  <c r="U29" i="112"/>
  <c r="V29" i="112"/>
  <c r="U49" i="112"/>
  <c r="V49" i="112"/>
  <c r="T51" i="112"/>
  <c r="U51" i="112"/>
  <c r="T50" i="112"/>
  <c r="U50" i="112"/>
  <c r="S27" i="112"/>
  <c r="T27" i="112"/>
  <c r="S49" i="112"/>
  <c r="T49" i="112"/>
  <c r="S40" i="112"/>
  <c r="T40" i="112"/>
  <c r="S48" i="112"/>
  <c r="T48" i="112"/>
  <c r="S29" i="112"/>
  <c r="T29" i="112"/>
  <c r="W51" i="112"/>
  <c r="S51" i="112"/>
  <c r="W50" i="112"/>
  <c r="S50" i="112"/>
  <c r="R49" i="112"/>
  <c r="W49" i="112"/>
  <c r="R27" i="112"/>
  <c r="W27" i="112"/>
  <c r="R40" i="112"/>
  <c r="W40" i="112"/>
  <c r="R48" i="112"/>
  <c r="W48" i="112"/>
  <c r="R29" i="112"/>
  <c r="W29" i="112"/>
  <c r="P50" i="112"/>
  <c r="R50" i="112"/>
  <c r="P51" i="112"/>
  <c r="R51" i="112"/>
  <c r="A34" i="112"/>
  <c r="B46" i="112"/>
  <c r="A35" i="112"/>
  <c r="B41" i="112"/>
  <c r="A42" i="112"/>
  <c r="Q48" i="112"/>
  <c r="Q49" i="112"/>
  <c r="Q40" i="112"/>
  <c r="M38" i="112"/>
  <c r="M37" i="112"/>
  <c r="O40" i="112"/>
  <c r="P40" i="112"/>
  <c r="O48" i="112"/>
  <c r="P48" i="112"/>
  <c r="O49" i="112"/>
  <c r="P49" i="112"/>
  <c r="Q50" i="112"/>
  <c r="O50" i="112"/>
  <c r="A49" i="112"/>
  <c r="B49" i="112"/>
  <c r="A40" i="112"/>
  <c r="B40" i="112"/>
  <c r="A50" i="112"/>
  <c r="A48" i="112"/>
  <c r="B48" i="112"/>
  <c r="Q51" i="112"/>
  <c r="O51" i="112"/>
  <c r="B21" i="112"/>
  <c r="A21" i="112"/>
  <c r="A13" i="112"/>
  <c r="B13" i="112"/>
  <c r="A11" i="112"/>
  <c r="B11" i="112"/>
  <c r="A16" i="112"/>
  <c r="B16" i="112"/>
  <c r="B10" i="112"/>
  <c r="A10" i="112"/>
  <c r="B28" i="112"/>
  <c r="A28" i="112"/>
  <c r="B8" i="112"/>
  <c r="A8" i="112"/>
  <c r="B9" i="112"/>
  <c r="A9" i="112"/>
  <c r="A18" i="112"/>
  <c r="B18" i="112"/>
  <c r="A15" i="112"/>
  <c r="B15" i="112"/>
  <c r="A22" i="112"/>
  <c r="B22" i="112"/>
  <c r="A19" i="112"/>
  <c r="B19" i="112"/>
  <c r="A20" i="112"/>
  <c r="B20" i="112"/>
  <c r="A24" i="112"/>
  <c r="B24" i="112"/>
  <c r="A12" i="112"/>
  <c r="B12" i="112"/>
  <c r="A14" i="112"/>
  <c r="B14" i="112"/>
  <c r="A25" i="112"/>
  <c r="B25" i="112"/>
  <c r="A23" i="112"/>
  <c r="B23" i="112"/>
  <c r="O27" i="112"/>
  <c r="P27" i="112"/>
  <c r="Q27" i="112"/>
  <c r="A17" i="112"/>
  <c r="B17" i="112"/>
  <c r="A26" i="112"/>
  <c r="B26" i="112"/>
  <c r="P29" i="112"/>
  <c r="O29" i="112"/>
  <c r="A29" i="112"/>
  <c r="Q29" i="112"/>
  <c r="B7" i="112"/>
  <c r="A7" i="112"/>
  <c r="A32" i="134"/>
  <c r="V11" i="17"/>
  <c r="F34" i="135"/>
  <c r="V30" i="17"/>
  <c r="AB40" i="17"/>
  <c r="V40" i="17" s="1"/>
  <c r="V37" i="17"/>
  <c r="V31" i="17"/>
  <c r="V14" i="17"/>
  <c r="V35" i="17"/>
  <c r="V28" i="17"/>
  <c r="V21" i="17"/>
  <c r="V26" i="17"/>
  <c r="V19" i="17"/>
  <c r="V38" i="17"/>
  <c r="V24" i="17"/>
  <c r="V9" i="17"/>
  <c r="V36" i="17"/>
  <c r="V10" i="17"/>
  <c r="V22" i="17"/>
  <c r="V33" i="17"/>
  <c r="V8" i="17"/>
  <c r="V23" i="17"/>
  <c r="V15" i="17"/>
  <c r="V32" i="17"/>
  <c r="V17" i="17"/>
  <c r="V16" i="17"/>
  <c r="V20" i="17"/>
  <c r="V18" i="17"/>
  <c r="V39" i="17"/>
  <c r="V34" i="17"/>
  <c r="V13" i="17"/>
  <c r="V25" i="17"/>
  <c r="Z45" i="17"/>
  <c r="AC45" i="17"/>
  <c r="Z43" i="17"/>
  <c r="AC43" i="17"/>
  <c r="Z29" i="17"/>
  <c r="AC29" i="17"/>
  <c r="Z49" i="17"/>
  <c r="AC49" i="17"/>
  <c r="Z48" i="17"/>
  <c r="AC48" i="17"/>
  <c r="Z42" i="17"/>
  <c r="AC42" i="17"/>
  <c r="Z44" i="17"/>
  <c r="AC44" i="17"/>
  <c r="Z27" i="17"/>
  <c r="AC27" i="17"/>
  <c r="Z50" i="17"/>
  <c r="AC50" i="17"/>
  <c r="Z41" i="17"/>
  <c r="AC41" i="17"/>
  <c r="Z47" i="17"/>
  <c r="AC47" i="17"/>
  <c r="Z46" i="17"/>
  <c r="AC46" i="17"/>
  <c r="J40" i="128"/>
  <c r="H40" i="128" s="1"/>
  <c r="AB51" i="17"/>
  <c r="V51" i="17" s="1"/>
  <c r="Z51" i="17"/>
  <c r="Y40" i="17"/>
  <c r="Z40" i="17"/>
  <c r="X40" i="17"/>
  <c r="AA40" i="17"/>
  <c r="W40" i="17"/>
  <c r="S40" i="134"/>
  <c r="R40" i="134"/>
  <c r="U40" i="134"/>
  <c r="Q40" i="134" s="1"/>
  <c r="B37" i="102"/>
  <c r="B34" i="135"/>
  <c r="B35" i="135" s="1"/>
  <c r="B36" i="135" s="1"/>
  <c r="A34" i="135"/>
  <c r="A35" i="135" s="1"/>
  <c r="A36" i="135" s="1"/>
  <c r="G34" i="135"/>
  <c r="E34" i="135"/>
  <c r="F24" i="135"/>
  <c r="H24" i="135"/>
  <c r="F26" i="135"/>
  <c r="H26" i="135"/>
  <c r="J46" i="128"/>
  <c r="H46" i="128" s="1"/>
  <c r="J42" i="128"/>
  <c r="H42" i="128" s="1"/>
  <c r="X44" i="17"/>
  <c r="S45" i="134"/>
  <c r="AB44" i="17"/>
  <c r="W44" i="17"/>
  <c r="U45" i="134"/>
  <c r="Q45" i="134" s="1"/>
  <c r="AA44" i="17"/>
  <c r="R45" i="134"/>
  <c r="Y44" i="17"/>
  <c r="J43" i="128"/>
  <c r="H43" i="128" s="1"/>
  <c r="Q7" i="134"/>
  <c r="S42" i="134"/>
  <c r="S47" i="134"/>
  <c r="U44" i="134"/>
  <c r="U46" i="134"/>
  <c r="R41" i="134"/>
  <c r="S43" i="134"/>
  <c r="AB50" i="17"/>
  <c r="AB45" i="17"/>
  <c r="AB46" i="17"/>
  <c r="AB27" i="17"/>
  <c r="AB29" i="17"/>
  <c r="AB48" i="17"/>
  <c r="AB42" i="17"/>
  <c r="AB43" i="17"/>
  <c r="AB41" i="17"/>
  <c r="AB49" i="17"/>
  <c r="AB47" i="17"/>
  <c r="X47" i="17"/>
  <c r="Y47" i="17"/>
  <c r="X27" i="17"/>
  <c r="Y27" i="17"/>
  <c r="X50" i="17"/>
  <c r="Y50" i="17"/>
  <c r="X48" i="17"/>
  <c r="Y48" i="17"/>
  <c r="X41" i="17"/>
  <c r="Y41" i="17"/>
  <c r="X51" i="17"/>
  <c r="Y51" i="17"/>
  <c r="X46" i="17"/>
  <c r="Y46" i="17"/>
  <c r="X29" i="17"/>
  <c r="Y29" i="17"/>
  <c r="X42" i="17"/>
  <c r="Y42" i="17"/>
  <c r="X45" i="17"/>
  <c r="Y45" i="17"/>
  <c r="X49" i="17"/>
  <c r="Y49" i="17"/>
  <c r="X43" i="17"/>
  <c r="Y43" i="17"/>
  <c r="W43" i="17"/>
  <c r="S46" i="134"/>
  <c r="R46" i="134"/>
  <c r="AA46" i="17"/>
  <c r="W46" i="17"/>
  <c r="R44" i="134"/>
  <c r="S44" i="134"/>
  <c r="J44" i="128"/>
  <c r="H44" i="128" s="1"/>
  <c r="AA43" i="17"/>
  <c r="W45" i="17"/>
  <c r="AA45" i="17"/>
  <c r="J47" i="128"/>
  <c r="H47" i="128" s="1"/>
  <c r="J45" i="128"/>
  <c r="H45" i="128" s="1"/>
  <c r="U41" i="134"/>
  <c r="P15" i="134"/>
  <c r="R42" i="134"/>
  <c r="S41" i="134"/>
  <c r="R43" i="134"/>
  <c r="U43" i="134"/>
  <c r="R47" i="134"/>
  <c r="U47" i="134"/>
  <c r="W47" i="17"/>
  <c r="W42" i="17"/>
  <c r="AA42" i="17"/>
  <c r="AA47" i="17"/>
  <c r="W41" i="17"/>
  <c r="J41" i="128"/>
  <c r="H41" i="128" s="1"/>
  <c r="AA41" i="17"/>
  <c r="U42" i="134"/>
  <c r="P37" i="134"/>
  <c r="P24" i="134"/>
  <c r="P23" i="134"/>
  <c r="P35" i="134"/>
  <c r="P10" i="134"/>
  <c r="P14" i="134"/>
  <c r="P19" i="134"/>
  <c r="P8" i="134"/>
  <c r="P36" i="134"/>
  <c r="P21" i="134"/>
  <c r="P18" i="134"/>
  <c r="P22" i="134"/>
  <c r="P25" i="134"/>
  <c r="P28" i="134"/>
  <c r="P31" i="134"/>
  <c r="P26" i="134"/>
  <c r="P39" i="134"/>
  <c r="P16" i="134"/>
  <c r="P9" i="134"/>
  <c r="P32" i="134"/>
  <c r="P30" i="134"/>
  <c r="P20" i="134"/>
  <c r="P13" i="134"/>
  <c r="P34" i="134"/>
  <c r="P12" i="134"/>
  <c r="S27" i="134"/>
  <c r="U27" i="134"/>
  <c r="Q27" i="134" s="1"/>
  <c r="S29" i="134"/>
  <c r="U29" i="134"/>
  <c r="Q29" i="134" s="1"/>
  <c r="P17" i="134"/>
  <c r="P33" i="134"/>
  <c r="P38" i="134"/>
  <c r="S49" i="134"/>
  <c r="U49" i="134"/>
  <c r="Q49" i="134" s="1"/>
  <c r="S48" i="134"/>
  <c r="U48" i="134"/>
  <c r="Q48" i="134" s="1"/>
  <c r="P11" i="134"/>
  <c r="S50" i="134"/>
  <c r="U50" i="134"/>
  <c r="Q50" i="134" s="1"/>
  <c r="S51" i="134"/>
  <c r="U51" i="134"/>
  <c r="Q51" i="134" s="1"/>
  <c r="U23" i="17"/>
  <c r="U13" i="17"/>
  <c r="U33" i="17"/>
  <c r="U16" i="17"/>
  <c r="U25" i="17"/>
  <c r="U39" i="17"/>
  <c r="U24" i="17"/>
  <c r="U26" i="17"/>
  <c r="U19" i="17"/>
  <c r="U32" i="17"/>
  <c r="U31" i="17"/>
  <c r="U36" i="17"/>
  <c r="U35" i="17"/>
  <c r="U38" i="17"/>
  <c r="U10" i="17"/>
  <c r="U20" i="17"/>
  <c r="U28" i="17"/>
  <c r="U22" i="17"/>
  <c r="U30" i="17"/>
  <c r="U8" i="17"/>
  <c r="U14" i="17"/>
  <c r="U37" i="17"/>
  <c r="U17" i="17"/>
  <c r="U9" i="17"/>
  <c r="U12" i="17"/>
  <c r="U15" i="17"/>
  <c r="U34" i="17"/>
  <c r="U21" i="17"/>
  <c r="U11" i="17"/>
  <c r="U18" i="17"/>
  <c r="U7" i="17"/>
  <c r="B36" i="17"/>
  <c r="B25" i="128"/>
  <c r="A25" i="128"/>
  <c r="A47" i="128"/>
  <c r="B47" i="128"/>
  <c r="B35" i="134"/>
  <c r="A35" i="134"/>
  <c r="B26" i="128"/>
  <c r="A26" i="128"/>
  <c r="B19" i="134"/>
  <c r="A19" i="134"/>
  <c r="A36" i="134"/>
  <c r="B36" i="134"/>
  <c r="A22" i="134"/>
  <c r="B22" i="134"/>
  <c r="A13" i="128"/>
  <c r="B13" i="128"/>
  <c r="B7" i="128"/>
  <c r="A7" i="128"/>
  <c r="A16" i="128"/>
  <c r="B16" i="128"/>
  <c r="A12" i="134"/>
  <c r="B12" i="134"/>
  <c r="B25" i="134"/>
  <c r="A25" i="134"/>
  <c r="B47" i="134"/>
  <c r="A47" i="134"/>
  <c r="B35" i="128"/>
  <c r="A35" i="128"/>
  <c r="A26" i="134"/>
  <c r="B26" i="134"/>
  <c r="B19" i="128"/>
  <c r="A19" i="128"/>
  <c r="B36" i="128"/>
  <c r="A36" i="128"/>
  <c r="B22" i="128"/>
  <c r="A22" i="128"/>
  <c r="B13" i="134"/>
  <c r="A13" i="134"/>
  <c r="A7" i="134"/>
  <c r="B7" i="134"/>
  <c r="B16" i="134"/>
  <c r="A16" i="134"/>
  <c r="B12" i="128"/>
  <c r="A12" i="128"/>
  <c r="B45" i="128"/>
  <c r="A45" i="128"/>
  <c r="A49" i="128"/>
  <c r="B49" i="128"/>
  <c r="B20" i="134"/>
  <c r="A20" i="134"/>
  <c r="B29" i="134"/>
  <c r="A29" i="134"/>
  <c r="B34" i="128"/>
  <c r="A34" i="128"/>
  <c r="B45" i="134"/>
  <c r="A45" i="134"/>
  <c r="A49" i="134"/>
  <c r="B49" i="134"/>
  <c r="A14" i="134"/>
  <c r="B14" i="134"/>
  <c r="B27" i="128"/>
  <c r="A27" i="128"/>
  <c r="B20" i="128"/>
  <c r="A20" i="128"/>
  <c r="B44" i="134"/>
  <c r="A44" i="134"/>
  <c r="B29" i="128"/>
  <c r="A29" i="128"/>
  <c r="A30" i="134"/>
  <c r="B30" i="134"/>
  <c r="A34" i="134"/>
  <c r="B34" i="134"/>
  <c r="A24" i="128"/>
  <c r="B24" i="128"/>
  <c r="B14" i="128"/>
  <c r="A14" i="128"/>
  <c r="B27" i="134"/>
  <c r="A27" i="134"/>
  <c r="B44" i="128"/>
  <c r="A44" i="128"/>
  <c r="B24" i="134"/>
  <c r="A24" i="134"/>
  <c r="B9" i="128"/>
  <c r="A9" i="128"/>
  <c r="A41" i="128"/>
  <c r="B41" i="128"/>
  <c r="B31" i="128"/>
  <c r="A31" i="128"/>
  <c r="B33" i="128"/>
  <c r="A33" i="128"/>
  <c r="B46" i="128"/>
  <c r="A46" i="128"/>
  <c r="A28" i="134"/>
  <c r="B28" i="134"/>
  <c r="B23" i="134"/>
  <c r="A23" i="134"/>
  <c r="B51" i="128"/>
  <c r="A51" i="128"/>
  <c r="B10" i="128"/>
  <c r="A10" i="128"/>
  <c r="A48" i="128"/>
  <c r="B48" i="128"/>
  <c r="B39" i="128"/>
  <c r="A39" i="128"/>
  <c r="B30" i="128"/>
  <c r="A30" i="128"/>
  <c r="B9" i="134"/>
  <c r="A9" i="134"/>
  <c r="B41" i="134"/>
  <c r="A41" i="134"/>
  <c r="B31" i="134"/>
  <c r="A31" i="134"/>
  <c r="B33" i="134"/>
  <c r="A33" i="134"/>
  <c r="B46" i="134"/>
  <c r="A46" i="134"/>
  <c r="B28" i="128"/>
  <c r="A28" i="128"/>
  <c r="A23" i="128"/>
  <c r="B23" i="128"/>
  <c r="B51" i="134"/>
  <c r="A51" i="134"/>
  <c r="A10" i="134"/>
  <c r="B10" i="134"/>
  <c r="B48" i="134"/>
  <c r="A48" i="134"/>
  <c r="B39" i="134"/>
  <c r="A39" i="134"/>
  <c r="B15" i="134"/>
  <c r="A15" i="134"/>
  <c r="B21" i="134"/>
  <c r="A21" i="134"/>
  <c r="B18" i="128"/>
  <c r="A18" i="128"/>
  <c r="B8" i="134"/>
  <c r="A8" i="134"/>
  <c r="A40" i="128"/>
  <c r="B40" i="128"/>
  <c r="B50" i="128"/>
  <c r="A50" i="128"/>
  <c r="B37" i="128"/>
  <c r="A37" i="128"/>
  <c r="B11" i="134"/>
  <c r="A11" i="134"/>
  <c r="B17" i="134"/>
  <c r="A17" i="134"/>
  <c r="B43" i="134"/>
  <c r="A43" i="134"/>
  <c r="B42" i="128"/>
  <c r="A42" i="128"/>
  <c r="B15" i="128"/>
  <c r="A15" i="128"/>
  <c r="B21" i="128"/>
  <c r="A21" i="128"/>
  <c r="B18" i="134"/>
  <c r="A18" i="134"/>
  <c r="A8" i="128"/>
  <c r="B8" i="128"/>
  <c r="B40" i="134"/>
  <c r="A40" i="134"/>
  <c r="B50" i="134"/>
  <c r="A50" i="134"/>
  <c r="B37" i="134"/>
  <c r="A37" i="134"/>
  <c r="B11" i="128"/>
  <c r="A11" i="128"/>
  <c r="B17" i="128"/>
  <c r="A17" i="128"/>
  <c r="B43" i="128"/>
  <c r="A43" i="128"/>
  <c r="B42" i="134"/>
  <c r="A42" i="134"/>
  <c r="P7" i="134"/>
  <c r="R29" i="134"/>
  <c r="R49" i="134"/>
  <c r="R48" i="134"/>
  <c r="R50" i="134"/>
  <c r="R51" i="134"/>
  <c r="R27" i="134"/>
  <c r="J51" i="128"/>
  <c r="H51" i="128" s="1"/>
  <c r="J50" i="128"/>
  <c r="H50" i="128" s="1"/>
  <c r="J48" i="128"/>
  <c r="H48" i="128" s="1"/>
  <c r="J49" i="128"/>
  <c r="H49" i="128" s="1"/>
  <c r="AA51" i="17"/>
  <c r="AA49" i="17"/>
  <c r="AA27" i="17"/>
  <c r="AA48" i="17"/>
  <c r="AA50" i="17"/>
  <c r="AA29" i="17"/>
  <c r="K6" i="128"/>
  <c r="J27" i="128"/>
  <c r="H27" i="128" s="1"/>
  <c r="J29" i="128"/>
  <c r="H29" i="128" s="1"/>
  <c r="W27" i="17"/>
  <c r="W48" i="17"/>
  <c r="AB29" i="111"/>
  <c r="AC29" i="111"/>
  <c r="AB27" i="111"/>
  <c r="AC27" i="111"/>
  <c r="X29" i="14"/>
  <c r="V29" i="14" s="1"/>
  <c r="X27" i="14"/>
  <c r="V27" i="14" s="1"/>
  <c r="B33" i="17"/>
  <c r="W50" i="17"/>
  <c r="W49" i="17"/>
  <c r="W51" i="17"/>
  <c r="B51" i="102"/>
  <c r="A51" i="17"/>
  <c r="A41" i="102"/>
  <c r="A33" i="102"/>
  <c r="A36" i="102"/>
  <c r="B49" i="102"/>
  <c r="B47" i="102"/>
  <c r="W29" i="17"/>
  <c r="Y31" i="111"/>
  <c r="Y28" i="111"/>
  <c r="Y15" i="111"/>
  <c r="Y20" i="111"/>
  <c r="Y13" i="111"/>
  <c r="Y26" i="111"/>
  <c r="Y25" i="111"/>
  <c r="Y9" i="111"/>
  <c r="Y23" i="111"/>
  <c r="Y22" i="111"/>
  <c r="Y24" i="111"/>
  <c r="Y21" i="111"/>
  <c r="Y18" i="111"/>
  <c r="Y7" i="111"/>
  <c r="Y12" i="111"/>
  <c r="Y19" i="111"/>
  <c r="Y8" i="111"/>
  <c r="Y10" i="111"/>
  <c r="Y11" i="111"/>
  <c r="Y30" i="111"/>
  <c r="Y17" i="111"/>
  <c r="Y14" i="111"/>
  <c r="Y16" i="111"/>
  <c r="AA27" i="111"/>
  <c r="AA29" i="111"/>
  <c r="A37" i="17"/>
  <c r="X6" i="102"/>
  <c r="E3" i="102" s="1"/>
  <c r="B45" i="17"/>
  <c r="B10" i="102"/>
  <c r="A10" i="102"/>
  <c r="B9" i="102"/>
  <c r="A9" i="102"/>
  <c r="A39" i="102"/>
  <c r="B39" i="102"/>
  <c r="B7" i="102"/>
  <c r="A7" i="102"/>
  <c r="B45" i="102"/>
  <c r="A20" i="102"/>
  <c r="B20" i="102"/>
  <c r="B25" i="102"/>
  <c r="A25" i="102"/>
  <c r="A11" i="102"/>
  <c r="B11" i="102"/>
  <c r="A15" i="17"/>
  <c r="B15" i="17"/>
  <c r="A25" i="17"/>
  <c r="B25" i="17"/>
  <c r="B28" i="17"/>
  <c r="A28" i="17"/>
  <c r="A29" i="102"/>
  <c r="B29" i="102"/>
  <c r="B30" i="17"/>
  <c r="A30" i="17"/>
  <c r="A19" i="17"/>
  <c r="B19" i="17"/>
  <c r="B34" i="102"/>
  <c r="A34" i="102"/>
  <c r="B39" i="17"/>
  <c r="A39" i="17"/>
  <c r="B14" i="17"/>
  <c r="A14" i="17"/>
  <c r="B28" i="102"/>
  <c r="A28" i="102"/>
  <c r="B22" i="102"/>
  <c r="A22" i="102"/>
  <c r="B23" i="102"/>
  <c r="A23" i="102"/>
  <c r="B16" i="102"/>
  <c r="A16" i="102"/>
  <c r="B24" i="17"/>
  <c r="A24" i="17"/>
  <c r="B27" i="102"/>
  <c r="A27" i="102"/>
  <c r="B30" i="102"/>
  <c r="A30" i="102"/>
  <c r="B16" i="17"/>
  <c r="A16" i="17"/>
  <c r="A13" i="17"/>
  <c r="B13" i="17"/>
  <c r="B12" i="17"/>
  <c r="A12" i="17"/>
  <c r="B14" i="102"/>
  <c r="A14" i="102"/>
  <c r="A8" i="102"/>
  <c r="B8" i="102"/>
  <c r="A13" i="102"/>
  <c r="B13" i="102"/>
  <c r="A21" i="102"/>
  <c r="B21" i="102"/>
  <c r="A19" i="102"/>
  <c r="B19" i="102"/>
  <c r="B22" i="17"/>
  <c r="A22" i="17"/>
  <c r="B23" i="17"/>
  <c r="A23" i="17"/>
  <c r="A24" i="102"/>
  <c r="B24" i="102"/>
  <c r="B17" i="17"/>
  <c r="A17" i="17"/>
  <c r="A26" i="17"/>
  <c r="B26" i="17"/>
  <c r="A17" i="102"/>
  <c r="B17" i="102"/>
  <c r="A27" i="17"/>
  <c r="B27" i="17"/>
  <c r="A12" i="102"/>
  <c r="B12" i="102"/>
  <c r="A29" i="17"/>
  <c r="B29" i="17"/>
  <c r="A21" i="17"/>
  <c r="B21" i="17"/>
  <c r="A18" i="102"/>
  <c r="B18" i="102"/>
  <c r="B31" i="17"/>
  <c r="A31" i="17"/>
  <c r="B8" i="17"/>
  <c r="A8" i="17"/>
  <c r="B20" i="17"/>
  <c r="A20" i="17"/>
  <c r="B11" i="17"/>
  <c r="A11" i="17"/>
  <c r="B26" i="102"/>
  <c r="A26" i="102"/>
  <c r="A15" i="102"/>
  <c r="B15" i="102"/>
  <c r="A10" i="17"/>
  <c r="B10" i="17"/>
  <c r="B34" i="17"/>
  <c r="A34" i="17"/>
  <c r="B35" i="102"/>
  <c r="A35" i="102"/>
  <c r="B31" i="102"/>
  <c r="A31" i="102"/>
  <c r="B9" i="17"/>
  <c r="A9" i="17"/>
  <c r="B18" i="17"/>
  <c r="A18" i="17"/>
  <c r="B7" i="17"/>
  <c r="A7" i="17"/>
  <c r="B35" i="17"/>
  <c r="A35" i="17"/>
  <c r="B46" i="17"/>
  <c r="B48" i="102"/>
  <c r="B47" i="17"/>
  <c r="A44" i="102"/>
  <c r="B40" i="17"/>
  <c r="A50" i="102"/>
  <c r="B50" i="17"/>
  <c r="B46" i="102"/>
  <c r="B49" i="17"/>
  <c r="B40" i="102"/>
  <c r="A41" i="17"/>
  <c r="A44" i="17"/>
  <c r="A48" i="17"/>
  <c r="B42" i="17"/>
  <c r="A42" i="17"/>
  <c r="B43" i="102"/>
  <c r="A43" i="102"/>
  <c r="B42" i="102"/>
  <c r="A42" i="102"/>
  <c r="A43" i="17"/>
  <c r="B43" i="17"/>
  <c r="M45" i="112" l="1"/>
  <c r="M16" i="112"/>
  <c r="N21" i="112"/>
  <c r="N11" i="112"/>
  <c r="N34" i="112"/>
  <c r="N13" i="112"/>
  <c r="N31" i="112"/>
  <c r="N8" i="112"/>
  <c r="N32" i="112"/>
  <c r="N15" i="112"/>
  <c r="M19" i="112"/>
  <c r="M41" i="112"/>
  <c r="M8" i="112"/>
  <c r="M15" i="112"/>
  <c r="M11" i="112"/>
  <c r="M14" i="112"/>
  <c r="M20" i="112"/>
  <c r="M21" i="112"/>
  <c r="N43" i="112"/>
  <c r="N18" i="112"/>
  <c r="M7" i="112"/>
  <c r="N25" i="112"/>
  <c r="M31" i="112"/>
  <c r="M25" i="112"/>
  <c r="M46" i="112"/>
  <c r="N16" i="112"/>
  <c r="N47" i="112"/>
  <c r="M23" i="112"/>
  <c r="M13" i="112"/>
  <c r="M12" i="112"/>
  <c r="M24" i="112"/>
  <c r="N33" i="112"/>
  <c r="N35" i="112"/>
  <c r="N46" i="112"/>
  <c r="M30" i="112"/>
  <c r="N44" i="112"/>
  <c r="M36" i="112"/>
  <c r="M10" i="112"/>
  <c r="N45" i="112"/>
  <c r="N42" i="112"/>
  <c r="M39" i="112"/>
  <c r="M18" i="112"/>
  <c r="M34" i="112"/>
  <c r="N36" i="112"/>
  <c r="N28" i="112"/>
  <c r="M9" i="112"/>
  <c r="M17" i="112"/>
  <c r="M26" i="112"/>
  <c r="N12" i="112"/>
  <c r="N7" i="112"/>
  <c r="N20" i="112"/>
  <c r="M28" i="112"/>
  <c r="N9" i="112"/>
  <c r="N10" i="112"/>
  <c r="N24" i="112"/>
  <c r="N17" i="112"/>
  <c r="N23" i="112"/>
  <c r="N26" i="112"/>
  <c r="M32" i="112"/>
  <c r="N41" i="112"/>
  <c r="N39" i="112"/>
  <c r="M43" i="112"/>
  <c r="M42" i="112"/>
  <c r="M33" i="112"/>
  <c r="M44" i="112"/>
  <c r="N22" i="112"/>
  <c r="M22" i="112"/>
  <c r="N14" i="112"/>
  <c r="M47" i="112"/>
  <c r="M35" i="112"/>
  <c r="N19" i="112"/>
  <c r="N49" i="112"/>
  <c r="N40" i="112"/>
  <c r="N29" i="112"/>
  <c r="N50" i="112"/>
  <c r="N48" i="112"/>
  <c r="N51" i="112"/>
  <c r="N27" i="112"/>
  <c r="W6" i="112"/>
  <c r="M48" i="112"/>
  <c r="M49" i="112"/>
  <c r="M40" i="112"/>
  <c r="M50" i="112"/>
  <c r="M51" i="112"/>
  <c r="B50" i="112"/>
  <c r="A51" i="112"/>
  <c r="B51" i="112"/>
  <c r="P6" i="112"/>
  <c r="O6" i="112"/>
  <c r="E3" i="112" s="1"/>
  <c r="U6" i="112"/>
  <c r="S6" i="112"/>
  <c r="K3" i="112" s="1"/>
  <c r="V6" i="112"/>
  <c r="R6" i="112"/>
  <c r="J3" i="112" s="1"/>
  <c r="Q6" i="112"/>
  <c r="M27" i="112"/>
  <c r="T6" i="112"/>
  <c r="B29" i="112"/>
  <c r="M29" i="112"/>
  <c r="A27" i="112"/>
  <c r="B27" i="112"/>
  <c r="V48" i="17"/>
  <c r="V27" i="17"/>
  <c r="V45" i="17"/>
  <c r="V43" i="17"/>
  <c r="V41" i="17"/>
  <c r="V29" i="17"/>
  <c r="V50" i="17"/>
  <c r="V44" i="17"/>
  <c r="V47" i="17"/>
  <c r="V42" i="17"/>
  <c r="V46" i="17"/>
  <c r="V49" i="17"/>
  <c r="AC6" i="17"/>
  <c r="P40" i="134"/>
  <c r="U40" i="17"/>
  <c r="P45" i="134"/>
  <c r="U44" i="17"/>
  <c r="AF3" i="136"/>
  <c r="AF4" i="136"/>
  <c r="Q41" i="134"/>
  <c r="Q42" i="134"/>
  <c r="Q47" i="134"/>
  <c r="P43" i="134"/>
  <c r="P42" i="134"/>
  <c r="P47" i="134"/>
  <c r="Q46" i="134"/>
  <c r="P41" i="134"/>
  <c r="V6" i="134"/>
  <c r="Q43" i="134"/>
  <c r="Q44" i="134"/>
  <c r="AB6" i="17"/>
  <c r="P46" i="134"/>
  <c r="U46" i="17"/>
  <c r="P44" i="134"/>
  <c r="U43" i="17"/>
  <c r="U45" i="17"/>
  <c r="U47" i="17"/>
  <c r="U42" i="17"/>
  <c r="U41" i="17"/>
  <c r="P50" i="134"/>
  <c r="P29" i="134"/>
  <c r="P49" i="134"/>
  <c r="S6" i="134"/>
  <c r="N3" i="134" s="1"/>
  <c r="U6" i="134"/>
  <c r="P51" i="134"/>
  <c r="P48" i="134"/>
  <c r="U50" i="17"/>
  <c r="U48" i="17"/>
  <c r="U51" i="17"/>
  <c r="U49" i="17"/>
  <c r="U27" i="17"/>
  <c r="U29" i="17"/>
  <c r="R6" i="134"/>
  <c r="E3" i="134" s="1"/>
  <c r="P27" i="134"/>
  <c r="AA6" i="17"/>
  <c r="T3" i="17" s="1"/>
  <c r="G3" i="128"/>
  <c r="J6" i="128"/>
  <c r="E3" i="128" s="1"/>
  <c r="Y6" i="17"/>
  <c r="L3" i="17" s="1"/>
  <c r="Z6" i="17"/>
  <c r="M3" i="17" s="1"/>
  <c r="X6" i="14"/>
  <c r="E3" i="14" s="1"/>
  <c r="W6" i="17"/>
  <c r="E3" i="17" s="1"/>
  <c r="AB6" i="111"/>
  <c r="R3" i="111" s="1"/>
  <c r="AC6" i="111"/>
  <c r="S3" i="111" s="1"/>
  <c r="Y27" i="111"/>
  <c r="Y29" i="111"/>
  <c r="AA6" i="111"/>
  <c r="E3" i="111" s="1"/>
  <c r="X6" i="17"/>
  <c r="F3" i="17" s="1"/>
  <c r="J4" i="136" l="1"/>
  <c r="J3" i="136"/>
  <c r="E4" i="136"/>
  <c r="E3" i="136"/>
  <c r="D3" i="136"/>
  <c r="D4" i="136"/>
  <c r="S3" i="136"/>
  <c r="S4" i="136"/>
  <c r="H3" i="136"/>
  <c r="H4" i="136"/>
  <c r="I4" i="134"/>
  <c r="AG3" i="136" s="1"/>
  <c r="AG4" i="136" l="1"/>
  <c r="AZ6" i="118"/>
  <c r="Z4" i="136" l="1"/>
  <c r="Z3" i="13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<sst xmlns="http://schemas.openxmlformats.org/spreadsheetml/2006/main" count="22091" uniqueCount="6899">
  <si>
    <t>大学番号</t>
  </si>
  <si>
    <t>大学名</t>
  </si>
  <si>
    <t>北海道大学</t>
  </si>
  <si>
    <t>北海道教育大学</t>
  </si>
  <si>
    <t>室蘭工業大学</t>
  </si>
  <si>
    <t>小樽商科大学</t>
  </si>
  <si>
    <t>帯広畜産大学</t>
  </si>
  <si>
    <t>旭川医科大学</t>
  </si>
  <si>
    <t>北見工業大学</t>
  </si>
  <si>
    <t>弘前大学</t>
  </si>
  <si>
    <t>岩手大学</t>
  </si>
  <si>
    <t>東北大学</t>
  </si>
  <si>
    <t>宮城教育大学</t>
  </si>
  <si>
    <t>秋田大学</t>
  </si>
  <si>
    <t>山形大学</t>
  </si>
  <si>
    <t>福島大学</t>
  </si>
  <si>
    <t>茨城大学</t>
  </si>
  <si>
    <t>筑波大学</t>
  </si>
  <si>
    <t>筑波技術大学</t>
  </si>
  <si>
    <t>宇都宮大学</t>
  </si>
  <si>
    <t>群馬大学</t>
  </si>
  <si>
    <t>埼玉大学</t>
  </si>
  <si>
    <t>千葉大学</t>
  </si>
  <si>
    <t>東京大学</t>
  </si>
  <si>
    <t>東京医科歯科大学</t>
  </si>
  <si>
    <t>東京外国語大学</t>
  </si>
  <si>
    <t>東京学芸大学</t>
  </si>
  <si>
    <t>東京農工大学</t>
  </si>
  <si>
    <t>東京芸術大学</t>
  </si>
  <si>
    <t>東京工業大学</t>
  </si>
  <si>
    <t>東京海洋大学</t>
  </si>
  <si>
    <t>お茶の水女子大学</t>
  </si>
  <si>
    <t>電気通信大学</t>
  </si>
  <si>
    <t>一橋大学</t>
  </si>
  <si>
    <t>横浜国立大学</t>
  </si>
  <si>
    <t>新潟大学</t>
  </si>
  <si>
    <t>長岡技術科学大学</t>
  </si>
  <si>
    <t>上越教育大学</t>
  </si>
  <si>
    <t>富山大学</t>
  </si>
  <si>
    <t>金沢大学</t>
  </si>
  <si>
    <t>福井大学</t>
  </si>
  <si>
    <t>山梨大学</t>
  </si>
  <si>
    <t>信州大学</t>
  </si>
  <si>
    <t>岐阜大学</t>
  </si>
  <si>
    <t>静岡大学</t>
  </si>
  <si>
    <t>浜松医科大学</t>
  </si>
  <si>
    <t>名古屋大学</t>
  </si>
  <si>
    <t>愛知教育大学</t>
  </si>
  <si>
    <t>名古屋工業大学</t>
  </si>
  <si>
    <t>豊橋技術科学大学</t>
  </si>
  <si>
    <t>三重大学</t>
  </si>
  <si>
    <t>滋賀大学</t>
  </si>
  <si>
    <t>滋賀医科大学</t>
  </si>
  <si>
    <t>京都大学</t>
  </si>
  <si>
    <t>京都教育大学</t>
  </si>
  <si>
    <t>京都工芸繊維大学</t>
  </si>
  <si>
    <t>大阪大学</t>
  </si>
  <si>
    <t>大阪教育大学</t>
  </si>
  <si>
    <t>兵庫教育大学</t>
  </si>
  <si>
    <t>神戸大学</t>
  </si>
  <si>
    <t>奈良教育大学</t>
  </si>
  <si>
    <t>奈良女子大学</t>
  </si>
  <si>
    <t>和歌山大学</t>
  </si>
  <si>
    <t>鳥取大学</t>
  </si>
  <si>
    <t>島根大学</t>
  </si>
  <si>
    <t>岡山大学</t>
  </si>
  <si>
    <t>広島大学</t>
  </si>
  <si>
    <t>山口大学</t>
  </si>
  <si>
    <t>徳島大学</t>
  </si>
  <si>
    <t>鳴門教育大学</t>
  </si>
  <si>
    <t>香川大学</t>
  </si>
  <si>
    <t>愛媛大学</t>
  </si>
  <si>
    <t>高知大学</t>
  </si>
  <si>
    <t>福岡教育大学</t>
  </si>
  <si>
    <t>九州大学</t>
  </si>
  <si>
    <t>九州工業大学</t>
  </si>
  <si>
    <t>佐賀大学</t>
  </si>
  <si>
    <t>長崎大学</t>
  </si>
  <si>
    <t>熊本大学</t>
  </si>
  <si>
    <t>大分大学</t>
  </si>
  <si>
    <t>宮崎大学</t>
  </si>
  <si>
    <t>鹿児島大学</t>
  </si>
  <si>
    <t>鹿屋体育大学</t>
  </si>
  <si>
    <t>琉球大学</t>
  </si>
  <si>
    <t>政策研究大学院大学</t>
  </si>
  <si>
    <t>総合研究大学院大学</t>
  </si>
  <si>
    <t>北陸先端科学技術大学院大学</t>
  </si>
  <si>
    <t>奈良先端科学技術大学院大学</t>
  </si>
  <si>
    <t>釧路公立大学</t>
  </si>
  <si>
    <t>公立はこだて未来大学</t>
  </si>
  <si>
    <t>札幌医科大学</t>
  </si>
  <si>
    <t>札幌市立大学</t>
  </si>
  <si>
    <t>名寄市立大学</t>
  </si>
  <si>
    <t>青森県立保健大学</t>
  </si>
  <si>
    <t>青森公立大学</t>
  </si>
  <si>
    <t>岩手県立大学</t>
  </si>
  <si>
    <t>宮城大学</t>
  </si>
  <si>
    <t>秋田県立大学</t>
  </si>
  <si>
    <t>国際教養大学</t>
  </si>
  <si>
    <t>山形県立保健医療大学</t>
  </si>
  <si>
    <t>会津大学</t>
  </si>
  <si>
    <t>福島県立医科大学</t>
  </si>
  <si>
    <t>茨城県立医療大学</t>
  </si>
  <si>
    <t>群馬県立県民健康科学大学</t>
  </si>
  <si>
    <t>群馬県立女子大学</t>
  </si>
  <si>
    <t>高崎経済大学</t>
  </si>
  <si>
    <t>前橋工科大学</t>
  </si>
  <si>
    <t>埼玉県立大学</t>
  </si>
  <si>
    <t>千葉県立保健医療大学</t>
  </si>
  <si>
    <t>神奈川県立保健福祉大学</t>
  </si>
  <si>
    <t>横浜市立大学</t>
  </si>
  <si>
    <t>長岡造形大学</t>
  </si>
  <si>
    <t>新潟県立大学</t>
  </si>
  <si>
    <t>新潟県立看護大学</t>
  </si>
  <si>
    <t>富山県立大学</t>
  </si>
  <si>
    <t>石川県立大学</t>
  </si>
  <si>
    <t>石川県立看護大学</t>
  </si>
  <si>
    <t>金沢美術工芸大学</t>
  </si>
  <si>
    <t>福井県立大学</t>
  </si>
  <si>
    <t>都留文科大学</t>
  </si>
  <si>
    <t>山梨県立大学</t>
  </si>
  <si>
    <t>長野県看護大学</t>
  </si>
  <si>
    <t>岐阜県立看護大学</t>
  </si>
  <si>
    <t>岐阜薬科大学</t>
  </si>
  <si>
    <t>情報科学芸術大学院大学</t>
  </si>
  <si>
    <t>静岡県立大学</t>
  </si>
  <si>
    <t>静岡文化芸術大学</t>
  </si>
  <si>
    <t>愛知県立大学</t>
  </si>
  <si>
    <t>愛知県立芸術大学</t>
  </si>
  <si>
    <t>名古屋市立大学</t>
  </si>
  <si>
    <t>三重県立看護大学</t>
  </si>
  <si>
    <t>滋賀県立大学</t>
  </si>
  <si>
    <t>京都市立芸術大学</t>
  </si>
  <si>
    <t>京都府立大学</t>
  </si>
  <si>
    <t>京都府立医科大学</t>
  </si>
  <si>
    <t>神戸市外国語大学</t>
  </si>
  <si>
    <t>神戸市看護大学</t>
  </si>
  <si>
    <t>兵庫県立大学</t>
  </si>
  <si>
    <t>奈良県立大学</t>
  </si>
  <si>
    <t>奈良県立医科大学</t>
  </si>
  <si>
    <t>和歌山県立医科大学</t>
  </si>
  <si>
    <t>島根県立大学</t>
  </si>
  <si>
    <t>岡山県立大学</t>
  </si>
  <si>
    <t>新見公立大学</t>
  </si>
  <si>
    <t>尾道市立大学</t>
  </si>
  <si>
    <t>県立広島大学</t>
  </si>
  <si>
    <t>広島市立大学</t>
  </si>
  <si>
    <t>福山市立大学</t>
  </si>
  <si>
    <t>下関市立大学</t>
  </si>
  <si>
    <t>山口県立大学</t>
  </si>
  <si>
    <t>香川県立保健医療大学</t>
  </si>
  <si>
    <t>愛媛県立医療技術大学</t>
  </si>
  <si>
    <t>高知県立大学</t>
  </si>
  <si>
    <t>高知工科大学</t>
  </si>
  <si>
    <t>北九州市立大学</t>
  </si>
  <si>
    <t>九州歯科大学</t>
  </si>
  <si>
    <t>福岡県立大学</t>
  </si>
  <si>
    <t>福岡女子大学</t>
  </si>
  <si>
    <t>長崎県立大学</t>
  </si>
  <si>
    <t>熊本県立大学</t>
  </si>
  <si>
    <t>大分県立看護科学大学</t>
  </si>
  <si>
    <t>宮崎県立看護大学</t>
  </si>
  <si>
    <t>宮崎公立大学</t>
  </si>
  <si>
    <t>沖縄県立看護大学</t>
  </si>
  <si>
    <t>沖縄県立芸術大学</t>
  </si>
  <si>
    <t>名桜大学</t>
  </si>
  <si>
    <t>札幌大学</t>
  </si>
  <si>
    <t>札幌大谷大学</t>
  </si>
  <si>
    <t>札幌学院大学</t>
  </si>
  <si>
    <t>札幌国際大学</t>
  </si>
  <si>
    <t>天使大学</t>
  </si>
  <si>
    <t>日本赤十字北海道看護大学</t>
  </si>
  <si>
    <t>函館大学</t>
  </si>
  <si>
    <t>藤女子大学</t>
  </si>
  <si>
    <t>北翔大学</t>
  </si>
  <si>
    <t>北星学園大学</t>
  </si>
  <si>
    <t>北海学園大学</t>
  </si>
  <si>
    <t>北海商科大学</t>
  </si>
  <si>
    <t>北海道医療大学</t>
  </si>
  <si>
    <t>北海道情報大学</t>
  </si>
  <si>
    <t>北海道文教大学</t>
  </si>
  <si>
    <t>酪農学園大学</t>
  </si>
  <si>
    <t>青森大学</t>
  </si>
  <si>
    <t>青森中央学院大学</t>
  </si>
  <si>
    <t>八戸工業大学</t>
  </si>
  <si>
    <t>弘前医療福祉大学</t>
  </si>
  <si>
    <t>弘前学院大学</t>
  </si>
  <si>
    <t>岩手医科大学</t>
  </si>
  <si>
    <t>富士大学</t>
  </si>
  <si>
    <t>盛岡大学</t>
  </si>
  <si>
    <t>石巻専修大学</t>
  </si>
  <si>
    <t>尚絅学院大学</t>
  </si>
  <si>
    <t>仙台大学</t>
  </si>
  <si>
    <t>仙台白百合女子大学</t>
  </si>
  <si>
    <t>東北学院大学</t>
  </si>
  <si>
    <t>東北工業大学</t>
  </si>
  <si>
    <t>東北生活文化大学</t>
  </si>
  <si>
    <t>東北福祉大学</t>
  </si>
  <si>
    <t>東北文化学園大学</t>
  </si>
  <si>
    <t>宮城学院女子大学</t>
  </si>
  <si>
    <t>秋田看護福祉大学</t>
  </si>
  <si>
    <t>日本赤十字秋田看護大学</t>
  </si>
  <si>
    <t>ノースアジア大学</t>
  </si>
  <si>
    <t>東北芸術工科大学</t>
  </si>
  <si>
    <t>東北公益文科大学</t>
  </si>
  <si>
    <t>東北文教大学</t>
  </si>
  <si>
    <t>奥羽大学</t>
  </si>
  <si>
    <t>郡山女子大学</t>
  </si>
  <si>
    <t>東日本国際大学</t>
  </si>
  <si>
    <t>福島学院大学</t>
  </si>
  <si>
    <t>茨城キリスト教大学</t>
  </si>
  <si>
    <t>つくば国際大学</t>
  </si>
  <si>
    <t>常磐大学</t>
  </si>
  <si>
    <t>流通経済大学</t>
  </si>
  <si>
    <t>宇都宮共和大学</t>
  </si>
  <si>
    <t>国際医療福祉大学</t>
  </si>
  <si>
    <t>作新学院大学</t>
  </si>
  <si>
    <t>自治医科大学</t>
  </si>
  <si>
    <t>獨協医科大学</t>
  </si>
  <si>
    <t>文星芸術大学</t>
  </si>
  <si>
    <t>関東学園大学</t>
  </si>
  <si>
    <t>共愛学園前橋国際大学</t>
  </si>
  <si>
    <t>桐生大学</t>
  </si>
  <si>
    <t>群馬医療福祉大学</t>
  </si>
  <si>
    <t>群馬パース大学</t>
  </si>
  <si>
    <t>上武大学</t>
  </si>
  <si>
    <t>高崎健康福祉大学</t>
  </si>
  <si>
    <t>高崎商科大学</t>
  </si>
  <si>
    <t>東京福祉大学</t>
  </si>
  <si>
    <t>浦和大学</t>
  </si>
  <si>
    <t>共栄大学</t>
  </si>
  <si>
    <t>埼玉医科大学</t>
  </si>
  <si>
    <t>埼玉学園大学</t>
  </si>
  <si>
    <t>埼玉工業大学</t>
  </si>
  <si>
    <t>十文字学園女子大学</t>
  </si>
  <si>
    <t>城西大学</t>
  </si>
  <si>
    <t>尚美学園大学</t>
  </si>
  <si>
    <t>女子栄養大学</t>
  </si>
  <si>
    <t>駿河台大学</t>
  </si>
  <si>
    <t>聖学院大学</t>
  </si>
  <si>
    <t>西武文理大学</t>
  </si>
  <si>
    <t>東京国際大学</t>
  </si>
  <si>
    <t>東邦音楽大学</t>
  </si>
  <si>
    <t>獨協大学</t>
  </si>
  <si>
    <t>日本医療科学大学</t>
  </si>
  <si>
    <t>日本工業大学</t>
  </si>
  <si>
    <t>日本保健医療大学</t>
  </si>
  <si>
    <t>日本薬科大学</t>
  </si>
  <si>
    <t>人間総合科学大学</t>
  </si>
  <si>
    <t>文教大学</t>
  </si>
  <si>
    <t>平成国際大学</t>
  </si>
  <si>
    <t>武蔵野学院大学</t>
  </si>
  <si>
    <t>明海大学</t>
  </si>
  <si>
    <t>ものつくり大学</t>
  </si>
  <si>
    <t>愛国学園大学</t>
  </si>
  <si>
    <t>植草学園大学</t>
  </si>
  <si>
    <t>江戸川大学</t>
  </si>
  <si>
    <t>川村学園女子大学</t>
  </si>
  <si>
    <t>神田外語大学</t>
  </si>
  <si>
    <t>敬愛大学</t>
  </si>
  <si>
    <t>国際武道大学</t>
  </si>
  <si>
    <t>三育学院大学</t>
  </si>
  <si>
    <t>秀明大学</t>
  </si>
  <si>
    <t>淑徳大学</t>
  </si>
  <si>
    <t>城西国際大学</t>
  </si>
  <si>
    <t>聖徳大学</t>
  </si>
  <si>
    <t>清和大学</t>
  </si>
  <si>
    <t>千葉科学大学</t>
  </si>
  <si>
    <t>千葉経済大学</t>
  </si>
  <si>
    <t>千葉工業大学</t>
  </si>
  <si>
    <t>千葉商科大学</t>
  </si>
  <si>
    <t>中央学院大学</t>
  </si>
  <si>
    <t>東京基督教大学</t>
  </si>
  <si>
    <t>東京情報大学</t>
  </si>
  <si>
    <t>麗澤大学</t>
  </si>
  <si>
    <t>和洋女子大学</t>
  </si>
  <si>
    <t>青山学院大学</t>
  </si>
  <si>
    <t>亜細亜大学</t>
  </si>
  <si>
    <t>跡見学園女子大学</t>
  </si>
  <si>
    <t>桜美林大学</t>
  </si>
  <si>
    <t>大妻女子大学</t>
  </si>
  <si>
    <t>大原大学院大学</t>
  </si>
  <si>
    <t>嘉悦大学</t>
  </si>
  <si>
    <t>学習院大学</t>
  </si>
  <si>
    <t>学習院女子大学</t>
  </si>
  <si>
    <t>北里大学</t>
  </si>
  <si>
    <t>共立女子大学</t>
  </si>
  <si>
    <t>杏林大学</t>
  </si>
  <si>
    <t>国立音楽大学</t>
  </si>
  <si>
    <t>グロービス経営大学院大学</t>
  </si>
  <si>
    <t>慶應義塾大学</t>
  </si>
  <si>
    <t>恵泉女学園大学</t>
  </si>
  <si>
    <t>工学院大学</t>
  </si>
  <si>
    <t>国際基督教大学</t>
  </si>
  <si>
    <t>国際仏教学大学院大学</t>
  </si>
  <si>
    <t>国士舘大学</t>
  </si>
  <si>
    <t>こども教育宝仙大学</t>
  </si>
  <si>
    <t>駒澤大学</t>
  </si>
  <si>
    <t>駒沢女子大学</t>
  </si>
  <si>
    <t>事業構想大学院大学</t>
  </si>
  <si>
    <t>実践女子大学</t>
  </si>
  <si>
    <t>芝浦工業大学</t>
  </si>
  <si>
    <t>順天堂大学</t>
  </si>
  <si>
    <t>上智大学</t>
  </si>
  <si>
    <t>昭和大学</t>
  </si>
  <si>
    <t>昭和女子大学</t>
  </si>
  <si>
    <t>昭和薬科大学</t>
  </si>
  <si>
    <t>女子美術大学</t>
  </si>
  <si>
    <t>白梅学園大学</t>
  </si>
  <si>
    <t>白百合女子大学</t>
  </si>
  <si>
    <t>杉野服飾大学</t>
  </si>
  <si>
    <t>成蹊大学</t>
  </si>
  <si>
    <t>成城大学</t>
  </si>
  <si>
    <t>聖心女子大学</t>
  </si>
  <si>
    <t>清泉女子大学</t>
  </si>
  <si>
    <t>聖路加国際大学</t>
  </si>
  <si>
    <t>専修大学</t>
  </si>
  <si>
    <t>創価大学</t>
  </si>
  <si>
    <t>大正大学</t>
  </si>
  <si>
    <t>大東文化大学</t>
  </si>
  <si>
    <t>高千穂大学</t>
  </si>
  <si>
    <t>拓殖大学</t>
  </si>
  <si>
    <t>多摩大学</t>
  </si>
  <si>
    <t>玉川大学</t>
  </si>
  <si>
    <t>多摩美術大学</t>
  </si>
  <si>
    <t>中央大学</t>
  </si>
  <si>
    <t>津田塾大学</t>
  </si>
  <si>
    <t>帝京大学</t>
  </si>
  <si>
    <t>帝京科学大学</t>
  </si>
  <si>
    <t>帝京平成大学</t>
  </si>
  <si>
    <t>東海大学</t>
  </si>
  <si>
    <t>東京有明医療大学</t>
  </si>
  <si>
    <t>東京医科大学</t>
  </si>
  <si>
    <t>東京医療保健大学</t>
  </si>
  <si>
    <t>東京音楽大学</t>
  </si>
  <si>
    <t>東京家政大学</t>
  </si>
  <si>
    <t>東京家政学院大学</t>
  </si>
  <si>
    <t>東京経済大学</t>
  </si>
  <si>
    <t>東京工科大学</t>
  </si>
  <si>
    <t>東京工芸大学</t>
  </si>
  <si>
    <t>東京歯科大学</t>
  </si>
  <si>
    <t>東京慈恵会医科大学</t>
  </si>
  <si>
    <t>東京女子大学</t>
  </si>
  <si>
    <t>東京女子医科大学</t>
  </si>
  <si>
    <t>東京女子体育大学</t>
  </si>
  <si>
    <t>東京神学大学</t>
  </si>
  <si>
    <t>東京聖栄大学</t>
  </si>
  <si>
    <t>東京成徳大学</t>
  </si>
  <si>
    <t>東京造形大学</t>
  </si>
  <si>
    <t>東京電機大学</t>
  </si>
  <si>
    <t>東京都市大学</t>
  </si>
  <si>
    <t>東京農業大学</t>
  </si>
  <si>
    <t>東京富士大学</t>
  </si>
  <si>
    <t>東京未来大学</t>
  </si>
  <si>
    <t>東京薬科大学</t>
  </si>
  <si>
    <t>東京理科大学</t>
  </si>
  <si>
    <t>東邦大学</t>
  </si>
  <si>
    <t>桐朋学園大学</t>
  </si>
  <si>
    <t>東洋大学</t>
  </si>
  <si>
    <t>東洋学園大学</t>
  </si>
  <si>
    <t>日本大学</t>
  </si>
  <si>
    <t>日本医科大学</t>
  </si>
  <si>
    <t>日本歯科大学</t>
  </si>
  <si>
    <t>日本社会事業大学</t>
  </si>
  <si>
    <t>日本獣医生命科学大学</t>
  </si>
  <si>
    <t>日本女子大学</t>
  </si>
  <si>
    <t>日本女子体育大学</t>
  </si>
  <si>
    <t>日本赤十字看護大学</t>
  </si>
  <si>
    <t>日本体育大学</t>
  </si>
  <si>
    <t>日本文化大学</t>
  </si>
  <si>
    <t>ハリウッド大学院大学</t>
  </si>
  <si>
    <t>文化学園大学</t>
  </si>
  <si>
    <t>文化ファッション大学院大学</t>
  </si>
  <si>
    <t>文京学院大学</t>
  </si>
  <si>
    <t>法政大学</t>
  </si>
  <si>
    <t>星薬科大学</t>
  </si>
  <si>
    <t>武蔵大学</t>
  </si>
  <si>
    <t>武蔵野大学</t>
  </si>
  <si>
    <t>武蔵野音楽大学</t>
  </si>
  <si>
    <t>武蔵野美術大学</t>
  </si>
  <si>
    <t>明治大学</t>
  </si>
  <si>
    <t>明治学院大学</t>
  </si>
  <si>
    <t>明治薬科大学</t>
  </si>
  <si>
    <t>明星大学</t>
  </si>
  <si>
    <t>目白大学</t>
  </si>
  <si>
    <t>立教大学</t>
  </si>
  <si>
    <t>立正大学</t>
  </si>
  <si>
    <t>ルーテル学院大学</t>
  </si>
  <si>
    <t>和光大学</t>
  </si>
  <si>
    <t>早稲田大学</t>
  </si>
  <si>
    <t>麻布大学</t>
  </si>
  <si>
    <t>神奈川大学</t>
  </si>
  <si>
    <t>神奈川工科大学</t>
  </si>
  <si>
    <t>神奈川歯科大学</t>
  </si>
  <si>
    <t>鎌倉女子大学</t>
  </si>
  <si>
    <t>関東学院大学</t>
  </si>
  <si>
    <t>相模女子大学</t>
  </si>
  <si>
    <t>産業能率大学</t>
  </si>
  <si>
    <t>松蔭大学</t>
  </si>
  <si>
    <t>湘南工科大学</t>
  </si>
  <si>
    <t>情報セキュリティ大学院大学</t>
  </si>
  <si>
    <t>昭和音楽大学</t>
  </si>
  <si>
    <t>星槎大学</t>
  </si>
  <si>
    <t>聖マリアンナ医科大学</t>
  </si>
  <si>
    <t>洗足学園音楽大学</t>
  </si>
  <si>
    <t>鶴見大学</t>
  </si>
  <si>
    <t>田園調布学園大学</t>
  </si>
  <si>
    <t>桐蔭横浜大学</t>
  </si>
  <si>
    <t>東洋英和女学院大学</t>
  </si>
  <si>
    <t>フェリス女学院大学</t>
  </si>
  <si>
    <t>八洲学園大学</t>
  </si>
  <si>
    <t>横浜商科大学</t>
  </si>
  <si>
    <t>横浜美術大学</t>
  </si>
  <si>
    <t>横浜薬科大学</t>
  </si>
  <si>
    <t>敬和学園大学</t>
  </si>
  <si>
    <t>国際大学</t>
  </si>
  <si>
    <t>事業創造大学院大学</t>
  </si>
  <si>
    <t>長岡大学</t>
  </si>
  <si>
    <t>新潟医療福祉大学</t>
  </si>
  <si>
    <t>新潟経営大学</t>
  </si>
  <si>
    <t>新潟工科大学</t>
  </si>
  <si>
    <t>新潟国際情報大学</t>
  </si>
  <si>
    <t>新潟産業大学</t>
  </si>
  <si>
    <t>新潟青陵大学</t>
  </si>
  <si>
    <t>新潟薬科大学</t>
  </si>
  <si>
    <t>新潟リハビリテーション大学</t>
  </si>
  <si>
    <t>高岡法科大学</t>
  </si>
  <si>
    <t>桐朋学園大学院大学</t>
  </si>
  <si>
    <t>富山国際大学</t>
  </si>
  <si>
    <t>金沢医科大学</t>
  </si>
  <si>
    <t>金沢学院大学</t>
  </si>
  <si>
    <t>金沢工業大学</t>
  </si>
  <si>
    <t>金沢星稜大学</t>
  </si>
  <si>
    <t>金城大学</t>
  </si>
  <si>
    <t>北陸大学</t>
  </si>
  <si>
    <t>北陸学院大学</t>
  </si>
  <si>
    <t>仁愛大学</t>
  </si>
  <si>
    <t>福井工業大学</t>
  </si>
  <si>
    <t>健康科学大学</t>
  </si>
  <si>
    <t>身延山大学</t>
  </si>
  <si>
    <t>山梨英和大学</t>
  </si>
  <si>
    <t>山梨学院大学</t>
  </si>
  <si>
    <t>佐久大学</t>
  </si>
  <si>
    <t>清泉女学院大学</t>
  </si>
  <si>
    <t>長野大学</t>
  </si>
  <si>
    <t>松本大学</t>
  </si>
  <si>
    <t>松本歯科大学</t>
  </si>
  <si>
    <t>朝日大学</t>
  </si>
  <si>
    <t>岐阜医療科学大学</t>
  </si>
  <si>
    <t>岐阜女子大学</t>
  </si>
  <si>
    <t>岐阜聖徳学園大学</t>
  </si>
  <si>
    <t>中京学院大学</t>
  </si>
  <si>
    <t>中部学院大学</t>
  </si>
  <si>
    <t>東海学院大学</t>
  </si>
  <si>
    <t>静岡英和学院大学</t>
  </si>
  <si>
    <t>静岡産業大学</t>
  </si>
  <si>
    <t>静岡福祉大学</t>
  </si>
  <si>
    <t>静岡理工科大学</t>
  </si>
  <si>
    <t>聖隷クリストファー大学</t>
  </si>
  <si>
    <t>常葉大学</t>
  </si>
  <si>
    <t>浜松学院大学</t>
  </si>
  <si>
    <t>光産業創成大学院大学</t>
  </si>
  <si>
    <t>愛知大学</t>
  </si>
  <si>
    <t>愛知医科大学</t>
  </si>
  <si>
    <t>愛知学院大学</t>
  </si>
  <si>
    <t>愛知学泉大学</t>
  </si>
  <si>
    <t>愛知工科大学</t>
  </si>
  <si>
    <t>愛知工業大学</t>
  </si>
  <si>
    <t>愛知産業大学</t>
  </si>
  <si>
    <t>愛知淑徳大学</t>
  </si>
  <si>
    <t>愛知東邦大学</t>
  </si>
  <si>
    <t>愛知文教大学</t>
  </si>
  <si>
    <t>愛知みずほ大学</t>
  </si>
  <si>
    <t>桜花学園大学</t>
  </si>
  <si>
    <t>金城学院大学</t>
  </si>
  <si>
    <t>至学館大学</t>
  </si>
  <si>
    <t>修文大学</t>
  </si>
  <si>
    <t>椙山女学園大学</t>
  </si>
  <si>
    <t>星城大学</t>
  </si>
  <si>
    <t>大同大学</t>
  </si>
  <si>
    <t>中京大学</t>
  </si>
  <si>
    <t>中部大学</t>
  </si>
  <si>
    <t>東海学園大学</t>
  </si>
  <si>
    <t>同朋大学</t>
  </si>
  <si>
    <t>豊田工業大学</t>
  </si>
  <si>
    <t>豊橋創造大学</t>
  </si>
  <si>
    <t>名古屋音楽大学</t>
  </si>
  <si>
    <t>名古屋外国語大学</t>
  </si>
  <si>
    <t>名古屋学院大学</t>
  </si>
  <si>
    <t>名古屋学芸大学</t>
  </si>
  <si>
    <t>名古屋経済大学</t>
  </si>
  <si>
    <t>名古屋芸術大学</t>
  </si>
  <si>
    <t>名古屋産業大学</t>
  </si>
  <si>
    <t>名古屋商科大学</t>
  </si>
  <si>
    <t>名古屋女子大学</t>
  </si>
  <si>
    <t>名古屋造形大学</t>
  </si>
  <si>
    <t>名古屋文理大学</t>
  </si>
  <si>
    <t>南山大学</t>
  </si>
  <si>
    <t>日本赤十字豊田看護大学</t>
  </si>
  <si>
    <t>日本福祉大学</t>
  </si>
  <si>
    <t>人間環境大学</t>
  </si>
  <si>
    <t>名城大学</t>
  </si>
  <si>
    <t>皇學館大学</t>
  </si>
  <si>
    <t>鈴鹿医療科学大学</t>
  </si>
  <si>
    <t>四日市大学</t>
  </si>
  <si>
    <t>四日市看護医療大学</t>
  </si>
  <si>
    <t>成安造形大学</t>
  </si>
  <si>
    <t>聖泉大学</t>
  </si>
  <si>
    <t>長浜バイオ大学</t>
  </si>
  <si>
    <t>びわこ学院大学</t>
  </si>
  <si>
    <t>びわこ成蹊スポーツ大学</t>
  </si>
  <si>
    <t>大谷大学</t>
  </si>
  <si>
    <t>京都医療科学大学</t>
  </si>
  <si>
    <t>京都外国語大学</t>
  </si>
  <si>
    <t>京都光華女子大学</t>
  </si>
  <si>
    <t>京都産業大学</t>
  </si>
  <si>
    <t>京都情報大学院大学</t>
  </si>
  <si>
    <t>京都女子大学</t>
  </si>
  <si>
    <t>京都精華大学</t>
  </si>
  <si>
    <t>京都橘大学</t>
  </si>
  <si>
    <t>京都ノートルダム女子大学</t>
  </si>
  <si>
    <t>京都文教大学</t>
  </si>
  <si>
    <t>京都薬科大学</t>
  </si>
  <si>
    <t>種智院大学</t>
  </si>
  <si>
    <t>同志社大学</t>
  </si>
  <si>
    <t>同志社女子大学</t>
  </si>
  <si>
    <t>花園大学</t>
  </si>
  <si>
    <t>佛教大学</t>
  </si>
  <si>
    <t>平安女学院大学</t>
  </si>
  <si>
    <t>明治国際医療大学</t>
  </si>
  <si>
    <t>立命館大学</t>
  </si>
  <si>
    <t>龍谷大学</t>
  </si>
  <si>
    <t>藍野大学</t>
  </si>
  <si>
    <t>追手門学院大学</t>
  </si>
  <si>
    <t>大阪青山大学</t>
  </si>
  <si>
    <t>大阪大谷大学</t>
  </si>
  <si>
    <t>大阪音楽大学</t>
  </si>
  <si>
    <t>大阪学院大学</t>
  </si>
  <si>
    <t>大阪観光大学</t>
  </si>
  <si>
    <t>大阪経済大学</t>
  </si>
  <si>
    <t>大阪経済法科大学</t>
  </si>
  <si>
    <t>大阪芸術大学</t>
  </si>
  <si>
    <t>大阪工業大学</t>
  </si>
  <si>
    <t>大阪国際大学</t>
  </si>
  <si>
    <t>大阪産業大学</t>
  </si>
  <si>
    <t>大阪歯科大学</t>
  </si>
  <si>
    <t>大阪樟蔭女子大学</t>
  </si>
  <si>
    <t>大阪商業大学</t>
  </si>
  <si>
    <t>大阪女学院大学</t>
  </si>
  <si>
    <t>大阪成蹊大学</t>
  </si>
  <si>
    <t>大阪総合保育大学</t>
  </si>
  <si>
    <t>大阪体育大学</t>
  </si>
  <si>
    <t>大阪電気通信大学</t>
  </si>
  <si>
    <t>大阪人間科学大学</t>
  </si>
  <si>
    <t>大阪保健医療大学</t>
  </si>
  <si>
    <t>関西大学</t>
  </si>
  <si>
    <t>関西医科大学</t>
  </si>
  <si>
    <t>関西医療大学</t>
  </si>
  <si>
    <t>関西外国語大学</t>
  </si>
  <si>
    <t>関西福祉科学大学</t>
  </si>
  <si>
    <t>近畿大学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</si>
  <si>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</si>
  <si>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</si>
  <si>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</si>
  <si>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</si>
  <si>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</si>
  <si>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</si>
  <si>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</si>
  <si>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常磐会学園大学</t>
  </si>
  <si>
    <t>梅花女子大学</t>
  </si>
  <si>
    <t>羽衣国際大学</t>
  </si>
  <si>
    <t>阪南大学</t>
  </si>
  <si>
    <t>東大阪大学</t>
  </si>
  <si>
    <t>桃山学院大学</t>
  </si>
  <si>
    <t>森ノ宮医療大学</t>
  </si>
  <si>
    <t>芦屋大学</t>
  </si>
  <si>
    <t>大手前大学</t>
  </si>
  <si>
    <t>関西看護医療大学</t>
  </si>
  <si>
    <t>関西国際大学</t>
  </si>
  <si>
    <t>関西福祉大学</t>
  </si>
  <si>
    <t>関西学院大学</t>
  </si>
  <si>
    <t>甲子園大学</t>
  </si>
  <si>
    <t>甲南大学</t>
  </si>
  <si>
    <t>甲南女子大学</t>
  </si>
  <si>
    <t>神戸海星女子学院大学</t>
  </si>
  <si>
    <t>神戸学院大学</t>
  </si>
  <si>
    <t>神戸芸術工科大学</t>
  </si>
  <si>
    <t>神戸国際大学</t>
  </si>
  <si>
    <t>神戸松蔭女子学院大学</t>
  </si>
  <si>
    <t>神戸情報大学院大学</t>
  </si>
  <si>
    <t>神戸女学院大学</t>
  </si>
  <si>
    <t>神戸女子大学</t>
  </si>
  <si>
    <t>神戸親和女子大学</t>
  </si>
  <si>
    <t>神戸常盤大学</t>
  </si>
  <si>
    <t>神戸薬科大学</t>
  </si>
  <si>
    <t>園田学園女子大学</t>
  </si>
  <si>
    <t>宝塚大学</t>
  </si>
  <si>
    <t>姫路獨協大学</t>
  </si>
  <si>
    <t>兵庫大学</t>
  </si>
  <si>
    <t>兵庫医科大学</t>
  </si>
  <si>
    <t>武庫川女子大学</t>
  </si>
  <si>
    <t>流通科学大学</t>
  </si>
  <si>
    <t>畿央大学</t>
  </si>
  <si>
    <t>天理大学</t>
  </si>
  <si>
    <t>奈良大学</t>
  </si>
  <si>
    <t>高野山大学</t>
  </si>
  <si>
    <t>岡山学院大学</t>
  </si>
  <si>
    <t>岡山商科大学</t>
  </si>
  <si>
    <t>岡山理科大学</t>
  </si>
  <si>
    <t>川崎医科大学</t>
  </si>
  <si>
    <t>川崎医療福祉大学</t>
  </si>
  <si>
    <t>環太平洋大学</t>
  </si>
  <si>
    <t>吉備国際大学</t>
  </si>
  <si>
    <t>倉敷芸術科学大学</t>
  </si>
  <si>
    <t>くらしき作陽大学</t>
  </si>
  <si>
    <t>山陽学園大学</t>
  </si>
  <si>
    <t>就実大学</t>
  </si>
  <si>
    <t>中国学園大学</t>
  </si>
  <si>
    <t>ノートルダム清心女子大学</t>
  </si>
  <si>
    <t>美作大学</t>
  </si>
  <si>
    <t>エリザベト音楽大学</t>
  </si>
  <si>
    <t>日本赤十字広島看護大学</t>
  </si>
  <si>
    <t>比治山大学</t>
  </si>
  <si>
    <t>広島経済大学</t>
  </si>
  <si>
    <t>広島工業大学</t>
  </si>
  <si>
    <t>広島国際大学</t>
  </si>
  <si>
    <t>広島修道大学</t>
  </si>
  <si>
    <t>広島女学院大学</t>
  </si>
  <si>
    <t>広島都市学園大学</t>
  </si>
  <si>
    <t>広島文化学園大学</t>
  </si>
  <si>
    <t>福山大学</t>
  </si>
  <si>
    <t>福山平成大学</t>
  </si>
  <si>
    <t>安田女子大学</t>
  </si>
  <si>
    <t>宇部フロンティア大学</t>
  </si>
  <si>
    <t>東亜大学</t>
  </si>
  <si>
    <t>梅光学院大学</t>
  </si>
  <si>
    <t>山口学芸大学</t>
  </si>
  <si>
    <t>四国大学</t>
  </si>
  <si>
    <t>徳島文理大学</t>
  </si>
  <si>
    <t>四国学院大学</t>
  </si>
  <si>
    <t>高松大学</t>
  </si>
  <si>
    <t>聖カタリナ大学</t>
  </si>
  <si>
    <t>松山大学</t>
  </si>
  <si>
    <t>松山東雲女子大学</t>
  </si>
  <si>
    <t>九州栄養福祉大学</t>
  </si>
  <si>
    <t>九州共立大学</t>
  </si>
  <si>
    <t>九州国際大学</t>
  </si>
  <si>
    <t>九州産業大学</t>
  </si>
  <si>
    <t>九州情報大学</t>
  </si>
  <si>
    <t>九州女子大学</t>
  </si>
  <si>
    <t>久留米大学</t>
  </si>
  <si>
    <t>久留米工業大学</t>
  </si>
  <si>
    <t>産業医科大学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</si>
  <si>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</si>
  <si>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</si>
  <si>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</si>
  <si>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</si>
  <si>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</si>
  <si>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</si>
  <si>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西日本工業大学</t>
  </si>
  <si>
    <t>日本経済大学</t>
  </si>
  <si>
    <t>日本赤十字九州国際看護大学</t>
  </si>
  <si>
    <t>福岡大学</t>
  </si>
  <si>
    <t>福岡工業大学</t>
  </si>
  <si>
    <t>福岡歯科大学</t>
  </si>
  <si>
    <t>福岡女学院大学</t>
  </si>
  <si>
    <t>福岡女学院看護大学</t>
  </si>
  <si>
    <t>西九州大学</t>
  </si>
  <si>
    <t>活水女子大学</t>
  </si>
  <si>
    <t>長崎外国語大学</t>
  </si>
  <si>
    <t>長崎国際大学</t>
  </si>
  <si>
    <t>長崎純心大学</t>
  </si>
  <si>
    <t>長崎総合科学大学</t>
  </si>
  <si>
    <t>九州看護福祉大学</t>
  </si>
  <si>
    <t>九州ルーテル学院大学</t>
  </si>
  <si>
    <t>熊本学園大学</t>
  </si>
  <si>
    <t>熊本保健科学大学</t>
  </si>
  <si>
    <t>尚絅大学</t>
  </si>
  <si>
    <t>崇城大学</t>
  </si>
  <si>
    <t>平成音楽大学</t>
  </si>
  <si>
    <t>日本文理大学</t>
  </si>
  <si>
    <t>別府大学</t>
  </si>
  <si>
    <t>立命館アジア太平洋大学</t>
  </si>
  <si>
    <t>南九州大学</t>
  </si>
  <si>
    <t>宮崎国際大学</t>
  </si>
  <si>
    <t>宮崎産業経営大学</t>
  </si>
  <si>
    <t>鹿児島国際大学</t>
  </si>
  <si>
    <t>志學館大学</t>
  </si>
  <si>
    <t>沖縄大学</t>
  </si>
  <si>
    <t>沖縄科学技術大学院大学</t>
  </si>
  <si>
    <t>沖縄キリスト教学院大学</t>
  </si>
  <si>
    <t>沖縄国際大学</t>
  </si>
  <si>
    <t>デジタルハリウッド大学</t>
  </si>
  <si>
    <t>ビジネス・ブレークスルー大学</t>
  </si>
  <si>
    <t>ＬＥＣ東京リーガルマインド大学院大学</t>
  </si>
  <si>
    <t>サイバー大学</t>
  </si>
  <si>
    <t>医学部</t>
  </si>
  <si>
    <t>文学部</t>
  </si>
  <si>
    <t>教育学部</t>
  </si>
  <si>
    <t>法学部</t>
  </si>
  <si>
    <t>経済学部</t>
  </si>
  <si>
    <t>理学部</t>
  </si>
  <si>
    <t>歯学部</t>
  </si>
  <si>
    <t>薬学部</t>
  </si>
  <si>
    <t>工学部</t>
  </si>
  <si>
    <t>農学部</t>
  </si>
  <si>
    <t>獣医学部</t>
  </si>
  <si>
    <t>水産学部</t>
  </si>
  <si>
    <t>商学部</t>
  </si>
  <si>
    <t>畜産学部</t>
  </si>
  <si>
    <t>人文学部</t>
  </si>
  <si>
    <t>理工学部</t>
  </si>
  <si>
    <t>農学生命科学部</t>
  </si>
  <si>
    <t>人文社会科学部</t>
  </si>
  <si>
    <t>教育文化学部</t>
  </si>
  <si>
    <t>地域教育文化学部</t>
  </si>
  <si>
    <t>人文社会学群</t>
  </si>
  <si>
    <t>理工学群</t>
  </si>
  <si>
    <t>医学群</t>
  </si>
  <si>
    <t>人文・文化学群</t>
  </si>
  <si>
    <t>社会・国際学群</t>
  </si>
  <si>
    <t>人間学群</t>
  </si>
  <si>
    <t>生命環境学群</t>
  </si>
  <si>
    <t>情報学群</t>
  </si>
  <si>
    <t>体育専門学群</t>
  </si>
  <si>
    <t>芸術専門学群</t>
  </si>
  <si>
    <t>産業技術学部</t>
  </si>
  <si>
    <t>保健科学部</t>
  </si>
  <si>
    <t>国際学部</t>
  </si>
  <si>
    <t>社会情報学部</t>
  </si>
  <si>
    <t>教養学部</t>
  </si>
  <si>
    <t>看護学部</t>
  </si>
  <si>
    <t>園芸学部</t>
  </si>
  <si>
    <t>国際社会学部</t>
  </si>
  <si>
    <t>音楽学部</t>
  </si>
  <si>
    <t>美術学部</t>
  </si>
  <si>
    <t>海洋工学部</t>
  </si>
  <si>
    <t>生活科学部</t>
  </si>
  <si>
    <t>文教育学部</t>
  </si>
  <si>
    <t>情報理工学部</t>
  </si>
  <si>
    <t>社会学部</t>
  </si>
  <si>
    <t>教育人間科学部</t>
  </si>
  <si>
    <t>経営学部</t>
  </si>
  <si>
    <t>学校教育学部</t>
  </si>
  <si>
    <t>人間発達科学部</t>
  </si>
  <si>
    <t>芸術文化学部</t>
  </si>
  <si>
    <t>医薬保健学域</t>
  </si>
  <si>
    <t>人間社会学域</t>
  </si>
  <si>
    <t>理工学域</t>
  </si>
  <si>
    <t>生命環境学部</t>
  </si>
  <si>
    <t>繊維学部</t>
  </si>
  <si>
    <t>地域科学部</t>
  </si>
  <si>
    <t>応用生物科学部</t>
  </si>
  <si>
    <t>情報学部</t>
  </si>
  <si>
    <t>工学部第一部</t>
  </si>
  <si>
    <t>工学部第二部</t>
  </si>
  <si>
    <t>生物資源学部</t>
  </si>
  <si>
    <t>総合人間学部</t>
  </si>
  <si>
    <t>工芸科学部</t>
  </si>
  <si>
    <t>人間科学部</t>
  </si>
  <si>
    <t>外国語学部</t>
  </si>
  <si>
    <t>基礎工学部</t>
  </si>
  <si>
    <t>国際文化学部</t>
  </si>
  <si>
    <t>発達科学部</t>
  </si>
  <si>
    <t>生活環境学部</t>
  </si>
  <si>
    <t>システム工学部</t>
  </si>
  <si>
    <t>観光学部</t>
  </si>
  <si>
    <t>地域学部</t>
  </si>
  <si>
    <t>法文学部</t>
  </si>
  <si>
    <t>総合理工学部</t>
  </si>
  <si>
    <t>生物資源科学部</t>
  </si>
  <si>
    <t>総合科学部</t>
  </si>
  <si>
    <t>生物生産学部</t>
  </si>
  <si>
    <t>芸術工学部</t>
  </si>
  <si>
    <t>情報工学部</t>
  </si>
  <si>
    <t>環境科学部</t>
  </si>
  <si>
    <t>体育学部</t>
  </si>
  <si>
    <t>システム情報科学部</t>
  </si>
  <si>
    <t>保健医療学部</t>
  </si>
  <si>
    <t>デザイン学部</t>
  </si>
  <si>
    <t>保健福祉学部</t>
  </si>
  <si>
    <t>健康科学部</t>
  </si>
  <si>
    <t>経営経済学部</t>
  </si>
  <si>
    <t>ソフトウェア情報学部</t>
  </si>
  <si>
    <t>社会福祉学部</t>
  </si>
  <si>
    <t>総合政策学部</t>
  </si>
  <si>
    <t>システム科学技術学部</t>
  </si>
  <si>
    <t>国際教養学部</t>
  </si>
  <si>
    <t>健康栄養学部</t>
  </si>
  <si>
    <t>コンピュータ理工学部</t>
  </si>
  <si>
    <t>診療放射線学部</t>
  </si>
  <si>
    <t>国際コミュニケーション学部</t>
  </si>
  <si>
    <t>地域政策学部</t>
  </si>
  <si>
    <t>保健医療福祉学部</t>
  </si>
  <si>
    <t>システムデザイン学部</t>
  </si>
  <si>
    <t>都市環境学部</t>
  </si>
  <si>
    <t>健康福祉学部</t>
  </si>
  <si>
    <t>造形学部</t>
  </si>
  <si>
    <t>国際地域学部</t>
  </si>
  <si>
    <t>人間生活学部</t>
  </si>
  <si>
    <t>生物資源環境学部</t>
  </si>
  <si>
    <t>美術工芸学部</t>
  </si>
  <si>
    <t>海洋生物資源学部</t>
  </si>
  <si>
    <t>看護福祉学部</t>
  </si>
  <si>
    <t>国際政策学部</t>
  </si>
  <si>
    <t>人間福祉学部</t>
  </si>
  <si>
    <t>食品栄養科学部</t>
  </si>
  <si>
    <t>国際関係学部</t>
  </si>
  <si>
    <t>経営情報学部</t>
  </si>
  <si>
    <t>文化政策学部</t>
  </si>
  <si>
    <t>日本文化学部</t>
  </si>
  <si>
    <t>教育福祉学部</t>
  </si>
  <si>
    <t>情報科学部</t>
  </si>
  <si>
    <t>人文社会学部</t>
  </si>
  <si>
    <t>人間文化学部</t>
  </si>
  <si>
    <t>人間看護学部</t>
  </si>
  <si>
    <t>公共政策学部</t>
  </si>
  <si>
    <t>経済学部一部</t>
  </si>
  <si>
    <t>法学部一部</t>
  </si>
  <si>
    <t>外国語学部第二部</t>
  </si>
  <si>
    <t>環境人間学部</t>
  </si>
  <si>
    <t>地域創造学部</t>
  </si>
  <si>
    <t>保健看護学部</t>
  </si>
  <si>
    <t>環境学部</t>
  </si>
  <si>
    <t>経済情報学部</t>
  </si>
  <si>
    <t>芸術学部</t>
  </si>
  <si>
    <t>看護栄養学部</t>
  </si>
  <si>
    <t>文化学部</t>
  </si>
  <si>
    <t>システム工学群</t>
  </si>
  <si>
    <t>マネジメント学部</t>
  </si>
  <si>
    <t>国際環境工学部</t>
  </si>
  <si>
    <t>地域創生学群</t>
  </si>
  <si>
    <t>人間社会学部</t>
  </si>
  <si>
    <t>環境共生学部</t>
  </si>
  <si>
    <t>総合管理学部</t>
  </si>
  <si>
    <t>人間健康学部</t>
  </si>
  <si>
    <t>スポーツ人間学部</t>
  </si>
  <si>
    <t>生涯スポーツ学部</t>
  </si>
  <si>
    <t>経営学部一部</t>
  </si>
  <si>
    <t>経済学部二部</t>
  </si>
  <si>
    <t>経営学部二部</t>
  </si>
  <si>
    <t>法学部二部</t>
  </si>
  <si>
    <t>人文学部一部</t>
  </si>
  <si>
    <t>人文学部二部</t>
  </si>
  <si>
    <t>心理科学部</t>
  </si>
  <si>
    <t>未来デザイン学部</t>
  </si>
  <si>
    <t>情報メディア学部</t>
  </si>
  <si>
    <t>経営法学部</t>
  </si>
  <si>
    <t>家政学部</t>
  </si>
  <si>
    <t>ビジネス学部</t>
  </si>
  <si>
    <t>感性デザイン学部</t>
  </si>
  <si>
    <t>保健学部</t>
  </si>
  <si>
    <t>栄養科学部</t>
  </si>
  <si>
    <t>人間学部</t>
  </si>
  <si>
    <t>総合人間科学部</t>
  </si>
  <si>
    <t>ライフデザイン学部</t>
  </si>
  <si>
    <t>総合福祉学部</t>
  </si>
  <si>
    <t>総合マネジメント学部</t>
  </si>
  <si>
    <t>医療福祉学部</t>
  </si>
  <si>
    <t>学芸学部</t>
  </si>
  <si>
    <t>デザイン工学部</t>
  </si>
  <si>
    <t>公益学部</t>
  </si>
  <si>
    <t>福祉学部</t>
  </si>
  <si>
    <t>医療保健学部</t>
  </si>
  <si>
    <t>産業社会学部</t>
  </si>
  <si>
    <t>スポーツ健康科学部</t>
  </si>
  <si>
    <t>流通情報学部</t>
  </si>
  <si>
    <t>シティライフ学部</t>
  </si>
  <si>
    <t>小田原保健医療学部</t>
  </si>
  <si>
    <t>リハビリテーション学部</t>
  </si>
  <si>
    <t>ビジネス情報学部</t>
  </si>
  <si>
    <t>人間発達学部</t>
  </si>
  <si>
    <t>心理学部</t>
  </si>
  <si>
    <t>社会福祉学部（通信）</t>
  </si>
  <si>
    <t>教育学部（通信）</t>
  </si>
  <si>
    <t>こども学部</t>
  </si>
  <si>
    <t>国際経営学部</t>
  </si>
  <si>
    <t>経済経営学部</t>
  </si>
  <si>
    <t>現代政策学部</t>
  </si>
  <si>
    <t>芸術情報学部</t>
  </si>
  <si>
    <t>栄養学部</t>
  </si>
  <si>
    <t>メディア情報学部</t>
  </si>
  <si>
    <t>現代文化学部</t>
  </si>
  <si>
    <t>政治経済学部</t>
  </si>
  <si>
    <t>サービス経営学部</t>
  </si>
  <si>
    <t>言語コミュニケーション学部</t>
  </si>
  <si>
    <t>ヒューマンケア学部</t>
  </si>
  <si>
    <t>ホスピタリティ・ツーリズム学部</t>
  </si>
  <si>
    <t>不動産学部</t>
  </si>
  <si>
    <t>技能工芸学部</t>
  </si>
  <si>
    <t>発達教育学部</t>
  </si>
  <si>
    <t>メディアコミュニケーション学部</t>
  </si>
  <si>
    <t>英語情報マネジメント学部</t>
  </si>
  <si>
    <t>総合経営学部</t>
  </si>
  <si>
    <t>学校教師学部</t>
  </si>
  <si>
    <t>観光ビジネス学部</t>
  </si>
  <si>
    <t>コミュニティ政策学部</t>
  </si>
  <si>
    <t>メディア学部</t>
  </si>
  <si>
    <t>国際人文学部</t>
  </si>
  <si>
    <t>福祉総合学部</t>
  </si>
  <si>
    <t>児童学部</t>
  </si>
  <si>
    <t>人間栄養学部</t>
  </si>
  <si>
    <t>文学部（通信）</t>
  </si>
  <si>
    <t>危機管理学部</t>
  </si>
  <si>
    <t>社会システム科学部</t>
  </si>
  <si>
    <t>サービス創造学部</t>
  </si>
  <si>
    <t>商経学部</t>
  </si>
  <si>
    <t>政策情報学部</t>
  </si>
  <si>
    <t>神学部</t>
  </si>
  <si>
    <t>総合情報学部</t>
  </si>
  <si>
    <t>リベラルアーツ学部</t>
  </si>
  <si>
    <t>国際政治経済学部</t>
  </si>
  <si>
    <t>総合文化政策学部</t>
  </si>
  <si>
    <t>ビジネスマネジメント学群</t>
  </si>
  <si>
    <t>健康福祉学群</t>
  </si>
  <si>
    <t>リベラルアーツ学群</t>
  </si>
  <si>
    <t>人間関係学部</t>
  </si>
  <si>
    <t>比較文化学部</t>
  </si>
  <si>
    <t>国際文化交流学部</t>
  </si>
  <si>
    <t>海洋生命科学部</t>
  </si>
  <si>
    <t>医療衛生学部</t>
  </si>
  <si>
    <t>文芸学部</t>
  </si>
  <si>
    <t>環境情報学部</t>
  </si>
  <si>
    <t>看護医療学部</t>
  </si>
  <si>
    <t>経済学部（通信）</t>
  </si>
  <si>
    <t>法学部（通信）</t>
  </si>
  <si>
    <t>神道文化学部</t>
  </si>
  <si>
    <t>人間開発学部</t>
  </si>
  <si>
    <t>２１世紀アジア学部</t>
  </si>
  <si>
    <t>政経学部</t>
  </si>
  <si>
    <t>こども教育学部</t>
  </si>
  <si>
    <t>グローバル・メディア・スタディーズ学部</t>
  </si>
  <si>
    <t>仏教学部</t>
  </si>
  <si>
    <t>医療健康科学部</t>
  </si>
  <si>
    <t>システム理工学部</t>
  </si>
  <si>
    <t>医療看護学部</t>
  </si>
  <si>
    <t>子ども学部</t>
  </si>
  <si>
    <t>服飾学部</t>
  </si>
  <si>
    <t>社会イノベーション学部</t>
  </si>
  <si>
    <t>ネットワーク情報学部</t>
  </si>
  <si>
    <t>表現学部</t>
  </si>
  <si>
    <t>スポーツ・健康科学部</t>
  </si>
  <si>
    <t>グローバルスタディーズ学部</t>
  </si>
  <si>
    <t>医療技術学部</t>
  </si>
  <si>
    <t>福岡医療技術学部</t>
  </si>
  <si>
    <t>医療科学部</t>
  </si>
  <si>
    <t>健康メディカル学部</t>
  </si>
  <si>
    <t>海洋学部</t>
  </si>
  <si>
    <t>情報通信学部</t>
  </si>
  <si>
    <t>現代生活学部</t>
  </si>
  <si>
    <t>コミュニケーション学部</t>
  </si>
  <si>
    <t>現代法学部</t>
  </si>
  <si>
    <t>コンピュータサイエンス学部</t>
  </si>
  <si>
    <t>応用生物学部</t>
  </si>
  <si>
    <t>現代教養学部</t>
  </si>
  <si>
    <t>応用心理学部</t>
  </si>
  <si>
    <t>未来科学部</t>
  </si>
  <si>
    <t>都市生活学部</t>
  </si>
  <si>
    <t>地域環境科学部</t>
  </si>
  <si>
    <t>国際食料情報学部</t>
  </si>
  <si>
    <t>生物産業学部</t>
  </si>
  <si>
    <t>こども心理学部</t>
  </si>
  <si>
    <t>生命科学部</t>
  </si>
  <si>
    <t>理学部第一部</t>
  </si>
  <si>
    <t>理学部第二部</t>
  </si>
  <si>
    <t>文学部第二部</t>
  </si>
  <si>
    <t>経済学部第一部</t>
  </si>
  <si>
    <t>経済学部第二部</t>
  </si>
  <si>
    <t>経営学部第一部</t>
  </si>
  <si>
    <t>経営学部第二部</t>
  </si>
  <si>
    <t>法学部第一部</t>
  </si>
  <si>
    <t>法学部第二部</t>
  </si>
  <si>
    <t>社会学部第一部</t>
  </si>
  <si>
    <t>現代経営学部</t>
  </si>
  <si>
    <t>文理学部</t>
  </si>
  <si>
    <t>生産工学部</t>
  </si>
  <si>
    <t>松戸歯学部</t>
  </si>
  <si>
    <t>新潟生命歯学部</t>
  </si>
  <si>
    <t>生命歯学部</t>
  </si>
  <si>
    <t>応用生命科学部</t>
  </si>
  <si>
    <t>服装学部</t>
  </si>
  <si>
    <t>保健医療技術学部</t>
  </si>
  <si>
    <t>キャリアデザイン学部</t>
  </si>
  <si>
    <t>人間環境学部</t>
  </si>
  <si>
    <t>現代福祉学部</t>
  </si>
  <si>
    <t>グローバル教養学部</t>
  </si>
  <si>
    <t>スポーツ健康学部</t>
  </si>
  <si>
    <t>情報コミュニケーション学部</t>
  </si>
  <si>
    <t>国際日本学部</t>
  </si>
  <si>
    <t>動物看護学部</t>
  </si>
  <si>
    <t>コミュニティ福祉学部</t>
  </si>
  <si>
    <t>現代心理学部</t>
  </si>
  <si>
    <t>異文化コミュニケーション学部</t>
  </si>
  <si>
    <t>地球環境科学部</t>
  </si>
  <si>
    <t>現代人間学部</t>
  </si>
  <si>
    <t>スポーツ科学部</t>
  </si>
  <si>
    <t>文化構想学部</t>
  </si>
  <si>
    <t>基幹理工学部</t>
  </si>
  <si>
    <t>創造理工学部</t>
  </si>
  <si>
    <t>先進理工学部</t>
  </si>
  <si>
    <t>社会科学部</t>
  </si>
  <si>
    <t>生命・環境科学部</t>
  </si>
  <si>
    <t>応用バイオ科学部</t>
  </si>
  <si>
    <t>創造工学部</t>
  </si>
  <si>
    <t>情報マネジメント学部</t>
  </si>
  <si>
    <t>経営文化学部</t>
  </si>
  <si>
    <t>子ども未来学部</t>
  </si>
  <si>
    <t>スポーツ健康政策学部</t>
  </si>
  <si>
    <t>医用工学部</t>
  </si>
  <si>
    <t>国際交流学部</t>
  </si>
  <si>
    <t>医療経営管理学部</t>
  </si>
  <si>
    <t>医療学部</t>
  </si>
  <si>
    <t>現代社会学部</t>
  </si>
  <si>
    <t>子ども育成学部</t>
  </si>
  <si>
    <t>バイオ・化学部</t>
  </si>
  <si>
    <t>情報フロンティア学部</t>
  </si>
  <si>
    <t>環境・建築学部</t>
  </si>
  <si>
    <t>医療健康学部</t>
  </si>
  <si>
    <t>人間総合学部</t>
  </si>
  <si>
    <t>現代ビジネス学部</t>
  </si>
  <si>
    <t>環境ツーリズム学部</t>
  </si>
  <si>
    <t>企業情報学部</t>
  </si>
  <si>
    <t>文化創造学部</t>
  </si>
  <si>
    <t>看護リハビリテーション学部</t>
  </si>
  <si>
    <t>社会環境学部</t>
  </si>
  <si>
    <t>保育学部</t>
  </si>
  <si>
    <t>現代コミュニケーション学部</t>
  </si>
  <si>
    <t>現代中国学部</t>
  </si>
  <si>
    <t>現代マネジメント学部</t>
  </si>
  <si>
    <t>人間情報学部</t>
  </si>
  <si>
    <t>健康医療科学部</t>
  </si>
  <si>
    <t>福祉貢献学部</t>
  </si>
  <si>
    <t>交流文化学部</t>
  </si>
  <si>
    <t>子ども教育学部</t>
  </si>
  <si>
    <t>文化情報学部</t>
  </si>
  <si>
    <t>生命健康科学部</t>
  </si>
  <si>
    <t>現代教育学部</t>
  </si>
  <si>
    <t>現代国際学部</t>
  </si>
  <si>
    <t>管理栄養学部</t>
  </si>
  <si>
    <t>メディア造形学部</t>
  </si>
  <si>
    <t>人間生活科学部</t>
  </si>
  <si>
    <t>健康生活学部</t>
  </si>
  <si>
    <t>国際福祉開発学部</t>
  </si>
  <si>
    <t>都市情報学部</t>
  </si>
  <si>
    <t>現代日本社会学部</t>
  </si>
  <si>
    <t>保健衛生学部</t>
  </si>
  <si>
    <t>バイオサイエンス学部</t>
  </si>
  <si>
    <t>スポーツ学部</t>
  </si>
  <si>
    <t>バイオ環境学部</t>
  </si>
  <si>
    <t>マンガ学部</t>
  </si>
  <si>
    <t>総合社会学部</t>
  </si>
  <si>
    <t>臨床心理学部</t>
  </si>
  <si>
    <t>政策学部</t>
  </si>
  <si>
    <t>生命医科学部</t>
  </si>
  <si>
    <t>表象文化学部</t>
  </si>
  <si>
    <t>歴史学部</t>
  </si>
  <si>
    <t>歴史学部（通信）</t>
  </si>
  <si>
    <t>社会学部（通信）</t>
  </si>
  <si>
    <t>国際観光学部</t>
  </si>
  <si>
    <t>鍼灸学部</t>
  </si>
  <si>
    <t>政策科学部</t>
  </si>
  <si>
    <t>映像学部</t>
  </si>
  <si>
    <t>知的財産学部</t>
  </si>
  <si>
    <t>国際・英語学部</t>
  </si>
  <si>
    <t>児童保育学部</t>
  </si>
  <si>
    <t>情報通信工学部</t>
  </si>
  <si>
    <t>政策創造学部</t>
  </si>
  <si>
    <t>社会安全学部</t>
  </si>
  <si>
    <t>環境都市工学部</t>
  </si>
  <si>
    <t>化学生命工学部</t>
  </si>
  <si>
    <t>生物理工学部</t>
  </si>
  <si>
    <t>産業理工学部</t>
  </si>
  <si>
    <t>文化表現学部</t>
  </si>
  <si>
    <t>心理こども学部</t>
  </si>
  <si>
    <t>食文化学部</t>
  </si>
  <si>
    <t>流通学部</t>
  </si>
  <si>
    <t>経営教育学部</t>
  </si>
  <si>
    <t>臨床教育学部</t>
  </si>
  <si>
    <t>総合文化学部</t>
  </si>
  <si>
    <t>フロンティアサイエンス学部</t>
  </si>
  <si>
    <t>知能情報学部</t>
  </si>
  <si>
    <t>マネジメント創造学部</t>
  </si>
  <si>
    <t>総合リハビリテーション学部</t>
  </si>
  <si>
    <t>人間教育学部</t>
  </si>
  <si>
    <t>生涯福祉学部</t>
  </si>
  <si>
    <t>医療福祉マネジメント学部</t>
  </si>
  <si>
    <t>次世代教育学部</t>
  </si>
  <si>
    <t>人文科学部</t>
  </si>
  <si>
    <t>経済科学部</t>
  </si>
  <si>
    <t>生命工学部</t>
  </si>
  <si>
    <t>福祉健康学部</t>
  </si>
  <si>
    <t>福祉情報学部</t>
  </si>
  <si>
    <t>香川薬学部</t>
  </si>
  <si>
    <t>人間健康福祉学部</t>
  </si>
  <si>
    <t>食物栄養学部</t>
  </si>
  <si>
    <t>商学部第二部</t>
  </si>
  <si>
    <t>産業保健学部</t>
  </si>
  <si>
    <t>流通科学部</t>
  </si>
  <si>
    <t>健康管理学部</t>
  </si>
  <si>
    <t>社会福祉学部第一部</t>
  </si>
  <si>
    <t>社会福祉学部第二部</t>
  </si>
  <si>
    <t>生物生命学部</t>
  </si>
  <si>
    <t>食物栄養科学部</t>
  </si>
  <si>
    <t>アジア太平洋学部</t>
  </si>
  <si>
    <t>環境園芸学部</t>
  </si>
  <si>
    <t>福祉社会学部</t>
  </si>
  <si>
    <t>産業情報学部</t>
  </si>
  <si>
    <t>デジタルコミュニケーション学部</t>
  </si>
  <si>
    <t>経営学部（通信）</t>
  </si>
  <si>
    <t>ＩＴ総合学部（通信）</t>
  </si>
  <si>
    <t>高度専門職研究科</t>
  </si>
  <si>
    <t>経営学研究科（通信）</t>
  </si>
  <si>
    <t>デジタルコンテンツ研究科</t>
  </si>
  <si>
    <t>法学研究科</t>
  </si>
  <si>
    <t>地域文化研究科</t>
  </si>
  <si>
    <t>地域産業研究科</t>
  </si>
  <si>
    <t>異文化コミュニケーション学研究科</t>
  </si>
  <si>
    <t>科学技術研究科</t>
  </si>
  <si>
    <t>現代沖縄研究科</t>
  </si>
  <si>
    <t>心理臨床学研究科</t>
  </si>
  <si>
    <t>人間科学研究科</t>
  </si>
  <si>
    <t>福祉社会学研究科</t>
  </si>
  <si>
    <t>国際文化研究科</t>
  </si>
  <si>
    <t>経済学研究科</t>
  </si>
  <si>
    <t>園芸学・食品科学研究科</t>
  </si>
  <si>
    <t>保健科学研究科（通信）</t>
  </si>
  <si>
    <t>社会福祉学研究科（通信）</t>
  </si>
  <si>
    <t>医療薬学研究科</t>
  </si>
  <si>
    <t>経営管理研究科</t>
  </si>
  <si>
    <t>アジア太平洋研究科</t>
  </si>
  <si>
    <t>文学研究科</t>
  </si>
  <si>
    <t>食物栄養科学研究科</t>
  </si>
  <si>
    <t>工学研究科</t>
  </si>
  <si>
    <t>薬学研究科</t>
  </si>
  <si>
    <t>芸術研究科</t>
  </si>
  <si>
    <t>保健科学研究科</t>
  </si>
  <si>
    <t>商学研究科</t>
  </si>
  <si>
    <t>社会福祉学研究科</t>
  </si>
  <si>
    <t>会計専門職研究科</t>
  </si>
  <si>
    <t>人文学研究科</t>
  </si>
  <si>
    <t>看護福祉学研究科</t>
  </si>
  <si>
    <t>人間文化研究科</t>
  </si>
  <si>
    <t>人間社会学研究科</t>
  </si>
  <si>
    <t>健康管理学研究科</t>
  </si>
  <si>
    <t>生活支援科学研究科</t>
  </si>
  <si>
    <t>健康福祉学研究科</t>
  </si>
  <si>
    <t>人文科学研究科</t>
  </si>
  <si>
    <t>歯学研究科</t>
  </si>
  <si>
    <t>社会環境学研究科</t>
  </si>
  <si>
    <t>理学研究科</t>
  </si>
  <si>
    <t>法曹実務研究科</t>
  </si>
  <si>
    <t>医学研究科</t>
  </si>
  <si>
    <t>スポーツ健康科学研究科</t>
  </si>
  <si>
    <t>看護学研究科</t>
  </si>
  <si>
    <t>経営学研究科</t>
  </si>
  <si>
    <t>流通科学研究科</t>
  </si>
  <si>
    <t>人間発達学研究科</t>
  </si>
  <si>
    <t>栄養科学研究科</t>
  </si>
  <si>
    <t>法務研究科</t>
  </si>
  <si>
    <t>神学研究科</t>
  </si>
  <si>
    <t>比較文化研究科</t>
  </si>
  <si>
    <t>心理学研究科</t>
  </si>
  <si>
    <t>ビジネス研究科</t>
  </si>
  <si>
    <t>経営情報学研究科</t>
  </si>
  <si>
    <t>情報科学研究科</t>
  </si>
  <si>
    <t>経済・ビジネス研究科</t>
  </si>
  <si>
    <t>健康科学研究科</t>
  </si>
  <si>
    <t>社会学研究科</t>
  </si>
  <si>
    <t>言語コミュニケーション研究科</t>
  </si>
  <si>
    <t>総合政策研究科</t>
  </si>
  <si>
    <t>人間生活学研究科</t>
  </si>
  <si>
    <t>人間生活科学研究科</t>
  </si>
  <si>
    <t>教育学研究科</t>
  </si>
  <si>
    <t>総合学術研究科（通信）</t>
  </si>
  <si>
    <t>総合学術研究科</t>
  </si>
  <si>
    <t>家政学研究科</t>
  </si>
  <si>
    <t>言語文化研究科</t>
  </si>
  <si>
    <t>経済科学研究科</t>
  </si>
  <si>
    <t>心理科学研究科</t>
  </si>
  <si>
    <t>医療・福祉科学研究科</t>
  </si>
  <si>
    <t>工学系研究科</t>
  </si>
  <si>
    <t>現代文化研究科</t>
  </si>
  <si>
    <t>音楽研究科</t>
  </si>
  <si>
    <t>生活科学研究科</t>
  </si>
  <si>
    <t>子ども学研究科</t>
  </si>
  <si>
    <t>現代生活学研究科</t>
  </si>
  <si>
    <t>人間文化研究科（通信）</t>
  </si>
  <si>
    <t>産業科学技術研究科（通信）</t>
  </si>
  <si>
    <t>産業科学技術研究科</t>
  </si>
  <si>
    <t>芸術研究科（通信）</t>
  </si>
  <si>
    <t>連合国際協力研究科（通信）</t>
  </si>
  <si>
    <t>心理学研究科（通信）</t>
  </si>
  <si>
    <t>医療福祉学研究科</t>
  </si>
  <si>
    <t>医療福祉マネジメント学研究科</t>
  </si>
  <si>
    <t>医療技術学研究科</t>
  </si>
  <si>
    <t>総合情報研究科</t>
  </si>
  <si>
    <t>文学研究科（通信）</t>
  </si>
  <si>
    <t>臨床人間学研究科</t>
  </si>
  <si>
    <t>生活環境学研究科</t>
  </si>
  <si>
    <t>健康・スポーツ科学研究科</t>
  </si>
  <si>
    <t>医療科学研究科</t>
  </si>
  <si>
    <t>経済情報研究科</t>
  </si>
  <si>
    <t>言語教育研究科</t>
  </si>
  <si>
    <t>情報技術研究科</t>
  </si>
  <si>
    <t>芸術工学研究科</t>
  </si>
  <si>
    <t>総合リハビリテーション学研究科</t>
  </si>
  <si>
    <t>人間文化学研究科</t>
  </si>
  <si>
    <t>食品薬品総合科学研究科</t>
  </si>
  <si>
    <t>栄養学研究科</t>
  </si>
  <si>
    <t>人文科学総合研究科</t>
  </si>
  <si>
    <t>社会科学研究科</t>
  </si>
  <si>
    <t>自然科学研究科</t>
  </si>
  <si>
    <t>フロンティアサイエンス研究科</t>
  </si>
  <si>
    <t>理工学研究科</t>
  </si>
  <si>
    <t>人間福祉研究科</t>
  </si>
  <si>
    <t>司法研究科</t>
  </si>
  <si>
    <t>国際学研究科</t>
  </si>
  <si>
    <t>言語コミュニケーション文化研究科</t>
  </si>
  <si>
    <t>経営戦略研究科</t>
  </si>
  <si>
    <t>人間行動学研究科</t>
  </si>
  <si>
    <t>保健医療学研究科</t>
  </si>
  <si>
    <t>国際文化学研究科</t>
  </si>
  <si>
    <t>企業情報研究科</t>
  </si>
  <si>
    <t>現代人間学研究科</t>
  </si>
  <si>
    <t>国際言語文化研究科</t>
  </si>
  <si>
    <t>経済経営学研究科</t>
  </si>
  <si>
    <t>人文社会学研究科</t>
  </si>
  <si>
    <t>医療管理学研究科</t>
  </si>
  <si>
    <t>農学研究科</t>
  </si>
  <si>
    <t>総合理工学研究科</t>
  </si>
  <si>
    <t>総合文化研究科</t>
  </si>
  <si>
    <t>生物理工学研究科</t>
  </si>
  <si>
    <t>産業理工学研究科</t>
  </si>
  <si>
    <t>産業技術研究科</t>
  </si>
  <si>
    <t>システム工学研究科</t>
  </si>
  <si>
    <t>外国語学研究科</t>
  </si>
  <si>
    <t>東アジア文化研究科</t>
  </si>
  <si>
    <t>総合情報学研究科</t>
  </si>
  <si>
    <t>人間健康研究科</t>
  </si>
  <si>
    <t>社会安全研究科</t>
  </si>
  <si>
    <t>外国語教育学研究科</t>
  </si>
  <si>
    <t>会計研究科</t>
  </si>
  <si>
    <t>ガバナンス研究科</t>
  </si>
  <si>
    <t>スポーツ科学研究科</t>
  </si>
  <si>
    <t>児童保育研究科</t>
  </si>
  <si>
    <t>21世紀国際共生研究科</t>
  </si>
  <si>
    <t>地域政策学研究科</t>
  </si>
  <si>
    <t>人間環境学研究科</t>
  </si>
  <si>
    <t>経営・流通学研究科</t>
  </si>
  <si>
    <t>知的財産研究科</t>
  </si>
  <si>
    <t>経営情報研究科</t>
  </si>
  <si>
    <t>コンピュータサイエンス研究科</t>
  </si>
  <si>
    <t>政策学研究科</t>
  </si>
  <si>
    <t>実践真宗学研究科</t>
  </si>
  <si>
    <t>先端総合学術研究科</t>
  </si>
  <si>
    <t>生命科学研究科</t>
  </si>
  <si>
    <t>政策科学研究科</t>
  </si>
  <si>
    <t>情報理工学研究科</t>
  </si>
  <si>
    <t>国際関係研究科</t>
  </si>
  <si>
    <t>言語教育情報研究科</t>
  </si>
  <si>
    <t>映像研究科</t>
  </si>
  <si>
    <t>テクノロジー・マネジメント研究科</t>
  </si>
  <si>
    <t>鍼灸学研究科（通信）</t>
  </si>
  <si>
    <t>鍼灸学研究科</t>
  </si>
  <si>
    <t>社会学研究科（通信）</t>
  </si>
  <si>
    <t>教育学研究科（通信）</t>
  </si>
  <si>
    <t>国際社会システム研究科</t>
  </si>
  <si>
    <t>文化情報学研究科</t>
  </si>
  <si>
    <t>脳科学研究科</t>
  </si>
  <si>
    <t>総合政策科学研究科</t>
  </si>
  <si>
    <t>生命医科学研究科</t>
  </si>
  <si>
    <t>グローバル・スタディーズ研究科</t>
  </si>
  <si>
    <t>臨床心理学研究科</t>
  </si>
  <si>
    <t>文化政策学研究科</t>
  </si>
  <si>
    <t>マンガ研究科</t>
  </si>
  <si>
    <t>デザイン研究科</t>
  </si>
  <si>
    <t>発達教育学研究科</t>
  </si>
  <si>
    <t>現代社会研究科</t>
  </si>
  <si>
    <t>応用情報技術研究科</t>
  </si>
  <si>
    <t>先端情報学研究科</t>
  </si>
  <si>
    <t>経済学研究科（通信）</t>
  </si>
  <si>
    <t>マネジメント研究科</t>
  </si>
  <si>
    <t>バイオ環境研究科</t>
  </si>
  <si>
    <t>スポーツ学研究科</t>
  </si>
  <si>
    <t>バイオサイエンス研究科</t>
  </si>
  <si>
    <t>都市情報学研究科</t>
  </si>
  <si>
    <t>人間学研究科</t>
  </si>
  <si>
    <t>保健学研究科</t>
  </si>
  <si>
    <t>福祉社会開発研究科（通信）</t>
  </si>
  <si>
    <t>福祉社会開発研究科</t>
  </si>
  <si>
    <t>国際社会開発研究科（通信）</t>
  </si>
  <si>
    <t>医療・福祉マネジメント研究科</t>
  </si>
  <si>
    <t>国際地域文化研究科</t>
  </si>
  <si>
    <t>造形研究科</t>
  </si>
  <si>
    <t>生活学研究科</t>
  </si>
  <si>
    <t>会計ファイナンス研究科</t>
  </si>
  <si>
    <t>環境マネジメント研究科</t>
  </si>
  <si>
    <t>美術研究科</t>
  </si>
  <si>
    <t>会計学研究科</t>
  </si>
  <si>
    <t>子どもケア研究科</t>
  </si>
  <si>
    <t>メディア造形研究科</t>
  </si>
  <si>
    <t>経済経営研究科</t>
  </si>
  <si>
    <t>外国語学研究科（通信）</t>
  </si>
  <si>
    <t>国際コミュニケーション研究科</t>
  </si>
  <si>
    <t>生命健康科学研究科</t>
  </si>
  <si>
    <t>国際人間学研究科</t>
  </si>
  <si>
    <t>応用生物学研究科</t>
  </si>
  <si>
    <t>体育学研究科</t>
  </si>
  <si>
    <t>国際英語学研究科</t>
  </si>
  <si>
    <t>情報学研究科</t>
  </si>
  <si>
    <t>健康支援学研究科</t>
  </si>
  <si>
    <t>人間関係学研究科</t>
  </si>
  <si>
    <t>現代マネジメント研究科</t>
  </si>
  <si>
    <t>文化創造研究科</t>
  </si>
  <si>
    <t>心理医療科学研究科</t>
  </si>
  <si>
    <t>グローバルカルチャー・コミュニケーション研究科</t>
  </si>
  <si>
    <t>造形学研究科</t>
  </si>
  <si>
    <t>経営情報科学研究科</t>
  </si>
  <si>
    <t>薬科学研究科</t>
  </si>
  <si>
    <t>心身科学研究科</t>
  </si>
  <si>
    <t>中国研究科</t>
  </si>
  <si>
    <t>光産業創成研究科</t>
  </si>
  <si>
    <t>初等教育高度実践研究科</t>
  </si>
  <si>
    <t>環境防災研究科</t>
  </si>
  <si>
    <t>リハビリテーション科学研究科</t>
  </si>
  <si>
    <t>人間福祉学研究科</t>
  </si>
  <si>
    <t>文化創造学研究科（通信）</t>
  </si>
  <si>
    <t>文化創造学研究科</t>
  </si>
  <si>
    <t>歯学独立研究科</t>
  </si>
  <si>
    <t>工学・マネジメント研究科</t>
  </si>
  <si>
    <t>リハビリテーション研究科</t>
  </si>
  <si>
    <t>応用生命科学研究科</t>
  </si>
  <si>
    <t>事業創造研究科</t>
  </si>
  <si>
    <t>国際経営学研究科</t>
  </si>
  <si>
    <t>国際関係学研究科</t>
  </si>
  <si>
    <t>国際交流研究科</t>
  </si>
  <si>
    <t>国際協力研究科</t>
  </si>
  <si>
    <t>情報セキュリティ研究科</t>
  </si>
  <si>
    <t>総合マネジメント研究科</t>
  </si>
  <si>
    <t>児童学研究科</t>
  </si>
  <si>
    <t>歴史民俗資料学研究科</t>
  </si>
  <si>
    <t>経営管理研究科（通信）</t>
  </si>
  <si>
    <t>獣医学研究科</t>
  </si>
  <si>
    <t>環境保健学研究科</t>
  </si>
  <si>
    <t>日本語教育研究科</t>
  </si>
  <si>
    <t>創造理工学研究科</t>
  </si>
  <si>
    <t>先進理工学研究科</t>
  </si>
  <si>
    <t>政治学研究科</t>
  </si>
  <si>
    <t>情報生産システム研究科</t>
  </si>
  <si>
    <t>教職研究科</t>
  </si>
  <si>
    <t>基幹理工学研究科</t>
  </si>
  <si>
    <t>環境・エネルギー研究科</t>
  </si>
  <si>
    <t>社会文化総合研究科</t>
  </si>
  <si>
    <t>総合人間学研究科</t>
  </si>
  <si>
    <t>地球環境科学研究科</t>
  </si>
  <si>
    <t>現代心理学研究科</t>
  </si>
  <si>
    <t>観光学研究科</t>
  </si>
  <si>
    <t>異文化コミュニケーション研究科</t>
  </si>
  <si>
    <t>ビジネスデザイン研究科</t>
  </si>
  <si>
    <t>コミュニティ福祉学研究科</t>
  </si>
  <si>
    <t>キリスト教学研究科</t>
  </si>
  <si>
    <t>21世紀社会デザイン研究科</t>
  </si>
  <si>
    <t>生涯福祉研究科</t>
  </si>
  <si>
    <t>リハビリテーション学研究科</t>
  </si>
  <si>
    <t>先端数理科学研究科</t>
  </si>
  <si>
    <t>政治経済学研究科</t>
  </si>
  <si>
    <t>情報コミュニケーション研究科</t>
  </si>
  <si>
    <t>国際日本学研究科</t>
  </si>
  <si>
    <t>教養デザイン研究科</t>
  </si>
  <si>
    <t>グローバル・ビジネス研究科</t>
  </si>
  <si>
    <t>グローバル・ガバナンス研究科</t>
  </si>
  <si>
    <t>仏教学研究科</t>
  </si>
  <si>
    <t>人間社会研究科</t>
  </si>
  <si>
    <t>環境学研究科（通信）</t>
  </si>
  <si>
    <t>環境学研究科</t>
  </si>
  <si>
    <t>政策創造研究科</t>
  </si>
  <si>
    <t>公共政策研究科</t>
  </si>
  <si>
    <t>デザイン工学研究科</t>
  </si>
  <si>
    <t>キャリアデザイン学研究科</t>
  </si>
  <si>
    <t>イノベーション・マネジメント研究科</t>
  </si>
  <si>
    <t>保健医療科学研究科</t>
  </si>
  <si>
    <t>ファッションビジネス研究科</t>
  </si>
  <si>
    <t>ビューティビジネス研究科</t>
  </si>
  <si>
    <t>家政学研究科（通信）</t>
  </si>
  <si>
    <t>獣医生命科学研究科</t>
  </si>
  <si>
    <t>福祉マネジメント研究科</t>
  </si>
  <si>
    <t>生命歯学研究科</t>
  </si>
  <si>
    <t>新潟生命歯学研究科</t>
  </si>
  <si>
    <t>学校教育研究科</t>
  </si>
  <si>
    <t>総合社会情報研究科（通信）</t>
  </si>
  <si>
    <t>総合基礎科学研究科</t>
  </si>
  <si>
    <t>生物資源科学研究科</t>
  </si>
  <si>
    <t>生産工学研究科</t>
  </si>
  <si>
    <t>新聞学研究科</t>
  </si>
  <si>
    <t>松戸歯学研究科</t>
  </si>
  <si>
    <t>芸術学研究科</t>
  </si>
  <si>
    <t>国際政治経済学研究科</t>
  </si>
  <si>
    <t>現代経営研究科</t>
  </si>
  <si>
    <t>学際・融合科学研究科</t>
  </si>
  <si>
    <t>基礎工学研究科</t>
  </si>
  <si>
    <t>生物産業学研究科</t>
  </si>
  <si>
    <t>環境情報学研究科</t>
  </si>
  <si>
    <t>未来科学研究科</t>
  </si>
  <si>
    <t>先端科学技術研究科</t>
  </si>
  <si>
    <t>バイオ・情報メディア研究科</t>
  </si>
  <si>
    <t>現代法学研究科</t>
  </si>
  <si>
    <t>コミュニケーション学研究科</t>
  </si>
  <si>
    <t>人間生活学総合研究科</t>
  </si>
  <si>
    <t>医療保健学研究科</t>
  </si>
  <si>
    <t>生物科学研究科</t>
  </si>
  <si>
    <t>情報通信学研究科</t>
  </si>
  <si>
    <t>海洋学研究科</t>
  </si>
  <si>
    <t>環境情報学研究科（通信）</t>
  </si>
  <si>
    <t>理工学研究科（通信）</t>
  </si>
  <si>
    <t>公衆衛生学研究科</t>
  </si>
  <si>
    <t>外国語研究科</t>
  </si>
  <si>
    <t>戦略経営研究科</t>
  </si>
  <si>
    <t>地方政治行政研究科</t>
  </si>
  <si>
    <t>国際協力学研究科</t>
  </si>
  <si>
    <t>スポーツ・健康科学研究科</t>
  </si>
  <si>
    <t>アジア地域研究科</t>
  </si>
  <si>
    <t>社会イノベーション研究科</t>
  </si>
  <si>
    <t>法学政治学研究科</t>
  </si>
  <si>
    <t>生活機構研究科</t>
  </si>
  <si>
    <t>地球環境学研究科</t>
  </si>
  <si>
    <t>総合人間科学研究科</t>
  </si>
  <si>
    <t>医療看護学研究科</t>
  </si>
  <si>
    <t>事業構想研究科</t>
  </si>
  <si>
    <t>法曹養成研究科</t>
  </si>
  <si>
    <t>医療健康科学研究科</t>
  </si>
  <si>
    <t>グローバル・メディア研究科</t>
  </si>
  <si>
    <t>総合知的財産法学研究科</t>
  </si>
  <si>
    <t>救急システム研究科</t>
  </si>
  <si>
    <t>スポーツ・システム研究科</t>
  </si>
  <si>
    <t>グローバルアジア研究科</t>
  </si>
  <si>
    <t>アーツ・サイエンス研究科</t>
  </si>
  <si>
    <t>平和学研究科</t>
  </si>
  <si>
    <t>政策・メディア研究科</t>
  </si>
  <si>
    <t>健康マネジメント研究科</t>
  </si>
  <si>
    <t>メディアデザイン研究科</t>
  </si>
  <si>
    <t>システムデザイン・マネジメント研究科</t>
  </si>
  <si>
    <t>経営研究科</t>
  </si>
  <si>
    <t>文芸学研究科</t>
  </si>
  <si>
    <t>獣医学系研究科</t>
  </si>
  <si>
    <t>感染制御科学府</t>
  </si>
  <si>
    <t>海洋生命科学研究科</t>
  </si>
  <si>
    <t>医療系研究科</t>
  </si>
  <si>
    <t>国際文化交流研究科</t>
  </si>
  <si>
    <t>ビジネス創造研究科</t>
  </si>
  <si>
    <t>アジア・国際経営戦略研究科</t>
  </si>
  <si>
    <t>総合文化政策学研究科</t>
  </si>
  <si>
    <t>社会情報学研究科</t>
  </si>
  <si>
    <t>国際マネジメント研究科</t>
  </si>
  <si>
    <t>教育人間科学研究科</t>
  </si>
  <si>
    <t>総合生活研究科</t>
  </si>
  <si>
    <t>経済研究科</t>
  </si>
  <si>
    <t>政策研究科</t>
  </si>
  <si>
    <t>社会システム科学研究科</t>
  </si>
  <si>
    <t>危機管理学研究科</t>
  </si>
  <si>
    <t>人間栄養学研究科</t>
  </si>
  <si>
    <t>児童学研究科（通信）</t>
  </si>
  <si>
    <t>音楽文化研究科</t>
  </si>
  <si>
    <t>福祉総合学研究科</t>
  </si>
  <si>
    <t>国際アドミニストレーション研究科</t>
  </si>
  <si>
    <t>総合福祉研究科</t>
  </si>
  <si>
    <t>武道・スポーツ研究科</t>
  </si>
  <si>
    <t>言語科学研究科</t>
  </si>
  <si>
    <t>ものつくり学研究科</t>
  </si>
  <si>
    <t>不動産学研究科</t>
  </si>
  <si>
    <t>応用言語学研究科</t>
  </si>
  <si>
    <t>人間総合科学研究科（通信）</t>
  </si>
  <si>
    <t>人間総合科学研究科</t>
  </si>
  <si>
    <t>技術経営研究科</t>
  </si>
  <si>
    <t>政治政策学研究科</t>
  </si>
  <si>
    <t>芸術情報研究科</t>
  </si>
  <si>
    <t>物流情報学研究科</t>
  </si>
  <si>
    <t>公益学研究科</t>
  </si>
  <si>
    <t>健康栄養学研究科</t>
  </si>
  <si>
    <t>健康社会システム研究科</t>
  </si>
  <si>
    <t>総合福祉学研究科（通信）</t>
  </si>
  <si>
    <t>総合福祉学研究科</t>
  </si>
  <si>
    <t>ライフデザイン学研究科</t>
  </si>
  <si>
    <t>人間情報学研究科</t>
  </si>
  <si>
    <t>経済・経営システム研究科</t>
  </si>
  <si>
    <t>地域マネジメント研究科</t>
  </si>
  <si>
    <t>酪農学研究科</t>
  </si>
  <si>
    <t>グローバルコミュニケーション研究科</t>
  </si>
  <si>
    <t>生涯学習学研究科</t>
  </si>
  <si>
    <t>生涯スポーツ学研究科</t>
  </si>
  <si>
    <t>助産研究科</t>
  </si>
  <si>
    <t>看護栄養学研究科</t>
  </si>
  <si>
    <t>地域社会マネジメント研究科</t>
  </si>
  <si>
    <t>造形芸術研究科</t>
  </si>
  <si>
    <t>芸術文化学研究科</t>
  </si>
  <si>
    <t>音楽芸術研究科</t>
  </si>
  <si>
    <t>保健看護学研究科</t>
  </si>
  <si>
    <t>環境共生学研究科</t>
  </si>
  <si>
    <t>アドミニストレーション研究科</t>
  </si>
  <si>
    <t>人間健康科学研究科</t>
  </si>
  <si>
    <t>社会システム研究科</t>
  </si>
  <si>
    <t>国際環境工学研究科</t>
  </si>
  <si>
    <t>日本文学研究科</t>
  </si>
  <si>
    <t>保健福祉学研究科</t>
  </si>
  <si>
    <t>情報系工学研究科</t>
  </si>
  <si>
    <t>デザイン学研究科</t>
  </si>
  <si>
    <t>北東アジア開発研究科</t>
  </si>
  <si>
    <t>理学系研究科</t>
  </si>
  <si>
    <t>生命環境科学研究科</t>
  </si>
  <si>
    <t>公共政策学研究科</t>
  </si>
  <si>
    <t>人間看護学研究科</t>
  </si>
  <si>
    <t>環境科学研究科</t>
  </si>
  <si>
    <t>文化政策研究科</t>
  </si>
  <si>
    <t>薬食生命科学総合学府</t>
  </si>
  <si>
    <t>経営情報イノベーション研究科</t>
  </si>
  <si>
    <t>メディア表現研究科</t>
  </si>
  <si>
    <t>生物資源学研究科</t>
  </si>
  <si>
    <t>経済・経営学研究科</t>
  </si>
  <si>
    <t>美術工芸研究科</t>
  </si>
  <si>
    <t>生物資源環境学研究科</t>
  </si>
  <si>
    <t>都市社会文化研究科</t>
  </si>
  <si>
    <t>生命ナノシステム科学研究科</t>
  </si>
  <si>
    <t>都市環境科学研究科</t>
  </si>
  <si>
    <t>システムデザイン研究科</t>
  </si>
  <si>
    <t>保健医療福祉学研究科</t>
  </si>
  <si>
    <t>地域政策研究科</t>
  </si>
  <si>
    <t>経済・経営研究科</t>
  </si>
  <si>
    <t>診療放射線学研究科</t>
  </si>
  <si>
    <t>コンピュータ理工学研究科</t>
  </si>
  <si>
    <t>グローバル・コミュニケーション実践研究科</t>
  </si>
  <si>
    <t>システム科学技術研究科</t>
  </si>
  <si>
    <t>食産業学研究科</t>
  </si>
  <si>
    <t>事業構想学研究科</t>
  </si>
  <si>
    <t>経営経済学研究科</t>
  </si>
  <si>
    <t>システム情報科学研究科</t>
  </si>
  <si>
    <t>文化科学研究科</t>
  </si>
  <si>
    <t>物理科学研究科</t>
  </si>
  <si>
    <t>複合科学研究科</t>
  </si>
  <si>
    <t>先導科学研究科</t>
  </si>
  <si>
    <t>高エネルギー加速器科学研究科</t>
  </si>
  <si>
    <t>人文社会科学研究科</t>
  </si>
  <si>
    <t>観光科学研究科</t>
  </si>
  <si>
    <t>連合農学研究科</t>
  </si>
  <si>
    <t>医歯学総合研究科</t>
  </si>
  <si>
    <t>農学工学総合研究科</t>
  </si>
  <si>
    <t>医学獣医学総合研究科</t>
  </si>
  <si>
    <t>医学系研究科</t>
  </si>
  <si>
    <t>薬学教育部</t>
  </si>
  <si>
    <t>保健学教育部</t>
  </si>
  <si>
    <t>社会文化科学研究科</t>
  </si>
  <si>
    <t>医学教育部</t>
  </si>
  <si>
    <t>水産・環境科学総合研究科</t>
  </si>
  <si>
    <t>医歯薬学総合研究科</t>
  </si>
  <si>
    <t>生命体工学研究科</t>
  </si>
  <si>
    <t>情報工学府</t>
  </si>
  <si>
    <t>工学府</t>
  </si>
  <si>
    <t>理学府</t>
  </si>
  <si>
    <t>薬学府</t>
  </si>
  <si>
    <t>法務学府</t>
  </si>
  <si>
    <t>法学府</t>
  </si>
  <si>
    <t>統合新領域学府</t>
  </si>
  <si>
    <t>地球社会統合科学府</t>
  </si>
  <si>
    <t>総合理工学府</t>
  </si>
  <si>
    <t>生物資源環境科学府</t>
  </si>
  <si>
    <t>数理学府</t>
  </si>
  <si>
    <t>人文科学府</t>
  </si>
  <si>
    <t>人間環境学府</t>
  </si>
  <si>
    <t>歯学府</t>
  </si>
  <si>
    <t>芸術工学府</t>
  </si>
  <si>
    <t>経済学府</t>
  </si>
  <si>
    <t>医学系学府</t>
  </si>
  <si>
    <t>システム生命科学府</t>
  </si>
  <si>
    <t>システム情報科学府</t>
  </si>
  <si>
    <t>総合人間自然科学研究科</t>
  </si>
  <si>
    <t>法文学研究科</t>
  </si>
  <si>
    <t>薬科学教育部</t>
  </si>
  <si>
    <t>保健科学教育部</t>
  </si>
  <si>
    <t>総合科学教育部</t>
  </si>
  <si>
    <t>先端技術科学教育部</t>
  </si>
  <si>
    <t>口腔科学教育部</t>
  </si>
  <si>
    <t>栄養生命科学教育部</t>
  </si>
  <si>
    <t>医科学教育部</t>
  </si>
  <si>
    <t>東アジア研究科</t>
  </si>
  <si>
    <t>環境生命科学研究科</t>
  </si>
  <si>
    <t>人間発達環境学研究科</t>
  </si>
  <si>
    <t>海事科学研究科</t>
  </si>
  <si>
    <t>システム情報学研究科</t>
  </si>
  <si>
    <t>連合学校教育学研究科</t>
  </si>
  <si>
    <t>大阪大学・金沢大学・浜松医科大学・千葉大学・福井大学連合小児発達学研究科</t>
  </si>
  <si>
    <t>生命機能研究科</t>
  </si>
  <si>
    <t>国際公共政策研究科</t>
  </si>
  <si>
    <t>高等司法研究科</t>
  </si>
  <si>
    <t>工芸科学研究科</t>
  </si>
  <si>
    <t>連合教職実践研究科</t>
  </si>
  <si>
    <t>地球環境学舎</t>
  </si>
  <si>
    <t>総合生存学館</t>
  </si>
  <si>
    <t>人間・環境学研究科</t>
  </si>
  <si>
    <t>公共政策教育部</t>
  </si>
  <si>
    <t>経営管理教育部</t>
  </si>
  <si>
    <t>エネルギー科学研究科</t>
  </si>
  <si>
    <t>アジア・アフリカ地域研究研究科</t>
  </si>
  <si>
    <t>地域イノベーション学研究科</t>
  </si>
  <si>
    <t>教育実践研究科</t>
  </si>
  <si>
    <t>多元数理科学研究科</t>
  </si>
  <si>
    <t>創薬科学研究科</t>
  </si>
  <si>
    <t>生命農学研究科</t>
  </si>
  <si>
    <t>国際開発研究科</t>
  </si>
  <si>
    <t>教育発達科学研究科</t>
  </si>
  <si>
    <t>自然科学系教育部</t>
  </si>
  <si>
    <t>連合創薬医療情報研究科</t>
  </si>
  <si>
    <t>地域科学研究科</t>
  </si>
  <si>
    <t>人間社会環境研究科</t>
  </si>
  <si>
    <t>医薬保健学総合研究科</t>
  </si>
  <si>
    <t>理工学教育部</t>
  </si>
  <si>
    <t>生命融合科学教育部</t>
  </si>
  <si>
    <t>人間発達科学研究科</t>
  </si>
  <si>
    <t>医学薬学教育部</t>
  </si>
  <si>
    <t>現代社会文化研究科</t>
  </si>
  <si>
    <t>都市イノベーション学府</t>
  </si>
  <si>
    <t>国際社会科学府</t>
  </si>
  <si>
    <t>環境情報学府</t>
  </si>
  <si>
    <t>人間文化創成科学研究科</t>
  </si>
  <si>
    <t>海洋科学技術研究科</t>
  </si>
  <si>
    <t>農学府</t>
  </si>
  <si>
    <t>生物システム応用科学府</t>
  </si>
  <si>
    <t>総合国際学研究科</t>
  </si>
  <si>
    <t>保健衛生学研究科</t>
  </si>
  <si>
    <t>薬学系研究科</t>
  </si>
  <si>
    <t>農学生命科学研究科</t>
  </si>
  <si>
    <t>数理科学研究科</t>
  </si>
  <si>
    <t>人文社会系研究科</t>
  </si>
  <si>
    <t>新領域創成科学研究科</t>
  </si>
  <si>
    <t>情報理工学系研究科</t>
  </si>
  <si>
    <t>公共政策学教育部</t>
  </si>
  <si>
    <t>学際情報学教育部</t>
  </si>
  <si>
    <t>園芸学研究科</t>
  </si>
  <si>
    <t>医学薬学府</t>
  </si>
  <si>
    <t>理工学府</t>
  </si>
  <si>
    <t>技術科学研究科</t>
  </si>
  <si>
    <t>地域政策科学研究科</t>
  </si>
  <si>
    <t>人間発達文化研究科</t>
  </si>
  <si>
    <t>共生システム理工学研究科</t>
  </si>
  <si>
    <t>医工学研究科</t>
  </si>
  <si>
    <t>畜産学研究科</t>
  </si>
  <si>
    <t>理学院</t>
  </si>
  <si>
    <t>保健科学院</t>
  </si>
  <si>
    <t>農学院</t>
  </si>
  <si>
    <t>総合化学院</t>
  </si>
  <si>
    <t>生命科学院</t>
  </si>
  <si>
    <t>水産科学院</t>
  </si>
  <si>
    <t>工学院</t>
  </si>
  <si>
    <t>教育学院</t>
  </si>
  <si>
    <t>環境科学院</t>
  </si>
  <si>
    <t>研究科</t>
    <rPh sb="0" eb="2">
      <t>ケンキュウ</t>
    </rPh>
    <rPh sb="2" eb="3">
      <t>カ</t>
    </rPh>
    <phoneticPr fontId="2"/>
  </si>
  <si>
    <t>学　部</t>
    <rPh sb="0" eb="1">
      <t>ガク</t>
    </rPh>
    <rPh sb="2" eb="3">
      <t>ブ</t>
    </rPh>
    <phoneticPr fontId="2"/>
  </si>
  <si>
    <t>※自動表示されます。</t>
    <rPh sb="1" eb="3">
      <t>ジドウ</t>
    </rPh>
    <rPh sb="3" eb="5">
      <t>ヒョウジ</t>
    </rPh>
    <phoneticPr fontId="2"/>
  </si>
  <si>
    <t>↓</t>
    <phoneticPr fontId="2"/>
  </si>
  <si>
    <t>(国・地域番号リスト)</t>
    <phoneticPr fontId="8"/>
  </si>
  <si>
    <t>番号</t>
    <rPh sb="0" eb="2">
      <t>バンゴウ</t>
    </rPh>
    <phoneticPr fontId="8"/>
  </si>
  <si>
    <t>国または地域名</t>
    <rPh sb="0" eb="1">
      <t>クニ</t>
    </rPh>
    <rPh sb="4" eb="7">
      <t>チイキメイ</t>
    </rPh>
    <phoneticPr fontId="8"/>
  </si>
  <si>
    <t>地域名</t>
    <rPh sb="0" eb="3">
      <t>チイキメイ</t>
    </rPh>
    <phoneticPr fontId="8"/>
  </si>
  <si>
    <t>パキスタン</t>
    <phoneticPr fontId="8"/>
  </si>
  <si>
    <t>アジア</t>
    <phoneticPr fontId="8"/>
  </si>
  <si>
    <t>インド</t>
  </si>
  <si>
    <t>アジア</t>
    <phoneticPr fontId="8"/>
  </si>
  <si>
    <t>ネパール</t>
  </si>
  <si>
    <t>バングラデシュ</t>
  </si>
  <si>
    <t>スリランカ</t>
  </si>
  <si>
    <t>ミャンマー</t>
  </si>
  <si>
    <t>タイ</t>
  </si>
  <si>
    <t>マレーシア</t>
  </si>
  <si>
    <t>シンガポール</t>
  </si>
  <si>
    <t>インドネシア</t>
  </si>
  <si>
    <t>フィリピン</t>
  </si>
  <si>
    <t>韓国</t>
  </si>
  <si>
    <t>モンゴル</t>
  </si>
  <si>
    <t>ベトナム</t>
  </si>
  <si>
    <t>中国</t>
  </si>
  <si>
    <t>カンボジア</t>
  </si>
  <si>
    <t>ブータン</t>
  </si>
  <si>
    <t>ラオス</t>
  </si>
  <si>
    <t>ブルネイ</t>
  </si>
  <si>
    <t>アジア</t>
    <phoneticPr fontId="8"/>
  </si>
  <si>
    <t>台湾</t>
  </si>
  <si>
    <t>モルディブ</t>
  </si>
  <si>
    <t>東ティモール</t>
  </si>
  <si>
    <t>その他（アジア地域）</t>
  </si>
  <si>
    <t>イラン</t>
  </si>
  <si>
    <t>中近東</t>
    <rPh sb="0" eb="3">
      <t>チュウキントウ</t>
    </rPh>
    <phoneticPr fontId="8"/>
  </si>
  <si>
    <t>トルコ</t>
  </si>
  <si>
    <t>シリア</t>
  </si>
  <si>
    <t>レバノン</t>
  </si>
  <si>
    <t>イスラエル</t>
  </si>
  <si>
    <t>ヨルダン</t>
  </si>
  <si>
    <t>イラク</t>
  </si>
  <si>
    <t>クウェート</t>
  </si>
  <si>
    <t>サウジアラビア</t>
  </si>
  <si>
    <t>アフガニスタン</t>
  </si>
  <si>
    <t>パレスチナ</t>
  </si>
  <si>
    <t>イエメン</t>
  </si>
  <si>
    <t>アラブ首長国連邦</t>
  </si>
  <si>
    <t>バーレーン</t>
  </si>
  <si>
    <t>オマーン</t>
  </si>
  <si>
    <t>カタール</t>
  </si>
  <si>
    <t>その他（中近東地域）</t>
  </si>
  <si>
    <t>エジプト</t>
  </si>
  <si>
    <t>アフリカ</t>
    <phoneticPr fontId="8"/>
  </si>
  <si>
    <t>スーダン</t>
  </si>
  <si>
    <t>アフリカ</t>
  </si>
  <si>
    <t>リビア</t>
  </si>
  <si>
    <t>チュニジア</t>
  </si>
  <si>
    <t>アルジェリア</t>
  </si>
  <si>
    <t>マダガスカル</t>
  </si>
  <si>
    <t>ケニア</t>
  </si>
  <si>
    <t>タンザニア</t>
  </si>
  <si>
    <t>コンゴ民主共和国</t>
  </si>
  <si>
    <t>ナイジェリア</t>
  </si>
  <si>
    <t>ガーナ</t>
  </si>
  <si>
    <t>リベリア</t>
  </si>
  <si>
    <t>ガボン</t>
  </si>
  <si>
    <t>コンゴ共和国</t>
  </si>
  <si>
    <t>カメルーン</t>
  </si>
  <si>
    <t>ザンビア</t>
  </si>
  <si>
    <t>コートジボワール</t>
  </si>
  <si>
    <t>モロッコ</t>
  </si>
  <si>
    <t>セネガル</t>
  </si>
  <si>
    <t>エチオピア</t>
  </si>
  <si>
    <t>ギニア</t>
  </si>
  <si>
    <t>ウガンダ</t>
  </si>
  <si>
    <t>ジンバブエ</t>
  </si>
  <si>
    <t>南アフリカ</t>
  </si>
  <si>
    <t>モーリタニア</t>
  </si>
  <si>
    <t>トーゴ</t>
  </si>
  <si>
    <t>中央アフリカ</t>
  </si>
  <si>
    <t>ベナン</t>
  </si>
  <si>
    <t>マラウイ</t>
  </si>
  <si>
    <t>ギニアビサウ</t>
  </si>
  <si>
    <t>スワジランド</t>
  </si>
  <si>
    <t>エリトリア</t>
  </si>
  <si>
    <t>コモロ</t>
  </si>
  <si>
    <t>ナミビア</t>
  </si>
  <si>
    <t>ボツワナ</t>
  </si>
  <si>
    <t>マリ</t>
  </si>
  <si>
    <t>ニジェール</t>
  </si>
  <si>
    <t>モーリシャス</t>
  </si>
  <si>
    <t>レソト</t>
  </si>
  <si>
    <t>アンゴラ</t>
  </si>
  <si>
    <t>ガーボヴェルデ</t>
  </si>
  <si>
    <t>サントメ・プリンシペ</t>
  </si>
  <si>
    <t>赤道ギニア</t>
  </si>
  <si>
    <t>ブルキナファソ</t>
  </si>
  <si>
    <t>セーシェル</t>
  </si>
  <si>
    <t>ソマリア</t>
  </si>
  <si>
    <t>モザンビーク</t>
  </si>
  <si>
    <t>ルワンダ</t>
  </si>
  <si>
    <t>シエラレオネ</t>
  </si>
  <si>
    <t>ブルンジ</t>
  </si>
  <si>
    <t>ジブチ</t>
  </si>
  <si>
    <t>ガンビア</t>
  </si>
  <si>
    <t>チャド</t>
  </si>
  <si>
    <t>その他（アフリカ地域）</t>
  </si>
  <si>
    <t>オーストラリア</t>
  </si>
  <si>
    <t>大洋州</t>
    <rPh sb="0" eb="2">
      <t>タイヨウ</t>
    </rPh>
    <rPh sb="2" eb="3">
      <t>シュウ</t>
    </rPh>
    <phoneticPr fontId="8"/>
  </si>
  <si>
    <t>ニュージーランド</t>
  </si>
  <si>
    <t>パプアニューギニア</t>
  </si>
  <si>
    <t>フィジー</t>
  </si>
  <si>
    <t>パラオ</t>
  </si>
  <si>
    <t>マーシャル</t>
  </si>
  <si>
    <t>ミクロネシア</t>
  </si>
  <si>
    <t>サモア</t>
  </si>
  <si>
    <t>トンガ</t>
  </si>
  <si>
    <t>キリバス</t>
  </si>
  <si>
    <t>ナウル</t>
  </si>
  <si>
    <t>ソロモン諸島</t>
  </si>
  <si>
    <t>ツバル</t>
  </si>
  <si>
    <t>バヌアツ</t>
  </si>
  <si>
    <t>その他（大洋州地域）</t>
  </si>
  <si>
    <t>カナダ</t>
  </si>
  <si>
    <t>北米</t>
    <rPh sb="0" eb="2">
      <t>ホクベイ</t>
    </rPh>
    <phoneticPr fontId="8"/>
  </si>
  <si>
    <t>米国</t>
  </si>
  <si>
    <t>その他（北米地域）</t>
  </si>
  <si>
    <t>メキシコ</t>
  </si>
  <si>
    <t>中南米</t>
    <rPh sb="0" eb="3">
      <t>チュウナンベイ</t>
    </rPh>
    <phoneticPr fontId="8"/>
  </si>
  <si>
    <t>グアテマラ</t>
  </si>
  <si>
    <t>エルサルバドル</t>
  </si>
  <si>
    <t>ニカラグア</t>
  </si>
  <si>
    <t>コスタリカ</t>
  </si>
  <si>
    <t>キューバ</t>
  </si>
  <si>
    <t>ドミニカ共和国</t>
  </si>
  <si>
    <t>ブラジル</t>
  </si>
  <si>
    <t>パラグアイ</t>
  </si>
  <si>
    <t>ウルグアイ</t>
  </si>
  <si>
    <t>アルゼンチン</t>
  </si>
  <si>
    <t>チリ</t>
  </si>
  <si>
    <t>ボリビア</t>
  </si>
  <si>
    <t>ペルー</t>
  </si>
  <si>
    <t>エクアドル</t>
  </si>
  <si>
    <t>コロンビア</t>
  </si>
  <si>
    <t>ベネズエラ</t>
  </si>
  <si>
    <t>ホンジュラス</t>
  </si>
  <si>
    <t>パナマ</t>
  </si>
  <si>
    <t>ジャマイカ</t>
  </si>
  <si>
    <t>トリニダード・トバゴ</t>
  </si>
  <si>
    <t>バハマ</t>
  </si>
  <si>
    <t>アンティグア・バーブーダ</t>
  </si>
  <si>
    <t>バルバドス</t>
  </si>
  <si>
    <t>ドミニカ国</t>
  </si>
  <si>
    <t>グレナダ</t>
  </si>
  <si>
    <t>セントクリストファー・ネーヴィス</t>
  </si>
  <si>
    <t>セントルシア</t>
  </si>
  <si>
    <t>スリナム</t>
  </si>
  <si>
    <t>ガイアナ</t>
  </si>
  <si>
    <t>ベリーズ</t>
  </si>
  <si>
    <t>ハイチ</t>
  </si>
  <si>
    <t>その他（中南米地域）</t>
  </si>
  <si>
    <t>アイスランド</t>
  </si>
  <si>
    <t>欧州</t>
    <rPh sb="0" eb="2">
      <t>オウシュウ</t>
    </rPh>
    <phoneticPr fontId="8"/>
  </si>
  <si>
    <t>フィンランド</t>
  </si>
  <si>
    <t>スウェーデン</t>
  </si>
  <si>
    <t>ノルウェー</t>
  </si>
  <si>
    <t>デンマーク</t>
  </si>
  <si>
    <t>アイルランド</t>
  </si>
  <si>
    <t>英国</t>
  </si>
  <si>
    <t>ベルギー</t>
  </si>
  <si>
    <t>ルクセンブルク</t>
  </si>
  <si>
    <t>オランダ</t>
  </si>
  <si>
    <t>ドイツ</t>
  </si>
  <si>
    <t>フランス</t>
  </si>
  <si>
    <t>スペイン</t>
  </si>
  <si>
    <t>ポルトガル</t>
  </si>
  <si>
    <t>イタリア</t>
  </si>
  <si>
    <t>マルタ</t>
  </si>
  <si>
    <t>ギリシャ</t>
  </si>
  <si>
    <t>オーストリア</t>
  </si>
  <si>
    <t>スイス</t>
  </si>
  <si>
    <t>ポーランド</t>
  </si>
  <si>
    <t>チェコ</t>
  </si>
  <si>
    <t>ハンガリー</t>
  </si>
  <si>
    <t>セルビア</t>
  </si>
  <si>
    <t>ルーマニア</t>
  </si>
  <si>
    <t>ブルガリア</t>
  </si>
  <si>
    <t>アルバニア</t>
  </si>
  <si>
    <t>ロシア</t>
  </si>
  <si>
    <t>エストニア</t>
  </si>
  <si>
    <t>ラトビア</t>
  </si>
  <si>
    <t>リトアニア</t>
  </si>
  <si>
    <t>スロバキア</t>
  </si>
  <si>
    <t>ウクライナ</t>
  </si>
  <si>
    <t>ウズベキスタン</t>
  </si>
  <si>
    <t>カザフスタン</t>
  </si>
  <si>
    <t>ベラルーシ</t>
  </si>
  <si>
    <t>クロアチア</t>
  </si>
  <si>
    <t>スロベニア</t>
  </si>
  <si>
    <t>マケドニア</t>
  </si>
  <si>
    <t>ボスニア・ヘルツェゴビナ</t>
  </si>
  <si>
    <t>アンドラ</t>
  </si>
  <si>
    <t>バチカン</t>
  </si>
  <si>
    <t>キルギス</t>
  </si>
  <si>
    <t>アゼルバイジャン</t>
  </si>
  <si>
    <t>グルジア</t>
  </si>
  <si>
    <t>タジキスタン</t>
  </si>
  <si>
    <t>トルクメニスタン</t>
  </si>
  <si>
    <t>サンマリノ</t>
  </si>
  <si>
    <t>モナコ</t>
  </si>
  <si>
    <t>モンテネグロ</t>
  </si>
  <si>
    <t>リヒテンシュタイン</t>
  </si>
  <si>
    <t>コソボ共和国</t>
  </si>
  <si>
    <t>アルメニア</t>
  </si>
  <si>
    <t>モルドバ</t>
  </si>
  <si>
    <t>キプロス</t>
  </si>
  <si>
    <t>その他（欧州地域）</t>
  </si>
  <si>
    <t>その他</t>
  </si>
  <si>
    <t>その他</t>
    <rPh sb="2" eb="3">
      <t>タ</t>
    </rPh>
    <phoneticPr fontId="8"/>
  </si>
  <si>
    <t>所在地</t>
    <rPh sb="0" eb="3">
      <t>ショザイチ</t>
    </rPh>
    <phoneticPr fontId="8"/>
  </si>
  <si>
    <t>北海道</t>
    <rPh sb="0" eb="3">
      <t>ホッカイドウ</t>
    </rPh>
    <phoneticPr fontId="8"/>
  </si>
  <si>
    <t>青森</t>
    <rPh sb="0" eb="2">
      <t>アオモリ</t>
    </rPh>
    <phoneticPr fontId="8"/>
  </si>
  <si>
    <t>岩手</t>
    <rPh sb="0" eb="2">
      <t>イワテ</t>
    </rPh>
    <phoneticPr fontId="8"/>
  </si>
  <si>
    <t>宮城</t>
    <rPh sb="0" eb="2">
      <t>ミヤギ</t>
    </rPh>
    <phoneticPr fontId="8"/>
  </si>
  <si>
    <t>秋田</t>
    <rPh sb="0" eb="2">
      <t>アキタ</t>
    </rPh>
    <phoneticPr fontId="8"/>
  </si>
  <si>
    <t>山形</t>
    <rPh sb="0" eb="2">
      <t>ヤマガタ</t>
    </rPh>
    <phoneticPr fontId="8"/>
  </si>
  <si>
    <t>福島</t>
    <rPh sb="0" eb="2">
      <t>フクシマ</t>
    </rPh>
    <phoneticPr fontId="8"/>
  </si>
  <si>
    <t>茨城</t>
    <rPh sb="0" eb="2">
      <t>イバラキ</t>
    </rPh>
    <phoneticPr fontId="8"/>
  </si>
  <si>
    <t>栃木</t>
    <rPh sb="0" eb="2">
      <t>トチギ</t>
    </rPh>
    <phoneticPr fontId="8"/>
  </si>
  <si>
    <t>群馬</t>
    <rPh sb="0" eb="2">
      <t>グンマ</t>
    </rPh>
    <phoneticPr fontId="8"/>
  </si>
  <si>
    <t>埼玉</t>
    <rPh sb="0" eb="2">
      <t>サイタマ</t>
    </rPh>
    <phoneticPr fontId="8"/>
  </si>
  <si>
    <t>千葉</t>
    <rPh sb="0" eb="2">
      <t>チバ</t>
    </rPh>
    <phoneticPr fontId="8"/>
  </si>
  <si>
    <t>東京</t>
    <rPh sb="0" eb="2">
      <t>トウキョウ</t>
    </rPh>
    <phoneticPr fontId="8"/>
  </si>
  <si>
    <t>神奈川</t>
    <rPh sb="0" eb="3">
      <t>カナガワ</t>
    </rPh>
    <phoneticPr fontId="8"/>
  </si>
  <si>
    <t>新潟</t>
    <rPh sb="0" eb="2">
      <t>ニイガタ</t>
    </rPh>
    <phoneticPr fontId="8"/>
  </si>
  <si>
    <t>富山</t>
    <rPh sb="0" eb="2">
      <t>トヤマ</t>
    </rPh>
    <phoneticPr fontId="8"/>
  </si>
  <si>
    <t>石川</t>
    <rPh sb="0" eb="2">
      <t>イシカワ</t>
    </rPh>
    <phoneticPr fontId="8"/>
  </si>
  <si>
    <t>福井</t>
    <rPh sb="0" eb="2">
      <t>フクイ</t>
    </rPh>
    <phoneticPr fontId="8"/>
  </si>
  <si>
    <t>山梨</t>
    <rPh sb="0" eb="2">
      <t>ヤマナシ</t>
    </rPh>
    <phoneticPr fontId="8"/>
  </si>
  <si>
    <t>長野</t>
    <rPh sb="0" eb="2">
      <t>ナガノ</t>
    </rPh>
    <phoneticPr fontId="8"/>
  </si>
  <si>
    <t>岐阜</t>
    <rPh sb="0" eb="2">
      <t>ギフ</t>
    </rPh>
    <phoneticPr fontId="8"/>
  </si>
  <si>
    <t>静岡</t>
    <rPh sb="0" eb="2">
      <t>シズオカ</t>
    </rPh>
    <phoneticPr fontId="8"/>
  </si>
  <si>
    <t>愛知</t>
    <rPh sb="0" eb="2">
      <t>アイチ</t>
    </rPh>
    <phoneticPr fontId="8"/>
  </si>
  <si>
    <t>三重</t>
    <rPh sb="0" eb="2">
      <t>ミエ</t>
    </rPh>
    <phoneticPr fontId="8"/>
  </si>
  <si>
    <t>滋賀</t>
    <rPh sb="0" eb="2">
      <t>シガ</t>
    </rPh>
    <phoneticPr fontId="8"/>
  </si>
  <si>
    <t>京都</t>
    <rPh sb="0" eb="2">
      <t>キョウト</t>
    </rPh>
    <phoneticPr fontId="8"/>
  </si>
  <si>
    <t>大阪</t>
    <rPh sb="0" eb="2">
      <t>オオサカ</t>
    </rPh>
    <phoneticPr fontId="8"/>
  </si>
  <si>
    <t>兵庫</t>
    <rPh sb="0" eb="2">
      <t>ヒョウゴ</t>
    </rPh>
    <phoneticPr fontId="8"/>
  </si>
  <si>
    <t>奈良</t>
    <rPh sb="0" eb="2">
      <t>ナラ</t>
    </rPh>
    <phoneticPr fontId="8"/>
  </si>
  <si>
    <t>和歌山</t>
    <rPh sb="0" eb="3">
      <t>ワカヤマ</t>
    </rPh>
    <phoneticPr fontId="8"/>
  </si>
  <si>
    <t>鳥取</t>
    <rPh sb="0" eb="2">
      <t>トットリ</t>
    </rPh>
    <phoneticPr fontId="8"/>
  </si>
  <si>
    <t>島根</t>
    <rPh sb="0" eb="2">
      <t>シマネ</t>
    </rPh>
    <phoneticPr fontId="8"/>
  </si>
  <si>
    <t>岡山</t>
    <rPh sb="0" eb="2">
      <t>オカヤマ</t>
    </rPh>
    <phoneticPr fontId="8"/>
  </si>
  <si>
    <t>広島</t>
    <rPh sb="0" eb="2">
      <t>ヒロシマ</t>
    </rPh>
    <phoneticPr fontId="8"/>
  </si>
  <si>
    <t>山口</t>
    <rPh sb="0" eb="2">
      <t>ヤマグチ</t>
    </rPh>
    <phoneticPr fontId="8"/>
  </si>
  <si>
    <t>徳島</t>
    <rPh sb="0" eb="2">
      <t>トクシマ</t>
    </rPh>
    <phoneticPr fontId="8"/>
  </si>
  <si>
    <t>香川</t>
    <rPh sb="0" eb="2">
      <t>カガワ</t>
    </rPh>
    <phoneticPr fontId="8"/>
  </si>
  <si>
    <t>愛媛</t>
    <rPh sb="0" eb="2">
      <t>エヒメ</t>
    </rPh>
    <phoneticPr fontId="8"/>
  </si>
  <si>
    <t>高知</t>
    <rPh sb="0" eb="2">
      <t>コウチ</t>
    </rPh>
    <phoneticPr fontId="8"/>
  </si>
  <si>
    <t>福岡</t>
    <rPh sb="0" eb="2">
      <t>フクオカ</t>
    </rPh>
    <phoneticPr fontId="8"/>
  </si>
  <si>
    <t>佐賀</t>
    <rPh sb="0" eb="2">
      <t>サガ</t>
    </rPh>
    <phoneticPr fontId="8"/>
  </si>
  <si>
    <t>長崎</t>
    <rPh sb="0" eb="2">
      <t>ナガサキ</t>
    </rPh>
    <phoneticPr fontId="8"/>
  </si>
  <si>
    <t>熊本</t>
    <rPh sb="0" eb="2">
      <t>クマモト</t>
    </rPh>
    <phoneticPr fontId="8"/>
  </si>
  <si>
    <t>大分</t>
    <rPh sb="0" eb="2">
      <t>オオイタ</t>
    </rPh>
    <phoneticPr fontId="8"/>
  </si>
  <si>
    <t>宮崎</t>
    <rPh sb="0" eb="2">
      <t>ミヤザキ</t>
    </rPh>
    <phoneticPr fontId="8"/>
  </si>
  <si>
    <t>鹿児島</t>
    <rPh sb="0" eb="3">
      <t>カゴシマ</t>
    </rPh>
    <phoneticPr fontId="8"/>
  </si>
  <si>
    <t>沖縄</t>
    <rPh sb="0" eb="2">
      <t>オキナワ</t>
    </rPh>
    <phoneticPr fontId="8"/>
  </si>
  <si>
    <t>＜各学部・研究科の回答＞</t>
    <rPh sb="1" eb="4">
      <t>カクガクブ</t>
    </rPh>
    <rPh sb="5" eb="7">
      <t>ケンキュウ</t>
    </rPh>
    <rPh sb="7" eb="8">
      <t>カ</t>
    </rPh>
    <rPh sb="9" eb="11">
      <t>カイトウ</t>
    </rPh>
    <phoneticPr fontId="2"/>
  </si>
  <si>
    <t>大学名</t>
    <rPh sb="0" eb="2">
      <t>ダイガク</t>
    </rPh>
    <rPh sb="2" eb="3">
      <t>メイ</t>
    </rPh>
    <phoneticPr fontId="2"/>
  </si>
  <si>
    <t>分類</t>
    <rPh sb="0" eb="2">
      <t>ブンルイ</t>
    </rPh>
    <phoneticPr fontId="2"/>
  </si>
  <si>
    <t>学部等名</t>
    <rPh sb="0" eb="2">
      <t>ガクブ</t>
    </rPh>
    <rPh sb="2" eb="3">
      <t>ナド</t>
    </rPh>
    <rPh sb="3" eb="4">
      <t>メイ</t>
    </rPh>
    <phoneticPr fontId="2"/>
  </si>
  <si>
    <t>全体</t>
    <rPh sb="0" eb="2">
      <t>ゼンタイ</t>
    </rPh>
    <phoneticPr fontId="2"/>
  </si>
  <si>
    <t>【大学全体】</t>
    <rPh sb="1" eb="3">
      <t>ダイガク</t>
    </rPh>
    <rPh sb="3" eb="5">
      <t>ゼンタイ</t>
    </rPh>
    <phoneticPr fontId="2"/>
  </si>
  <si>
    <t>－</t>
  </si>
  <si>
    <t>－</t>
    <phoneticPr fontId="2"/>
  </si>
  <si>
    <t>2-A カリキュラム編成上の工夫</t>
    <rPh sb="10" eb="12">
      <t>ヘンセイ</t>
    </rPh>
    <rPh sb="12" eb="13">
      <t>ジョウ</t>
    </rPh>
    <rPh sb="14" eb="16">
      <t>クフウ</t>
    </rPh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</si>
  <si>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</si>
  <si>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</si>
  <si>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</si>
  <si>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</si>
  <si>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ｅ</t>
    <phoneticPr fontId="2"/>
  </si>
  <si>
    <t>ｆ</t>
    <phoneticPr fontId="2"/>
  </si>
  <si>
    <t>ｇ</t>
    <phoneticPr fontId="2"/>
  </si>
  <si>
    <t>ｈ</t>
    <phoneticPr fontId="2"/>
  </si>
  <si>
    <t>ｉ</t>
    <phoneticPr fontId="2"/>
  </si>
  <si>
    <t>ｊ</t>
    <phoneticPr fontId="2"/>
  </si>
  <si>
    <t>ｋ</t>
    <phoneticPr fontId="2"/>
  </si>
  <si>
    <t>2-B 多様な授業科目の実施状況</t>
    <rPh sb="4" eb="6">
      <t>タヨウ</t>
    </rPh>
    <rPh sb="7" eb="9">
      <t>ジュギョウ</t>
    </rPh>
    <rPh sb="9" eb="11">
      <t>カモク</t>
    </rPh>
    <rPh sb="12" eb="14">
      <t>ジッシ</t>
    </rPh>
    <rPh sb="14" eb="16">
      <t>ジョウキョウ</t>
    </rPh>
    <phoneticPr fontId="2"/>
  </si>
  <si>
    <t>ｌ</t>
    <phoneticPr fontId="2"/>
  </si>
  <si>
    <t>ｍ</t>
    <phoneticPr fontId="2"/>
  </si>
  <si>
    <t>2-C キャリア教育の取組</t>
    <rPh sb="8" eb="10">
      <t>キョウイク</t>
    </rPh>
    <rPh sb="11" eb="13">
      <t>トリクミ</t>
    </rPh>
    <phoneticPr fontId="2"/>
  </si>
  <si>
    <t>教育課程内</t>
    <rPh sb="0" eb="2">
      <t>キョウイク</t>
    </rPh>
    <rPh sb="2" eb="4">
      <t>カテイ</t>
    </rPh>
    <rPh sb="4" eb="5">
      <t>ナイ</t>
    </rPh>
    <phoneticPr fontId="2"/>
  </si>
  <si>
    <t>ｋ</t>
    <phoneticPr fontId="2"/>
  </si>
  <si>
    <t>＜大学全体、各学部の回答＞</t>
    <rPh sb="1" eb="3">
      <t>ダイガク</t>
    </rPh>
    <rPh sb="3" eb="5">
      <t>ゼンタイ</t>
    </rPh>
    <rPh sb="6" eb="9">
      <t>カクガクブ</t>
    </rPh>
    <rPh sb="10" eb="12">
      <t>カイトウ</t>
    </rPh>
    <phoneticPr fontId="2"/>
  </si>
  <si>
    <t>教育課程外</t>
    <rPh sb="0" eb="2">
      <t>キョウイク</t>
    </rPh>
    <rPh sb="2" eb="4">
      <t>カテイ</t>
    </rPh>
    <rPh sb="4" eb="5">
      <t>ガイ</t>
    </rPh>
    <phoneticPr fontId="2"/>
  </si>
  <si>
    <r>
      <t>⑤　</t>
    </r>
    <r>
      <rPr>
        <b/>
        <sz val="9"/>
        <color theme="9" tint="-0.249977111117893"/>
        <rFont val="ＭＳ Ｐゴシック"/>
        <family val="3"/>
        <charset val="128"/>
        <scheme val="minor"/>
      </rPr>
      <t>全体のみ</t>
    </r>
    <rPh sb="2" eb="4">
      <t>ゼンタイ</t>
    </rPh>
    <phoneticPr fontId="2"/>
  </si>
  <si>
    <t>産学連携の組織</t>
    <rPh sb="0" eb="2">
      <t>サンガク</t>
    </rPh>
    <rPh sb="2" eb="4">
      <t>レンケイ</t>
    </rPh>
    <rPh sb="5" eb="7">
      <t>ソシキ</t>
    </rPh>
    <phoneticPr fontId="2"/>
  </si>
  <si>
    <t>＜各学部の回答＞</t>
    <rPh sb="1" eb="4">
      <t>カクガクブ</t>
    </rPh>
    <rPh sb="5" eb="7">
      <t>カイトウ</t>
    </rPh>
    <phoneticPr fontId="2"/>
  </si>
  <si>
    <t>①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</si>
  <si>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t>①　科目開講（複数可）</t>
    <rPh sb="2" eb="4">
      <t>カモク</t>
    </rPh>
    <rPh sb="4" eb="6">
      <t>カイコウ</t>
    </rPh>
    <rPh sb="7" eb="9">
      <t>フクスウ</t>
    </rPh>
    <rPh sb="9" eb="10">
      <t>カ</t>
    </rPh>
    <phoneticPr fontId="2"/>
  </si>
  <si>
    <t>②　実施時（複数可）</t>
    <rPh sb="2" eb="4">
      <t>ジッシ</t>
    </rPh>
    <rPh sb="4" eb="5">
      <t>ジ</t>
    </rPh>
    <rPh sb="6" eb="8">
      <t>フクスウ</t>
    </rPh>
    <rPh sb="8" eb="9">
      <t>カ</t>
    </rPh>
    <phoneticPr fontId="2"/>
  </si>
  <si>
    <t>＜大学全体の回答＞</t>
    <rPh sb="1" eb="3">
      <t>ダイガク</t>
    </rPh>
    <rPh sb="3" eb="5">
      <t>ゼンタイ</t>
    </rPh>
    <rPh sb="6" eb="8">
      <t>カイトウ</t>
    </rPh>
    <phoneticPr fontId="2"/>
  </si>
  <si>
    <t>①　授業評価（複数可）</t>
    <rPh sb="2" eb="4">
      <t>ジュギョウ</t>
    </rPh>
    <rPh sb="4" eb="6">
      <t>ヒョウカ</t>
    </rPh>
    <rPh sb="7" eb="9">
      <t>フクスウ</t>
    </rPh>
    <rPh sb="9" eb="10">
      <t>カ</t>
    </rPh>
    <phoneticPr fontId="2"/>
  </si>
  <si>
    <t>②　授業運営に学生が参加（複数可）</t>
    <rPh sb="2" eb="4">
      <t>ジュギョウ</t>
    </rPh>
    <rPh sb="4" eb="6">
      <t>ウンエイ</t>
    </rPh>
    <rPh sb="7" eb="9">
      <t>ガクセイ</t>
    </rPh>
    <rPh sb="10" eb="12">
      <t>サンカ</t>
    </rPh>
    <rPh sb="13" eb="15">
      <t>フクスウ</t>
    </rPh>
    <rPh sb="15" eb="16">
      <t>カ</t>
    </rPh>
    <phoneticPr fontId="2"/>
  </si>
  <si>
    <t>大学名（自動入力）</t>
    <rPh sb="0" eb="2">
      <t>ダイガク</t>
    </rPh>
    <rPh sb="2" eb="3">
      <t>メイ</t>
    </rPh>
    <rPh sb="4" eb="6">
      <t>ジドウ</t>
    </rPh>
    <rPh sb="6" eb="8">
      <t>ニュウリョク</t>
    </rPh>
    <phoneticPr fontId="2"/>
  </si>
  <si>
    <t>ア　プログラムの名称</t>
    <rPh sb="8" eb="10">
      <t>メイショウ</t>
    </rPh>
    <phoneticPr fontId="2"/>
  </si>
  <si>
    <t>時間</t>
    <rPh sb="0" eb="2">
      <t>ジカン</t>
    </rPh>
    <phoneticPr fontId="2"/>
  </si>
  <si>
    <t>①　教員採用時の基準（複数可）</t>
    <rPh sb="2" eb="4">
      <t>キョウイン</t>
    </rPh>
    <rPh sb="4" eb="6">
      <t>サイヨウ</t>
    </rPh>
    <rPh sb="6" eb="7">
      <t>ジ</t>
    </rPh>
    <rPh sb="8" eb="10">
      <t>キジュン</t>
    </rPh>
    <rPh sb="11" eb="13">
      <t>フクスウ</t>
    </rPh>
    <rPh sb="13" eb="14">
      <t>カ</t>
    </rPh>
    <phoneticPr fontId="2"/>
  </si>
  <si>
    <t>教授</t>
    <rPh sb="0" eb="2">
      <t>キョウジュ</t>
    </rPh>
    <phoneticPr fontId="2"/>
  </si>
  <si>
    <t>准教授</t>
    <rPh sb="0" eb="3">
      <t>ジュンキョウジュ</t>
    </rPh>
    <phoneticPr fontId="2"/>
  </si>
  <si>
    <t>講師</t>
    <rPh sb="0" eb="2">
      <t>コウシ</t>
    </rPh>
    <phoneticPr fontId="2"/>
  </si>
  <si>
    <t>助教</t>
    <rPh sb="0" eb="2">
      <t>ジョキョウ</t>
    </rPh>
    <phoneticPr fontId="2"/>
  </si>
  <si>
    <t>助手</t>
    <rPh sb="0" eb="2">
      <t>ジョシュ</t>
    </rPh>
    <phoneticPr fontId="2"/>
  </si>
  <si>
    <t>c</t>
    <phoneticPr fontId="2"/>
  </si>
  <si>
    <t>①　大学間交流協定</t>
    <rPh sb="2" eb="4">
      <t>ダイガク</t>
    </rPh>
    <rPh sb="4" eb="5">
      <t>カン</t>
    </rPh>
    <rPh sb="5" eb="7">
      <t>コウリュウ</t>
    </rPh>
    <rPh sb="7" eb="9">
      <t>キョウテイ</t>
    </rPh>
    <phoneticPr fontId="2"/>
  </si>
  <si>
    <t>連番</t>
    <rPh sb="0" eb="2">
      <t>レンバン</t>
    </rPh>
    <phoneticPr fontId="2"/>
  </si>
  <si>
    <t>日本語表記</t>
    <rPh sb="0" eb="3">
      <t>ニホンゴ</t>
    </rPh>
    <rPh sb="3" eb="5">
      <t>ヒョウキ</t>
    </rPh>
    <phoneticPr fontId="2"/>
  </si>
  <si>
    <t>英語表記</t>
    <rPh sb="0" eb="2">
      <t>エイゴ</t>
    </rPh>
    <rPh sb="2" eb="4">
      <t>ヒョウキ</t>
    </rPh>
    <phoneticPr fontId="2"/>
  </si>
  <si>
    <t>番号</t>
    <rPh sb="0" eb="2">
      <t>バンゴウ</t>
    </rPh>
    <phoneticPr fontId="2"/>
  </si>
  <si>
    <t>801 その他の場合</t>
    <rPh sb="6" eb="7">
      <t>タ</t>
    </rPh>
    <rPh sb="8" eb="10">
      <t>バアイ</t>
    </rPh>
    <phoneticPr fontId="2"/>
  </si>
  <si>
    <t>国名（自動）</t>
    <rPh sb="0" eb="1">
      <t>クニ</t>
    </rPh>
    <rPh sb="1" eb="2">
      <t>メイ</t>
    </rPh>
    <rPh sb="3" eb="5">
      <t>ジドウ</t>
    </rPh>
    <phoneticPr fontId="2"/>
  </si>
  <si>
    <t>地域名（自動）</t>
    <rPh sb="0" eb="3">
      <t>チイキメイ</t>
    </rPh>
    <rPh sb="4" eb="6">
      <t>ジドウ</t>
    </rPh>
    <phoneticPr fontId="2"/>
  </si>
  <si>
    <t>送出</t>
    <rPh sb="0" eb="2">
      <t>ソウシュツ</t>
    </rPh>
    <phoneticPr fontId="2"/>
  </si>
  <si>
    <t>受入</t>
    <rPh sb="0" eb="2">
      <t>ウケイレ</t>
    </rPh>
    <phoneticPr fontId="2"/>
  </si>
  <si>
    <t>総数</t>
    <rPh sb="0" eb="2">
      <t>ソウスウ</t>
    </rPh>
    <phoneticPr fontId="2"/>
  </si>
  <si>
    <t>イ　相手方の学部・研究科等</t>
    <rPh sb="2" eb="5">
      <t>アイテガタ</t>
    </rPh>
    <rPh sb="6" eb="8">
      <t>ガクブ</t>
    </rPh>
    <rPh sb="9" eb="11">
      <t>ケンキュウ</t>
    </rPh>
    <rPh sb="11" eb="12">
      <t>カ</t>
    </rPh>
    <rPh sb="12" eb="13">
      <t>ナド</t>
    </rPh>
    <phoneticPr fontId="2"/>
  </si>
  <si>
    <t>ア　拠点名</t>
    <rPh sb="2" eb="4">
      <t>キョテン</t>
    </rPh>
    <rPh sb="4" eb="5">
      <t>メイ</t>
    </rPh>
    <phoneticPr fontId="2"/>
  </si>
  <si>
    <t>イ　拠点の国名・地域名</t>
    <rPh sb="2" eb="4">
      <t>キョテン</t>
    </rPh>
    <rPh sb="5" eb="6">
      <t>クニ</t>
    </rPh>
    <rPh sb="6" eb="7">
      <t>メイ</t>
    </rPh>
    <rPh sb="8" eb="11">
      <t>チイキメイ</t>
    </rPh>
    <phoneticPr fontId="2"/>
  </si>
  <si>
    <t>ウ　拠点の都市名</t>
    <rPh sb="2" eb="4">
      <t>キョテン</t>
    </rPh>
    <rPh sb="5" eb="8">
      <t>トシメイ</t>
    </rPh>
    <phoneticPr fontId="2"/>
  </si>
  <si>
    <t>派遣職員</t>
    <rPh sb="0" eb="2">
      <t>ハケン</t>
    </rPh>
    <rPh sb="2" eb="4">
      <t>ショクイン</t>
    </rPh>
    <phoneticPr fontId="2"/>
  </si>
  <si>
    <t>現地採用職員</t>
    <rPh sb="0" eb="2">
      <t>ゲンチ</t>
    </rPh>
    <rPh sb="2" eb="4">
      <t>サイヨウ</t>
    </rPh>
    <rPh sb="4" eb="6">
      <t>ショクイン</t>
    </rPh>
    <phoneticPr fontId="2"/>
  </si>
  <si>
    <t>ｄ</t>
    <phoneticPr fontId="2"/>
  </si>
  <si>
    <t>オ　活動内容（複数選択可）</t>
    <rPh sb="2" eb="4">
      <t>カツドウ</t>
    </rPh>
    <rPh sb="4" eb="6">
      <t>ナイヨウ</t>
    </rPh>
    <rPh sb="7" eb="9">
      <t>フクスウ</t>
    </rPh>
    <rPh sb="9" eb="11">
      <t>センタク</t>
    </rPh>
    <rPh sb="11" eb="12">
      <t>カ</t>
    </rPh>
    <phoneticPr fontId="2"/>
  </si>
  <si>
    <t>①　海外拠点</t>
    <rPh sb="2" eb="4">
      <t>カイガイ</t>
    </rPh>
    <rPh sb="4" eb="6">
      <t>キョテン</t>
    </rPh>
    <phoneticPr fontId="2"/>
  </si>
  <si>
    <t>①　大学教育に触れる機会（複数可）</t>
    <rPh sb="2" eb="4">
      <t>ダイガク</t>
    </rPh>
    <rPh sb="4" eb="6">
      <t>キョウイク</t>
    </rPh>
    <rPh sb="7" eb="8">
      <t>フ</t>
    </rPh>
    <rPh sb="10" eb="12">
      <t>キカイ</t>
    </rPh>
    <rPh sb="13" eb="15">
      <t>フクスウ</t>
    </rPh>
    <rPh sb="15" eb="16">
      <t>カ</t>
    </rPh>
    <phoneticPr fontId="2"/>
  </si>
  <si>
    <t>②　高校関係者との連携（複数可）</t>
    <rPh sb="2" eb="4">
      <t>コウコウ</t>
    </rPh>
    <rPh sb="4" eb="7">
      <t>カンケイシャ</t>
    </rPh>
    <rPh sb="9" eb="11">
      <t>レンケイ</t>
    </rPh>
    <rPh sb="12" eb="14">
      <t>フクスウ</t>
    </rPh>
    <rPh sb="14" eb="15">
      <t>カ</t>
    </rPh>
    <phoneticPr fontId="2"/>
  </si>
  <si>
    <t>①　入学者選抜に関する学内組織の役割・機能</t>
    <rPh sb="2" eb="5">
      <t>ニュウガクシャ</t>
    </rPh>
    <rPh sb="5" eb="7">
      <t>センバツ</t>
    </rPh>
    <rPh sb="8" eb="9">
      <t>カン</t>
    </rPh>
    <rPh sb="11" eb="13">
      <t>ガクナイ</t>
    </rPh>
    <rPh sb="13" eb="15">
      <t>ソシキ</t>
    </rPh>
    <rPh sb="16" eb="18">
      <t>ヤクワリ</t>
    </rPh>
    <rPh sb="19" eb="21">
      <t>キノウ</t>
    </rPh>
    <phoneticPr fontId="2"/>
  </si>
  <si>
    <t>属性（複数可）</t>
    <rPh sb="0" eb="2">
      <t>ゾクセイ</t>
    </rPh>
    <rPh sb="3" eb="5">
      <t>フクスウ</t>
    </rPh>
    <rPh sb="5" eb="6">
      <t>カ</t>
    </rPh>
    <phoneticPr fontId="2"/>
  </si>
  <si>
    <t>役割・機能（複数可）</t>
    <rPh sb="0" eb="2">
      <t>ヤクワリ</t>
    </rPh>
    <rPh sb="3" eb="5">
      <t>キノウ</t>
    </rPh>
    <rPh sb="6" eb="8">
      <t>フクスウ</t>
    </rPh>
    <rPh sb="8" eb="9">
      <t>カ</t>
    </rPh>
    <phoneticPr fontId="2"/>
  </si>
  <si>
    <t>k</t>
    <phoneticPr fontId="2"/>
  </si>
  <si>
    <t>l</t>
    <phoneticPr fontId="2"/>
  </si>
  <si>
    <t>②　教学マネジメント（複数可）</t>
    <rPh sb="2" eb="4">
      <t>キョウガク</t>
    </rPh>
    <rPh sb="11" eb="13">
      <t>フクスウ</t>
    </rPh>
    <rPh sb="13" eb="14">
      <t>カ</t>
    </rPh>
    <phoneticPr fontId="2"/>
  </si>
  <si>
    <t>採用した教員数</t>
    <rPh sb="0" eb="2">
      <t>サイヨウ</t>
    </rPh>
    <rPh sb="4" eb="6">
      <t>キョウイン</t>
    </rPh>
    <rPh sb="6" eb="7">
      <t>スウ</t>
    </rPh>
    <phoneticPr fontId="2"/>
  </si>
  <si>
    <t>人文系</t>
    <rPh sb="0" eb="2">
      <t>ジンブン</t>
    </rPh>
    <rPh sb="2" eb="3">
      <t>ケイ</t>
    </rPh>
    <phoneticPr fontId="2"/>
  </si>
  <si>
    <t>社会系</t>
    <rPh sb="0" eb="3">
      <t>シャカイケイ</t>
    </rPh>
    <phoneticPr fontId="2"/>
  </si>
  <si>
    <t>理学系</t>
    <rPh sb="0" eb="2">
      <t>リガク</t>
    </rPh>
    <rPh sb="2" eb="3">
      <t>ケイ</t>
    </rPh>
    <phoneticPr fontId="2"/>
  </si>
  <si>
    <t>工学系</t>
    <rPh sb="0" eb="2">
      <t>コウガク</t>
    </rPh>
    <rPh sb="2" eb="3">
      <t>ケイ</t>
    </rPh>
    <phoneticPr fontId="2"/>
  </si>
  <si>
    <t>農学系</t>
    <rPh sb="0" eb="2">
      <t>ノウガク</t>
    </rPh>
    <rPh sb="2" eb="3">
      <t>ケイ</t>
    </rPh>
    <phoneticPr fontId="2"/>
  </si>
  <si>
    <t>その他</t>
    <rPh sb="2" eb="3">
      <t>タ</t>
    </rPh>
    <phoneticPr fontId="2"/>
  </si>
  <si>
    <t>公募による採用数</t>
    <rPh sb="0" eb="2">
      <t>コウボ</t>
    </rPh>
    <rPh sb="5" eb="7">
      <t>サイヨウ</t>
    </rPh>
    <rPh sb="7" eb="8">
      <t>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</si>
  <si>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</si>
  <si>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</si>
  <si>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③　採用人数</t>
    <rPh sb="2" eb="4">
      <t>サイヨウ</t>
    </rPh>
    <rPh sb="4" eb="6">
      <t>ニンズウ</t>
    </rPh>
    <phoneticPr fontId="2"/>
  </si>
  <si>
    <t>単位認定</t>
    <rPh sb="0" eb="2">
      <t>タンイ</t>
    </rPh>
    <rPh sb="2" eb="4">
      <t>ニンテイ</t>
    </rPh>
    <phoneticPr fontId="2"/>
  </si>
  <si>
    <t>具体的な内容</t>
    <rPh sb="0" eb="3">
      <t>グタイテキ</t>
    </rPh>
    <rPh sb="4" eb="6">
      <t>ナイヨウ</t>
    </rPh>
    <phoneticPr fontId="2"/>
  </si>
  <si>
    <t>i</t>
    <phoneticPr fontId="2"/>
  </si>
  <si>
    <t>i</t>
    <phoneticPr fontId="2"/>
  </si>
  <si>
    <t>j</t>
    <phoneticPr fontId="2"/>
  </si>
  <si>
    <t>m</t>
    <phoneticPr fontId="2"/>
  </si>
  <si>
    <t>n</t>
    <phoneticPr fontId="2"/>
  </si>
  <si>
    <t>ウ　相手方大学の大学名</t>
    <rPh sb="2" eb="5">
      <t>アイテガタ</t>
    </rPh>
    <rPh sb="5" eb="7">
      <t>ダイガク</t>
    </rPh>
    <rPh sb="8" eb="10">
      <t>ダイガク</t>
    </rPh>
    <rPh sb="10" eb="11">
      <t>メイ</t>
    </rPh>
    <phoneticPr fontId="2"/>
  </si>
  <si>
    <t>エ　相手方大学の国名または地域名</t>
    <rPh sb="2" eb="5">
      <t>アイテガタ</t>
    </rPh>
    <rPh sb="5" eb="7">
      <t>ダイガク</t>
    </rPh>
    <rPh sb="8" eb="9">
      <t>クニ</t>
    </rPh>
    <rPh sb="9" eb="10">
      <t>メイ</t>
    </rPh>
    <rPh sb="13" eb="16">
      <t>チイキメイ</t>
    </rPh>
    <phoneticPr fontId="2"/>
  </si>
  <si>
    <t>オ　協定の内容（複数選択可）</t>
    <rPh sb="2" eb="4">
      <t>キョウテイ</t>
    </rPh>
    <rPh sb="5" eb="7">
      <t>ナイヨウ</t>
    </rPh>
    <rPh sb="8" eb="10">
      <t>フクスウ</t>
    </rPh>
    <rPh sb="10" eb="12">
      <t>センタク</t>
    </rPh>
    <rPh sb="12" eb="13">
      <t>カ</t>
    </rPh>
    <phoneticPr fontId="2"/>
  </si>
  <si>
    <t>保健系（医学）</t>
    <rPh sb="0" eb="2">
      <t>ホケン</t>
    </rPh>
    <rPh sb="2" eb="3">
      <t>ケイ</t>
    </rPh>
    <rPh sb="4" eb="6">
      <t>イガク</t>
    </rPh>
    <phoneticPr fontId="2"/>
  </si>
  <si>
    <t>保健系（歯学）</t>
    <rPh sb="0" eb="2">
      <t>ホケン</t>
    </rPh>
    <rPh sb="2" eb="3">
      <t>ケイ</t>
    </rPh>
    <rPh sb="4" eb="6">
      <t>シガク</t>
    </rPh>
    <phoneticPr fontId="2"/>
  </si>
  <si>
    <t>保健系（薬学）</t>
    <rPh sb="0" eb="2">
      <t>ホケン</t>
    </rPh>
    <rPh sb="2" eb="3">
      <t>ケイ</t>
    </rPh>
    <rPh sb="4" eb="6">
      <t>ヤクガク</t>
    </rPh>
    <phoneticPr fontId="2"/>
  </si>
  <si>
    <t>保健系（その他）</t>
    <rPh sb="0" eb="2">
      <t>ホケン</t>
    </rPh>
    <rPh sb="2" eb="3">
      <t>ケイ</t>
    </rPh>
    <rPh sb="6" eb="7">
      <t>タ</t>
    </rPh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</si>
  <si>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</si>
  <si>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</si>
  <si>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</si>
  <si>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</si>
  <si>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k</t>
    <phoneticPr fontId="2"/>
  </si>
  <si>
    <t>放送大学</t>
  </si>
  <si>
    <t>【大学全体】</t>
    <rPh sb="1" eb="3">
      <t>ダイガク</t>
    </rPh>
    <rPh sb="3" eb="5">
      <t>ゼンタイ</t>
    </rPh>
    <phoneticPr fontId="2"/>
  </si>
  <si>
    <t>ｊ</t>
    <phoneticPr fontId="2"/>
  </si>
  <si>
    <t>ｊ</t>
    <phoneticPr fontId="2"/>
  </si>
  <si>
    <t>ｃ</t>
    <phoneticPr fontId="2"/>
  </si>
  <si>
    <t>国際資源学部</t>
    <rPh sb="0" eb="2">
      <t>コクサイ</t>
    </rPh>
    <rPh sb="2" eb="4">
      <t>シゲン</t>
    </rPh>
    <rPh sb="4" eb="6">
      <t>ガクブ</t>
    </rPh>
    <phoneticPr fontId="3"/>
  </si>
  <si>
    <t>理工学部</t>
    <rPh sb="0" eb="2">
      <t>リコウ</t>
    </rPh>
    <rPh sb="2" eb="4">
      <t>ガクブ</t>
    </rPh>
    <phoneticPr fontId="3"/>
  </si>
  <si>
    <t>法政経学部</t>
    <rPh sb="1" eb="3">
      <t>セイケイ</t>
    </rPh>
    <phoneticPr fontId="3"/>
  </si>
  <si>
    <t>言語文化学部</t>
    <rPh sb="0" eb="2">
      <t>ゲンゴ</t>
    </rPh>
    <rPh sb="2" eb="4">
      <t>ブンカ</t>
    </rPh>
    <rPh sb="4" eb="6">
      <t>ガクブ</t>
    </rPh>
    <phoneticPr fontId="3"/>
  </si>
  <si>
    <t>国際社会学部</t>
    <rPh sb="0" eb="2">
      <t>コクサイ</t>
    </rPh>
    <rPh sb="2" eb="4">
      <t>シャカイ</t>
    </rPh>
    <rPh sb="4" eb="6">
      <t>ガクブ</t>
    </rPh>
    <phoneticPr fontId="3"/>
  </si>
  <si>
    <t>理工学部</t>
    <rPh sb="0" eb="1">
      <t>リ</t>
    </rPh>
    <phoneticPr fontId="3"/>
  </si>
  <si>
    <t>生命環境学部</t>
    <rPh sb="0" eb="2">
      <t>セイメイ</t>
    </rPh>
    <rPh sb="2" eb="4">
      <t>カンキョウ</t>
    </rPh>
    <rPh sb="4" eb="6">
      <t>ガクブ</t>
    </rPh>
    <phoneticPr fontId="3"/>
  </si>
  <si>
    <t>人文社会科学部</t>
    <rPh sb="2" eb="4">
      <t>シャカイ</t>
    </rPh>
    <rPh sb="4" eb="5">
      <t>カ</t>
    </rPh>
    <phoneticPr fontId="3"/>
  </si>
  <si>
    <t>国際総合科学部</t>
    <rPh sb="0" eb="2">
      <t>コクサイ</t>
    </rPh>
    <rPh sb="2" eb="4">
      <t>ソウゴウ</t>
    </rPh>
    <rPh sb="4" eb="6">
      <t>カガク</t>
    </rPh>
    <rPh sb="6" eb="7">
      <t>ブ</t>
    </rPh>
    <phoneticPr fontId="3"/>
  </si>
  <si>
    <t>共同獣医学部</t>
    <rPh sb="0" eb="2">
      <t>キョウドウ</t>
    </rPh>
    <rPh sb="2" eb="4">
      <t>ジュウイ</t>
    </rPh>
    <rPh sb="4" eb="6">
      <t>ガクブ</t>
    </rPh>
    <phoneticPr fontId="3"/>
  </si>
  <si>
    <t>地域協働学部</t>
    <rPh sb="2" eb="4">
      <t>キョウドウ</t>
    </rPh>
    <rPh sb="4" eb="6">
      <t>ガクブ</t>
    </rPh>
    <phoneticPr fontId="3"/>
  </si>
  <si>
    <t>多文化社会学部</t>
    <rPh sb="0" eb="3">
      <t>タブンカ</t>
    </rPh>
    <rPh sb="3" eb="5">
      <t>シャカイ</t>
    </rPh>
    <rPh sb="5" eb="6">
      <t>ガク</t>
    </rPh>
    <phoneticPr fontId="3"/>
  </si>
  <si>
    <t>美術学部</t>
    <rPh sb="0" eb="2">
      <t>ビジュツ</t>
    </rPh>
    <rPh sb="2" eb="4">
      <t>ガクブ</t>
    </rPh>
    <phoneticPr fontId="3"/>
  </si>
  <si>
    <t>健康栄養学部</t>
    <rPh sb="0" eb="2">
      <t>ケンコウ</t>
    </rPh>
    <rPh sb="2" eb="4">
      <t>エイヨウ</t>
    </rPh>
    <rPh sb="4" eb="6">
      <t>ガクブ</t>
    </rPh>
    <phoneticPr fontId="3"/>
  </si>
  <si>
    <t>造形学部</t>
    <rPh sb="0" eb="2">
      <t>ゾウケイ</t>
    </rPh>
    <rPh sb="2" eb="4">
      <t>ガクブ</t>
    </rPh>
    <phoneticPr fontId="3"/>
  </si>
  <si>
    <t>看護学部</t>
    <rPh sb="0" eb="2">
      <t>カンゴ</t>
    </rPh>
    <rPh sb="2" eb="4">
      <t>ガクブ</t>
    </rPh>
    <phoneticPr fontId="3"/>
  </si>
  <si>
    <t>環境学部</t>
    <rPh sb="0" eb="2">
      <t>カンキョウ</t>
    </rPh>
    <rPh sb="2" eb="4">
      <t>ガクブ</t>
    </rPh>
    <phoneticPr fontId="3"/>
  </si>
  <si>
    <t>経営学部</t>
    <rPh sb="0" eb="2">
      <t>ケイエイ</t>
    </rPh>
    <rPh sb="2" eb="4">
      <t>ガクブ</t>
    </rPh>
    <phoneticPr fontId="3"/>
  </si>
  <si>
    <t>教育学部</t>
    <rPh sb="0" eb="2">
      <t>キョウイク</t>
    </rPh>
    <rPh sb="2" eb="4">
      <t>ガクブ</t>
    </rPh>
    <phoneticPr fontId="3"/>
  </si>
  <si>
    <t>都市経営学部</t>
    <rPh sb="0" eb="2">
      <t>トシ</t>
    </rPh>
    <rPh sb="2" eb="4">
      <t>ケイエイ</t>
    </rPh>
    <rPh sb="4" eb="6">
      <t>ガクブ</t>
    </rPh>
    <phoneticPr fontId="3"/>
  </si>
  <si>
    <t>経済・マネジメント学群</t>
    <rPh sb="0" eb="2">
      <t>ケイザイ</t>
    </rPh>
    <rPh sb="10" eb="11">
      <t>グン</t>
    </rPh>
    <phoneticPr fontId="3"/>
  </si>
  <si>
    <t>国際文理学部</t>
    <rPh sb="0" eb="2">
      <t>コクサイ</t>
    </rPh>
    <rPh sb="2" eb="4">
      <t>ブンリ</t>
    </rPh>
    <phoneticPr fontId="3"/>
  </si>
  <si>
    <t>保健福祉学部</t>
    <rPh sb="0" eb="2">
      <t>ホケン</t>
    </rPh>
    <rPh sb="2" eb="4">
      <t>フクシ</t>
    </rPh>
    <phoneticPr fontId="3"/>
  </si>
  <si>
    <t>地域共創学群</t>
    <rPh sb="0" eb="2">
      <t>チイキ</t>
    </rPh>
    <rPh sb="2" eb="3">
      <t>キョウ</t>
    </rPh>
    <rPh sb="3" eb="4">
      <t>キズ</t>
    </rPh>
    <rPh sb="4" eb="5">
      <t>ガク</t>
    </rPh>
    <rPh sb="5" eb="6">
      <t>グン</t>
    </rPh>
    <phoneticPr fontId="3"/>
  </si>
  <si>
    <t>芸術学部</t>
    <rPh sb="0" eb="2">
      <t>ゲイジュツ</t>
    </rPh>
    <phoneticPr fontId="3"/>
  </si>
  <si>
    <t>社会学部</t>
    <rPh sb="0" eb="2">
      <t>シャカイ</t>
    </rPh>
    <rPh sb="2" eb="4">
      <t>ガクブ</t>
    </rPh>
    <phoneticPr fontId="3"/>
  </si>
  <si>
    <t>理工学部</t>
    <rPh sb="0" eb="2">
      <t>リコウ</t>
    </rPh>
    <phoneticPr fontId="3"/>
  </si>
  <si>
    <t>保健医療学部</t>
    <rPh sb="0" eb="2">
      <t>ホケン</t>
    </rPh>
    <rPh sb="2" eb="4">
      <t>イリョウ</t>
    </rPh>
    <rPh sb="4" eb="6">
      <t>ガクブ</t>
    </rPh>
    <phoneticPr fontId="3"/>
  </si>
  <si>
    <t>教育文化学部</t>
    <rPh sb="0" eb="2">
      <t>キョウイク</t>
    </rPh>
    <rPh sb="2" eb="4">
      <t>ブンカ</t>
    </rPh>
    <rPh sb="4" eb="6">
      <t>ガクブ</t>
    </rPh>
    <phoneticPr fontId="3"/>
  </si>
  <si>
    <t>リハビリテーション科学部</t>
    <rPh sb="9" eb="12">
      <t>カガクブ</t>
    </rPh>
    <phoneticPr fontId="3"/>
  </si>
  <si>
    <t>保健医療学部</t>
    <rPh sb="0" eb="2">
      <t>ホケン</t>
    </rPh>
    <phoneticPr fontId="3"/>
  </si>
  <si>
    <t>医療情報学部</t>
    <rPh sb="0" eb="2">
      <t>イリョウ</t>
    </rPh>
    <rPh sb="2" eb="4">
      <t>ジョウホウ</t>
    </rPh>
    <rPh sb="4" eb="6">
      <t>ガクブ</t>
    </rPh>
    <phoneticPr fontId="3"/>
  </si>
  <si>
    <t>経営情報学部（通信）</t>
    <rPh sb="7" eb="9">
      <t>ツウシン</t>
    </rPh>
    <phoneticPr fontId="3"/>
  </si>
  <si>
    <t>農食環境学群</t>
    <rPh sb="0" eb="1">
      <t>ノウ</t>
    </rPh>
    <rPh sb="1" eb="2">
      <t>ショク</t>
    </rPh>
    <rPh sb="2" eb="4">
      <t>カンキョウ</t>
    </rPh>
    <rPh sb="4" eb="5">
      <t>ガク</t>
    </rPh>
    <rPh sb="5" eb="6">
      <t>グン</t>
    </rPh>
    <phoneticPr fontId="3"/>
  </si>
  <si>
    <t>獣医学群</t>
    <rPh sb="0" eb="2">
      <t>ジュウイ</t>
    </rPh>
    <rPh sb="2" eb="3">
      <t>ガク</t>
    </rPh>
    <rPh sb="3" eb="4">
      <t>グン</t>
    </rPh>
    <phoneticPr fontId="3"/>
  </si>
  <si>
    <t>看護学部</t>
    <rPh sb="0" eb="2">
      <t>カンゴ</t>
    </rPh>
    <phoneticPr fontId="3"/>
  </si>
  <si>
    <t>教育学部</t>
    <rPh sb="0" eb="2">
      <t>キョウイク</t>
    </rPh>
    <phoneticPr fontId="3"/>
  </si>
  <si>
    <t>総合福祉学部（通信）</t>
    <rPh sb="7" eb="9">
      <t>ツウシン</t>
    </rPh>
    <phoneticPr fontId="3"/>
  </si>
  <si>
    <t>スポーツプロモーション学部（通信）</t>
    <rPh sb="11" eb="13">
      <t>ガクブ</t>
    </rPh>
    <rPh sb="14" eb="16">
      <t>ツウシン</t>
    </rPh>
    <phoneticPr fontId="3"/>
  </si>
  <si>
    <t>看護学部</t>
    <rPh sb="0" eb="3">
      <t>カンゴガク</t>
    </rPh>
    <phoneticPr fontId="3"/>
  </si>
  <si>
    <t>子ども生活学部</t>
    <rPh sb="0" eb="1">
      <t>コ</t>
    </rPh>
    <rPh sb="3" eb="5">
      <t>セイカツ</t>
    </rPh>
    <phoneticPr fontId="3"/>
  </si>
  <si>
    <t>福岡保健医療学部</t>
    <rPh sb="2" eb="4">
      <t>ホケン</t>
    </rPh>
    <rPh sb="4" eb="6">
      <t>イリョウ</t>
    </rPh>
    <phoneticPr fontId="3"/>
  </si>
  <si>
    <t>リハビリテーション学部</t>
    <rPh sb="9" eb="11">
      <t>ガクブ</t>
    </rPh>
    <phoneticPr fontId="3"/>
  </si>
  <si>
    <t>人間発達学部</t>
    <rPh sb="0" eb="2">
      <t>ニンゲン</t>
    </rPh>
    <rPh sb="2" eb="4">
      <t>ハッタツ</t>
    </rPh>
    <rPh sb="4" eb="6">
      <t>ガクブ</t>
    </rPh>
    <phoneticPr fontId="3"/>
  </si>
  <si>
    <t>社会福祉学部（通信）</t>
    <rPh sb="7" eb="9">
      <t>ツウシン</t>
    </rPh>
    <phoneticPr fontId="3"/>
  </si>
  <si>
    <t>教育学部（通信）</t>
    <rPh sb="5" eb="7">
      <t>ツウシン</t>
    </rPh>
    <phoneticPr fontId="3"/>
  </si>
  <si>
    <t>心理学部（通信）</t>
    <rPh sb="5" eb="7">
      <t>ツウシン</t>
    </rPh>
    <phoneticPr fontId="3"/>
  </si>
  <si>
    <t>経済経営学部</t>
    <rPh sb="0" eb="2">
      <t>ケイザイ</t>
    </rPh>
    <phoneticPr fontId="3"/>
  </si>
  <si>
    <t>経済経営学部</t>
    <rPh sb="0" eb="2">
      <t>ケイザイ</t>
    </rPh>
    <rPh sb="2" eb="4">
      <t>ケイエイ</t>
    </rPh>
    <rPh sb="4" eb="6">
      <t>ガクブ</t>
    </rPh>
    <phoneticPr fontId="3"/>
  </si>
  <si>
    <t>経営学部</t>
    <rPh sb="0" eb="2">
      <t>ケイエイ</t>
    </rPh>
    <phoneticPr fontId="3"/>
  </si>
  <si>
    <t>生活創造学部</t>
    <rPh sb="0" eb="2">
      <t>セイカツ</t>
    </rPh>
    <rPh sb="2" eb="4">
      <t>ソウゾウ</t>
    </rPh>
    <rPh sb="4" eb="6">
      <t>ガクブ</t>
    </rPh>
    <phoneticPr fontId="3"/>
  </si>
  <si>
    <t>看護栄養学部</t>
    <rPh sb="2" eb="4">
      <t>エイヨウ</t>
    </rPh>
    <phoneticPr fontId="3"/>
  </si>
  <si>
    <t>人文学部</t>
    <rPh sb="0" eb="2">
      <t>ジンブン</t>
    </rPh>
    <phoneticPr fontId="3"/>
  </si>
  <si>
    <t>心理・福祉学部</t>
    <rPh sb="0" eb="2">
      <t>シンリ</t>
    </rPh>
    <rPh sb="3" eb="5">
      <t>フクシ</t>
    </rPh>
    <rPh sb="5" eb="7">
      <t>ガクブ</t>
    </rPh>
    <phoneticPr fontId="3"/>
  </si>
  <si>
    <t>文学部</t>
    <rPh sb="0" eb="2">
      <t>ブンガク</t>
    </rPh>
    <rPh sb="2" eb="3">
      <t>ブ</t>
    </rPh>
    <phoneticPr fontId="3"/>
  </si>
  <si>
    <t>心理・福祉学部（通信）</t>
    <rPh sb="0" eb="2">
      <t>シンリ</t>
    </rPh>
    <rPh sb="3" eb="5">
      <t>フクシ</t>
    </rPh>
    <rPh sb="5" eb="7">
      <t>ガクブ</t>
    </rPh>
    <phoneticPr fontId="3"/>
  </si>
  <si>
    <t>人間社会学部</t>
    <rPh sb="0" eb="2">
      <t>ニンゲン</t>
    </rPh>
    <rPh sb="2" eb="4">
      <t>シャカイ</t>
    </rPh>
    <phoneticPr fontId="3"/>
  </si>
  <si>
    <t>国際教養学部</t>
    <rPh sb="0" eb="2">
      <t>コクサイ</t>
    </rPh>
    <phoneticPr fontId="3"/>
  </si>
  <si>
    <t>地球社会共生学部</t>
    <rPh sb="0" eb="2">
      <t>チキュウ</t>
    </rPh>
    <rPh sb="2" eb="4">
      <t>シャカイ</t>
    </rPh>
    <rPh sb="4" eb="6">
      <t>キョウセイ</t>
    </rPh>
    <rPh sb="6" eb="8">
      <t>ガクブ</t>
    </rPh>
    <phoneticPr fontId="3"/>
  </si>
  <si>
    <t>観光コミュニティ学部</t>
    <rPh sb="0" eb="2">
      <t>カンコウ</t>
    </rPh>
    <rPh sb="8" eb="10">
      <t>ガクブ</t>
    </rPh>
    <phoneticPr fontId="3"/>
  </si>
  <si>
    <t>芸術文化学群</t>
    <rPh sb="0" eb="2">
      <t>ゲイジュツ</t>
    </rPh>
    <phoneticPr fontId="3"/>
  </si>
  <si>
    <t>文学部（通信）</t>
    <rPh sb="4" eb="6">
      <t>ツウシン</t>
    </rPh>
    <phoneticPr fontId="3"/>
  </si>
  <si>
    <t>先進工学部</t>
    <rPh sb="0" eb="2">
      <t>センシン</t>
    </rPh>
    <rPh sb="2" eb="5">
      <t>コウガクブ</t>
    </rPh>
    <phoneticPr fontId="3"/>
  </si>
  <si>
    <t>建築学部</t>
    <rPh sb="0" eb="2">
      <t>ケンチク</t>
    </rPh>
    <rPh sb="2" eb="4">
      <t>ガクブ</t>
    </rPh>
    <phoneticPr fontId="3"/>
  </si>
  <si>
    <t>情報マネジメント学部（通信）</t>
    <rPh sb="11" eb="13">
      <t>ツウシン</t>
    </rPh>
    <phoneticPr fontId="3"/>
  </si>
  <si>
    <t>国際教養学部</t>
    <rPh sb="0" eb="2">
      <t>コクサイ</t>
    </rPh>
    <rPh sb="2" eb="4">
      <t>キョウヨウ</t>
    </rPh>
    <rPh sb="4" eb="6">
      <t>ガクブ</t>
    </rPh>
    <phoneticPr fontId="3"/>
  </si>
  <si>
    <t>総合グローバル学部</t>
    <rPh sb="0" eb="2">
      <t>ソウゴウ</t>
    </rPh>
    <phoneticPr fontId="3"/>
  </si>
  <si>
    <t>グローバルビジネス学部</t>
    <rPh sb="9" eb="11">
      <t>ガクブ</t>
    </rPh>
    <phoneticPr fontId="3"/>
  </si>
  <si>
    <t>国際教養学部</t>
    <rPh sb="0" eb="2">
      <t>コクサイ</t>
    </rPh>
    <rPh sb="2" eb="4">
      <t>キョウヨウ</t>
    </rPh>
    <phoneticPr fontId="3"/>
  </si>
  <si>
    <t>理工学部（通信）</t>
    <rPh sb="5" eb="7">
      <t>ツウシン</t>
    </rPh>
    <phoneticPr fontId="3"/>
  </si>
  <si>
    <t>現代ライフ学部（通信）</t>
    <rPh sb="8" eb="10">
      <t>ツウシン</t>
    </rPh>
    <phoneticPr fontId="3"/>
  </si>
  <si>
    <t>子ども学部</t>
    <rPh sb="0" eb="1">
      <t>コ</t>
    </rPh>
    <phoneticPr fontId="3"/>
  </si>
  <si>
    <t>工学部</t>
    <rPh sb="0" eb="3">
      <t>コウガクブ</t>
    </rPh>
    <phoneticPr fontId="3"/>
  </si>
  <si>
    <t>東京純心大学</t>
  </si>
  <si>
    <t>メディア情報学部</t>
    <rPh sb="4" eb="6">
      <t>ジョウホウ</t>
    </rPh>
    <rPh sb="6" eb="8">
      <t>ガクブ</t>
    </rPh>
    <phoneticPr fontId="3"/>
  </si>
  <si>
    <t>モチベーション行動科学部</t>
    <rPh sb="7" eb="9">
      <t>コウドウ</t>
    </rPh>
    <rPh sb="9" eb="11">
      <t>カガク</t>
    </rPh>
    <rPh sb="11" eb="12">
      <t>ブ</t>
    </rPh>
    <phoneticPr fontId="3"/>
  </si>
  <si>
    <t>こども心理学部（通信）</t>
    <rPh sb="8" eb="10">
      <t>ツウシン</t>
    </rPh>
    <phoneticPr fontId="3"/>
  </si>
  <si>
    <t>モチベーション行動科学部（通信）</t>
    <rPh sb="7" eb="9">
      <t>コウドウ</t>
    </rPh>
    <rPh sb="9" eb="11">
      <t>カガク</t>
    </rPh>
    <rPh sb="11" eb="12">
      <t>ブ</t>
    </rPh>
    <phoneticPr fontId="3"/>
  </si>
  <si>
    <t>食環境科学部</t>
    <rPh sb="0" eb="1">
      <t>ショク</t>
    </rPh>
    <rPh sb="1" eb="3">
      <t>カンキョウ</t>
    </rPh>
    <rPh sb="3" eb="6">
      <t>カガクブ</t>
    </rPh>
    <phoneticPr fontId="3"/>
  </si>
  <si>
    <t>グローバル・コミュニケーション学部</t>
    <rPh sb="15" eb="17">
      <t>ガクブ</t>
    </rPh>
    <phoneticPr fontId="3"/>
  </si>
  <si>
    <t>文理学部（通信）</t>
    <rPh sb="5" eb="7">
      <t>ツウシン</t>
    </rPh>
    <phoneticPr fontId="3"/>
  </si>
  <si>
    <t>商学部（通信）</t>
    <rPh sb="4" eb="6">
      <t>ツウシン</t>
    </rPh>
    <phoneticPr fontId="3"/>
  </si>
  <si>
    <t>家政学部（通信）</t>
    <rPh sb="5" eb="7">
      <t>ツウシン</t>
    </rPh>
    <phoneticPr fontId="3"/>
  </si>
  <si>
    <t>児童スポーツ教育学部</t>
    <rPh sb="0" eb="2">
      <t>ジドウ</t>
    </rPh>
    <rPh sb="6" eb="8">
      <t>キョウイク</t>
    </rPh>
    <rPh sb="8" eb="10">
      <t>ガクブ</t>
    </rPh>
    <phoneticPr fontId="3"/>
  </si>
  <si>
    <t>法学部</t>
    <rPh sb="0" eb="1">
      <t>ホウ</t>
    </rPh>
    <phoneticPr fontId="3"/>
  </si>
  <si>
    <t>経済学部</t>
    <rPh sb="0" eb="2">
      <t>ケイザイ</t>
    </rPh>
    <phoneticPr fontId="3"/>
  </si>
  <si>
    <t>人間科学部</t>
    <rPh sb="2" eb="4">
      <t>カガク</t>
    </rPh>
    <rPh sb="4" eb="5">
      <t>ブ</t>
    </rPh>
    <phoneticPr fontId="3"/>
  </si>
  <si>
    <t>人間科学部（通信）</t>
    <rPh sb="2" eb="4">
      <t>カガク</t>
    </rPh>
    <rPh sb="4" eb="5">
      <t>ブ</t>
    </rPh>
    <rPh sb="6" eb="8">
      <t>ツウシン</t>
    </rPh>
    <phoneticPr fontId="3"/>
  </si>
  <si>
    <t>造形学部（通信）</t>
    <rPh sb="5" eb="7">
      <t>ツウシン</t>
    </rPh>
    <phoneticPr fontId="3"/>
  </si>
  <si>
    <t>総合数理学部</t>
    <rPh sb="0" eb="2">
      <t>ソウゴウ</t>
    </rPh>
    <rPh sb="2" eb="4">
      <t>スウリ</t>
    </rPh>
    <rPh sb="4" eb="6">
      <t>ガクブ</t>
    </rPh>
    <phoneticPr fontId="3"/>
  </si>
  <si>
    <t>国際文化学部</t>
    <rPh sb="0" eb="2">
      <t>コクサイ</t>
    </rPh>
    <rPh sb="2" eb="4">
      <t>ブンカ</t>
    </rPh>
    <rPh sb="4" eb="6">
      <t>ガクブ</t>
    </rPh>
    <phoneticPr fontId="3"/>
  </si>
  <si>
    <t>建築・環境学部</t>
    <rPh sb="0" eb="2">
      <t>ケンチク</t>
    </rPh>
    <rPh sb="3" eb="5">
      <t>カンキョウ</t>
    </rPh>
    <rPh sb="5" eb="7">
      <t>ガクブ</t>
    </rPh>
    <phoneticPr fontId="3"/>
  </si>
  <si>
    <t>栄養学部</t>
    <rPh sb="0" eb="2">
      <t>エイヨウ</t>
    </rPh>
    <rPh sb="2" eb="4">
      <t>ガクブ</t>
    </rPh>
    <phoneticPr fontId="3"/>
  </si>
  <si>
    <t>コミュニケーション文化学部</t>
    <rPh sb="9" eb="11">
      <t>ブンカ</t>
    </rPh>
    <phoneticPr fontId="3"/>
  </si>
  <si>
    <t>観光メディア文化学部</t>
    <rPh sb="0" eb="2">
      <t>カンコウ</t>
    </rPh>
    <rPh sb="6" eb="8">
      <t>ブンカ</t>
    </rPh>
    <rPh sb="8" eb="10">
      <t>ガクブ</t>
    </rPh>
    <phoneticPr fontId="3"/>
  </si>
  <si>
    <t>保健医療学部</t>
    <rPh sb="0" eb="2">
      <t>ホケン</t>
    </rPh>
    <rPh sb="2" eb="4">
      <t>イリョウ</t>
    </rPh>
    <phoneticPr fontId="3"/>
  </si>
  <si>
    <t>共生科学部（通信）</t>
    <rPh sb="6" eb="8">
      <t>ツウシン</t>
    </rPh>
    <phoneticPr fontId="3"/>
  </si>
  <si>
    <t>生物学部</t>
    <rPh sb="0" eb="2">
      <t>セイブツ</t>
    </rPh>
    <rPh sb="2" eb="4">
      <t>ガクブ</t>
    </rPh>
    <phoneticPr fontId="3"/>
  </si>
  <si>
    <t>映画学部</t>
    <rPh sb="0" eb="2">
      <t>エイガ</t>
    </rPh>
    <rPh sb="2" eb="4">
      <t>ガクブ</t>
    </rPh>
    <phoneticPr fontId="3"/>
  </si>
  <si>
    <t>生涯学習学部（通信）</t>
    <rPh sb="7" eb="9">
      <t>ツウシン</t>
    </rPh>
    <phoneticPr fontId="3"/>
  </si>
  <si>
    <t>こども教育学部</t>
    <rPh sb="3" eb="5">
      <t>キョウイク</t>
    </rPh>
    <rPh sb="5" eb="7">
      <t>ガクブ</t>
    </rPh>
    <phoneticPr fontId="3"/>
  </si>
  <si>
    <t>国際学部</t>
    <rPh sb="0" eb="2">
      <t>コクサイ</t>
    </rPh>
    <phoneticPr fontId="3"/>
  </si>
  <si>
    <t>スポーツ健康科学部</t>
    <rPh sb="4" eb="6">
      <t>ケンコウ</t>
    </rPh>
    <rPh sb="6" eb="9">
      <t>カガクブ</t>
    </rPh>
    <phoneticPr fontId="3"/>
  </si>
  <si>
    <t>国際リベラルアーツ学部</t>
    <rPh sb="0" eb="2">
      <t>コクサイ</t>
    </rPh>
    <rPh sb="9" eb="11">
      <t>ガクブ</t>
    </rPh>
    <phoneticPr fontId="3"/>
  </si>
  <si>
    <t>工学部</t>
    <rPh sb="0" eb="1">
      <t>コウ</t>
    </rPh>
    <phoneticPr fontId="3"/>
  </si>
  <si>
    <t>看護リハビリテーション学部</t>
    <rPh sb="0" eb="2">
      <t>カンゴ</t>
    </rPh>
    <phoneticPr fontId="3"/>
  </si>
  <si>
    <t>人間福祉学部（通信）</t>
    <rPh sb="7" eb="9">
      <t>ツウシン</t>
    </rPh>
    <phoneticPr fontId="3"/>
  </si>
  <si>
    <t>健康プロデュース学部</t>
    <rPh sb="0" eb="2">
      <t>ケンコウ</t>
    </rPh>
    <phoneticPr fontId="3"/>
  </si>
  <si>
    <t>地域政策学部</t>
    <rPh sb="0" eb="2">
      <t>チイキ</t>
    </rPh>
    <rPh sb="2" eb="4">
      <t>セイサク</t>
    </rPh>
    <rPh sb="4" eb="6">
      <t>ガクブ</t>
    </rPh>
    <phoneticPr fontId="3"/>
  </si>
  <si>
    <t>経済学部</t>
    <rPh sb="0" eb="2">
      <t>ケイザイ</t>
    </rPh>
    <rPh sb="2" eb="4">
      <t>ガクブ</t>
    </rPh>
    <phoneticPr fontId="3"/>
  </si>
  <si>
    <t>子ども教育学部</t>
    <rPh sb="0" eb="1">
      <t>コ</t>
    </rPh>
    <rPh sb="3" eb="5">
      <t>キョウイク</t>
    </rPh>
    <rPh sb="5" eb="7">
      <t>ガクブ</t>
    </rPh>
    <phoneticPr fontId="3"/>
  </si>
  <si>
    <t>国際情報学部</t>
    <rPh sb="0" eb="2">
      <t>コクサイ</t>
    </rPh>
    <rPh sb="2" eb="4">
      <t>ジョウホウ</t>
    </rPh>
    <rPh sb="4" eb="6">
      <t>ガクブ</t>
    </rPh>
    <phoneticPr fontId="3"/>
  </si>
  <si>
    <t>スポーツ健康科学部</t>
    <rPh sb="4" eb="6">
      <t>ケンコウ</t>
    </rPh>
    <rPh sb="6" eb="8">
      <t>カガク</t>
    </rPh>
    <rPh sb="8" eb="9">
      <t>ブ</t>
    </rPh>
    <phoneticPr fontId="3"/>
  </si>
  <si>
    <t>健康栄養学部</t>
    <rPh sb="0" eb="2">
      <t>ケンコウ</t>
    </rPh>
    <rPh sb="2" eb="4">
      <t>エイヨウ</t>
    </rPh>
    <phoneticPr fontId="3"/>
  </si>
  <si>
    <t>情報メディア学部</t>
    <rPh sb="0" eb="2">
      <t>ジョウホウ</t>
    </rPh>
    <rPh sb="6" eb="8">
      <t>ガクブ</t>
    </rPh>
    <phoneticPr fontId="3"/>
  </si>
  <si>
    <t>福祉経営学部（通信）</t>
    <rPh sb="0" eb="2">
      <t>フクシ</t>
    </rPh>
    <rPh sb="2" eb="4">
      <t>ケイエイ</t>
    </rPh>
    <phoneticPr fontId="3"/>
  </si>
  <si>
    <t>鈴鹿大学</t>
  </si>
  <si>
    <t>人文学部</t>
    <rPh sb="0" eb="2">
      <t>ジンブン</t>
    </rPh>
    <rPh sb="2" eb="4">
      <t>ガクブ</t>
    </rPh>
    <phoneticPr fontId="3"/>
  </si>
  <si>
    <t>健康医療学部</t>
    <rPh sb="0" eb="2">
      <t>ケンコウ</t>
    </rPh>
    <rPh sb="2" eb="4">
      <t>イリョウ</t>
    </rPh>
    <rPh sb="4" eb="6">
      <t>ガクブ</t>
    </rPh>
    <phoneticPr fontId="3"/>
  </si>
  <si>
    <t>ポピュラーカルチャー学部</t>
    <rPh sb="10" eb="12">
      <t>ガクブ</t>
    </rPh>
    <phoneticPr fontId="3"/>
  </si>
  <si>
    <t>芸術学部（通信）</t>
    <rPh sb="5" eb="7">
      <t>ツウシン</t>
    </rPh>
    <phoneticPr fontId="3"/>
  </si>
  <si>
    <t>健康科学部</t>
    <rPh sb="0" eb="2">
      <t>ケンコウ</t>
    </rPh>
    <rPh sb="2" eb="5">
      <t>カガクブ</t>
    </rPh>
    <phoneticPr fontId="3"/>
  </si>
  <si>
    <t>健康科学部（通信）</t>
    <rPh sb="0" eb="2">
      <t>ケンコウ</t>
    </rPh>
    <rPh sb="2" eb="5">
      <t>カガクブ</t>
    </rPh>
    <rPh sb="6" eb="8">
      <t>ツウシン</t>
    </rPh>
    <phoneticPr fontId="3"/>
  </si>
  <si>
    <t>総合社会学部</t>
    <rPh sb="0" eb="2">
      <t>ソウゴウ</t>
    </rPh>
    <rPh sb="2" eb="4">
      <t>シャカイ</t>
    </rPh>
    <phoneticPr fontId="3"/>
  </si>
  <si>
    <t>グローバル地域文化学部</t>
    <rPh sb="5" eb="7">
      <t>チイキ</t>
    </rPh>
    <rPh sb="7" eb="9">
      <t>ブンカ</t>
    </rPh>
    <rPh sb="9" eb="11">
      <t>ガクブ</t>
    </rPh>
    <phoneticPr fontId="3"/>
  </si>
  <si>
    <t>仏教学部（通信）</t>
    <rPh sb="5" eb="7">
      <t>ツウシン</t>
    </rPh>
    <phoneticPr fontId="3"/>
  </si>
  <si>
    <t>子ども教育学部</t>
    <rPh sb="3" eb="5">
      <t>キョウイク</t>
    </rPh>
    <phoneticPr fontId="3"/>
  </si>
  <si>
    <t>政策学部</t>
    <rPh sb="0" eb="2">
      <t>セイサク</t>
    </rPh>
    <rPh sb="2" eb="4">
      <t>ガクブ</t>
    </rPh>
    <phoneticPr fontId="3"/>
  </si>
  <si>
    <t>農学部</t>
    <rPh sb="0" eb="1">
      <t>ノウ</t>
    </rPh>
    <phoneticPr fontId="3"/>
  </si>
  <si>
    <t>地域創造学部</t>
    <rPh sb="0" eb="2">
      <t>チイキ</t>
    </rPh>
    <rPh sb="2" eb="4">
      <t>ソウゾウ</t>
    </rPh>
    <rPh sb="4" eb="6">
      <t>ガクブ</t>
    </rPh>
    <phoneticPr fontId="3"/>
  </si>
  <si>
    <t>商学部</t>
    <rPh sb="0" eb="1">
      <t>ショウ</t>
    </rPh>
    <phoneticPr fontId="3"/>
  </si>
  <si>
    <t>商学部（通信）</t>
    <rPh sb="0" eb="1">
      <t>ショウ</t>
    </rPh>
    <rPh sb="4" eb="6">
      <t>ツウシン</t>
    </rPh>
    <phoneticPr fontId="3"/>
  </si>
  <si>
    <t>国際交流学部</t>
    <rPh sb="0" eb="2">
      <t>コクサイ</t>
    </rPh>
    <rPh sb="2" eb="4">
      <t>コウリュウ</t>
    </rPh>
    <rPh sb="4" eb="6">
      <t>ガクブ</t>
    </rPh>
    <phoneticPr fontId="3"/>
  </si>
  <si>
    <t>情報社会学部</t>
    <rPh sb="0" eb="2">
      <t>ジョウホウ</t>
    </rPh>
    <rPh sb="2" eb="4">
      <t>シャカイ</t>
    </rPh>
    <rPh sb="4" eb="6">
      <t>ガクブ</t>
    </rPh>
    <phoneticPr fontId="3"/>
  </si>
  <si>
    <t>国際教養学部</t>
    <rPh sb="2" eb="4">
      <t>キョウヨウ</t>
    </rPh>
    <phoneticPr fontId="3"/>
  </si>
  <si>
    <t>デザイン工学部</t>
    <rPh sb="4" eb="7">
      <t>コウガクブ</t>
    </rPh>
    <phoneticPr fontId="3"/>
  </si>
  <si>
    <t>医療学部</t>
    <rPh sb="0" eb="2">
      <t>イリョウ</t>
    </rPh>
    <rPh sb="2" eb="4">
      <t>ガクブ</t>
    </rPh>
    <phoneticPr fontId="3"/>
  </si>
  <si>
    <t>英語キャリア学部</t>
    <rPh sb="0" eb="2">
      <t>エイゴ</t>
    </rPh>
    <rPh sb="6" eb="8">
      <t>ガクブ</t>
    </rPh>
    <phoneticPr fontId="3"/>
  </si>
  <si>
    <t>英語国際学部</t>
    <rPh sb="0" eb="2">
      <t>エイゴ</t>
    </rPh>
    <phoneticPr fontId="3"/>
  </si>
  <si>
    <t>国際こども教育学部</t>
    <rPh sb="5" eb="7">
      <t>キョウイク</t>
    </rPh>
    <phoneticPr fontId="3"/>
  </si>
  <si>
    <t>食文化学部</t>
    <rPh sb="0" eb="3">
      <t>ショクブンカ</t>
    </rPh>
    <rPh sb="3" eb="5">
      <t>ガクブ</t>
    </rPh>
    <phoneticPr fontId="3"/>
  </si>
  <si>
    <t>看護保健学部</t>
    <rPh sb="2" eb="4">
      <t>ホケン</t>
    </rPh>
    <phoneticPr fontId="3"/>
  </si>
  <si>
    <t>現代社会学部</t>
    <rPh sb="0" eb="2">
      <t>ゲンダイ</t>
    </rPh>
    <phoneticPr fontId="3"/>
  </si>
  <si>
    <t>現代社会学部（通信）</t>
    <rPh sb="7" eb="9">
      <t>ツウシン</t>
    </rPh>
    <phoneticPr fontId="3"/>
  </si>
  <si>
    <t>心理学部</t>
    <rPh sb="0" eb="2">
      <t>シンリ</t>
    </rPh>
    <rPh sb="2" eb="4">
      <t>ガクブ</t>
    </rPh>
    <phoneticPr fontId="3"/>
  </si>
  <si>
    <t>現代社会学部</t>
    <rPh sb="0" eb="2">
      <t>ゲンダイ</t>
    </rPh>
    <rPh sb="2" eb="4">
      <t>シャカイ</t>
    </rPh>
    <phoneticPr fontId="3"/>
  </si>
  <si>
    <t>芸術工学部</t>
    <rPh sb="0" eb="2">
      <t>ゲイジュツ</t>
    </rPh>
    <rPh sb="2" eb="5">
      <t>コウガクブ</t>
    </rPh>
    <phoneticPr fontId="3"/>
  </si>
  <si>
    <t>東京メディア芸術学部</t>
    <rPh sb="6" eb="8">
      <t>ゲイジュツ</t>
    </rPh>
    <phoneticPr fontId="3"/>
  </si>
  <si>
    <t>健康・スポーツ科学部</t>
    <rPh sb="0" eb="2">
      <t>ケンコウ</t>
    </rPh>
    <rPh sb="7" eb="9">
      <t>カガク</t>
    </rPh>
    <rPh sb="9" eb="10">
      <t>ブ</t>
    </rPh>
    <phoneticPr fontId="3"/>
  </si>
  <si>
    <t>人間教育学部</t>
    <rPh sb="0" eb="2">
      <t>ニンゲン</t>
    </rPh>
    <rPh sb="2" eb="4">
      <t>キョウイク</t>
    </rPh>
    <phoneticPr fontId="3"/>
  </si>
  <si>
    <t>生物地球学部</t>
    <rPh sb="0" eb="2">
      <t>セイブツ</t>
    </rPh>
    <rPh sb="2" eb="4">
      <t>チキュウ</t>
    </rPh>
    <rPh sb="4" eb="6">
      <t>ガクブ</t>
    </rPh>
    <phoneticPr fontId="3"/>
  </si>
  <si>
    <t>次世代教育学部（通信）</t>
    <rPh sb="8" eb="10">
      <t>ツウシン</t>
    </rPh>
    <phoneticPr fontId="3"/>
  </si>
  <si>
    <t>社会科学部</t>
    <rPh sb="2" eb="3">
      <t>カ</t>
    </rPh>
    <phoneticPr fontId="3"/>
  </si>
  <si>
    <t>保健医療福祉学部</t>
    <rPh sb="2" eb="4">
      <t>イリョウ</t>
    </rPh>
    <rPh sb="4" eb="6">
      <t>フクシ</t>
    </rPh>
    <phoneticPr fontId="3"/>
  </si>
  <si>
    <t>外国語学部</t>
    <rPh sb="0" eb="3">
      <t>ガイコクゴ</t>
    </rPh>
    <rPh sb="3" eb="5">
      <t>ガクブ</t>
    </rPh>
    <phoneticPr fontId="3"/>
  </si>
  <si>
    <t>アニメーション文化学部</t>
    <rPh sb="7" eb="9">
      <t>ブンカ</t>
    </rPh>
    <rPh sb="9" eb="11">
      <t>ガクブ</t>
    </rPh>
    <phoneticPr fontId="3"/>
  </si>
  <si>
    <t>生命学部</t>
    <rPh sb="0" eb="2">
      <t>セイメイ</t>
    </rPh>
    <rPh sb="2" eb="4">
      <t>ガクブ</t>
    </rPh>
    <phoneticPr fontId="3"/>
  </si>
  <si>
    <t>総合リハビリテーション学部</t>
    <rPh sb="0" eb="2">
      <t>ソウゴウ</t>
    </rPh>
    <phoneticPr fontId="3"/>
  </si>
  <si>
    <t>人間生活学部</t>
    <rPh sb="0" eb="2">
      <t>ニンゲン</t>
    </rPh>
    <rPh sb="2" eb="4">
      <t>セイカツ</t>
    </rPh>
    <rPh sb="4" eb="6">
      <t>ガクブ</t>
    </rPh>
    <phoneticPr fontId="3"/>
  </si>
  <si>
    <t>子ども教育学部</t>
    <rPh sb="0" eb="1">
      <t>コ</t>
    </rPh>
    <rPh sb="3" eb="5">
      <t>キョウイク</t>
    </rPh>
    <phoneticPr fontId="3"/>
  </si>
  <si>
    <t>人間科学部</t>
    <rPh sb="0" eb="2">
      <t>ニンゲン</t>
    </rPh>
    <rPh sb="2" eb="4">
      <t>カガク</t>
    </rPh>
    <phoneticPr fontId="3"/>
  </si>
  <si>
    <t>口腔歯学部</t>
    <rPh sb="0" eb="2">
      <t>コウクウ</t>
    </rPh>
    <phoneticPr fontId="3"/>
  </si>
  <si>
    <t>国際キャリア学部</t>
    <rPh sb="0" eb="2">
      <t>コクサイ</t>
    </rPh>
    <phoneticPr fontId="3"/>
  </si>
  <si>
    <t>健康栄養学部</t>
    <rPh sb="2" eb="4">
      <t>エイヨウ</t>
    </rPh>
    <phoneticPr fontId="3"/>
  </si>
  <si>
    <t>総合情報学部</t>
    <rPh sb="0" eb="2">
      <t>ソウゴウ</t>
    </rPh>
    <phoneticPr fontId="3"/>
  </si>
  <si>
    <t>生命医科学部</t>
    <rPh sb="0" eb="2">
      <t>セイメイ</t>
    </rPh>
    <rPh sb="2" eb="5">
      <t>イカガク</t>
    </rPh>
    <rPh sb="5" eb="6">
      <t>ブ</t>
    </rPh>
    <phoneticPr fontId="3"/>
  </si>
  <si>
    <t>教養学部</t>
    <rPh sb="0" eb="2">
      <t>キョウヨウ</t>
    </rPh>
    <rPh sb="2" eb="4">
      <t>ガクブ</t>
    </rPh>
    <phoneticPr fontId="3"/>
  </si>
  <si>
    <t>大学名</t>
    <rPh sb="0" eb="3">
      <t>ダイガクメイ</t>
    </rPh>
    <phoneticPr fontId="3"/>
  </si>
  <si>
    <t>総合科学技術研究科</t>
  </si>
  <si>
    <t>熱帯医学・グローバルヘルス研究科</t>
  </si>
  <si>
    <t>公立鳥取環境大学</t>
  </si>
  <si>
    <t>都市経営学研究科</t>
  </si>
  <si>
    <t>人間環境科学研究科</t>
  </si>
  <si>
    <t>健康栄養科学研究科</t>
  </si>
  <si>
    <t>こども教育学研究科</t>
  </si>
  <si>
    <t>法と経営学研究科</t>
  </si>
  <si>
    <t>スポーツ健康学研究科</t>
  </si>
  <si>
    <t>リハビリテ－ション学研究科</t>
  </si>
  <si>
    <t>総合福祉学研究科（通信）</t>
    <phoneticPr fontId="2"/>
  </si>
  <si>
    <t>社会福祉学研究科（通信）</t>
    <phoneticPr fontId="2"/>
  </si>
  <si>
    <t>経済学部（通信）</t>
    <phoneticPr fontId="2"/>
  </si>
  <si>
    <t>法学部（通信）</t>
    <phoneticPr fontId="2"/>
  </si>
  <si>
    <t>情報マネジメント学部（通信）</t>
    <rPh sb="11" eb="13">
      <t>ツウシン</t>
    </rPh>
    <phoneticPr fontId="2"/>
  </si>
  <si>
    <t>理工学研究科（通信）</t>
    <phoneticPr fontId="2"/>
  </si>
  <si>
    <t>教育学研究科（通信）</t>
    <phoneticPr fontId="2"/>
  </si>
  <si>
    <t>経営管理研究科（通信）</t>
    <phoneticPr fontId="2"/>
  </si>
  <si>
    <t>文化創造学研究科（通信）</t>
    <phoneticPr fontId="2"/>
  </si>
  <si>
    <t>外国語学研究科（通信）</t>
    <phoneticPr fontId="2"/>
  </si>
  <si>
    <t>福祉経営学部（通信）</t>
    <rPh sb="0" eb="2">
      <t>フクシ</t>
    </rPh>
    <rPh sb="2" eb="4">
      <t>ケイエイ</t>
    </rPh>
    <phoneticPr fontId="2"/>
  </si>
  <si>
    <t>国際社会開発研究科（通信）</t>
    <phoneticPr fontId="2"/>
  </si>
  <si>
    <t>福祉社会開発研究科（通信）</t>
    <phoneticPr fontId="2"/>
  </si>
  <si>
    <t>経済学研究科（通信）</t>
    <phoneticPr fontId="2"/>
  </si>
  <si>
    <t>芸術研究科（通信）</t>
    <phoneticPr fontId="2"/>
  </si>
  <si>
    <t>文学部（通信）</t>
    <phoneticPr fontId="2"/>
  </si>
  <si>
    <t>歴史学部（通信）</t>
    <phoneticPr fontId="2"/>
  </si>
  <si>
    <t>教育学部（通信）</t>
    <phoneticPr fontId="2"/>
  </si>
  <si>
    <t>社会学部（通信）</t>
    <phoneticPr fontId="2"/>
  </si>
  <si>
    <t>社会福祉学部（通信）</t>
    <phoneticPr fontId="2"/>
  </si>
  <si>
    <t>社会学研究科（通信）</t>
    <phoneticPr fontId="2"/>
  </si>
  <si>
    <t>文学研究科（通信）</t>
    <phoneticPr fontId="2"/>
  </si>
  <si>
    <t>鍼灸学研究科（通信）</t>
    <phoneticPr fontId="2"/>
  </si>
  <si>
    <t>産業科学技術研究科（通信）</t>
    <phoneticPr fontId="2"/>
  </si>
  <si>
    <t>人間文化研究科（通信）</t>
    <phoneticPr fontId="2"/>
  </si>
  <si>
    <t>総合学術研究科（通信）</t>
    <phoneticPr fontId="2"/>
  </si>
  <si>
    <t>経営学部（通信）</t>
    <phoneticPr fontId="2"/>
  </si>
  <si>
    <t>経営学研究科（通信）</t>
    <phoneticPr fontId="2"/>
  </si>
  <si>
    <t>ＩＴ総合学部（通信）</t>
    <phoneticPr fontId="2"/>
  </si>
  <si>
    <t>ｄ</t>
  </si>
  <si>
    <t>ｅ</t>
  </si>
  <si>
    <t>ｇ</t>
  </si>
  <si>
    <t>ｆ</t>
    <phoneticPr fontId="2"/>
  </si>
  <si>
    <t>採用した教員数</t>
    <rPh sb="0" eb="2">
      <t>サイヨウ</t>
    </rPh>
    <rPh sb="4" eb="6">
      <t>キョウイン</t>
    </rPh>
    <rPh sb="6" eb="7">
      <t>スウ</t>
    </rPh>
    <phoneticPr fontId="2"/>
  </si>
  <si>
    <t>公募による採用数</t>
    <rPh sb="0" eb="2">
      <t>コウボ</t>
    </rPh>
    <rPh sb="5" eb="8">
      <t>サイヨウスウ</t>
    </rPh>
    <phoneticPr fontId="2"/>
  </si>
  <si>
    <t>テニュア・トラック</t>
  </si>
  <si>
    <t>a</t>
    <phoneticPr fontId="2"/>
  </si>
  <si>
    <t>卒業・修了</t>
    <rPh sb="0" eb="2">
      <t>ソツギョウ</t>
    </rPh>
    <rPh sb="3" eb="5">
      <t>シュウリョウ</t>
    </rPh>
    <phoneticPr fontId="2"/>
  </si>
  <si>
    <t>保健看護学研究科</t>
    <phoneticPr fontId="2"/>
  </si>
  <si>
    <t>国際地域学研究科</t>
    <phoneticPr fontId="2"/>
  </si>
  <si>
    <r>
      <t>＜</t>
    </r>
    <r>
      <rPr>
        <sz val="9"/>
        <rFont val="ＭＳ Ｐゴシック"/>
        <family val="3"/>
        <charset val="128"/>
        <scheme val="minor"/>
      </rPr>
      <t>大学全体・各学部の回答＞</t>
    </r>
    <rPh sb="1" eb="3">
      <t>ダイガク</t>
    </rPh>
    <rPh sb="3" eb="5">
      <t>ゼンタイ</t>
    </rPh>
    <rPh sb="6" eb="9">
      <t>カクガクブ</t>
    </rPh>
    <rPh sb="10" eb="12">
      <t>カイトウ</t>
    </rPh>
    <phoneticPr fontId="2"/>
  </si>
  <si>
    <t>キャリア形成学部</t>
  </si>
  <si>
    <t>人文学部</t>
    <phoneticPr fontId="2"/>
  </si>
  <si>
    <t>工学部</t>
    <phoneticPr fontId="2"/>
  </si>
  <si>
    <t>o</t>
    <phoneticPr fontId="2"/>
  </si>
  <si>
    <t>m</t>
    <phoneticPr fontId="2"/>
  </si>
  <si>
    <t>ｎ</t>
    <phoneticPr fontId="2"/>
  </si>
  <si>
    <t>ｏ</t>
    <phoneticPr fontId="2"/>
  </si>
  <si>
    <t>ｐ</t>
    <phoneticPr fontId="2"/>
  </si>
  <si>
    <t>ｅ：具体的に</t>
    <rPh sb="2" eb="5">
      <t>グタイテキ</t>
    </rPh>
    <phoneticPr fontId="2"/>
  </si>
  <si>
    <t>ｆ：具体的に</t>
    <rPh sb="2" eb="5">
      <t>グタイテキ</t>
    </rPh>
    <phoneticPr fontId="2"/>
  </si>
  <si>
    <t>②　他県大学との</t>
    <rPh sb="2" eb="4">
      <t>タケン</t>
    </rPh>
    <rPh sb="4" eb="6">
      <t>ダイガク</t>
    </rPh>
    <phoneticPr fontId="2"/>
  </si>
  <si>
    <t>④　国内大学</t>
    <rPh sb="2" eb="4">
      <t>コクナイ</t>
    </rPh>
    <rPh sb="4" eb="6">
      <t>ダイガク</t>
    </rPh>
    <phoneticPr fontId="2"/>
  </si>
  <si>
    <t>⑤　他県大学</t>
    <rPh sb="2" eb="4">
      <t>タケン</t>
    </rPh>
    <rPh sb="4" eb="6">
      <t>ダイガク</t>
    </rPh>
    <phoneticPr fontId="2"/>
  </si>
  <si>
    <r>
      <t>③　②で「</t>
    </r>
    <r>
      <rPr>
        <b/>
        <sz val="9"/>
        <color theme="1"/>
        <rFont val="ＭＳ Ｐゴシック"/>
        <family val="3"/>
        <charset val="128"/>
        <scheme val="minor"/>
      </rPr>
      <t>ａ</t>
    </r>
    <r>
      <rPr>
        <sz val="9"/>
        <color theme="1"/>
        <rFont val="ＭＳ Ｐゴシック"/>
        <family val="2"/>
        <charset val="128"/>
        <scheme val="minor"/>
      </rPr>
      <t>」（複数可）</t>
    </r>
    <rPh sb="8" eb="10">
      <t>フクスウ</t>
    </rPh>
    <rPh sb="10" eb="11">
      <t>カ</t>
    </rPh>
    <phoneticPr fontId="2"/>
  </si>
  <si>
    <r>
      <t>④　②で「</t>
    </r>
    <r>
      <rPr>
        <b/>
        <sz val="9"/>
        <color theme="1"/>
        <rFont val="ＭＳ Ｐゴシック"/>
        <family val="3"/>
        <charset val="128"/>
        <scheme val="minor"/>
      </rPr>
      <t>ｆ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</si>
  <si>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11" eb="13">
      <t>バアイ</t>
    </rPh>
    <rPh sb="14" eb="16">
      <t>フクスウ</t>
    </rPh>
    <rPh sb="16" eb="17">
      <t>カ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</si>
  <si>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8" eb="10">
      <t>バアイ</t>
    </rPh>
    <rPh sb="11" eb="13">
      <t>フクスウ</t>
    </rPh>
    <rPh sb="13" eb="14">
      <t>カ</t>
    </rPh>
    <phoneticPr fontId="2"/>
  </si>
  <si>
    <r>
      <t>④　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11" eb="13">
      <t>バアイ</t>
    </rPh>
    <rPh sb="14" eb="16">
      <t>フクスウ</t>
    </rPh>
    <rPh sb="16" eb="17">
      <t>カ</t>
    </rPh>
    <phoneticPr fontId="2"/>
  </si>
  <si>
    <t>福知山公立大学</t>
  </si>
  <si>
    <t>山陽小野田市立山口東京理科大学</t>
  </si>
  <si>
    <t>地域デザイン科学部</t>
    <phoneticPr fontId="2"/>
  </si>
  <si>
    <t>国際社会学部</t>
    <rPh sb="0" eb="2">
      <t>コクサイ</t>
    </rPh>
    <rPh sb="2" eb="4">
      <t>シャカイ</t>
    </rPh>
    <rPh sb="4" eb="6">
      <t>ガクブ</t>
    </rPh>
    <phoneticPr fontId="2"/>
  </si>
  <si>
    <t>物質理工学院</t>
  </si>
  <si>
    <t>情報理工学院</t>
  </si>
  <si>
    <t>生命理工学院</t>
  </si>
  <si>
    <t>環境・社会理工学院</t>
  </si>
  <si>
    <t>国際地域学部</t>
    <phoneticPr fontId="2"/>
  </si>
  <si>
    <t>生物資源産業学部</t>
  </si>
  <si>
    <t>社会共創学部</t>
  </si>
  <si>
    <t>芸術地域デザイン学部</t>
    <phoneticPr fontId="2"/>
  </si>
  <si>
    <t>教育学部</t>
    <rPh sb="0" eb="2">
      <t>キョウイク</t>
    </rPh>
    <rPh sb="2" eb="4">
      <t>ガクブ</t>
    </rPh>
    <phoneticPr fontId="2"/>
  </si>
  <si>
    <t>地域資源創成学部</t>
  </si>
  <si>
    <t>地域経営学部</t>
    <phoneticPr fontId="2"/>
  </si>
  <si>
    <t>経営学部</t>
    <rPh sb="0" eb="2">
      <t>ケイエイ</t>
    </rPh>
    <phoneticPr fontId="2"/>
  </si>
  <si>
    <t>地域創造学部</t>
    <rPh sb="0" eb="2">
      <t>チイキ</t>
    </rPh>
    <rPh sb="2" eb="4">
      <t>ソウゾウ</t>
    </rPh>
    <rPh sb="4" eb="6">
      <t>ガクブ</t>
    </rPh>
    <phoneticPr fontId="2"/>
  </si>
  <si>
    <t>情報システム学部</t>
    <rPh sb="0" eb="2">
      <t>ジョウホウ</t>
    </rPh>
    <rPh sb="6" eb="8">
      <t>ガクブ</t>
    </rPh>
    <phoneticPr fontId="2"/>
  </si>
  <si>
    <t>医学部</t>
    <phoneticPr fontId="2"/>
  </si>
  <si>
    <t>生活科学部</t>
    <phoneticPr fontId="2"/>
  </si>
  <si>
    <t>成田保健医療学部</t>
    <rPh sb="0" eb="2">
      <t>ナリタ</t>
    </rPh>
    <rPh sb="2" eb="4">
      <t>ホケン</t>
    </rPh>
    <rPh sb="4" eb="6">
      <t>イリョウ</t>
    </rPh>
    <phoneticPr fontId="3"/>
  </si>
  <si>
    <t>成田看護学部</t>
    <rPh sb="0" eb="2">
      <t>ナリタ</t>
    </rPh>
    <phoneticPr fontId="2"/>
  </si>
  <si>
    <t>創造工学部</t>
    <phoneticPr fontId="2"/>
  </si>
  <si>
    <t>先進工学部</t>
  </si>
  <si>
    <t>都市創造学部</t>
    <phoneticPr fontId="2"/>
  </si>
  <si>
    <t>グローバル・コミュニケーション学群</t>
    <phoneticPr fontId="2"/>
  </si>
  <si>
    <t>国際社会科学部</t>
    <phoneticPr fontId="2"/>
  </si>
  <si>
    <t>人間総合学部</t>
    <phoneticPr fontId="2"/>
  </si>
  <si>
    <t>心理社会学部</t>
    <phoneticPr fontId="2"/>
  </si>
  <si>
    <t>地域創生学部</t>
  </si>
  <si>
    <t>経済学部</t>
    <phoneticPr fontId="2"/>
  </si>
  <si>
    <t>危機管理学部</t>
    <phoneticPr fontId="2"/>
  </si>
  <si>
    <t>スポーツ科学部</t>
    <phoneticPr fontId="2"/>
  </si>
  <si>
    <t>グローバル学部</t>
    <rPh sb="5" eb="7">
      <t>ガクブ</t>
    </rPh>
    <phoneticPr fontId="3"/>
  </si>
  <si>
    <t>観光経営学部</t>
    <phoneticPr fontId="2"/>
  </si>
  <si>
    <t>看護学部</t>
    <phoneticPr fontId="2"/>
  </si>
  <si>
    <t>グローバル・コミュニケーション学部</t>
  </si>
  <si>
    <t>総合心理学部</t>
  </si>
  <si>
    <t>政治経済学部</t>
    <phoneticPr fontId="2"/>
  </si>
  <si>
    <t>人間社会学群</t>
    <phoneticPr fontId="2"/>
  </si>
  <si>
    <t>教育学部</t>
    <rPh sb="0" eb="4">
      <t>キョウイクガクブ</t>
    </rPh>
    <phoneticPr fontId="2"/>
  </si>
  <si>
    <t>国際資源学研究科</t>
    <phoneticPr fontId="2"/>
  </si>
  <si>
    <t>有機材料システム研究科</t>
    <phoneticPr fontId="2"/>
  </si>
  <si>
    <t>国際芸術創造研究科</t>
    <phoneticPr fontId="2"/>
  </si>
  <si>
    <t>教職実践開発研究科</t>
  </si>
  <si>
    <t>教職実践研究科</t>
    <phoneticPr fontId="2"/>
  </si>
  <si>
    <t>先進予防医学研究科</t>
  </si>
  <si>
    <t>科学技術イノベーション研究科</t>
  </si>
  <si>
    <t>創成科学研究科</t>
    <rPh sb="0" eb="7">
      <t>ソウセイカガクケンキュウカ</t>
    </rPh>
    <phoneticPr fontId="2"/>
  </si>
  <si>
    <t>経営管理研究科</t>
    <phoneticPr fontId="2"/>
  </si>
  <si>
    <t>スポーツ健康指導研究科</t>
    <phoneticPr fontId="2"/>
  </si>
  <si>
    <t>看護学研究科</t>
    <phoneticPr fontId="2"/>
  </si>
  <si>
    <t>総合情報学研究科</t>
    <phoneticPr fontId="2"/>
  </si>
  <si>
    <t>食環境科学研究科</t>
  </si>
  <si>
    <t>スポーツ健康学研究科</t>
    <phoneticPr fontId="2"/>
  </si>
  <si>
    <t>イノベーションマネジメント研究科</t>
    <phoneticPr fontId="2"/>
  </si>
  <si>
    <t>保健医療学研究科</t>
    <phoneticPr fontId="2"/>
  </si>
  <si>
    <t>生物地球科学研究科</t>
  </si>
  <si>
    <t>全体</t>
    <rPh sb="0" eb="2">
      <t>ゼンタイ</t>
    </rPh>
    <phoneticPr fontId="2"/>
  </si>
  <si>
    <t>人間総合科学研究科（通信）</t>
    <phoneticPr fontId="2"/>
  </si>
  <si>
    <t>社会福祉学研究科</t>
    <phoneticPr fontId="2"/>
  </si>
  <si>
    <t>ソフトウェア情報学研究科</t>
    <phoneticPr fontId="2"/>
  </si>
  <si>
    <t>総合政策研究科</t>
    <phoneticPr fontId="2"/>
  </si>
  <si>
    <t>現代家政学部</t>
    <rPh sb="0" eb="2">
      <t>ゲンダイ</t>
    </rPh>
    <rPh sb="2" eb="5">
      <t>カセイガク</t>
    </rPh>
    <rPh sb="5" eb="6">
      <t>ブ</t>
    </rPh>
    <phoneticPr fontId="3"/>
  </si>
  <si>
    <t>福祉健康科学部</t>
    <phoneticPr fontId="2"/>
  </si>
  <si>
    <t>看護学部</t>
    <phoneticPr fontId="3"/>
  </si>
  <si>
    <t>1-A 三つの方針に基づく大学教育の点検状況</t>
    <rPh sb="4" eb="5">
      <t>ミッ</t>
    </rPh>
    <rPh sb="7" eb="9">
      <t>ホウシン</t>
    </rPh>
    <rPh sb="10" eb="11">
      <t>モト</t>
    </rPh>
    <rPh sb="13" eb="15">
      <t>ダイガク</t>
    </rPh>
    <rPh sb="15" eb="17">
      <t>キョウイク</t>
    </rPh>
    <rPh sb="18" eb="20">
      <t>テンケン</t>
    </rPh>
    <rPh sb="20" eb="22">
      <t>ジョウキョウ</t>
    </rPh>
    <phoneticPr fontId="2"/>
  </si>
  <si>
    <t>b</t>
    <phoneticPr fontId="2"/>
  </si>
  <si>
    <t>d</t>
    <phoneticPr fontId="2"/>
  </si>
  <si>
    <t>n</t>
    <phoneticPr fontId="2"/>
  </si>
  <si>
    <t>p</t>
    <phoneticPr fontId="2"/>
  </si>
  <si>
    <t>＜各学部・研究科の回答＞</t>
    <phoneticPr fontId="2"/>
  </si>
  <si>
    <t>ｏ</t>
  </si>
  <si>
    <t>ｐ</t>
  </si>
  <si>
    <t>ｑ</t>
    <phoneticPr fontId="2"/>
  </si>
  <si>
    <t>ｑ：具体的に</t>
    <rPh sb="2" eb="5">
      <t>グタイテキ</t>
    </rPh>
    <phoneticPr fontId="2"/>
  </si>
  <si>
    <r>
      <t>⑤ ①または②で｢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12" eb="14">
      <t>バアイ</t>
    </rPh>
    <rPh sb="15" eb="17">
      <t>フクスウ</t>
    </rPh>
    <rPh sb="17" eb="18">
      <t>カ</t>
    </rPh>
    <phoneticPr fontId="2"/>
  </si>
  <si>
    <r>
      <t>④ ②で｢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8" eb="10">
      <t>バアイ</t>
    </rPh>
    <rPh sb="11" eb="13">
      <t>フクスウ</t>
    </rPh>
    <rPh sb="13" eb="14">
      <t>カ</t>
    </rPh>
    <phoneticPr fontId="2"/>
  </si>
  <si>
    <r>
      <t>③ 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8" eb="10">
      <t>バアイ</t>
    </rPh>
    <rPh sb="11" eb="13">
      <t>フクスウ</t>
    </rPh>
    <rPh sb="13" eb="14">
      <t>カ</t>
    </rPh>
    <phoneticPr fontId="2"/>
  </si>
  <si>
    <r>
      <t>①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2" eb="4">
      <t>ガクブ</t>
    </rPh>
    <rPh sb="4" eb="6">
      <t>ゼンガクブ</t>
    </rPh>
    <phoneticPr fontId="2"/>
  </si>
  <si>
    <r>
      <t>③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2" eb="4">
      <t>ガクブ</t>
    </rPh>
    <rPh sb="4" eb="6">
      <t>ゼンガクブ</t>
    </rPh>
    <phoneticPr fontId="2"/>
  </si>
  <si>
    <t>ｒ</t>
    <phoneticPr fontId="2"/>
  </si>
  <si>
    <t>ｓ</t>
    <phoneticPr fontId="2"/>
  </si>
  <si>
    <t>ｔ</t>
    <phoneticPr fontId="2"/>
  </si>
  <si>
    <t>ｕ</t>
    <phoneticPr fontId="2"/>
  </si>
  <si>
    <t>ｖ</t>
    <phoneticPr fontId="2"/>
  </si>
  <si>
    <t>2-A カリキュラム編成上の工夫</t>
    <phoneticPr fontId="2"/>
  </si>
  <si>
    <t>2-B 多様な授業科目の実施状況</t>
    <phoneticPr fontId="2"/>
  </si>
  <si>
    <t>2-C キャリア教育の取組</t>
    <phoneticPr fontId="2"/>
  </si>
  <si>
    <t>ＳＢＩ大学院大学</t>
  </si>
  <si>
    <t>姫路大学</t>
  </si>
  <si>
    <t>人文社会科学部</t>
    <rPh sb="2" eb="4">
      <t>シャカイ</t>
    </rPh>
    <rPh sb="4" eb="7">
      <t>カガクブ</t>
    </rPh>
    <rPh sb="5" eb="7">
      <t>ガクブ</t>
    </rPh>
    <phoneticPr fontId="2"/>
  </si>
  <si>
    <t>理工学部</t>
    <rPh sb="0" eb="1">
      <t>リ</t>
    </rPh>
    <phoneticPr fontId="2"/>
  </si>
  <si>
    <t>情報理工学域</t>
    <rPh sb="5" eb="6">
      <t>イキ</t>
    </rPh>
    <phoneticPr fontId="2"/>
  </si>
  <si>
    <t>教育学部</t>
    <phoneticPr fontId="2"/>
  </si>
  <si>
    <t>経法学部</t>
    <rPh sb="1" eb="3">
      <t>ホウガク</t>
    </rPh>
    <phoneticPr fontId="2"/>
  </si>
  <si>
    <t>人文社会科学部</t>
    <rPh sb="2" eb="4">
      <t>シャカイ</t>
    </rPh>
    <rPh sb="4" eb="5">
      <t>カ</t>
    </rPh>
    <phoneticPr fontId="2"/>
  </si>
  <si>
    <t>農林海洋科学部</t>
    <rPh sb="1" eb="2">
      <t>リン</t>
    </rPh>
    <rPh sb="2" eb="4">
      <t>カイヨウ</t>
    </rPh>
    <rPh sb="4" eb="5">
      <t>カ</t>
    </rPh>
    <phoneticPr fontId="2"/>
  </si>
  <si>
    <t>看護学部</t>
    <rPh sb="0" eb="2">
      <t>カンゴ</t>
    </rPh>
    <rPh sb="2" eb="4">
      <t>ガクブ</t>
    </rPh>
    <phoneticPr fontId="2"/>
  </si>
  <si>
    <t>看護学群</t>
    <rPh sb="3" eb="4">
      <t>グン</t>
    </rPh>
    <phoneticPr fontId="2"/>
  </si>
  <si>
    <t>事業構想学群</t>
    <rPh sb="5" eb="6">
      <t>グン</t>
    </rPh>
    <phoneticPr fontId="2"/>
  </si>
  <si>
    <t>食産業学群</t>
    <rPh sb="4" eb="5">
      <t>グン</t>
    </rPh>
    <phoneticPr fontId="2"/>
  </si>
  <si>
    <t>健康科学部</t>
    <rPh sb="0" eb="2">
      <t>ケンコウ</t>
    </rPh>
    <rPh sb="2" eb="4">
      <t>カガク</t>
    </rPh>
    <rPh sb="4" eb="5">
      <t>ブ</t>
    </rPh>
    <phoneticPr fontId="2"/>
  </si>
  <si>
    <t>健康医療学部</t>
    <rPh sb="2" eb="4">
      <t>イリョウ</t>
    </rPh>
    <phoneticPr fontId="2"/>
  </si>
  <si>
    <t>経済経営学部</t>
    <rPh sb="2" eb="4">
      <t>ケイエイ</t>
    </rPh>
    <phoneticPr fontId="2"/>
  </si>
  <si>
    <t>健康福祉学部</t>
    <rPh sb="0" eb="2">
      <t>ケンコウ</t>
    </rPh>
    <phoneticPr fontId="2"/>
  </si>
  <si>
    <t>総合政策学部</t>
    <phoneticPr fontId="2"/>
  </si>
  <si>
    <t>スポーツ健康学部</t>
    <phoneticPr fontId="2"/>
  </si>
  <si>
    <t>リベラルアーツ学部</t>
    <rPh sb="7" eb="9">
      <t>ガクブ</t>
    </rPh>
    <phoneticPr fontId="3"/>
  </si>
  <si>
    <t>国際教養学部</t>
    <phoneticPr fontId="2"/>
  </si>
  <si>
    <t>現代教養学部</t>
    <rPh sb="0" eb="2">
      <t>ゲンダイ</t>
    </rPh>
    <rPh sb="2" eb="4">
      <t>キョウヨウ</t>
    </rPh>
    <rPh sb="4" eb="6">
      <t>ガクブ</t>
    </rPh>
    <phoneticPr fontId="2"/>
  </si>
  <si>
    <t>建築学部</t>
    <rPh sb="0" eb="2">
      <t>ケンチク</t>
    </rPh>
    <rPh sb="2" eb="4">
      <t>ガクブ</t>
    </rPh>
    <phoneticPr fontId="2"/>
  </si>
  <si>
    <t>国際学部</t>
    <phoneticPr fontId="2"/>
  </si>
  <si>
    <t>システムデザイン工学部</t>
    <phoneticPr fontId="2"/>
  </si>
  <si>
    <t>生命科学部</t>
    <rPh sb="0" eb="2">
      <t>セイメイ</t>
    </rPh>
    <rPh sb="2" eb="5">
      <t>カガクブ</t>
    </rPh>
    <phoneticPr fontId="2"/>
  </si>
  <si>
    <t>健康科学部</t>
    <phoneticPr fontId="2"/>
  </si>
  <si>
    <t>文学部第一部</t>
    <phoneticPr fontId="2"/>
  </si>
  <si>
    <t>国際学部</t>
    <rPh sb="0" eb="2">
      <t>コクサイ</t>
    </rPh>
    <rPh sb="2" eb="4">
      <t>ガクブ</t>
    </rPh>
    <phoneticPr fontId="2"/>
  </si>
  <si>
    <t>国際観光学部</t>
    <rPh sb="0" eb="2">
      <t>コクサイ</t>
    </rPh>
    <rPh sb="2" eb="4">
      <t>カンコウ</t>
    </rPh>
    <rPh sb="4" eb="6">
      <t>ガクブ</t>
    </rPh>
    <phoneticPr fontId="2"/>
  </si>
  <si>
    <t>情報連携学部</t>
    <rPh sb="0" eb="2">
      <t>ジョウホウ</t>
    </rPh>
    <rPh sb="2" eb="4">
      <t>レンケイ</t>
    </rPh>
    <rPh sb="4" eb="6">
      <t>ガクブ</t>
    </rPh>
    <phoneticPr fontId="2"/>
  </si>
  <si>
    <t>スポーツ文化学部</t>
    <rPh sb="4" eb="6">
      <t>ブンカ</t>
    </rPh>
    <rPh sb="6" eb="8">
      <t>ガクブ</t>
    </rPh>
    <phoneticPr fontId="2"/>
  </si>
  <si>
    <t>心理学部</t>
    <rPh sb="0" eb="3">
      <t>シンリガク</t>
    </rPh>
    <rPh sb="3" eb="4">
      <t>ブ</t>
    </rPh>
    <phoneticPr fontId="2"/>
  </si>
  <si>
    <t>人間共生学部</t>
    <phoneticPr fontId="2"/>
  </si>
  <si>
    <t>経営学部</t>
    <rPh sb="0" eb="2">
      <t>ケイエイ</t>
    </rPh>
    <rPh sb="2" eb="4">
      <t>ガクブ</t>
    </rPh>
    <phoneticPr fontId="2"/>
  </si>
  <si>
    <t>芸術学部</t>
    <rPh sb="0" eb="2">
      <t>ゲイジュツ</t>
    </rPh>
    <phoneticPr fontId="2"/>
  </si>
  <si>
    <t>経済経営学部</t>
    <phoneticPr fontId="2"/>
  </si>
  <si>
    <t>国際コミュニケーション学部</t>
    <phoneticPr fontId="2"/>
  </si>
  <si>
    <t>医療保健学部</t>
    <phoneticPr fontId="2"/>
  </si>
  <si>
    <t>保健医療学部</t>
    <rPh sb="0" eb="2">
      <t>ホケン</t>
    </rPh>
    <rPh sb="2" eb="4">
      <t>イリョウ</t>
    </rPh>
    <rPh sb="4" eb="6">
      <t>ガクブ</t>
    </rPh>
    <phoneticPr fontId="2"/>
  </si>
  <si>
    <t>スポーツ健康科学部</t>
    <phoneticPr fontId="2"/>
  </si>
  <si>
    <t>創造表現学部</t>
    <rPh sb="0" eb="4">
      <t>ソウゾウヒョウゲン</t>
    </rPh>
    <phoneticPr fontId="2"/>
  </si>
  <si>
    <t>人間健康学部</t>
    <rPh sb="2" eb="4">
      <t>ケンコウ</t>
    </rPh>
    <phoneticPr fontId="2"/>
  </si>
  <si>
    <t>世界共生学部</t>
    <phoneticPr fontId="2"/>
  </si>
  <si>
    <t>松山看護学部</t>
    <phoneticPr fontId="2"/>
  </si>
  <si>
    <t>こども教育学部</t>
    <phoneticPr fontId="2"/>
  </si>
  <si>
    <t>現代社会学部</t>
    <rPh sb="0" eb="2">
      <t>ゲンダイ</t>
    </rPh>
    <rPh sb="2" eb="4">
      <t>シャカイ</t>
    </rPh>
    <rPh sb="4" eb="6">
      <t>ガクブ</t>
    </rPh>
    <phoneticPr fontId="2"/>
  </si>
  <si>
    <t>国際英語学部</t>
    <phoneticPr fontId="2"/>
  </si>
  <si>
    <t>発達教育学部</t>
    <phoneticPr fontId="2"/>
  </si>
  <si>
    <t>現代人間学部</t>
    <phoneticPr fontId="2"/>
  </si>
  <si>
    <t>ロボティクス＆デザイン工学部</t>
    <phoneticPr fontId="2"/>
  </si>
  <si>
    <t>スポーツ健康学部</t>
    <rPh sb="4" eb="6">
      <t>ケンコウ</t>
    </rPh>
    <rPh sb="6" eb="8">
      <t>ガクブ</t>
    </rPh>
    <phoneticPr fontId="2"/>
  </si>
  <si>
    <t>経済情報学部</t>
    <phoneticPr fontId="2"/>
  </si>
  <si>
    <t>現代ビジネス学部</t>
    <rPh sb="0" eb="2">
      <t>ゲンダイ</t>
    </rPh>
    <phoneticPr fontId="2"/>
  </si>
  <si>
    <t>国際関係学部</t>
    <rPh sb="0" eb="2">
      <t>コクサイ</t>
    </rPh>
    <rPh sb="2" eb="4">
      <t>カンケイ</t>
    </rPh>
    <rPh sb="4" eb="6">
      <t>ガクブ</t>
    </rPh>
    <phoneticPr fontId="2"/>
  </si>
  <si>
    <t>現代ビジネス学部</t>
    <phoneticPr fontId="2"/>
  </si>
  <si>
    <t>理工学部</t>
    <rPh sb="0" eb="2">
      <t>リコウ</t>
    </rPh>
    <rPh sb="2" eb="4">
      <t>ガクブ</t>
    </rPh>
    <phoneticPr fontId="2"/>
  </si>
  <si>
    <t>生命科学部</t>
    <rPh sb="0" eb="5">
      <t>セイメイカガクブ</t>
    </rPh>
    <phoneticPr fontId="2"/>
  </si>
  <si>
    <t>建築都市工学部</t>
    <rPh sb="0" eb="2">
      <t>ケンチク</t>
    </rPh>
    <rPh sb="2" eb="4">
      <t>トシ</t>
    </rPh>
    <rPh sb="4" eb="7">
      <t>コウガクブ</t>
    </rPh>
    <phoneticPr fontId="2"/>
  </si>
  <si>
    <t>人間健康学部</t>
    <rPh sb="0" eb="2">
      <t>ニンゲン</t>
    </rPh>
    <rPh sb="2" eb="4">
      <t>ケンコウ</t>
    </rPh>
    <rPh sb="4" eb="6">
      <t>ガクブ</t>
    </rPh>
    <phoneticPr fontId="2"/>
  </si>
  <si>
    <t>医工農学総合教育部</t>
    <rPh sb="2" eb="3">
      <t>ノウ</t>
    </rPh>
    <phoneticPr fontId="2"/>
  </si>
  <si>
    <t>総合理工学研究科</t>
    <phoneticPr fontId="2"/>
  </si>
  <si>
    <t>学校教育学研究科</t>
    <rPh sb="0" eb="2">
      <t>ガッコウ</t>
    </rPh>
    <phoneticPr fontId="2"/>
  </si>
  <si>
    <t>地域デザイン研究科</t>
    <rPh sb="0" eb="2">
      <t>チイキ</t>
    </rPh>
    <phoneticPr fontId="2"/>
  </si>
  <si>
    <t>複合芸術研究科</t>
    <phoneticPr fontId="2"/>
  </si>
  <si>
    <t>環境経営研究科</t>
    <phoneticPr fontId="2"/>
  </si>
  <si>
    <t>リハビリテーション科学研究科</t>
    <phoneticPr fontId="2"/>
  </si>
  <si>
    <t>こども発達学研究科</t>
    <phoneticPr fontId="2"/>
  </si>
  <si>
    <t>実践宗教学研究科</t>
    <phoneticPr fontId="2"/>
  </si>
  <si>
    <t>言語科学研究科</t>
    <rPh sb="0" eb="2">
      <t>ゲンゴ</t>
    </rPh>
    <rPh sb="2" eb="4">
      <t>カガク</t>
    </rPh>
    <phoneticPr fontId="2"/>
  </si>
  <si>
    <t>公衆衛生学研究科</t>
    <rPh sb="0" eb="2">
      <t>コウシュウ</t>
    </rPh>
    <rPh sb="2" eb="5">
      <t>エイセイガク</t>
    </rPh>
    <rPh sb="5" eb="7">
      <t>ケンキュウ</t>
    </rPh>
    <rPh sb="7" eb="8">
      <t>カ</t>
    </rPh>
    <phoneticPr fontId="2"/>
  </si>
  <si>
    <t>情報連携学研究科</t>
    <rPh sb="0" eb="2">
      <t>ジョウホウ</t>
    </rPh>
    <rPh sb="2" eb="4">
      <t>レンケイ</t>
    </rPh>
    <rPh sb="4" eb="5">
      <t>ガク</t>
    </rPh>
    <rPh sb="5" eb="8">
      <t>ケンキュウカ</t>
    </rPh>
    <phoneticPr fontId="2"/>
  </si>
  <si>
    <t>教育学研究科</t>
    <rPh sb="0" eb="6">
      <t>キョウイクガクケンキュウカ</t>
    </rPh>
    <phoneticPr fontId="2"/>
  </si>
  <si>
    <t>経営管理研究科</t>
    <rPh sb="0" eb="2">
      <t>ケイエイ</t>
    </rPh>
    <rPh sb="2" eb="4">
      <t>カンリ</t>
    </rPh>
    <rPh sb="4" eb="7">
      <t>ケンキュウカ</t>
    </rPh>
    <phoneticPr fontId="2"/>
  </si>
  <si>
    <t>教育実践研究科</t>
    <rPh sb="0" eb="2">
      <t>キョウイク</t>
    </rPh>
    <rPh sb="2" eb="4">
      <t>ジッセン</t>
    </rPh>
    <rPh sb="4" eb="6">
      <t>ケンキュウ</t>
    </rPh>
    <rPh sb="6" eb="7">
      <t>カ</t>
    </rPh>
    <phoneticPr fontId="2"/>
  </si>
  <si>
    <t>横浜創英大学</t>
  </si>
  <si>
    <t>経済学研究科</t>
    <rPh sb="0" eb="2">
      <t>ケイザイ</t>
    </rPh>
    <rPh sb="2" eb="3">
      <t>ガク</t>
    </rPh>
    <rPh sb="3" eb="5">
      <t>ケンキュウ</t>
    </rPh>
    <rPh sb="5" eb="6">
      <t>カ</t>
    </rPh>
    <phoneticPr fontId="2"/>
  </si>
  <si>
    <t>工学研究科</t>
    <rPh sb="0" eb="2">
      <t>コウガク</t>
    </rPh>
    <rPh sb="2" eb="5">
      <t>ケンキュウカ</t>
    </rPh>
    <phoneticPr fontId="2"/>
  </si>
  <si>
    <t>現代ビジネス研究科</t>
    <rPh sb="0" eb="2">
      <t>ゲンダイ</t>
    </rPh>
    <rPh sb="6" eb="8">
      <t>ケンキュウ</t>
    </rPh>
    <rPh sb="8" eb="9">
      <t>カ</t>
    </rPh>
    <phoneticPr fontId="2"/>
  </si>
  <si>
    <t>教職研究科</t>
    <rPh sb="0" eb="2">
      <t>キョウショク</t>
    </rPh>
    <rPh sb="2" eb="4">
      <t>ケンキュウ</t>
    </rPh>
    <rPh sb="4" eb="5">
      <t>カ</t>
    </rPh>
    <phoneticPr fontId="2"/>
  </si>
  <si>
    <t>ロボティクス&amp;デザイン工学研究科</t>
    <phoneticPr fontId="2"/>
  </si>
  <si>
    <t>看護保健学研究科</t>
    <rPh sb="0" eb="2">
      <t>カンゴ</t>
    </rPh>
    <rPh sb="2" eb="4">
      <t>ホケン</t>
    </rPh>
    <rPh sb="4" eb="5">
      <t>ガク</t>
    </rPh>
    <rPh sb="5" eb="8">
      <t>ケンキュウカ</t>
    </rPh>
    <phoneticPr fontId="2"/>
  </si>
  <si>
    <t>看護学研究科</t>
    <rPh sb="0" eb="2">
      <t>カンゴ</t>
    </rPh>
    <rPh sb="2" eb="3">
      <t>ガク</t>
    </rPh>
    <rPh sb="3" eb="5">
      <t>ケンキュウ</t>
    </rPh>
    <rPh sb="5" eb="6">
      <t>カ</t>
    </rPh>
    <phoneticPr fontId="2"/>
  </si>
  <si>
    <t>宗教文化研究科</t>
    <phoneticPr fontId="2"/>
  </si>
  <si>
    <t>地域創生農学研究科</t>
    <rPh sb="0" eb="2">
      <t>チイキ</t>
    </rPh>
    <rPh sb="2" eb="4">
      <t>ソウセイ</t>
    </rPh>
    <rPh sb="4" eb="6">
      <t>ノウガク</t>
    </rPh>
    <rPh sb="6" eb="9">
      <t>ケンキュウカ</t>
    </rPh>
    <phoneticPr fontId="2"/>
  </si>
  <si>
    <t>総合政策学研究科</t>
    <rPh sb="4" eb="5">
      <t>ガク</t>
    </rPh>
    <phoneticPr fontId="2"/>
  </si>
  <si>
    <t>創生学部</t>
    <rPh sb="0" eb="2">
      <t>ソウセイ</t>
    </rPh>
    <rPh sb="2" eb="4">
      <t>ガクブ</t>
    </rPh>
    <phoneticPr fontId="2"/>
  </si>
  <si>
    <t>情報学部</t>
    <phoneticPr fontId="2"/>
  </si>
  <si>
    <t>人文学研究科</t>
    <rPh sb="0" eb="1">
      <t>ジン</t>
    </rPh>
    <phoneticPr fontId="2"/>
  </si>
  <si>
    <t>情報学研究科</t>
    <phoneticPr fontId="2"/>
  </si>
  <si>
    <t>都市科学部</t>
    <rPh sb="2" eb="5">
      <t>カガクブ</t>
    </rPh>
    <phoneticPr fontId="2"/>
  </si>
  <si>
    <t>国際人間科学部</t>
    <phoneticPr fontId="2"/>
  </si>
  <si>
    <t>健康医療スポーツ学部</t>
    <phoneticPr fontId="2"/>
  </si>
  <si>
    <t>データサイエンス学部</t>
    <phoneticPr fontId="2"/>
  </si>
  <si>
    <t>理工学部</t>
    <rPh sb="0" eb="2">
      <t>リコウ</t>
    </rPh>
    <phoneticPr fontId="2"/>
  </si>
  <si>
    <t>健康科学部</t>
    <rPh sb="0" eb="2">
      <t>ケンコウ</t>
    </rPh>
    <rPh sb="2" eb="5">
      <t>カガクブ</t>
    </rPh>
    <phoneticPr fontId="2"/>
  </si>
  <si>
    <t>海洋生命科学部</t>
    <phoneticPr fontId="2"/>
  </si>
  <si>
    <t>海洋資源環境学部</t>
    <phoneticPr fontId="2"/>
  </si>
  <si>
    <t>総合経営学部</t>
    <phoneticPr fontId="2"/>
  </si>
  <si>
    <t>持続性社会創生科学研究科</t>
    <phoneticPr fontId="2"/>
  </si>
  <si>
    <t>総合科学研究科</t>
    <rPh sb="0" eb="2">
      <t>ソウゴウ</t>
    </rPh>
    <rPh sb="2" eb="4">
      <t>カガク</t>
    </rPh>
    <rPh sb="4" eb="7">
      <t>ケンキュウカ</t>
    </rPh>
    <phoneticPr fontId="2"/>
  </si>
  <si>
    <t>地域政策研究科</t>
    <rPh sb="0" eb="2">
      <t>チイキ</t>
    </rPh>
    <rPh sb="2" eb="4">
      <t>セイサク</t>
    </rPh>
    <phoneticPr fontId="2"/>
  </si>
  <si>
    <t>基幹教育院</t>
  </si>
  <si>
    <t>大学院基幹教育</t>
    <phoneticPr fontId="2"/>
  </si>
  <si>
    <t>国際教育インスティテュート</t>
  </si>
  <si>
    <t>人文社会科学部</t>
    <rPh sb="0" eb="2">
      <t>ジンブン</t>
    </rPh>
    <rPh sb="2" eb="4">
      <t>シャカイ</t>
    </rPh>
    <rPh sb="4" eb="7">
      <t>カガクブ</t>
    </rPh>
    <phoneticPr fontId="2"/>
  </si>
  <si>
    <t>人文公共学府</t>
    <rPh sb="0" eb="2">
      <t>ジンブン</t>
    </rPh>
    <rPh sb="2" eb="4">
      <t>コウキョウ</t>
    </rPh>
    <rPh sb="4" eb="6">
      <t>ガクフ</t>
    </rPh>
    <phoneticPr fontId="2"/>
  </si>
  <si>
    <t>専門法務研究科</t>
    <rPh sb="0" eb="2">
      <t>センモン</t>
    </rPh>
    <rPh sb="2" eb="4">
      <t>ホウム</t>
    </rPh>
    <rPh sb="4" eb="7">
      <t>ケンキュウカ</t>
    </rPh>
    <phoneticPr fontId="2"/>
  </si>
  <si>
    <t>融合理工学府</t>
    <rPh sb="0" eb="2">
      <t>ユウゴウ</t>
    </rPh>
    <rPh sb="2" eb="4">
      <t>リコウ</t>
    </rPh>
    <rPh sb="4" eb="6">
      <t>ガクフ</t>
    </rPh>
    <phoneticPr fontId="2"/>
  </si>
  <si>
    <t>人文社会科学研究科</t>
    <phoneticPr fontId="2"/>
  </si>
  <si>
    <t>自然科学技術研究科</t>
    <phoneticPr fontId="2"/>
  </si>
  <si>
    <t>カ 修了要件</t>
    <rPh sb="2" eb="4">
      <t>シュウリョウ</t>
    </rPh>
    <rPh sb="4" eb="6">
      <t>ヨウケン</t>
    </rPh>
    <phoneticPr fontId="2"/>
  </si>
  <si>
    <t>ａ</t>
    <phoneticPr fontId="2"/>
  </si>
  <si>
    <t>ｂ</t>
    <phoneticPr fontId="2"/>
  </si>
  <si>
    <t>ｃ</t>
    <phoneticPr fontId="2"/>
  </si>
  <si>
    <t>ウ　総開設時間数</t>
    <phoneticPr fontId="2"/>
  </si>
  <si>
    <t>足利大学</t>
  </si>
  <si>
    <t>人文社会学部</t>
    <rPh sb="0" eb="2">
      <t>ジンモン</t>
    </rPh>
    <rPh sb="2" eb="4">
      <t>シャカイ</t>
    </rPh>
    <rPh sb="4" eb="6">
      <t>ガクブ</t>
    </rPh>
    <phoneticPr fontId="2"/>
  </si>
  <si>
    <t>法学部</t>
    <rPh sb="0" eb="3">
      <t>ホウガクブ</t>
    </rPh>
    <phoneticPr fontId="2"/>
  </si>
  <si>
    <t>経済経営学部</t>
    <rPh sb="0" eb="2">
      <t>ケイザイ</t>
    </rPh>
    <rPh sb="2" eb="4">
      <t>ケイエイ</t>
    </rPh>
    <rPh sb="4" eb="6">
      <t>ガクブ</t>
    </rPh>
    <phoneticPr fontId="2"/>
  </si>
  <si>
    <t>理学部</t>
    <rPh sb="0" eb="3">
      <t>リガクブ</t>
    </rPh>
    <phoneticPr fontId="2"/>
  </si>
  <si>
    <t>生産システム科学部</t>
    <rPh sb="0" eb="2">
      <t>セイサン</t>
    </rPh>
    <rPh sb="6" eb="7">
      <t>カ</t>
    </rPh>
    <rPh sb="7" eb="9">
      <t>ガクブ</t>
    </rPh>
    <phoneticPr fontId="2"/>
  </si>
  <si>
    <t>国際文化交流学部</t>
    <rPh sb="0" eb="2">
      <t>コクサイ</t>
    </rPh>
    <rPh sb="4" eb="6">
      <t>コウリュウ</t>
    </rPh>
    <rPh sb="6" eb="8">
      <t>ガクブ</t>
    </rPh>
    <phoneticPr fontId="2"/>
  </si>
  <si>
    <t>グローバルマネジメント学部</t>
    <rPh sb="11" eb="13">
      <t>ガクブ</t>
    </rPh>
    <phoneticPr fontId="2"/>
  </si>
  <si>
    <t>健康発達学部</t>
    <rPh sb="0" eb="2">
      <t>ケンコウ</t>
    </rPh>
    <rPh sb="2" eb="4">
      <t>ハッタツ</t>
    </rPh>
    <rPh sb="4" eb="6">
      <t>ガクブ</t>
    </rPh>
    <phoneticPr fontId="2"/>
  </si>
  <si>
    <t>総合生命理学部</t>
    <rPh sb="0" eb="2">
      <t>ソウゴウ</t>
    </rPh>
    <rPh sb="2" eb="4">
      <t>セイメイ</t>
    </rPh>
    <rPh sb="4" eb="7">
      <t>リガクブ</t>
    </rPh>
    <phoneticPr fontId="2"/>
  </si>
  <si>
    <t>人間文化学部</t>
    <rPh sb="0" eb="2">
      <t>ニンゲン</t>
    </rPh>
    <phoneticPr fontId="2"/>
  </si>
  <si>
    <t>薬学部</t>
    <phoneticPr fontId="2"/>
  </si>
  <si>
    <t>心理学部</t>
    <rPh sb="0" eb="2">
      <t>シンリ</t>
    </rPh>
    <phoneticPr fontId="2"/>
  </si>
  <si>
    <t>地域経営学部</t>
    <rPh sb="0" eb="2">
      <t>チイキ</t>
    </rPh>
    <rPh sb="2" eb="4">
      <t>ケイエイ</t>
    </rPh>
    <rPh sb="4" eb="6">
      <t>ガクブ</t>
    </rPh>
    <phoneticPr fontId="2"/>
  </si>
  <si>
    <t>スポーツプロモーション学部</t>
    <rPh sb="11" eb="13">
      <t>ガクブ</t>
    </rPh>
    <phoneticPr fontId="2"/>
  </si>
  <si>
    <t>赤坂心理・医療福祉マネジメント学部</t>
    <rPh sb="0" eb="2">
      <t>アカサカ</t>
    </rPh>
    <rPh sb="2" eb="4">
      <t>シンリ</t>
    </rPh>
    <rPh sb="5" eb="7">
      <t>イリョウ</t>
    </rPh>
    <rPh sb="7" eb="9">
      <t>フクシ</t>
    </rPh>
    <rPh sb="15" eb="17">
      <t>ガクブ</t>
    </rPh>
    <phoneticPr fontId="2"/>
  </si>
  <si>
    <t>保育児童学部</t>
    <rPh sb="0" eb="2">
      <t>ホイク</t>
    </rPh>
    <rPh sb="2" eb="4">
      <t>ジドウ</t>
    </rPh>
    <rPh sb="4" eb="6">
      <t>ガクブ</t>
    </rPh>
    <phoneticPr fontId="2"/>
  </si>
  <si>
    <t>心理福祉学部</t>
    <rPh sb="0" eb="2">
      <t>シンリ</t>
    </rPh>
    <rPh sb="2" eb="4">
      <t>フクシ</t>
    </rPh>
    <rPh sb="4" eb="6">
      <t>ガクブ</t>
    </rPh>
    <phoneticPr fontId="2"/>
  </si>
  <si>
    <t>幕張ヒューマンケア学部</t>
    <rPh sb="0" eb="2">
      <t>マクハリ</t>
    </rPh>
    <rPh sb="9" eb="11">
      <t>ガクブ</t>
    </rPh>
    <phoneticPr fontId="2"/>
  </si>
  <si>
    <t>管理栄養学部</t>
    <rPh sb="0" eb="2">
      <t>カンリ</t>
    </rPh>
    <rPh sb="2" eb="4">
      <t>エイヨウ</t>
    </rPh>
    <rPh sb="4" eb="6">
      <t>ガクブ</t>
    </rPh>
    <phoneticPr fontId="2"/>
  </si>
  <si>
    <t>基幹工学部</t>
    <rPh sb="0" eb="2">
      <t>キカン</t>
    </rPh>
    <rPh sb="2" eb="5">
      <t>コウガクブ</t>
    </rPh>
    <phoneticPr fontId="2"/>
  </si>
  <si>
    <t>先進工学部</t>
    <rPh sb="0" eb="2">
      <t>センシン</t>
    </rPh>
    <rPh sb="2" eb="5">
      <t>コウガクブ</t>
    </rPh>
    <phoneticPr fontId="2"/>
  </si>
  <si>
    <t>心理学部</t>
    <rPh sb="0" eb="2">
      <t>シンリ</t>
    </rPh>
    <rPh sb="2" eb="4">
      <t>ガクブ</t>
    </rPh>
    <phoneticPr fontId="2"/>
  </si>
  <si>
    <t>社会学部</t>
    <rPh sb="0" eb="2">
      <t>シャカイ</t>
    </rPh>
    <rPh sb="2" eb="4">
      <t>ガクブ</t>
    </rPh>
    <phoneticPr fontId="2"/>
  </si>
  <si>
    <t>千葉看護学部</t>
    <rPh sb="0" eb="2">
      <t>チバ</t>
    </rPh>
    <rPh sb="2" eb="4">
      <t>カンゴ</t>
    </rPh>
    <rPh sb="4" eb="6">
      <t>ガクブ</t>
    </rPh>
    <phoneticPr fontId="2"/>
  </si>
  <si>
    <t>和歌山看護学部</t>
    <rPh sb="0" eb="3">
      <t>ワカヤマ</t>
    </rPh>
    <rPh sb="3" eb="5">
      <t>カンゴ</t>
    </rPh>
    <rPh sb="5" eb="7">
      <t>ガクブ</t>
    </rPh>
    <phoneticPr fontId="2"/>
  </si>
  <si>
    <t>人間栄養学部</t>
    <rPh sb="0" eb="2">
      <t>ニンゲン</t>
    </rPh>
    <rPh sb="2" eb="4">
      <t>エイヨウ</t>
    </rPh>
    <rPh sb="4" eb="6">
      <t>ガクブ</t>
    </rPh>
    <phoneticPr fontId="2"/>
  </si>
  <si>
    <t>スポーツマネジメント学部</t>
    <rPh sb="10" eb="12">
      <t>ガクブ</t>
    </rPh>
    <phoneticPr fontId="2"/>
  </si>
  <si>
    <t>メディア学部</t>
    <rPh sb="4" eb="6">
      <t>ガクブ</t>
    </rPh>
    <phoneticPr fontId="2"/>
  </si>
  <si>
    <t>文化社会学部</t>
    <rPh sb="0" eb="2">
      <t>ブンカ</t>
    </rPh>
    <rPh sb="2" eb="4">
      <t>シャカイ</t>
    </rPh>
    <rPh sb="4" eb="6">
      <t>ガクブ</t>
    </rPh>
    <phoneticPr fontId="2"/>
  </si>
  <si>
    <t>健康学部</t>
    <rPh sb="0" eb="2">
      <t>ケンコウ</t>
    </rPh>
    <rPh sb="2" eb="4">
      <t>ガクブ</t>
    </rPh>
    <phoneticPr fontId="2"/>
  </si>
  <si>
    <t>経営情報学部</t>
    <rPh sb="0" eb="2">
      <t>ケイエイ</t>
    </rPh>
    <rPh sb="2" eb="4">
      <t>ジョウホウ</t>
    </rPh>
    <rPh sb="4" eb="6">
      <t>ガクブ</t>
    </rPh>
    <phoneticPr fontId="2"/>
  </si>
  <si>
    <t>食料産業学部</t>
    <rPh sb="0" eb="2">
      <t>ショクリョウ</t>
    </rPh>
    <rPh sb="2" eb="4">
      <t>サンギョウ</t>
    </rPh>
    <rPh sb="4" eb="6">
      <t>ガクブ</t>
    </rPh>
    <phoneticPr fontId="2"/>
  </si>
  <si>
    <t>社会学部</t>
    <rPh sb="0" eb="2">
      <t>シャカイ</t>
    </rPh>
    <phoneticPr fontId="2"/>
  </si>
  <si>
    <t>国際貢献学部</t>
    <rPh sb="0" eb="2">
      <t>コクサイ</t>
    </rPh>
    <rPh sb="2" eb="4">
      <t>コウケン</t>
    </rPh>
    <rPh sb="4" eb="6">
      <t>ガクブ</t>
    </rPh>
    <phoneticPr fontId="2"/>
  </si>
  <si>
    <t>情報理工学部</t>
    <rPh sb="0" eb="2">
      <t>ジョウホウ</t>
    </rPh>
    <rPh sb="2" eb="4">
      <t>リコウ</t>
    </rPh>
    <rPh sb="4" eb="6">
      <t>ガクブ</t>
    </rPh>
    <phoneticPr fontId="2"/>
  </si>
  <si>
    <t>食マネジメント学部</t>
    <rPh sb="0" eb="1">
      <t>ショク</t>
    </rPh>
    <rPh sb="7" eb="9">
      <t>ガクブ</t>
    </rPh>
    <phoneticPr fontId="2"/>
  </si>
  <si>
    <t>経営経済学部</t>
    <rPh sb="0" eb="2">
      <t>ケイエイ</t>
    </rPh>
    <rPh sb="2" eb="4">
      <t>ケイザイ</t>
    </rPh>
    <rPh sb="4" eb="6">
      <t>ガクブ</t>
    </rPh>
    <phoneticPr fontId="2"/>
  </si>
  <si>
    <t>公共学部</t>
    <rPh sb="0" eb="2">
      <t>コウキョウ</t>
    </rPh>
    <rPh sb="2" eb="4">
      <t>ガクブ</t>
    </rPh>
    <phoneticPr fontId="2"/>
  </si>
  <si>
    <t>医療栄養学部</t>
    <rPh sb="0" eb="2">
      <t>イリョウ</t>
    </rPh>
    <rPh sb="2" eb="4">
      <t>エイヨウ</t>
    </rPh>
    <rPh sb="4" eb="6">
      <t>ガクブ</t>
    </rPh>
    <phoneticPr fontId="2"/>
  </si>
  <si>
    <t>獣医学部</t>
    <rPh sb="0" eb="2">
      <t>ジュウイ</t>
    </rPh>
    <rPh sb="2" eb="4">
      <t>ガクブ</t>
    </rPh>
    <phoneticPr fontId="2"/>
  </si>
  <si>
    <t>地域マネジメント学部</t>
    <rPh sb="0" eb="2">
      <t>チイキ</t>
    </rPh>
    <rPh sb="8" eb="10">
      <t>ガクブ</t>
    </rPh>
    <phoneticPr fontId="2"/>
  </si>
  <si>
    <t>国際コミュニティ学部</t>
    <rPh sb="0" eb="2">
      <t>コクサイ</t>
    </rPh>
    <rPh sb="8" eb="10">
      <t>ガクブ</t>
    </rPh>
    <phoneticPr fontId="2"/>
  </si>
  <si>
    <t>商学部</t>
    <rPh sb="0" eb="1">
      <t>ショウ</t>
    </rPh>
    <rPh sb="1" eb="3">
      <t>ガクブ</t>
    </rPh>
    <phoneticPr fontId="2"/>
  </si>
  <si>
    <t>地域共創学部</t>
    <rPh sb="0" eb="2">
      <t>チイキ</t>
    </rPh>
    <rPh sb="2" eb="3">
      <t>トモ</t>
    </rPh>
    <rPh sb="3" eb="4">
      <t>ツクル</t>
    </rPh>
    <rPh sb="4" eb="6">
      <t>ガクブ</t>
    </rPh>
    <phoneticPr fontId="2"/>
  </si>
  <si>
    <t>現代文化学部</t>
    <rPh sb="0" eb="2">
      <t>ゲンダイ</t>
    </rPh>
    <rPh sb="2" eb="4">
      <t>ブンカ</t>
    </rPh>
    <rPh sb="4" eb="6">
      <t>ガクブ</t>
    </rPh>
    <phoneticPr fontId="2"/>
  </si>
  <si>
    <t>法学政治学研究科</t>
    <rPh sb="2" eb="5">
      <t>セイジガク</t>
    </rPh>
    <rPh sb="5" eb="8">
      <t>ケンキュウカ</t>
    </rPh>
    <phoneticPr fontId="2"/>
  </si>
  <si>
    <t>経営学研究科</t>
    <rPh sb="0" eb="3">
      <t>ケイエイガク</t>
    </rPh>
    <rPh sb="3" eb="6">
      <t>ケンキュウカ</t>
    </rPh>
    <phoneticPr fontId="2"/>
  </si>
  <si>
    <t>理学研究科</t>
    <rPh sb="0" eb="2">
      <t>リガク</t>
    </rPh>
    <rPh sb="2" eb="5">
      <t>ケンキュウカ</t>
    </rPh>
    <phoneticPr fontId="2"/>
  </si>
  <si>
    <t>看護学研究科</t>
    <rPh sb="0" eb="3">
      <t>カンゴガク</t>
    </rPh>
    <rPh sb="3" eb="6">
      <t>ケンキュウカ</t>
    </rPh>
    <phoneticPr fontId="2"/>
  </si>
  <si>
    <t>看護学研究科</t>
    <rPh sb="0" eb="2">
      <t>カンゴ</t>
    </rPh>
    <rPh sb="2" eb="3">
      <t>ガク</t>
    </rPh>
    <rPh sb="3" eb="6">
      <t>ケンキュウカ</t>
    </rPh>
    <phoneticPr fontId="2"/>
  </si>
  <si>
    <t>学校教育研究科</t>
    <rPh sb="0" eb="2">
      <t>ガッコウ</t>
    </rPh>
    <rPh sb="2" eb="4">
      <t>キョウイク</t>
    </rPh>
    <rPh sb="4" eb="7">
      <t>ケンキュウカ</t>
    </rPh>
    <phoneticPr fontId="2"/>
  </si>
  <si>
    <t>国際平和学研究科</t>
    <rPh sb="0" eb="2">
      <t>コクサイ</t>
    </rPh>
    <rPh sb="2" eb="4">
      <t>ヘイワ</t>
    </rPh>
    <rPh sb="4" eb="5">
      <t>ガク</t>
    </rPh>
    <rPh sb="5" eb="8">
      <t>ケンキュウカ</t>
    </rPh>
    <phoneticPr fontId="2"/>
  </si>
  <si>
    <t>保健学研究科</t>
    <phoneticPr fontId="2"/>
  </si>
  <si>
    <t>医療科学研究科</t>
    <rPh sb="0" eb="2">
      <t>イリョウ</t>
    </rPh>
    <rPh sb="2" eb="4">
      <t>カガク</t>
    </rPh>
    <rPh sb="4" eb="7">
      <t>ケンキュウカ</t>
    </rPh>
    <phoneticPr fontId="2"/>
  </si>
  <si>
    <t>国際学研究科</t>
    <rPh sb="0" eb="2">
      <t>コクサイ</t>
    </rPh>
    <rPh sb="2" eb="3">
      <t>ガク</t>
    </rPh>
    <rPh sb="3" eb="6">
      <t>ケンキュウカ</t>
    </rPh>
    <phoneticPr fontId="2"/>
  </si>
  <si>
    <t>国際観光学研究科</t>
    <rPh sb="0" eb="2">
      <t>コクサイ</t>
    </rPh>
    <rPh sb="2" eb="4">
      <t>カンコウ</t>
    </rPh>
    <rPh sb="4" eb="5">
      <t>ガク</t>
    </rPh>
    <rPh sb="5" eb="8">
      <t>ケンキュウカ</t>
    </rPh>
    <phoneticPr fontId="2"/>
  </si>
  <si>
    <t>社会福祉学研究科</t>
    <rPh sb="0" eb="2">
      <t>シャカイ</t>
    </rPh>
    <rPh sb="2" eb="4">
      <t>フクシ</t>
    </rPh>
    <rPh sb="4" eb="5">
      <t>ガク</t>
    </rPh>
    <rPh sb="5" eb="8">
      <t>ケンキュウカ</t>
    </rPh>
    <phoneticPr fontId="2"/>
  </si>
  <si>
    <t>ライフデザイン学研究科</t>
    <rPh sb="7" eb="8">
      <t>ガク</t>
    </rPh>
    <rPh sb="8" eb="11">
      <t>ケンキュウカ</t>
    </rPh>
    <phoneticPr fontId="2"/>
  </si>
  <si>
    <t>保健医療学研究科</t>
    <rPh sb="0" eb="2">
      <t>ホケン</t>
    </rPh>
    <phoneticPr fontId="2"/>
  </si>
  <si>
    <t>法学研究科</t>
    <phoneticPr fontId="2"/>
  </si>
  <si>
    <t>人間科学研究科</t>
    <rPh sb="0" eb="2">
      <t>ニンゲン</t>
    </rPh>
    <rPh sb="2" eb="4">
      <t>カガク</t>
    </rPh>
    <rPh sb="4" eb="7">
      <t>ケンキュウカ</t>
    </rPh>
    <phoneticPr fontId="2"/>
  </si>
  <si>
    <t>農学研究科</t>
    <rPh sb="0" eb="1">
      <t>ノウ</t>
    </rPh>
    <rPh sb="1" eb="2">
      <t>ガク</t>
    </rPh>
    <rPh sb="2" eb="5">
      <t>ケンキュウカ</t>
    </rPh>
    <phoneticPr fontId="2"/>
  </si>
  <si>
    <t>経営・経済研究科</t>
    <rPh sb="0" eb="2">
      <t>ケイエイ</t>
    </rPh>
    <rPh sb="3" eb="5">
      <t>ケイザイ</t>
    </rPh>
    <rPh sb="5" eb="8">
      <t>ケンキュウカ</t>
    </rPh>
    <phoneticPr fontId="2"/>
  </si>
  <si>
    <t>医療保健学研究科</t>
    <rPh sb="0" eb="2">
      <t>イリョウ</t>
    </rPh>
    <rPh sb="2" eb="4">
      <t>ホケン</t>
    </rPh>
    <rPh sb="4" eb="5">
      <t>ガク</t>
    </rPh>
    <rPh sb="5" eb="8">
      <t>ケンキュウカ</t>
    </rPh>
    <phoneticPr fontId="2"/>
  </si>
  <si>
    <t>教育学研究科</t>
    <rPh sb="0" eb="2">
      <t>キョウイク</t>
    </rPh>
    <phoneticPr fontId="2"/>
  </si>
  <si>
    <t>音楽研究科</t>
    <rPh sb="0" eb="2">
      <t>オンガク</t>
    </rPh>
    <phoneticPr fontId="2"/>
  </si>
  <si>
    <t>教育学研究科</t>
    <rPh sb="0" eb="3">
      <t>キョウイクガク</t>
    </rPh>
    <phoneticPr fontId="2"/>
  </si>
  <si>
    <t>保健学研究科</t>
    <rPh sb="0" eb="2">
      <t>ホケン</t>
    </rPh>
    <rPh sb="2" eb="3">
      <t>ガク</t>
    </rPh>
    <rPh sb="3" eb="6">
      <t>ケンキュウカ</t>
    </rPh>
    <phoneticPr fontId="2"/>
  </si>
  <si>
    <t>保健医療学研究科</t>
    <rPh sb="0" eb="2">
      <t>ホケン</t>
    </rPh>
    <rPh sb="2" eb="4">
      <t>イリョウ</t>
    </rPh>
    <phoneticPr fontId="2"/>
  </si>
  <si>
    <t>スポーツ学研究科</t>
    <phoneticPr fontId="2"/>
  </si>
  <si>
    <t>健康栄養科学研究科</t>
    <rPh sb="0" eb="2">
      <t>ケンコウ</t>
    </rPh>
    <rPh sb="2" eb="5">
      <t>エイヨウカ</t>
    </rPh>
    <rPh sb="5" eb="6">
      <t>ガク</t>
    </rPh>
    <rPh sb="6" eb="9">
      <t>ケンキュウカ</t>
    </rPh>
    <phoneticPr fontId="2"/>
  </si>
  <si>
    <t>②　専門家（複数可）</t>
    <phoneticPr fontId="2"/>
  </si>
  <si>
    <t>ｈ：具体的に</t>
    <rPh sb="2" eb="5">
      <t>グタイテキ</t>
    </rPh>
    <phoneticPr fontId="2"/>
  </si>
  <si>
    <t>共創学部</t>
    <phoneticPr fontId="2"/>
  </si>
  <si>
    <t>都市デザイン学部</t>
  </si>
  <si>
    <t>先端科学技術研究科</t>
    <phoneticPr fontId="2"/>
  </si>
  <si>
    <t>ヤマザキ動物看護大学</t>
  </si>
  <si>
    <t>人文学部</t>
    <rPh sb="3" eb="4">
      <t>ブ</t>
    </rPh>
    <phoneticPr fontId="2"/>
  </si>
  <si>
    <t>家政学部</t>
    <rPh sb="3" eb="4">
      <t>ブ</t>
    </rPh>
    <phoneticPr fontId="2"/>
  </si>
  <si>
    <t>自然科学教育部</t>
    <rPh sb="4" eb="6">
      <t>キョウイク</t>
    </rPh>
    <rPh sb="6" eb="7">
      <t>ブ</t>
    </rPh>
    <phoneticPr fontId="2"/>
  </si>
  <si>
    <t>芸術学部</t>
    <phoneticPr fontId="2"/>
  </si>
  <si>
    <t>人文社会学部</t>
    <phoneticPr fontId="2"/>
  </si>
  <si>
    <t>国際地域創造学部</t>
    <phoneticPr fontId="2"/>
  </si>
  <si>
    <t>情報科学部</t>
    <phoneticPr fontId="2"/>
  </si>
  <si>
    <t>獣医学研究科</t>
    <phoneticPr fontId="2"/>
  </si>
  <si>
    <t>多⽂化社会学研究科</t>
    <phoneticPr fontId="2"/>
  </si>
  <si>
    <t>人間総合学群</t>
    <rPh sb="0" eb="2">
      <t>ニンゲン</t>
    </rPh>
    <rPh sb="2" eb="4">
      <t>ソウゴウ</t>
    </rPh>
    <rPh sb="4" eb="6">
      <t>ガクグン</t>
    </rPh>
    <phoneticPr fontId="2"/>
  </si>
  <si>
    <t>人間健康学部</t>
    <phoneticPr fontId="2"/>
  </si>
  <si>
    <t>医学研究科</t>
    <rPh sb="0" eb="2">
      <t>イガク</t>
    </rPh>
    <rPh sb="2" eb="5">
      <t>ケンキュウカ</t>
    </rPh>
    <phoneticPr fontId="2"/>
  </si>
  <si>
    <t>福井大学・奈良女子大学・岐阜聖徳学園大学連合教職開発研究科</t>
  </si>
  <si>
    <t>自然科学研究科</t>
    <phoneticPr fontId="2"/>
  </si>
  <si>
    <t>家政学部</t>
    <phoneticPr fontId="2"/>
  </si>
  <si>
    <t>児童教育学部</t>
    <phoneticPr fontId="2"/>
  </si>
  <si>
    <t>保育児童学部（通信）</t>
    <phoneticPr fontId="2"/>
  </si>
  <si>
    <t>経営管理研究科</t>
    <rPh sb="0" eb="2">
      <t>ケイエイ</t>
    </rPh>
    <rPh sb="2" eb="4">
      <t>カンリ</t>
    </rPh>
    <rPh sb="4" eb="7">
      <t>ケンキュウカ</t>
    </rPh>
    <phoneticPr fontId="3"/>
  </si>
  <si>
    <t>経済学研究科</t>
    <rPh sb="0" eb="3">
      <t>ケイザイガク</t>
    </rPh>
    <rPh sb="3" eb="5">
      <t>ケンキュウ</t>
    </rPh>
    <rPh sb="5" eb="6">
      <t>カ</t>
    </rPh>
    <phoneticPr fontId="3"/>
  </si>
  <si>
    <t>法学研究科</t>
    <rPh sb="0" eb="2">
      <t>ホウガク</t>
    </rPh>
    <rPh sb="2" eb="5">
      <t>ケンキュウカ</t>
    </rPh>
    <phoneticPr fontId="3"/>
  </si>
  <si>
    <t>社会学研究科</t>
    <rPh sb="0" eb="3">
      <t>シャカイガク</t>
    </rPh>
    <rPh sb="3" eb="6">
      <t>ケンキュウカ</t>
    </rPh>
    <phoneticPr fontId="3"/>
  </si>
  <si>
    <t>言語社会研究科</t>
    <rPh sb="0" eb="2">
      <t>ゲンゴ</t>
    </rPh>
    <rPh sb="2" eb="4">
      <t>シャカイ</t>
    </rPh>
    <rPh sb="4" eb="7">
      <t>ケンキュウカ</t>
    </rPh>
    <phoneticPr fontId="3"/>
  </si>
  <si>
    <t>国際・公共政策教育部</t>
    <rPh sb="0" eb="2">
      <t>コクサイ</t>
    </rPh>
    <rPh sb="3" eb="5">
      <t>コウキョウ</t>
    </rPh>
    <rPh sb="5" eb="7">
      <t>セイサク</t>
    </rPh>
    <rPh sb="7" eb="9">
      <t>キョウイク</t>
    </rPh>
    <rPh sb="9" eb="10">
      <t>ブ</t>
    </rPh>
    <phoneticPr fontId="3"/>
  </si>
  <si>
    <t>教育人間科学部</t>
    <phoneticPr fontId="2"/>
  </si>
  <si>
    <t>理工学研究科</t>
    <rPh sb="0" eb="1">
      <t>リ</t>
    </rPh>
    <phoneticPr fontId="2"/>
  </si>
  <si>
    <t>総合医理工学研究科</t>
    <phoneticPr fontId="2"/>
  </si>
  <si>
    <t>光医工学研究科</t>
    <phoneticPr fontId="2"/>
  </si>
  <si>
    <t>共同獣医学研究科</t>
    <phoneticPr fontId="2"/>
  </si>
  <si>
    <t>理工学府</t>
    <rPh sb="0" eb="1">
      <t>リ</t>
    </rPh>
    <phoneticPr fontId="2"/>
  </si>
  <si>
    <t>和歌山信愛大学</t>
  </si>
  <si>
    <t>福岡国際医療福祉大学</t>
  </si>
  <si>
    <t>医療学部</t>
    <rPh sb="0" eb="2">
      <t>イリョウ</t>
    </rPh>
    <rPh sb="2" eb="4">
      <t>ガクブ</t>
    </rPh>
    <phoneticPr fontId="2"/>
  </si>
  <si>
    <t>医療創生大学</t>
  </si>
  <si>
    <t>健康医療科学部</t>
    <rPh sb="0" eb="2">
      <t>ケンコウ</t>
    </rPh>
    <rPh sb="2" eb="4">
      <t>イリョウ</t>
    </rPh>
    <rPh sb="4" eb="6">
      <t>カガク</t>
    </rPh>
    <rPh sb="6" eb="7">
      <t>ブ</t>
    </rPh>
    <phoneticPr fontId="2"/>
  </si>
  <si>
    <t>農学部</t>
    <phoneticPr fontId="2"/>
  </si>
  <si>
    <t>国際看護学部</t>
    <rPh sb="0" eb="2">
      <t>コクサイ</t>
    </rPh>
    <rPh sb="2" eb="4">
      <t>カンゴ</t>
    </rPh>
    <rPh sb="4" eb="6">
      <t>ガクブ</t>
    </rPh>
    <phoneticPr fontId="2"/>
  </si>
  <si>
    <t>健康栄養学部</t>
    <rPh sb="0" eb="2">
      <t>ケンコウ</t>
    </rPh>
    <rPh sb="2" eb="4">
      <t>エイヨウ</t>
    </rPh>
    <rPh sb="4" eb="5">
      <t>ガク</t>
    </rPh>
    <rPh sb="5" eb="6">
      <t>ブ</t>
    </rPh>
    <phoneticPr fontId="2"/>
  </si>
  <si>
    <t>医療技術学部</t>
    <rPh sb="0" eb="2">
      <t>イリョウ</t>
    </rPh>
    <rPh sb="2" eb="4">
      <t>ギジュツ</t>
    </rPh>
    <rPh sb="4" eb="6">
      <t>ガクブ</t>
    </rPh>
    <phoneticPr fontId="2"/>
  </si>
  <si>
    <t>人間科学部</t>
    <phoneticPr fontId="2"/>
  </si>
  <si>
    <t>薬学研究科</t>
    <phoneticPr fontId="2"/>
  </si>
  <si>
    <t>ヘルスイノベーション研究科</t>
    <rPh sb="10" eb="12">
      <t>ケンキュウ</t>
    </rPh>
    <rPh sb="12" eb="13">
      <t>カ</t>
    </rPh>
    <phoneticPr fontId="2"/>
  </si>
  <si>
    <t>工学研究科</t>
    <rPh sb="0" eb="5">
      <t>コウガクケンキュウカ</t>
    </rPh>
    <phoneticPr fontId="2"/>
  </si>
  <si>
    <t>法学研究科</t>
    <rPh sb="1" eb="2">
      <t>ガク</t>
    </rPh>
    <phoneticPr fontId="2"/>
  </si>
  <si>
    <t>デザイン研究科</t>
    <rPh sb="4" eb="6">
      <t>ケンキュウ</t>
    </rPh>
    <rPh sb="6" eb="7">
      <t>カ</t>
    </rPh>
    <phoneticPr fontId="2"/>
  </si>
  <si>
    <t>工学研究科</t>
    <phoneticPr fontId="2"/>
  </si>
  <si>
    <t>京都文化学研究科（通信）</t>
    <rPh sb="0" eb="2">
      <t>キョウト</t>
    </rPh>
    <rPh sb="2" eb="5">
      <t>ブンカガク</t>
    </rPh>
    <rPh sb="5" eb="8">
      <t>ケンキュウカ</t>
    </rPh>
    <rPh sb="9" eb="11">
      <t>ツウシン</t>
    </rPh>
    <phoneticPr fontId="2"/>
  </si>
  <si>
    <t>農学部</t>
    <rPh sb="0" eb="3">
      <t>ノウガクブ</t>
    </rPh>
    <phoneticPr fontId="3"/>
  </si>
  <si>
    <t>国際言語文化学部</t>
    <rPh sb="0" eb="2">
      <t>コクサイ</t>
    </rPh>
    <rPh sb="2" eb="4">
      <t>ゲンゴ</t>
    </rPh>
    <phoneticPr fontId="2"/>
  </si>
  <si>
    <t>秋田公立美術大学</t>
  </si>
  <si>
    <t>山形県立米沢栄養大学</t>
  </si>
  <si>
    <t>公立小松大学</t>
  </si>
  <si>
    <t>敦賀市立看護大学</t>
  </si>
  <si>
    <t>長野県立大学</t>
  </si>
  <si>
    <t>札幌保健医療大学</t>
  </si>
  <si>
    <t>星槎道都大学</t>
  </si>
  <si>
    <t>日本医療大学</t>
  </si>
  <si>
    <t>北海道科学大学</t>
  </si>
  <si>
    <t>北海道千歳リハビリテーション大学</t>
  </si>
  <si>
    <t>八戸学院大学</t>
  </si>
  <si>
    <t>岩手保健医療大学</t>
  </si>
  <si>
    <t>東北医科薬科大学</t>
  </si>
  <si>
    <t>日本ウェルネススポーツ大学</t>
  </si>
  <si>
    <t>育英大学</t>
  </si>
  <si>
    <t>東都大学</t>
  </si>
  <si>
    <t>開智国際大学</t>
  </si>
  <si>
    <t>亀田医療大学</t>
  </si>
  <si>
    <t>東京医療学院大学</t>
  </si>
  <si>
    <t>東京通信大学</t>
  </si>
  <si>
    <t>湘南医療大学</t>
  </si>
  <si>
    <t>日本映画大学</t>
  </si>
  <si>
    <t>長岡崇徳大学</t>
  </si>
  <si>
    <t>新潟食料農業大学</t>
  </si>
  <si>
    <t>福井医療大学</t>
  </si>
  <si>
    <t>長野保健医療大学</t>
  </si>
  <si>
    <t>岐阜協立大学</t>
  </si>
  <si>
    <t>岐阜保健大学</t>
  </si>
  <si>
    <t>一宮研伸大学</t>
  </si>
  <si>
    <t>岡崎女子大学</t>
  </si>
  <si>
    <t>藤田医科大学</t>
  </si>
  <si>
    <t>京都先端科学大学</t>
  </si>
  <si>
    <t>京都華頂大学</t>
  </si>
  <si>
    <t>京都看護大学</t>
  </si>
  <si>
    <t>京都美術工芸大学</t>
  </si>
  <si>
    <t>嵯峨美術大学</t>
  </si>
  <si>
    <t>大阪物療大学</t>
  </si>
  <si>
    <t>大阪行岡医療大学</t>
  </si>
  <si>
    <t>桃山学院教育大学</t>
  </si>
  <si>
    <t>大和大学</t>
  </si>
  <si>
    <t>宝塚医療大学</t>
  </si>
  <si>
    <t>帝塚山大学</t>
  </si>
  <si>
    <t>奈良学園大学</t>
  </si>
  <si>
    <t>鳥取看護大学</t>
  </si>
  <si>
    <t>広島文教大学</t>
  </si>
  <si>
    <t>至誠館大学</t>
  </si>
  <si>
    <t>純真学園大学</t>
  </si>
  <si>
    <t>福岡看護大学</t>
  </si>
  <si>
    <t>文学院</t>
  </si>
  <si>
    <t>情報科学院</t>
  </si>
  <si>
    <t>国際広報メディア･観光学院</t>
  </si>
  <si>
    <t>経済学院</t>
  </si>
  <si>
    <t>医学院</t>
  </si>
  <si>
    <t>歯学院</t>
  </si>
  <si>
    <t>獣医学院</t>
  </si>
  <si>
    <t>医理工学院</t>
  </si>
  <si>
    <t>国際感染症学院</t>
  </si>
  <si>
    <t>国際食資源学院</t>
  </si>
  <si>
    <t>公立諏訪東京理科大学</t>
  </si>
  <si>
    <t>地域創生科学研究科</t>
    <phoneticPr fontId="2"/>
  </si>
  <si>
    <t>農学群</t>
    <phoneticPr fontId="2"/>
  </si>
  <si>
    <t>統合生命科学研究科</t>
    <phoneticPr fontId="2"/>
  </si>
  <si>
    <t>医系科学研究科</t>
    <phoneticPr fontId="2"/>
  </si>
  <si>
    <t>共同獣医学研究科</t>
    <rPh sb="0" eb="2">
      <t>キョウドウ</t>
    </rPh>
    <rPh sb="2" eb="5">
      <t>ジュウイガク</t>
    </rPh>
    <rPh sb="5" eb="8">
      <t>ケンキュウカ</t>
    </rPh>
    <phoneticPr fontId="2"/>
  </si>
  <si>
    <t>社会文化科学教育部</t>
    <phoneticPr fontId="2"/>
  </si>
  <si>
    <t>データサイエンス研究科</t>
    <phoneticPr fontId="2"/>
  </si>
  <si>
    <t>国際日本学部</t>
    <phoneticPr fontId="2"/>
  </si>
  <si>
    <t>経営学部</t>
    <phoneticPr fontId="2"/>
  </si>
  <si>
    <t>メディアビジネス学部</t>
    <phoneticPr fontId="2"/>
  </si>
  <si>
    <t>航空工学部</t>
    <phoneticPr fontId="2"/>
  </si>
  <si>
    <t>教育実践学研究科</t>
    <rPh sb="2" eb="4">
      <t>ジッセン</t>
    </rPh>
    <rPh sb="4" eb="5">
      <t>ガク</t>
    </rPh>
    <phoneticPr fontId="2"/>
  </si>
  <si>
    <t>国際経営学部</t>
    <phoneticPr fontId="2"/>
  </si>
  <si>
    <t>国際情報学部</t>
    <phoneticPr fontId="2"/>
  </si>
  <si>
    <t>人文社会学群</t>
    <phoneticPr fontId="2"/>
  </si>
  <si>
    <t>心理・教育学群</t>
    <rPh sb="0" eb="2">
      <t>シンリ</t>
    </rPh>
    <rPh sb="3" eb="5">
      <t>キョウイク</t>
    </rPh>
    <rPh sb="5" eb="7">
      <t>ガクグン</t>
    </rPh>
    <phoneticPr fontId="2"/>
  </si>
  <si>
    <t>健康栄養学群</t>
    <rPh sb="0" eb="2">
      <t>ケンコウ</t>
    </rPh>
    <rPh sb="2" eb="4">
      <t>エイヨウ</t>
    </rPh>
    <rPh sb="4" eb="5">
      <t>ガク</t>
    </rPh>
    <rPh sb="5" eb="6">
      <t>グン</t>
    </rPh>
    <phoneticPr fontId="2"/>
  </si>
  <si>
    <t>国際商学部</t>
    <phoneticPr fontId="2"/>
  </si>
  <si>
    <t>理学部</t>
    <phoneticPr fontId="2"/>
  </si>
  <si>
    <t>保健看護学部</t>
    <phoneticPr fontId="2"/>
  </si>
  <si>
    <t>リハビリテーション学部</t>
    <phoneticPr fontId="2"/>
  </si>
  <si>
    <t>心理学研究科</t>
    <phoneticPr fontId="2"/>
  </si>
  <si>
    <t>看護医療学部</t>
    <phoneticPr fontId="2"/>
  </si>
  <si>
    <t>データサイエンス学部</t>
  </si>
  <si>
    <t>人間社会研究科（通信）</t>
  </si>
  <si>
    <t>仏教学研究科（通信）</t>
  </si>
  <si>
    <t>国際関係学部</t>
    <phoneticPr fontId="2"/>
  </si>
  <si>
    <t>生命科学部</t>
    <phoneticPr fontId="2"/>
  </si>
  <si>
    <t xml:space="preserve">公共政策学教育部 </t>
    <rPh sb="0" eb="2">
      <t>コウキョウ</t>
    </rPh>
    <rPh sb="2" eb="4">
      <t>セイサク</t>
    </rPh>
    <rPh sb="4" eb="5">
      <t>ガク</t>
    </rPh>
    <rPh sb="5" eb="7">
      <t>キョウイク</t>
    </rPh>
    <rPh sb="7" eb="8">
      <t>ブ</t>
    </rPh>
    <phoneticPr fontId="2"/>
  </si>
  <si>
    <t>先進健康科学研究科</t>
  </si>
  <si>
    <t>ヘルスシステム統合科学研究科</t>
    <phoneticPr fontId="2"/>
  </si>
  <si>
    <t>人間科学部（通信）</t>
    <rPh sb="4" eb="5">
      <t>ブ</t>
    </rPh>
    <phoneticPr fontId="2"/>
  </si>
  <si>
    <t>理工学研究科</t>
    <phoneticPr fontId="2"/>
  </si>
  <si>
    <t>健康科学部</t>
    <rPh sb="0" eb="3">
      <t>ケンコウカ</t>
    </rPh>
    <phoneticPr fontId="2"/>
  </si>
  <si>
    <t>コミュニティ人間科学部</t>
  </si>
  <si>
    <t>世界教養学部</t>
  </si>
  <si>
    <t>人文学部</t>
    <rPh sb="2" eb="4">
      <t>ガクブ</t>
    </rPh>
    <phoneticPr fontId="2"/>
  </si>
  <si>
    <t>新学術創成研究科</t>
  </si>
  <si>
    <t>共同獣医学研究科</t>
  </si>
  <si>
    <t>人間福祉学部（通信）</t>
    <rPh sb="0" eb="2">
      <t>ニンゲン</t>
    </rPh>
    <phoneticPr fontId="2"/>
  </si>
  <si>
    <t>（採用教員数のうち）</t>
    <rPh sb="1" eb="3">
      <t>サイヨウ</t>
    </rPh>
    <rPh sb="3" eb="5">
      <t>キョウイン</t>
    </rPh>
    <rPh sb="5" eb="6">
      <t>スウ</t>
    </rPh>
    <phoneticPr fontId="2"/>
  </si>
  <si>
    <t>学校コード</t>
  </si>
  <si>
    <t>設置区分</t>
  </si>
  <si>
    <t>学校名</t>
  </si>
  <si>
    <t>学校種</t>
  </si>
  <si>
    <t>都道府県番号</t>
  </si>
  <si>
    <t>本分校</t>
  </si>
  <si>
    <t>学校所在地</t>
  </si>
  <si>
    <t>属性情報設定年月日</t>
  </si>
  <si>
    <t>属性情報廃止年月日</t>
  </si>
  <si>
    <t>旧学校調査番号</t>
  </si>
  <si>
    <t>移行後の学校コード</t>
  </si>
  <si>
    <t>F101110100010</t>
  </si>
  <si>
    <t>F101110100029</t>
  </si>
  <si>
    <t>F101110100038</t>
  </si>
  <si>
    <t>F101110100047</t>
  </si>
  <si>
    <t>F101110100056</t>
  </si>
  <si>
    <t>F101110100065</t>
  </si>
  <si>
    <t>F101110100074</t>
  </si>
  <si>
    <t>F101210100081</t>
  </si>
  <si>
    <t>F101210100090</t>
  </si>
  <si>
    <t>F101210100107</t>
  </si>
  <si>
    <t>F101210100116</t>
  </si>
  <si>
    <t>F101210100125</t>
  </si>
  <si>
    <t>F101210100134</t>
  </si>
  <si>
    <t>公立千歳科学技術大学</t>
  </si>
  <si>
    <t>F101310100141</t>
  </si>
  <si>
    <t>F101310100150</t>
  </si>
  <si>
    <t>F101310100169</t>
  </si>
  <si>
    <t>F101310100178</t>
  </si>
  <si>
    <t>F101310100187</t>
  </si>
  <si>
    <t>F101310100196</t>
  </si>
  <si>
    <t>F101310100203</t>
  </si>
  <si>
    <t>F101310100212</t>
  </si>
  <si>
    <t>F101310100230</t>
  </si>
  <si>
    <t>F101310100249</t>
  </si>
  <si>
    <t>F101310100258</t>
  </si>
  <si>
    <t>F101310100267</t>
  </si>
  <si>
    <t>F101310100276</t>
  </si>
  <si>
    <t>F101310100285</t>
  </si>
  <si>
    <t>F101310100294</t>
  </si>
  <si>
    <t>F101310100301</t>
  </si>
  <si>
    <t>F101310100310</t>
  </si>
  <si>
    <t>F101310100329</t>
  </si>
  <si>
    <t>F101310100338</t>
  </si>
  <si>
    <t>F101310100347</t>
  </si>
  <si>
    <t>F101310100356</t>
  </si>
  <si>
    <t>F101310100365</t>
  </si>
  <si>
    <t>F102110100572</t>
  </si>
  <si>
    <t>F102210100589</t>
  </si>
  <si>
    <t>F102210100598</t>
  </si>
  <si>
    <t>F102310100603</t>
  </si>
  <si>
    <t>F102310100612</t>
  </si>
  <si>
    <t>F102310100621</t>
  </si>
  <si>
    <t>F102310100630</t>
  </si>
  <si>
    <t>F102310100649</t>
  </si>
  <si>
    <t>F102310100658</t>
  </si>
  <si>
    <t>F102310100667</t>
  </si>
  <si>
    <t>F103110100731</t>
  </si>
  <si>
    <t>F103210100748</t>
  </si>
  <si>
    <t>F103310100755</t>
  </si>
  <si>
    <t>F103310100764</t>
  </si>
  <si>
    <t>F103310100773</t>
  </si>
  <si>
    <t>F103310100782</t>
  </si>
  <si>
    <t>F104110100856</t>
  </si>
  <si>
    <t>F104110100865</t>
  </si>
  <si>
    <t>F104210100872</t>
  </si>
  <si>
    <t>F104310100889</t>
  </si>
  <si>
    <t>F104310100898</t>
  </si>
  <si>
    <t>F104310100905</t>
  </si>
  <si>
    <t>F104310100914</t>
  </si>
  <si>
    <t>F104310100923</t>
  </si>
  <si>
    <t>F104310100932</t>
  </si>
  <si>
    <t>F104310100941</t>
  </si>
  <si>
    <t>F104310100950</t>
  </si>
  <si>
    <t>F104310100969</t>
  </si>
  <si>
    <t>F104310100978</t>
  </si>
  <si>
    <t>F104310100987</t>
  </si>
  <si>
    <t>F105110101051</t>
  </si>
  <si>
    <t>F105210101068</t>
  </si>
  <si>
    <t>F105210101077</t>
  </si>
  <si>
    <t>F105210101086</t>
  </si>
  <si>
    <t>F105310101093</t>
  </si>
  <si>
    <t>F105310101100</t>
  </si>
  <si>
    <t>F105310101119</t>
  </si>
  <si>
    <t>F106110101176</t>
  </si>
  <si>
    <t>F106210101183</t>
  </si>
  <si>
    <t>F106210101192</t>
  </si>
  <si>
    <t>F106310101207</t>
  </si>
  <si>
    <t>F106310101216</t>
  </si>
  <si>
    <t>F106310101225</t>
  </si>
  <si>
    <t>F107110101273</t>
  </si>
  <si>
    <t>F107210101280</t>
  </si>
  <si>
    <t>F107210101299</t>
  </si>
  <si>
    <t>F107310101304</t>
  </si>
  <si>
    <t>F107310101313</t>
  </si>
  <si>
    <t>F107310101322</t>
  </si>
  <si>
    <t>F107310101331</t>
  </si>
  <si>
    <t>F107310101340</t>
  </si>
  <si>
    <t>F108110101414</t>
  </si>
  <si>
    <t>F108110101423</t>
  </si>
  <si>
    <t>F108110101432</t>
  </si>
  <si>
    <t>F108210101449</t>
  </si>
  <si>
    <t>F108310101456</t>
  </si>
  <si>
    <t>F108310101465</t>
  </si>
  <si>
    <t>F108310101474</t>
  </si>
  <si>
    <t>F108310101483</t>
  </si>
  <si>
    <t>F108310101492</t>
  </si>
  <si>
    <t>F108310101508</t>
  </si>
  <si>
    <t>F109110101556</t>
  </si>
  <si>
    <t>F109310101561</t>
  </si>
  <si>
    <t>F109310101570</t>
  </si>
  <si>
    <t>白鴎大学</t>
  </si>
  <si>
    <t>F109310101589</t>
  </si>
  <si>
    <t>F109310101598</t>
  </si>
  <si>
    <t>F109310101605</t>
  </si>
  <si>
    <t>F109310101614</t>
  </si>
  <si>
    <t>F109310101623</t>
  </si>
  <si>
    <t>F109310101632</t>
  </si>
  <si>
    <t>F110110101713</t>
  </si>
  <si>
    <t>F110210101720</t>
  </si>
  <si>
    <t>F110210101739</t>
  </si>
  <si>
    <t>F110210101748</t>
  </si>
  <si>
    <t>F110210101757</t>
  </si>
  <si>
    <t>F110310101764</t>
  </si>
  <si>
    <t>F110310101773</t>
  </si>
  <si>
    <t>F110310101782</t>
  </si>
  <si>
    <t>F110310101791</t>
  </si>
  <si>
    <t>F110310101808</t>
  </si>
  <si>
    <t>F110310101817</t>
  </si>
  <si>
    <t>F110310101826</t>
  </si>
  <si>
    <t>F110310101835</t>
  </si>
  <si>
    <t>F110310101844</t>
  </si>
  <si>
    <t>F111110101945</t>
  </si>
  <si>
    <t>F111210101952</t>
  </si>
  <si>
    <t>F111310101969</t>
  </si>
  <si>
    <t>F111310101978</t>
  </si>
  <si>
    <t>F111310101987</t>
  </si>
  <si>
    <t>F111310101996</t>
  </si>
  <si>
    <t>F111310102003</t>
  </si>
  <si>
    <t>F111310102012</t>
  </si>
  <si>
    <t>F111310102021</t>
  </si>
  <si>
    <t>F111310102030</t>
  </si>
  <si>
    <t>F111310102049</t>
  </si>
  <si>
    <t>F111310102058</t>
  </si>
  <si>
    <t>F111310102067</t>
  </si>
  <si>
    <t>F111310102076</t>
  </si>
  <si>
    <t>F111310102085</t>
  </si>
  <si>
    <t>F111310102094</t>
  </si>
  <si>
    <t>F111310102101</t>
  </si>
  <si>
    <t>F111310102110</t>
  </si>
  <si>
    <t>F111310102129</t>
  </si>
  <si>
    <t>F111310102138</t>
  </si>
  <si>
    <t>F111310102147</t>
  </si>
  <si>
    <t>F111310102156</t>
  </si>
  <si>
    <t>F111310102165</t>
  </si>
  <si>
    <t>F111310102174</t>
  </si>
  <si>
    <t>F111310102183</t>
  </si>
  <si>
    <t>F111310102192</t>
  </si>
  <si>
    <t>F111310102209</t>
  </si>
  <si>
    <t>F112110102337</t>
  </si>
  <si>
    <t>F112210102353</t>
  </si>
  <si>
    <t>F112310102342</t>
  </si>
  <si>
    <t>F112310102360</t>
  </si>
  <si>
    <t>F112310102379</t>
  </si>
  <si>
    <t>F112310102388</t>
  </si>
  <si>
    <t>F112310102397</t>
  </si>
  <si>
    <t>F112310102404</t>
  </si>
  <si>
    <t>F112310102413</t>
  </si>
  <si>
    <t>F112310102422</t>
  </si>
  <si>
    <t>F112310102431</t>
  </si>
  <si>
    <t>F112310102440</t>
  </si>
  <si>
    <t>F112310102459</t>
  </si>
  <si>
    <t>F112310102468</t>
  </si>
  <si>
    <t>F112310102477</t>
  </si>
  <si>
    <t>F112310102486</t>
  </si>
  <si>
    <t>F112310102495</t>
  </si>
  <si>
    <t>F112310102501</t>
  </si>
  <si>
    <t>F112310102510</t>
  </si>
  <si>
    <t>F112310102529</t>
  </si>
  <si>
    <t>F112310102538</t>
  </si>
  <si>
    <t>F112310102547</t>
  </si>
  <si>
    <t>F112310102556</t>
  </si>
  <si>
    <t>F112310102565</t>
  </si>
  <si>
    <t>F112310102574</t>
  </si>
  <si>
    <t>F112310102583</t>
  </si>
  <si>
    <t>F112310102592</t>
  </si>
  <si>
    <t>F112310102609</t>
  </si>
  <si>
    <t>F113110102700</t>
  </si>
  <si>
    <t>F113110102719</t>
  </si>
  <si>
    <t>F113110102728</t>
  </si>
  <si>
    <t>F113110102737</t>
  </si>
  <si>
    <t>F113110102746</t>
  </si>
  <si>
    <t>F113110102755</t>
  </si>
  <si>
    <t>F113110102764</t>
  </si>
  <si>
    <t>F113110102773</t>
  </si>
  <si>
    <t>F113110102782</t>
  </si>
  <si>
    <t>F113110102791</t>
  </si>
  <si>
    <t>F113110102808</t>
  </si>
  <si>
    <t>F113110102817</t>
  </si>
  <si>
    <t>F113210102824</t>
  </si>
  <si>
    <t>東京都立大学</t>
  </si>
  <si>
    <t>F113210102833</t>
  </si>
  <si>
    <t>東京都立産業技術大学院大学</t>
  </si>
  <si>
    <t>F113310102859</t>
  </si>
  <si>
    <t>F113310102877</t>
  </si>
  <si>
    <t>F113310102886</t>
  </si>
  <si>
    <t>F113310102895</t>
  </si>
  <si>
    <t>F113310102902</t>
  </si>
  <si>
    <t>F113310102911</t>
  </si>
  <si>
    <t>F113310102920</t>
  </si>
  <si>
    <t>F113310102948</t>
  </si>
  <si>
    <t>F113310102957</t>
  </si>
  <si>
    <t>F113310102966</t>
  </si>
  <si>
    <t>F113310102975</t>
  </si>
  <si>
    <t>F113310102984</t>
  </si>
  <si>
    <t>F113310102993</t>
  </si>
  <si>
    <t>F113310103000</t>
  </si>
  <si>
    <t>F113310103019</t>
  </si>
  <si>
    <t>F113310103028</t>
  </si>
  <si>
    <t>F113310103037</t>
  </si>
  <si>
    <t>F113310103046</t>
  </si>
  <si>
    <t>F113310103055</t>
  </si>
  <si>
    <t>F113310103064</t>
  </si>
  <si>
    <t>F113310103073</t>
  </si>
  <si>
    <t>F113310103082</t>
  </si>
  <si>
    <t>F113310103091</t>
  </si>
  <si>
    <t>F113310103108</t>
  </si>
  <si>
    <t>F113310103117</t>
  </si>
  <si>
    <t>F113310103126</t>
  </si>
  <si>
    <t>F113310103135</t>
  </si>
  <si>
    <t>F113310103144</t>
  </si>
  <si>
    <t>F113310103153</t>
  </si>
  <si>
    <t>F113310103162</t>
  </si>
  <si>
    <t>F113310103171</t>
  </si>
  <si>
    <t>F113310103180</t>
  </si>
  <si>
    <t>F113310103199</t>
  </si>
  <si>
    <t>F113310103206</t>
  </si>
  <si>
    <t>F113310103215</t>
  </si>
  <si>
    <t>F113310103224</t>
  </si>
  <si>
    <t>F113310103233</t>
  </si>
  <si>
    <t>F113310103242</t>
  </si>
  <si>
    <t>F113310103251</t>
  </si>
  <si>
    <t>F113310103260</t>
  </si>
  <si>
    <t>F113310103279</t>
  </si>
  <si>
    <t>F113310103288</t>
  </si>
  <si>
    <t>F113310103297</t>
  </si>
  <si>
    <t>F113310103304</t>
  </si>
  <si>
    <t>F113310103313</t>
  </si>
  <si>
    <t>F113310103322</t>
  </si>
  <si>
    <t>F113310103331</t>
  </si>
  <si>
    <t>F113310103340</t>
  </si>
  <si>
    <t>F113310103359</t>
  </si>
  <si>
    <t>F113310103368</t>
  </si>
  <si>
    <t>F113310103377</t>
  </si>
  <si>
    <t>F113310103386</t>
  </si>
  <si>
    <t>二松学舎大学</t>
  </si>
  <si>
    <t>F113310103395</t>
  </si>
  <si>
    <t>F113310103402</t>
  </si>
  <si>
    <t>F113310103411</t>
  </si>
  <si>
    <t>F113310103420</t>
  </si>
  <si>
    <t>F113310103439</t>
  </si>
  <si>
    <t>F113310103448</t>
  </si>
  <si>
    <t>F113310103457</t>
  </si>
  <si>
    <t>F113310103466</t>
  </si>
  <si>
    <t>F113310103475</t>
  </si>
  <si>
    <t>F113310103484</t>
  </si>
  <si>
    <t>F113310103493</t>
  </si>
  <si>
    <t>F113310103509</t>
  </si>
  <si>
    <t>F113310103518</t>
  </si>
  <si>
    <t>F113310103527</t>
  </si>
  <si>
    <t>F113310103536</t>
  </si>
  <si>
    <t>F113310103545</t>
  </si>
  <si>
    <t>F113310103554</t>
  </si>
  <si>
    <t>F113310103563</t>
  </si>
  <si>
    <t>F113310103572</t>
  </si>
  <si>
    <t>F113310103581</t>
  </si>
  <si>
    <t>F113310103590</t>
  </si>
  <si>
    <t>F113310103607</t>
  </si>
  <si>
    <t>F113310103643</t>
  </si>
  <si>
    <t>大学院大学至善館</t>
  </si>
  <si>
    <t>F113310103652</t>
  </si>
  <si>
    <t>F113310103670</t>
  </si>
  <si>
    <t>F113310103689</t>
  </si>
  <si>
    <t>F113310103698</t>
  </si>
  <si>
    <t>F113310103705</t>
  </si>
  <si>
    <t>F113310103714</t>
  </si>
  <si>
    <t>F113310103723</t>
  </si>
  <si>
    <t>F113310103732</t>
  </si>
  <si>
    <t>F113310103741</t>
  </si>
  <si>
    <t>F113310103750</t>
  </si>
  <si>
    <t>F113310103769</t>
  </si>
  <si>
    <t>F113310103778</t>
  </si>
  <si>
    <t>F113310103787</t>
  </si>
  <si>
    <t>F113310103796</t>
  </si>
  <si>
    <t>F113310103803</t>
  </si>
  <si>
    <t>F113310103812</t>
  </si>
  <si>
    <t>F113310103821</t>
  </si>
  <si>
    <t>F113310103830</t>
  </si>
  <si>
    <t>F113310103849</t>
  </si>
  <si>
    <t>F113310103858</t>
  </si>
  <si>
    <t>F113310103867</t>
  </si>
  <si>
    <t>F113310103876</t>
  </si>
  <si>
    <t>F113310103885</t>
  </si>
  <si>
    <t>F113310103894</t>
  </si>
  <si>
    <t>F113310103901</t>
  </si>
  <si>
    <t>F113310103910</t>
  </si>
  <si>
    <t>F113310103929</t>
  </si>
  <si>
    <t>F113310103938</t>
  </si>
  <si>
    <t>F113310103947</t>
  </si>
  <si>
    <t>F113310103956</t>
  </si>
  <si>
    <t>F113310103965</t>
  </si>
  <si>
    <t>F113310103974</t>
  </si>
  <si>
    <t>F113310103983</t>
  </si>
  <si>
    <t>F113310103992</t>
  </si>
  <si>
    <t>F113310104009</t>
  </si>
  <si>
    <t>F113310104018</t>
  </si>
  <si>
    <t>F113310104027</t>
  </si>
  <si>
    <t>F113310104036</t>
  </si>
  <si>
    <t>F113310104045</t>
  </si>
  <si>
    <t>F113310104054</t>
  </si>
  <si>
    <t>F113310104063</t>
  </si>
  <si>
    <t>F113310104072</t>
  </si>
  <si>
    <t>F113310104081</t>
  </si>
  <si>
    <t>F113310104090</t>
  </si>
  <si>
    <t>F113310104107</t>
  </si>
  <si>
    <t>F113310104116</t>
  </si>
  <si>
    <t>F113310104125</t>
  </si>
  <si>
    <t>F113310104134</t>
  </si>
  <si>
    <t>F113310104143</t>
  </si>
  <si>
    <t>F113310104152</t>
  </si>
  <si>
    <t>F113310104161</t>
  </si>
  <si>
    <t>F113310104170</t>
  </si>
  <si>
    <t>F114110104592</t>
  </si>
  <si>
    <t>F114110104609</t>
  </si>
  <si>
    <t>F114210104616</t>
  </si>
  <si>
    <t>F114210104625</t>
  </si>
  <si>
    <t>F114310104632</t>
  </si>
  <si>
    <t>F114310104641</t>
  </si>
  <si>
    <t>F114310104650</t>
  </si>
  <si>
    <t>F114310104669</t>
  </si>
  <si>
    <t>F114310104678</t>
  </si>
  <si>
    <t>F114310104687</t>
  </si>
  <si>
    <t>F114310104696</t>
  </si>
  <si>
    <t>F114310104703</t>
  </si>
  <si>
    <t>F114310104712</t>
  </si>
  <si>
    <t>F114310104721</t>
  </si>
  <si>
    <t>F114310104730</t>
  </si>
  <si>
    <t>F114310104749</t>
  </si>
  <si>
    <t>F114310104758</t>
  </si>
  <si>
    <t>F114310104767</t>
  </si>
  <si>
    <t>F114310104776</t>
  </si>
  <si>
    <t>F114310104785</t>
  </si>
  <si>
    <t>F114310104794</t>
  </si>
  <si>
    <t>F114310104801</t>
  </si>
  <si>
    <t>F114310104810</t>
  </si>
  <si>
    <t>F114310104829</t>
  </si>
  <si>
    <t>F114310104838</t>
  </si>
  <si>
    <t>F114310104847</t>
  </si>
  <si>
    <t>F114310104856</t>
  </si>
  <si>
    <t>F114310104865</t>
  </si>
  <si>
    <t>F114310104874</t>
  </si>
  <si>
    <t>F114310104883</t>
  </si>
  <si>
    <t>F114310104892</t>
  </si>
  <si>
    <t>F115110105046</t>
  </si>
  <si>
    <t>F115110105055</t>
  </si>
  <si>
    <t>F115110105064</t>
  </si>
  <si>
    <t>F115210105071</t>
  </si>
  <si>
    <t>F115210105080</t>
  </si>
  <si>
    <t>F115210105099</t>
  </si>
  <si>
    <t>F115210111849</t>
  </si>
  <si>
    <t>三条市立大学</t>
  </si>
  <si>
    <t>F115310105104</t>
  </si>
  <si>
    <t>F115310105113</t>
  </si>
  <si>
    <t>F115310105122</t>
  </si>
  <si>
    <t>F115310105131</t>
  </si>
  <si>
    <t>F115310105140</t>
  </si>
  <si>
    <t>F115310105159</t>
  </si>
  <si>
    <t>F115310105168</t>
  </si>
  <si>
    <t>F115310105177</t>
  </si>
  <si>
    <t>F115310105186</t>
  </si>
  <si>
    <t>F115310105195</t>
  </si>
  <si>
    <t>F115310105202</t>
  </si>
  <si>
    <t>F115310105211</t>
  </si>
  <si>
    <t>F115310105220</t>
  </si>
  <si>
    <t>F115310105248</t>
  </si>
  <si>
    <t>F116110105312</t>
  </si>
  <si>
    <t>F116210105329</t>
  </si>
  <si>
    <t>F116310105336</t>
  </si>
  <si>
    <t>F116310105345</t>
  </si>
  <si>
    <t>F116310105354</t>
  </si>
  <si>
    <t>F117110105393</t>
  </si>
  <si>
    <t>F117110105400</t>
  </si>
  <si>
    <t>F117210105417</t>
  </si>
  <si>
    <t>F117210105426</t>
  </si>
  <si>
    <t>F117210105435</t>
  </si>
  <si>
    <t>F117210105444</t>
  </si>
  <si>
    <t>F117310105451</t>
  </si>
  <si>
    <t>F117310105460</t>
  </si>
  <si>
    <t>F117310105479</t>
  </si>
  <si>
    <t>F117310105488</t>
  </si>
  <si>
    <t>F117310105497</t>
  </si>
  <si>
    <t>F117310105503</t>
  </si>
  <si>
    <t>F117310105512</t>
  </si>
  <si>
    <t>F118110105597</t>
  </si>
  <si>
    <t>F118210105602</t>
  </si>
  <si>
    <t>F118210105611</t>
  </si>
  <si>
    <t>F118310105628</t>
  </si>
  <si>
    <t>F118310105637</t>
  </si>
  <si>
    <t>F118310105646</t>
  </si>
  <si>
    <t>F119110105676</t>
  </si>
  <si>
    <t>F119210105683</t>
  </si>
  <si>
    <t>F119210105692</t>
  </si>
  <si>
    <t>F119310105707</t>
  </si>
  <si>
    <t>F119310105716</t>
  </si>
  <si>
    <t>F119310105725</t>
  </si>
  <si>
    <t>F119310105734</t>
  </si>
  <si>
    <t>F120110105771</t>
  </si>
  <si>
    <t>F120210105788</t>
  </si>
  <si>
    <t>F120210105797</t>
  </si>
  <si>
    <t>F120210105804</t>
  </si>
  <si>
    <t>F120210105813</t>
  </si>
  <si>
    <t>F120310105820</t>
  </si>
  <si>
    <t>F120310105839</t>
  </si>
  <si>
    <t>F120310105848</t>
  </si>
  <si>
    <t>F120310105857</t>
  </si>
  <si>
    <t>F120310105866</t>
  </si>
  <si>
    <t>F120310111868</t>
  </si>
  <si>
    <t>松本看護大学</t>
  </si>
  <si>
    <t>F121110105976</t>
  </si>
  <si>
    <t>F121210105983</t>
  </si>
  <si>
    <t>F121210105992</t>
  </si>
  <si>
    <t>F121210106009</t>
  </si>
  <si>
    <t>F121310106016</t>
  </si>
  <si>
    <t>F121310106025</t>
  </si>
  <si>
    <t>F121310106034</t>
  </si>
  <si>
    <t>F121310106043</t>
  </si>
  <si>
    <t>F121310106052</t>
  </si>
  <si>
    <t>F121310106061</t>
  </si>
  <si>
    <t>F121310106070</t>
  </si>
  <si>
    <t>F121310106089</t>
  </si>
  <si>
    <t>F121310106098</t>
  </si>
  <si>
    <t>F122110106224</t>
  </si>
  <si>
    <t>F122110106233</t>
  </si>
  <si>
    <t>F122210106259</t>
  </si>
  <si>
    <t>F122210106268</t>
  </si>
  <si>
    <t>F122210111877</t>
  </si>
  <si>
    <t>静岡社会健康医学大学院大学</t>
  </si>
  <si>
    <t>F122310106275</t>
  </si>
  <si>
    <t>F122310106284</t>
  </si>
  <si>
    <t>F122310106293</t>
  </si>
  <si>
    <t>F122310106300</t>
  </si>
  <si>
    <t>F122310106319</t>
  </si>
  <si>
    <t>F122310106328</t>
  </si>
  <si>
    <t>F122310106337</t>
  </si>
  <si>
    <t>F122310106346</t>
  </si>
  <si>
    <t>F123110106429</t>
  </si>
  <si>
    <t>F123110106438</t>
  </si>
  <si>
    <t>F123110106447</t>
  </si>
  <si>
    <t>F123110106456</t>
  </si>
  <si>
    <t>F123210106463</t>
  </si>
  <si>
    <t>F123210106472</t>
  </si>
  <si>
    <t>F123210106481</t>
  </si>
  <si>
    <t>F123310106498</t>
  </si>
  <si>
    <t>F123310106504</t>
  </si>
  <si>
    <t>F123310106513</t>
  </si>
  <si>
    <t>F123310106522</t>
  </si>
  <si>
    <t>F123310106531</t>
  </si>
  <si>
    <t>F123310106540</t>
  </si>
  <si>
    <t>F123310106559</t>
  </si>
  <si>
    <t>F123310106568</t>
  </si>
  <si>
    <t>F123310106577</t>
  </si>
  <si>
    <t>F123310106586</t>
  </si>
  <si>
    <t>F123310106595</t>
  </si>
  <si>
    <t>F123310106602</t>
  </si>
  <si>
    <t>F123310106611</t>
  </si>
  <si>
    <t>F123310106620</t>
  </si>
  <si>
    <t>F123310106639</t>
  </si>
  <si>
    <t>F123310106648</t>
  </si>
  <si>
    <t>F123310106657</t>
  </si>
  <si>
    <t>F123310106666</t>
  </si>
  <si>
    <t>F123310106675</t>
  </si>
  <si>
    <t>F123310106684</t>
  </si>
  <si>
    <t>F123310106693</t>
  </si>
  <si>
    <t>F123310106700</t>
  </si>
  <si>
    <t>F123310106719</t>
  </si>
  <si>
    <t>F123310106728</t>
  </si>
  <si>
    <t>F123310106737</t>
  </si>
  <si>
    <t>F123310106746</t>
  </si>
  <si>
    <t>F123310106755</t>
  </si>
  <si>
    <t>F123310106764</t>
  </si>
  <si>
    <t>F123310106773</t>
  </si>
  <si>
    <t>F123310106782</t>
  </si>
  <si>
    <t>F123310106791</t>
  </si>
  <si>
    <t>F123310106808</t>
  </si>
  <si>
    <t>F123310106817</t>
  </si>
  <si>
    <t>F123310106826</t>
  </si>
  <si>
    <t>F123310106835</t>
  </si>
  <si>
    <t>F123310106844</t>
  </si>
  <si>
    <t>F123310106853</t>
  </si>
  <si>
    <t>F123310106862</t>
  </si>
  <si>
    <t>F123310106871</t>
  </si>
  <si>
    <t>F123310106880</t>
  </si>
  <si>
    <t>F123310106899</t>
  </si>
  <si>
    <t>F123310106906</t>
  </si>
  <si>
    <t>F123310106915</t>
  </si>
  <si>
    <t>F123310106924</t>
  </si>
  <si>
    <t>F124110107141</t>
  </si>
  <si>
    <t>F124210107158</t>
  </si>
  <si>
    <t>F124310107165</t>
  </si>
  <si>
    <t>F124310107174</t>
  </si>
  <si>
    <t>F124310107183</t>
  </si>
  <si>
    <t>F124310107192</t>
  </si>
  <si>
    <t>F124310107209</t>
  </si>
  <si>
    <t>F125110107284</t>
  </si>
  <si>
    <t>F125110107293</t>
  </si>
  <si>
    <t>F125210107308</t>
  </si>
  <si>
    <t>F125310107315</t>
  </si>
  <si>
    <t>F125310107324</t>
  </si>
  <si>
    <t>F125310107333</t>
  </si>
  <si>
    <t>F125310107342</t>
  </si>
  <si>
    <t>F125310107351</t>
  </si>
  <si>
    <t>F126110107407</t>
  </si>
  <si>
    <t>F126110107416</t>
  </si>
  <si>
    <t>F126110107425</t>
  </si>
  <si>
    <t>F126210107432</t>
  </si>
  <si>
    <t>F126210107441</t>
  </si>
  <si>
    <t>F126210107450</t>
  </si>
  <si>
    <t>F126210107469</t>
  </si>
  <si>
    <t>F126310107476</t>
  </si>
  <si>
    <t>F126310107485</t>
  </si>
  <si>
    <t>F126310107494</t>
  </si>
  <si>
    <t>F126310107500</t>
  </si>
  <si>
    <t>F126310107519</t>
  </si>
  <si>
    <t>F126310107528</t>
  </si>
  <si>
    <t>F126310107537</t>
  </si>
  <si>
    <t>F126310107546</t>
  </si>
  <si>
    <t>F126310107555</t>
  </si>
  <si>
    <t>F126310107564</t>
  </si>
  <si>
    <t>F126310107573</t>
  </si>
  <si>
    <t>F126310107582</t>
  </si>
  <si>
    <t>F126310107591</t>
  </si>
  <si>
    <t>F126310107608</t>
  </si>
  <si>
    <t>F126310107617</t>
  </si>
  <si>
    <t>F126310107626</t>
  </si>
  <si>
    <t>F126310107635</t>
  </si>
  <si>
    <t>F126310107644</t>
  </si>
  <si>
    <t>F126310107653</t>
  </si>
  <si>
    <t>F126310107662</t>
  </si>
  <si>
    <t>京都芸術大学</t>
  </si>
  <si>
    <t>F126310107671</t>
  </si>
  <si>
    <t>F126310107680</t>
  </si>
  <si>
    <t>F126310107699</t>
  </si>
  <si>
    <t>F126310107706</t>
  </si>
  <si>
    <t>F126310107715</t>
  </si>
  <si>
    <t>F126310107724</t>
  </si>
  <si>
    <t>F126310107733</t>
  </si>
  <si>
    <t>F127110107852</t>
  </si>
  <si>
    <t>F127110107861</t>
  </si>
  <si>
    <t>F127310107894</t>
  </si>
  <si>
    <t>F127310107901</t>
  </si>
  <si>
    <t>F127310107910</t>
  </si>
  <si>
    <t>F127310107929</t>
  </si>
  <si>
    <t>F127310107938</t>
  </si>
  <si>
    <t>F127310107947</t>
  </si>
  <si>
    <t>F127310107956</t>
  </si>
  <si>
    <t>F127310107965</t>
  </si>
  <si>
    <t>F127310107974</t>
  </si>
  <si>
    <t>F127310107983</t>
  </si>
  <si>
    <t>F127310107992</t>
  </si>
  <si>
    <t>F127310108009</t>
  </si>
  <si>
    <t>F127310108018</t>
  </si>
  <si>
    <t>F127310108027</t>
  </si>
  <si>
    <t>F127310108036</t>
  </si>
  <si>
    <t>F127310108045</t>
  </si>
  <si>
    <t>F127310108063</t>
  </si>
  <si>
    <t>F127310108072</t>
  </si>
  <si>
    <t>F127310108081</t>
  </si>
  <si>
    <t>F127310108090</t>
  </si>
  <si>
    <t>F127310108107</t>
  </si>
  <si>
    <t>F127310108116</t>
  </si>
  <si>
    <t>F127310108125</t>
  </si>
  <si>
    <t>F127310108134</t>
  </si>
  <si>
    <t>F127310108143</t>
  </si>
  <si>
    <t>F127310108152</t>
  </si>
  <si>
    <t>F127310108161</t>
  </si>
  <si>
    <t>F127310108170</t>
  </si>
  <si>
    <t>F127310108189</t>
  </si>
  <si>
    <t>F127310108198</t>
  </si>
  <si>
    <t>F127310108205</t>
  </si>
  <si>
    <t>F127310108214</t>
  </si>
  <si>
    <t>F127310108223</t>
  </si>
  <si>
    <t>F127310108232</t>
  </si>
  <si>
    <t>F127310108241</t>
  </si>
  <si>
    <t>F127310108250</t>
  </si>
  <si>
    <t>F127310108269</t>
  </si>
  <si>
    <t>F127310108278</t>
  </si>
  <si>
    <t>F127310108287</t>
  </si>
  <si>
    <t>F127310108296</t>
  </si>
  <si>
    <t>F127310108303</t>
  </si>
  <si>
    <t>F127310108312</t>
  </si>
  <si>
    <t>F127310108321</t>
  </si>
  <si>
    <t>F127310108330</t>
  </si>
  <si>
    <t>F127310108349</t>
  </si>
  <si>
    <t>F127310108358</t>
  </si>
  <si>
    <t>F127310108367</t>
  </si>
  <si>
    <t>F127310108376</t>
  </si>
  <si>
    <t>F127310108385</t>
  </si>
  <si>
    <t>F127310108394</t>
  </si>
  <si>
    <t>F127310108900</t>
  </si>
  <si>
    <t>F128110108654</t>
  </si>
  <si>
    <t>F128110108663</t>
  </si>
  <si>
    <t>F128210108670</t>
  </si>
  <si>
    <t>F128210108689</t>
  </si>
  <si>
    <t>F128210108698</t>
  </si>
  <si>
    <t>F128310108703</t>
  </si>
  <si>
    <t>F128310108712</t>
  </si>
  <si>
    <t>F128310108721</t>
  </si>
  <si>
    <t>F128310108730</t>
  </si>
  <si>
    <t>F128310108749</t>
  </si>
  <si>
    <t>F128310108758</t>
  </si>
  <si>
    <t>F128310108767</t>
  </si>
  <si>
    <t>F128310108776</t>
  </si>
  <si>
    <t>F128310108785</t>
  </si>
  <si>
    <t>F128310108794</t>
  </si>
  <si>
    <t>F128310108801</t>
  </si>
  <si>
    <t>F128310108810</t>
  </si>
  <si>
    <t>F128310108829</t>
  </si>
  <si>
    <t>F128310108838</t>
  </si>
  <si>
    <t>F128310108847</t>
  </si>
  <si>
    <t>F128310108856</t>
  </si>
  <si>
    <t>F128310108865</t>
  </si>
  <si>
    <t>F128310108874</t>
  </si>
  <si>
    <t>F128310108883</t>
  </si>
  <si>
    <t>F128310108892</t>
  </si>
  <si>
    <t>F128310108918</t>
  </si>
  <si>
    <t>F128310108927</t>
  </si>
  <si>
    <t>F128310108936</t>
  </si>
  <si>
    <t>F128310108945</t>
  </si>
  <si>
    <t>F128310108954</t>
  </si>
  <si>
    <t>F128310108963</t>
  </si>
  <si>
    <t>F128310108972</t>
  </si>
  <si>
    <t>F128310108981</t>
  </si>
  <si>
    <t>F128310109007</t>
  </si>
  <si>
    <t>F129110109206</t>
  </si>
  <si>
    <t>F129110109215</t>
  </si>
  <si>
    <t>F129110109224</t>
  </si>
  <si>
    <t>F129210109231</t>
  </si>
  <si>
    <t>F129210109240</t>
  </si>
  <si>
    <t>F129310109257</t>
  </si>
  <si>
    <t>F129310109266</t>
  </si>
  <si>
    <t>F129310109275</t>
  </si>
  <si>
    <t>F129310109284</t>
  </si>
  <si>
    <t>F129310109293</t>
  </si>
  <si>
    <t>F130110109356</t>
  </si>
  <si>
    <t>F130210109363</t>
  </si>
  <si>
    <t>F130310109370</t>
  </si>
  <si>
    <t>F130310109389</t>
  </si>
  <si>
    <t>F131110109417</t>
  </si>
  <si>
    <t>F131210109424</t>
  </si>
  <si>
    <t>F131310109431</t>
  </si>
  <si>
    <t>F132110109461</t>
  </si>
  <si>
    <t>F132210109478</t>
  </si>
  <si>
    <t>F133110109503</t>
  </si>
  <si>
    <t>F133210109510</t>
  </si>
  <si>
    <t>F133210109529</t>
  </si>
  <si>
    <t>F133310109536</t>
  </si>
  <si>
    <t>F133310109545</t>
  </si>
  <si>
    <t>F133310109554</t>
  </si>
  <si>
    <t>F133310109563</t>
  </si>
  <si>
    <t>F133310109572</t>
  </si>
  <si>
    <t>F133310109581</t>
  </si>
  <si>
    <t>F133310109590</t>
  </si>
  <si>
    <t>F133310109607</t>
  </si>
  <si>
    <t>F133310109616</t>
  </si>
  <si>
    <t>F133310109625</t>
  </si>
  <si>
    <t>F133310109634</t>
  </si>
  <si>
    <t>F133310109643</t>
  </si>
  <si>
    <t>F133310109652</t>
  </si>
  <si>
    <t>F133310109670</t>
  </si>
  <si>
    <t>F134110109780</t>
  </si>
  <si>
    <t>F134210109797</t>
  </si>
  <si>
    <t>F134210109804</t>
  </si>
  <si>
    <t>F134210109813</t>
  </si>
  <si>
    <t>F134210109822</t>
  </si>
  <si>
    <t>F134210111926</t>
  </si>
  <si>
    <t>叡啓大学</t>
  </si>
  <si>
    <t>F134310109839</t>
  </si>
  <si>
    <t>F134310109848</t>
  </si>
  <si>
    <t>F134310109857</t>
  </si>
  <si>
    <t>F134310109866</t>
  </si>
  <si>
    <t>F134310109875</t>
  </si>
  <si>
    <t>F134310109893</t>
  </si>
  <si>
    <t>F134310109900</t>
  </si>
  <si>
    <t>F134310109919</t>
  </si>
  <si>
    <t>F134310109928</t>
  </si>
  <si>
    <t>F134310109937</t>
  </si>
  <si>
    <t>F134310109946</t>
  </si>
  <si>
    <t>F134310109955</t>
  </si>
  <si>
    <t>F134310109964</t>
  </si>
  <si>
    <t>F134310109973</t>
  </si>
  <si>
    <t>F135110110054</t>
  </si>
  <si>
    <t>F135210110061</t>
  </si>
  <si>
    <t>F135210110070</t>
  </si>
  <si>
    <t>F135210110089</t>
  </si>
  <si>
    <t>F135310110096</t>
  </si>
  <si>
    <t>F135310110112</t>
  </si>
  <si>
    <t>F135310110121</t>
  </si>
  <si>
    <t>F135310110130</t>
  </si>
  <si>
    <t>F135310110149</t>
  </si>
  <si>
    <t>F136110110231</t>
  </si>
  <si>
    <t>F136110110240</t>
  </si>
  <si>
    <t>F136310110255</t>
  </si>
  <si>
    <t>F136310110264</t>
  </si>
  <si>
    <t>F137110110310</t>
  </si>
  <si>
    <t>F137210110327</t>
  </si>
  <si>
    <t>F137310110334</t>
  </si>
  <si>
    <t>F137310110343</t>
  </si>
  <si>
    <t>F138110110382</t>
  </si>
  <si>
    <t>F138210110399</t>
  </si>
  <si>
    <t>F138310110404</t>
  </si>
  <si>
    <t>F138310110413</t>
  </si>
  <si>
    <t>F138310110422</t>
  </si>
  <si>
    <t>F139110110504</t>
  </si>
  <si>
    <t>F139210110511</t>
  </si>
  <si>
    <t>F139210110520</t>
  </si>
  <si>
    <t>F139310110546</t>
  </si>
  <si>
    <t>高知学園大学</t>
  </si>
  <si>
    <t>F140110110574</t>
  </si>
  <si>
    <t>F140110110583</t>
  </si>
  <si>
    <t>F140110110592</t>
  </si>
  <si>
    <t>F140210110607</t>
  </si>
  <si>
    <t>F140210110616</t>
  </si>
  <si>
    <t>F140210110625</t>
  </si>
  <si>
    <t>F140210110634</t>
  </si>
  <si>
    <t>F140310110641</t>
  </si>
  <si>
    <t>F140310110650</t>
  </si>
  <si>
    <t>F140310110669</t>
  </si>
  <si>
    <t>F140310110678</t>
  </si>
  <si>
    <t>F140310110687</t>
  </si>
  <si>
    <t>F140310110696</t>
  </si>
  <si>
    <t>F140310110703</t>
  </si>
  <si>
    <t>F140310110712</t>
  </si>
  <si>
    <t>F140310110721</t>
  </si>
  <si>
    <t>F140310110730</t>
  </si>
  <si>
    <t>F140310110749</t>
  </si>
  <si>
    <t>F140310110758</t>
  </si>
  <si>
    <t>F140310110767</t>
  </si>
  <si>
    <t>F140310110776</t>
  </si>
  <si>
    <t>F140310110785</t>
  </si>
  <si>
    <t>F140310110794</t>
  </si>
  <si>
    <t>F140310110801</t>
  </si>
  <si>
    <t>F140310110810</t>
  </si>
  <si>
    <t>F140310110829</t>
  </si>
  <si>
    <t>F140310110838</t>
  </si>
  <si>
    <t>F140310110847</t>
  </si>
  <si>
    <t>F140310110856</t>
  </si>
  <si>
    <t>F140310110865</t>
  </si>
  <si>
    <t>F140310110874</t>
  </si>
  <si>
    <t>F140310110892</t>
  </si>
  <si>
    <t>F140310110909</t>
  </si>
  <si>
    <t>F140310110918</t>
  </si>
  <si>
    <t>F141110111135</t>
  </si>
  <si>
    <t>F141310111140</t>
  </si>
  <si>
    <t>F142110111189</t>
  </si>
  <si>
    <t>F142210111196</t>
  </si>
  <si>
    <t>F142310111201</t>
  </si>
  <si>
    <t>F142310111210</t>
  </si>
  <si>
    <t>F142310111229</t>
  </si>
  <si>
    <t>F142310111238</t>
  </si>
  <si>
    <t>F142310111247</t>
  </si>
  <si>
    <t>F142310111256</t>
  </si>
  <si>
    <t>F143110111295</t>
  </si>
  <si>
    <t>F143210111300</t>
  </si>
  <si>
    <t>F143310111317</t>
  </si>
  <si>
    <t>F143310111326</t>
  </si>
  <si>
    <t>F143310111335</t>
  </si>
  <si>
    <t>F143310111344</t>
  </si>
  <si>
    <t>F143310111353</t>
  </si>
  <si>
    <t>F143310111362</t>
  </si>
  <si>
    <t>F143310111371</t>
  </si>
  <si>
    <t>F144110111418</t>
  </si>
  <si>
    <t>F144210111425</t>
  </si>
  <si>
    <t>F144310111432</t>
  </si>
  <si>
    <t>F144310111441</t>
  </si>
  <si>
    <t>F144310111450</t>
  </si>
  <si>
    <t>F145110111523</t>
  </si>
  <si>
    <t>F145210111530</t>
  </si>
  <si>
    <t>F145210111549</t>
  </si>
  <si>
    <t>F145310111556</t>
  </si>
  <si>
    <t>F145310111565</t>
  </si>
  <si>
    <t>F145310111574</t>
  </si>
  <si>
    <t>F145310111583</t>
  </si>
  <si>
    <t>F146110111620</t>
  </si>
  <si>
    <t>F146110111639</t>
  </si>
  <si>
    <t>F146310111644</t>
  </si>
  <si>
    <t>F146310111653</t>
  </si>
  <si>
    <t>F146310111662</t>
  </si>
  <si>
    <t>F146310111671</t>
  </si>
  <si>
    <t>F147110111736</t>
  </si>
  <si>
    <t>F147210111743</t>
  </si>
  <si>
    <t>F147210111752</t>
  </si>
  <si>
    <t>F147210111761</t>
  </si>
  <si>
    <t>F147310111778</t>
  </si>
  <si>
    <t>F147310111787</t>
  </si>
  <si>
    <t>F147310111796</t>
  </si>
  <si>
    <t>F147310111803</t>
  </si>
  <si>
    <t>〇令和3年5月1日時点</t>
    <phoneticPr fontId="8"/>
  </si>
  <si>
    <t>学校コード</t>
    <rPh sb="0" eb="2">
      <t>ガッコウ</t>
    </rPh>
    <phoneticPr fontId="2"/>
  </si>
  <si>
    <t>社会学部</t>
    <phoneticPr fontId="2"/>
  </si>
  <si>
    <t>ビジネス学部</t>
    <phoneticPr fontId="2"/>
  </si>
  <si>
    <t>国際文化学部</t>
    <phoneticPr fontId="2"/>
  </si>
  <si>
    <t>理工学部</t>
    <phoneticPr fontId="2"/>
  </si>
  <si>
    <t>情報工学部</t>
    <phoneticPr fontId="2"/>
  </si>
  <si>
    <t>健康医療科学部</t>
    <rPh sb="0" eb="2">
      <t>ケンコウ</t>
    </rPh>
    <rPh sb="2" eb="4">
      <t>イリョウ</t>
    </rPh>
    <rPh sb="4" eb="6">
      <t>カガク</t>
    </rPh>
    <rPh sb="6" eb="7">
      <t>ブ</t>
    </rPh>
    <phoneticPr fontId="3"/>
  </si>
  <si>
    <t>国際経済学部</t>
    <phoneticPr fontId="2"/>
  </si>
  <si>
    <t>教育・心理学部</t>
    <phoneticPr fontId="2"/>
  </si>
  <si>
    <t>医療科学部</t>
    <phoneticPr fontId="2"/>
  </si>
  <si>
    <t>こども学部</t>
    <phoneticPr fontId="2"/>
  </si>
  <si>
    <t>人間教育学部</t>
    <rPh sb="0" eb="2">
      <t>ニンゲン</t>
    </rPh>
    <rPh sb="2" eb="4">
      <t>キョウイク</t>
    </rPh>
    <rPh sb="4" eb="6">
      <t>ガクブ</t>
    </rPh>
    <phoneticPr fontId="3"/>
  </si>
  <si>
    <t>医療健康科学部</t>
    <phoneticPr fontId="2"/>
  </si>
  <si>
    <t xml:space="preserve">理工学部 </t>
    <phoneticPr fontId="2"/>
  </si>
  <si>
    <t>経営学部</t>
    <rPh sb="0" eb="4">
      <t>ケイエイガクブ</t>
    </rPh>
    <phoneticPr fontId="2"/>
  </si>
  <si>
    <t>健康スポーツ学部</t>
    <phoneticPr fontId="2"/>
  </si>
  <si>
    <t xml:space="preserve">健康科学部 </t>
    <phoneticPr fontId="2"/>
  </si>
  <si>
    <t>経法商学部</t>
    <phoneticPr fontId="2"/>
  </si>
  <si>
    <t>地域・文化学研究科</t>
    <phoneticPr fontId="2"/>
  </si>
  <si>
    <t>文化総合学研究科</t>
    <phoneticPr fontId="2"/>
  </si>
  <si>
    <t>イノベーション経営学術院</t>
  </si>
  <si>
    <t xml:space="preserve">社会起業研究科 </t>
    <phoneticPr fontId="2"/>
  </si>
  <si>
    <t>医療福祉工学研究科</t>
    <rPh sb="0" eb="2">
      <t>イリョウ</t>
    </rPh>
    <rPh sb="2" eb="4">
      <t>フクシ</t>
    </rPh>
    <rPh sb="4" eb="6">
      <t>コウガク</t>
    </rPh>
    <rPh sb="6" eb="9">
      <t>ケンキュウカ</t>
    </rPh>
    <phoneticPr fontId="2"/>
  </si>
  <si>
    <t>学校コード</t>
    <rPh sb="0" eb="2">
      <t>ガッコウ</t>
    </rPh>
    <phoneticPr fontId="3"/>
  </si>
  <si>
    <t>大学名</t>
    <phoneticPr fontId="3"/>
  </si>
  <si>
    <t>経営情報学部（通信）</t>
    <phoneticPr fontId="2"/>
  </si>
  <si>
    <t>総合福祉学部（通信）</t>
    <phoneticPr fontId="2"/>
  </si>
  <si>
    <t>スポーツプロモーション学部（通信）</t>
    <rPh sb="11" eb="13">
      <t>ガクブ</t>
    </rPh>
    <phoneticPr fontId="2"/>
  </si>
  <si>
    <t>心理学部（通信）</t>
    <phoneticPr fontId="2"/>
  </si>
  <si>
    <t>現代ライフ学部（通信）</t>
    <phoneticPr fontId="2"/>
  </si>
  <si>
    <t>文理学部（通信）</t>
    <phoneticPr fontId="2"/>
  </si>
  <si>
    <t>商学部（通信）</t>
    <phoneticPr fontId="2"/>
  </si>
  <si>
    <t>家政学部（通信）</t>
    <phoneticPr fontId="2"/>
  </si>
  <si>
    <t>文学部（通信）</t>
    <phoneticPr fontId="3"/>
  </si>
  <si>
    <t>人間科学部（通信）</t>
    <rPh sb="2" eb="4">
      <t>カガク</t>
    </rPh>
    <rPh sb="4" eb="5">
      <t>ブ</t>
    </rPh>
    <phoneticPr fontId="2"/>
  </si>
  <si>
    <t>情報マネジメント学部（通信）</t>
    <phoneticPr fontId="2"/>
  </si>
  <si>
    <t>理工学部（通信）</t>
    <phoneticPr fontId="2"/>
  </si>
  <si>
    <t>造形学部（通信）</t>
    <phoneticPr fontId="2"/>
  </si>
  <si>
    <t>教育学部（通信）</t>
    <phoneticPr fontId="3"/>
  </si>
  <si>
    <t>こども心理学部（通信）</t>
    <phoneticPr fontId="2"/>
  </si>
  <si>
    <t>共生科学部（通信）</t>
    <phoneticPr fontId="2"/>
  </si>
  <si>
    <t>生涯学習学部（通信）</t>
    <phoneticPr fontId="2"/>
  </si>
  <si>
    <t>人間福祉学部（通信）</t>
    <phoneticPr fontId="2"/>
  </si>
  <si>
    <t>京都文化学研究科（通信）</t>
    <rPh sb="0" eb="2">
      <t>キョウト</t>
    </rPh>
    <rPh sb="2" eb="5">
      <t>ブンカガク</t>
    </rPh>
    <rPh sb="5" eb="8">
      <t>ケンキュウカ</t>
    </rPh>
    <phoneticPr fontId="2"/>
  </si>
  <si>
    <t>健康科学部（通信）</t>
    <rPh sb="0" eb="2">
      <t>ケンコウ</t>
    </rPh>
    <rPh sb="2" eb="5">
      <t>カガクブ</t>
    </rPh>
    <phoneticPr fontId="2"/>
  </si>
  <si>
    <t>仏教学部（通信）</t>
    <phoneticPr fontId="2"/>
  </si>
  <si>
    <t>芸術学部（通信）</t>
    <phoneticPr fontId="2"/>
  </si>
  <si>
    <t>商学部（通信）</t>
    <rPh sb="0" eb="1">
      <t>ショウ</t>
    </rPh>
    <phoneticPr fontId="2"/>
  </si>
  <si>
    <t>発達教育学部（通信）</t>
    <phoneticPr fontId="2"/>
  </si>
  <si>
    <t>現代社会学部（通信）</t>
    <phoneticPr fontId="2"/>
  </si>
  <si>
    <t>次世代教育学部（通信）</t>
    <phoneticPr fontId="2"/>
  </si>
  <si>
    <t>F126310107608</t>
    <phoneticPr fontId="2"/>
  </si>
  <si>
    <t>F104110100856</t>
    <phoneticPr fontId="2"/>
  </si>
  <si>
    <t>F101310100374</t>
    <phoneticPr fontId="2"/>
  </si>
  <si>
    <t>例：学部のみF113310104063</t>
    <rPh sb="0" eb="1">
      <t>レイ</t>
    </rPh>
    <rPh sb="2" eb="4">
      <t>ガクブ</t>
    </rPh>
    <phoneticPr fontId="2"/>
  </si>
  <si>
    <t>例：研究科のみF114110104609</t>
    <rPh sb="0" eb="1">
      <t>レイ</t>
    </rPh>
    <rPh sb="2" eb="5">
      <t>ケンキュウカ</t>
    </rPh>
    <phoneticPr fontId="2"/>
  </si>
  <si>
    <t>建築学部</t>
  </si>
  <si>
    <t>建築学部</t>
    <rPh sb="0" eb="4">
      <t>ケンチクガクブ</t>
    </rPh>
    <phoneticPr fontId="2"/>
  </si>
  <si>
    <t>教育人文学部</t>
  </si>
  <si>
    <t>社会情報デザイン学部</t>
  </si>
  <si>
    <t>スポーツマネジメント学部</t>
  </si>
  <si>
    <t>さいたま看護学部</t>
  </si>
  <si>
    <t>航空・マネジメント学群</t>
  </si>
  <si>
    <t>法学部</t>
    <phoneticPr fontId="2"/>
  </si>
  <si>
    <t>商学部</t>
    <phoneticPr fontId="2"/>
  </si>
  <si>
    <t>東が丘看護学部</t>
    <rPh sb="3" eb="5">
      <t>カンゴ</t>
    </rPh>
    <phoneticPr fontId="3"/>
  </si>
  <si>
    <t>立川看護学部</t>
    <rPh sb="0" eb="2">
      <t>タチカワ</t>
    </rPh>
    <phoneticPr fontId="3"/>
  </si>
  <si>
    <t>建築都市デザイン学部</t>
  </si>
  <si>
    <t>和歌山保健医療学部</t>
  </si>
  <si>
    <t>健康科学部</t>
    <rPh sb="0" eb="5">
      <t>ケンコウカガクブ</t>
    </rPh>
    <phoneticPr fontId="2"/>
  </si>
  <si>
    <t>心理学部</t>
    <rPh sb="0" eb="4">
      <t>シンリガクブ</t>
    </rPh>
    <phoneticPr fontId="2"/>
  </si>
  <si>
    <t>外国語学部</t>
    <rPh sb="0" eb="2">
      <t>ガイコク</t>
    </rPh>
    <rPh sb="2" eb="3">
      <t>ゴ</t>
    </rPh>
    <phoneticPr fontId="2"/>
  </si>
  <si>
    <t>地域創生研究科</t>
  </si>
  <si>
    <t>F113310103233</t>
    <phoneticPr fontId="2"/>
  </si>
  <si>
    <t>先進工学研究科</t>
  </si>
  <si>
    <t>創造工学研究科</t>
  </si>
  <si>
    <t>応用生物科学研究科</t>
  </si>
  <si>
    <t>生命科学研究科</t>
    <phoneticPr fontId="2"/>
  </si>
  <si>
    <t>国際食料農業科学研究科</t>
  </si>
  <si>
    <t>人工知能科学研究科</t>
    <phoneticPr fontId="2"/>
  </si>
  <si>
    <t>現代ビジネス研究科</t>
  </si>
  <si>
    <t>和歌山看護学研究科</t>
  </si>
  <si>
    <t>福岡薬学部</t>
    <rPh sb="0" eb="5">
      <t>フクオカヤクガクブ</t>
    </rPh>
    <phoneticPr fontId="2"/>
  </si>
  <si>
    <t>人間学研究科</t>
    <rPh sb="2" eb="3">
      <t>ガク</t>
    </rPh>
    <phoneticPr fontId="2"/>
  </si>
  <si>
    <t>社会共生学部</t>
  </si>
  <si>
    <t>先端理工学部</t>
  </si>
  <si>
    <t>建築学部</t>
    <phoneticPr fontId="2"/>
  </si>
  <si>
    <t>食物栄養科学部</t>
    <rPh sb="0" eb="2">
      <t>ショクモツ</t>
    </rPh>
    <rPh sb="2" eb="4">
      <t>エイヨウ</t>
    </rPh>
    <rPh sb="4" eb="6">
      <t>カガク</t>
    </rPh>
    <rPh sb="6" eb="7">
      <t>ブ</t>
    </rPh>
    <phoneticPr fontId="2"/>
  </si>
  <si>
    <t>生命理工学研究科</t>
    <rPh sb="0" eb="2">
      <t>セイメイ</t>
    </rPh>
    <phoneticPr fontId="2"/>
  </si>
  <si>
    <t>グローバル教養学部</t>
    <rPh sb="5" eb="9">
      <t>キョウヨウガクブ</t>
    </rPh>
    <phoneticPr fontId="2"/>
  </si>
  <si>
    <t>文学研究科</t>
    <phoneticPr fontId="2"/>
  </si>
  <si>
    <t>造形構想学部</t>
  </si>
  <si>
    <t>造形構想研究科</t>
  </si>
  <si>
    <t>国際学研究科</t>
    <rPh sb="0" eb="6">
      <t>コクサイガクケンキュウカ</t>
    </rPh>
    <phoneticPr fontId="2"/>
  </si>
  <si>
    <t>① 全学的なＦＤの内容（複数可）</t>
    <rPh sb="2" eb="5">
      <t>ゼンガクテキ</t>
    </rPh>
    <rPh sb="9" eb="11">
      <t>ナイヨウ</t>
    </rPh>
    <rPh sb="12" eb="14">
      <t>フクスウ</t>
    </rPh>
    <rPh sb="14" eb="15">
      <t>カ</t>
    </rPh>
    <phoneticPr fontId="2"/>
  </si>
  <si>
    <t>③ 活用時</t>
    <rPh sb="2" eb="4">
      <t>カツヨウ</t>
    </rPh>
    <rPh sb="4" eb="5">
      <t>ジ</t>
    </rPh>
    <phoneticPr fontId="2"/>
  </si>
  <si>
    <t>④ 活用時</t>
    <rPh sb="2" eb="4">
      <t>カツヨウ</t>
    </rPh>
    <rPh sb="4" eb="5">
      <t>ジ</t>
    </rPh>
    <phoneticPr fontId="2"/>
  </si>
  <si>
    <t>①　国内大学との</t>
    <rPh sb="2" eb="6">
      <t>コクナイダイガク</t>
    </rPh>
    <phoneticPr fontId="2"/>
  </si>
  <si>
    <r>
      <t>②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</t>
    </r>
    <rPh sb="8" eb="10">
      <t>バアイ</t>
    </rPh>
    <phoneticPr fontId="2"/>
  </si>
  <si>
    <t>① 英語教育の取組（複数可）</t>
    <rPh sb="2" eb="4">
      <t>エイゴ</t>
    </rPh>
    <rPh sb="4" eb="6">
      <t>キョウイク</t>
    </rPh>
    <rPh sb="7" eb="9">
      <t>トリクミ</t>
    </rPh>
    <rPh sb="10" eb="12">
      <t>フクスウ</t>
    </rPh>
    <rPh sb="12" eb="13">
      <t>カ</t>
    </rPh>
    <phoneticPr fontId="2"/>
  </si>
  <si>
    <t>② 達成目標（複数可）</t>
    <rPh sb="2" eb="4">
      <t>タッセイ</t>
    </rPh>
    <rPh sb="4" eb="6">
      <t>モクヒョウ</t>
    </rPh>
    <rPh sb="7" eb="9">
      <t>フクスウ</t>
    </rPh>
    <rPh sb="9" eb="10">
      <t>カ</t>
    </rPh>
    <phoneticPr fontId="2"/>
  </si>
  <si>
    <r>
      <t>① 外国語</t>
    </r>
    <r>
      <rPr>
        <b/>
        <sz val="9"/>
        <color theme="1"/>
        <rFont val="ＭＳ Ｐゴシック"/>
        <family val="3"/>
        <charset val="128"/>
        <scheme val="minor"/>
      </rPr>
      <t>のみ</t>
    </r>
    <r>
      <rPr>
        <sz val="9"/>
        <color theme="1"/>
        <rFont val="ＭＳ Ｐゴシック"/>
        <family val="2"/>
        <charset val="128"/>
        <scheme val="minor"/>
      </rPr>
      <t>による授業</t>
    </r>
    <phoneticPr fontId="2"/>
  </si>
  <si>
    <t xml:space="preserve"> 内に【学校コード】を入力してください。</t>
    <rPh sb="1" eb="2">
      <t>ナイ</t>
    </rPh>
    <rPh sb="4" eb="6">
      <t>ガッコウ</t>
    </rPh>
    <rPh sb="11" eb="13">
      <t>ニュウリョク</t>
    </rPh>
    <phoneticPr fontId="2"/>
  </si>
  <si>
    <t>メディア芸術研究科</t>
    <rPh sb="4" eb="6">
      <t>ゲイジュツ</t>
    </rPh>
    <phoneticPr fontId="2"/>
  </si>
  <si>
    <t>学校コード</t>
    <phoneticPr fontId="2"/>
  </si>
  <si>
    <t>経済科学部</t>
    <rPh sb="2" eb="3">
      <t>カ</t>
    </rPh>
    <phoneticPr fontId="2"/>
  </si>
  <si>
    <t>人間文化総合科学研究科</t>
  </si>
  <si>
    <t>総合人文社会科学研究科</t>
    <phoneticPr fontId="2"/>
  </si>
  <si>
    <t>地域資源
創成学研究科</t>
    <phoneticPr fontId="2"/>
  </si>
  <si>
    <t>人間社会科学研究科</t>
  </si>
  <si>
    <t>先進理工系科学研究科</t>
  </si>
  <si>
    <t>食健康科学部</t>
  </si>
  <si>
    <t>環境デザイン学部</t>
  </si>
  <si>
    <t>F113310103082</t>
    <phoneticPr fontId="2"/>
  </si>
  <si>
    <t>総合学域群</t>
  </si>
  <si>
    <t>人文社会ビジネス科学学術院</t>
  </si>
  <si>
    <t>理工情報生命学術院</t>
  </si>
  <si>
    <t>人間総合科学学術院</t>
  </si>
  <si>
    <t>情報データ科学部</t>
  </si>
  <si>
    <t>福祉健康科学研究科</t>
    <phoneticPr fontId="2"/>
  </si>
  <si>
    <t>総合国際学位プログラム</t>
    <rPh sb="0" eb="2">
      <t>ソウゴウ</t>
    </rPh>
    <rPh sb="2" eb="4">
      <t>コクサイ</t>
    </rPh>
    <rPh sb="4" eb="6">
      <t>ガクイ</t>
    </rPh>
    <phoneticPr fontId="2"/>
  </si>
  <si>
    <t>F128210108698</t>
    <phoneticPr fontId="2"/>
  </si>
  <si>
    <t>創成科学研究科</t>
    <phoneticPr fontId="2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</si>
  <si>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3"/>
  </si>
  <si>
    <t>教育学研究科</t>
    <rPh sb="0" eb="3">
      <t>キョウイクガク</t>
    </rPh>
    <rPh sb="3" eb="6">
      <t>ケンキュウカ</t>
    </rPh>
    <phoneticPr fontId="3"/>
  </si>
  <si>
    <t>保健学研究科</t>
    <rPh sb="0" eb="3">
      <t>ホケンガク</t>
    </rPh>
    <rPh sb="3" eb="6">
      <t>ケンキュウカ</t>
    </rPh>
    <phoneticPr fontId="3"/>
  </si>
  <si>
    <t>理工学研究科</t>
    <rPh sb="0" eb="3">
      <t>リコウガク</t>
    </rPh>
    <rPh sb="3" eb="6">
      <t>ケンキュウカ</t>
    </rPh>
    <phoneticPr fontId="3"/>
  </si>
  <si>
    <t>農林水産学研究科</t>
    <rPh sb="0" eb="2">
      <t>ノウリン</t>
    </rPh>
    <rPh sb="2" eb="5">
      <t>スイサンガク</t>
    </rPh>
    <rPh sb="5" eb="8">
      <t>ケンキュウカ</t>
    </rPh>
    <phoneticPr fontId="3"/>
  </si>
  <si>
    <t>医歯学総合研究科</t>
    <rPh sb="0" eb="2">
      <t>イハ</t>
    </rPh>
    <rPh sb="2" eb="3">
      <t>ガク</t>
    </rPh>
    <rPh sb="3" eb="5">
      <t>ソウゴウ</t>
    </rPh>
    <rPh sb="5" eb="7">
      <t>ケンキュウ</t>
    </rPh>
    <rPh sb="7" eb="8">
      <t>カ</t>
    </rPh>
    <phoneticPr fontId="3"/>
  </si>
  <si>
    <t>臨床心理学研究科</t>
    <rPh sb="0" eb="2">
      <t>リンショウ</t>
    </rPh>
    <rPh sb="2" eb="5">
      <t>シンリガク</t>
    </rPh>
    <rPh sb="5" eb="8">
      <t>ケンキュウカ</t>
    </rPh>
    <phoneticPr fontId="3"/>
  </si>
  <si>
    <t>国際地域マネジメント研究科</t>
    <rPh sb="0" eb="4">
      <t>コクサイチイキ</t>
    </rPh>
    <rPh sb="10" eb="13">
      <t>ケンキュウカ</t>
    </rPh>
    <phoneticPr fontId="2"/>
  </si>
  <si>
    <t>看護栄養学部</t>
    <rPh sb="0" eb="2">
      <t>カンゴ</t>
    </rPh>
    <rPh sb="2" eb="4">
      <t>エイヨウ</t>
    </rPh>
    <rPh sb="4" eb="6">
      <t>ガクブ</t>
    </rPh>
    <phoneticPr fontId="3"/>
  </si>
  <si>
    <t>共同教育学部</t>
  </si>
  <si>
    <t>千葉看護学研究科</t>
    <rPh sb="0" eb="2">
      <t>チバ</t>
    </rPh>
    <phoneticPr fontId="2"/>
  </si>
  <si>
    <t>建築・芸術学部</t>
    <rPh sb="0" eb="2">
      <t>ケンチク</t>
    </rPh>
    <phoneticPr fontId="2"/>
  </si>
  <si>
    <t>経営法学部</t>
    <rPh sb="0" eb="3">
      <t>ケイエイホウ</t>
    </rPh>
    <phoneticPr fontId="2"/>
  </si>
  <si>
    <t>工学部</t>
    <rPh sb="0" eb="1">
      <t>コウ</t>
    </rPh>
    <phoneticPr fontId="2"/>
  </si>
  <si>
    <t>現代社会学部</t>
    <rPh sb="0" eb="4">
      <t>ゲンダイシャカイ</t>
    </rPh>
    <phoneticPr fontId="2"/>
  </si>
  <si>
    <t>先進工学部</t>
    <rPh sb="0" eb="2">
      <t>センシン</t>
    </rPh>
    <phoneticPr fontId="2"/>
  </si>
  <si>
    <t>看護学部</t>
    <rPh sb="0" eb="4">
      <t>カンゴガクブ</t>
    </rPh>
    <phoneticPr fontId="2"/>
  </si>
  <si>
    <t>スポーツ科学研究科</t>
    <rPh sb="4" eb="6">
      <t>カガク</t>
    </rPh>
    <phoneticPr fontId="2"/>
  </si>
  <si>
    <t>先進工学研究科</t>
    <rPh sb="0" eb="2">
      <t>センシン</t>
    </rPh>
    <phoneticPr fontId="2"/>
  </si>
  <si>
    <t>工学部</t>
    <rPh sb="0" eb="3">
      <t>コウガクブ</t>
    </rPh>
    <phoneticPr fontId="2"/>
  </si>
  <si>
    <t>ソーシャルシステムデザイン学部</t>
    <rPh sb="13" eb="15">
      <t>ガクブ</t>
    </rPh>
    <phoneticPr fontId="2"/>
  </si>
  <si>
    <t>社会健康医学研究科</t>
    <rPh sb="0" eb="6">
      <t>シャカイケンコウイガク</t>
    </rPh>
    <rPh sb="6" eb="9">
      <t>ケンキュウカ</t>
    </rPh>
    <phoneticPr fontId="2"/>
  </si>
  <si>
    <t>保健科学部</t>
    <rPh sb="0" eb="5">
      <t>ホケンカガクブ</t>
    </rPh>
    <phoneticPr fontId="2"/>
  </si>
  <si>
    <t>医療技術学部</t>
    <phoneticPr fontId="2"/>
  </si>
  <si>
    <t>医療健康学部</t>
    <rPh sb="4" eb="6">
      <t>ガクブ</t>
    </rPh>
    <phoneticPr fontId="2"/>
  </si>
  <si>
    <t>データサイエンス学部</t>
    <rPh sb="8" eb="10">
      <t>ガクブ</t>
    </rPh>
    <phoneticPr fontId="2"/>
  </si>
  <si>
    <t>人間福祉学部</t>
    <phoneticPr fontId="2"/>
  </si>
  <si>
    <t>経済学部（通信）</t>
    <rPh sb="5" eb="7">
      <t>ツウシン</t>
    </rPh>
    <phoneticPr fontId="2"/>
  </si>
  <si>
    <t>総合福祉学研究科</t>
    <rPh sb="0" eb="8">
      <t>ソウゴウフクシガクケンキュウカ</t>
    </rPh>
    <phoneticPr fontId="2"/>
  </si>
  <si>
    <t>動物看護学研究科</t>
    <rPh sb="5" eb="8">
      <t>ケンキュウカ</t>
    </rPh>
    <phoneticPr fontId="2"/>
  </si>
  <si>
    <t>保健医療学研究科</t>
    <rPh sb="0" eb="2">
      <t>ホケン</t>
    </rPh>
    <rPh sb="2" eb="4">
      <t>イリョウ</t>
    </rPh>
    <rPh sb="4" eb="5">
      <t>ガク</t>
    </rPh>
    <rPh sb="5" eb="8">
      <t>ケンキュウカ</t>
    </rPh>
    <phoneticPr fontId="2"/>
  </si>
  <si>
    <t>保健学研究科</t>
    <rPh sb="3" eb="6">
      <t>ケンキュウカ</t>
    </rPh>
    <phoneticPr fontId="2"/>
  </si>
  <si>
    <t>看護学研究科</t>
    <rPh sb="0" eb="2">
      <t>カンゴ</t>
    </rPh>
    <rPh sb="2" eb="3">
      <t>ガク</t>
    </rPh>
    <rPh sb="3" eb="6">
      <t>ケンキュウカ</t>
    </rPh>
    <phoneticPr fontId="3"/>
  </si>
  <si>
    <t>薬学研究科</t>
    <rPh sb="2" eb="5">
      <t>ケンキュウカ</t>
    </rPh>
    <phoneticPr fontId="2"/>
  </si>
  <si>
    <t>実務教育研究科</t>
    <rPh sb="0" eb="7">
      <t>ジツムキョウイクケンキュウカ</t>
    </rPh>
    <phoneticPr fontId="2"/>
  </si>
  <si>
    <t>医療技術学研究科</t>
    <rPh sb="0" eb="2">
      <t>イリョウ</t>
    </rPh>
    <rPh sb="2" eb="4">
      <t>ギジュツ</t>
    </rPh>
    <rPh sb="4" eb="5">
      <t>ガク</t>
    </rPh>
    <rPh sb="5" eb="8">
      <t>ケンキュウカ</t>
    </rPh>
    <phoneticPr fontId="2"/>
  </si>
  <si>
    <t>スポーツ科学研究科</t>
    <rPh sb="4" eb="6">
      <t>カガク</t>
    </rPh>
    <rPh sb="6" eb="8">
      <t>ケンキュウ</t>
    </rPh>
    <rPh sb="8" eb="9">
      <t>カ</t>
    </rPh>
    <phoneticPr fontId="2"/>
  </si>
  <si>
    <t>人間社会学部</t>
    <phoneticPr fontId="2"/>
  </si>
  <si>
    <t>地域環境科学研究科</t>
    <rPh sb="0" eb="2">
      <t>チイキ</t>
    </rPh>
    <rPh sb="2" eb="4">
      <t>カンキョウ</t>
    </rPh>
    <rPh sb="4" eb="6">
      <t>カガク</t>
    </rPh>
    <rPh sb="6" eb="9">
      <t>ケンキュウカ</t>
    </rPh>
    <phoneticPr fontId="2"/>
  </si>
  <si>
    <t>食マネジメント研究科</t>
    <phoneticPr fontId="2"/>
  </si>
  <si>
    <t>人間生活学研究科</t>
    <phoneticPr fontId="2"/>
  </si>
  <si>
    <t>地域政策学部</t>
    <phoneticPr fontId="2"/>
  </si>
  <si>
    <t>経済経営学部</t>
    <rPh sb="0" eb="6">
      <t>ケイザイケイエイガクブ</t>
    </rPh>
    <phoneticPr fontId="2"/>
  </si>
  <si>
    <t>現代社会学部</t>
    <phoneticPr fontId="2"/>
  </si>
  <si>
    <t>メディア表現学部</t>
    <phoneticPr fontId="2"/>
  </si>
  <si>
    <t>生命環境学部</t>
    <phoneticPr fontId="2"/>
  </si>
  <si>
    <t>システムデザイン工学研究科</t>
    <phoneticPr fontId="2"/>
  </si>
  <si>
    <t>マネジメント研究科</t>
    <phoneticPr fontId="2"/>
  </si>
  <si>
    <t>国際看護学部</t>
    <phoneticPr fontId="2"/>
  </si>
  <si>
    <t>グローバル・リベラルアーツ学部</t>
    <phoneticPr fontId="2"/>
  </si>
  <si>
    <t>ビジネスデザイン学部</t>
    <phoneticPr fontId="2"/>
  </si>
  <si>
    <t>F113310103830</t>
    <phoneticPr fontId="2"/>
  </si>
  <si>
    <t>沼津ヒューマンケア学部</t>
    <phoneticPr fontId="2"/>
  </si>
  <si>
    <t>国際学術研究科</t>
    <phoneticPr fontId="2"/>
  </si>
  <si>
    <t>栄養学部</t>
    <phoneticPr fontId="2"/>
  </si>
  <si>
    <t>アントレプレナーシップ学部</t>
    <phoneticPr fontId="2"/>
  </si>
  <si>
    <t>F135210111961</t>
  </si>
  <si>
    <t>2-F 卒業論文や卒業研究、卒業制作等の実施の状況</t>
    <rPh sb="4" eb="6">
      <t>ソツギョウ</t>
    </rPh>
    <rPh sb="6" eb="8">
      <t>ロンブン</t>
    </rPh>
    <rPh sb="9" eb="11">
      <t>ソツギョウ</t>
    </rPh>
    <rPh sb="11" eb="13">
      <t>ケンキュウ</t>
    </rPh>
    <rPh sb="14" eb="16">
      <t>ソツギョウ</t>
    </rPh>
    <rPh sb="16" eb="18">
      <t>セイサク</t>
    </rPh>
    <rPh sb="18" eb="19">
      <t>トウ</t>
    </rPh>
    <rPh sb="20" eb="22">
      <t>ジッシ</t>
    </rPh>
    <rPh sb="23" eb="25">
      <t>ジョウキョウ</t>
    </rPh>
    <phoneticPr fontId="2"/>
  </si>
  <si>
    <t>2-E 情報通信技術を活用した教育の実施状況</t>
    <rPh sb="4" eb="6">
      <t>ジョウホウ</t>
    </rPh>
    <rPh sb="6" eb="8">
      <t>ツウシン</t>
    </rPh>
    <rPh sb="8" eb="10">
      <t>ギジュツ</t>
    </rPh>
    <rPh sb="11" eb="13">
      <t>カツヨウ</t>
    </rPh>
    <rPh sb="15" eb="17">
      <t>キョウイク</t>
    </rPh>
    <rPh sb="18" eb="20">
      <t>ジッシ</t>
    </rPh>
    <rPh sb="20" eb="22">
      <t>ジョウキョウ</t>
    </rPh>
    <phoneticPr fontId="2"/>
  </si>
  <si>
    <t>2-D 主権者教育の取組</t>
    <rPh sb="4" eb="7">
      <t>シュケンシャ</t>
    </rPh>
    <rPh sb="7" eb="9">
      <t>キョウイク</t>
    </rPh>
    <rPh sb="10" eb="12">
      <t>トリクミ</t>
    </rPh>
    <phoneticPr fontId="2"/>
  </si>
  <si>
    <t>②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</si>
  <si>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t>④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</si>
  <si>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r>
      <t>エ　派遣職員数・現地採用職員数</t>
    </r>
    <r>
      <rPr>
        <b/>
        <sz val="9"/>
        <rFont val="ＭＳ Ｐゴシック"/>
        <family val="3"/>
        <charset val="128"/>
        <scheme val="minor"/>
      </rPr>
      <t>（人）</t>
    </r>
    <rPh sb="2" eb="4">
      <t>ハケン</t>
    </rPh>
    <rPh sb="4" eb="7">
      <t>ショクインスウ</t>
    </rPh>
    <rPh sb="8" eb="10">
      <t>ゲンチ</t>
    </rPh>
    <rPh sb="10" eb="12">
      <t>サイヨウ</t>
    </rPh>
    <rPh sb="12" eb="14">
      <t>ショクイン</t>
    </rPh>
    <rPh sb="14" eb="15">
      <t>スウ</t>
    </rPh>
    <rPh sb="16" eb="17">
      <t>ニン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</si>
  <si>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　</t>
    </r>
    <r>
      <rPr>
        <b/>
        <sz val="9"/>
        <color theme="1"/>
        <rFont val="ＭＳ Ｐゴシック"/>
        <family val="3"/>
        <charset val="128"/>
        <scheme val="minor"/>
      </rPr>
      <t>言語科目別開講科目数</t>
    </r>
    <rPh sb="7" eb="9">
      <t>センタク</t>
    </rPh>
    <rPh sb="9" eb="10">
      <t>ジ</t>
    </rPh>
    <rPh sb="11" eb="13">
      <t>ゲンゴ</t>
    </rPh>
    <rPh sb="13" eb="15">
      <t>カモク</t>
    </rPh>
    <rPh sb="15" eb="16">
      <t>ベツ</t>
    </rPh>
    <rPh sb="16" eb="18">
      <t>カイコウ</t>
    </rPh>
    <rPh sb="18" eb="21">
      <t>カモクスウ</t>
    </rPh>
    <phoneticPr fontId="2"/>
  </si>
  <si>
    <r>
      <t>③　採用人数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4">
      <t>サイヨウ</t>
    </rPh>
    <rPh sb="4" eb="6">
      <t>ニンズウ</t>
    </rPh>
    <rPh sb="7" eb="8">
      <t>ニン</t>
    </rPh>
    <phoneticPr fontId="2"/>
  </si>
  <si>
    <t>2-E 情報通信技術を活用した教育の実施状況</t>
    <phoneticPr fontId="2"/>
  </si>
  <si>
    <t>ｆ</t>
  </si>
  <si>
    <t>テニュアトラック制</t>
    <rPh sb="8" eb="9">
      <t>セイ</t>
    </rPh>
    <phoneticPr fontId="2"/>
  </si>
  <si>
    <t>社会システム経営学環</t>
  </si>
  <si>
    <t>理学研究科</t>
    <rPh sb="0" eb="2">
      <t>リガク</t>
    </rPh>
    <phoneticPr fontId="2"/>
  </si>
  <si>
    <t>融合学域</t>
  </si>
  <si>
    <t>海洋政策科学部</t>
    <phoneticPr fontId="2"/>
  </si>
  <si>
    <t>人間社会科学研究科</t>
    <phoneticPr fontId="2"/>
  </si>
  <si>
    <t>一般選抜（複数可）</t>
    <rPh sb="0" eb="2">
      <t>イッパン</t>
    </rPh>
    <rPh sb="2" eb="4">
      <t>センバツ</t>
    </rPh>
    <rPh sb="5" eb="7">
      <t>フクスウ</t>
    </rPh>
    <rPh sb="7" eb="8">
      <t>カ</t>
    </rPh>
    <phoneticPr fontId="2"/>
  </si>
  <si>
    <t>総合型選抜（複数可）</t>
    <rPh sb="0" eb="3">
      <t>ソウゴウガタ</t>
    </rPh>
    <rPh sb="3" eb="5">
      <t>センバツ</t>
    </rPh>
    <rPh sb="6" eb="8">
      <t>フクスウ</t>
    </rPh>
    <rPh sb="8" eb="9">
      <t>カ</t>
    </rPh>
    <phoneticPr fontId="2"/>
  </si>
  <si>
    <t>学校推薦型選抜（複数可）</t>
    <rPh sb="0" eb="2">
      <t>ガッコウ</t>
    </rPh>
    <rPh sb="2" eb="4">
      <t>スイセン</t>
    </rPh>
    <rPh sb="4" eb="5">
      <t>ガタ</t>
    </rPh>
    <rPh sb="5" eb="7">
      <t>センバツ</t>
    </rPh>
    <rPh sb="8" eb="10">
      <t>フクスウ</t>
    </rPh>
    <rPh sb="10" eb="11">
      <t>カ</t>
    </rPh>
    <phoneticPr fontId="2"/>
  </si>
  <si>
    <t>教育学研究科</t>
    <phoneticPr fontId="2"/>
  </si>
  <si>
    <t>医学研究科</t>
    <phoneticPr fontId="2"/>
  </si>
  <si>
    <t xml:space="preserve">保健学研究科 </t>
    <phoneticPr fontId="2"/>
  </si>
  <si>
    <t xml:space="preserve">理工学研究科 </t>
    <phoneticPr fontId="2"/>
  </si>
  <si>
    <t>農学生命科学研究科</t>
    <phoneticPr fontId="2"/>
  </si>
  <si>
    <t>地域社会研究科</t>
    <phoneticPr fontId="2"/>
  </si>
  <si>
    <t xml:space="preserve">地域共創科学研究科 </t>
    <phoneticPr fontId="2"/>
  </si>
  <si>
    <t>先進ヘルスケア工学院</t>
    <phoneticPr fontId="2"/>
  </si>
  <si>
    <t>社会科学研究科</t>
    <rPh sb="0" eb="2">
      <t>シャカイ</t>
    </rPh>
    <rPh sb="2" eb="4">
      <t>カガク</t>
    </rPh>
    <rPh sb="4" eb="7">
      <t>ケンキュウカ</t>
    </rPh>
    <phoneticPr fontId="2"/>
  </si>
  <si>
    <t>工学研究科</t>
    <rPh sb="0" eb="2">
      <t>コウガク</t>
    </rPh>
    <rPh sb="2" eb="4">
      <t>ケンキュウ</t>
    </rPh>
    <rPh sb="4" eb="5">
      <t>カ</t>
    </rPh>
    <phoneticPr fontId="2"/>
  </si>
  <si>
    <t>情報科学研究科</t>
    <rPh sb="0" eb="2">
      <t>ジョウホウ</t>
    </rPh>
    <rPh sb="2" eb="4">
      <t>カガク</t>
    </rPh>
    <rPh sb="4" eb="7">
      <t>ケンキュウカ</t>
    </rPh>
    <phoneticPr fontId="2"/>
  </si>
  <si>
    <t>地域資源マネジメント研究科</t>
    <rPh sb="0" eb="2">
      <t>チイキ</t>
    </rPh>
    <rPh sb="2" eb="4">
      <t>シゲン</t>
    </rPh>
    <rPh sb="10" eb="12">
      <t>ケンキュウ</t>
    </rPh>
    <rPh sb="12" eb="13">
      <t>カ</t>
    </rPh>
    <phoneticPr fontId="2"/>
  </si>
  <si>
    <t>減災復興政策研究科</t>
    <rPh sb="0" eb="2">
      <t>ゲンサイ</t>
    </rPh>
    <rPh sb="2" eb="4">
      <t>フッコウ</t>
    </rPh>
    <rPh sb="4" eb="6">
      <t>セイサク</t>
    </rPh>
    <rPh sb="6" eb="9">
      <t>ケンキュウカ</t>
    </rPh>
    <phoneticPr fontId="2"/>
  </si>
  <si>
    <t>緑環境景観マネジメント研究科</t>
    <rPh sb="0" eb="1">
      <t>ミドリ</t>
    </rPh>
    <rPh sb="1" eb="3">
      <t>カンキョウ</t>
    </rPh>
    <rPh sb="3" eb="5">
      <t>ケイカン</t>
    </rPh>
    <rPh sb="11" eb="13">
      <t>ケンキュウ</t>
    </rPh>
    <rPh sb="13" eb="14">
      <t>カ</t>
    </rPh>
    <phoneticPr fontId="2"/>
  </si>
  <si>
    <t>環境人間学研究科</t>
    <rPh sb="0" eb="2">
      <t>カンキョウ</t>
    </rPh>
    <rPh sb="2" eb="4">
      <t>ニンゲン</t>
    </rPh>
    <rPh sb="4" eb="5">
      <t>ガク</t>
    </rPh>
    <rPh sb="5" eb="8">
      <t>ケンキュウカ</t>
    </rPh>
    <phoneticPr fontId="2"/>
  </si>
  <si>
    <t>看護学研究科</t>
    <rPh sb="0" eb="3">
      <t>カンゴガク</t>
    </rPh>
    <rPh sb="3" eb="5">
      <t>ケンキュウ</t>
    </rPh>
    <rPh sb="5" eb="6">
      <t>カ</t>
    </rPh>
    <phoneticPr fontId="2"/>
  </si>
  <si>
    <t>社会文化創造研究科</t>
    <phoneticPr fontId="2"/>
  </si>
  <si>
    <t>子ども教育学部</t>
    <phoneticPr fontId="2"/>
  </si>
  <si>
    <t>文学部</t>
    <rPh sb="0" eb="3">
      <t>ブンガクブ</t>
    </rPh>
    <phoneticPr fontId="2"/>
  </si>
  <si>
    <t>国際学部</t>
    <phoneticPr fontId="3"/>
  </si>
  <si>
    <t>先進実践学環</t>
    <phoneticPr fontId="2"/>
  </si>
  <si>
    <t>国際学部</t>
    <rPh sb="0" eb="2">
      <t>コクサイ</t>
    </rPh>
    <phoneticPr fontId="2"/>
  </si>
  <si>
    <t>現代教養学部</t>
    <phoneticPr fontId="2"/>
  </si>
  <si>
    <t>育英館大学</t>
  </si>
  <si>
    <t>F101310100374</t>
  </si>
  <si>
    <t>社会構想大学院大学</t>
  </si>
  <si>
    <t>F114210111993</t>
  </si>
  <si>
    <t>川崎市立看護大学</t>
  </si>
  <si>
    <t>湘南鎌倉医療大学　</t>
  </si>
  <si>
    <t>名古屋柳城女子大学　</t>
  </si>
  <si>
    <t>F127210111989</t>
  </si>
  <si>
    <t>大阪公立大学</t>
  </si>
  <si>
    <t>大阪河﨑リハビリテーション大学</t>
  </si>
  <si>
    <t>滋慶医療科学大学</t>
  </si>
  <si>
    <t>F127310111950</t>
  </si>
  <si>
    <t>大阪信愛学院大学</t>
  </si>
  <si>
    <t>神戸医療未来大学</t>
  </si>
  <si>
    <t>周南公立大学</t>
  </si>
  <si>
    <t>F140310112006</t>
  </si>
  <si>
    <t>令和健康科学大学</t>
  </si>
  <si>
    <t>鎮西学院大学</t>
  </si>
  <si>
    <t>第一工科大学</t>
  </si>
  <si>
    <t>北洋大学</t>
  </si>
  <si>
    <t>総合福祉学部</t>
    <rPh sb="0" eb="2">
      <t>ソウゴウ</t>
    </rPh>
    <rPh sb="2" eb="4">
      <t>フクシ</t>
    </rPh>
    <rPh sb="4" eb="6">
      <t>ガクブ</t>
    </rPh>
    <phoneticPr fontId="2"/>
  </si>
  <si>
    <t>柴田学園大学</t>
  </si>
  <si>
    <t>生活創生学部</t>
  </si>
  <si>
    <t>教育学部（通信）</t>
    <rPh sb="0" eb="2">
      <t>キョウイク</t>
    </rPh>
    <rPh sb="5" eb="7">
      <t>ツウシン</t>
    </rPh>
    <phoneticPr fontId="3"/>
  </si>
  <si>
    <t>文学部（通信）</t>
    <rPh sb="0" eb="1">
      <t>ブン</t>
    </rPh>
    <rPh sb="1" eb="3">
      <t>ガクブ</t>
    </rPh>
    <phoneticPr fontId="3"/>
  </si>
  <si>
    <t>観光まちづくり学部</t>
  </si>
  <si>
    <t>順天堂大学</t>
    <phoneticPr fontId="2"/>
  </si>
  <si>
    <t>児童教育学部</t>
  </si>
  <si>
    <t>建築都市学部</t>
    <rPh sb="0" eb="2">
      <t>ケンチク</t>
    </rPh>
    <rPh sb="2" eb="4">
      <t>トシ</t>
    </rPh>
    <rPh sb="4" eb="6">
      <t>ガクブ</t>
    </rPh>
    <phoneticPr fontId="2"/>
  </si>
  <si>
    <t>人文学部</t>
    <rPh sb="0" eb="2">
      <t>ジンブン</t>
    </rPh>
    <rPh sb="2" eb="4">
      <t>ガクブ</t>
    </rPh>
    <phoneticPr fontId="2"/>
  </si>
  <si>
    <t>文理融合学部</t>
    <rPh sb="0" eb="2">
      <t>ブンリ</t>
    </rPh>
    <rPh sb="2" eb="4">
      <t>ユウゴウ</t>
    </rPh>
    <rPh sb="4" eb="6">
      <t>ガクブ</t>
    </rPh>
    <phoneticPr fontId="2"/>
  </si>
  <si>
    <t>社会学部第二部</t>
    <phoneticPr fontId="2"/>
  </si>
  <si>
    <t>環境科学部</t>
    <rPh sb="0" eb="2">
      <t>カンキョウ</t>
    </rPh>
    <rPh sb="2" eb="4">
      <t>カガク</t>
    </rPh>
    <rPh sb="4" eb="5">
      <t>ブ</t>
    </rPh>
    <phoneticPr fontId="2"/>
  </si>
  <si>
    <t>総合心理学部</t>
    <rPh sb="0" eb="2">
      <t>ソウゴウ</t>
    </rPh>
    <rPh sb="2" eb="5">
      <t>シンリガク</t>
    </rPh>
    <rPh sb="5" eb="6">
      <t>ブ</t>
    </rPh>
    <phoneticPr fontId="2"/>
  </si>
  <si>
    <t>名城大学</t>
    <phoneticPr fontId="2"/>
  </si>
  <si>
    <t>人間健康学群</t>
  </si>
  <si>
    <t>現代システム科学域</t>
  </si>
  <si>
    <t>薬学部</t>
    <rPh sb="0" eb="3">
      <t>ヤクガクブ</t>
    </rPh>
    <phoneticPr fontId="2"/>
  </si>
  <si>
    <t>農学部</t>
    <rPh sb="0" eb="3">
      <t>ノウガクブ</t>
    </rPh>
    <phoneticPr fontId="2"/>
  </si>
  <si>
    <t>大阪医科薬科大学</t>
  </si>
  <si>
    <t>国際商経学部</t>
    <rPh sb="0" eb="6">
      <t>コクサイショウケイガクブ</t>
    </rPh>
    <phoneticPr fontId="1"/>
  </si>
  <si>
    <t>社会情報科学部</t>
    <rPh sb="0" eb="2">
      <t>シャカイ</t>
    </rPh>
    <rPh sb="2" eb="4">
      <t>ジョウホウ</t>
    </rPh>
    <rPh sb="4" eb="6">
      <t>カガク</t>
    </rPh>
    <rPh sb="6" eb="7">
      <t>ブ</t>
    </rPh>
    <phoneticPr fontId="1"/>
  </si>
  <si>
    <t>心理学部</t>
    <phoneticPr fontId="2"/>
  </si>
  <si>
    <t>リハビリテーション学部</t>
    <rPh sb="9" eb="11">
      <t>ガクブ</t>
    </rPh>
    <phoneticPr fontId="2"/>
  </si>
  <si>
    <t>神戸医療未来大学</t>
    <phoneticPr fontId="2"/>
  </si>
  <si>
    <t>看護学研究科</t>
    <phoneticPr fontId="3"/>
  </si>
  <si>
    <t>農学研究科</t>
    <phoneticPr fontId="3"/>
  </si>
  <si>
    <t>経営学研究科</t>
    <rPh sb="0" eb="3">
      <t>ケイエイガク</t>
    </rPh>
    <rPh sb="3" eb="6">
      <t>ケンキュウカ</t>
    </rPh>
    <phoneticPr fontId="1"/>
  </si>
  <si>
    <t>社会情報学研究科</t>
    <rPh sb="0" eb="2">
      <t>シャカイ</t>
    </rPh>
    <rPh sb="2" eb="5">
      <t>ジョウホウガク</t>
    </rPh>
    <rPh sb="5" eb="8">
      <t>ケンキュウカ</t>
    </rPh>
    <phoneticPr fontId="1"/>
  </si>
  <si>
    <t>国際マネジメント研究科</t>
    <rPh sb="0" eb="2">
      <t>コクサイ</t>
    </rPh>
    <rPh sb="8" eb="11">
      <t>ケンキュウカ</t>
    </rPh>
    <phoneticPr fontId="1"/>
  </si>
  <si>
    <t>会計プロフェッション研究科</t>
    <rPh sb="0" eb="2">
      <t>カイケイ</t>
    </rPh>
    <rPh sb="10" eb="12">
      <t>ケンキュウ</t>
    </rPh>
    <rPh sb="12" eb="13">
      <t>カ</t>
    </rPh>
    <phoneticPr fontId="1"/>
  </si>
  <si>
    <t>健康学研究科</t>
  </si>
  <si>
    <t>生物学研究科</t>
  </si>
  <si>
    <t>コミュニケーションデザイン研究科</t>
    <rPh sb="13" eb="15">
      <t>ケンキュウ</t>
    </rPh>
    <rPh sb="15" eb="16">
      <t>カ</t>
    </rPh>
    <phoneticPr fontId="2"/>
  </si>
  <si>
    <t>食料産業学研究科</t>
  </si>
  <si>
    <t>サステイナブルシステム科学研究科</t>
  </si>
  <si>
    <t>ソーシャル・イノベーション研究科</t>
  </si>
  <si>
    <t>総合経営研究科</t>
  </si>
  <si>
    <t>薬学研究科</t>
    <phoneticPr fontId="3"/>
  </si>
  <si>
    <t>現代社会学研究科</t>
    <phoneticPr fontId="3"/>
  </si>
  <si>
    <t>現代システム科学研究科</t>
  </si>
  <si>
    <t>都市経営研究科</t>
    <phoneticPr fontId="3"/>
  </si>
  <si>
    <t>臨床教育学研究科</t>
    <phoneticPr fontId="3"/>
  </si>
  <si>
    <t>建築学研究科</t>
  </si>
  <si>
    <t>人間健康学研究科</t>
    <phoneticPr fontId="3"/>
  </si>
  <si>
    <t>経済・経営学研究科</t>
    <phoneticPr fontId="3"/>
  </si>
  <si>
    <t>ａ</t>
  </si>
  <si>
    <t>ｂ</t>
  </si>
  <si>
    <t>ｃ</t>
  </si>
  <si>
    <t>【大学全体】</t>
  </si>
  <si>
    <t>全体</t>
  </si>
  <si>
    <t>③　実施方法</t>
    <rPh sb="2" eb="4">
      <t>ジッシ</t>
    </rPh>
    <rPh sb="4" eb="6">
      <t>ホウホウ</t>
    </rPh>
    <phoneticPr fontId="2"/>
  </si>
  <si>
    <t>第三者を含める取組</t>
    <rPh sb="0" eb="3">
      <t>ダイサンシャ</t>
    </rPh>
    <rPh sb="4" eb="5">
      <t>フク</t>
    </rPh>
    <rPh sb="7" eb="9">
      <t>トリクミ</t>
    </rPh>
    <phoneticPr fontId="2"/>
  </si>
  <si>
    <t>2-F 卒業論文や卒業研究、卒業制作等の実施の状況</t>
    <phoneticPr fontId="2"/>
  </si>
  <si>
    <t>ｐ：具体的に</t>
    <rPh sb="2" eb="5">
      <t>グタイテキ</t>
    </rPh>
    <phoneticPr fontId="2"/>
  </si>
  <si>
    <t>カ　オンラインの取組</t>
    <rPh sb="8" eb="10">
      <t>トリクミ</t>
    </rPh>
    <phoneticPr fontId="2"/>
  </si>
  <si>
    <t>学部生</t>
    <rPh sb="0" eb="3">
      <t>ガクブセイ</t>
    </rPh>
    <phoneticPr fontId="2"/>
  </si>
  <si>
    <t>研究科生</t>
    <rPh sb="0" eb="3">
      <t>ケンキュウカ</t>
    </rPh>
    <rPh sb="3" eb="4">
      <t>セイ</t>
    </rPh>
    <phoneticPr fontId="2"/>
  </si>
  <si>
    <r>
      <t>キ　送り出し学生数・受け入れ学生数</t>
    </r>
    <r>
      <rPr>
        <b/>
        <sz val="9"/>
        <rFont val="ＭＳ Ｐゴシック"/>
        <family val="3"/>
        <charset val="128"/>
        <scheme val="minor"/>
      </rPr>
      <t>（人）</t>
    </r>
    <rPh sb="2" eb="3">
      <t>オク</t>
    </rPh>
    <rPh sb="4" eb="5">
      <t>ダ</t>
    </rPh>
    <rPh sb="6" eb="9">
      <t>ガクセイスウ</t>
    </rPh>
    <rPh sb="10" eb="11">
      <t>ウ</t>
    </rPh>
    <rPh sb="12" eb="13">
      <t>イ</t>
    </rPh>
    <rPh sb="14" eb="17">
      <t>ガクセイスウ</t>
    </rPh>
    <rPh sb="18" eb="19">
      <t>ニン</t>
    </rPh>
    <phoneticPr fontId="2"/>
  </si>
  <si>
    <r>
      <t>④ 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」選択時（複数可）</t>
    </r>
    <rPh sb="7" eb="9">
      <t>センタク</t>
    </rPh>
    <rPh sb="9" eb="10">
      <t>ジ</t>
    </rPh>
    <rPh sb="11" eb="13">
      <t>フクスウ</t>
    </rPh>
    <rPh sb="13" eb="14">
      <t>カ</t>
    </rPh>
    <phoneticPr fontId="2"/>
  </si>
  <si>
    <r>
      <t>⑥ ⑤で「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3"/>
        <charset val="128"/>
        <scheme val="minor"/>
      </rPr>
      <t>」選択時</t>
    </r>
    <rPh sb="10" eb="12">
      <t>センタク</t>
    </rPh>
    <rPh sb="12" eb="13">
      <t>ジ</t>
    </rPh>
    <phoneticPr fontId="2"/>
  </si>
  <si>
    <r>
      <t>⑦ ⑥で「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」選択時（複数可）</t>
    </r>
    <rPh sb="7" eb="9">
      <t>センタク</t>
    </rPh>
    <rPh sb="9" eb="10">
      <t>ジ</t>
    </rPh>
    <rPh sb="11" eb="13">
      <t>フクスウ</t>
    </rPh>
    <rPh sb="13" eb="14">
      <t>カ</t>
    </rPh>
    <phoneticPr fontId="2"/>
  </si>
  <si>
    <r>
      <t>⑧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 ハラスメント防止のための取組（複数可）</t>
    </r>
    <rPh sb="17" eb="19">
      <t>ボウシ</t>
    </rPh>
    <rPh sb="23" eb="25">
      <t>トリクミ</t>
    </rPh>
    <rPh sb="26" eb="28">
      <t>フクスウ</t>
    </rPh>
    <rPh sb="28" eb="29">
      <t>カ</t>
    </rPh>
    <phoneticPr fontId="2"/>
  </si>
  <si>
    <t>学生数</t>
    <rPh sb="0" eb="2">
      <t>ガクセイ</t>
    </rPh>
    <rPh sb="2" eb="3">
      <t>スウ</t>
    </rPh>
    <phoneticPr fontId="2"/>
  </si>
  <si>
    <t>学部名</t>
    <rPh sb="0" eb="3">
      <t>ガクブメイ</t>
    </rPh>
    <phoneticPr fontId="2"/>
  </si>
  <si>
    <t>研究科名</t>
    <rPh sb="0" eb="3">
      <t>ケンキュウカ</t>
    </rPh>
    <rPh sb="3" eb="4">
      <t>メイ</t>
    </rPh>
    <phoneticPr fontId="2"/>
  </si>
  <si>
    <t>学問分野</t>
    <rPh sb="0" eb="4">
      <t>ガクモンブンヤ</t>
    </rPh>
    <phoneticPr fontId="2"/>
  </si>
  <si>
    <t>q</t>
    <phoneticPr fontId="2"/>
  </si>
  <si>
    <t>3-A 学期制の状況</t>
    <rPh sb="4" eb="6">
      <t>ガッキ</t>
    </rPh>
    <rPh sb="6" eb="7">
      <t>セイ</t>
    </rPh>
    <rPh sb="8" eb="10">
      <t>ジョウキョウ</t>
    </rPh>
    <phoneticPr fontId="2"/>
  </si>
  <si>
    <t>3-B 履修科目の登録上限の設定状況</t>
    <rPh sb="4" eb="6">
      <t>リシュウ</t>
    </rPh>
    <rPh sb="6" eb="8">
      <t>カモク</t>
    </rPh>
    <rPh sb="9" eb="11">
      <t>トウロク</t>
    </rPh>
    <rPh sb="11" eb="13">
      <t>ジョウゲン</t>
    </rPh>
    <rPh sb="14" eb="16">
      <t>セッテイ</t>
    </rPh>
    <rPh sb="16" eb="18">
      <t>ジョウキョウ</t>
    </rPh>
    <phoneticPr fontId="2"/>
  </si>
  <si>
    <t>3-C 主専攻以外の分野を履修させるための取組</t>
    <rPh sb="4" eb="5">
      <t>シュ</t>
    </rPh>
    <rPh sb="5" eb="7">
      <t>センコウ</t>
    </rPh>
    <rPh sb="7" eb="9">
      <t>イガイ</t>
    </rPh>
    <rPh sb="10" eb="12">
      <t>ブンヤ</t>
    </rPh>
    <rPh sb="13" eb="15">
      <t>リシュウ</t>
    </rPh>
    <rPh sb="21" eb="23">
      <t>トリクミ</t>
    </rPh>
    <phoneticPr fontId="2"/>
  </si>
  <si>
    <t>3-F 学生の学修時間・学修行動の把握の状況</t>
    <rPh sb="4" eb="6">
      <t>ガクセイ</t>
    </rPh>
    <rPh sb="7" eb="9">
      <t>ガクシュウ</t>
    </rPh>
    <rPh sb="9" eb="11">
      <t>ジカン</t>
    </rPh>
    <rPh sb="12" eb="14">
      <t>ガクシュウ</t>
    </rPh>
    <rPh sb="14" eb="16">
      <t>コウドウ</t>
    </rPh>
    <rPh sb="17" eb="19">
      <t>ハアク</t>
    </rPh>
    <rPh sb="20" eb="22">
      <t>ジョウキョウ</t>
    </rPh>
    <phoneticPr fontId="2"/>
  </si>
  <si>
    <t>3-G 学生の学修成果の把握の状況</t>
    <rPh sb="4" eb="6">
      <t>ガクセイ</t>
    </rPh>
    <rPh sb="7" eb="9">
      <t>ガクシュウ</t>
    </rPh>
    <rPh sb="9" eb="11">
      <t>セイカ</t>
    </rPh>
    <rPh sb="12" eb="14">
      <t>ハアク</t>
    </rPh>
    <rPh sb="15" eb="17">
      <t>ジョウキョウ</t>
    </rPh>
    <phoneticPr fontId="2"/>
  </si>
  <si>
    <t>③　①で「ｅ」の場合（複数可）</t>
    <rPh sb="8" eb="10">
      <t>バアイ</t>
    </rPh>
    <phoneticPr fontId="2"/>
  </si>
  <si>
    <t>①入力有無チェック</t>
    <rPh sb="1" eb="3">
      <t>ニュウリョク</t>
    </rPh>
    <rPh sb="3" eb="5">
      <t>ウム</t>
    </rPh>
    <phoneticPr fontId="2"/>
  </si>
  <si>
    <t>②入力有無チェック</t>
    <rPh sb="1" eb="3">
      <t>ニュウリョク</t>
    </rPh>
    <rPh sb="3" eb="5">
      <t>ウム</t>
    </rPh>
    <phoneticPr fontId="2"/>
  </si>
  <si>
    <t>③入力有無チェック</t>
    <rPh sb="1" eb="3">
      <t>ニュウリョク</t>
    </rPh>
    <rPh sb="3" eb="5">
      <t>ウム</t>
    </rPh>
    <phoneticPr fontId="2"/>
  </si>
  <si>
    <t>⑤入力有無チェック</t>
    <rPh sb="1" eb="3">
      <t>ニュウリョク</t>
    </rPh>
    <rPh sb="3" eb="5">
      <t>ウム</t>
    </rPh>
    <phoneticPr fontId="2"/>
  </si>
  <si>
    <t>g：具体的に</t>
    <rPh sb="2" eb="5">
      <t>グタイテキ</t>
    </rPh>
    <phoneticPr fontId="2"/>
  </si>
  <si>
    <t>①　学期制の採用状況</t>
    <rPh sb="2" eb="5">
      <t>ガッキセイ</t>
    </rPh>
    <rPh sb="6" eb="8">
      <t>サイヨウ</t>
    </rPh>
    <rPh sb="8" eb="10">
      <t>ジョウキョウ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</si>
  <si>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</t>
    </r>
    <rPh sb="11" eb="13">
      <t>バアイ</t>
    </rPh>
    <phoneticPr fontId="2"/>
  </si>
  <si>
    <t>3-C 主専攻以外の分野を履修させるための取組、3-D 初年次教育の取組状況</t>
    <phoneticPr fontId="2"/>
  </si>
  <si>
    <t>3-D 初年次教育の取組状況</t>
    <rPh sb="4" eb="7">
      <t>ショネンジ</t>
    </rPh>
    <rPh sb="7" eb="9">
      <t>キョウイク</t>
    </rPh>
    <rPh sb="10" eb="12">
      <t>トリクミ</t>
    </rPh>
    <rPh sb="12" eb="14">
      <t>ジョウキョウ</t>
    </rPh>
    <phoneticPr fontId="2"/>
  </si>
  <si>
    <t>h</t>
    <phoneticPr fontId="2"/>
  </si>
  <si>
    <t>3-E 履修指導や学修支援制度等の取組状況</t>
    <phoneticPr fontId="2"/>
  </si>
  <si>
    <t>③　実施時（複数可）</t>
    <rPh sb="2" eb="4">
      <t>ジッシ</t>
    </rPh>
    <rPh sb="4" eb="5">
      <t>ジ</t>
    </rPh>
    <rPh sb="6" eb="8">
      <t>フクスウ</t>
    </rPh>
    <rPh sb="8" eb="9">
      <t>カ</t>
    </rPh>
    <phoneticPr fontId="2"/>
  </si>
  <si>
    <t>④　実施時（複数可）</t>
    <rPh sb="2" eb="4">
      <t>ジッシ</t>
    </rPh>
    <rPh sb="4" eb="5">
      <t>ドキ</t>
    </rPh>
    <rPh sb="6" eb="8">
      <t>フクスウ</t>
    </rPh>
    <rPh sb="8" eb="9">
      <t>カ</t>
    </rPh>
    <phoneticPr fontId="2"/>
  </si>
  <si>
    <r>
      <t>⑤　③で「</t>
    </r>
    <r>
      <rPr>
        <b/>
        <sz val="9"/>
        <color theme="1"/>
        <rFont val="ＭＳ Ｐゴシック"/>
        <family val="3"/>
        <charset val="128"/>
        <scheme val="minor"/>
      </rPr>
      <t>ａ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ジ</t>
    </rPh>
    <rPh sb="12" eb="14">
      <t>フクスウ</t>
    </rPh>
    <rPh sb="14" eb="15">
      <t>カ</t>
    </rPh>
    <phoneticPr fontId="2"/>
  </si>
  <si>
    <r>
      <t>⑤　③で「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ジ</t>
    </rPh>
    <rPh sb="12" eb="14">
      <t>フクスウ</t>
    </rPh>
    <rPh sb="14" eb="15">
      <t>カ</t>
    </rPh>
    <phoneticPr fontId="2"/>
  </si>
  <si>
    <t>⑥入力有無チェック</t>
    <rPh sb="1" eb="3">
      <t>ニュウリョク</t>
    </rPh>
    <rPh sb="3" eb="5">
      <t>ウム</t>
    </rPh>
    <phoneticPr fontId="2"/>
  </si>
  <si>
    <t>3-H 学生による授業評価等の実施状況</t>
    <rPh sb="4" eb="6">
      <t>ガクセイ</t>
    </rPh>
    <rPh sb="9" eb="11">
      <t>ジュギョウ</t>
    </rPh>
    <rPh sb="11" eb="13">
      <t>ヒョウカ</t>
    </rPh>
    <rPh sb="13" eb="14">
      <t>ナド</t>
    </rPh>
    <rPh sb="15" eb="17">
      <t>ジッシ</t>
    </rPh>
    <rPh sb="17" eb="19">
      <t>ジョウキョウ</t>
    </rPh>
    <phoneticPr fontId="2"/>
  </si>
  <si>
    <t>3-H 学生による授業評価等の実施状況、3-I 教学マネジメントに関する取組</t>
    <rPh sb="4" eb="6">
      <t>ガクセイ</t>
    </rPh>
    <rPh sb="9" eb="11">
      <t>ジュギョウ</t>
    </rPh>
    <rPh sb="11" eb="14">
      <t>ヒョウカナド</t>
    </rPh>
    <rPh sb="15" eb="17">
      <t>ジッシ</t>
    </rPh>
    <rPh sb="17" eb="19">
      <t>ジョウキョウ</t>
    </rPh>
    <rPh sb="24" eb="26">
      <t>キョウガク</t>
    </rPh>
    <rPh sb="33" eb="34">
      <t>カン</t>
    </rPh>
    <rPh sb="36" eb="38">
      <t>トリクミ</t>
    </rPh>
    <phoneticPr fontId="2"/>
  </si>
  <si>
    <t>3-I 教学マネジメントに関する取組</t>
    <rPh sb="4" eb="6">
      <t>キョウガク</t>
    </rPh>
    <rPh sb="13" eb="14">
      <t>カン</t>
    </rPh>
    <rPh sb="16" eb="18">
      <t>トリクミ</t>
    </rPh>
    <phoneticPr fontId="2"/>
  </si>
  <si>
    <t>4-A 学生の学外の社会体験活動と機会の提供の状況</t>
    <rPh sb="7" eb="9">
      <t>ガクガイ</t>
    </rPh>
    <rPh sb="10" eb="12">
      <t>シャカイ</t>
    </rPh>
    <rPh sb="12" eb="14">
      <t>タイケン</t>
    </rPh>
    <phoneticPr fontId="2"/>
  </si>
  <si>
    <t>＜大学全体の回答＞</t>
    <phoneticPr fontId="2"/>
  </si>
  <si>
    <t>4-A 学生の学外の社会体験活動と機会の提供の状況、4-B 高大連携の状況</t>
    <rPh sb="7" eb="9">
      <t>ガクガイ</t>
    </rPh>
    <rPh sb="10" eb="12">
      <t>シャカイ</t>
    </rPh>
    <rPh sb="12" eb="14">
      <t>タイケン</t>
    </rPh>
    <rPh sb="30" eb="32">
      <t>コウダイ</t>
    </rPh>
    <rPh sb="32" eb="34">
      <t>レンケイ</t>
    </rPh>
    <rPh sb="35" eb="37">
      <t>ジョウキョウ</t>
    </rPh>
    <phoneticPr fontId="2"/>
  </si>
  <si>
    <t>4-B 高大連携の状況</t>
    <phoneticPr fontId="2"/>
  </si>
  <si>
    <t>4-C 大学以外の教育施設等における学修</t>
    <rPh sb="4" eb="6">
      <t>ダイガク</t>
    </rPh>
    <rPh sb="6" eb="8">
      <t>イガイ</t>
    </rPh>
    <rPh sb="9" eb="11">
      <t>キョウイク</t>
    </rPh>
    <rPh sb="11" eb="13">
      <t>シセツ</t>
    </rPh>
    <rPh sb="13" eb="14">
      <t>トウ</t>
    </rPh>
    <rPh sb="18" eb="20">
      <t>ガクシュウ</t>
    </rPh>
    <phoneticPr fontId="2"/>
  </si>
  <si>
    <t>4-D 国内の大学との単位互換制度</t>
    <rPh sb="4" eb="6">
      <t>コクナイ</t>
    </rPh>
    <rPh sb="7" eb="9">
      <t>ダイガク</t>
    </rPh>
    <rPh sb="11" eb="13">
      <t>タンイ</t>
    </rPh>
    <rPh sb="13" eb="15">
      <t>ゴカン</t>
    </rPh>
    <rPh sb="15" eb="17">
      <t>セイド</t>
    </rPh>
    <phoneticPr fontId="2"/>
  </si>
  <si>
    <t>①　単位認定制度</t>
    <phoneticPr fontId="2"/>
  </si>
  <si>
    <t>4-E 学修歴証明書のデジタル化の状況、4-F 情報公表の状況</t>
    <rPh sb="4" eb="7">
      <t>ガクシュウレキ</t>
    </rPh>
    <rPh sb="7" eb="10">
      <t>ショウメイショ</t>
    </rPh>
    <rPh sb="15" eb="16">
      <t>カ</t>
    </rPh>
    <rPh sb="17" eb="19">
      <t>ジョウキョウ</t>
    </rPh>
    <rPh sb="24" eb="26">
      <t>ジョウホウ</t>
    </rPh>
    <rPh sb="26" eb="28">
      <t>コウヒョウ</t>
    </rPh>
    <rPh sb="29" eb="31">
      <t>ジョウキョウ</t>
    </rPh>
    <phoneticPr fontId="2"/>
  </si>
  <si>
    <t>4-E 学修歴証明書のデジタル化の状況</t>
    <rPh sb="4" eb="6">
      <t>ガクシュウ</t>
    </rPh>
    <rPh sb="6" eb="7">
      <t>レキ</t>
    </rPh>
    <rPh sb="7" eb="10">
      <t>ショウメイショ</t>
    </rPh>
    <rPh sb="15" eb="16">
      <t>カ</t>
    </rPh>
    <rPh sb="17" eb="19">
      <t>ジョウキョウ</t>
    </rPh>
    <phoneticPr fontId="2"/>
  </si>
  <si>
    <t>4-F 情報公表の状況</t>
    <rPh sb="4" eb="6">
      <t>ジョウホウ</t>
    </rPh>
    <rPh sb="6" eb="8">
      <t>コウヒョウ</t>
    </rPh>
    <rPh sb="9" eb="11">
      <t>ジョウキョウ</t>
    </rPh>
    <phoneticPr fontId="2"/>
  </si>
  <si>
    <t>8-A 外国語教育の実施状況</t>
    <rPh sb="4" eb="7">
      <t>ガイコクゴ</t>
    </rPh>
    <rPh sb="7" eb="9">
      <t>キョウイク</t>
    </rPh>
    <rPh sb="10" eb="12">
      <t>ジッシ</t>
    </rPh>
    <rPh sb="12" eb="14">
      <t>ジョウキョウ</t>
    </rPh>
    <phoneticPr fontId="2"/>
  </si>
  <si>
    <t>8-B 英語による授業の実施状況</t>
    <rPh sb="4" eb="6">
      <t>エイゴ</t>
    </rPh>
    <rPh sb="9" eb="11">
      <t>ジュギョウ</t>
    </rPh>
    <rPh sb="12" eb="14">
      <t>ジッシ</t>
    </rPh>
    <rPh sb="14" eb="16">
      <t>ジョウキョウ</t>
    </rPh>
    <phoneticPr fontId="2"/>
  </si>
  <si>
    <t>8-D 海外の大学との大学間交流協定</t>
    <rPh sb="4" eb="6">
      <t>カイガイ</t>
    </rPh>
    <rPh sb="7" eb="9">
      <t>ダイガク</t>
    </rPh>
    <rPh sb="11" eb="13">
      <t>ダイガク</t>
    </rPh>
    <rPh sb="13" eb="14">
      <t>カン</t>
    </rPh>
    <rPh sb="14" eb="16">
      <t>コウリュウ</t>
    </rPh>
    <rPh sb="16" eb="18">
      <t>キョウテイ</t>
    </rPh>
    <phoneticPr fontId="2"/>
  </si>
  <si>
    <t>8-E 海外における拠点</t>
    <rPh sb="4" eb="6">
      <t>カイガイ</t>
    </rPh>
    <rPh sb="10" eb="12">
      <t>キョテン</t>
    </rPh>
    <phoneticPr fontId="2"/>
  </si>
  <si>
    <t>③ 達成者数  （人）</t>
    <rPh sb="2" eb="4">
      <t>タッセイ</t>
    </rPh>
    <rPh sb="4" eb="5">
      <t>シャ</t>
    </rPh>
    <rPh sb="5" eb="6">
      <t>スウ</t>
    </rPh>
    <rPh sb="9" eb="10">
      <t>ニン</t>
    </rPh>
    <phoneticPr fontId="2"/>
  </si>
  <si>
    <t>7-E 入学者受入れに関する取組状況</t>
    <rPh sb="4" eb="7">
      <t>ニュウガクシャ</t>
    </rPh>
    <rPh sb="7" eb="9">
      <t>ウケイ</t>
    </rPh>
    <rPh sb="11" eb="12">
      <t>カン</t>
    </rPh>
    <rPh sb="14" eb="16">
      <t>トリクミ</t>
    </rPh>
    <rPh sb="16" eb="18">
      <t>ジョウキョウ</t>
    </rPh>
    <phoneticPr fontId="2"/>
  </si>
  <si>
    <t>7-C 基幹教員制度の導入状況、7-D ＩＲに関する取組の状況</t>
    <rPh sb="23" eb="24">
      <t>カン</t>
    </rPh>
    <rPh sb="26" eb="28">
      <t>トリクミ</t>
    </rPh>
    <rPh sb="29" eb="31">
      <t>ジョウキョウ</t>
    </rPh>
    <phoneticPr fontId="2"/>
  </si>
  <si>
    <t>7-C 基幹教員制度の導入状況</t>
    <rPh sb="4" eb="6">
      <t>キカン</t>
    </rPh>
    <rPh sb="6" eb="8">
      <t>キョウイン</t>
    </rPh>
    <rPh sb="8" eb="10">
      <t>セイド</t>
    </rPh>
    <rPh sb="11" eb="13">
      <t>ドウニュウ</t>
    </rPh>
    <rPh sb="13" eb="15">
      <t>ジョウキョウ</t>
    </rPh>
    <phoneticPr fontId="2"/>
  </si>
  <si>
    <t>7-D ＩＲに関する取組の状況</t>
    <phoneticPr fontId="2"/>
  </si>
  <si>
    <t xml:space="preserve">6-C ハラスメントの防止 </t>
    <rPh sb="11" eb="13">
      <t>ボウシ</t>
    </rPh>
    <phoneticPr fontId="2"/>
  </si>
  <si>
    <t>6-B 教員の教育面における評価のための工夫等</t>
    <rPh sb="4" eb="6">
      <t>キョウイン</t>
    </rPh>
    <rPh sb="7" eb="9">
      <t>キョウイク</t>
    </rPh>
    <rPh sb="9" eb="10">
      <t>メン</t>
    </rPh>
    <rPh sb="14" eb="16">
      <t>ヒョウカ</t>
    </rPh>
    <rPh sb="20" eb="22">
      <t>クフウ</t>
    </rPh>
    <rPh sb="22" eb="23">
      <t>ナド</t>
    </rPh>
    <phoneticPr fontId="2"/>
  </si>
  <si>
    <t>6-A ファカルティ・ディベロップメントの実施状況</t>
    <rPh sb="21" eb="23">
      <t>ジッシ</t>
    </rPh>
    <rPh sb="23" eb="25">
      <t>ジョウキョウ</t>
    </rPh>
    <phoneticPr fontId="2"/>
  </si>
  <si>
    <t>6-A ファカルティ・ディベロップメントの実施状況</t>
    <phoneticPr fontId="2"/>
  </si>
  <si>
    <t>6-B 教員の教育面における評価のための工夫等</t>
    <phoneticPr fontId="2"/>
  </si>
  <si>
    <t>7-A 教員等の採用状況</t>
    <rPh sb="4" eb="7">
      <t>キョウインナド</t>
    </rPh>
    <rPh sb="8" eb="10">
      <t>サイヨウ</t>
    </rPh>
    <rPh sb="10" eb="12">
      <t>ジョウキョウ</t>
    </rPh>
    <phoneticPr fontId="2"/>
  </si>
  <si>
    <t>② ＦＤの組織（複数可）</t>
    <rPh sb="5" eb="7">
      <t>ソシキ</t>
    </rPh>
    <rPh sb="8" eb="10">
      <t>フクスウ</t>
    </rPh>
    <rPh sb="10" eb="11">
      <t>カ</t>
    </rPh>
    <phoneticPr fontId="2"/>
  </si>
  <si>
    <t>③ ②で「ａ」の場合、役割・機能（複数可）</t>
    <rPh sb="8" eb="10">
      <t>バアイ</t>
    </rPh>
    <rPh sb="11" eb="13">
      <t>ヤクワリ</t>
    </rPh>
    <rPh sb="14" eb="16">
      <t>キノウ</t>
    </rPh>
    <rPh sb="17" eb="19">
      <t>フクスウ</t>
    </rPh>
    <rPh sb="19" eb="20">
      <t>カ</t>
    </rPh>
    <phoneticPr fontId="2"/>
  </si>
  <si>
    <t>⑤ 専門家（複数可）</t>
    <rPh sb="2" eb="5">
      <t>センモンカ</t>
    </rPh>
    <rPh sb="6" eb="8">
      <t>フクスウ</t>
    </rPh>
    <rPh sb="8" eb="9">
      <t>カ</t>
    </rPh>
    <phoneticPr fontId="2"/>
  </si>
  <si>
    <t>5-D 履修証明プログラムの実施状況</t>
    <rPh sb="4" eb="6">
      <t>リシュウ</t>
    </rPh>
    <rPh sb="6" eb="8">
      <t>ショウメイ</t>
    </rPh>
    <rPh sb="14" eb="16">
      <t>ジッシ</t>
    </rPh>
    <rPh sb="16" eb="18">
      <t>ジョウキョウ</t>
    </rPh>
    <phoneticPr fontId="2"/>
  </si>
  <si>
    <t>5-D 履修証明プログラムの実施状況</t>
    <phoneticPr fontId="2"/>
  </si>
  <si>
    <t>キ 修了要件</t>
    <rPh sb="2" eb="4">
      <t>シュウリョウ</t>
    </rPh>
    <rPh sb="4" eb="6">
      <t>ヨウケン</t>
    </rPh>
    <phoneticPr fontId="2"/>
  </si>
  <si>
    <t>p：具体的に</t>
    <phoneticPr fontId="2"/>
  </si>
  <si>
    <t>5-A 社会人の入学に関する特別な措置の状況</t>
    <rPh sb="4" eb="7">
      <t>シャカイヒト</t>
    </rPh>
    <rPh sb="8" eb="10">
      <t>ニュウガク</t>
    </rPh>
    <rPh sb="11" eb="12">
      <t>カン</t>
    </rPh>
    <rPh sb="14" eb="16">
      <t>トクベツ</t>
    </rPh>
    <rPh sb="17" eb="19">
      <t>ソチ</t>
    </rPh>
    <rPh sb="20" eb="22">
      <t>ジョウキョウ</t>
    </rPh>
    <phoneticPr fontId="2"/>
  </si>
  <si>
    <t>5-A 社会人の入学に関する特別な措置の状況</t>
    <phoneticPr fontId="2"/>
  </si>
  <si>
    <t>① 社会人向け特別募集枠</t>
    <rPh sb="2" eb="5">
      <t>シャカイヒト</t>
    </rPh>
    <rPh sb="5" eb="6">
      <t>ム</t>
    </rPh>
    <rPh sb="7" eb="9">
      <t>トクベツ</t>
    </rPh>
    <rPh sb="9" eb="12">
      <t>ボシュウワク</t>
    </rPh>
    <phoneticPr fontId="2"/>
  </si>
  <si>
    <t>② 社会人向け入学特別配慮</t>
    <rPh sb="2" eb="5">
      <t>シャカイヒト</t>
    </rPh>
    <rPh sb="5" eb="6">
      <t>ム</t>
    </rPh>
    <rPh sb="7" eb="9">
      <t>ニュウガク</t>
    </rPh>
    <rPh sb="9" eb="11">
      <t>トクベツ</t>
    </rPh>
    <rPh sb="11" eb="13">
      <t>ハイリョ</t>
    </rPh>
    <phoneticPr fontId="2"/>
  </si>
  <si>
    <r>
      <t>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」選択時の受入人数</t>
    </r>
    <rPh sb="3" eb="5">
      <t>センタク</t>
    </rPh>
    <rPh sb="5" eb="6">
      <t>ジ</t>
    </rPh>
    <rPh sb="7" eb="9">
      <t>ウケイレ</t>
    </rPh>
    <rPh sb="9" eb="11">
      <t>ニンズウ</t>
    </rPh>
    <phoneticPr fontId="2"/>
  </si>
  <si>
    <t>3-E 履修指導や学修支援制度等の取組状況、3-F 学生の学修時間・学修行動の把握の状況</t>
    <phoneticPr fontId="2"/>
  </si>
  <si>
    <t>5-B 聴講生の受入状況</t>
    <rPh sb="4" eb="7">
      <t>チョウコウセイ</t>
    </rPh>
    <rPh sb="8" eb="10">
      <t>ウケイレ</t>
    </rPh>
    <rPh sb="10" eb="12">
      <t>ジョウキョウ</t>
    </rPh>
    <phoneticPr fontId="2"/>
  </si>
  <si>
    <t>5-C リカレント教育実施体制の状況</t>
    <rPh sb="9" eb="11">
      <t>キョウイク</t>
    </rPh>
    <rPh sb="11" eb="13">
      <t>ジッシ</t>
    </rPh>
    <rPh sb="13" eb="15">
      <t>タイセイ</t>
    </rPh>
    <rPh sb="16" eb="18">
      <t>ジョウキョウ</t>
    </rPh>
    <phoneticPr fontId="2"/>
  </si>
  <si>
    <t>5-E 短期のリカレント教育プログラムの実施状況</t>
    <rPh sb="4" eb="6">
      <t>タンキ</t>
    </rPh>
    <rPh sb="12" eb="14">
      <t>キョウイク</t>
    </rPh>
    <rPh sb="20" eb="22">
      <t>ジッシ</t>
    </rPh>
    <rPh sb="22" eb="24">
      <t>ジョウキョウ</t>
    </rPh>
    <phoneticPr fontId="2"/>
  </si>
  <si>
    <t>5-B 聴講生の受入状況、5-C リカレント教育実施体制の状況</t>
    <rPh sb="4" eb="7">
      <t>チョウコウセイ</t>
    </rPh>
    <rPh sb="8" eb="10">
      <t>ウケイ</t>
    </rPh>
    <rPh sb="10" eb="12">
      <t>ジョウキョウ</t>
    </rPh>
    <rPh sb="22" eb="24">
      <t>キョウイク</t>
    </rPh>
    <rPh sb="24" eb="26">
      <t>ジッシ</t>
    </rPh>
    <rPh sb="26" eb="28">
      <t>タイセイ</t>
    </rPh>
    <rPh sb="29" eb="31">
      <t>ジョウキョウ</t>
    </rPh>
    <phoneticPr fontId="2"/>
  </si>
  <si>
    <t>イ　プログラムの分野・テーマ</t>
    <rPh sb="8" eb="10">
      <t>ブンヤ</t>
    </rPh>
    <phoneticPr fontId="2"/>
  </si>
  <si>
    <t>5-F 公開講座の実施状況</t>
    <rPh sb="4" eb="6">
      <t>コウカイ</t>
    </rPh>
    <rPh sb="6" eb="8">
      <t>コウザ</t>
    </rPh>
    <rPh sb="9" eb="11">
      <t>ジッシ</t>
    </rPh>
    <rPh sb="11" eb="13">
      <t>ジョウキョウ</t>
    </rPh>
    <phoneticPr fontId="2"/>
  </si>
  <si>
    <t>ア　実施している講座の総数</t>
    <rPh sb="2" eb="4">
      <t>ジッシ</t>
    </rPh>
    <rPh sb="8" eb="10">
      <t>コウザ</t>
    </rPh>
    <rPh sb="11" eb="13">
      <t>ソウスウ</t>
    </rPh>
    <phoneticPr fontId="2"/>
  </si>
  <si>
    <t>イ　分野・テーマごとの講座数</t>
    <rPh sb="2" eb="4">
      <t>ブンヤ</t>
    </rPh>
    <rPh sb="11" eb="13">
      <t>コウザ</t>
    </rPh>
    <rPh sb="13" eb="14">
      <t>スウ</t>
    </rPh>
    <phoneticPr fontId="2"/>
  </si>
  <si>
    <t>7-B 教員等の任期制等の実施</t>
    <rPh sb="4" eb="6">
      <t>キョウイン</t>
    </rPh>
    <rPh sb="6" eb="7">
      <t>トウ</t>
    </rPh>
    <rPh sb="8" eb="11">
      <t>ニンキセイ</t>
    </rPh>
    <rPh sb="11" eb="12">
      <t>トウ</t>
    </rPh>
    <rPh sb="13" eb="15">
      <t>ジッシ</t>
    </rPh>
    <phoneticPr fontId="2"/>
  </si>
  <si>
    <t>7-B 教員等の任期制等の実施</t>
    <phoneticPr fontId="2"/>
  </si>
  <si>
    <t>助手（非常勤教員を除く）</t>
    <rPh sb="0" eb="2">
      <t>ジョシュ</t>
    </rPh>
    <rPh sb="3" eb="8">
      <t>ヒジョウキンキョウイン</t>
    </rPh>
    <rPh sb="9" eb="10">
      <t>ノゾ</t>
    </rPh>
    <phoneticPr fontId="2"/>
  </si>
  <si>
    <t>助手（非常勤教員を除く）</t>
    <rPh sb="0" eb="2">
      <t>ジョシュ</t>
    </rPh>
    <rPh sb="3" eb="6">
      <t>ヒジョウキン</t>
    </rPh>
    <rPh sb="6" eb="8">
      <t>キョウイン</t>
    </rPh>
    <rPh sb="9" eb="10">
      <t>ノゾ</t>
    </rPh>
    <phoneticPr fontId="2"/>
  </si>
  <si>
    <t>①　教育課程内の主権者教育の取組</t>
    <rPh sb="2" eb="7">
      <t>キョウイクカテイナイ</t>
    </rPh>
    <phoneticPr fontId="2"/>
  </si>
  <si>
    <t>③　①のほかの主権者教育の取組</t>
    <phoneticPr fontId="2"/>
  </si>
  <si>
    <t>送出人数（人）</t>
    <rPh sb="0" eb="2">
      <t>ソウシュツ</t>
    </rPh>
    <rPh sb="2" eb="4">
      <t>ニンズウ</t>
    </rPh>
    <rPh sb="5" eb="6">
      <t>ニン</t>
    </rPh>
    <phoneticPr fontId="2"/>
  </si>
  <si>
    <t>受入人数（人）</t>
    <rPh sb="0" eb="2">
      <t>ウケイレ</t>
    </rPh>
    <rPh sb="2" eb="4">
      <t>ニンズウ</t>
    </rPh>
    <rPh sb="5" eb="6">
      <t>ニン</t>
    </rPh>
    <phoneticPr fontId="2"/>
  </si>
  <si>
    <t>8-B 英語による授業の実施状況</t>
    <rPh sb="4" eb="6">
      <t>エイゴ</t>
    </rPh>
    <phoneticPr fontId="2"/>
  </si>
  <si>
    <t>8-C 国際経験の実施状況</t>
    <rPh sb="4" eb="6">
      <t>コクサイ</t>
    </rPh>
    <rPh sb="6" eb="8">
      <t>ケイケン</t>
    </rPh>
    <rPh sb="9" eb="11">
      <t>ジッシ</t>
    </rPh>
    <rPh sb="11" eb="13">
      <t>ジョウキョウ</t>
    </rPh>
    <phoneticPr fontId="2"/>
  </si>
  <si>
    <t>ｐ選択時の入力有無チェック</t>
    <rPh sb="1" eb="4">
      <t>センタクジ</t>
    </rPh>
    <rPh sb="5" eb="9">
      <t>ニュウリョクウム</t>
    </rPh>
    <phoneticPr fontId="2"/>
  </si>
  <si>
    <t>e選択時の入力有無チェック</t>
    <rPh sb="1" eb="4">
      <t>センタクジ</t>
    </rPh>
    <rPh sb="5" eb="9">
      <t>ニュウリョクウム</t>
    </rPh>
    <phoneticPr fontId="2"/>
  </si>
  <si>
    <t>⑦入力有無チェック</t>
    <rPh sb="1" eb="3">
      <t>ニュウリョク</t>
    </rPh>
    <rPh sb="3" eb="5">
      <t>ウム</t>
    </rPh>
    <phoneticPr fontId="2"/>
  </si>
  <si>
    <t>⑧入力有無チェック</t>
    <rPh sb="1" eb="3">
      <t>ニュウリョク</t>
    </rPh>
    <rPh sb="3" eb="5">
      <t>ウム</t>
    </rPh>
    <phoneticPr fontId="2"/>
  </si>
  <si>
    <t>②　海外留学経験者数の目標設定</t>
    <rPh sb="2" eb="4">
      <t>カイガイ</t>
    </rPh>
    <rPh sb="4" eb="6">
      <t>リュウガク</t>
    </rPh>
    <rPh sb="6" eb="8">
      <t>ケイケン</t>
    </rPh>
    <rPh sb="8" eb="10">
      <t>シャスウ</t>
    </rPh>
    <rPh sb="11" eb="13">
      <t>モクヒョウ</t>
    </rPh>
    <rPh sb="13" eb="15">
      <t>セッテイ</t>
    </rPh>
    <phoneticPr fontId="2"/>
  </si>
  <si>
    <t>各学部の学生数</t>
    <rPh sb="0" eb="3">
      <t>カクガクブ</t>
    </rPh>
    <rPh sb="4" eb="6">
      <t>ガクセイ</t>
    </rPh>
    <rPh sb="6" eb="7">
      <t>スウ</t>
    </rPh>
    <phoneticPr fontId="2"/>
  </si>
  <si>
    <t>各研究科の学生数</t>
    <rPh sb="0" eb="1">
      <t>カク</t>
    </rPh>
    <rPh sb="1" eb="4">
      <t>ケンキュウカ</t>
    </rPh>
    <rPh sb="5" eb="7">
      <t>ガクセイ</t>
    </rPh>
    <rPh sb="7" eb="8">
      <t>スウ</t>
    </rPh>
    <phoneticPr fontId="2"/>
  </si>
  <si>
    <t>各学部の学問分野</t>
    <rPh sb="0" eb="1">
      <t>カク</t>
    </rPh>
    <rPh sb="1" eb="3">
      <t>ガクブ</t>
    </rPh>
    <rPh sb="4" eb="8">
      <t>ガクモンブンヤ</t>
    </rPh>
    <phoneticPr fontId="2"/>
  </si>
  <si>
    <t>各研究科の学問分野</t>
    <rPh sb="0" eb="1">
      <t>カク</t>
    </rPh>
    <rPh sb="1" eb="4">
      <t>ケンキュウカ</t>
    </rPh>
    <rPh sb="5" eb="9">
      <t>ガクモンブンヤ</t>
    </rPh>
    <phoneticPr fontId="2"/>
  </si>
  <si>
    <t>①　ＩＣＴ教育</t>
    <phoneticPr fontId="2"/>
  </si>
  <si>
    <t>①　卒業論文等の授業</t>
    <phoneticPr fontId="2"/>
  </si>
  <si>
    <r>
      <t>②　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｣</t>
    </r>
    <r>
      <rPr>
        <sz val="9"/>
        <color theme="1"/>
        <rFont val="ＭＳ Ｐゴシック"/>
        <family val="2"/>
        <charset val="128"/>
        <scheme val="minor"/>
      </rPr>
      <t>の場合必修状況</t>
    </r>
    <phoneticPr fontId="2"/>
  </si>
  <si>
    <t>①入力有無確認</t>
    <rPh sb="1" eb="3">
      <t>ニュウリョク</t>
    </rPh>
    <rPh sb="3" eb="5">
      <t>ウム</t>
    </rPh>
    <rPh sb="5" eb="7">
      <t>カクニン</t>
    </rPh>
    <phoneticPr fontId="2"/>
  </si>
  <si>
    <t>②入力有無確認</t>
    <rPh sb="1" eb="3">
      <t>ニュウリョク</t>
    </rPh>
    <rPh sb="3" eb="5">
      <t>ウム</t>
    </rPh>
    <phoneticPr fontId="2"/>
  </si>
  <si>
    <t>③入力有無確認</t>
    <rPh sb="1" eb="3">
      <t>ニュウリョク</t>
    </rPh>
    <rPh sb="3" eb="5">
      <t>ウム</t>
    </rPh>
    <phoneticPr fontId="2"/>
  </si>
  <si>
    <t>入力有無確認</t>
    <rPh sb="0" eb="2">
      <t>ニュウリョク</t>
    </rPh>
    <rPh sb="2" eb="4">
      <t>ウム</t>
    </rPh>
    <rPh sb="4" eb="6">
      <t>カクニン</t>
    </rPh>
    <phoneticPr fontId="2"/>
  </si>
  <si>
    <t>q選択時の重複回答確認</t>
    <rPh sb="1" eb="4">
      <t>センタクジ</t>
    </rPh>
    <rPh sb="5" eb="7">
      <t>ジュウフク</t>
    </rPh>
    <rPh sb="7" eb="9">
      <t>カイトウ</t>
    </rPh>
    <rPh sb="9" eb="11">
      <t>カクニン</t>
    </rPh>
    <phoneticPr fontId="2"/>
  </si>
  <si>
    <t>③学科・コース入力有無確認</t>
    <rPh sb="1" eb="3">
      <t>ガッカ</t>
    </rPh>
    <rPh sb="7" eb="11">
      <t>ニュウリョクウム</t>
    </rPh>
    <phoneticPr fontId="2"/>
  </si>
  <si>
    <t>①m選択時の重複回答確認</t>
    <rPh sb="2" eb="5">
      <t>センタクジ</t>
    </rPh>
    <rPh sb="6" eb="8">
      <t>ジュウフク</t>
    </rPh>
    <rPh sb="8" eb="10">
      <t>カイトウ</t>
    </rPh>
    <phoneticPr fontId="2"/>
  </si>
  <si>
    <t>③e選択時の重複回答確認</t>
    <rPh sb="2" eb="5">
      <t>センタクジ</t>
    </rPh>
    <rPh sb="6" eb="8">
      <t>ジュウフク</t>
    </rPh>
    <rPh sb="8" eb="10">
      <t>カイトウ</t>
    </rPh>
    <phoneticPr fontId="2"/>
  </si>
  <si>
    <t>①入力有無確認</t>
    <rPh sb="1" eb="3">
      <t>ニュウリョク</t>
    </rPh>
    <rPh sb="3" eb="5">
      <t>ウム</t>
    </rPh>
    <phoneticPr fontId="2"/>
  </si>
  <si>
    <t>⑤入力有無確認</t>
    <rPh sb="1" eb="3">
      <t>ニュウリョク</t>
    </rPh>
    <rPh sb="3" eb="5">
      <t>ウム</t>
    </rPh>
    <phoneticPr fontId="2"/>
  </si>
  <si>
    <t>3-A-①入力有無確認</t>
    <rPh sb="5" eb="7">
      <t>ニュウリョク</t>
    </rPh>
    <rPh sb="7" eb="9">
      <t>ウム</t>
    </rPh>
    <phoneticPr fontId="2"/>
  </si>
  <si>
    <t>3-B-①入力有無確認</t>
    <rPh sb="5" eb="7">
      <t>ニュウリョク</t>
    </rPh>
    <rPh sb="7" eb="9">
      <t>ウム</t>
    </rPh>
    <phoneticPr fontId="2"/>
  </si>
  <si>
    <t>3-B-②入力有無確認</t>
    <rPh sb="5" eb="7">
      <t>ニュウリョク</t>
    </rPh>
    <rPh sb="7" eb="9">
      <t>ウム</t>
    </rPh>
    <phoneticPr fontId="2"/>
  </si>
  <si>
    <t>3-B-②「４」選択時の入力有無確認</t>
    <rPh sb="8" eb="11">
      <t>センタクジ</t>
    </rPh>
    <rPh sb="12" eb="14">
      <t>ニュウリョク</t>
    </rPh>
    <rPh sb="14" eb="16">
      <t>ウム</t>
    </rPh>
    <phoneticPr fontId="2"/>
  </si>
  <si>
    <t>3-A 学期制の状況、3-B 履修科目の登録上限の設定状況</t>
    <rPh sb="4" eb="7">
      <t>ガッキセイ</t>
    </rPh>
    <rPh sb="8" eb="10">
      <t>ジョウキョウ</t>
    </rPh>
    <rPh sb="15" eb="17">
      <t>リシュウ</t>
    </rPh>
    <rPh sb="17" eb="19">
      <t>カモク</t>
    </rPh>
    <rPh sb="20" eb="22">
      <t>トウロク</t>
    </rPh>
    <rPh sb="22" eb="24">
      <t>ジョウゲン</t>
    </rPh>
    <rPh sb="25" eb="27">
      <t>セッテイ</t>
    </rPh>
    <rPh sb="27" eb="29">
      <t>ジョウキョウ</t>
    </rPh>
    <phoneticPr fontId="2"/>
  </si>
  <si>
    <t>①　主専攻・副専攻制の導入</t>
    <rPh sb="2" eb="3">
      <t>シュ</t>
    </rPh>
    <rPh sb="3" eb="5">
      <t>センコウ</t>
    </rPh>
    <rPh sb="6" eb="9">
      <t>フクセンコウ</t>
    </rPh>
    <rPh sb="9" eb="10">
      <t>セイ</t>
    </rPh>
    <phoneticPr fontId="2"/>
  </si>
  <si>
    <t>①　初年次教育</t>
    <phoneticPr fontId="2"/>
  </si>
  <si>
    <t>①　学修時間等</t>
    <phoneticPr fontId="2"/>
  </si>
  <si>
    <t>②　学修意欲</t>
    <phoneticPr fontId="2"/>
  </si>
  <si>
    <t>①　学修成果</t>
    <phoneticPr fontId="2"/>
  </si>
  <si>
    <t>⑥　資料等の交付</t>
    <phoneticPr fontId="2"/>
  </si>
  <si>
    <t>3-C-①入力有無確認</t>
    <rPh sb="5" eb="7">
      <t>ニュウリョク</t>
    </rPh>
    <rPh sb="7" eb="9">
      <t>ウム</t>
    </rPh>
    <phoneticPr fontId="2"/>
  </si>
  <si>
    <t>3-D-①入力有無確認</t>
    <rPh sb="5" eb="7">
      <t>ニュウリョク</t>
    </rPh>
    <rPh sb="7" eb="9">
      <t>ウム</t>
    </rPh>
    <phoneticPr fontId="2"/>
  </si>
  <si>
    <t>3-D-②入力有無確認</t>
    <rPh sb="5" eb="7">
      <t>ニュウリョク</t>
    </rPh>
    <rPh sb="7" eb="9">
      <t>ウム</t>
    </rPh>
    <phoneticPr fontId="2"/>
  </si>
  <si>
    <t>3-E-①入力有無確認</t>
    <rPh sb="5" eb="7">
      <t>ニュウリョク</t>
    </rPh>
    <rPh sb="7" eb="9">
      <t>ウム</t>
    </rPh>
    <phoneticPr fontId="2"/>
  </si>
  <si>
    <t>3-F-①入力有無確認</t>
    <rPh sb="5" eb="7">
      <t>ニュウリョク</t>
    </rPh>
    <rPh sb="7" eb="9">
      <t>ウム</t>
    </rPh>
    <phoneticPr fontId="2"/>
  </si>
  <si>
    <t>3-F-②入力有無確認</t>
    <rPh sb="5" eb="7">
      <t>ニュウリョク</t>
    </rPh>
    <rPh sb="7" eb="9">
      <t>ウム</t>
    </rPh>
    <phoneticPr fontId="2"/>
  </si>
  <si>
    <t>3-F-③入力有無確認</t>
    <rPh sb="5" eb="7">
      <t>ニュウリョク</t>
    </rPh>
    <rPh sb="7" eb="9">
      <t>ウム</t>
    </rPh>
    <phoneticPr fontId="2"/>
  </si>
  <si>
    <t>3-F-⑤入力有無確認</t>
    <rPh sb="5" eb="7">
      <t>ニュウリョク</t>
    </rPh>
    <rPh sb="7" eb="9">
      <t>ウム</t>
    </rPh>
    <phoneticPr fontId="2"/>
  </si>
  <si>
    <t>3-F-③回答確認</t>
    <rPh sb="5" eb="7">
      <t>カイトウ</t>
    </rPh>
    <phoneticPr fontId="2"/>
  </si>
  <si>
    <t>3-F-⑤回答確認</t>
    <rPh sb="5" eb="7">
      <t>カイトウ</t>
    </rPh>
    <phoneticPr fontId="2"/>
  </si>
  <si>
    <t>③e選択時の入力有無確認</t>
    <rPh sb="2" eb="5">
      <t>センタクジ</t>
    </rPh>
    <rPh sb="6" eb="8">
      <t>ニュウリョク</t>
    </rPh>
    <rPh sb="8" eb="10">
      <t>ウム</t>
    </rPh>
    <phoneticPr fontId="2"/>
  </si>
  <si>
    <t>⑤-a入力有無確認</t>
    <rPh sb="3" eb="5">
      <t>ニュウリョク</t>
    </rPh>
    <rPh sb="5" eb="7">
      <t>ウム</t>
    </rPh>
    <phoneticPr fontId="2"/>
  </si>
  <si>
    <t>⑤-a f選択時の入力有無確認</t>
    <rPh sb="5" eb="8">
      <t>センタクジ</t>
    </rPh>
    <rPh sb="9" eb="11">
      <t>ニュウリョク</t>
    </rPh>
    <rPh sb="11" eb="13">
      <t>ウム</t>
    </rPh>
    <phoneticPr fontId="2"/>
  </si>
  <si>
    <t>⑤-b入力有無確認</t>
    <rPh sb="3" eb="5">
      <t>ニュウリョク</t>
    </rPh>
    <rPh sb="5" eb="7">
      <t>ウム</t>
    </rPh>
    <phoneticPr fontId="2"/>
  </si>
  <si>
    <t>⑤-b f選択時の入力有無確認</t>
    <rPh sb="5" eb="8">
      <t>センタクジ</t>
    </rPh>
    <rPh sb="9" eb="11">
      <t>ニュウリョク</t>
    </rPh>
    <rPh sb="11" eb="13">
      <t>ウム</t>
    </rPh>
    <phoneticPr fontId="2"/>
  </si>
  <si>
    <t>⑥入力有無確認</t>
    <rPh sb="1" eb="3">
      <t>ニュウリョク</t>
    </rPh>
    <rPh sb="3" eb="5">
      <t>ウム</t>
    </rPh>
    <phoneticPr fontId="2"/>
  </si>
  <si>
    <t>①　証明書等のデジタル化</t>
    <phoneticPr fontId="2"/>
  </si>
  <si>
    <t>②　実施方法</t>
    <phoneticPr fontId="2"/>
  </si>
  <si>
    <t>①　受入制度の設置</t>
    <phoneticPr fontId="2"/>
  </si>
  <si>
    <t>①　履修証明プログラム</t>
    <phoneticPr fontId="2"/>
  </si>
  <si>
    <t>②　リカレント教育</t>
    <phoneticPr fontId="2"/>
  </si>
  <si>
    <t>①　リカレント教育プログラム</t>
    <phoneticPr fontId="2"/>
  </si>
  <si>
    <t>②　①で「１：開設している」場合</t>
    <rPh sb="7" eb="9">
      <t>カイセツ</t>
    </rPh>
    <rPh sb="14" eb="16">
      <t>バアイ</t>
    </rPh>
    <phoneticPr fontId="2"/>
  </si>
  <si>
    <t>②　①で「１：実施している」場合</t>
    <rPh sb="7" eb="9">
      <t>ジッシ</t>
    </rPh>
    <rPh sb="14" eb="16">
      <t>バアイ</t>
    </rPh>
    <phoneticPr fontId="2"/>
  </si>
  <si>
    <t>①　公開講座</t>
    <phoneticPr fontId="2"/>
  </si>
  <si>
    <t>④　参加割合</t>
    <phoneticPr fontId="2"/>
  </si>
  <si>
    <t>①　業績評価</t>
    <phoneticPr fontId="2"/>
  </si>
  <si>
    <t>①　顕彰</t>
    <rPh sb="2" eb="4">
      <t>ケンショウ</t>
    </rPh>
    <phoneticPr fontId="2"/>
  </si>
  <si>
    <t>②　ティーチング・ポートフォリオ</t>
    <phoneticPr fontId="2"/>
  </si>
  <si>
    <t>①　ハラスメント防止</t>
    <phoneticPr fontId="2"/>
  </si>
  <si>
    <t>②　テニュアトラック制</t>
    <phoneticPr fontId="2"/>
  </si>
  <si>
    <t>①　基幹教員制度</t>
    <phoneticPr fontId="2"/>
  </si>
  <si>
    <t>①　ＩＲ専門部署</t>
    <phoneticPr fontId="2"/>
  </si>
  <si>
    <r>
      <t>⑤　④「１」選択時、専任職員数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10" eb="12">
      <t>センニン</t>
    </rPh>
    <rPh sb="12" eb="14">
      <t>ショクイン</t>
    </rPh>
    <rPh sb="14" eb="15">
      <t>スウ</t>
    </rPh>
    <rPh sb="16" eb="17">
      <t>ニン</t>
    </rPh>
    <phoneticPr fontId="2"/>
  </si>
  <si>
    <t>⑥　①「１」選択時、ＩＲ部署で行う業務（複数可）</t>
    <rPh sb="12" eb="14">
      <t>ブショ</t>
    </rPh>
    <rPh sb="15" eb="16">
      <t>オコナ</t>
    </rPh>
    <rPh sb="17" eb="19">
      <t>ギョウム</t>
    </rPh>
    <rPh sb="20" eb="22">
      <t>フクスウ</t>
    </rPh>
    <rPh sb="22" eb="23">
      <t>カ</t>
    </rPh>
    <phoneticPr fontId="2"/>
  </si>
  <si>
    <t>8-A 外国語教育の実施状況</t>
    <phoneticPr fontId="2"/>
  </si>
  <si>
    <t>3-H-①入力有無確認</t>
    <rPh sb="5" eb="7">
      <t>ニュウリョク</t>
    </rPh>
    <rPh sb="7" eb="9">
      <t>ウム</t>
    </rPh>
    <phoneticPr fontId="2"/>
  </si>
  <si>
    <t>3-H-②入力有無確認</t>
    <rPh sb="5" eb="7">
      <t>ニュウリョク</t>
    </rPh>
    <rPh sb="7" eb="9">
      <t>ウム</t>
    </rPh>
    <phoneticPr fontId="2"/>
  </si>
  <si>
    <t>3-H-② h選択時の入力有無確認</t>
    <rPh sb="7" eb="10">
      <t>センタクジ</t>
    </rPh>
    <rPh sb="11" eb="13">
      <t>ニュウリョク</t>
    </rPh>
    <rPh sb="13" eb="15">
      <t>ウム</t>
    </rPh>
    <phoneticPr fontId="2"/>
  </si>
  <si>
    <t>3-I-①入力有無確認</t>
    <rPh sb="5" eb="7">
      <t>ニュウリョク</t>
    </rPh>
    <rPh sb="7" eb="9">
      <t>ウム</t>
    </rPh>
    <phoneticPr fontId="2"/>
  </si>
  <si>
    <t>3-I-②入力有無確認</t>
    <rPh sb="5" eb="7">
      <t>ニュウリョク</t>
    </rPh>
    <rPh sb="7" eb="9">
      <t>ウム</t>
    </rPh>
    <phoneticPr fontId="2"/>
  </si>
  <si>
    <t>3-H-①e選択時の重複確認</t>
    <rPh sb="6" eb="9">
      <t>センタクジ</t>
    </rPh>
    <rPh sb="10" eb="12">
      <t>ジュウフク</t>
    </rPh>
    <phoneticPr fontId="2"/>
  </si>
  <si>
    <t>3-H-②g選択時の重複確認</t>
    <rPh sb="6" eb="9">
      <t>センタクジ</t>
    </rPh>
    <rPh sb="10" eb="12">
      <t>ジュウフク</t>
    </rPh>
    <phoneticPr fontId="2"/>
  </si>
  <si>
    <t>3-I-② l選択時の重複確認</t>
    <rPh sb="7" eb="10">
      <t>センタクジ</t>
    </rPh>
    <rPh sb="11" eb="13">
      <t>ジュウフク</t>
    </rPh>
    <phoneticPr fontId="2"/>
  </si>
  <si>
    <t>4-A-①入力有無確認</t>
    <rPh sb="5" eb="7">
      <t>ニュウリョク</t>
    </rPh>
    <rPh sb="7" eb="9">
      <t>ウム</t>
    </rPh>
    <phoneticPr fontId="2"/>
  </si>
  <si>
    <t>4-A-②入力有無確認</t>
    <rPh sb="5" eb="7">
      <t>ニュウリョク</t>
    </rPh>
    <rPh sb="7" eb="9">
      <t>ウム</t>
    </rPh>
    <phoneticPr fontId="2"/>
  </si>
  <si>
    <t>4-B-①入力有無確認</t>
    <rPh sb="5" eb="7">
      <t>ニュウリョク</t>
    </rPh>
    <rPh sb="7" eb="9">
      <t>ウム</t>
    </rPh>
    <phoneticPr fontId="2"/>
  </si>
  <si>
    <t>4-B-②入力有無確認</t>
    <rPh sb="5" eb="7">
      <t>ニュウリョク</t>
    </rPh>
    <rPh sb="7" eb="9">
      <t>ウム</t>
    </rPh>
    <phoneticPr fontId="2"/>
  </si>
  <si>
    <t>4-B-③入力有無確認</t>
    <rPh sb="5" eb="7">
      <t>ニュウリョク</t>
    </rPh>
    <rPh sb="7" eb="9">
      <t>ウム</t>
    </rPh>
    <phoneticPr fontId="2"/>
  </si>
  <si>
    <t>4-B-①i選択時の重複確認</t>
    <rPh sb="6" eb="9">
      <t>センタクジ</t>
    </rPh>
    <rPh sb="10" eb="12">
      <t>ジュウフク</t>
    </rPh>
    <phoneticPr fontId="2"/>
  </si>
  <si>
    <t>4-B-②g選択時の重複確認</t>
    <rPh sb="6" eb="9">
      <t>センタクジ</t>
    </rPh>
    <rPh sb="10" eb="12">
      <t>ジュウフク</t>
    </rPh>
    <phoneticPr fontId="2"/>
  </si>
  <si>
    <t>4-C-①入力有無確認</t>
    <rPh sb="5" eb="7">
      <t>ニュウリョク</t>
    </rPh>
    <rPh sb="7" eb="9">
      <t>ウム</t>
    </rPh>
    <rPh sb="9" eb="11">
      <t>カクニン</t>
    </rPh>
    <phoneticPr fontId="2"/>
  </si>
  <si>
    <t>4-D-①入力有無確認</t>
    <rPh sb="5" eb="7">
      <t>ニュウリョク</t>
    </rPh>
    <rPh sb="7" eb="9">
      <t>ウム</t>
    </rPh>
    <phoneticPr fontId="2"/>
  </si>
  <si>
    <t>4-D-②入力有無確認</t>
    <rPh sb="5" eb="7">
      <t>ニュウリョク</t>
    </rPh>
    <rPh sb="7" eb="9">
      <t>ウム</t>
    </rPh>
    <phoneticPr fontId="2"/>
  </si>
  <si>
    <t>4-D-③入力有無確認</t>
    <rPh sb="5" eb="7">
      <t>ニュウリョク</t>
    </rPh>
    <rPh sb="7" eb="9">
      <t>ウム</t>
    </rPh>
    <phoneticPr fontId="2"/>
  </si>
  <si>
    <t>4-D-⑤入力有無確認</t>
    <rPh sb="5" eb="7">
      <t>ニュウリョク</t>
    </rPh>
    <rPh sb="7" eb="9">
      <t>ウム</t>
    </rPh>
    <phoneticPr fontId="2"/>
  </si>
  <si>
    <t>4-D-①回答確認</t>
    <rPh sb="5" eb="7">
      <t>カイトウ</t>
    </rPh>
    <phoneticPr fontId="2"/>
  </si>
  <si>
    <t>4-E-①入力有無確認</t>
    <rPh sb="5" eb="7">
      <t>ニュウリョク</t>
    </rPh>
    <rPh sb="7" eb="9">
      <t>ウム</t>
    </rPh>
    <phoneticPr fontId="2"/>
  </si>
  <si>
    <t>4-E-②入力有無確認</t>
    <rPh sb="5" eb="7">
      <t>ニュウリョク</t>
    </rPh>
    <rPh sb="7" eb="9">
      <t>ウム</t>
    </rPh>
    <phoneticPr fontId="2"/>
  </si>
  <si>
    <t>4-F-①入力有無確認</t>
    <rPh sb="5" eb="7">
      <t>ニュウリョク</t>
    </rPh>
    <rPh sb="7" eb="9">
      <t>ウム</t>
    </rPh>
    <phoneticPr fontId="2"/>
  </si>
  <si>
    <t>①「１」選択時の入力有無確認</t>
    <rPh sb="4" eb="7">
      <t>センタクジ</t>
    </rPh>
    <rPh sb="8" eb="10">
      <t>ニュウリョク</t>
    </rPh>
    <rPh sb="10" eb="12">
      <t>ウム</t>
    </rPh>
    <phoneticPr fontId="2"/>
  </si>
  <si>
    <t>5-B-①入力有無確認</t>
    <rPh sb="5" eb="7">
      <t>ニュウリョク</t>
    </rPh>
    <rPh sb="7" eb="9">
      <t>ウム</t>
    </rPh>
    <phoneticPr fontId="2"/>
  </si>
  <si>
    <t>5-B-②入力有無確認</t>
    <rPh sb="5" eb="7">
      <t>ニュウリョク</t>
    </rPh>
    <rPh sb="7" eb="9">
      <t>ウム</t>
    </rPh>
    <phoneticPr fontId="2"/>
  </si>
  <si>
    <t>5-C-①入力有無確認</t>
    <rPh sb="5" eb="7">
      <t>ニュウリョク</t>
    </rPh>
    <rPh sb="7" eb="9">
      <t>ウム</t>
    </rPh>
    <phoneticPr fontId="2"/>
  </si>
  <si>
    <t>5-C-②入力有無確認</t>
    <rPh sb="5" eb="7">
      <t>ニュウリョク</t>
    </rPh>
    <rPh sb="7" eb="9">
      <t>ウム</t>
    </rPh>
    <phoneticPr fontId="2"/>
  </si>
  <si>
    <t>ア 入力有無確認</t>
    <rPh sb="2" eb="6">
      <t>ニュウリョクウム</t>
    </rPh>
    <phoneticPr fontId="2"/>
  </si>
  <si>
    <t>イ 入力有無確認</t>
    <rPh sb="2" eb="6">
      <t>ニュウリョクウム</t>
    </rPh>
    <phoneticPr fontId="2"/>
  </si>
  <si>
    <t>ｐ選択時の入力有無確認</t>
    <rPh sb="1" eb="4">
      <t>センタクジ</t>
    </rPh>
    <rPh sb="5" eb="9">
      <t>ニュウリョクウム</t>
    </rPh>
    <phoneticPr fontId="2"/>
  </si>
  <si>
    <t>ウ 入力有無確認</t>
    <rPh sb="2" eb="6">
      <t>ニュウリョクウム</t>
    </rPh>
    <phoneticPr fontId="2"/>
  </si>
  <si>
    <t>エ 入力有無確認</t>
    <rPh sb="2" eb="6">
      <t>ニュウリョクウム</t>
    </rPh>
    <phoneticPr fontId="2"/>
  </si>
  <si>
    <t>オ 入力有無確認</t>
    <rPh sb="2" eb="6">
      <t>ニュウリョクウム</t>
    </rPh>
    <phoneticPr fontId="2"/>
  </si>
  <si>
    <t>カ 入力有無確認</t>
    <rPh sb="2" eb="6">
      <t>ニュウリョクウム</t>
    </rPh>
    <phoneticPr fontId="2"/>
  </si>
  <si>
    <t>キ 入力有無確認</t>
    <rPh sb="2" eb="6">
      <t>ニュウリョクウム</t>
    </rPh>
    <phoneticPr fontId="2"/>
  </si>
  <si>
    <t>①入力有無確認</t>
    <rPh sb="1" eb="5">
      <t>ニュウリョクウム</t>
    </rPh>
    <rPh sb="5" eb="7">
      <t>カクニン</t>
    </rPh>
    <phoneticPr fontId="2"/>
  </si>
  <si>
    <t>③-a入力有無確認</t>
    <rPh sb="3" eb="5">
      <t>ニュウリョク</t>
    </rPh>
    <rPh sb="5" eb="7">
      <t>ウム</t>
    </rPh>
    <phoneticPr fontId="2"/>
  </si>
  <si>
    <t>③-b入力有無確認</t>
    <rPh sb="3" eb="5">
      <t>ニュウリョク</t>
    </rPh>
    <rPh sb="5" eb="7">
      <t>ウム</t>
    </rPh>
    <phoneticPr fontId="2"/>
  </si>
  <si>
    <t>「１」選択時の入力有無確認</t>
    <rPh sb="3" eb="6">
      <t>センタクジ</t>
    </rPh>
    <rPh sb="7" eb="9">
      <t>ニュウリョク</t>
    </rPh>
    <rPh sb="9" eb="11">
      <t>ウム</t>
    </rPh>
    <phoneticPr fontId="2"/>
  </si>
  <si>
    <r>
      <t>オで「ｅ</t>
    </r>
    <r>
      <rPr>
        <b/>
        <sz val="9"/>
        <rFont val="ＭＳ Ｐゴシック"/>
        <family val="3"/>
        <charset val="128"/>
        <scheme val="minor"/>
      </rPr>
      <t>（ダブルディグリー）」</t>
    </r>
    <r>
      <rPr>
        <sz val="9"/>
        <rFont val="ＭＳ Ｐゴシック"/>
        <family val="3"/>
        <charset val="128"/>
        <scheme val="minor"/>
      </rPr>
      <t>の場合</t>
    </r>
    <phoneticPr fontId="2"/>
  </si>
  <si>
    <r>
      <t>オで「ｆ</t>
    </r>
    <r>
      <rPr>
        <b/>
        <sz val="9"/>
        <rFont val="ＭＳ Ｐゴシック"/>
        <family val="3"/>
        <charset val="128"/>
        <scheme val="minor"/>
      </rPr>
      <t>（ジョイントディグリー）」</t>
    </r>
    <r>
      <rPr>
        <sz val="9"/>
        <rFont val="ＭＳ Ｐゴシック"/>
        <family val="3"/>
        <charset val="128"/>
        <scheme val="minor"/>
      </rPr>
      <t>の場合</t>
    </r>
    <rPh sb="18" eb="20">
      <t>バアイ</t>
    </rPh>
    <phoneticPr fontId="2"/>
  </si>
  <si>
    <t>送04以前</t>
    <rPh sb="0" eb="1">
      <t>ソウ</t>
    </rPh>
    <rPh sb="3" eb="5">
      <t>イゼン</t>
    </rPh>
    <phoneticPr fontId="2"/>
  </si>
  <si>
    <t>送05新規</t>
    <rPh sb="0" eb="1">
      <t>オク</t>
    </rPh>
    <rPh sb="3" eb="5">
      <t>シンキ</t>
    </rPh>
    <phoneticPr fontId="2"/>
  </si>
  <si>
    <t>受04以前</t>
    <rPh sb="0" eb="1">
      <t>ウケ</t>
    </rPh>
    <rPh sb="3" eb="5">
      <t>イゼン</t>
    </rPh>
    <phoneticPr fontId="2"/>
  </si>
  <si>
    <t>受05新規</t>
    <rPh sb="0" eb="1">
      <t>ウケ</t>
    </rPh>
    <rPh sb="3" eb="5">
      <t>シンキ</t>
    </rPh>
    <phoneticPr fontId="2"/>
  </si>
  <si>
    <r>
      <t>③　②オで「ｄ</t>
    </r>
    <r>
      <rPr>
        <b/>
        <sz val="9"/>
        <color theme="1"/>
        <rFont val="ＭＳ Ｐゴシック"/>
        <family val="3"/>
        <charset val="128"/>
        <scheme val="minor"/>
      </rPr>
      <t>（単位互換）」</t>
    </r>
    <r>
      <rPr>
        <sz val="9"/>
        <color theme="1"/>
        <rFont val="ＭＳ Ｐゴシック"/>
        <family val="3"/>
        <charset val="128"/>
        <scheme val="minor"/>
      </rPr>
      <t>の場合</t>
    </r>
    <rPh sb="8" eb="10">
      <t>タンイ</t>
    </rPh>
    <rPh sb="10" eb="12">
      <t>ゴカン</t>
    </rPh>
    <rPh sb="15" eb="17">
      <t>バアイ</t>
    </rPh>
    <phoneticPr fontId="2"/>
  </si>
  <si>
    <r>
      <t>④　②オで「ｅ</t>
    </r>
    <r>
      <rPr>
        <b/>
        <sz val="9"/>
        <color theme="1"/>
        <rFont val="ＭＳ Ｐゴシック"/>
        <family val="3"/>
        <charset val="128"/>
        <scheme val="minor"/>
      </rPr>
      <t>（ダブルディグリー）」</t>
    </r>
    <r>
      <rPr>
        <sz val="9"/>
        <color theme="1"/>
        <rFont val="ＭＳ Ｐゴシック"/>
        <family val="3"/>
        <charset val="128"/>
        <scheme val="minor"/>
      </rPr>
      <t>の場合</t>
    </r>
    <rPh sb="19" eb="21">
      <t>バアイ</t>
    </rPh>
    <phoneticPr fontId="2"/>
  </si>
  <si>
    <r>
      <t>⑤　②オで「ｆ</t>
    </r>
    <r>
      <rPr>
        <b/>
        <sz val="9"/>
        <color theme="1"/>
        <rFont val="ＭＳ Ｐゴシック"/>
        <family val="3"/>
        <charset val="128"/>
        <scheme val="minor"/>
      </rPr>
      <t>（ジョイントディグリー）」</t>
    </r>
    <r>
      <rPr>
        <sz val="9"/>
        <color theme="1"/>
        <rFont val="ＭＳ Ｐゴシック"/>
        <family val="3"/>
        <charset val="128"/>
        <scheme val="minor"/>
      </rPr>
      <t>の場合</t>
    </r>
    <rPh sb="21" eb="23">
      <t>バアイ</t>
    </rPh>
    <phoneticPr fontId="2"/>
  </si>
  <si>
    <t>ア　貴学の学部・研究科等</t>
    <phoneticPr fontId="2"/>
  </si>
  <si>
    <t>ウ　学位</t>
    <phoneticPr fontId="2"/>
  </si>
  <si>
    <t>②　①で「1：締結している」場合</t>
    <rPh sb="7" eb="9">
      <t>テイケツ</t>
    </rPh>
    <rPh sb="14" eb="16">
      <t>バアイ</t>
    </rPh>
    <phoneticPr fontId="2"/>
  </si>
  <si>
    <t>ア　協定等</t>
    <rPh sb="2" eb="4">
      <t>キョウテイ</t>
    </rPh>
    <rPh sb="4" eb="5">
      <t>トウ</t>
    </rPh>
    <phoneticPr fontId="2"/>
  </si>
  <si>
    <t>②　①で「1：設置している」場合</t>
    <rPh sb="7" eb="9">
      <t>セッチ</t>
    </rPh>
    <rPh sb="14" eb="16">
      <t>バアイ</t>
    </rPh>
    <phoneticPr fontId="2"/>
  </si>
  <si>
    <t>カ　設置基準</t>
    <phoneticPr fontId="2"/>
  </si>
  <si>
    <t>②入力有無確認</t>
    <rPh sb="1" eb="5">
      <t>ニュウリョクウム</t>
    </rPh>
    <rPh sb="5" eb="7">
      <t>カクニン</t>
    </rPh>
    <phoneticPr fontId="2"/>
  </si>
  <si>
    <t>7-C-①入力有無確認</t>
    <rPh sb="5" eb="9">
      <t>ニュウリョクウム</t>
    </rPh>
    <rPh sb="9" eb="11">
      <t>カクニン</t>
    </rPh>
    <phoneticPr fontId="2"/>
  </si>
  <si>
    <t>7-D-①入力有無確認</t>
    <rPh sb="5" eb="9">
      <t>ニュウリョクウム</t>
    </rPh>
    <rPh sb="9" eb="11">
      <t>カクニン</t>
    </rPh>
    <phoneticPr fontId="2"/>
  </si>
  <si>
    <t>7-D-②入力有無確認</t>
    <rPh sb="5" eb="9">
      <t>ニュウリョクウム</t>
    </rPh>
    <rPh sb="9" eb="11">
      <t>カクニン</t>
    </rPh>
    <phoneticPr fontId="2"/>
  </si>
  <si>
    <t>7-D-③入力有無確認</t>
    <rPh sb="5" eb="9">
      <t>ニュウリョクウム</t>
    </rPh>
    <rPh sb="9" eb="11">
      <t>カクニン</t>
    </rPh>
    <phoneticPr fontId="2"/>
  </si>
  <si>
    <t>7-D-⑤入力有無確認</t>
    <rPh sb="5" eb="9">
      <t>ニュウリョクウム</t>
    </rPh>
    <rPh sb="9" eb="11">
      <t>カクニン</t>
    </rPh>
    <phoneticPr fontId="2"/>
  </si>
  <si>
    <t>7-D-⑥入力有無確認</t>
    <rPh sb="5" eb="9">
      <t>ニュウリョクウム</t>
    </rPh>
    <rPh sb="9" eb="11">
      <t>カクニン</t>
    </rPh>
    <phoneticPr fontId="2"/>
  </si>
  <si>
    <t>③入力有無確認</t>
    <rPh sb="1" eb="5">
      <t>ニュウリョクウム</t>
    </rPh>
    <rPh sb="5" eb="7">
      <t>カクニン</t>
    </rPh>
    <phoneticPr fontId="2"/>
  </si>
  <si>
    <t>イ 入力有無確認</t>
    <rPh sb="2" eb="4">
      <t>ニュウリョク</t>
    </rPh>
    <rPh sb="4" eb="6">
      <t>ウム</t>
    </rPh>
    <phoneticPr fontId="2"/>
  </si>
  <si>
    <t>ウ 入力有無確認</t>
    <rPh sb="2" eb="4">
      <t>ニュウリョク</t>
    </rPh>
    <rPh sb="4" eb="6">
      <t>ウム</t>
    </rPh>
    <phoneticPr fontId="2"/>
  </si>
  <si>
    <t>エ 入力有無確認</t>
    <rPh sb="2" eb="4">
      <t>ニュウリョク</t>
    </rPh>
    <rPh sb="4" eb="6">
      <t>ウム</t>
    </rPh>
    <phoneticPr fontId="2"/>
  </si>
  <si>
    <t>オ 入力有無確認</t>
    <rPh sb="2" eb="4">
      <t>ニュウリョク</t>
    </rPh>
    <rPh sb="4" eb="6">
      <t>ウム</t>
    </rPh>
    <phoneticPr fontId="2"/>
  </si>
  <si>
    <t>カ 入力有無確認</t>
    <rPh sb="2" eb="4">
      <t>ニュウリョク</t>
    </rPh>
    <rPh sb="4" eb="6">
      <t>ウム</t>
    </rPh>
    <phoneticPr fontId="2"/>
  </si>
  <si>
    <t>キ 入力有無確認</t>
    <rPh sb="2" eb="4">
      <t>ニュウリョク</t>
    </rPh>
    <rPh sb="4" eb="6">
      <t>ウム</t>
    </rPh>
    <phoneticPr fontId="2"/>
  </si>
  <si>
    <t>③入力有無確認</t>
    <rPh sb="1" eb="3">
      <t>ニュウリョク</t>
    </rPh>
    <rPh sb="3" eb="5">
      <t>ウム</t>
    </rPh>
    <rPh sb="5" eb="7">
      <t>カクニン</t>
    </rPh>
    <phoneticPr fontId="2"/>
  </si>
  <si>
    <t>⑤入力有無確認</t>
    <rPh sb="1" eb="3">
      <t>ニュウリョク</t>
    </rPh>
    <rPh sb="3" eb="5">
      <t>ウム</t>
    </rPh>
    <rPh sb="5" eb="7">
      <t>カクニン</t>
    </rPh>
    <phoneticPr fontId="2"/>
  </si>
  <si>
    <t>3-E-① q選択時の回答確認</t>
    <rPh sb="7" eb="10">
      <t>センタクジ</t>
    </rPh>
    <rPh sb="11" eb="13">
      <t>カイトウ</t>
    </rPh>
    <rPh sb="13" eb="15">
      <t>カクニン</t>
    </rPh>
    <phoneticPr fontId="2"/>
  </si>
  <si>
    <t>3-E-① p選択時の重複確認</t>
    <rPh sb="7" eb="10">
      <t>センタクジ</t>
    </rPh>
    <rPh sb="11" eb="13">
      <t>ジュウフク</t>
    </rPh>
    <rPh sb="13" eb="15">
      <t>カクニン</t>
    </rPh>
    <phoneticPr fontId="2"/>
  </si>
  <si>
    <t>⑤ e選択時の重複確認</t>
    <rPh sb="3" eb="6">
      <t>センタクジ</t>
    </rPh>
    <rPh sb="7" eb="9">
      <t>ジュウフク</t>
    </rPh>
    <phoneticPr fontId="2"/>
  </si>
  <si>
    <t>③ c,d選択時の重複確認</t>
    <rPh sb="5" eb="8">
      <t>センタクジ</t>
    </rPh>
    <rPh sb="9" eb="11">
      <t>ジュウフク</t>
    </rPh>
    <phoneticPr fontId="2"/>
  </si>
  <si>
    <t>① j選択時の重複確認</t>
    <rPh sb="3" eb="6">
      <t>センタクジ</t>
    </rPh>
    <rPh sb="7" eb="9">
      <t>ジュウフク</t>
    </rPh>
    <rPh sb="9" eb="11">
      <t>カクニン</t>
    </rPh>
    <phoneticPr fontId="2"/>
  </si>
  <si>
    <t>② e選択時の重複確認</t>
    <rPh sb="3" eb="6">
      <t>センタクジ</t>
    </rPh>
    <rPh sb="7" eb="9">
      <t>ジュウフク</t>
    </rPh>
    <rPh sb="9" eb="11">
      <t>カクニン</t>
    </rPh>
    <phoneticPr fontId="2"/>
  </si>
  <si>
    <t>① j選択時の重複確認</t>
    <rPh sb="3" eb="6">
      <t>センタクジ</t>
    </rPh>
    <rPh sb="7" eb="9">
      <t>ジュウフク</t>
    </rPh>
    <phoneticPr fontId="2"/>
  </si>
  <si>
    <t>② f選択時の重複確認</t>
    <rPh sb="3" eb="6">
      <t>センタクジ</t>
    </rPh>
    <rPh sb="7" eb="9">
      <t>ジュウフク</t>
    </rPh>
    <phoneticPr fontId="2"/>
  </si>
  <si>
    <t>②・③ e以外の場合の回答確認</t>
    <rPh sb="5" eb="7">
      <t>イガイ</t>
    </rPh>
    <rPh sb="8" eb="10">
      <t>バアイ</t>
    </rPh>
    <rPh sb="11" eb="13">
      <t>カイトウ</t>
    </rPh>
    <phoneticPr fontId="2"/>
  </si>
  <si>
    <r>
      <t>④ 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</t>
    </r>
    <phoneticPr fontId="2"/>
  </si>
  <si>
    <t>学外意見の取入れ</t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</si>
  <si>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ｅ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</si>
  <si>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t>英語の授業科目</t>
    <phoneticPr fontId="2"/>
  </si>
  <si>
    <t>学科名・コース名等</t>
    <phoneticPr fontId="2"/>
  </si>
  <si>
    <r>
      <t>③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</t>
    </r>
    <rPh sb="8" eb="10">
      <t>バアイ</t>
    </rPh>
    <phoneticPr fontId="2"/>
  </si>
  <si>
    <t>遠隔教育</t>
    <phoneticPr fontId="2"/>
  </si>
  <si>
    <t>具体的に</t>
    <phoneticPr fontId="2"/>
  </si>
  <si>
    <t>選択したものの</t>
    <rPh sb="0" eb="2">
      <t>センタク</t>
    </rPh>
    <phoneticPr fontId="2"/>
  </si>
  <si>
    <t>具体的な内容</t>
    <phoneticPr fontId="2"/>
  </si>
  <si>
    <t>①　組織的な教育</t>
    <phoneticPr fontId="2"/>
  </si>
  <si>
    <t>①　ギャップ・ターム</t>
    <phoneticPr fontId="2"/>
  </si>
  <si>
    <t>単位互換</t>
    <rPh sb="0" eb="2">
      <t>タンイ</t>
    </rPh>
    <rPh sb="2" eb="4">
      <t>ゴカン</t>
    </rPh>
    <phoneticPr fontId="2"/>
  </si>
  <si>
    <r>
      <t>エ　受講者数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5">
      <t>ジュコウシャ</t>
    </rPh>
    <rPh sb="5" eb="6">
      <t>スウ</t>
    </rPh>
    <rPh sb="7" eb="8">
      <t>ニン</t>
    </rPh>
    <phoneticPr fontId="2"/>
  </si>
  <si>
    <r>
      <t>オ　受講者のうち、社会人数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5">
      <t>ジュコウシャ</t>
    </rPh>
    <rPh sb="9" eb="11">
      <t>シャカイ</t>
    </rPh>
    <rPh sb="11" eb="12">
      <t>ジン</t>
    </rPh>
    <rPh sb="12" eb="13">
      <t>スウ</t>
    </rPh>
    <rPh sb="14" eb="15">
      <t>ニン</t>
    </rPh>
    <phoneticPr fontId="2"/>
  </si>
  <si>
    <r>
      <t>カ　証明書交付者数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10" eb="11">
      <t>ニン</t>
    </rPh>
    <phoneticPr fontId="2"/>
  </si>
  <si>
    <r>
      <t>オ　受講者のうち、社会人数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phoneticPr fontId="2"/>
  </si>
  <si>
    <r>
      <t>ウ　受講者数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5">
      <t>ジュコウシャ</t>
    </rPh>
    <rPh sb="5" eb="6">
      <t>スウ</t>
    </rPh>
    <rPh sb="7" eb="8">
      <t>ニン</t>
    </rPh>
    <phoneticPr fontId="2"/>
  </si>
  <si>
    <r>
      <t>エ　受講者のうち、社会人数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5">
      <t>ジュコウシャ</t>
    </rPh>
    <rPh sb="9" eb="11">
      <t>シャカイ</t>
    </rPh>
    <rPh sb="11" eb="12">
      <t>ジン</t>
    </rPh>
    <rPh sb="12" eb="13">
      <t>スウ</t>
    </rPh>
    <rPh sb="14" eb="15">
      <t>ニン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</si>
  <si>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</si>
  <si>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t>窓口の設置</t>
    <phoneticPr fontId="2"/>
  </si>
  <si>
    <r>
      <t>③　②で「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</si>
  <si>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t>学外機関の窓口</t>
    <phoneticPr fontId="2"/>
  </si>
  <si>
    <r>
      <t>⑤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</si>
  <si>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t>全学的調査・対策機関</t>
    <phoneticPr fontId="2"/>
  </si>
  <si>
    <r>
      <t>④　①「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phoneticPr fontId="2"/>
  </si>
  <si>
    <t>専任職員</t>
    <phoneticPr fontId="2"/>
  </si>
  <si>
    <t>「１」を選択した場合</t>
    <rPh sb="4" eb="6">
      <t>センタク</t>
    </rPh>
    <rPh sb="8" eb="10">
      <t>バアイ</t>
    </rPh>
    <phoneticPr fontId="2"/>
  </si>
  <si>
    <t>具体的に記載</t>
    <phoneticPr fontId="2"/>
  </si>
  <si>
    <t>①　公表した情報（複数可）</t>
    <rPh sb="2" eb="4">
      <t>コウヒョウ</t>
    </rPh>
    <rPh sb="6" eb="8">
      <t>ジョウホウ</t>
    </rPh>
    <rPh sb="9" eb="11">
      <t>フクスウ</t>
    </rPh>
    <rPh sb="11" eb="12">
      <t>カ</t>
    </rPh>
    <phoneticPr fontId="2"/>
  </si>
  <si>
    <r>
      <t>②　①「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rPh sb="6" eb="8">
      <t>センタク</t>
    </rPh>
    <rPh sb="8" eb="9">
      <t>ジ</t>
    </rPh>
    <phoneticPr fontId="2"/>
  </si>
  <si>
    <t>専任教員</t>
    <phoneticPr fontId="2"/>
  </si>
  <si>
    <t>イ　協定等名</t>
    <rPh sb="2" eb="4">
      <t>キョウテイ</t>
    </rPh>
    <rPh sb="4" eb="5">
      <t>トウ</t>
    </rPh>
    <rPh sb="5" eb="6">
      <t>メイ</t>
    </rPh>
    <phoneticPr fontId="2"/>
  </si>
  <si>
    <r>
      <rPr>
        <sz val="9"/>
        <rFont val="ＭＳ Ｐゴシック"/>
        <family val="3"/>
        <charset val="128"/>
        <scheme val="minor"/>
      </rPr>
      <t>オで「ｄ</t>
    </r>
    <r>
      <rPr>
        <b/>
        <sz val="9"/>
        <rFont val="ＭＳ Ｐゴシック"/>
        <family val="3"/>
        <charset val="128"/>
        <scheme val="minor"/>
      </rPr>
      <t>（単位互換）」</t>
    </r>
    <r>
      <rPr>
        <sz val="9"/>
        <rFont val="ＭＳ Ｐゴシック"/>
        <family val="3"/>
        <charset val="128"/>
        <scheme val="minor"/>
      </rPr>
      <t>の場合</t>
    </r>
    <phoneticPr fontId="2"/>
  </si>
  <si>
    <r>
      <t>「</t>
    </r>
    <r>
      <rPr>
        <b/>
        <sz val="9"/>
        <color theme="1"/>
        <rFont val="ＭＳ Ｐゴシック"/>
        <family val="3"/>
        <charset val="128"/>
        <scheme val="minor"/>
      </rPr>
      <t>d</t>
    </r>
    <r>
      <rPr>
        <sz val="9"/>
        <color theme="1"/>
        <rFont val="ＭＳ Ｐゴシック"/>
        <family val="3"/>
        <charset val="128"/>
        <scheme val="minor"/>
      </rPr>
      <t>」選択時</t>
    </r>
    <rPh sb="3" eb="6">
      <t>センタクジ</t>
    </rPh>
    <phoneticPr fontId="2"/>
  </si>
  <si>
    <t>具体的に</t>
    <rPh sb="0" eb="3">
      <t>グタイテキ</t>
    </rPh>
    <phoneticPr fontId="2"/>
  </si>
  <si>
    <t>①　上限設定</t>
    <rPh sb="2" eb="4">
      <t>ジョウゲン</t>
    </rPh>
    <rPh sb="4" eb="6">
      <t>セッテイ</t>
    </rPh>
    <phoneticPr fontId="2"/>
  </si>
  <si>
    <t>年間登録可能な単位数</t>
    <phoneticPr fontId="2"/>
  </si>
  <si>
    <r>
      <t>「</t>
    </r>
    <r>
      <rPr>
        <b/>
        <sz val="9"/>
        <color theme="1"/>
        <rFont val="ＭＳ Ｐゴシック"/>
        <family val="3"/>
        <charset val="128"/>
        <scheme val="minor"/>
      </rPr>
      <t>４</t>
    </r>
    <r>
      <rPr>
        <sz val="9"/>
        <color theme="1"/>
        <rFont val="ＭＳ Ｐゴシック"/>
        <family val="2"/>
        <charset val="128"/>
        <scheme val="minor"/>
      </rPr>
      <t>」の場合</t>
    </r>
    <rPh sb="4" eb="6">
      <t>バアイ</t>
    </rPh>
    <phoneticPr fontId="2"/>
  </si>
  <si>
    <r>
      <t>②　①で「１」「２」の場合、受入実績人数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11" eb="13">
      <t>バアイ</t>
    </rPh>
    <rPh sb="14" eb="16">
      <t>ウケイレ</t>
    </rPh>
    <rPh sb="16" eb="18">
      <t>ジッセキ</t>
    </rPh>
    <rPh sb="18" eb="20">
      <t>ニンズウ</t>
    </rPh>
    <rPh sb="21" eb="22">
      <t>ニン</t>
    </rPh>
    <phoneticPr fontId="2"/>
  </si>
  <si>
    <r>
      <t>①　任期付教員数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4">
      <t>ニンキ</t>
    </rPh>
    <rPh sb="4" eb="5">
      <t>ツキ</t>
    </rPh>
    <rPh sb="5" eb="7">
      <t>キョウイン</t>
    </rPh>
    <rPh sb="7" eb="8">
      <t>カズ</t>
    </rPh>
    <rPh sb="9" eb="10">
      <t>ニン</t>
    </rPh>
    <phoneticPr fontId="2"/>
  </si>
  <si>
    <r>
      <t>②　①のうち、再任可能な任期付教員数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7" eb="9">
      <t>サイニン</t>
    </rPh>
    <rPh sb="9" eb="11">
      <t>カノウ</t>
    </rPh>
    <rPh sb="12" eb="14">
      <t>ニンキ</t>
    </rPh>
    <rPh sb="14" eb="15">
      <t>ツ</t>
    </rPh>
    <rPh sb="15" eb="17">
      <t>キョウイン</t>
    </rPh>
    <rPh sb="17" eb="18">
      <t>スウ</t>
    </rPh>
    <rPh sb="19" eb="20">
      <t>ニン</t>
    </rPh>
    <phoneticPr fontId="2"/>
  </si>
  <si>
    <t>1(国)</t>
  </si>
  <si>
    <t>F1(大学)</t>
  </si>
  <si>
    <t>01(北海道)</t>
  </si>
  <si>
    <t>1(本)</t>
  </si>
  <si>
    <t>北海道札幌市北区北８条西５丁目</t>
  </si>
  <si>
    <t>0100</t>
  </si>
  <si>
    <t>0028501</t>
  </si>
  <si>
    <t>北海道札幌市北区あいの里５条３－１－３</t>
  </si>
  <si>
    <t>0104</t>
  </si>
  <si>
    <t>0508585</t>
  </si>
  <si>
    <t>北海道室蘭市水元町２７－１</t>
  </si>
  <si>
    <t>0108</t>
  </si>
  <si>
    <t>0478501</t>
  </si>
  <si>
    <t>北海道小樽市緑３－５－２１</t>
  </si>
  <si>
    <t>0112</t>
  </si>
  <si>
    <t>0808555</t>
  </si>
  <si>
    <t>北海道帯広市稲田町西２線１１</t>
  </si>
  <si>
    <t>0116</t>
  </si>
  <si>
    <t>0908507</t>
  </si>
  <si>
    <t>北海道北見市公園町１６５</t>
  </si>
  <si>
    <t>0120</t>
  </si>
  <si>
    <t>0788510</t>
  </si>
  <si>
    <t>北海道旭川市緑が丘東２条１－１－１</t>
  </si>
  <si>
    <t>0404</t>
  </si>
  <si>
    <t>2(公)</t>
  </si>
  <si>
    <t>0608556</t>
  </si>
  <si>
    <t>北海道札幌市中央区南１条西１７－２９１</t>
  </si>
  <si>
    <t>1100</t>
  </si>
  <si>
    <t>0418655</t>
  </si>
  <si>
    <t>北海道函館市亀田中野町１１６－２</t>
  </si>
  <si>
    <t>1102</t>
  </si>
  <si>
    <t>0858585</t>
  </si>
  <si>
    <t>北海道釧路市芦野４丁目１番１号</t>
  </si>
  <si>
    <t>1104</t>
  </si>
  <si>
    <t>0968641</t>
  </si>
  <si>
    <t>北海道名寄市西４条北８丁目１</t>
  </si>
  <si>
    <t>1105</t>
  </si>
  <si>
    <t>0050864</t>
  </si>
  <si>
    <t>北海道札幌市南区芸術の森１丁目</t>
  </si>
  <si>
    <t>1106</t>
  </si>
  <si>
    <t>0668655</t>
  </si>
  <si>
    <t>北海道千歳市美々７５８－６５</t>
  </si>
  <si>
    <t>1107</t>
  </si>
  <si>
    <t>F101210100143</t>
  </si>
  <si>
    <t>旭川市立大学</t>
  </si>
  <si>
    <t>0798501</t>
  </si>
  <si>
    <t>北海道旭川市永山３条２３丁目１番９号</t>
  </si>
  <si>
    <t>3(私)</t>
  </si>
  <si>
    <t>0628520</t>
  </si>
  <si>
    <t>北海道札幌市豊平区西岡３条７丁目３－１</t>
  </si>
  <si>
    <t>2001</t>
  </si>
  <si>
    <t>0698555</t>
  </si>
  <si>
    <t>北海道江別市文京台１１</t>
  </si>
  <si>
    <t>2002</t>
  </si>
  <si>
    <t>0420955</t>
  </si>
  <si>
    <t>北海道函館市高丘町５１－１</t>
  </si>
  <si>
    <t>2003</t>
  </si>
  <si>
    <t>0010016</t>
  </si>
  <si>
    <t>北海道札幌市北区北１６西２－１－１</t>
  </si>
  <si>
    <t>2004</t>
  </si>
  <si>
    <t>0048631</t>
  </si>
  <si>
    <t>北海道札幌市厚別区大谷地西２－３－１</t>
  </si>
  <si>
    <t>2005</t>
  </si>
  <si>
    <t>0628605</t>
  </si>
  <si>
    <t>北海道札幌市豊平区旭町４丁目１－４０</t>
  </si>
  <si>
    <t>2006</t>
  </si>
  <si>
    <t>0068585</t>
  </si>
  <si>
    <t>北海道札幌市手稲区前田７条１５－４－１</t>
  </si>
  <si>
    <t>2007</t>
  </si>
  <si>
    <t>0698501</t>
  </si>
  <si>
    <t>北海道江別市文京台緑町５８２番地</t>
  </si>
  <si>
    <t>2008</t>
  </si>
  <si>
    <t>0610293</t>
  </si>
  <si>
    <t>北海道石狩郡当別町字金沢１７５７</t>
  </si>
  <si>
    <t>2011</t>
  </si>
  <si>
    <t>0628607</t>
  </si>
  <si>
    <t>北海道札幌市豊平区豊平６－６－１０</t>
  </si>
  <si>
    <t>2012</t>
  </si>
  <si>
    <t>0611196</t>
  </si>
  <si>
    <t>北海道北広島市中の沢１４９</t>
  </si>
  <si>
    <t>2014</t>
  </si>
  <si>
    <t>0698585</t>
  </si>
  <si>
    <t>北海道江別市西野幌５９－２</t>
  </si>
  <si>
    <t>2015</t>
  </si>
  <si>
    <t>0048602</t>
  </si>
  <si>
    <t>北海道札幌市清田区清田４条１丁目４－１</t>
  </si>
  <si>
    <t>2016</t>
  </si>
  <si>
    <t>0698511</t>
  </si>
  <si>
    <t>北海道江別市文京台２３</t>
  </si>
  <si>
    <t>2017</t>
  </si>
  <si>
    <t>0591266</t>
  </si>
  <si>
    <t>北海道苫小牧市錦西町３丁目２番１号</t>
  </si>
  <si>
    <t>2019</t>
  </si>
  <si>
    <t>0900011</t>
  </si>
  <si>
    <t>北海道北見市曙町６６４番１</t>
  </si>
  <si>
    <t>2020</t>
  </si>
  <si>
    <t>0611449</t>
  </si>
  <si>
    <t>北海道恵庭市黄金中央５丁目１９６番地１</t>
  </si>
  <si>
    <t>2021</t>
  </si>
  <si>
    <t>0650013</t>
  </si>
  <si>
    <t>北海道札幌市東区北１３条東３丁目１番３０号</t>
  </si>
  <si>
    <t>2022</t>
  </si>
  <si>
    <t>0970013</t>
  </si>
  <si>
    <t>北海道稚内市若葉台１丁目２２９０番地２８</t>
  </si>
  <si>
    <t>2023</t>
  </si>
  <si>
    <t>0650016</t>
  </si>
  <si>
    <t>北海道札幌市東区北１６条東９丁目</t>
  </si>
  <si>
    <t>2025</t>
  </si>
  <si>
    <t>0070894</t>
  </si>
  <si>
    <t>北海道札幌市東区中沼西４条２－１－１５</t>
  </si>
  <si>
    <t>2026</t>
  </si>
  <si>
    <t>0620053</t>
  </si>
  <si>
    <t>北海道札幌市豊平区月寒東３条１１丁目５０号</t>
  </si>
  <si>
    <t>2027</t>
  </si>
  <si>
    <t>0660055</t>
  </si>
  <si>
    <t>北海道千歳市里美２－１０</t>
  </si>
  <si>
    <t>2028</t>
  </si>
  <si>
    <t>02(青森)</t>
  </si>
  <si>
    <t>0368560</t>
  </si>
  <si>
    <t>青森県弘前市文京町１</t>
  </si>
  <si>
    <t>0124</t>
  </si>
  <si>
    <t>0300196</t>
  </si>
  <si>
    <t>青森県青森市大字合子沢字山崎１５３－４</t>
  </si>
  <si>
    <t>1112</t>
  </si>
  <si>
    <t>0300947</t>
  </si>
  <si>
    <t>青森県青森市大字浜館字間瀬５８番地の１</t>
  </si>
  <si>
    <t>1113</t>
  </si>
  <si>
    <t>0300943</t>
  </si>
  <si>
    <t>青森県青森市幸畑２－３－１</t>
  </si>
  <si>
    <t>2039</t>
  </si>
  <si>
    <t>0368530</t>
  </si>
  <si>
    <t>青森県弘前市清原１丁目１－１６</t>
  </si>
  <si>
    <t>2040</t>
  </si>
  <si>
    <t>0368577</t>
  </si>
  <si>
    <t>青森県弘前市稔町１３－１</t>
  </si>
  <si>
    <t>2041</t>
  </si>
  <si>
    <t>0310814</t>
  </si>
  <si>
    <t>青森県八戸市大字妙字大開８８の１</t>
  </si>
  <si>
    <t>2042</t>
  </si>
  <si>
    <t>0310844</t>
  </si>
  <si>
    <t>青森県八戸市大字美保野１３－９８</t>
  </si>
  <si>
    <t>2043</t>
  </si>
  <si>
    <t>0300132</t>
  </si>
  <si>
    <t>青森県青森市大字横内字神田１２</t>
  </si>
  <si>
    <t>2044</t>
  </si>
  <si>
    <t>0368102</t>
  </si>
  <si>
    <t>青森県弘前市大字小比内三丁目１８番地１</t>
  </si>
  <si>
    <t>2045</t>
  </si>
  <si>
    <t>03(岩手)</t>
  </si>
  <si>
    <t>0208550</t>
  </si>
  <si>
    <t>岩手県盛岡市上田３－１８－８</t>
  </si>
  <si>
    <t>0128</t>
  </si>
  <si>
    <t>0200693</t>
  </si>
  <si>
    <t>岩手県滝沢市巣子１５２－５２</t>
  </si>
  <si>
    <t>1114</t>
  </si>
  <si>
    <t>0283694</t>
  </si>
  <si>
    <t>岩手県紫波郡矢巾町医大通一丁目１番１号</t>
  </si>
  <si>
    <t>2052</t>
  </si>
  <si>
    <t>0250025</t>
  </si>
  <si>
    <t>岩手県花巻市下根子４５０－３</t>
  </si>
  <si>
    <t>2053</t>
  </si>
  <si>
    <t>0200694</t>
  </si>
  <si>
    <t>岩手県滝沢市砂込８０８</t>
  </si>
  <si>
    <t>2054</t>
  </si>
  <si>
    <t>0200045</t>
  </si>
  <si>
    <t>岩手県盛岡市盛岡駅西通一丁目６番３０号</t>
  </si>
  <si>
    <t>2055</t>
  </si>
  <si>
    <t>04(宮城)</t>
  </si>
  <si>
    <t>9808577</t>
  </si>
  <si>
    <t>宮城県仙台市青葉区片平２－１－１</t>
  </si>
  <si>
    <t>0132</t>
  </si>
  <si>
    <t>9800845</t>
  </si>
  <si>
    <t>宮城県仙台市青葉区荒巻字青葉１４９</t>
  </si>
  <si>
    <t>0136</t>
  </si>
  <si>
    <t>9813298</t>
  </si>
  <si>
    <t>宮城県黒川郡大和町学苑１－１</t>
  </si>
  <si>
    <t>1116</t>
  </si>
  <si>
    <t>9891603</t>
  </si>
  <si>
    <t>宮城県柴田郡柴田町船岡南２－２－１８</t>
  </si>
  <si>
    <t>2061</t>
  </si>
  <si>
    <t>9808511</t>
  </si>
  <si>
    <t>宮城県仙台市青葉区土樋１－３－１</t>
  </si>
  <si>
    <t>2062</t>
  </si>
  <si>
    <t>9828577</t>
  </si>
  <si>
    <t>宮城県仙台市太白区八木山香澄町３５－１</t>
  </si>
  <si>
    <t>2063</t>
  </si>
  <si>
    <t>9818522</t>
  </si>
  <si>
    <t>宮城県仙台市青葉区国見１－８－１</t>
  </si>
  <si>
    <t>2064</t>
  </si>
  <si>
    <t>9818558</t>
  </si>
  <si>
    <t>宮城県仙台市青葉区小松島４－４－１</t>
  </si>
  <si>
    <t>2065</t>
  </si>
  <si>
    <t>9818585</t>
  </si>
  <si>
    <t>宮城県仙台市泉区虹の丘１－１８－２</t>
  </si>
  <si>
    <t>2066</t>
  </si>
  <si>
    <t>9818557</t>
  </si>
  <si>
    <t>宮城県仙台市青葉区桜ケ丘９－１－１</t>
  </si>
  <si>
    <t>2067</t>
  </si>
  <si>
    <t>9868580</t>
  </si>
  <si>
    <t>宮城県石巻市南境新水戸１</t>
  </si>
  <si>
    <t>2068</t>
  </si>
  <si>
    <t>9813107</t>
  </si>
  <si>
    <t>宮城県仙台市泉区本田町６－１</t>
  </si>
  <si>
    <t>2069</t>
  </si>
  <si>
    <t>9818551</t>
  </si>
  <si>
    <t>宮城県仙台市青葉区国見６丁目４５番１号</t>
  </si>
  <si>
    <t>2070</t>
  </si>
  <si>
    <t>9811245</t>
  </si>
  <si>
    <t>宮城県名取市ゆりが丘四丁目１０番１号</t>
  </si>
  <si>
    <t>2071</t>
  </si>
  <si>
    <t>05(秋田)</t>
  </si>
  <si>
    <t>0108502</t>
  </si>
  <si>
    <t>秋田県秋田市手形学園町１－１</t>
  </si>
  <si>
    <t>0140</t>
  </si>
  <si>
    <t>0100195</t>
  </si>
  <si>
    <t>秋田県秋田市下新城中野字街道端西２４１－４３８</t>
  </si>
  <si>
    <t>1120</t>
  </si>
  <si>
    <t>0101292</t>
  </si>
  <si>
    <t>秋田県秋田市雄和椿川字奥椿岱</t>
  </si>
  <si>
    <t>1121</t>
  </si>
  <si>
    <t>0101632</t>
  </si>
  <si>
    <t>秋田県秋田市新屋大川町１２－３</t>
  </si>
  <si>
    <t>1135</t>
  </si>
  <si>
    <t>0108515</t>
  </si>
  <si>
    <t>秋田県秋田市下北手桜字守沢４６－１</t>
  </si>
  <si>
    <t>2080</t>
  </si>
  <si>
    <t>0170046</t>
  </si>
  <si>
    <t>秋田県大館市清水二丁目３番４号</t>
  </si>
  <si>
    <t>2081</t>
  </si>
  <si>
    <t>0101493</t>
  </si>
  <si>
    <t>秋田県秋田市上北手猿田字苗代沢１７番地３</t>
  </si>
  <si>
    <t>2082</t>
  </si>
  <si>
    <t>06(山形)</t>
  </si>
  <si>
    <t>9908560</t>
  </si>
  <si>
    <t>山形県山形市小白川町１－４－１２</t>
  </si>
  <si>
    <t>0144</t>
  </si>
  <si>
    <t>9902212</t>
  </si>
  <si>
    <t>山形県山形市上柳２６０番地</t>
  </si>
  <si>
    <t>1122</t>
  </si>
  <si>
    <t>9920025</t>
  </si>
  <si>
    <t>山形県米沢市通町６－１５－１</t>
  </si>
  <si>
    <t>1123</t>
  </si>
  <si>
    <t>9909530</t>
  </si>
  <si>
    <t>山形県山形市上桜田３－４－５</t>
  </si>
  <si>
    <t>2090</t>
  </si>
  <si>
    <t>9988580</t>
  </si>
  <si>
    <t>山形県酒田市飯森山三丁目５番地の１</t>
  </si>
  <si>
    <t>2091</t>
  </si>
  <si>
    <t>9902316</t>
  </si>
  <si>
    <t>山形県山形市片谷地５１５</t>
  </si>
  <si>
    <t>2092</t>
  </si>
  <si>
    <t>07(福島)</t>
  </si>
  <si>
    <t>9601296</t>
  </si>
  <si>
    <t>福島県福島市金谷川１番地</t>
  </si>
  <si>
    <t>0148</t>
  </si>
  <si>
    <t>9601295</t>
  </si>
  <si>
    <t>福島県福島市光が丘１</t>
  </si>
  <si>
    <t>1124</t>
  </si>
  <si>
    <t>9658580</t>
  </si>
  <si>
    <t>福島県会津若松市一箕町大字鶴賀字上居合９０</t>
  </si>
  <si>
    <t>1128</t>
  </si>
  <si>
    <t>9638503</t>
  </si>
  <si>
    <t>福島県郡山市開成３－２５－２</t>
  </si>
  <si>
    <t>2100</t>
  </si>
  <si>
    <t>9638041</t>
  </si>
  <si>
    <t>福島県郡山市富田町字三角堂３１－１</t>
  </si>
  <si>
    <t>2101</t>
  </si>
  <si>
    <t>9708551</t>
  </si>
  <si>
    <t>福島県いわき市中央台飯野５－５－１</t>
  </si>
  <si>
    <t>2103</t>
  </si>
  <si>
    <t>9708023</t>
  </si>
  <si>
    <t>福島県いわき市平鎌田字寿金沢３７</t>
  </si>
  <si>
    <t>2105</t>
  </si>
  <si>
    <t>9600181</t>
  </si>
  <si>
    <t>福島県福島市宮代字乳児池１番地１</t>
  </si>
  <si>
    <t>2107</t>
  </si>
  <si>
    <t>08(茨城)</t>
  </si>
  <si>
    <t>3100056</t>
  </si>
  <si>
    <t>茨城県水戸市文京２－１－１</t>
  </si>
  <si>
    <t>0152</t>
  </si>
  <si>
    <t>3058577</t>
  </si>
  <si>
    <t>茨城県つくば市天王台１丁目１－１</t>
  </si>
  <si>
    <t>0408</t>
  </si>
  <si>
    <t>3058520</t>
  </si>
  <si>
    <t>茨城県つくば市天久保４－３－１５</t>
  </si>
  <si>
    <t>0540</t>
  </si>
  <si>
    <t>3000394</t>
  </si>
  <si>
    <t>茨城県稲敷郡阿見町阿見字阿見原４６６９－２</t>
  </si>
  <si>
    <t>1132</t>
  </si>
  <si>
    <t>3191295</t>
  </si>
  <si>
    <t>茨城県日立市大みか町６－１１－１</t>
  </si>
  <si>
    <t>2113</t>
  </si>
  <si>
    <t>3018555</t>
  </si>
  <si>
    <t>茨城県龍ケ崎市平畑１２０</t>
  </si>
  <si>
    <t>2114</t>
  </si>
  <si>
    <t>3108585</t>
  </si>
  <si>
    <t>茨城県水戸市見和１－４３０－１</t>
  </si>
  <si>
    <t>2115</t>
  </si>
  <si>
    <t>3000051</t>
  </si>
  <si>
    <t>茨城県土浦市真鍋６－２０－１</t>
  </si>
  <si>
    <t>2116</t>
  </si>
  <si>
    <t>3050031</t>
  </si>
  <si>
    <t>茨城県つくば市吾妻３丁目１</t>
  </si>
  <si>
    <t>2117</t>
  </si>
  <si>
    <t>3001622</t>
  </si>
  <si>
    <t>茨城県北相馬郡利根町大字布川１３７７番</t>
  </si>
  <si>
    <t>2118</t>
  </si>
  <si>
    <t>09(栃木)</t>
  </si>
  <si>
    <t>3210943</t>
  </si>
  <si>
    <t>栃木県宇都宮市峰町３５０</t>
  </si>
  <si>
    <t>0156</t>
  </si>
  <si>
    <t>3268558</t>
  </si>
  <si>
    <t>栃木県足利市大前町２６８－１</t>
  </si>
  <si>
    <t>2128</t>
  </si>
  <si>
    <t>3230022</t>
  </si>
  <si>
    <t>栃木県小山市駅東通り２－３－５</t>
  </si>
  <si>
    <t>2130</t>
  </si>
  <si>
    <t>3213295</t>
  </si>
  <si>
    <t>栃木県宇都宮市竹下町９０８</t>
  </si>
  <si>
    <t>2131</t>
  </si>
  <si>
    <t>3248501</t>
  </si>
  <si>
    <t>栃木県大田原市北金丸字上ノ原２６００－１</t>
  </si>
  <si>
    <t>2133</t>
  </si>
  <si>
    <t>3200811</t>
  </si>
  <si>
    <t>栃木県宇都宮市大通り１－３－１８</t>
  </si>
  <si>
    <t>2134</t>
  </si>
  <si>
    <t>3200058</t>
  </si>
  <si>
    <t>栃木県宇都宮市上戸祭四丁目８番１５号</t>
  </si>
  <si>
    <t>2135</t>
  </si>
  <si>
    <t>3290498</t>
  </si>
  <si>
    <t>栃木県下野市薬師寺３３１１－１</t>
  </si>
  <si>
    <t>2140</t>
  </si>
  <si>
    <t>3210293</t>
  </si>
  <si>
    <t>栃木県下都賀郡壬生町大字北小林８８０</t>
  </si>
  <si>
    <t>2141</t>
  </si>
  <si>
    <t>10(群馬)</t>
  </si>
  <si>
    <t>3718510</t>
  </si>
  <si>
    <t>群馬県前橋市荒牧町４－２</t>
  </si>
  <si>
    <t>0160</t>
  </si>
  <si>
    <t>3700801</t>
  </si>
  <si>
    <t>群馬県高崎市上並榎町１３００</t>
  </si>
  <si>
    <t>1136</t>
  </si>
  <si>
    <t>3710816</t>
  </si>
  <si>
    <t>群馬県前橋市上佐鳥町４６０－１</t>
  </si>
  <si>
    <t>1138</t>
  </si>
  <si>
    <t>3701193</t>
  </si>
  <si>
    <t>群馬県佐波郡玉村町大字上之手１３９５－１</t>
  </si>
  <si>
    <t>1140</t>
  </si>
  <si>
    <t>3710052</t>
  </si>
  <si>
    <t>群馬県前橋市上沖町３２３番１</t>
  </si>
  <si>
    <t>1142</t>
  </si>
  <si>
    <t>3700011</t>
  </si>
  <si>
    <t>群馬県高崎市京目町１６５６－１</t>
  </si>
  <si>
    <t>2120</t>
  </si>
  <si>
    <t>3792392</t>
  </si>
  <si>
    <t>群馬県みどり市笠懸町阿左美６０６番７</t>
  </si>
  <si>
    <t>2121</t>
  </si>
  <si>
    <t>3700006</t>
  </si>
  <si>
    <t>群馬県高崎市問屋町１－７－１</t>
  </si>
  <si>
    <t>2122</t>
  </si>
  <si>
    <t>3710823</t>
  </si>
  <si>
    <t>群馬県前橋市川曲町１９１－１</t>
  </si>
  <si>
    <t>2132</t>
  </si>
  <si>
    <t>3700033</t>
  </si>
  <si>
    <t>群馬県高崎市中大類町３７－１番地</t>
  </si>
  <si>
    <t>2137</t>
  </si>
  <si>
    <t>3701214</t>
  </si>
  <si>
    <t>群馬県高崎市根小屋町７４１番地</t>
  </si>
  <si>
    <t>2138</t>
  </si>
  <si>
    <t>3728588</t>
  </si>
  <si>
    <t>群馬県伊勢崎市戸谷塚町６３４－１</t>
  </si>
  <si>
    <t>2139</t>
  </si>
  <si>
    <t>3738515</t>
  </si>
  <si>
    <t>群馬県太田市藤阿久町２００</t>
  </si>
  <si>
    <t>2142</t>
  </si>
  <si>
    <t>3792121</t>
  </si>
  <si>
    <t>群馬県前橋市小屋原町１１５４番４</t>
  </si>
  <si>
    <t>2143</t>
  </si>
  <si>
    <t>F110310102843</t>
  </si>
  <si>
    <t>3720831</t>
  </si>
  <si>
    <t>群馬県伊勢崎市山王町２０２０－１</t>
  </si>
  <si>
    <t>11(埼玉)</t>
  </si>
  <si>
    <t>3388570</t>
  </si>
  <si>
    <t>埼玉県さいたま市桜区下大久保２５５</t>
  </si>
  <si>
    <t>0164</t>
  </si>
  <si>
    <t>3438540</t>
  </si>
  <si>
    <t>埼玉県越谷市三野宮８２０</t>
  </si>
  <si>
    <t>1143</t>
  </si>
  <si>
    <t>3500435</t>
  </si>
  <si>
    <t>埼玉県入間郡毛呂山町下川原１２７６番地</t>
  </si>
  <si>
    <t>2119</t>
  </si>
  <si>
    <t>3620806</t>
  </si>
  <si>
    <t>埼玉県北足立郡伊奈町小室１０２８１</t>
  </si>
  <si>
    <t>2125</t>
  </si>
  <si>
    <t>3501328</t>
  </si>
  <si>
    <t>埼玉県狭山市広瀬台３－２６－１</t>
  </si>
  <si>
    <t>2126</t>
  </si>
  <si>
    <t>3360974</t>
  </si>
  <si>
    <t>埼玉県さいたま市緑区大崎３５５１番地</t>
  </si>
  <si>
    <t>2129</t>
  </si>
  <si>
    <t>3610038</t>
  </si>
  <si>
    <t>埼玉県行田市大字前谷３３３</t>
  </si>
  <si>
    <t>2136</t>
  </si>
  <si>
    <t>3440051</t>
  </si>
  <si>
    <t>埼玉県春日部市内牧４１５８番地</t>
  </si>
  <si>
    <t>2145</t>
  </si>
  <si>
    <t>3330831</t>
  </si>
  <si>
    <t>埼玉県川口市大字木曽呂１５１０番地</t>
  </si>
  <si>
    <t>2146</t>
  </si>
  <si>
    <t>3501110</t>
  </si>
  <si>
    <t>埼玉県川越市豊田町１－１－１</t>
  </si>
  <si>
    <t>2147</t>
  </si>
  <si>
    <t>3398539</t>
  </si>
  <si>
    <t>埼玉県さいたま市岩槻区馬込１２８８</t>
  </si>
  <si>
    <t>2148</t>
  </si>
  <si>
    <t>3501336</t>
  </si>
  <si>
    <t>埼玉県狭山市大字柏原新田字下河原３１１番地１</t>
  </si>
  <si>
    <t>2149</t>
  </si>
  <si>
    <t>3528510</t>
  </si>
  <si>
    <t>埼玉県新座市菅沢２－１－２８</t>
  </si>
  <si>
    <t>2150</t>
  </si>
  <si>
    <t>3478504</t>
  </si>
  <si>
    <t>埼玉県加須市大字水深字大立野２０００</t>
  </si>
  <si>
    <t>2151</t>
  </si>
  <si>
    <t>3501197</t>
  </si>
  <si>
    <t>埼玉県川越市的場北１－１３－１</t>
  </si>
  <si>
    <t>2153</t>
  </si>
  <si>
    <t>3500295</t>
  </si>
  <si>
    <t>埼玉県坂戸市けやき台１－１</t>
  </si>
  <si>
    <t>2154</t>
  </si>
  <si>
    <t>3500015</t>
  </si>
  <si>
    <t>埼玉県川越市今泉８４</t>
  </si>
  <si>
    <t>2155</t>
  </si>
  <si>
    <t>3400042</t>
  </si>
  <si>
    <t>埼玉県草加市学園町１－１</t>
  </si>
  <si>
    <t>2156</t>
  </si>
  <si>
    <t>3458501</t>
  </si>
  <si>
    <t>埼玉県南埼玉郡宮代町学園台４－１－１</t>
  </si>
  <si>
    <t>2157</t>
  </si>
  <si>
    <t>3500283</t>
  </si>
  <si>
    <t>2159</t>
  </si>
  <si>
    <t>3500495</t>
  </si>
  <si>
    <t>埼玉県入間郡毛呂山町毛呂本郷３８</t>
  </si>
  <si>
    <t>2160</t>
  </si>
  <si>
    <t>3690203</t>
  </si>
  <si>
    <t>埼玉県深谷市普済寺１６９０</t>
  </si>
  <si>
    <t>2161</t>
  </si>
  <si>
    <t>3578555</t>
  </si>
  <si>
    <t>埼玉県飯能市大字阿須字一の木６９８</t>
  </si>
  <si>
    <t>2162</t>
  </si>
  <si>
    <t>3628585</t>
  </si>
  <si>
    <t>埼玉県上尾市戸崎１－１</t>
  </si>
  <si>
    <t>2163</t>
  </si>
  <si>
    <t>3500288</t>
  </si>
  <si>
    <t>埼玉県坂戸市千代田３－９－２１</t>
  </si>
  <si>
    <t>2209</t>
  </si>
  <si>
    <t>3660052</t>
  </si>
  <si>
    <t>埼玉県深谷市上柴町西４丁目２番１１</t>
  </si>
  <si>
    <t>2265</t>
  </si>
  <si>
    <t>3400113</t>
  </si>
  <si>
    <t>埼玉県幸手市大字幸手１９６１－２</t>
  </si>
  <si>
    <t>2266</t>
  </si>
  <si>
    <t>F111310102860</t>
  </si>
  <si>
    <t>3438511</t>
  </si>
  <si>
    <t>埼玉県越谷市南荻島３３３７</t>
  </si>
  <si>
    <t>12(千葉)</t>
  </si>
  <si>
    <t>2638522</t>
  </si>
  <si>
    <t>千葉県千葉市稲毛区弥生町１－３３</t>
  </si>
  <si>
    <t>0168</t>
  </si>
  <si>
    <t>2610014</t>
  </si>
  <si>
    <t>千葉県千葉市美浜区若葉２丁目１０番１号</t>
  </si>
  <si>
    <t>1144</t>
  </si>
  <si>
    <t>千葉県千葉市美浜区若葉町２－１１</t>
  </si>
  <si>
    <t>0991</t>
  </si>
  <si>
    <t>2880025</t>
  </si>
  <si>
    <t>千葉県銚子市潮見町３番地</t>
  </si>
  <si>
    <t>2123</t>
  </si>
  <si>
    <t>2840005</t>
  </si>
  <si>
    <t>千葉県四街道市四街道１５３２</t>
  </si>
  <si>
    <t>2166</t>
  </si>
  <si>
    <t>2770005</t>
  </si>
  <si>
    <t>千葉県柏市柏１２２５番６</t>
  </si>
  <si>
    <t>2167</t>
  </si>
  <si>
    <t>2928555</t>
  </si>
  <si>
    <t>千葉県木更津市東太田３－４－５</t>
  </si>
  <si>
    <t>2168</t>
  </si>
  <si>
    <t>2838555</t>
  </si>
  <si>
    <t>千葉県東金市求名１</t>
  </si>
  <si>
    <t>2170</t>
  </si>
  <si>
    <t>2608701</t>
  </si>
  <si>
    <t>千葉県千葉市中央区大巌寺町２００</t>
  </si>
  <si>
    <t>2171</t>
  </si>
  <si>
    <t>2630024</t>
  </si>
  <si>
    <t>千葉県千葉市稲毛区穴川１－５－２１</t>
  </si>
  <si>
    <t>2172</t>
  </si>
  <si>
    <t>2750016</t>
  </si>
  <si>
    <t>千葉県習志野市津田沼２－１７－１</t>
  </si>
  <si>
    <t>2173</t>
  </si>
  <si>
    <t>2728512</t>
  </si>
  <si>
    <t>千葉県市川市国府台１－３－１</t>
  </si>
  <si>
    <t>2174</t>
  </si>
  <si>
    <t>2701196</t>
  </si>
  <si>
    <t>千葉県我孫子市久寺家４５１</t>
  </si>
  <si>
    <t>2175</t>
  </si>
  <si>
    <t>2778686</t>
  </si>
  <si>
    <t>千葉県柏市光ケ丘２－１－１</t>
  </si>
  <si>
    <t>2176</t>
  </si>
  <si>
    <t>2728533</t>
  </si>
  <si>
    <t>千葉県市川市国府台２－３－１</t>
  </si>
  <si>
    <t>2177</t>
  </si>
  <si>
    <t>2995224</t>
  </si>
  <si>
    <t>千葉県勝浦市新官８４１</t>
  </si>
  <si>
    <t>2180</t>
  </si>
  <si>
    <t>2600000</t>
  </si>
  <si>
    <t>千葉県千葉市美浜区若葉１－４－１</t>
  </si>
  <si>
    <t>2181</t>
  </si>
  <si>
    <t>2630021</t>
  </si>
  <si>
    <t>千葉県千葉市稲毛区轟町３－５９－５</t>
  </si>
  <si>
    <t>2183</t>
  </si>
  <si>
    <t>2760003</t>
  </si>
  <si>
    <t>千葉県八千代市大学町１－１</t>
  </si>
  <si>
    <t>2184</t>
  </si>
  <si>
    <t>2701138</t>
  </si>
  <si>
    <t>千葉県我孫子市下ケ戸１１３３</t>
  </si>
  <si>
    <t>2185</t>
  </si>
  <si>
    <t>2658501</t>
  </si>
  <si>
    <t>千葉県千葉市若葉区御成台４－１</t>
  </si>
  <si>
    <t>2186</t>
  </si>
  <si>
    <t>2701347</t>
  </si>
  <si>
    <t>千葉県印西市内野３－３０１－５</t>
  </si>
  <si>
    <t>2187</t>
  </si>
  <si>
    <t>2718555</t>
  </si>
  <si>
    <t>千葉県松戸市岩瀬５５０</t>
  </si>
  <si>
    <t>2188</t>
  </si>
  <si>
    <t>2700198</t>
  </si>
  <si>
    <t>千葉県流山市駒木４７４</t>
  </si>
  <si>
    <t>2189</t>
  </si>
  <si>
    <t>2798567</t>
  </si>
  <si>
    <t>千葉県浦安市明海５丁目８番１号</t>
  </si>
  <si>
    <t>2262</t>
  </si>
  <si>
    <t>2640007</t>
  </si>
  <si>
    <t>千葉県千葉市若葉区小倉町１６３９番３</t>
  </si>
  <si>
    <t>2263</t>
  </si>
  <si>
    <t>2980200</t>
  </si>
  <si>
    <t>千葉県夷隅郡大多喜町久我原１５００番地</t>
  </si>
  <si>
    <t>2264</t>
  </si>
  <si>
    <t>2960001</t>
  </si>
  <si>
    <t>千葉県鴨川市横渚４６２番地</t>
  </si>
  <si>
    <t>2270</t>
  </si>
  <si>
    <t>13(東京)</t>
  </si>
  <si>
    <t>1130033</t>
  </si>
  <si>
    <t>東京都文京区本郷７－３－１</t>
  </si>
  <si>
    <t>0172</t>
  </si>
  <si>
    <t>1130034</t>
  </si>
  <si>
    <t>東京都文京区湯島１－５－４５</t>
  </si>
  <si>
    <t>0176</t>
  </si>
  <si>
    <t>1838534</t>
  </si>
  <si>
    <t>東京都府中市朝日町３－１１－１</t>
  </si>
  <si>
    <t>0180</t>
  </si>
  <si>
    <t>1100007</t>
  </si>
  <si>
    <t>東京都台東区上野公園１２－８</t>
  </si>
  <si>
    <t>0184</t>
  </si>
  <si>
    <t>1528550</t>
  </si>
  <si>
    <t>東京都目黒区大岡山２－１２－１</t>
  </si>
  <si>
    <t>0192</t>
  </si>
  <si>
    <t>1128610</t>
  </si>
  <si>
    <t>東京都文京区大塚２－１－１</t>
  </si>
  <si>
    <t>0204</t>
  </si>
  <si>
    <t>1848501</t>
  </si>
  <si>
    <t>東京都小金井市貫井北町４－１－１</t>
  </si>
  <si>
    <t>0208</t>
  </si>
  <si>
    <t>1838538</t>
  </si>
  <si>
    <t>東京都府中市晴見町３－８－１</t>
  </si>
  <si>
    <t>0212</t>
  </si>
  <si>
    <t>1828585</t>
  </si>
  <si>
    <t>東京都調布市調布ケ丘１－５－１</t>
  </si>
  <si>
    <t>0216</t>
  </si>
  <si>
    <t>1868601</t>
  </si>
  <si>
    <t>東京都国立市中２－１</t>
  </si>
  <si>
    <t>0220</t>
  </si>
  <si>
    <t>1068677</t>
  </si>
  <si>
    <t>東京都港区六本木７－２２－１</t>
  </si>
  <si>
    <t>0496</t>
  </si>
  <si>
    <t>1088477</t>
  </si>
  <si>
    <t>東京都港区港南４－５－７</t>
  </si>
  <si>
    <t>0504</t>
  </si>
  <si>
    <t>1920397</t>
  </si>
  <si>
    <t>東京都八王子市南大沢１丁目１番</t>
  </si>
  <si>
    <t>1149</t>
  </si>
  <si>
    <t>1400011</t>
  </si>
  <si>
    <t>東京都品川区東大井一丁目１０番４０号</t>
  </si>
  <si>
    <t>1154</t>
  </si>
  <si>
    <t>1128687</t>
  </si>
  <si>
    <t>東京都文京区大塚１－５－２</t>
  </si>
  <si>
    <t>2152</t>
  </si>
  <si>
    <t>1138668</t>
  </si>
  <si>
    <t>東京都文京区向丘１－１９－１</t>
  </si>
  <si>
    <t>2164</t>
  </si>
  <si>
    <t>1618539</t>
  </si>
  <si>
    <t>東京都新宿区中落合４丁目３１番１号</t>
  </si>
  <si>
    <t>2165</t>
  </si>
  <si>
    <t>1140033</t>
  </si>
  <si>
    <t>東京都北区十条台１－７－１３</t>
  </si>
  <si>
    <t>2169</t>
  </si>
  <si>
    <t>東京都文京区本郷１－２６－３</t>
  </si>
  <si>
    <t>2179</t>
  </si>
  <si>
    <t>1708445</t>
  </si>
  <si>
    <t>東京都豊島区東池袋２－５１－４</t>
  </si>
  <si>
    <t>2182</t>
  </si>
  <si>
    <t>1500002</t>
  </si>
  <si>
    <t>東京都渋谷区渋谷４－４－２５</t>
  </si>
  <si>
    <t>2190</t>
  </si>
  <si>
    <t>1028357</t>
  </si>
  <si>
    <t>東京都千代田区三番町１２</t>
  </si>
  <si>
    <t>2192</t>
  </si>
  <si>
    <t>1718588</t>
  </si>
  <si>
    <t>東京都豊島区目白１－５－１</t>
  </si>
  <si>
    <t>2193</t>
  </si>
  <si>
    <t>1088641</t>
  </si>
  <si>
    <t>東京都港区白金５－９－１</t>
  </si>
  <si>
    <t>2194</t>
  </si>
  <si>
    <t>1018437</t>
  </si>
  <si>
    <t>東京都千代田区一ツ橋２－２－１</t>
  </si>
  <si>
    <t>2195</t>
  </si>
  <si>
    <t>1088345</t>
  </si>
  <si>
    <t>東京都港区三田２－１５－４５</t>
  </si>
  <si>
    <t>2197</t>
  </si>
  <si>
    <t>1638677</t>
  </si>
  <si>
    <t>東京都新宿区西新宿１－２４－２</t>
  </si>
  <si>
    <t>2198</t>
  </si>
  <si>
    <t>國學院大學</t>
  </si>
  <si>
    <t>1508440</t>
  </si>
  <si>
    <t>東京都渋谷区東４－１０－２８</t>
  </si>
  <si>
    <t>2199</t>
  </si>
  <si>
    <t>1548515</t>
  </si>
  <si>
    <t>東京都世田谷区世田谷４－２８－１</t>
  </si>
  <si>
    <t>2200</t>
  </si>
  <si>
    <t>1540012</t>
  </si>
  <si>
    <t>東京都世田谷区駒沢１－２３－１</t>
  </si>
  <si>
    <t>2201</t>
  </si>
  <si>
    <t>1910061</t>
  </si>
  <si>
    <t>東京都日野市大坂上４－１－１</t>
  </si>
  <si>
    <t>2202</t>
  </si>
  <si>
    <t>1358548</t>
  </si>
  <si>
    <t>東京都江東区豊洲３－７－５</t>
  </si>
  <si>
    <t>2203</t>
  </si>
  <si>
    <t>1138421</t>
  </si>
  <si>
    <t>東京都文京区本郷２－１－１</t>
  </si>
  <si>
    <t>2204</t>
  </si>
  <si>
    <t>1028554</t>
  </si>
  <si>
    <t>東京都千代田区紀尾井町７－１</t>
  </si>
  <si>
    <t>2205</t>
  </si>
  <si>
    <t>1428555</t>
  </si>
  <si>
    <t>東京都品川区旗の台１－５－８</t>
  </si>
  <si>
    <t>2206</t>
  </si>
  <si>
    <t>1548533</t>
  </si>
  <si>
    <t>東京都世田谷区太子堂１－７－５７</t>
  </si>
  <si>
    <t>2207</t>
  </si>
  <si>
    <t>1948543</t>
  </si>
  <si>
    <t>東京都町田市東玉川学園３－３１６５</t>
  </si>
  <si>
    <t>2208</t>
  </si>
  <si>
    <t>1668538</t>
  </si>
  <si>
    <t>東京都杉並区和田１－４９－８</t>
  </si>
  <si>
    <t>2210</t>
  </si>
  <si>
    <t>1410021</t>
  </si>
  <si>
    <t>東京都品川区上大崎４－６－１９</t>
  </si>
  <si>
    <t>2211</t>
  </si>
  <si>
    <t>1578511</t>
  </si>
  <si>
    <t>東京都世田谷区成城６－１－２０</t>
  </si>
  <si>
    <t>2212</t>
  </si>
  <si>
    <t>1500012</t>
  </si>
  <si>
    <t>東京都渋谷区広尾４－３－１</t>
  </si>
  <si>
    <t>2213</t>
  </si>
  <si>
    <t>1410022</t>
  </si>
  <si>
    <t>東京都品川区東五反田３－１６－２１</t>
  </si>
  <si>
    <t>2214</t>
  </si>
  <si>
    <t>1040044</t>
  </si>
  <si>
    <t>東京都中央区明石町１０－１</t>
  </si>
  <si>
    <t>2215</t>
  </si>
  <si>
    <t>1018425</t>
  </si>
  <si>
    <t>東京都千代田区神田神保町３－８</t>
  </si>
  <si>
    <t>2216</t>
  </si>
  <si>
    <t>1700001</t>
  </si>
  <si>
    <t>東京都豊島区西巣鴨３－２０－１</t>
  </si>
  <si>
    <t>2218</t>
  </si>
  <si>
    <t>1758571</t>
  </si>
  <si>
    <t>東京都板橋区高島平１－９－１</t>
  </si>
  <si>
    <t>2219</t>
  </si>
  <si>
    <t>1680061</t>
  </si>
  <si>
    <t>東京都杉並区大宮２－１９－１</t>
  </si>
  <si>
    <t>2220</t>
  </si>
  <si>
    <t>1120006</t>
  </si>
  <si>
    <t>東京都文京区小日向３－４－１４</t>
  </si>
  <si>
    <t>2221</t>
  </si>
  <si>
    <t>1588558</t>
  </si>
  <si>
    <t>東京都世田谷区上野毛３－１５－３４</t>
  </si>
  <si>
    <t>2222</t>
  </si>
  <si>
    <t>1920393</t>
  </si>
  <si>
    <t>東京都八王子市東中野７４２－１</t>
  </si>
  <si>
    <t>2223</t>
  </si>
  <si>
    <t>1510063</t>
  </si>
  <si>
    <t>東京都渋谷区富ヶ谷２－１０－２</t>
  </si>
  <si>
    <t>2224</t>
  </si>
  <si>
    <t>1608402</t>
  </si>
  <si>
    <t>東京都新宿区新宿６－１－１</t>
  </si>
  <si>
    <t>2225</t>
  </si>
  <si>
    <t>1738602</t>
  </si>
  <si>
    <t>東京都板橋区加賀１－１８－１</t>
  </si>
  <si>
    <t>2226</t>
  </si>
  <si>
    <t>1940292</t>
  </si>
  <si>
    <t>東京都町田市相原町２６００</t>
  </si>
  <si>
    <t>2227</t>
  </si>
  <si>
    <t>1010061</t>
  </si>
  <si>
    <t>東京都千代田区神田三崎町２－９－１８</t>
  </si>
  <si>
    <t>2228</t>
  </si>
  <si>
    <t>1058461</t>
  </si>
  <si>
    <t>東京都港区西新橋３－２５－８</t>
  </si>
  <si>
    <t>2229</t>
  </si>
  <si>
    <t>1670041</t>
  </si>
  <si>
    <t>東京都杉並区善福寺２－６－１</t>
  </si>
  <si>
    <t>2230</t>
  </si>
  <si>
    <t>1620054</t>
  </si>
  <si>
    <t>東京都新宿区河田町８－１</t>
  </si>
  <si>
    <t>2231</t>
  </si>
  <si>
    <t>1200026</t>
  </si>
  <si>
    <t>東京都足立区千住旭町５番</t>
  </si>
  <si>
    <t>2232</t>
  </si>
  <si>
    <t>1560054</t>
  </si>
  <si>
    <t>東京都世田谷区桜丘１－１－１</t>
  </si>
  <si>
    <t>2233</t>
  </si>
  <si>
    <t>1920392</t>
  </si>
  <si>
    <t>東京都八王子市堀之内１４３２－１</t>
  </si>
  <si>
    <t>2234</t>
  </si>
  <si>
    <t>1628601</t>
  </si>
  <si>
    <t>東京都新宿区神楽坂１－３</t>
  </si>
  <si>
    <t>2235</t>
  </si>
  <si>
    <t>1438540</t>
  </si>
  <si>
    <t>東京都大田区大森西５－２１－１６</t>
  </si>
  <si>
    <t>2236</t>
  </si>
  <si>
    <t>1120001</t>
  </si>
  <si>
    <t>東京都文京区白山５－２８－２０</t>
  </si>
  <si>
    <t>2237</t>
  </si>
  <si>
    <t>1538622</t>
  </si>
  <si>
    <t>東京都目黒区上目黒１－９－１</t>
  </si>
  <si>
    <t>2238</t>
  </si>
  <si>
    <t>1028336</t>
  </si>
  <si>
    <t>東京都千代田区三番町６－１６</t>
  </si>
  <si>
    <t>2239</t>
  </si>
  <si>
    <t>1028275</t>
  </si>
  <si>
    <t>東京都千代田区九段南４－８－２４</t>
  </si>
  <si>
    <t>2240</t>
  </si>
  <si>
    <t>1138602</t>
  </si>
  <si>
    <t>東京都文京区千駄木１－１－５</t>
  </si>
  <si>
    <t>2241</t>
  </si>
  <si>
    <t>1020071</t>
  </si>
  <si>
    <t>東京都千代田区富士見１－９－２０</t>
  </si>
  <si>
    <t>2242</t>
  </si>
  <si>
    <t>2040023</t>
  </si>
  <si>
    <t>東京都清瀬市竹丘３－１－３０</t>
  </si>
  <si>
    <t>2243</t>
  </si>
  <si>
    <t>1128681</t>
  </si>
  <si>
    <t>東京都文京区目白台２－８－１</t>
  </si>
  <si>
    <t>2244</t>
  </si>
  <si>
    <t>1578565</t>
  </si>
  <si>
    <t>東京都世田谷区北烏山８－１９－１</t>
  </si>
  <si>
    <t>2245</t>
  </si>
  <si>
    <t>1580081</t>
  </si>
  <si>
    <t>東京都世田谷区深沢７－１－１</t>
  </si>
  <si>
    <t>2246</t>
  </si>
  <si>
    <t>1810015</t>
  </si>
  <si>
    <t>東京都三鷹市大沢３－１０－２０</t>
  </si>
  <si>
    <t>2247</t>
  </si>
  <si>
    <t>1510053</t>
  </si>
  <si>
    <t>東京都渋谷区代々木３－２２－１</t>
  </si>
  <si>
    <t>2248</t>
  </si>
  <si>
    <t>1028160</t>
  </si>
  <si>
    <t>東京都千代田区富士見２－１７－１</t>
  </si>
  <si>
    <t>2249</t>
  </si>
  <si>
    <t>1420063</t>
  </si>
  <si>
    <t>東京都品川区荏原２－４－４１</t>
  </si>
  <si>
    <t>2250</t>
  </si>
  <si>
    <t>1768534</t>
  </si>
  <si>
    <t>東京都練馬区豊玉上１－２６－１</t>
  </si>
  <si>
    <t>2251</t>
  </si>
  <si>
    <t>1580087</t>
  </si>
  <si>
    <t>東京都世田谷区玉堤１－２８－１</t>
  </si>
  <si>
    <t>2252</t>
  </si>
  <si>
    <t>1768521</t>
  </si>
  <si>
    <t>東京都練馬区羽沢１－１３－１</t>
  </si>
  <si>
    <t>2253</t>
  </si>
  <si>
    <t>1018301</t>
  </si>
  <si>
    <t>東京都千代田区神田駿河台１－１</t>
  </si>
  <si>
    <t>2254</t>
  </si>
  <si>
    <t>1088636</t>
  </si>
  <si>
    <t>東京都港区白金台１－２－３７</t>
  </si>
  <si>
    <t>2255</t>
  </si>
  <si>
    <t>2048588</t>
  </si>
  <si>
    <t>東京都清瀬市野塩二丁目５２２－１</t>
  </si>
  <si>
    <t>2256</t>
  </si>
  <si>
    <t>1710021</t>
  </si>
  <si>
    <t>東京都豊島区西池袋３－３４－１</t>
  </si>
  <si>
    <t>2257</t>
  </si>
  <si>
    <t>1418602</t>
  </si>
  <si>
    <t>東京都品川区大崎４－２－１６</t>
  </si>
  <si>
    <t>2258</t>
  </si>
  <si>
    <t>1698050</t>
  </si>
  <si>
    <t>東京都新宿区戸塚町１－１０４</t>
  </si>
  <si>
    <t>2259</t>
  </si>
  <si>
    <t>1120003</t>
  </si>
  <si>
    <t>東京都文京区春日２－８－９</t>
  </si>
  <si>
    <t>2260</t>
  </si>
  <si>
    <t>1620052</t>
  </si>
  <si>
    <t>東京都新宿区戸山３丁目２０－１</t>
  </si>
  <si>
    <t>2261</t>
  </si>
  <si>
    <t>1036117</t>
  </si>
  <si>
    <t>東京都中央区日本橋２丁目５ー１日本橋髙島屋三井ビルディング１７階</t>
  </si>
  <si>
    <t>2292</t>
  </si>
  <si>
    <t>1600023</t>
  </si>
  <si>
    <t>東京都新宿区西新宿１－７－３</t>
  </si>
  <si>
    <t>2293</t>
  </si>
  <si>
    <t>2068511</t>
  </si>
  <si>
    <t>東京都稲城市坂浜２３８</t>
  </si>
  <si>
    <t>2295</t>
  </si>
  <si>
    <t>1800022</t>
  </si>
  <si>
    <t>東京都武蔵野市境５－８</t>
  </si>
  <si>
    <t>2296</t>
  </si>
  <si>
    <t>1940294</t>
  </si>
  <si>
    <t>東京都町田市常盤町３７５８</t>
  </si>
  <si>
    <t>2297</t>
  </si>
  <si>
    <t>1900004</t>
  </si>
  <si>
    <t>東京都立川市柏町５－５－１</t>
  </si>
  <si>
    <t>2298</t>
  </si>
  <si>
    <t>1818585</t>
  </si>
  <si>
    <t>東京都三鷹市大沢３－１０－２</t>
  </si>
  <si>
    <t>2299</t>
  </si>
  <si>
    <t>1828525</t>
  </si>
  <si>
    <t>東京都調布市緑ケ丘１－２５</t>
  </si>
  <si>
    <t>2300</t>
  </si>
  <si>
    <t>1808633</t>
  </si>
  <si>
    <t>東京都武蔵野市吉祥寺北町３－３－１</t>
  </si>
  <si>
    <t>2301</t>
  </si>
  <si>
    <t>1948610</t>
  </si>
  <si>
    <t>東京都町田市玉川学園６－１－１</t>
  </si>
  <si>
    <t>2302</t>
  </si>
  <si>
    <t>1878577</t>
  </si>
  <si>
    <t>東京都小平市津田町２－１－１</t>
  </si>
  <si>
    <t>2303</t>
  </si>
  <si>
    <t>1738605</t>
  </si>
  <si>
    <t>東京都板橋区加賀２－１１－１</t>
  </si>
  <si>
    <t>2304</t>
  </si>
  <si>
    <t>1850021</t>
  </si>
  <si>
    <t>東京都国分寺市南町１－７－３４</t>
  </si>
  <si>
    <t>2305</t>
  </si>
  <si>
    <t>1868668</t>
  </si>
  <si>
    <t>東京都国立市富士見台４－３０－１</t>
  </si>
  <si>
    <t>2306</t>
  </si>
  <si>
    <t>東京都三鷹市大沢３－１０－３０</t>
  </si>
  <si>
    <t>2307</t>
  </si>
  <si>
    <t>1920992</t>
  </si>
  <si>
    <t>東京都八王子市宇津貫町１５５６</t>
  </si>
  <si>
    <t>2308</t>
  </si>
  <si>
    <t>1820003</t>
  </si>
  <si>
    <t>東京都調布市若葉町１－４１－１</t>
  </si>
  <si>
    <t>2309</t>
  </si>
  <si>
    <t>1800023</t>
  </si>
  <si>
    <t>東京都武蔵野市境南町１－７－１</t>
  </si>
  <si>
    <t>2310</t>
  </si>
  <si>
    <t>1358181</t>
  </si>
  <si>
    <t>東京都江東区有明三丁目３番３号</t>
  </si>
  <si>
    <t>2311</t>
  </si>
  <si>
    <t>1878505</t>
  </si>
  <si>
    <t>東京都小平市小川町１－７３６</t>
  </si>
  <si>
    <t>2312</t>
  </si>
  <si>
    <t>1918506</t>
  </si>
  <si>
    <t>東京都日野市程久保２－１－１</t>
  </si>
  <si>
    <t>2313</t>
  </si>
  <si>
    <t>1958585</t>
  </si>
  <si>
    <t>東京都町田市金井ヶ丘５－１－１</t>
  </si>
  <si>
    <t>2314</t>
  </si>
  <si>
    <t>1810004</t>
  </si>
  <si>
    <t>東京都三鷹市新川６－２０－２</t>
  </si>
  <si>
    <t>2315</t>
  </si>
  <si>
    <t>1928577</t>
  </si>
  <si>
    <t>東京都八王子市丹木町１－２３６</t>
  </si>
  <si>
    <t>2316</t>
  </si>
  <si>
    <t>1920986</t>
  </si>
  <si>
    <t>東京都八王子市片倉町９７７</t>
  </si>
  <si>
    <t>2317</t>
  </si>
  <si>
    <t>1920982</t>
  </si>
  <si>
    <t>東京都八王子市片倉町１４０４－１</t>
  </si>
  <si>
    <t>2319</t>
  </si>
  <si>
    <t>東京都渋谷区広尾４－１－３</t>
  </si>
  <si>
    <t>2320</t>
  </si>
  <si>
    <t>2060032</t>
  </si>
  <si>
    <t>東京都多摩市南野２－１０－１</t>
  </si>
  <si>
    <t>2321</t>
  </si>
  <si>
    <t>2060022</t>
  </si>
  <si>
    <t>東京都多摩市聖ケ丘４－１－１</t>
  </si>
  <si>
    <t>2322</t>
  </si>
  <si>
    <t>1920011</t>
  </si>
  <si>
    <t>東京都八王子市滝山町２－６００</t>
  </si>
  <si>
    <t>2323</t>
  </si>
  <si>
    <t>1878578</t>
  </si>
  <si>
    <t>東京都小平市花小金井南町２丁目８番４号</t>
  </si>
  <si>
    <t>2324</t>
  </si>
  <si>
    <t>1618556</t>
  </si>
  <si>
    <t>東京都新宿区下落合一丁目七番七号</t>
  </si>
  <si>
    <t>2326</t>
  </si>
  <si>
    <t>東京都千代田区神田三崎町２－２－１５</t>
  </si>
  <si>
    <t>2327</t>
  </si>
  <si>
    <t>1010062</t>
  </si>
  <si>
    <t>東京都千代田区神田駿河台４－６　御茶ノ水ソラシティ　アカデミア３Ｆ／４Ｆ</t>
  </si>
  <si>
    <t>2328</t>
  </si>
  <si>
    <t>1870032</t>
  </si>
  <si>
    <t>東京都小平市小川町１丁目８３０番地</t>
  </si>
  <si>
    <t>2329</t>
  </si>
  <si>
    <t>1418648</t>
  </si>
  <si>
    <t>東京都品川区東五反田４－１－１７</t>
  </si>
  <si>
    <t>2330</t>
  </si>
  <si>
    <t>1248530</t>
  </si>
  <si>
    <t>東京都葛飾区西新小岩一丁目４番６号</t>
  </si>
  <si>
    <t>2331</t>
  </si>
  <si>
    <t>1020085</t>
  </si>
  <si>
    <t>東京都千代田区六番町１－７　Ｏｈｍａｅ＠ｗｏｒｋビル</t>
  </si>
  <si>
    <t>2339</t>
  </si>
  <si>
    <t>1020084</t>
  </si>
  <si>
    <t>東京都千代田区二番町５番地１</t>
  </si>
  <si>
    <t>2341</t>
  </si>
  <si>
    <t>東京都渋谷区代々木三丁目２２番１号</t>
  </si>
  <si>
    <t>2343</t>
  </si>
  <si>
    <t>1010065</t>
  </si>
  <si>
    <t>東京都千代田区西神田１－２－１０</t>
  </si>
  <si>
    <t>2345</t>
  </si>
  <si>
    <t>1200023</t>
  </si>
  <si>
    <t>東京都足立区千住曙町３４番１２</t>
  </si>
  <si>
    <t>2346</t>
  </si>
  <si>
    <t>1060032</t>
  </si>
  <si>
    <t>東京都港区六本木６丁目４番１号</t>
  </si>
  <si>
    <t>2348</t>
  </si>
  <si>
    <t>1066021</t>
  </si>
  <si>
    <t>東京都港区六本木１－６－１　泉ガーデンタワー２１階</t>
  </si>
  <si>
    <t>2349</t>
  </si>
  <si>
    <t>1640011</t>
  </si>
  <si>
    <t>東京都中野区中央二丁目３３番２６号</t>
  </si>
  <si>
    <t>2350</t>
  </si>
  <si>
    <t>1350063</t>
  </si>
  <si>
    <t>東京都江東区有明２丁目９番１号</t>
  </si>
  <si>
    <t>2351</t>
  </si>
  <si>
    <t>1648678</t>
  </si>
  <si>
    <t>東京都中野区本町２－９－５</t>
  </si>
  <si>
    <t>2358</t>
  </si>
  <si>
    <t>1588630</t>
  </si>
  <si>
    <t>東京都世田谷区等々力６－３９－１５</t>
  </si>
  <si>
    <t>2361</t>
  </si>
  <si>
    <t>1920364</t>
  </si>
  <si>
    <t>東京都八王子市南大沢４－７－２</t>
  </si>
  <si>
    <t>2383</t>
  </si>
  <si>
    <t>2060033</t>
  </si>
  <si>
    <t>東京都多摩市落合４－１１</t>
  </si>
  <si>
    <t>2398</t>
  </si>
  <si>
    <t>1070062</t>
  </si>
  <si>
    <t>東京都港区南青山３－１３－１６</t>
  </si>
  <si>
    <t>2399</t>
  </si>
  <si>
    <t>1698518</t>
  </si>
  <si>
    <t>東京都新宿区高田馬場１－２５－３０</t>
  </si>
  <si>
    <t>2400</t>
  </si>
  <si>
    <t>1200045</t>
  </si>
  <si>
    <t>東京都足立区千住桜木２－２－１</t>
  </si>
  <si>
    <t>2405</t>
  </si>
  <si>
    <t>14(神奈川)</t>
  </si>
  <si>
    <t>2408501</t>
  </si>
  <si>
    <t>神奈川県横浜市保土ケ谷区常盤台７９－１</t>
  </si>
  <si>
    <t>0224</t>
  </si>
  <si>
    <t>2400193</t>
  </si>
  <si>
    <t>神奈川県三浦郡葉山町（湘南国際村）</t>
  </si>
  <si>
    <t>0484</t>
  </si>
  <si>
    <t>2360027</t>
  </si>
  <si>
    <t>神奈川県横浜市金沢区瀬戸２２－２</t>
  </si>
  <si>
    <t>1152</t>
  </si>
  <si>
    <t>2380013</t>
  </si>
  <si>
    <t>神奈川県横須賀市平成町１丁目１０番１</t>
  </si>
  <si>
    <t>1153</t>
  </si>
  <si>
    <t>2120054</t>
  </si>
  <si>
    <t>神奈川県川崎市幸区小倉４－３０－１</t>
  </si>
  <si>
    <t>2310021</t>
  </si>
  <si>
    <t>神奈川県横浜市中区日本大通１１番地横浜情報文化センター５Ｆ</t>
  </si>
  <si>
    <t>2024</t>
  </si>
  <si>
    <t>2218686</t>
  </si>
  <si>
    <t>神奈川県横浜市神奈川区六角橋３－２７－１</t>
  </si>
  <si>
    <t>2332</t>
  </si>
  <si>
    <t>2368501</t>
  </si>
  <si>
    <t>神奈川県横浜市金沢区六浦東１－５０－１</t>
  </si>
  <si>
    <t>2333</t>
  </si>
  <si>
    <t>2308501</t>
  </si>
  <si>
    <t>神奈川県横浜市鶴見区鶴見２－１－３</t>
  </si>
  <si>
    <t>2334</t>
  </si>
  <si>
    <t>2458650</t>
  </si>
  <si>
    <t>神奈川県横浜市泉区緑園４－５－３</t>
  </si>
  <si>
    <t>2335</t>
  </si>
  <si>
    <t>2308577</t>
  </si>
  <si>
    <t>神奈川県横浜市鶴見区東寺尾４－１１－１</t>
  </si>
  <si>
    <t>2336</t>
  </si>
  <si>
    <t>2200021</t>
  </si>
  <si>
    <t>神奈川県横浜市西区桜木町７丁目４２番地</t>
  </si>
  <si>
    <t>2337</t>
  </si>
  <si>
    <t>2210835</t>
  </si>
  <si>
    <t>神奈川県横浜市神奈川区鶴屋町二丁目１４番地１</t>
  </si>
  <si>
    <t>2338</t>
  </si>
  <si>
    <t>2450066</t>
  </si>
  <si>
    <t>神奈川県横浜市戸塚区俣野町字東原６０１番１号</t>
  </si>
  <si>
    <t>2344</t>
  </si>
  <si>
    <t>2525201</t>
  </si>
  <si>
    <t>神奈川県相模原市中央区淵野辺１－１７－７１</t>
  </si>
  <si>
    <t>2352</t>
  </si>
  <si>
    <t>2388580</t>
  </si>
  <si>
    <t>神奈川県横須賀市稲岡町８２</t>
  </si>
  <si>
    <t>2353</t>
  </si>
  <si>
    <t>2478512</t>
  </si>
  <si>
    <t>神奈川県鎌倉市大船６－１－３</t>
  </si>
  <si>
    <t>2354</t>
  </si>
  <si>
    <t>2518511</t>
  </si>
  <si>
    <t>神奈川県藤沢市辻堂西海岸１－１－２５</t>
  </si>
  <si>
    <t>2355</t>
  </si>
  <si>
    <t>2520383</t>
  </si>
  <si>
    <t>神奈川県相模原市南区文京２－１－１</t>
  </si>
  <si>
    <t>2356</t>
  </si>
  <si>
    <t>2138580</t>
  </si>
  <si>
    <t>神奈川県川崎市高津区久本２－３－１</t>
  </si>
  <si>
    <t>2357</t>
  </si>
  <si>
    <t>2160015</t>
  </si>
  <si>
    <t>神奈川県川崎市宮前区菅生２－１６－１</t>
  </si>
  <si>
    <t>2359</t>
  </si>
  <si>
    <t>2430203</t>
  </si>
  <si>
    <t>神奈川県厚木市下荻野１０３０</t>
  </si>
  <si>
    <t>2360</t>
  </si>
  <si>
    <t>2158558</t>
  </si>
  <si>
    <t>神奈川県川崎市麻生区上麻生１－１１－１</t>
  </si>
  <si>
    <t>2362</t>
  </si>
  <si>
    <t>2250025</t>
  </si>
  <si>
    <t>神奈川県横浜市青葉区鉄町１６１４</t>
  </si>
  <si>
    <t>2363</t>
  </si>
  <si>
    <t>2260015</t>
  </si>
  <si>
    <t>神奈川県横浜市緑区三保町３２</t>
  </si>
  <si>
    <t>2364</t>
  </si>
  <si>
    <t>2430124</t>
  </si>
  <si>
    <t>神奈川県厚木市森の里若宮９番１号</t>
  </si>
  <si>
    <t>2365</t>
  </si>
  <si>
    <t>2158542</t>
  </si>
  <si>
    <t>神奈川県川崎市麻生区東百合丘三丁目４番１号</t>
  </si>
  <si>
    <t>2366</t>
  </si>
  <si>
    <t>2270033</t>
  </si>
  <si>
    <t>神奈川県横浜市青葉区鴨志田町１２０４番地</t>
  </si>
  <si>
    <t>2384</t>
  </si>
  <si>
    <t>2150004</t>
  </si>
  <si>
    <t>神奈川県川崎市麻生区万福寺一丁目１６－３０</t>
  </si>
  <si>
    <t>2385</t>
  </si>
  <si>
    <t>神奈川県横浜市緑区三保町１番地</t>
  </si>
  <si>
    <t>2401</t>
  </si>
  <si>
    <t>2440806</t>
  </si>
  <si>
    <t>神奈川県横浜市戸塚区上品濃１６－４８</t>
  </si>
  <si>
    <t>2402</t>
  </si>
  <si>
    <t>湘南鎌倉医療大学</t>
  </si>
  <si>
    <t>2470066</t>
  </si>
  <si>
    <t>神奈川県鎌倉市山崎１１９５－３　</t>
  </si>
  <si>
    <t>2409</t>
  </si>
  <si>
    <t>15(新潟)</t>
  </si>
  <si>
    <t>9502181</t>
  </si>
  <si>
    <t>新潟県新潟市西区五十嵐２の町８０５０番地</t>
  </si>
  <si>
    <t>0228</t>
  </si>
  <si>
    <t>9402188</t>
  </si>
  <si>
    <t>新潟県長岡市上富岡町１６０３－１</t>
  </si>
  <si>
    <t>0432</t>
  </si>
  <si>
    <t>9438512</t>
  </si>
  <si>
    <t>新潟県上越市山屋敷町１</t>
  </si>
  <si>
    <t>0452</t>
  </si>
  <si>
    <t>9430147</t>
  </si>
  <si>
    <t>新潟県上越市新南町２４０番地</t>
  </si>
  <si>
    <t>1155</t>
  </si>
  <si>
    <t>9508680</t>
  </si>
  <si>
    <t>新潟県新潟市東区海老ケ瀬４７１</t>
  </si>
  <si>
    <t>1156</t>
  </si>
  <si>
    <t>9402088</t>
  </si>
  <si>
    <t>新潟県長岡市千秋４丁目１９７番地</t>
  </si>
  <si>
    <t>1157</t>
  </si>
  <si>
    <t>9550091</t>
  </si>
  <si>
    <t>新潟県三条市上須頃５００２番地５</t>
  </si>
  <si>
    <t>1158</t>
  </si>
  <si>
    <t>9400828</t>
  </si>
  <si>
    <t>新潟県長岡市御山町８０番地８</t>
  </si>
  <si>
    <t>2367</t>
  </si>
  <si>
    <t>9503198</t>
  </si>
  <si>
    <t>新潟県新潟市北区島見町１３９８番地</t>
  </si>
  <si>
    <t>2368</t>
  </si>
  <si>
    <t>9518121</t>
  </si>
  <si>
    <t>新潟県新潟市中央区水道町１丁目５９３９番地</t>
  </si>
  <si>
    <t>2369</t>
  </si>
  <si>
    <t>9451195</t>
  </si>
  <si>
    <t>新潟県柏崎市大字藤橋１７１９番地</t>
  </si>
  <si>
    <t>2370</t>
  </si>
  <si>
    <t>9591321</t>
  </si>
  <si>
    <t>新潟県加茂市希望ケ丘２９０９－２</t>
  </si>
  <si>
    <t>2372</t>
  </si>
  <si>
    <t>9502292</t>
  </si>
  <si>
    <t>新潟県新潟市西区みずき野３丁目１番１号</t>
  </si>
  <si>
    <t>2373</t>
  </si>
  <si>
    <t>9578585</t>
  </si>
  <si>
    <t>新潟県新発田市富塚字三賀境１２７０</t>
  </si>
  <si>
    <t>2374</t>
  </si>
  <si>
    <t>9568603</t>
  </si>
  <si>
    <t>新潟県新潟市秋葉区東島２６５－１</t>
  </si>
  <si>
    <t>2375</t>
  </si>
  <si>
    <t>9497277</t>
  </si>
  <si>
    <t>新潟県南魚沼市国際町７７７</t>
  </si>
  <si>
    <t>2376</t>
  </si>
  <si>
    <t>9451393</t>
  </si>
  <si>
    <t>新潟県柏崎市大字軽井川４７３０</t>
  </si>
  <si>
    <t>2377</t>
  </si>
  <si>
    <t>9500916</t>
  </si>
  <si>
    <t>新潟県新潟市中央区米山三丁目１番４６号</t>
  </si>
  <si>
    <t>2381</t>
  </si>
  <si>
    <t>9580053</t>
  </si>
  <si>
    <t>新潟県村上市上の山２番１６号</t>
  </si>
  <si>
    <t>2382</t>
  </si>
  <si>
    <t>9503197</t>
  </si>
  <si>
    <t>新潟県新潟市北区島見町９４０番地</t>
  </si>
  <si>
    <t>2393</t>
  </si>
  <si>
    <t>9402135</t>
  </si>
  <si>
    <t>新潟県長岡市深沢町２２７８－８</t>
  </si>
  <si>
    <t>2403</t>
  </si>
  <si>
    <t>16(富山)</t>
  </si>
  <si>
    <t>9308555</t>
  </si>
  <si>
    <t>富山県富山市五福３１９０</t>
  </si>
  <si>
    <t>0536</t>
  </si>
  <si>
    <t>9390398</t>
  </si>
  <si>
    <t>富山県射水市黒河５１８０</t>
  </si>
  <si>
    <t>1160</t>
  </si>
  <si>
    <t>9391193</t>
  </si>
  <si>
    <t>富山県高岡市戸出石代３０７－３</t>
  </si>
  <si>
    <t>2378</t>
  </si>
  <si>
    <t>9301292</t>
  </si>
  <si>
    <t>富山県富山市東黒牧６５－１</t>
  </si>
  <si>
    <t>2379</t>
  </si>
  <si>
    <t>9300138</t>
  </si>
  <si>
    <t>富山県富山市呉羽町１８８４番地１７</t>
  </si>
  <si>
    <t>2380</t>
  </si>
  <si>
    <t>17(石川)</t>
  </si>
  <si>
    <t>9201192</t>
  </si>
  <si>
    <t>石川県金沢市角間町</t>
  </si>
  <si>
    <t>0236</t>
  </si>
  <si>
    <t>9231292</t>
  </si>
  <si>
    <t>石川県能美市旭台１－１</t>
  </si>
  <si>
    <t>0488</t>
  </si>
  <si>
    <t>9238511</t>
  </si>
  <si>
    <t>石川県小松市四丁町ヌ１－３</t>
  </si>
  <si>
    <t>1162</t>
  </si>
  <si>
    <t>9218836</t>
  </si>
  <si>
    <t>石川県野々市市末松１丁目３０８番地</t>
  </si>
  <si>
    <t>1163</t>
  </si>
  <si>
    <t>9208656</t>
  </si>
  <si>
    <t>石川県金沢市小立野５－１１－１</t>
  </si>
  <si>
    <t>1164</t>
  </si>
  <si>
    <t>9291210</t>
  </si>
  <si>
    <t>石川県かほく市学園台１丁目１番地</t>
  </si>
  <si>
    <t>1165</t>
  </si>
  <si>
    <t>9208620</t>
  </si>
  <si>
    <t>石川県金沢市御所町丑１０－１</t>
  </si>
  <si>
    <t>2386</t>
  </si>
  <si>
    <t>9218501</t>
  </si>
  <si>
    <t>石川県野々市市扇が丘７－１</t>
  </si>
  <si>
    <t>2387</t>
  </si>
  <si>
    <t>9200265</t>
  </si>
  <si>
    <t>石川県河北郡内灘町字大学１－１</t>
  </si>
  <si>
    <t>2388</t>
  </si>
  <si>
    <t>9201148</t>
  </si>
  <si>
    <t>石川県金沢市太陽が丘１－１</t>
  </si>
  <si>
    <t>2389</t>
  </si>
  <si>
    <t>9201302</t>
  </si>
  <si>
    <t>石川県金沢市末町１０－５</t>
  </si>
  <si>
    <t>2390</t>
  </si>
  <si>
    <t>9240063</t>
  </si>
  <si>
    <t>石川県白山市笠間町１２００番地</t>
  </si>
  <si>
    <t>2391</t>
  </si>
  <si>
    <t>9201346</t>
  </si>
  <si>
    <t>石川県金沢市三小牛町イ１１番地</t>
  </si>
  <si>
    <t>2392</t>
  </si>
  <si>
    <t>18(福井)</t>
  </si>
  <si>
    <t>9108507</t>
  </si>
  <si>
    <t>福井県福井市文京３－９－１</t>
  </si>
  <si>
    <t>0508</t>
  </si>
  <si>
    <t>9101195</t>
  </si>
  <si>
    <t>福井県吉田郡永平寺町松岡兼定島４－１－１</t>
  </si>
  <si>
    <t>1166</t>
  </si>
  <si>
    <t>9140814</t>
  </si>
  <si>
    <t>福井県敦賀市木崎７８－２－１</t>
  </si>
  <si>
    <t>1167</t>
  </si>
  <si>
    <t>9100028</t>
  </si>
  <si>
    <t>福井県福井市学園３－６－１</t>
  </si>
  <si>
    <t>2395</t>
  </si>
  <si>
    <t>9158586</t>
  </si>
  <si>
    <t>福井県越前市大手町３－１－１</t>
  </si>
  <si>
    <t>2396</t>
  </si>
  <si>
    <t>9103190</t>
  </si>
  <si>
    <t>福井県福井市江上町５５－１３－１</t>
  </si>
  <si>
    <t>2397</t>
  </si>
  <si>
    <t>19(山梨)</t>
  </si>
  <si>
    <t>4008510</t>
  </si>
  <si>
    <t>山梨県甲府市武田４－４－３７</t>
  </si>
  <si>
    <t>0500</t>
  </si>
  <si>
    <t>4020054</t>
  </si>
  <si>
    <t>山梨県都留市田原３－８－１</t>
  </si>
  <si>
    <t>1172</t>
  </si>
  <si>
    <t>4000035</t>
  </si>
  <si>
    <t>山梨県甲府市飯田５－１１－１</t>
  </si>
  <si>
    <t>1177</t>
  </si>
  <si>
    <t>4008575</t>
  </si>
  <si>
    <t>山梨県甲府市酒折２－４－５</t>
  </si>
  <si>
    <t>2404</t>
  </si>
  <si>
    <t>4092597</t>
  </si>
  <si>
    <t>山梨県南巨摩郡身延町身延３５６７</t>
  </si>
  <si>
    <t>2406</t>
  </si>
  <si>
    <t>4008555</t>
  </si>
  <si>
    <t>山梨県甲府市横根町八八八番地</t>
  </si>
  <si>
    <t>2407</t>
  </si>
  <si>
    <t>4010380</t>
  </si>
  <si>
    <t>山梨県南都留郡富士河口湖町小立７１８７</t>
  </si>
  <si>
    <t>2408</t>
  </si>
  <si>
    <t>20(長野)</t>
  </si>
  <si>
    <t>3908621</t>
  </si>
  <si>
    <t>長野県松本市旭３－１－１</t>
  </si>
  <si>
    <t>0248</t>
  </si>
  <si>
    <t>3910292</t>
  </si>
  <si>
    <t>長野県茅野市豊平５０００－１</t>
  </si>
  <si>
    <t>1179</t>
  </si>
  <si>
    <t>3808525</t>
  </si>
  <si>
    <t>長野県長野市三輪８－４９－７</t>
  </si>
  <si>
    <t>1181</t>
  </si>
  <si>
    <t>3994117</t>
  </si>
  <si>
    <t>長野県駒ケ根市赤穂１６９４</t>
  </si>
  <si>
    <t>1182</t>
  </si>
  <si>
    <t>3861298</t>
  </si>
  <si>
    <t>長野県上田市下之郷６５８－１</t>
  </si>
  <si>
    <t>1183</t>
  </si>
  <si>
    <t>3990781</t>
  </si>
  <si>
    <t>長野県塩尻市大字広丘字郷原１７８０</t>
  </si>
  <si>
    <t>2418</t>
  </si>
  <si>
    <t>3901295</t>
  </si>
  <si>
    <t>長野県松本市新村２０９５－１</t>
  </si>
  <si>
    <t>2420</t>
  </si>
  <si>
    <t>3810085</t>
  </si>
  <si>
    <t>長野県長野市上野二丁目１２０番地８</t>
  </si>
  <si>
    <t>2421</t>
  </si>
  <si>
    <t>3850022</t>
  </si>
  <si>
    <t>長野県佐久市岩村田２３８４番地</t>
  </si>
  <si>
    <t>2422</t>
  </si>
  <si>
    <t>3812227</t>
  </si>
  <si>
    <t>長野県長野市川中島町今井原１１－１</t>
  </si>
  <si>
    <t>2423</t>
  </si>
  <si>
    <t>3990033</t>
  </si>
  <si>
    <t>長野県松本市笹賀３１１８</t>
  </si>
  <si>
    <t>2424</t>
  </si>
  <si>
    <t>21(岐阜)</t>
  </si>
  <si>
    <t>5011193</t>
  </si>
  <si>
    <t>岐阜県岐阜市柳戸１－１</t>
  </si>
  <si>
    <t>0252</t>
  </si>
  <si>
    <t>5011196</t>
  </si>
  <si>
    <t>岐阜県岐阜市大学西１－２５－４</t>
  </si>
  <si>
    <t>1184</t>
  </si>
  <si>
    <t>5016295</t>
  </si>
  <si>
    <t>岐阜県羽島市江吉良町字神宮３０４７番１</t>
  </si>
  <si>
    <t>1185</t>
  </si>
  <si>
    <t>5030014</t>
  </si>
  <si>
    <t>岐阜県大垣市領家町３丁目９５番１</t>
  </si>
  <si>
    <t>1186</t>
  </si>
  <si>
    <t>5099195</t>
  </si>
  <si>
    <t>岐阜県中津川市千旦林１番地の１０４</t>
  </si>
  <si>
    <t>2431</t>
  </si>
  <si>
    <t>5030019</t>
  </si>
  <si>
    <t>岐阜県大垣市北方町５－５０</t>
  </si>
  <si>
    <t>2432</t>
  </si>
  <si>
    <t>5012592</t>
  </si>
  <si>
    <t>岐阜県岐阜市太郎丸８０</t>
  </si>
  <si>
    <t>2433</t>
  </si>
  <si>
    <t>5010296</t>
  </si>
  <si>
    <t>岐阜県瑞穂市穂積１８５１番地の１</t>
  </si>
  <si>
    <t>2434</t>
  </si>
  <si>
    <t>5016194</t>
  </si>
  <si>
    <t>岐阜県岐阜市柳津町高桑西１－１</t>
  </si>
  <si>
    <t>2435</t>
  </si>
  <si>
    <t>5048511</t>
  </si>
  <si>
    <t>岐阜県各務原市那加桐野町５－６８</t>
  </si>
  <si>
    <t>2436</t>
  </si>
  <si>
    <t>5013993</t>
  </si>
  <si>
    <t>岐阜県関市桐ヶ丘２－１</t>
  </si>
  <si>
    <t>2437</t>
  </si>
  <si>
    <t>5013892</t>
  </si>
  <si>
    <t>岐阜県関市市平賀字長峰７９５番地の１</t>
  </si>
  <si>
    <t>2438</t>
  </si>
  <si>
    <t>5008281</t>
  </si>
  <si>
    <t>岐阜県岐阜市東鶉２－９２</t>
  </si>
  <si>
    <t>2439</t>
  </si>
  <si>
    <t>22(静岡)</t>
  </si>
  <si>
    <t>4228017</t>
  </si>
  <si>
    <t>静岡県静岡市駿河区大谷８３６</t>
  </si>
  <si>
    <t>0256</t>
  </si>
  <si>
    <t>4313192</t>
  </si>
  <si>
    <t>静岡県浜松市東区半田山１丁目２０番地１号</t>
  </si>
  <si>
    <t>0412</t>
  </si>
  <si>
    <t>4228526</t>
  </si>
  <si>
    <t>静岡県静岡市駿河区谷田５２－１</t>
  </si>
  <si>
    <t>1190</t>
  </si>
  <si>
    <t>4308533</t>
  </si>
  <si>
    <t>静岡県浜松市中央区中央２－１－１</t>
  </si>
  <si>
    <t>1193</t>
  </si>
  <si>
    <t>4200881</t>
  </si>
  <si>
    <t>静岡県静岡市葵区北安東４－２７－２</t>
  </si>
  <si>
    <t>1194</t>
  </si>
  <si>
    <t>4311202</t>
  </si>
  <si>
    <t>静岡県浜松市西区呉松町１９５５番１</t>
  </si>
  <si>
    <t>2448</t>
  </si>
  <si>
    <t>4258611</t>
  </si>
  <si>
    <t>静岡県焼津市本中根５４９番１</t>
  </si>
  <si>
    <t>2449</t>
  </si>
  <si>
    <t>4328012</t>
  </si>
  <si>
    <t>静岡県浜松市中区布橋三丁目２番３号</t>
  </si>
  <si>
    <t>2450</t>
  </si>
  <si>
    <t>4228545</t>
  </si>
  <si>
    <t>静岡県静岡市駿河区池田１７６９番地</t>
  </si>
  <si>
    <t>2451</t>
  </si>
  <si>
    <t>4228581</t>
  </si>
  <si>
    <t>静岡県静岡市駿河区弥生町６番１号</t>
  </si>
  <si>
    <t>2452</t>
  </si>
  <si>
    <t>4378555</t>
  </si>
  <si>
    <t>静岡県袋井市豊沢２２００－２</t>
  </si>
  <si>
    <t>2454</t>
  </si>
  <si>
    <t>4338558</t>
  </si>
  <si>
    <t>静岡県浜松市北区三方原町３４５３</t>
  </si>
  <si>
    <t>2455</t>
  </si>
  <si>
    <t>4268668</t>
  </si>
  <si>
    <t>静岡県藤枝市駿河台４－１－１</t>
  </si>
  <si>
    <t>2456</t>
  </si>
  <si>
    <t>23(愛知)</t>
  </si>
  <si>
    <t>4648601</t>
  </si>
  <si>
    <t>愛知県名古屋市千種区不老町</t>
  </si>
  <si>
    <t>0260</t>
  </si>
  <si>
    <t>4668555</t>
  </si>
  <si>
    <t>愛知県名古屋市昭和区御器所町</t>
  </si>
  <si>
    <t>0264</t>
  </si>
  <si>
    <t>4488542</t>
  </si>
  <si>
    <t>愛知県刈谷市井ケ谷町広沢１</t>
  </si>
  <si>
    <t>0268</t>
  </si>
  <si>
    <t>4418580</t>
  </si>
  <si>
    <t>愛知県豊橋市天伯町字雲雀ヶ丘１－１</t>
  </si>
  <si>
    <t>0436</t>
  </si>
  <si>
    <t>4678601</t>
  </si>
  <si>
    <t>愛知県名古屋市瑞穂区瑞穂町字川澄１</t>
  </si>
  <si>
    <t>1204</t>
  </si>
  <si>
    <t>4801194</t>
  </si>
  <si>
    <t>愛知県長久手市岩作三ケ峯１－１１４</t>
  </si>
  <si>
    <t>1208</t>
  </si>
  <si>
    <t>4801198</t>
  </si>
  <si>
    <t>愛知県長久手市茨ケ廻間１５２２－３</t>
  </si>
  <si>
    <t>1217</t>
  </si>
  <si>
    <t>4430047</t>
  </si>
  <si>
    <t>愛知県蒲郡市西迫町馬乗５０－２</t>
  </si>
  <si>
    <t>2459</t>
  </si>
  <si>
    <t>4880076</t>
  </si>
  <si>
    <t>愛知県尾張旭市新居町山の田３２５５番地の５</t>
  </si>
  <si>
    <t>2460</t>
  </si>
  <si>
    <t>4443505</t>
  </si>
  <si>
    <t>愛知県岡崎市本宿町字上三本松６番２</t>
  </si>
  <si>
    <t>2461</t>
  </si>
  <si>
    <t>4928520</t>
  </si>
  <si>
    <t>愛知県稲沢市稲沢町前田３６５番地</t>
  </si>
  <si>
    <t>2462</t>
  </si>
  <si>
    <t>4670867</t>
  </si>
  <si>
    <t>愛知県名古屋市瑞穂区春敲町２－１３</t>
  </si>
  <si>
    <t>2463</t>
  </si>
  <si>
    <t>4700195</t>
  </si>
  <si>
    <t>愛知県日進市岩崎町阿良池１２</t>
  </si>
  <si>
    <t>2464</t>
  </si>
  <si>
    <t>4700392</t>
  </si>
  <si>
    <t>愛知県豊田市八草町八千草１２４７</t>
  </si>
  <si>
    <t>2465</t>
  </si>
  <si>
    <t>4638521</t>
  </si>
  <si>
    <t>愛知県名古屋市守山区大森２－１７２３</t>
  </si>
  <si>
    <t>2466</t>
  </si>
  <si>
    <t>4648662</t>
  </si>
  <si>
    <t>愛知県名古屋市千種区星が丘元町１７－３</t>
  </si>
  <si>
    <t>2467</t>
  </si>
  <si>
    <t>4578530</t>
  </si>
  <si>
    <t>愛知県名古屋市南区滝春町１０－３</t>
  </si>
  <si>
    <t>2468</t>
  </si>
  <si>
    <t>4668666</t>
  </si>
  <si>
    <t>愛知県名古屋市昭和区八事本町１０１－２</t>
  </si>
  <si>
    <t>2469</t>
  </si>
  <si>
    <t>4530841</t>
  </si>
  <si>
    <t>愛知県名古屋市中村区稲葉地町７－１</t>
  </si>
  <si>
    <t>2470</t>
  </si>
  <si>
    <t>4568612</t>
  </si>
  <si>
    <t>愛知県名古屋市熱田区熱田西町１－２５</t>
  </si>
  <si>
    <t>2471</t>
  </si>
  <si>
    <t>4700111</t>
  </si>
  <si>
    <t>愛知県日進市米野木町三ヶ峯４の４</t>
  </si>
  <si>
    <t>2472</t>
  </si>
  <si>
    <t>4678610</t>
  </si>
  <si>
    <t>愛知県名古屋市瑞穂区汐路町３－４０</t>
  </si>
  <si>
    <t>2473</t>
  </si>
  <si>
    <t>4668673</t>
  </si>
  <si>
    <t>愛知県名古屋市昭和区山里町１８</t>
  </si>
  <si>
    <t>2474</t>
  </si>
  <si>
    <t>4703295</t>
  </si>
  <si>
    <t>愛知県知多郡美浜町大字奥田字会下前３５－６</t>
  </si>
  <si>
    <t>2475</t>
  </si>
  <si>
    <t>4688502</t>
  </si>
  <si>
    <t>愛知県名古屋市天白区塩釜口一丁目５０１番地</t>
  </si>
  <si>
    <t>2476</t>
  </si>
  <si>
    <t>2477</t>
  </si>
  <si>
    <t>4688511</t>
  </si>
  <si>
    <t>愛知県名古屋市天白区久方２ー１２ー１</t>
  </si>
  <si>
    <t>2478</t>
  </si>
  <si>
    <t>4700197</t>
  </si>
  <si>
    <t>愛知県日進市岩崎町竹ノ山５７</t>
  </si>
  <si>
    <t>2479</t>
  </si>
  <si>
    <t>4620846</t>
  </si>
  <si>
    <t>愛知県名古屋市北区名城２丁目４番１</t>
  </si>
  <si>
    <t>2480</t>
  </si>
  <si>
    <t>4440005</t>
  </si>
  <si>
    <t>愛知県岡崎市岡町字原山１２－５</t>
  </si>
  <si>
    <t>2481</t>
  </si>
  <si>
    <t>4700207</t>
  </si>
  <si>
    <t>愛知県みよし市福谷町西ノ洞２１番地２３３</t>
  </si>
  <si>
    <t>2482</t>
  </si>
  <si>
    <t>4408511</t>
  </si>
  <si>
    <t>愛知県豊橋市牛川町字松下２０－１</t>
  </si>
  <si>
    <t>2483</t>
  </si>
  <si>
    <t>4658515</t>
  </si>
  <si>
    <t>愛知県名古屋市名東区平和が丘三丁目１１番地</t>
  </si>
  <si>
    <t>2484</t>
  </si>
  <si>
    <t>4768588</t>
  </si>
  <si>
    <t>愛知県東海市富貴ノ台二丁目１７２番地</t>
  </si>
  <si>
    <t>2485</t>
  </si>
  <si>
    <t>4858565</t>
  </si>
  <si>
    <t>愛知県小牧市大草５９６９－３</t>
  </si>
  <si>
    <t>2486</t>
  </si>
  <si>
    <t>4701193</t>
  </si>
  <si>
    <t>愛知県豊明市栄町武侍４８</t>
  </si>
  <si>
    <t>2487</t>
  </si>
  <si>
    <t>4418522</t>
  </si>
  <si>
    <t>愛知県豊橋市町畑町字町畑１－１</t>
  </si>
  <si>
    <t>2488</t>
  </si>
  <si>
    <t>4448520</t>
  </si>
  <si>
    <t>愛知県岡崎市舳越町上川成２８番地</t>
  </si>
  <si>
    <t>2489</t>
  </si>
  <si>
    <t>4740011</t>
  </si>
  <si>
    <t>愛知県大府市横根町名高山５５</t>
  </si>
  <si>
    <t>2490</t>
  </si>
  <si>
    <t>4878501</t>
  </si>
  <si>
    <t>愛知県春日井市松本町１２００</t>
  </si>
  <si>
    <t>2491</t>
  </si>
  <si>
    <t>4701101</t>
  </si>
  <si>
    <t>愛知県豊明市沓掛町田楽ケ窪１－９８</t>
  </si>
  <si>
    <t>2492</t>
  </si>
  <si>
    <t>4810006</t>
  </si>
  <si>
    <t>愛知県北名古屋市熊之庄古井２８１</t>
  </si>
  <si>
    <t>2493</t>
  </si>
  <si>
    <t>4801195</t>
  </si>
  <si>
    <t>愛知県長久手市岩作雁又１番地１</t>
  </si>
  <si>
    <t>2494</t>
  </si>
  <si>
    <t>4801197</t>
  </si>
  <si>
    <t>愛知県長久手市片平二丁目９</t>
  </si>
  <si>
    <t>2495</t>
  </si>
  <si>
    <t>4848504</t>
  </si>
  <si>
    <t>愛知県犬山市字内久保６１ー１</t>
  </si>
  <si>
    <t>2496</t>
  </si>
  <si>
    <t>4700196</t>
  </si>
  <si>
    <t>愛知県日進市岩崎町竹ノ山５７番地</t>
  </si>
  <si>
    <t>2499</t>
  </si>
  <si>
    <t>4718565</t>
  </si>
  <si>
    <t>愛知県豊田市白山町七曲１２番３３</t>
  </si>
  <si>
    <t>2501</t>
  </si>
  <si>
    <t>4910938</t>
  </si>
  <si>
    <t>愛知県一宮市日光町６番地</t>
  </si>
  <si>
    <t>2502</t>
  </si>
  <si>
    <t>4440015</t>
  </si>
  <si>
    <t>愛知県岡崎市中町１－８－４</t>
  </si>
  <si>
    <t>2503</t>
  </si>
  <si>
    <t>4910063</t>
  </si>
  <si>
    <t>愛知県一宮市常願通５－４－１</t>
  </si>
  <si>
    <t>2504</t>
  </si>
  <si>
    <t>名古屋柳城女子大学</t>
  </si>
  <si>
    <t>4660034</t>
  </si>
  <si>
    <t>愛知県名古屋市昭和区明月町２－５４　</t>
  </si>
  <si>
    <t>2505</t>
  </si>
  <si>
    <t>24(三重)</t>
  </si>
  <si>
    <t>5148507</t>
  </si>
  <si>
    <t>三重県津市栗真町屋町１５７７</t>
  </si>
  <si>
    <t>0272</t>
  </si>
  <si>
    <t>5140116</t>
  </si>
  <si>
    <t>三重県津市夢が丘一丁目１－１</t>
  </si>
  <si>
    <t>1215</t>
  </si>
  <si>
    <t>5128512</t>
  </si>
  <si>
    <t>三重県四日市市萱生町１２００</t>
  </si>
  <si>
    <t>2498</t>
  </si>
  <si>
    <t>5168555</t>
  </si>
  <si>
    <t>三重県伊勢市神田久志本町１７０４</t>
  </si>
  <si>
    <t>2517</t>
  </si>
  <si>
    <t>5100293</t>
  </si>
  <si>
    <t>三重県鈴鹿市岸岡町１００１－１</t>
  </si>
  <si>
    <t>2518</t>
  </si>
  <si>
    <t>5100298</t>
  </si>
  <si>
    <t>三重県鈴鹿市郡山町６６３－２２２</t>
  </si>
  <si>
    <t>2519</t>
  </si>
  <si>
    <t>5128045</t>
  </si>
  <si>
    <t>三重県四日市市萱生町１２００番地</t>
  </si>
  <si>
    <t>2520</t>
  </si>
  <si>
    <t>25(滋賀)</t>
  </si>
  <si>
    <t>5228522</t>
  </si>
  <si>
    <t>滋賀県彦根市馬場１－１－１</t>
  </si>
  <si>
    <t>0276</t>
  </si>
  <si>
    <t>5202121</t>
  </si>
  <si>
    <t>滋賀県大津市瀬田月輪町</t>
  </si>
  <si>
    <t>0420</t>
  </si>
  <si>
    <t>5228533</t>
  </si>
  <si>
    <t>滋賀県彦根市八坂町２５００</t>
  </si>
  <si>
    <t>1216</t>
  </si>
  <si>
    <t>5200248</t>
  </si>
  <si>
    <t>滋賀県大津市仰木の里東４－３－１</t>
  </si>
  <si>
    <t>2525</t>
  </si>
  <si>
    <t>5211123</t>
  </si>
  <si>
    <t>滋賀県彦根市肥田町７２０番地</t>
  </si>
  <si>
    <t>2527</t>
  </si>
  <si>
    <t>5260829</t>
  </si>
  <si>
    <t>滋賀県長浜市田村町１２６６番地</t>
  </si>
  <si>
    <t>2528</t>
  </si>
  <si>
    <t>5200503</t>
  </si>
  <si>
    <t>滋賀県大津市北比良１２０４番地</t>
  </si>
  <si>
    <t>2529</t>
  </si>
  <si>
    <t>5270081</t>
  </si>
  <si>
    <t>滋賀県東近江市布施町２９番地</t>
  </si>
  <si>
    <t>2530</t>
  </si>
  <si>
    <t>26(京都)</t>
  </si>
  <si>
    <t>6068501</t>
  </si>
  <si>
    <t>京都府京都市左京区吉田本町</t>
  </si>
  <si>
    <t>0280</t>
  </si>
  <si>
    <t>6120863</t>
  </si>
  <si>
    <t>京都府京都市伏見区深草藤森町１</t>
  </si>
  <si>
    <t>0284</t>
  </si>
  <si>
    <t>6060951</t>
  </si>
  <si>
    <t>京都府京都市左京区松ヶ崎橋上町</t>
  </si>
  <si>
    <t>0288</t>
  </si>
  <si>
    <t>6101197</t>
  </si>
  <si>
    <t>京都府京都市西京区大枝沓掛町１３－６</t>
  </si>
  <si>
    <t>1220</t>
  </si>
  <si>
    <t>6068522</t>
  </si>
  <si>
    <t>京都府京都市左京区下鴨半木町１－５</t>
  </si>
  <si>
    <t>1224</t>
  </si>
  <si>
    <t>6020841</t>
  </si>
  <si>
    <t>京都府京都市上京区河原町通広小路上る梶井町４６５</t>
  </si>
  <si>
    <t>1228</t>
  </si>
  <si>
    <t>6200886</t>
  </si>
  <si>
    <t>京都府福知山市字堀３３７０</t>
  </si>
  <si>
    <t>1229</t>
  </si>
  <si>
    <t>6028029</t>
  </si>
  <si>
    <t>京都府京都市上京区室町通椹木町上る武衛陣町２２１</t>
  </si>
  <si>
    <t>2526</t>
  </si>
  <si>
    <t>6038143</t>
  </si>
  <si>
    <t>京都府京都市北区小山上総町</t>
  </si>
  <si>
    <t>2539</t>
  </si>
  <si>
    <t>6158558</t>
  </si>
  <si>
    <t>京都府京都市右京区西院笠目町６</t>
  </si>
  <si>
    <t>2540</t>
  </si>
  <si>
    <t>6038555</t>
  </si>
  <si>
    <t>京都府京都市北区上賀茂本山</t>
  </si>
  <si>
    <t>2541</t>
  </si>
  <si>
    <t>6058501</t>
  </si>
  <si>
    <t>京都府京都市東山区今熊野北日吉町３５</t>
  </si>
  <si>
    <t>2542</t>
  </si>
  <si>
    <t>6078414</t>
  </si>
  <si>
    <t>京都府京都市山科区御陵中内町５</t>
  </si>
  <si>
    <t>2543</t>
  </si>
  <si>
    <t>6150882</t>
  </si>
  <si>
    <t>京都府京都市右京区西京極葛野町３８</t>
  </si>
  <si>
    <t>2544</t>
  </si>
  <si>
    <t>6128156</t>
  </si>
  <si>
    <t>京都府京都市伏見区向島西定請７０</t>
  </si>
  <si>
    <t>2545</t>
  </si>
  <si>
    <t>6078175</t>
  </si>
  <si>
    <t>京都府京都市山科区大宅山田町３４</t>
  </si>
  <si>
    <t>2546</t>
  </si>
  <si>
    <t>6020893</t>
  </si>
  <si>
    <t>京都府京都市上京区今出川通烏丸東入ル玄武町６０１</t>
  </si>
  <si>
    <t>2547</t>
  </si>
  <si>
    <t>6100395</t>
  </si>
  <si>
    <t>京都府京田辺市興戸南鉾立９７－１</t>
  </si>
  <si>
    <t>2548</t>
  </si>
  <si>
    <t>6060847</t>
  </si>
  <si>
    <t>京都府京都市左京区下鴨南野々神町１</t>
  </si>
  <si>
    <t>2549</t>
  </si>
  <si>
    <t>6048456</t>
  </si>
  <si>
    <t>京都府京都市中京区西ノ京壺ノ内町８－１</t>
  </si>
  <si>
    <t>2550</t>
  </si>
  <si>
    <t>6038301</t>
  </si>
  <si>
    <t>京都府京都市北区紫野北花ノ坊町９６</t>
  </si>
  <si>
    <t>2551</t>
  </si>
  <si>
    <t>6048520</t>
  </si>
  <si>
    <t>京都府京都市中京区西ノ京東栂尾町８</t>
  </si>
  <si>
    <t>2552</t>
  </si>
  <si>
    <t>6128577</t>
  </si>
  <si>
    <t>京都府京都市伏見区深草塚本町６７</t>
  </si>
  <si>
    <t>2553</t>
  </si>
  <si>
    <t>6158577</t>
  </si>
  <si>
    <t>京都府京都市右京区山ノ内五反田町１８番地</t>
  </si>
  <si>
    <t>2554</t>
  </si>
  <si>
    <t>6068588</t>
  </si>
  <si>
    <t>京都府京都市左京区岩倉木野町１３７</t>
  </si>
  <si>
    <t>2555</t>
  </si>
  <si>
    <t>6290392</t>
  </si>
  <si>
    <t>京都府南丹市日吉町保野田ヒノ谷６番地１</t>
  </si>
  <si>
    <t>2556</t>
  </si>
  <si>
    <t>6068271</t>
  </si>
  <si>
    <t>京都府京都市左京区北白川瓜生山２－１１６</t>
  </si>
  <si>
    <t>2557</t>
  </si>
  <si>
    <t>6110041</t>
  </si>
  <si>
    <t>京都府宇治市槙島町千足８０</t>
  </si>
  <si>
    <t>2558</t>
  </si>
  <si>
    <t>6168362</t>
  </si>
  <si>
    <t>京都府京都市右京区嵯峨五島町１番地</t>
  </si>
  <si>
    <t>2560</t>
  </si>
  <si>
    <t>6068225</t>
  </si>
  <si>
    <t>京都府京都市左京区田中門前町７番地</t>
  </si>
  <si>
    <t>2561</t>
  </si>
  <si>
    <t>6220041</t>
  </si>
  <si>
    <t>京都府南丹市園部町小山東町今北１番３</t>
  </si>
  <si>
    <t>2562</t>
  </si>
  <si>
    <t>6050062</t>
  </si>
  <si>
    <t>京都府京都市東山区林下町３－４５６</t>
  </si>
  <si>
    <t>2563</t>
  </si>
  <si>
    <t>6050991</t>
  </si>
  <si>
    <t>京都府京都市東山区鞘町通正面下る上堀詰町２７２番地１</t>
  </si>
  <si>
    <t>2564</t>
  </si>
  <si>
    <t>6048845</t>
  </si>
  <si>
    <t>京都府京都市中京区壬生東高田町１－２１</t>
  </si>
  <si>
    <t>2565</t>
  </si>
  <si>
    <t>27(大阪)</t>
  </si>
  <si>
    <t>5650871</t>
  </si>
  <si>
    <t>大阪府吹田市山田丘１－１</t>
  </si>
  <si>
    <t>0292</t>
  </si>
  <si>
    <t>5820026</t>
  </si>
  <si>
    <t>大阪府柏原市旭ケ丘４－６９８－１</t>
  </si>
  <si>
    <t>0300</t>
  </si>
  <si>
    <t>5450051</t>
  </si>
  <si>
    <t>大阪府大阪市阿倍野区旭町一丁目２番７</t>
  </si>
  <si>
    <t>5330015</t>
  </si>
  <si>
    <t>大阪府大阪市東淀川区大隅２－２－８</t>
  </si>
  <si>
    <t>2577</t>
  </si>
  <si>
    <t>5358585</t>
  </si>
  <si>
    <t>大阪府大阪市旭区大宮５－１６－１</t>
  </si>
  <si>
    <t>2578</t>
  </si>
  <si>
    <t>5731121</t>
  </si>
  <si>
    <t>大阪府枚方市楠葉花園町８－１</t>
  </si>
  <si>
    <t>2579</t>
  </si>
  <si>
    <t>5590033</t>
  </si>
  <si>
    <t>大阪府大阪市住之江区南港中４－４－１</t>
  </si>
  <si>
    <t>2580</t>
  </si>
  <si>
    <t>5941198</t>
  </si>
  <si>
    <t>大阪府和泉市まなび野１－１</t>
  </si>
  <si>
    <t>2581</t>
  </si>
  <si>
    <t>5728508</t>
  </si>
  <si>
    <t>大阪府寝屋川市池田中町１７－８</t>
  </si>
  <si>
    <t>2582</t>
  </si>
  <si>
    <t>5900114</t>
  </si>
  <si>
    <t>大阪府堺市南区槇塚台４－５－１</t>
  </si>
  <si>
    <t>2583</t>
  </si>
  <si>
    <t>5698686</t>
  </si>
  <si>
    <t>大阪府高槻市大学町２－７</t>
  </si>
  <si>
    <t>2602</t>
  </si>
  <si>
    <t>5618555</t>
  </si>
  <si>
    <t>大阪府豊中市庄内幸町１－１－８</t>
  </si>
  <si>
    <t>2603</t>
  </si>
  <si>
    <t>5648511</t>
  </si>
  <si>
    <t>大阪府吹田市岸部南２－３６－１</t>
  </si>
  <si>
    <t>2604</t>
  </si>
  <si>
    <t>5858555</t>
  </si>
  <si>
    <t>大阪府南河内郡河南町東山４６９</t>
  </si>
  <si>
    <t>2605</t>
  </si>
  <si>
    <t>5748530</t>
  </si>
  <si>
    <t>大阪府大東市中垣内３－１－１</t>
  </si>
  <si>
    <t>2606</t>
  </si>
  <si>
    <t>5778550</t>
  </si>
  <si>
    <t>大阪府東大阪市菱屋西４－２－２６</t>
  </si>
  <si>
    <t>2607</t>
  </si>
  <si>
    <t>5778505</t>
  </si>
  <si>
    <t>大阪府東大阪市御厨栄町４－１－１０</t>
  </si>
  <si>
    <t>2608</t>
  </si>
  <si>
    <t>5900496</t>
  </si>
  <si>
    <t>大阪府泉南郡熊取町朝代台１－１</t>
  </si>
  <si>
    <t>2609</t>
  </si>
  <si>
    <t>5728530</t>
  </si>
  <si>
    <t>大阪府寝屋川市初町１８－８</t>
  </si>
  <si>
    <t>2610</t>
  </si>
  <si>
    <t>5848540</t>
  </si>
  <si>
    <t>大阪府富田林市錦織北３－１１－１</t>
  </si>
  <si>
    <t>2612</t>
  </si>
  <si>
    <t>5678502</t>
  </si>
  <si>
    <t>大阪府茨木市西安威２－１－１５</t>
  </si>
  <si>
    <t>2613</t>
  </si>
  <si>
    <t>5640073</t>
  </si>
  <si>
    <t>大阪府吹田市山手町３－３－３５</t>
  </si>
  <si>
    <t>2614</t>
  </si>
  <si>
    <t>5731010</t>
  </si>
  <si>
    <t>大阪府枚方市新町２丁目５番１号</t>
  </si>
  <si>
    <t>2615</t>
  </si>
  <si>
    <t>5731001</t>
  </si>
  <si>
    <t>大阪府枚方市中宮東之町１６－１</t>
  </si>
  <si>
    <t>2616</t>
  </si>
  <si>
    <t>5778502</t>
  </si>
  <si>
    <t>大阪府東大阪市小若江３－４－１</t>
  </si>
  <si>
    <t>2617</t>
  </si>
  <si>
    <t>5838501</t>
  </si>
  <si>
    <t>大阪府羽曳野市学園前３－２－１</t>
  </si>
  <si>
    <t>2618</t>
  </si>
  <si>
    <t>5900113</t>
  </si>
  <si>
    <t>大阪府堺市南区晴美台４－２－２</t>
  </si>
  <si>
    <t>2620</t>
  </si>
  <si>
    <t>5678578</t>
  </si>
  <si>
    <t>大阪府茨木市宿久庄２－１９－５</t>
  </si>
  <si>
    <t>2621</t>
  </si>
  <si>
    <t>5808502</t>
  </si>
  <si>
    <t>大阪府松原市天美東５－４－３３</t>
  </si>
  <si>
    <t>2622</t>
  </si>
  <si>
    <t>5818511</t>
  </si>
  <si>
    <t>大阪府八尾市楽音寺６－１０</t>
  </si>
  <si>
    <t>2623</t>
  </si>
  <si>
    <t>5708555</t>
  </si>
  <si>
    <t>大阪府守口市藤田町６－２１－５７</t>
  </si>
  <si>
    <t>2624</t>
  </si>
  <si>
    <t>大阪府柏原市旭ケ丘３丁目１１－１</t>
  </si>
  <si>
    <t>2625</t>
  </si>
  <si>
    <t>5878555</t>
  </si>
  <si>
    <t>大阪府堺市美原区平尾１０６０－１</t>
  </si>
  <si>
    <t>2626</t>
  </si>
  <si>
    <t>5470021</t>
  </si>
  <si>
    <t>大阪府大阪市平野区喜連東１－４－１２</t>
  </si>
  <si>
    <t>2627</t>
  </si>
  <si>
    <t>5900493</t>
  </si>
  <si>
    <t>大阪府泉南郡熊取町大久保南５丁目３番１号</t>
  </si>
  <si>
    <t>2628</t>
  </si>
  <si>
    <t>5668501</t>
  </si>
  <si>
    <t>大阪府摂津市正雀１丁目４番１号</t>
  </si>
  <si>
    <t>2629</t>
  </si>
  <si>
    <t>5928344</t>
  </si>
  <si>
    <t>大阪府堺市西区浜寺南町１丁８９の１</t>
  </si>
  <si>
    <t>2630</t>
  </si>
  <si>
    <t>5330007</t>
  </si>
  <si>
    <t>大阪府大阪市東淀川区相川３－１０－６２</t>
  </si>
  <si>
    <t>2631</t>
  </si>
  <si>
    <t>5900482</t>
  </si>
  <si>
    <t>大阪府泉南郡熊取町若葉２丁目１１番１号</t>
  </si>
  <si>
    <t>2632</t>
  </si>
  <si>
    <t>5650873</t>
  </si>
  <si>
    <t>大阪府吹田市藤白台５丁目２５番１号</t>
  </si>
  <si>
    <t>2633</t>
  </si>
  <si>
    <t>5778567</t>
  </si>
  <si>
    <t>大阪府東大阪市西堤学園町３丁目１番１号</t>
  </si>
  <si>
    <t>2634</t>
  </si>
  <si>
    <t>5400004</t>
  </si>
  <si>
    <t>大阪府大阪市中央区玉造２丁目２６番５４号</t>
  </si>
  <si>
    <t>2635</t>
  </si>
  <si>
    <t>5670012</t>
  </si>
  <si>
    <t>大阪府茨木市東太田４丁目５番４号</t>
  </si>
  <si>
    <t>2636</t>
  </si>
  <si>
    <t>5620005</t>
  </si>
  <si>
    <t>大阪府箕面市新稲２丁目１１番１号</t>
  </si>
  <si>
    <t>2637</t>
  </si>
  <si>
    <t>5740011</t>
  </si>
  <si>
    <t>大阪府大東市北条５丁目１１番１０号</t>
  </si>
  <si>
    <t>2638</t>
  </si>
  <si>
    <t>5970104</t>
  </si>
  <si>
    <t>大阪府貝塚市水間１５８番地</t>
  </si>
  <si>
    <t>2639</t>
  </si>
  <si>
    <t>5460013</t>
  </si>
  <si>
    <t>大阪府大阪市東住吉区湯里６丁目４番２６号</t>
  </si>
  <si>
    <t>2640</t>
  </si>
  <si>
    <t>5598611</t>
  </si>
  <si>
    <t>大阪府大阪市住之江区南港北１－２６－１６</t>
  </si>
  <si>
    <t>2642</t>
  </si>
  <si>
    <t>5300043</t>
  </si>
  <si>
    <t>大阪府大阪市北区天満１丁目９番２７号</t>
  </si>
  <si>
    <t>2654</t>
  </si>
  <si>
    <t>5938328</t>
  </si>
  <si>
    <t>大阪府堺市西区鳳北町３丁３３</t>
  </si>
  <si>
    <t>2656</t>
  </si>
  <si>
    <t>5320003</t>
  </si>
  <si>
    <t>大阪府大阪市淀川区宮原１丁目２番８号</t>
  </si>
  <si>
    <t>2657</t>
  </si>
  <si>
    <t>5670801</t>
  </si>
  <si>
    <t>大阪府茨木市総持寺１－１－４１</t>
  </si>
  <si>
    <t>2658</t>
  </si>
  <si>
    <t>5640082</t>
  </si>
  <si>
    <t>大阪府吹田市片山町２－５－１</t>
  </si>
  <si>
    <t>2659</t>
  </si>
  <si>
    <t>5300012</t>
  </si>
  <si>
    <t>大阪府大阪市北区芝田１－１３－１６</t>
  </si>
  <si>
    <t>2676</t>
  </si>
  <si>
    <t>5368585</t>
  </si>
  <si>
    <t>大阪府大阪市城東区古市２丁目７番３０号</t>
  </si>
  <si>
    <t>28(兵庫)</t>
  </si>
  <si>
    <t>6578501</t>
  </si>
  <si>
    <t>兵庫県神戸市灘区六甲台町１－１</t>
  </si>
  <si>
    <t>0304</t>
  </si>
  <si>
    <t>6731494</t>
  </si>
  <si>
    <t>兵庫県加東市下久米９４２－１</t>
  </si>
  <si>
    <t>0464</t>
  </si>
  <si>
    <t>6512187</t>
  </si>
  <si>
    <t>兵庫県神戸市西区学園東町９－１</t>
  </si>
  <si>
    <t>1248</t>
  </si>
  <si>
    <t>6512103</t>
  </si>
  <si>
    <t>兵庫県神戸市西区学園西町３－４</t>
  </si>
  <si>
    <t>1258</t>
  </si>
  <si>
    <t>6512197</t>
  </si>
  <si>
    <t>兵庫県神戸市西区学園西町８－２－１</t>
  </si>
  <si>
    <t>1263</t>
  </si>
  <si>
    <t>6580072</t>
  </si>
  <si>
    <t>兵庫県神戸市東灘区岡本８－９－１</t>
  </si>
  <si>
    <t>2643</t>
  </si>
  <si>
    <t>6580001</t>
  </si>
  <si>
    <t>兵庫県神戸市東灘区森北町６－２－２３</t>
  </si>
  <si>
    <t>2644</t>
  </si>
  <si>
    <t>6570805</t>
  </si>
  <si>
    <t>兵庫県神戸市灘区青谷町２－７－１</t>
  </si>
  <si>
    <t>2645</t>
  </si>
  <si>
    <t>6508586</t>
  </si>
  <si>
    <t>兵庫県神戸市中央区港島１－１－３</t>
  </si>
  <si>
    <t>2646</t>
  </si>
  <si>
    <t>6540018</t>
  </si>
  <si>
    <t>兵庫県神戸市須磨区東須磨青山２－１</t>
  </si>
  <si>
    <t>2647</t>
  </si>
  <si>
    <t>6588558</t>
  </si>
  <si>
    <t>兵庫県神戸市東灘区本山北町４－１９－１</t>
  </si>
  <si>
    <t>2648</t>
  </si>
  <si>
    <t>6570015</t>
  </si>
  <si>
    <t>兵庫県神戸市灘区篠原伯母野山町１－２－１</t>
  </si>
  <si>
    <t>2649</t>
  </si>
  <si>
    <t>神戸親和大学</t>
  </si>
  <si>
    <t>6511111</t>
  </si>
  <si>
    <t>兵庫県神戸市北区鈴蘭台北町７－１３－１</t>
  </si>
  <si>
    <t>2650</t>
  </si>
  <si>
    <t>6580032</t>
  </si>
  <si>
    <t>兵庫県神戸市東灘区向洋町中９－１－６</t>
  </si>
  <si>
    <t>2651</t>
  </si>
  <si>
    <t>6750101</t>
  </si>
  <si>
    <t>兵庫県加古川市平岡町新在家２３０１</t>
  </si>
  <si>
    <t>2652</t>
  </si>
  <si>
    <t>6530838</t>
  </si>
  <si>
    <t>兵庫県神戸市長田区大谷町２丁目６番２号</t>
  </si>
  <si>
    <t>2653</t>
  </si>
  <si>
    <t>6660162</t>
  </si>
  <si>
    <t>兵庫県宝塚市花屋敷緑ガ丘１</t>
  </si>
  <si>
    <t>2655</t>
  </si>
  <si>
    <t>6598511</t>
  </si>
  <si>
    <t>兵庫県芦屋市六麓荘町１３－２２</t>
  </si>
  <si>
    <t>2666</t>
  </si>
  <si>
    <t>6628552</t>
  </si>
  <si>
    <t>兵庫県西宮市御茶家所町６－４２</t>
  </si>
  <si>
    <t>2668</t>
  </si>
  <si>
    <t>6628501</t>
  </si>
  <si>
    <t>兵庫県西宮市上ケ原一番町１－１５５</t>
  </si>
  <si>
    <t>2669</t>
  </si>
  <si>
    <t>6650006</t>
  </si>
  <si>
    <t>兵庫県宝塚市紅葉ガ丘１０－１</t>
  </si>
  <si>
    <t>2670</t>
  </si>
  <si>
    <t>6628505</t>
  </si>
  <si>
    <t>兵庫県西宮市岡田山４－１</t>
  </si>
  <si>
    <t>2671</t>
  </si>
  <si>
    <t>6610012</t>
  </si>
  <si>
    <t>兵庫県尼崎市南塚口町７－２９－１</t>
  </si>
  <si>
    <t>2673</t>
  </si>
  <si>
    <t>6638558</t>
  </si>
  <si>
    <t>兵庫県西宮市池開町６－４６</t>
  </si>
  <si>
    <t>2674</t>
  </si>
  <si>
    <t>6638501</t>
  </si>
  <si>
    <t>兵庫県西宮市武庫川町１－１</t>
  </si>
  <si>
    <t>2675</t>
  </si>
  <si>
    <t>6708524</t>
  </si>
  <si>
    <t>兵庫県姫路市上大野７－２－１</t>
  </si>
  <si>
    <t>2677</t>
  </si>
  <si>
    <t>6512188</t>
  </si>
  <si>
    <t>兵庫県神戸市西区学園西町３－１</t>
  </si>
  <si>
    <t>2678</t>
  </si>
  <si>
    <t>6512196</t>
  </si>
  <si>
    <t>兵庫県神戸市西区学園西町８－１－１</t>
  </si>
  <si>
    <t>2679</t>
  </si>
  <si>
    <t>6780255</t>
  </si>
  <si>
    <t>兵庫県赤穂市新田字釜家後３８０の３</t>
  </si>
  <si>
    <t>2680</t>
  </si>
  <si>
    <t>6730521</t>
  </si>
  <si>
    <t>兵庫県三木市志染町青山１丁目１８</t>
  </si>
  <si>
    <t>2681</t>
  </si>
  <si>
    <t>6792217</t>
  </si>
  <si>
    <t>兵庫県神崎郡福崎町高岡字塩田１９６６番地の５</t>
  </si>
  <si>
    <t>2683</t>
  </si>
  <si>
    <t>6500001</t>
  </si>
  <si>
    <t>兵庫県神戸市中央区加納町２丁目２番７号</t>
  </si>
  <si>
    <t>2685</t>
  </si>
  <si>
    <t>6562131</t>
  </si>
  <si>
    <t>兵庫県淡路市志筑字船橋１４５６番４号</t>
  </si>
  <si>
    <t>2686</t>
  </si>
  <si>
    <t>6710101</t>
  </si>
  <si>
    <t>兵庫県姫路市大塩町２０４２番２</t>
  </si>
  <si>
    <t>2689</t>
  </si>
  <si>
    <t>29(奈良)</t>
  </si>
  <si>
    <t>6308528</t>
  </si>
  <si>
    <t>奈良県奈良市高畑町</t>
  </si>
  <si>
    <t>0312</t>
  </si>
  <si>
    <t>6308506</t>
  </si>
  <si>
    <t>奈良県奈良市北魚屋東町</t>
  </si>
  <si>
    <t>0316</t>
  </si>
  <si>
    <t>6300192</t>
  </si>
  <si>
    <t>奈良県生駒市高山町８９１６－５</t>
  </si>
  <si>
    <t>0492</t>
  </si>
  <si>
    <t>6348521</t>
  </si>
  <si>
    <t>奈良県橿原市四条町８４０</t>
  </si>
  <si>
    <t>1264</t>
  </si>
  <si>
    <t>6308258</t>
  </si>
  <si>
    <t>奈良県奈良市船橋町１０</t>
  </si>
  <si>
    <t>1266</t>
  </si>
  <si>
    <t>6318501</t>
  </si>
  <si>
    <t>奈良県奈良市帝塚山７－１－１</t>
  </si>
  <si>
    <t>2690</t>
  </si>
  <si>
    <t>6328510</t>
  </si>
  <si>
    <t>奈良県天理市杣之内町１０５０</t>
  </si>
  <si>
    <t>2691</t>
  </si>
  <si>
    <t>6318502</t>
  </si>
  <si>
    <t>奈良県奈良市山陵町１５００</t>
  </si>
  <si>
    <t>2692</t>
  </si>
  <si>
    <t>6318524</t>
  </si>
  <si>
    <t>奈良県奈良市中登美ヶ丘３－１５－１</t>
  </si>
  <si>
    <t>2693</t>
  </si>
  <si>
    <t>6350832</t>
  </si>
  <si>
    <t>奈良県北葛城郡広陵町馬見中四丁目２番２</t>
  </si>
  <si>
    <t>2694</t>
  </si>
  <si>
    <t>30(和歌山)</t>
  </si>
  <si>
    <t>6408510</t>
  </si>
  <si>
    <t>和歌山県和歌山市栄谷９３０</t>
  </si>
  <si>
    <t>0320</t>
  </si>
  <si>
    <t>6418509</t>
  </si>
  <si>
    <t>和歌山県和歌山市紀三井寺８１１－１</t>
  </si>
  <si>
    <t>1268</t>
  </si>
  <si>
    <t>6480211</t>
  </si>
  <si>
    <t>和歌山県伊都郡高野町高野山３８５</t>
  </si>
  <si>
    <t>2705</t>
  </si>
  <si>
    <t>6408022</t>
  </si>
  <si>
    <t>和歌山県和歌山市住吉町１</t>
  </si>
  <si>
    <t>2706</t>
  </si>
  <si>
    <t>31(鳥取)</t>
  </si>
  <si>
    <t>6800945</t>
  </si>
  <si>
    <t>鳥取県鳥取市湖山町南４－１０１</t>
  </si>
  <si>
    <t>0324</t>
  </si>
  <si>
    <t>6891111</t>
  </si>
  <si>
    <t>鳥取県鳥取市若葉台北一丁目１番１号</t>
  </si>
  <si>
    <t>1272</t>
  </si>
  <si>
    <t>6828555</t>
  </si>
  <si>
    <t>鳥取県倉吉市福庭８５４</t>
  </si>
  <si>
    <t>2711</t>
  </si>
  <si>
    <t>32(島根)</t>
  </si>
  <si>
    <t>6908504</t>
  </si>
  <si>
    <t>島根県松江市西川津町１０６０</t>
  </si>
  <si>
    <t>0512</t>
  </si>
  <si>
    <t>6970016</t>
  </si>
  <si>
    <t>島根県浜田市野原町２４３３番２</t>
  </si>
  <si>
    <t>1277</t>
  </si>
  <si>
    <t>33(岡山)</t>
  </si>
  <si>
    <t>7008530</t>
  </si>
  <si>
    <t>岡山県岡山市北区津島中１－１－１</t>
  </si>
  <si>
    <t>0332</t>
  </si>
  <si>
    <t>7191112</t>
  </si>
  <si>
    <t>岡山県総社市窪木１１１</t>
  </si>
  <si>
    <t>1278</t>
  </si>
  <si>
    <t>7188585</t>
  </si>
  <si>
    <t>岡山県新見市西方１２６３番地２</t>
  </si>
  <si>
    <t>1279</t>
  </si>
  <si>
    <t>7168508</t>
  </si>
  <si>
    <t>岡山県高梁市伊賀町８</t>
  </si>
  <si>
    <t>2725</t>
  </si>
  <si>
    <t>7008601</t>
  </si>
  <si>
    <t>岡山県岡山市北区津島京町２－１０－１</t>
  </si>
  <si>
    <t>2726</t>
  </si>
  <si>
    <t>7000005</t>
  </si>
  <si>
    <t>岡山県岡山市北区理大町１－１</t>
  </si>
  <si>
    <t>2727</t>
  </si>
  <si>
    <t>7100292</t>
  </si>
  <si>
    <t>岡山県倉敷市玉島長尾３５１５</t>
  </si>
  <si>
    <t>2728</t>
  </si>
  <si>
    <t>7008516</t>
  </si>
  <si>
    <t>岡山県岡山市北区伊福町２－１６－９</t>
  </si>
  <si>
    <t>2729</t>
  </si>
  <si>
    <t>7010192</t>
  </si>
  <si>
    <t>岡山県倉敷市松島５７７</t>
  </si>
  <si>
    <t>2730</t>
  </si>
  <si>
    <t>7038516</t>
  </si>
  <si>
    <t>岡山県岡山市中区西川原１－６－１</t>
  </si>
  <si>
    <t>2731</t>
  </si>
  <si>
    <t>7010193</t>
  </si>
  <si>
    <t>岡山県倉敷市松島２８８</t>
  </si>
  <si>
    <t>2732</t>
  </si>
  <si>
    <t>7038501</t>
  </si>
  <si>
    <t>岡山県岡山市中区平井１－１４－１</t>
  </si>
  <si>
    <t>2733</t>
  </si>
  <si>
    <t>7128505</t>
  </si>
  <si>
    <t>岡山県倉敷市連島町西之浦２６４０</t>
  </si>
  <si>
    <t>2734</t>
  </si>
  <si>
    <t>7108511</t>
  </si>
  <si>
    <t>岡山県倉敷市有城７８７番地</t>
  </si>
  <si>
    <t>2735</t>
  </si>
  <si>
    <t>7010197</t>
  </si>
  <si>
    <t>岡山県岡山市北区庭瀬８３番地</t>
  </si>
  <si>
    <t>2736</t>
  </si>
  <si>
    <t>7090863</t>
  </si>
  <si>
    <t>岡山県岡山市瀬戸町観音寺７２１番地</t>
  </si>
  <si>
    <t>2737</t>
  </si>
  <si>
    <t>7088511</t>
  </si>
  <si>
    <t>岡山県津山市北園町５０</t>
  </si>
  <si>
    <t>2743</t>
  </si>
  <si>
    <t>34(広島)</t>
  </si>
  <si>
    <t>7398511</t>
  </si>
  <si>
    <t>広島県東広島市鏡山１－３－２</t>
  </si>
  <si>
    <t>0336</t>
  </si>
  <si>
    <t>7348558</t>
  </si>
  <si>
    <t>広島県広島市南区宇品東１丁目１番７１号</t>
  </si>
  <si>
    <t>1282</t>
  </si>
  <si>
    <t>7228506</t>
  </si>
  <si>
    <t>広島県尾道市久山田町１６００番地２</t>
  </si>
  <si>
    <t>1283</t>
  </si>
  <si>
    <t>7313194</t>
  </si>
  <si>
    <t>広島県広島市安佐南区大塚東３－４－１</t>
  </si>
  <si>
    <t>1287</t>
  </si>
  <si>
    <t>7210964</t>
  </si>
  <si>
    <t>広島県福山市港町二丁目１９－１</t>
  </si>
  <si>
    <t>1295</t>
  </si>
  <si>
    <t>7300016</t>
  </si>
  <si>
    <t>広島県広島市中区幟町１－５</t>
  </si>
  <si>
    <t>1296</t>
  </si>
  <si>
    <t>広島県広島市中区幟町４－１５</t>
  </si>
  <si>
    <t>2744</t>
  </si>
  <si>
    <t>7310138</t>
  </si>
  <si>
    <t>広島県広島市安佐南区祇園５－３７－１</t>
  </si>
  <si>
    <t>2745</t>
  </si>
  <si>
    <t>7315193</t>
  </si>
  <si>
    <t>広島県広島市佐伯区三宅２－１－１</t>
  </si>
  <si>
    <t>2746</t>
  </si>
  <si>
    <t>7313195</t>
  </si>
  <si>
    <t>広島県広島市安佐南区大塚東１－１－１</t>
  </si>
  <si>
    <t>2747</t>
  </si>
  <si>
    <t>7320063</t>
  </si>
  <si>
    <t>広島県広島市東区牛田東４－１３－１</t>
  </si>
  <si>
    <t>2748</t>
  </si>
  <si>
    <t>7310222</t>
  </si>
  <si>
    <t>広島県広島市安佐北区可部東１－２－１</t>
  </si>
  <si>
    <t>2750</t>
  </si>
  <si>
    <t>7310153</t>
  </si>
  <si>
    <t>広島県広島市安佐南区安東６－１３－１</t>
  </si>
  <si>
    <t>2751</t>
  </si>
  <si>
    <t>7290292</t>
  </si>
  <si>
    <t>広島県福山市東村町字三蔵９８５番地の１</t>
  </si>
  <si>
    <t>2752</t>
  </si>
  <si>
    <t>7328509</t>
  </si>
  <si>
    <t>広島県広島市東区牛田新町４－１－１</t>
  </si>
  <si>
    <t>2753</t>
  </si>
  <si>
    <t>7200001</t>
  </si>
  <si>
    <t>広島県福山市御幸町大字上岩成字正戸１１７－１</t>
  </si>
  <si>
    <t>2754</t>
  </si>
  <si>
    <t>7370182</t>
  </si>
  <si>
    <t>広島県呉市郷原学びの丘１－１－１　</t>
  </si>
  <si>
    <t>2755</t>
  </si>
  <si>
    <t>7392695</t>
  </si>
  <si>
    <t>広島県東広島市黒瀬学園台５５５－３６</t>
  </si>
  <si>
    <t>2756</t>
  </si>
  <si>
    <t>7380052</t>
  </si>
  <si>
    <t>広島県廿日市市阿品台東１－２</t>
  </si>
  <si>
    <t>2757</t>
  </si>
  <si>
    <t>7340014</t>
  </si>
  <si>
    <t>広島県広島市南区宇品西五丁目１３－１８</t>
  </si>
  <si>
    <t>2759</t>
  </si>
  <si>
    <t>35(山口)</t>
  </si>
  <si>
    <t>7538511</t>
  </si>
  <si>
    <t>山口県山口市吉田１６７７－１</t>
  </si>
  <si>
    <t>0340</t>
  </si>
  <si>
    <t>7518510</t>
  </si>
  <si>
    <t>山口県下関市大学町２－１－１</t>
  </si>
  <si>
    <t>1288</t>
  </si>
  <si>
    <t>7538502</t>
  </si>
  <si>
    <t>山口県山口市桜畠３－２－１</t>
  </si>
  <si>
    <t>1292</t>
  </si>
  <si>
    <t>7560884</t>
  </si>
  <si>
    <t>山口県山陽小野田市大学通１－１－１</t>
  </si>
  <si>
    <t>1293</t>
  </si>
  <si>
    <t>7458566</t>
  </si>
  <si>
    <t>山口県周南市学園台８４３－４－２</t>
  </si>
  <si>
    <t>7508511</t>
  </si>
  <si>
    <t>山口県下関市向洋町１－１－１</t>
  </si>
  <si>
    <t>2764</t>
  </si>
  <si>
    <t>7518503</t>
  </si>
  <si>
    <t>山口県下関市一の宮学園町２－１</t>
  </si>
  <si>
    <t>2766</t>
  </si>
  <si>
    <t>7588585</t>
  </si>
  <si>
    <t>山口県萩市椿東浦田５０００</t>
  </si>
  <si>
    <t>2768</t>
  </si>
  <si>
    <t>7550805</t>
  </si>
  <si>
    <t>山口県宇部市文京台二丁目１番１号</t>
  </si>
  <si>
    <t>2769</t>
  </si>
  <si>
    <t>7540032</t>
  </si>
  <si>
    <t>山口県山口市小郡みらい町一丁目７番１号</t>
  </si>
  <si>
    <t>2770</t>
  </si>
  <si>
    <t>36(徳島)</t>
  </si>
  <si>
    <t>7708501</t>
  </si>
  <si>
    <t>徳島県徳島市新蔵町２－２４</t>
  </si>
  <si>
    <t>0344</t>
  </si>
  <si>
    <t>7728502</t>
  </si>
  <si>
    <t>徳島県鳴門市鳴門町高島字中島７４８</t>
  </si>
  <si>
    <t>0476</t>
  </si>
  <si>
    <t>7711192</t>
  </si>
  <si>
    <t>徳島県徳島市応神町古川字戎子野１２３－１</t>
  </si>
  <si>
    <t>2779</t>
  </si>
  <si>
    <t>7708560</t>
  </si>
  <si>
    <t>徳島県徳島市寺島本町東１丁目８</t>
  </si>
  <si>
    <t>2780</t>
  </si>
  <si>
    <t>37(香川)</t>
  </si>
  <si>
    <t>7608521</t>
  </si>
  <si>
    <t>香川県高松市幸町１－１</t>
  </si>
  <si>
    <t>0516</t>
  </si>
  <si>
    <t>7610123</t>
  </si>
  <si>
    <t>香川県高松市牟礼町原２８１番地１</t>
  </si>
  <si>
    <t>1300</t>
  </si>
  <si>
    <t>7650013</t>
  </si>
  <si>
    <t>香川県善通寺市文京町３－２－１</t>
  </si>
  <si>
    <t>2790</t>
  </si>
  <si>
    <t>7610194</t>
  </si>
  <si>
    <t>香川県高松市春日町９６０</t>
  </si>
  <si>
    <t>2791</t>
  </si>
  <si>
    <t>38(愛媛)</t>
  </si>
  <si>
    <t>7900825</t>
  </si>
  <si>
    <t>愛媛県松山市道後樋又１０－１３</t>
  </si>
  <si>
    <t>0352</t>
  </si>
  <si>
    <t>7912101</t>
  </si>
  <si>
    <t>愛媛県伊予郡砥部町高尾田５４３番地</t>
  </si>
  <si>
    <t>1305</t>
  </si>
  <si>
    <t>7900826</t>
  </si>
  <si>
    <t>愛媛県松山市文京町４－２</t>
  </si>
  <si>
    <t>2803</t>
  </si>
  <si>
    <t>7992496</t>
  </si>
  <si>
    <t>愛媛県松山市北条６６０</t>
  </si>
  <si>
    <t>2804</t>
  </si>
  <si>
    <t>7908531</t>
  </si>
  <si>
    <t>愛媛県松山市桑原３－２－１</t>
  </si>
  <si>
    <t>2805</t>
  </si>
  <si>
    <t>39(高知)</t>
  </si>
  <si>
    <t>7808520</t>
  </si>
  <si>
    <t>高知県高知市曙町２－５－１</t>
  </si>
  <si>
    <t>0520</t>
  </si>
  <si>
    <t>7818515</t>
  </si>
  <si>
    <t>高知県高知市池２７５１－１</t>
  </si>
  <si>
    <t>1308</t>
  </si>
  <si>
    <t>7828502</t>
  </si>
  <si>
    <t>高知県香美市土佐山田町宮ノ口１８５</t>
  </si>
  <si>
    <t>1309</t>
  </si>
  <si>
    <t>7800955</t>
  </si>
  <si>
    <t>高知県高知市旭天神町２９２番地２６　</t>
  </si>
  <si>
    <t>2812</t>
  </si>
  <si>
    <t>40(福岡)</t>
  </si>
  <si>
    <t>8048550</t>
  </si>
  <si>
    <t>福岡県北九州市戸畑区仙水町１－１</t>
  </si>
  <si>
    <t>0360</t>
  </si>
  <si>
    <t>8114192</t>
  </si>
  <si>
    <t>福岡県宗像市赤間文教町１－１</t>
  </si>
  <si>
    <t>0364</t>
  </si>
  <si>
    <t>8190395</t>
  </si>
  <si>
    <t>福岡県福岡市西区元岡７４４</t>
  </si>
  <si>
    <t>0368</t>
  </si>
  <si>
    <t>8028577</t>
  </si>
  <si>
    <t>福岡県北九州市小倉南区北方４－２－１</t>
  </si>
  <si>
    <t>1312</t>
  </si>
  <si>
    <t>8030844</t>
  </si>
  <si>
    <t>福岡県北九州市小倉北区真鶴２－６－１</t>
  </si>
  <si>
    <t>1316</t>
  </si>
  <si>
    <t>8138529</t>
  </si>
  <si>
    <t>福岡県福岡市東区香住ケ丘１－１－１</t>
  </si>
  <si>
    <t>1320</t>
  </si>
  <si>
    <t>8258585</t>
  </si>
  <si>
    <t>福岡県田川市大字伊田４３９５</t>
  </si>
  <si>
    <t>1322</t>
  </si>
  <si>
    <t>8078585</t>
  </si>
  <si>
    <t>福岡県北九州市八幡西区自由ケ丘１－８</t>
  </si>
  <si>
    <t>2827</t>
  </si>
  <si>
    <t>8070867</t>
  </si>
  <si>
    <t>福岡県北九州市八幡西区自由ヶ丘１－１</t>
  </si>
  <si>
    <t>2828</t>
  </si>
  <si>
    <t>8058512</t>
  </si>
  <si>
    <t>福岡県北九州市八幡東区平野１－６－１</t>
  </si>
  <si>
    <t>2829</t>
  </si>
  <si>
    <t>8140193</t>
  </si>
  <si>
    <t>福岡県福岡市早良区田村２－１５－１</t>
  </si>
  <si>
    <t>2830</t>
  </si>
  <si>
    <t>8138503</t>
  </si>
  <si>
    <t>福岡県福岡市東区松香台２－３－１</t>
  </si>
  <si>
    <t>2847</t>
  </si>
  <si>
    <t>8300011</t>
  </si>
  <si>
    <t>福岡県久留米市旭町６７</t>
  </si>
  <si>
    <t>2848</t>
  </si>
  <si>
    <t>8148511</t>
  </si>
  <si>
    <t>福岡県福岡市早良区西新６－２－９２</t>
  </si>
  <si>
    <t>2849</t>
  </si>
  <si>
    <t>8158511</t>
  </si>
  <si>
    <t>福岡県福岡市南区玉川町２２－１</t>
  </si>
  <si>
    <t>2850</t>
  </si>
  <si>
    <t>8140198</t>
  </si>
  <si>
    <t>福岡県福岡市城南区別府５－７－１</t>
  </si>
  <si>
    <t>2852</t>
  </si>
  <si>
    <t>8000394</t>
  </si>
  <si>
    <t>福岡県京都郡苅田町新津１－１１</t>
  </si>
  <si>
    <t>2853</t>
  </si>
  <si>
    <t>8140180</t>
  </si>
  <si>
    <t>福岡県福岡市城南区七隈８－１９－１</t>
  </si>
  <si>
    <t>2854</t>
  </si>
  <si>
    <t>8110295</t>
  </si>
  <si>
    <t>福岡県福岡市東区和白東３－３０－１</t>
  </si>
  <si>
    <t>2855</t>
  </si>
  <si>
    <t>8180197</t>
  </si>
  <si>
    <t>福岡県太宰府市五条３－１１－２５</t>
  </si>
  <si>
    <t>2856</t>
  </si>
  <si>
    <t>8300052</t>
  </si>
  <si>
    <t>福岡県久留米市上津町２２２８－６６</t>
  </si>
  <si>
    <t>2857</t>
  </si>
  <si>
    <t>8078555</t>
  </si>
  <si>
    <t>福岡県北九州市八幡西区医生ケ丘１－１</t>
  </si>
  <si>
    <t>2858</t>
  </si>
  <si>
    <t>8180192</t>
  </si>
  <si>
    <t>福岡県太宰府市石坂２－１２－１</t>
  </si>
  <si>
    <t>2859</t>
  </si>
  <si>
    <t>8111313</t>
  </si>
  <si>
    <t>福岡県福岡市南区曰佐３－４２－１</t>
  </si>
  <si>
    <t>2860</t>
  </si>
  <si>
    <t>8030835</t>
  </si>
  <si>
    <t>福岡県北九州市小倉北区井堀１－３－５</t>
  </si>
  <si>
    <t>2861</t>
  </si>
  <si>
    <t>8180117</t>
  </si>
  <si>
    <t>福岡県太宰府市宰府６丁目３－１</t>
  </si>
  <si>
    <t>2862</t>
  </si>
  <si>
    <t>8038511</t>
  </si>
  <si>
    <t>福岡県北九州市小倉北区下到津五丁目１番１号</t>
  </si>
  <si>
    <t>2864</t>
  </si>
  <si>
    <t>8114157</t>
  </si>
  <si>
    <t>福岡県宗像市アスティ１丁目１番地</t>
  </si>
  <si>
    <t>2865</t>
  </si>
  <si>
    <t>8308558</t>
  </si>
  <si>
    <t>福岡県久留米市津福本町４２２番地</t>
  </si>
  <si>
    <t>2867</t>
  </si>
  <si>
    <t>8130017</t>
  </si>
  <si>
    <t>福岡県福岡市東区香椎照葉三丁目２番１号シーマークビル３階</t>
  </si>
  <si>
    <t>2868</t>
  </si>
  <si>
    <t>8113113</t>
  </si>
  <si>
    <t>福岡県古賀市千鳥１丁目１番７号</t>
  </si>
  <si>
    <t>2869</t>
  </si>
  <si>
    <t>8158510</t>
  </si>
  <si>
    <t>福岡県福岡市南区筑紫丘１－１－１</t>
  </si>
  <si>
    <t>2872</t>
  </si>
  <si>
    <t>2873</t>
  </si>
  <si>
    <t>8140001</t>
  </si>
  <si>
    <t>福岡県福岡市早良区百道浜３－６－４０</t>
  </si>
  <si>
    <t>2874</t>
  </si>
  <si>
    <t>8110213</t>
  </si>
  <si>
    <t>福岡県福岡市東区和白丘２丁目１－１２</t>
  </si>
  <si>
    <t>41(佐賀)</t>
  </si>
  <si>
    <t>8408502</t>
  </si>
  <si>
    <t>佐賀県佐賀市本庄町１</t>
  </si>
  <si>
    <t>0524</t>
  </si>
  <si>
    <t>8428585</t>
  </si>
  <si>
    <t>佐賀県神埼市神埼町尾崎４４９０－９</t>
  </si>
  <si>
    <t>2871</t>
  </si>
  <si>
    <t>42(長崎)</t>
  </si>
  <si>
    <t>8528521</t>
  </si>
  <si>
    <t>長崎県長崎市文教町１－１４</t>
  </si>
  <si>
    <t>0380</t>
  </si>
  <si>
    <t>8580914</t>
  </si>
  <si>
    <t>長崎県佐世保市川下町１２３番地</t>
  </si>
  <si>
    <t>1330</t>
  </si>
  <si>
    <t>8510193</t>
  </si>
  <si>
    <t>長崎県長崎市網場町５３６</t>
  </si>
  <si>
    <t>2882</t>
  </si>
  <si>
    <t>8508515</t>
  </si>
  <si>
    <t>長崎県長崎市東山手町１ー５０</t>
  </si>
  <si>
    <t>2883</t>
  </si>
  <si>
    <t>8528558</t>
  </si>
  <si>
    <t>長崎県長崎市三ツ山町２３５</t>
  </si>
  <si>
    <t>2884</t>
  </si>
  <si>
    <t>8593298</t>
  </si>
  <si>
    <t>長崎県佐世保市ハウステンボス町２８２５番７</t>
  </si>
  <si>
    <t>2885</t>
  </si>
  <si>
    <t>8512196</t>
  </si>
  <si>
    <t>長崎県西彼杵郡時津町元村郷１０１０番地１</t>
  </si>
  <si>
    <t>2886</t>
  </si>
  <si>
    <t>8540082</t>
  </si>
  <si>
    <t>長崎県諫早市西栄田町１２１２－１</t>
  </si>
  <si>
    <t>2887</t>
  </si>
  <si>
    <t>43(熊本)</t>
  </si>
  <si>
    <t>8608555</t>
  </si>
  <si>
    <t>熊本県熊本市中央区黒髪２－３９－１</t>
  </si>
  <si>
    <t>0384</t>
  </si>
  <si>
    <t>8628502</t>
  </si>
  <si>
    <t>熊本県熊本市東区月出３－１－１００</t>
  </si>
  <si>
    <t>1332</t>
  </si>
  <si>
    <t>8600082</t>
  </si>
  <si>
    <t>熊本県熊本市西区池田４丁目２２番１号</t>
  </si>
  <si>
    <t>2903</t>
  </si>
  <si>
    <t>8628680</t>
  </si>
  <si>
    <t>熊本県熊本市中央区大江２丁目５番１号</t>
  </si>
  <si>
    <t>2904</t>
  </si>
  <si>
    <t>8628678</t>
  </si>
  <si>
    <t>熊本県熊本市中央区九品寺２－６－７８</t>
  </si>
  <si>
    <t>2905</t>
  </si>
  <si>
    <t>8608520</t>
  </si>
  <si>
    <t>熊本県熊本市中央区黒髪３丁目１２－１６</t>
  </si>
  <si>
    <t>2906</t>
  </si>
  <si>
    <t>8650062</t>
  </si>
  <si>
    <t>熊本県玉名市富尾８８８</t>
  </si>
  <si>
    <t>2907</t>
  </si>
  <si>
    <t>8613205</t>
  </si>
  <si>
    <t>熊本県上益城郡御船町大字滝川字東原１６５８番地</t>
  </si>
  <si>
    <t>2908</t>
  </si>
  <si>
    <t>8615598</t>
  </si>
  <si>
    <t>熊本県熊本市北区和泉町亀の甲３２５番地</t>
  </si>
  <si>
    <t>2909</t>
  </si>
  <si>
    <t>44(大分)</t>
  </si>
  <si>
    <t>8701192</t>
  </si>
  <si>
    <t>大分県大分市大字旦野原７００番地</t>
  </si>
  <si>
    <t>0528</t>
  </si>
  <si>
    <t>8701201</t>
  </si>
  <si>
    <t>大分県大分市廻栖野２９４４－９</t>
  </si>
  <si>
    <t>1334</t>
  </si>
  <si>
    <t>8700397</t>
  </si>
  <si>
    <t>大分県大分市大字一木１７２７番地１６２</t>
  </si>
  <si>
    <t>2914</t>
  </si>
  <si>
    <t>8748501</t>
  </si>
  <si>
    <t>大分県別府市大字北石垣８２</t>
  </si>
  <si>
    <t>2915</t>
  </si>
  <si>
    <t>8748577</t>
  </si>
  <si>
    <t>大分県別府市十文字原１－１</t>
  </si>
  <si>
    <t>2916</t>
  </si>
  <si>
    <t>45(宮崎)</t>
  </si>
  <si>
    <t>8892192</t>
  </si>
  <si>
    <t>宮崎県宮崎市学園木花台西１丁目１番地</t>
  </si>
  <si>
    <t>0532</t>
  </si>
  <si>
    <t>8808520</t>
  </si>
  <si>
    <t>宮崎県宮崎市船塚一丁目１－２</t>
  </si>
  <si>
    <t>1336</t>
  </si>
  <si>
    <t>8800929</t>
  </si>
  <si>
    <t>宮崎県宮崎市まなび野３－５－１</t>
  </si>
  <si>
    <t>1338</t>
  </si>
  <si>
    <t>8800032</t>
  </si>
  <si>
    <t>宮崎県宮崎市霧島５丁目１番地２</t>
  </si>
  <si>
    <t>2929</t>
  </si>
  <si>
    <t>8800931</t>
  </si>
  <si>
    <t>宮崎県宮崎市古城町丸尾１００</t>
  </si>
  <si>
    <t>2930</t>
  </si>
  <si>
    <t>8891605</t>
  </si>
  <si>
    <t>宮崎県宮崎市清武町加納丙１４０５番地　</t>
  </si>
  <si>
    <t>2931</t>
  </si>
  <si>
    <t>8820072</t>
  </si>
  <si>
    <t>宮崎県延岡市吉野町１７１４番１</t>
  </si>
  <si>
    <t>2932</t>
  </si>
  <si>
    <t>46(鹿児島)</t>
  </si>
  <si>
    <t>8900065</t>
  </si>
  <si>
    <t>鹿児島県鹿児島市郡元１－２１－２４</t>
  </si>
  <si>
    <t>0396</t>
  </si>
  <si>
    <t>8912311</t>
  </si>
  <si>
    <t>鹿児島県鹿屋市白水町１</t>
  </si>
  <si>
    <t>0480</t>
  </si>
  <si>
    <t>8910197</t>
  </si>
  <si>
    <t>鹿児島県鹿児島市坂之上８丁目３４番１号</t>
  </si>
  <si>
    <t>2942</t>
  </si>
  <si>
    <t>8994395</t>
  </si>
  <si>
    <t>鹿児島県霧島市国分中央１－１０－２</t>
  </si>
  <si>
    <t>2943</t>
  </si>
  <si>
    <t>8908504</t>
  </si>
  <si>
    <t>鹿児島県鹿児島市紫原１－５９－１</t>
  </si>
  <si>
    <t>2945</t>
  </si>
  <si>
    <t>鹿児島純心大学</t>
  </si>
  <si>
    <t>8950011</t>
  </si>
  <si>
    <t>鹿児島県薩摩川内市天辰町２３６５番地</t>
  </si>
  <si>
    <t>2946</t>
  </si>
  <si>
    <t>47(沖縄)</t>
  </si>
  <si>
    <t>9030213</t>
  </si>
  <si>
    <t>沖縄県中頭郡西原町字千原１番地</t>
  </si>
  <si>
    <t>0400</t>
  </si>
  <si>
    <t>9058585</t>
  </si>
  <si>
    <t>沖縄県名護市字為又１２２０－１</t>
  </si>
  <si>
    <t>1347</t>
  </si>
  <si>
    <t>9038602</t>
  </si>
  <si>
    <t>沖縄県那覇市首里当蔵町１－４</t>
  </si>
  <si>
    <t>1348</t>
  </si>
  <si>
    <t>9028513</t>
  </si>
  <si>
    <t>沖縄県那覇市与儀１丁目２４番１号</t>
  </si>
  <si>
    <t>1349</t>
  </si>
  <si>
    <t>9040495</t>
  </si>
  <si>
    <t>沖縄県国頭郡恩納村字谷茶１９１９番地１</t>
  </si>
  <si>
    <t>2952</t>
  </si>
  <si>
    <t>9012701</t>
  </si>
  <si>
    <t>沖縄県宜野湾市宜野湾２－６－１</t>
  </si>
  <si>
    <t>2953</t>
  </si>
  <si>
    <t>9028521</t>
  </si>
  <si>
    <t>沖縄県那覇市字国場５５５</t>
  </si>
  <si>
    <t>2954</t>
  </si>
  <si>
    <t>9030207</t>
  </si>
  <si>
    <t>沖縄県中頭郡西原町字翁長７７７番地</t>
  </si>
  <si>
    <t>2956</t>
  </si>
  <si>
    <t>0600808</t>
    <phoneticPr fontId="8"/>
  </si>
  <si>
    <t>郵便番号</t>
    <rPh sb="0" eb="4">
      <t>ユウビンバンゴウ</t>
    </rPh>
    <phoneticPr fontId="2"/>
  </si>
  <si>
    <t>ＳＢＣ東京医療大学（了徳寺大学）</t>
  </si>
  <si>
    <t>日本国際学園大学（筑波学院大学）</t>
  </si>
  <si>
    <t>九州医療科学大学（九州保健福祉大学）</t>
  </si>
  <si>
    <t>ＳＢＣ東京医療大学（了徳寺大学）</t>
    <rPh sb="10" eb="13">
      <t>リョウトクジ</t>
    </rPh>
    <rPh sb="13" eb="15">
      <t>ダイガク</t>
    </rPh>
    <phoneticPr fontId="2"/>
  </si>
  <si>
    <t>F110310102843</t>
    <phoneticPr fontId="2"/>
  </si>
  <si>
    <t>鹿児島純心大学</t>
    <phoneticPr fontId="2"/>
  </si>
  <si>
    <t>神戸親和大学</t>
    <phoneticPr fontId="2"/>
  </si>
  <si>
    <t>九州医療科学大学（九州保健福祉大学）</t>
    <rPh sb="0" eb="2">
      <t>キュウシュウ</t>
    </rPh>
    <rPh sb="2" eb="4">
      <t>イリョウ</t>
    </rPh>
    <rPh sb="4" eb="6">
      <t>カガク</t>
    </rPh>
    <rPh sb="6" eb="8">
      <t>ダイガク</t>
    </rPh>
    <phoneticPr fontId="2"/>
  </si>
  <si>
    <t>九州医療科学大学（九州保健福祉大学）</t>
    <rPh sb="0" eb="2">
      <t>キュウシュウ</t>
    </rPh>
    <rPh sb="2" eb="8">
      <t>イリョウカガクダイガク</t>
    </rPh>
    <phoneticPr fontId="2"/>
  </si>
  <si>
    <t>医療学部</t>
    <rPh sb="0" eb="4">
      <t>イリョウガクブ</t>
    </rPh>
    <phoneticPr fontId="2"/>
  </si>
  <si>
    <t>理工学群</t>
    <phoneticPr fontId="2"/>
  </si>
  <si>
    <t>子ども支援学部</t>
    <rPh sb="0" eb="1">
      <t>コ</t>
    </rPh>
    <rPh sb="3" eb="5">
      <t>シエン</t>
    </rPh>
    <phoneticPr fontId="3"/>
  </si>
  <si>
    <t>創域理工学部</t>
    <phoneticPr fontId="2"/>
  </si>
  <si>
    <t>福祉心理子ども学部</t>
    <rPh sb="4" eb="5">
      <t>コ</t>
    </rPh>
    <phoneticPr fontId="2"/>
  </si>
  <si>
    <t>人間社会科学部</t>
    <rPh sb="0" eb="4">
      <t>ニンゲンシャカイ</t>
    </rPh>
    <rPh sb="4" eb="6">
      <t>カガク</t>
    </rPh>
    <phoneticPr fontId="2"/>
  </si>
  <si>
    <t>健康科学部</t>
    <rPh sb="0" eb="2">
      <t>ケンコウ</t>
    </rPh>
    <phoneticPr fontId="2"/>
  </si>
  <si>
    <t>芸術学部</t>
    <rPh sb="0" eb="2">
      <t>ゲイジュツ</t>
    </rPh>
    <rPh sb="2" eb="4">
      <t>ガクブ</t>
    </rPh>
    <phoneticPr fontId="3"/>
  </si>
  <si>
    <t>国際学部</t>
    <rPh sb="2" eb="4">
      <t>ガクブ</t>
    </rPh>
    <phoneticPr fontId="2"/>
  </si>
  <si>
    <t>創域理工学研究科</t>
    <phoneticPr fontId="2"/>
  </si>
  <si>
    <t xml:space="preserve">建築学研究科 </t>
    <rPh sb="0" eb="2">
      <t>ケンチク</t>
    </rPh>
    <phoneticPr fontId="2"/>
  </si>
  <si>
    <t>健康科学研究科</t>
    <phoneticPr fontId="2"/>
  </si>
  <si>
    <t>F113310103000</t>
    <phoneticPr fontId="2"/>
  </si>
  <si>
    <t>國學院大學</t>
    <phoneticPr fontId="2"/>
  </si>
  <si>
    <t>マネジメント学部</t>
    <phoneticPr fontId="2"/>
  </si>
  <si>
    <t>健康データサイエンス学部</t>
    <phoneticPr fontId="2"/>
  </si>
  <si>
    <t>未来工学部</t>
    <phoneticPr fontId="2"/>
  </si>
  <si>
    <t>現代社会学部</t>
    <rPh sb="0" eb="4">
      <t>ゲンダイシャカイ</t>
    </rPh>
    <rPh sb="4" eb="6">
      <t>ガクブ</t>
    </rPh>
    <phoneticPr fontId="2"/>
  </si>
  <si>
    <t>保健医療学部</t>
    <phoneticPr fontId="2"/>
  </si>
  <si>
    <t>こども教育学部</t>
    <rPh sb="3" eb="5">
      <t>キョウイク</t>
    </rPh>
    <rPh sb="5" eb="7">
      <t>ガクブ</t>
    </rPh>
    <phoneticPr fontId="2"/>
  </si>
  <si>
    <t>通信教育部</t>
    <phoneticPr fontId="2"/>
  </si>
  <si>
    <t>F101310100356</t>
    <phoneticPr fontId="2"/>
  </si>
  <si>
    <t>札幌保健医療大学</t>
    <phoneticPr fontId="2"/>
  </si>
  <si>
    <t>F145310111574</t>
    <phoneticPr fontId="2"/>
  </si>
  <si>
    <t>国際教養研究科</t>
    <phoneticPr fontId="2"/>
  </si>
  <si>
    <t>健康栄養学研究科</t>
    <phoneticPr fontId="2"/>
  </si>
  <si>
    <t>健康生活科学研究科</t>
    <phoneticPr fontId="2"/>
  </si>
  <si>
    <t>医療技術科学研究科</t>
    <phoneticPr fontId="2"/>
  </si>
  <si>
    <t>スポーツウエルネス学研究科</t>
    <phoneticPr fontId="2"/>
  </si>
  <si>
    <t>福祉社会・経営研究科</t>
    <phoneticPr fontId="2"/>
  </si>
  <si>
    <t>リハビリテーション学研究科</t>
    <phoneticPr fontId="2"/>
  </si>
  <si>
    <t>国際看護学研究科</t>
    <phoneticPr fontId="2"/>
  </si>
  <si>
    <t>※学問分野は、調査票１～２頁「０．基本情報」の分類表をご参照ください。</t>
    <rPh sb="1" eb="3">
      <t>ガクモン</t>
    </rPh>
    <rPh sb="3" eb="5">
      <t>ブンヤ</t>
    </rPh>
    <rPh sb="7" eb="10">
      <t>チョウサヒョウ</t>
    </rPh>
    <rPh sb="13" eb="14">
      <t>ページ</t>
    </rPh>
    <rPh sb="17" eb="19">
      <t>キホン</t>
    </rPh>
    <rPh sb="19" eb="21">
      <t>ジョウホウ</t>
    </rPh>
    <rPh sb="23" eb="25">
      <t>ブンルイ</t>
    </rPh>
    <rPh sb="25" eb="26">
      <t>ヒョウ</t>
    </rPh>
    <rPh sb="28" eb="30">
      <t>サンショウ</t>
    </rPh>
    <phoneticPr fontId="2"/>
  </si>
  <si>
    <t>①　達成状況の点検・評価</t>
    <rPh sb="2" eb="4">
      <t>タッセイ</t>
    </rPh>
    <rPh sb="4" eb="6">
      <t>ジョウキョウ</t>
    </rPh>
    <phoneticPr fontId="2"/>
  </si>
  <si>
    <t>②　評価方針の策定</t>
    <phoneticPr fontId="2"/>
  </si>
  <si>
    <t>② ①で１or２以外の場合の回答確認</t>
    <rPh sb="8" eb="10">
      <t>イガイ</t>
    </rPh>
    <rPh sb="11" eb="13">
      <t>バアイ</t>
    </rPh>
    <rPh sb="14" eb="16">
      <t>カイトウ</t>
    </rPh>
    <phoneticPr fontId="2"/>
  </si>
  <si>
    <t>② ①で5の場合の回答確認</t>
    <rPh sb="6" eb="8">
      <t>バアイ</t>
    </rPh>
    <rPh sb="9" eb="11">
      <t>カイトウ</t>
    </rPh>
    <phoneticPr fontId="2"/>
  </si>
  <si>
    <t>② ①で２の場合の回答確認</t>
    <rPh sb="6" eb="8">
      <t>バアイ</t>
    </rPh>
    <rPh sb="9" eb="11">
      <t>カイトウ</t>
    </rPh>
    <phoneticPr fontId="2"/>
  </si>
  <si>
    <t>3-B-② ①で3の場合の回答確認</t>
    <rPh sb="10" eb="12">
      <t>バアイ</t>
    </rPh>
    <rPh sb="13" eb="15">
      <t>カイトウ</t>
    </rPh>
    <phoneticPr fontId="2"/>
  </si>
  <si>
    <t>3-D-② ①で3の場合の回答確認</t>
    <rPh sb="10" eb="12">
      <t>バアイ</t>
    </rPh>
    <rPh sb="13" eb="15">
      <t>カイトウ</t>
    </rPh>
    <phoneticPr fontId="2"/>
  </si>
  <si>
    <t>3-F-③ ①で2の場合の回答確認</t>
    <rPh sb="10" eb="12">
      <t>バアイ</t>
    </rPh>
    <rPh sb="13" eb="15">
      <t>カイトウ</t>
    </rPh>
    <phoneticPr fontId="2"/>
  </si>
  <si>
    <t>3-F-⑤ ①・②で2の場合の回答確認</t>
    <rPh sb="12" eb="14">
      <t>バアイ</t>
    </rPh>
    <rPh sb="15" eb="17">
      <t>カイトウ</t>
    </rPh>
    <phoneticPr fontId="2"/>
  </si>
  <si>
    <t>3-G-⑤ ③でa以外の場合の回答確認</t>
    <rPh sb="9" eb="11">
      <t>イガイ</t>
    </rPh>
    <rPh sb="12" eb="14">
      <t>バアイ</t>
    </rPh>
    <rPh sb="15" eb="17">
      <t>カイトウ</t>
    </rPh>
    <phoneticPr fontId="2"/>
  </si>
  <si>
    <t>3-G-⑤ ③でb以外の場合の回答確認</t>
    <rPh sb="9" eb="11">
      <t>イガイ</t>
    </rPh>
    <rPh sb="12" eb="14">
      <t>バアイ</t>
    </rPh>
    <rPh sb="15" eb="17">
      <t>カイトウ</t>
    </rPh>
    <phoneticPr fontId="2"/>
  </si>
  <si>
    <t>4-A-② ①で2の場合の回答確認</t>
    <rPh sb="10" eb="12">
      <t>バアイ</t>
    </rPh>
    <rPh sb="13" eb="15">
      <t>カイトウ</t>
    </rPh>
    <phoneticPr fontId="2"/>
  </si>
  <si>
    <t>4-B-③ ②でa以外の場合の回答確認</t>
    <rPh sb="9" eb="11">
      <t>イガイ</t>
    </rPh>
    <rPh sb="12" eb="14">
      <t>バアイ</t>
    </rPh>
    <rPh sb="15" eb="17">
      <t>カイトウ</t>
    </rPh>
    <phoneticPr fontId="2"/>
  </si>
  <si>
    <t>4-B-③ ②でf以外の場合の回答確認</t>
    <rPh sb="9" eb="11">
      <t>イガイ</t>
    </rPh>
    <rPh sb="12" eb="14">
      <t>バアイ</t>
    </rPh>
    <rPh sb="15" eb="17">
      <t>カイトウ</t>
    </rPh>
    <phoneticPr fontId="2"/>
  </si>
  <si>
    <t>4-D-⑤ ②で3の場合の回答確認</t>
    <rPh sb="10" eb="12">
      <t>バアイ</t>
    </rPh>
    <rPh sb="13" eb="15">
      <t>カイトウ</t>
    </rPh>
    <phoneticPr fontId="2"/>
  </si>
  <si>
    <t>4-E-② ①で1以外の場合の回答確認</t>
    <rPh sb="9" eb="11">
      <t>イガイ</t>
    </rPh>
    <rPh sb="12" eb="14">
      <t>バアイ</t>
    </rPh>
    <rPh sb="15" eb="17">
      <t>カイトウ</t>
    </rPh>
    <phoneticPr fontId="2"/>
  </si>
  <si>
    <t>5-B-② ①で3の場合の回答確認</t>
    <rPh sb="10" eb="12">
      <t>バアイ</t>
    </rPh>
    <rPh sb="13" eb="15">
      <t>カイトウ</t>
    </rPh>
    <phoneticPr fontId="2"/>
  </si>
  <si>
    <t>①で2の場合の回答確認</t>
    <rPh sb="4" eb="6">
      <t>バアイ</t>
    </rPh>
    <rPh sb="7" eb="9">
      <t>カイトウ</t>
    </rPh>
    <phoneticPr fontId="2"/>
  </si>
  <si>
    <t>②でa以外の場合の回答確認</t>
    <rPh sb="3" eb="5">
      <t>イガイ</t>
    </rPh>
    <rPh sb="6" eb="8">
      <t>バアイ</t>
    </rPh>
    <rPh sb="9" eb="11">
      <t>カイトウ</t>
    </rPh>
    <phoneticPr fontId="2"/>
  </si>
  <si>
    <t>② ①で2の場合の回答確認</t>
    <rPh sb="6" eb="8">
      <t>バアイ</t>
    </rPh>
    <rPh sb="9" eb="11">
      <t>カイトウ</t>
    </rPh>
    <phoneticPr fontId="2"/>
  </si>
  <si>
    <t>③ ②で2の場合の回答確認</t>
    <rPh sb="6" eb="8">
      <t>バアイ</t>
    </rPh>
    <rPh sb="9" eb="11">
      <t>カイトウ</t>
    </rPh>
    <phoneticPr fontId="2"/>
  </si>
  <si>
    <t>⑥ ⑤で3の場合の回答確認</t>
    <rPh sb="6" eb="8">
      <t>バアイ</t>
    </rPh>
    <rPh sb="9" eb="11">
      <t>カイトウ</t>
    </rPh>
    <phoneticPr fontId="2"/>
  </si>
  <si>
    <t>⑦ ⑥で1以外の場合の回答確認</t>
    <rPh sb="5" eb="7">
      <t>イガイ</t>
    </rPh>
    <rPh sb="8" eb="10">
      <t>バアイ</t>
    </rPh>
    <rPh sb="11" eb="13">
      <t>カイトウ</t>
    </rPh>
    <phoneticPr fontId="2"/>
  </si>
  <si>
    <t>7-D-③ ②で2の場合の回答確認</t>
    <rPh sb="10" eb="12">
      <t>バアイ</t>
    </rPh>
    <rPh sb="13" eb="15">
      <t>カイトウ</t>
    </rPh>
    <phoneticPr fontId="2"/>
  </si>
  <si>
    <t>③ ②でa以外の場合の回答確認</t>
    <rPh sb="5" eb="7">
      <t>イガイ</t>
    </rPh>
    <rPh sb="8" eb="10">
      <t>バアイ</t>
    </rPh>
    <rPh sb="11" eb="13">
      <t>カイトウ</t>
    </rPh>
    <phoneticPr fontId="2"/>
  </si>
  <si>
    <t>③ ②でb以外の場合の回答確認</t>
    <rPh sb="5" eb="7">
      <t>イガイ</t>
    </rPh>
    <rPh sb="8" eb="10">
      <t>バアイ</t>
    </rPh>
    <rPh sb="11" eb="13">
      <t>カイトウ</t>
    </rPh>
    <phoneticPr fontId="2"/>
  </si>
  <si>
    <t>③ ②-オでd以外の場合の回答確認</t>
    <rPh sb="7" eb="9">
      <t>イガイ</t>
    </rPh>
    <rPh sb="10" eb="12">
      <t>バアイ</t>
    </rPh>
    <rPh sb="13" eb="15">
      <t>カイトウ</t>
    </rPh>
    <phoneticPr fontId="2"/>
  </si>
  <si>
    <t>⑤ ②-オでf以外の場合の回答確認</t>
    <rPh sb="7" eb="9">
      <t>イガイ</t>
    </rPh>
    <rPh sb="10" eb="12">
      <t>バアイ</t>
    </rPh>
    <rPh sb="13" eb="15">
      <t>カイトウ</t>
    </rPh>
    <phoneticPr fontId="2"/>
  </si>
  <si>
    <t>①　履修指導または学修支援制度（複数可）</t>
    <rPh sb="2" eb="4">
      <t>リシュウ</t>
    </rPh>
    <rPh sb="4" eb="6">
      <t>シドウ</t>
    </rPh>
    <rPh sb="9" eb="11">
      <t>ガクシュウ</t>
    </rPh>
    <rPh sb="11" eb="13">
      <t>シエン</t>
    </rPh>
    <rPh sb="13" eb="15">
      <t>セイド</t>
    </rPh>
    <rPh sb="16" eb="18">
      <t>フクスウ</t>
    </rPh>
    <rPh sb="18" eb="19">
      <t>カ</t>
    </rPh>
    <phoneticPr fontId="2"/>
  </si>
  <si>
    <t>3-H-②h以外の選択時の回答確認</t>
    <rPh sb="6" eb="8">
      <t>イガイ</t>
    </rPh>
    <rPh sb="9" eb="12">
      <t>センタクジ</t>
    </rPh>
    <rPh sb="13" eb="15">
      <t>カイトウ</t>
    </rPh>
    <rPh sb="15" eb="17">
      <t>カクニン</t>
    </rPh>
    <phoneticPr fontId="2"/>
  </si>
  <si>
    <t>4-D-②～⑤ ①で3の場合の回答確認</t>
    <rPh sb="12" eb="14">
      <t>バアイ</t>
    </rPh>
    <rPh sb="15" eb="17">
      <t>カイトウ</t>
    </rPh>
    <phoneticPr fontId="2"/>
  </si>
  <si>
    <t>①で２の場合の回答確認</t>
    <rPh sb="4" eb="6">
      <t>バアイ</t>
    </rPh>
    <rPh sb="7" eb="9">
      <t>カイトウ</t>
    </rPh>
    <phoneticPr fontId="2"/>
  </si>
  <si>
    <t>②-でp以外の場合の回答確認</t>
    <rPh sb="4" eb="6">
      <t>イガイ</t>
    </rPh>
    <rPh sb="7" eb="9">
      <t>バアイ</t>
    </rPh>
    <rPh sb="10" eb="12">
      <t>カイトウ</t>
    </rPh>
    <phoneticPr fontId="2"/>
  </si>
  <si>
    <t>7-D-② ①で1以外の場合の回答確認</t>
    <rPh sb="9" eb="11">
      <t>イガイ</t>
    </rPh>
    <rPh sb="12" eb="14">
      <t>バアイ</t>
    </rPh>
    <rPh sb="15" eb="17">
      <t>カイトウ</t>
    </rPh>
    <phoneticPr fontId="2"/>
  </si>
  <si>
    <t>② ２の場合の回答確認</t>
    <rPh sb="4" eb="6">
      <t>バアイ</t>
    </rPh>
    <rPh sb="7" eb="9">
      <t>カイトウ</t>
    </rPh>
    <phoneticPr fontId="2"/>
  </si>
  <si>
    <r>
      <t>③　②「１」選択時、専任教員数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10" eb="12">
      <t>センニン</t>
    </rPh>
    <rPh sb="12" eb="14">
      <t>キョウイン</t>
    </rPh>
    <rPh sb="14" eb="15">
      <t>スウ</t>
    </rPh>
    <rPh sb="16" eb="17">
      <t>ニン</t>
    </rPh>
    <phoneticPr fontId="2"/>
  </si>
  <si>
    <r>
      <t>③　②で「</t>
    </r>
    <r>
      <rPr>
        <b/>
        <sz val="9"/>
        <color theme="1"/>
        <rFont val="ＭＳ Ｐゴシック"/>
        <family val="3"/>
        <charset val="128"/>
        <scheme val="minor"/>
      </rPr>
      <t>英語</t>
    </r>
    <r>
      <rPr>
        <sz val="9"/>
        <color theme="1"/>
        <rFont val="ＭＳ Ｐゴシック"/>
        <family val="2"/>
        <charset val="128"/>
        <scheme val="minor"/>
      </rPr>
      <t>」回答時</t>
    </r>
    <rPh sb="5" eb="7">
      <t>エイゴ</t>
    </rPh>
    <rPh sb="8" eb="10">
      <t>カイトウ</t>
    </rPh>
    <rPh sb="10" eb="11">
      <t>ドキ</t>
    </rPh>
    <phoneticPr fontId="2"/>
  </si>
  <si>
    <t>シート名</t>
    <rPh sb="3" eb="4">
      <t>メイ</t>
    </rPh>
    <phoneticPr fontId="44"/>
  </si>
  <si>
    <t>設定</t>
    <rPh sb="0" eb="2">
      <t>セッテイ</t>
    </rPh>
    <phoneticPr fontId="2"/>
  </si>
  <si>
    <t>1A</t>
    <phoneticPr fontId="2"/>
  </si>
  <si>
    <t>2A</t>
    <phoneticPr fontId="2"/>
  </si>
  <si>
    <t>2B</t>
    <phoneticPr fontId="2"/>
  </si>
  <si>
    <t>2C</t>
    <phoneticPr fontId="2"/>
  </si>
  <si>
    <t>2D</t>
    <phoneticPr fontId="2"/>
  </si>
  <si>
    <t>2E</t>
    <phoneticPr fontId="2"/>
  </si>
  <si>
    <t>2F</t>
    <phoneticPr fontId="2"/>
  </si>
  <si>
    <t>3AB</t>
    <phoneticPr fontId="2"/>
  </si>
  <si>
    <t>3CD</t>
    <phoneticPr fontId="2"/>
  </si>
  <si>
    <t>3EF</t>
    <phoneticPr fontId="2"/>
  </si>
  <si>
    <t>3G</t>
    <phoneticPr fontId="2"/>
  </si>
  <si>
    <t>3HI</t>
    <phoneticPr fontId="2"/>
  </si>
  <si>
    <t>4AB</t>
    <phoneticPr fontId="2"/>
  </si>
  <si>
    <t>4C</t>
    <phoneticPr fontId="2"/>
  </si>
  <si>
    <t>4D</t>
    <phoneticPr fontId="2"/>
  </si>
  <si>
    <t>4EF</t>
    <phoneticPr fontId="2"/>
  </si>
  <si>
    <t>5A</t>
    <phoneticPr fontId="2"/>
  </si>
  <si>
    <t>5BC</t>
    <phoneticPr fontId="2"/>
  </si>
  <si>
    <t>5D</t>
    <phoneticPr fontId="2"/>
  </si>
  <si>
    <t>5E</t>
    <phoneticPr fontId="2"/>
  </si>
  <si>
    <t>5F</t>
    <phoneticPr fontId="2"/>
  </si>
  <si>
    <t>6A</t>
    <phoneticPr fontId="2"/>
  </si>
  <si>
    <t>6B</t>
    <phoneticPr fontId="2"/>
  </si>
  <si>
    <t>6C</t>
    <phoneticPr fontId="2"/>
  </si>
  <si>
    <t>7A</t>
    <phoneticPr fontId="2"/>
  </si>
  <si>
    <t>7B</t>
    <phoneticPr fontId="2"/>
  </si>
  <si>
    <t>7CD</t>
    <phoneticPr fontId="2"/>
  </si>
  <si>
    <t>7E</t>
    <phoneticPr fontId="2"/>
  </si>
  <si>
    <t>8A</t>
    <phoneticPr fontId="2"/>
  </si>
  <si>
    <t>8B</t>
    <phoneticPr fontId="2"/>
  </si>
  <si>
    <t>8C</t>
    <phoneticPr fontId="2"/>
  </si>
  <si>
    <t>8D</t>
    <phoneticPr fontId="2"/>
  </si>
  <si>
    <t>8E</t>
    <phoneticPr fontId="2"/>
  </si>
  <si>
    <t>7-E 入学者受入れに関する取組状況</t>
    <phoneticPr fontId="2"/>
  </si>
  <si>
    <t>学部名等</t>
    <rPh sb="0" eb="3">
      <t>ガクブメイ</t>
    </rPh>
    <rPh sb="3" eb="4">
      <t>トウ</t>
    </rPh>
    <phoneticPr fontId="2"/>
  </si>
  <si>
    <t>大学全体</t>
    <rPh sb="0" eb="2">
      <t>ダイガク</t>
    </rPh>
    <rPh sb="2" eb="4">
      <t>ゼンタイ</t>
    </rPh>
    <phoneticPr fontId="2"/>
  </si>
  <si>
    <t>各学部の学問分野</t>
    <rPh sb="0" eb="1">
      <t>カク</t>
    </rPh>
    <rPh sb="1" eb="3">
      <t>ガクブ</t>
    </rPh>
    <rPh sb="4" eb="6">
      <t>ガクモン</t>
    </rPh>
    <rPh sb="6" eb="8">
      <t>ブンヤ</t>
    </rPh>
    <phoneticPr fontId="2"/>
  </si>
  <si>
    <t>各研究科の学問分野</t>
    <rPh sb="0" eb="1">
      <t>カク</t>
    </rPh>
    <rPh sb="1" eb="4">
      <t>ケンキュウカ</t>
    </rPh>
    <rPh sb="5" eb="7">
      <t>ガクモン</t>
    </rPh>
    <rPh sb="7" eb="9">
      <t>ブンヤ</t>
    </rPh>
    <phoneticPr fontId="2"/>
  </si>
  <si>
    <t>1-A-①</t>
    <phoneticPr fontId="2"/>
  </si>
  <si>
    <t>1-A-②</t>
    <phoneticPr fontId="2"/>
  </si>
  <si>
    <t>1-A-③</t>
    <phoneticPr fontId="2"/>
  </si>
  <si>
    <t>1-A-④</t>
    <phoneticPr fontId="2"/>
  </si>
  <si>
    <t>2-B-①</t>
    <phoneticPr fontId="2"/>
  </si>
  <si>
    <t>2-B-②</t>
    <phoneticPr fontId="2"/>
  </si>
  <si>
    <t>2-B-③</t>
    <phoneticPr fontId="2"/>
  </si>
  <si>
    <t>学科名・コース名等</t>
    <rPh sb="0" eb="3">
      <t>ガッカメイ</t>
    </rPh>
    <rPh sb="7" eb="8">
      <t>メイ</t>
    </rPh>
    <rPh sb="8" eb="9">
      <t>トウ</t>
    </rPh>
    <phoneticPr fontId="2"/>
  </si>
  <si>
    <t>2-C-①</t>
    <phoneticPr fontId="2"/>
  </si>
  <si>
    <t>2-C-②</t>
    <phoneticPr fontId="2"/>
  </si>
  <si>
    <t>2-C-③</t>
    <phoneticPr fontId="2"/>
  </si>
  <si>
    <t>2-C-④</t>
    <phoneticPr fontId="2"/>
  </si>
  <si>
    <t>2-C-⑤</t>
    <phoneticPr fontId="2"/>
  </si>
  <si>
    <t>2-D-①</t>
    <phoneticPr fontId="2"/>
  </si>
  <si>
    <t>2-D-②</t>
    <phoneticPr fontId="2"/>
  </si>
  <si>
    <t>2-D-③</t>
    <phoneticPr fontId="2"/>
  </si>
  <si>
    <t>2-D-④</t>
    <phoneticPr fontId="2"/>
  </si>
  <si>
    <t>2-E-①</t>
    <phoneticPr fontId="2"/>
  </si>
  <si>
    <t>2-E-②</t>
    <phoneticPr fontId="2"/>
  </si>
  <si>
    <t>2-E-③</t>
    <phoneticPr fontId="2"/>
  </si>
  <si>
    <t>2-E-④</t>
    <phoneticPr fontId="2"/>
  </si>
  <si>
    <t>ｇ：具体的に</t>
    <rPh sb="2" eb="5">
      <t>グタイテキ</t>
    </rPh>
    <phoneticPr fontId="2"/>
  </si>
  <si>
    <t>2-F-①</t>
    <phoneticPr fontId="2"/>
  </si>
  <si>
    <t>2-F-②</t>
    <phoneticPr fontId="2"/>
  </si>
  <si>
    <t>d：具体的に</t>
    <rPh sb="2" eb="5">
      <t>グタイテキ</t>
    </rPh>
    <phoneticPr fontId="2"/>
  </si>
  <si>
    <t>3-A-①</t>
    <phoneticPr fontId="2"/>
  </si>
  <si>
    <t>3-B-①</t>
    <phoneticPr fontId="2"/>
  </si>
  <si>
    <t>3-B-②</t>
    <phoneticPr fontId="2"/>
  </si>
  <si>
    <t>4：具体的に</t>
    <rPh sb="2" eb="5">
      <t>グタイテキ</t>
    </rPh>
    <phoneticPr fontId="2"/>
  </si>
  <si>
    <t>3-C-①</t>
    <phoneticPr fontId="2"/>
  </si>
  <si>
    <t>3-D-①</t>
    <phoneticPr fontId="2"/>
  </si>
  <si>
    <t>3-D-②</t>
    <phoneticPr fontId="2"/>
  </si>
  <si>
    <t>3-E-①</t>
    <phoneticPr fontId="2"/>
  </si>
  <si>
    <t>q：具体的に</t>
    <rPh sb="2" eb="5">
      <t>グタイテキ</t>
    </rPh>
    <phoneticPr fontId="2"/>
  </si>
  <si>
    <t>3-F-①</t>
    <phoneticPr fontId="2"/>
  </si>
  <si>
    <t>3-F-②</t>
    <phoneticPr fontId="2"/>
  </si>
  <si>
    <t>3-F-③</t>
    <phoneticPr fontId="2"/>
  </si>
  <si>
    <t>3-F-④</t>
    <phoneticPr fontId="2"/>
  </si>
  <si>
    <t>3-F-⑤</t>
    <phoneticPr fontId="2"/>
  </si>
  <si>
    <t>3-G-①</t>
    <phoneticPr fontId="2"/>
  </si>
  <si>
    <t>3-G-②</t>
    <phoneticPr fontId="2"/>
  </si>
  <si>
    <t>3-G-③</t>
    <phoneticPr fontId="2"/>
  </si>
  <si>
    <t>e：具体的に</t>
    <rPh sb="2" eb="5">
      <t>グタイテキ</t>
    </rPh>
    <phoneticPr fontId="2"/>
  </si>
  <si>
    <t>3-G-④</t>
    <phoneticPr fontId="2"/>
  </si>
  <si>
    <t>f：具体的に</t>
    <rPh sb="2" eb="5">
      <t>グタイテキ</t>
    </rPh>
    <phoneticPr fontId="2"/>
  </si>
  <si>
    <t>3-G-⑤ 「a」選択時</t>
    <rPh sb="9" eb="12">
      <t>センタクジ</t>
    </rPh>
    <phoneticPr fontId="2"/>
  </si>
  <si>
    <t>3-G-⑤ 「b」選択時</t>
    <rPh sb="9" eb="12">
      <t>センタクジ</t>
    </rPh>
    <phoneticPr fontId="2"/>
  </si>
  <si>
    <t>3-G-⑥</t>
    <phoneticPr fontId="2"/>
  </si>
  <si>
    <t>3-H-①</t>
    <phoneticPr fontId="2"/>
  </si>
  <si>
    <t>3-H-②</t>
    <phoneticPr fontId="2"/>
  </si>
  <si>
    <t>h：具体的に</t>
    <rPh sb="2" eb="5">
      <t>グタイテキ</t>
    </rPh>
    <phoneticPr fontId="2"/>
  </si>
  <si>
    <t>3-I-①</t>
    <phoneticPr fontId="2"/>
  </si>
  <si>
    <t>3-I-②</t>
    <phoneticPr fontId="2"/>
  </si>
  <si>
    <t>4-A-①</t>
    <phoneticPr fontId="2"/>
  </si>
  <si>
    <t>4-A-②</t>
    <phoneticPr fontId="2"/>
  </si>
  <si>
    <t>4-B-①</t>
    <phoneticPr fontId="2"/>
  </si>
  <si>
    <t>4-B-②</t>
    <phoneticPr fontId="2"/>
  </si>
  <si>
    <t>4-B-③</t>
    <phoneticPr fontId="2"/>
  </si>
  <si>
    <t>4-B-④</t>
    <phoneticPr fontId="2"/>
  </si>
  <si>
    <t>単位認定</t>
    <rPh sb="0" eb="4">
      <t>タンイニンテイ</t>
    </rPh>
    <phoneticPr fontId="2"/>
  </si>
  <si>
    <t>4-C-①</t>
    <phoneticPr fontId="2"/>
  </si>
  <si>
    <t>4-D-②</t>
    <phoneticPr fontId="2"/>
  </si>
  <si>
    <t>4-D-①</t>
    <phoneticPr fontId="2"/>
  </si>
  <si>
    <t>4-D-③</t>
    <phoneticPr fontId="2"/>
  </si>
  <si>
    <t>4-D-④</t>
    <phoneticPr fontId="2"/>
  </si>
  <si>
    <t>送出人数</t>
    <rPh sb="0" eb="1">
      <t>オク</t>
    </rPh>
    <rPh sb="1" eb="2">
      <t>ダ</t>
    </rPh>
    <rPh sb="2" eb="4">
      <t>ニンズウ</t>
    </rPh>
    <phoneticPr fontId="2"/>
  </si>
  <si>
    <t>受入人数</t>
    <rPh sb="0" eb="2">
      <t>ウケイ</t>
    </rPh>
    <rPh sb="2" eb="4">
      <t>ニンズウ</t>
    </rPh>
    <phoneticPr fontId="2"/>
  </si>
  <si>
    <t>4-D-⑤</t>
    <phoneticPr fontId="2"/>
  </si>
  <si>
    <t>4-E-①</t>
    <phoneticPr fontId="2"/>
  </si>
  <si>
    <t>4-E-②</t>
    <phoneticPr fontId="2"/>
  </si>
  <si>
    <t>4-F-①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</si>
  <si>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</si>
  <si>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</si>
  <si>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</si>
  <si>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</si>
  <si>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</si>
  <si>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5-A-①</t>
    <phoneticPr fontId="2"/>
  </si>
  <si>
    <t>5-A-②</t>
    <phoneticPr fontId="2"/>
  </si>
  <si>
    <t>受入れ人数</t>
    <rPh sb="0" eb="2">
      <t>ウケイ</t>
    </rPh>
    <rPh sb="3" eb="5">
      <t>ニンズウ</t>
    </rPh>
    <phoneticPr fontId="2"/>
  </si>
  <si>
    <t>5-B-①</t>
    <phoneticPr fontId="2"/>
  </si>
  <si>
    <t>5-B-②</t>
    <phoneticPr fontId="2"/>
  </si>
  <si>
    <t>5-C-①</t>
    <phoneticPr fontId="2"/>
  </si>
  <si>
    <t>5-C-②</t>
    <phoneticPr fontId="2"/>
  </si>
  <si>
    <t>5-D-①</t>
    <phoneticPr fontId="2"/>
  </si>
  <si>
    <t>5-D-②-ア</t>
    <phoneticPr fontId="2"/>
  </si>
  <si>
    <t>5-D-②-イ</t>
    <phoneticPr fontId="2"/>
  </si>
  <si>
    <t>p：具体的に</t>
    <rPh sb="2" eb="5">
      <t>グタイテキ</t>
    </rPh>
    <phoneticPr fontId="2"/>
  </si>
  <si>
    <t>5-D-②-ウ</t>
    <phoneticPr fontId="2"/>
  </si>
  <si>
    <t>5-D-②-エ</t>
    <phoneticPr fontId="2"/>
  </si>
  <si>
    <t>5-D-②-オ</t>
    <phoneticPr fontId="2"/>
  </si>
  <si>
    <t>5-D-②-カ</t>
    <phoneticPr fontId="2"/>
  </si>
  <si>
    <t>5-D-②-キ</t>
    <phoneticPr fontId="2"/>
  </si>
  <si>
    <t>5-E-①</t>
    <phoneticPr fontId="2"/>
  </si>
  <si>
    <t>5-E-②-ア</t>
    <phoneticPr fontId="2"/>
  </si>
  <si>
    <t>5-E-②-イ</t>
    <phoneticPr fontId="2"/>
  </si>
  <si>
    <t>5-E-②-ウ</t>
    <phoneticPr fontId="2"/>
  </si>
  <si>
    <t>5-E-②-エ</t>
    <phoneticPr fontId="2"/>
  </si>
  <si>
    <t>5-E-②-オ</t>
    <phoneticPr fontId="2"/>
  </si>
  <si>
    <t>5-E-②-カ</t>
    <phoneticPr fontId="2"/>
  </si>
  <si>
    <t>5-F-①</t>
    <phoneticPr fontId="2"/>
  </si>
  <si>
    <t>5-F-②-ア</t>
    <phoneticPr fontId="2"/>
  </si>
  <si>
    <t>5-F-②-イ</t>
    <phoneticPr fontId="2"/>
  </si>
  <si>
    <t>5-F-②-ウ</t>
    <phoneticPr fontId="2"/>
  </si>
  <si>
    <t>5-F-②-エ</t>
    <phoneticPr fontId="2"/>
  </si>
  <si>
    <t>6-A-①</t>
    <phoneticPr fontId="2"/>
  </si>
  <si>
    <t>6-A-②</t>
    <phoneticPr fontId="2"/>
  </si>
  <si>
    <t>6-A-③</t>
    <phoneticPr fontId="2"/>
  </si>
  <si>
    <t>6-A-④</t>
    <phoneticPr fontId="2"/>
  </si>
  <si>
    <t>6-A-⑤</t>
    <phoneticPr fontId="2"/>
  </si>
  <si>
    <t>6-B-①</t>
    <phoneticPr fontId="2"/>
  </si>
  <si>
    <t>業績評価</t>
    <rPh sb="0" eb="2">
      <t>ギョウセキ</t>
    </rPh>
    <rPh sb="2" eb="4">
      <t>ヒョウカ</t>
    </rPh>
    <phoneticPr fontId="2"/>
  </si>
  <si>
    <t>顕彰</t>
    <rPh sb="0" eb="2">
      <t>ケンショウ</t>
    </rPh>
    <phoneticPr fontId="2"/>
  </si>
  <si>
    <t>6-B-②</t>
    <phoneticPr fontId="2"/>
  </si>
  <si>
    <t>6-C-①</t>
    <phoneticPr fontId="2"/>
  </si>
  <si>
    <t>6-C-②</t>
    <phoneticPr fontId="2"/>
  </si>
  <si>
    <t>6-C-③</t>
    <phoneticPr fontId="2"/>
  </si>
  <si>
    <t>6-C-④</t>
    <phoneticPr fontId="2"/>
  </si>
  <si>
    <t>6-C-⑤</t>
    <phoneticPr fontId="2"/>
  </si>
  <si>
    <t>6-C-⑥</t>
    <phoneticPr fontId="2"/>
  </si>
  <si>
    <t>6-C-⑦</t>
    <phoneticPr fontId="2"/>
  </si>
  <si>
    <t>6-C-⑧</t>
    <phoneticPr fontId="2"/>
  </si>
  <si>
    <t>7-A-①</t>
    <phoneticPr fontId="2"/>
  </si>
  <si>
    <t>7-A-②</t>
    <phoneticPr fontId="2"/>
  </si>
  <si>
    <t>7-B-①</t>
    <phoneticPr fontId="2"/>
  </si>
  <si>
    <t>準教授</t>
    <rPh sb="0" eb="3">
      <t>ジュンキョウジュ</t>
    </rPh>
    <phoneticPr fontId="2"/>
  </si>
  <si>
    <t>7-B-②</t>
    <phoneticPr fontId="2"/>
  </si>
  <si>
    <t>7-C-①</t>
    <phoneticPr fontId="2"/>
  </si>
  <si>
    <t>7-D-①</t>
    <phoneticPr fontId="2"/>
  </si>
  <si>
    <t>7-D-②</t>
    <phoneticPr fontId="2"/>
  </si>
  <si>
    <t>7-D-④</t>
    <phoneticPr fontId="2"/>
  </si>
  <si>
    <t>7-D-③</t>
    <phoneticPr fontId="2"/>
  </si>
  <si>
    <t>7-D-⑤</t>
    <phoneticPr fontId="2"/>
  </si>
  <si>
    <t>7-D-⑥</t>
    <phoneticPr fontId="2"/>
  </si>
  <si>
    <t>7-E-①-一般選抜</t>
    <rPh sb="6" eb="8">
      <t>イッパン</t>
    </rPh>
    <rPh sb="8" eb="10">
      <t>センバツ</t>
    </rPh>
    <phoneticPr fontId="2"/>
  </si>
  <si>
    <t>7-E-①-学校推薦型選抜</t>
    <rPh sb="6" eb="8">
      <t>ガッコウ</t>
    </rPh>
    <rPh sb="8" eb="10">
      <t>スイセン</t>
    </rPh>
    <rPh sb="10" eb="11">
      <t>ガタ</t>
    </rPh>
    <rPh sb="11" eb="13">
      <t>センバツ</t>
    </rPh>
    <phoneticPr fontId="2"/>
  </si>
  <si>
    <t>7-E-①-総合型選抜</t>
    <rPh sb="6" eb="8">
      <t>ソウゴウ</t>
    </rPh>
    <rPh sb="8" eb="9">
      <t>ガタ</t>
    </rPh>
    <rPh sb="9" eb="11">
      <t>センバツ</t>
    </rPh>
    <phoneticPr fontId="2"/>
  </si>
  <si>
    <t>7-E-②</t>
    <phoneticPr fontId="2"/>
  </si>
  <si>
    <t>7-E-③</t>
    <phoneticPr fontId="2"/>
  </si>
  <si>
    <t>7-E-④</t>
    <phoneticPr fontId="2"/>
  </si>
  <si>
    <t>8-A-①</t>
    <phoneticPr fontId="2"/>
  </si>
  <si>
    <t>8-A-②</t>
    <phoneticPr fontId="2"/>
  </si>
  <si>
    <t>8-A-③</t>
    <phoneticPr fontId="2"/>
  </si>
  <si>
    <t>8-B-①</t>
    <phoneticPr fontId="2"/>
  </si>
  <si>
    <t>8-B-②</t>
    <phoneticPr fontId="2"/>
  </si>
  <si>
    <t>8-B-③</t>
    <phoneticPr fontId="2"/>
  </si>
  <si>
    <t>8-C-①</t>
    <phoneticPr fontId="2"/>
  </si>
  <si>
    <t>8-C-②</t>
    <phoneticPr fontId="2"/>
  </si>
  <si>
    <t>1：具体的に</t>
    <rPh sb="2" eb="5">
      <t>グタイテキ</t>
    </rPh>
    <phoneticPr fontId="2"/>
  </si>
  <si>
    <t>8-D-①</t>
    <phoneticPr fontId="2"/>
  </si>
  <si>
    <t>8-D-②-ア</t>
    <phoneticPr fontId="2"/>
  </si>
  <si>
    <t>8-D-②-イ</t>
    <phoneticPr fontId="2"/>
  </si>
  <si>
    <t>8-D-②-ウ</t>
    <phoneticPr fontId="2"/>
  </si>
  <si>
    <t>8-D-②-エ</t>
    <phoneticPr fontId="2"/>
  </si>
  <si>
    <t>国名</t>
    <rPh sb="0" eb="2">
      <t>コクメイ</t>
    </rPh>
    <phoneticPr fontId="2"/>
  </si>
  <si>
    <t>地域名</t>
    <rPh sb="0" eb="3">
      <t>チイキメイ</t>
    </rPh>
    <phoneticPr fontId="2"/>
  </si>
  <si>
    <t>8-D-②-オ</t>
    <phoneticPr fontId="2"/>
  </si>
  <si>
    <t>8-D-②-カ</t>
    <phoneticPr fontId="2"/>
  </si>
  <si>
    <t>研究科性</t>
    <rPh sb="0" eb="4">
      <t>ケンキュウカセイ</t>
    </rPh>
    <phoneticPr fontId="2"/>
  </si>
  <si>
    <t>送出</t>
    <rPh sb="0" eb="2">
      <t>オクリダ</t>
    </rPh>
    <phoneticPr fontId="2"/>
  </si>
  <si>
    <t>8-D-②-キ（総数）</t>
    <rPh sb="8" eb="10">
      <t>ソウスウ</t>
    </rPh>
    <phoneticPr fontId="2"/>
  </si>
  <si>
    <t>8-D-②-キ（d：単位互換）</t>
    <rPh sb="10" eb="12">
      <t>タンイ</t>
    </rPh>
    <rPh sb="12" eb="14">
      <t>ゴカン</t>
    </rPh>
    <phoneticPr fontId="2"/>
  </si>
  <si>
    <t>8-D-②-キ（e：ダブルディグリー）</t>
    <phoneticPr fontId="2"/>
  </si>
  <si>
    <t>8-D-②-キ（f：ジョイントディグリー）</t>
    <phoneticPr fontId="2"/>
  </si>
  <si>
    <t>8-D-③-ア</t>
    <phoneticPr fontId="2"/>
  </si>
  <si>
    <t>8-D-③-イ</t>
    <phoneticPr fontId="2"/>
  </si>
  <si>
    <t>8-D-④-ア</t>
    <phoneticPr fontId="2"/>
  </si>
  <si>
    <t>8-D-④-イ</t>
    <phoneticPr fontId="2"/>
  </si>
  <si>
    <t>日本語表記</t>
    <rPh sb="0" eb="5">
      <t>ニホンゴヒョウキ</t>
    </rPh>
    <phoneticPr fontId="2"/>
  </si>
  <si>
    <t>英語表記</t>
    <rPh sb="0" eb="4">
      <t>エイゴヒョウキ</t>
    </rPh>
    <phoneticPr fontId="2"/>
  </si>
  <si>
    <t>8-D-④-ウ</t>
    <phoneticPr fontId="2"/>
  </si>
  <si>
    <t>8-D-⑤-ア</t>
    <phoneticPr fontId="2"/>
  </si>
  <si>
    <t>8-D-⑤-イ</t>
    <phoneticPr fontId="2"/>
  </si>
  <si>
    <t>8-D-⑤-ウ</t>
    <phoneticPr fontId="2"/>
  </si>
  <si>
    <t>8-E-①</t>
    <phoneticPr fontId="2"/>
  </si>
  <si>
    <t>8-E-②-ア</t>
    <phoneticPr fontId="2"/>
  </si>
  <si>
    <t>8-E-②-イ</t>
    <phoneticPr fontId="2"/>
  </si>
  <si>
    <t>8-E-②-ウ</t>
    <phoneticPr fontId="2"/>
  </si>
  <si>
    <t>8-E-②-エ（派遣職員）</t>
    <rPh sb="8" eb="12">
      <t>ハケンショクイン</t>
    </rPh>
    <phoneticPr fontId="2"/>
  </si>
  <si>
    <t>8-E-②-エ（現地採用職員）</t>
    <rPh sb="8" eb="10">
      <t>ゲンチ</t>
    </rPh>
    <rPh sb="10" eb="12">
      <t>サイヨウ</t>
    </rPh>
    <rPh sb="12" eb="14">
      <t>ショクイン</t>
    </rPh>
    <phoneticPr fontId="2"/>
  </si>
  <si>
    <t>8-E-②-オ</t>
    <phoneticPr fontId="2"/>
  </si>
  <si>
    <t>8-E-②-カ</t>
    <phoneticPr fontId="2"/>
  </si>
  <si>
    <t>教授：男</t>
    <rPh sb="0" eb="2">
      <t>キョウジュ</t>
    </rPh>
    <rPh sb="3" eb="4">
      <t>オトコ</t>
    </rPh>
    <phoneticPr fontId="2"/>
  </si>
  <si>
    <t>教授：女</t>
    <rPh sb="0" eb="2">
      <t>キョウジュ</t>
    </rPh>
    <rPh sb="3" eb="4">
      <t>オンナ</t>
    </rPh>
    <phoneticPr fontId="2"/>
  </si>
  <si>
    <t>準教授：男</t>
    <rPh sb="0" eb="3">
      <t>ジュンキョウジュ</t>
    </rPh>
    <rPh sb="4" eb="5">
      <t>オトコ</t>
    </rPh>
    <phoneticPr fontId="2"/>
  </si>
  <si>
    <t>準教授：女</t>
    <rPh sb="0" eb="3">
      <t>ジュンキョウジュ</t>
    </rPh>
    <rPh sb="4" eb="5">
      <t>オンナ</t>
    </rPh>
    <phoneticPr fontId="2"/>
  </si>
  <si>
    <t>講師：男</t>
    <rPh sb="0" eb="2">
      <t>コウシ</t>
    </rPh>
    <rPh sb="3" eb="4">
      <t>オトコ</t>
    </rPh>
    <phoneticPr fontId="2"/>
  </si>
  <si>
    <t>講師：女</t>
    <rPh sb="0" eb="2">
      <t>コウシ</t>
    </rPh>
    <rPh sb="3" eb="4">
      <t>オンナ</t>
    </rPh>
    <phoneticPr fontId="2"/>
  </si>
  <si>
    <t>助教：男</t>
    <rPh sb="0" eb="2">
      <t>ジョキョウ</t>
    </rPh>
    <rPh sb="3" eb="4">
      <t>オトコ</t>
    </rPh>
    <phoneticPr fontId="2"/>
  </si>
  <si>
    <t>助教：女</t>
    <rPh sb="0" eb="2">
      <t>ジョキョウ</t>
    </rPh>
    <rPh sb="3" eb="4">
      <t>オンナ</t>
    </rPh>
    <phoneticPr fontId="2"/>
  </si>
  <si>
    <t>助手：男</t>
    <rPh sb="0" eb="2">
      <t>ジョシュ</t>
    </rPh>
    <rPh sb="3" eb="4">
      <t>オトコ</t>
    </rPh>
    <phoneticPr fontId="2"/>
  </si>
  <si>
    <t>助手：女</t>
    <rPh sb="0" eb="2">
      <t>ジョシュ</t>
    </rPh>
    <rPh sb="3" eb="4">
      <t>オンナ</t>
    </rPh>
    <phoneticPr fontId="2"/>
  </si>
  <si>
    <t>7-A-③（社会系）</t>
    <rPh sb="6" eb="8">
      <t>シャカイ</t>
    </rPh>
    <rPh sb="8" eb="9">
      <t>ケイ</t>
    </rPh>
    <phoneticPr fontId="2"/>
  </si>
  <si>
    <t>7-A-③（理学系）</t>
    <rPh sb="6" eb="8">
      <t>リガク</t>
    </rPh>
    <rPh sb="8" eb="9">
      <t>ケイ</t>
    </rPh>
    <phoneticPr fontId="2"/>
  </si>
  <si>
    <t>7-A-③（工学系）</t>
    <rPh sb="6" eb="8">
      <t>コウガク</t>
    </rPh>
    <rPh sb="8" eb="9">
      <t>ケイ</t>
    </rPh>
    <rPh sb="9" eb="10">
      <t>リケイ</t>
    </rPh>
    <phoneticPr fontId="2"/>
  </si>
  <si>
    <t>7-A-③（農学系）</t>
    <rPh sb="6" eb="8">
      <t>ノウガク</t>
    </rPh>
    <rPh sb="8" eb="9">
      <t>ケイ</t>
    </rPh>
    <rPh sb="9" eb="10">
      <t>リケイ</t>
    </rPh>
    <phoneticPr fontId="2"/>
  </si>
  <si>
    <t>7-A-③（保険系（医学））</t>
    <rPh sb="6" eb="9">
      <t>ホケンケイ</t>
    </rPh>
    <rPh sb="10" eb="12">
      <t>イガク</t>
    </rPh>
    <rPh sb="13" eb="14">
      <t>リケイ</t>
    </rPh>
    <phoneticPr fontId="2"/>
  </si>
  <si>
    <t>7-A-③（保険系（歯学））</t>
    <rPh sb="6" eb="9">
      <t>ホケンケイ</t>
    </rPh>
    <rPh sb="10" eb="12">
      <t>シガク</t>
    </rPh>
    <rPh sb="13" eb="14">
      <t>リケイ</t>
    </rPh>
    <phoneticPr fontId="2"/>
  </si>
  <si>
    <t>7-A-③（保険系（薬学））</t>
    <rPh sb="6" eb="9">
      <t>ホケンケイ</t>
    </rPh>
    <rPh sb="10" eb="12">
      <t>ヤクガク</t>
    </rPh>
    <rPh sb="13" eb="14">
      <t>リケイ</t>
    </rPh>
    <phoneticPr fontId="2"/>
  </si>
  <si>
    <t>7-A-③（保険系（その他））</t>
    <rPh sb="6" eb="9">
      <t>ホケンケイ</t>
    </rPh>
    <rPh sb="12" eb="13">
      <t>タ</t>
    </rPh>
    <rPh sb="14" eb="15">
      <t>リケイ</t>
    </rPh>
    <phoneticPr fontId="2"/>
  </si>
  <si>
    <t>7-A-③（その他）</t>
    <rPh sb="8" eb="9">
      <t>タ</t>
    </rPh>
    <rPh sb="9" eb="10">
      <t>リケイ</t>
    </rPh>
    <phoneticPr fontId="2"/>
  </si>
  <si>
    <t>7-A-③-公募採用（その他）</t>
    <rPh sb="6" eb="8">
      <t>コウボ</t>
    </rPh>
    <rPh sb="8" eb="10">
      <t>サイヨウ</t>
    </rPh>
    <rPh sb="13" eb="14">
      <t>タ</t>
    </rPh>
    <rPh sb="14" eb="15">
      <t>リケイ</t>
    </rPh>
    <phoneticPr fontId="2"/>
  </si>
  <si>
    <t>7-A-③-公募採用（人文系）</t>
    <rPh sb="6" eb="8">
      <t>コウボ</t>
    </rPh>
    <rPh sb="8" eb="10">
      <t>サイヨウ</t>
    </rPh>
    <rPh sb="11" eb="14">
      <t>ジンブンケイ</t>
    </rPh>
    <rPh sb="14" eb="15">
      <t>リケイ</t>
    </rPh>
    <phoneticPr fontId="2"/>
  </si>
  <si>
    <t>7-A-③-公募採用（社会系）</t>
    <rPh sb="6" eb="8">
      <t>コウボ</t>
    </rPh>
    <rPh sb="8" eb="10">
      <t>サイヨウ</t>
    </rPh>
    <rPh sb="11" eb="13">
      <t>シャカイ</t>
    </rPh>
    <rPh sb="13" eb="14">
      <t>ケイ</t>
    </rPh>
    <rPh sb="14" eb="15">
      <t>リケイ</t>
    </rPh>
    <phoneticPr fontId="2"/>
  </si>
  <si>
    <t>7-A-③-公募採用（理学系）</t>
    <rPh sb="6" eb="8">
      <t>コウボ</t>
    </rPh>
    <rPh sb="8" eb="10">
      <t>サイヨウ</t>
    </rPh>
    <rPh sb="11" eb="13">
      <t>リガク</t>
    </rPh>
    <rPh sb="13" eb="14">
      <t>ケイ</t>
    </rPh>
    <rPh sb="14" eb="15">
      <t>リケイ</t>
    </rPh>
    <phoneticPr fontId="2"/>
  </si>
  <si>
    <t>7-A-③-公募採用（工学系）</t>
    <rPh sb="6" eb="8">
      <t>コウボ</t>
    </rPh>
    <rPh sb="8" eb="10">
      <t>サイヨウ</t>
    </rPh>
    <rPh sb="11" eb="13">
      <t>コウガク</t>
    </rPh>
    <rPh sb="13" eb="14">
      <t>ケイ</t>
    </rPh>
    <rPh sb="14" eb="15">
      <t>リケイ</t>
    </rPh>
    <phoneticPr fontId="2"/>
  </si>
  <si>
    <t>7-A-③-公募採用（農学系）</t>
    <rPh sb="6" eb="8">
      <t>コウボ</t>
    </rPh>
    <rPh sb="8" eb="10">
      <t>サイヨウ</t>
    </rPh>
    <rPh sb="11" eb="13">
      <t>ノウガク</t>
    </rPh>
    <rPh sb="13" eb="14">
      <t>ケイ</t>
    </rPh>
    <rPh sb="14" eb="15">
      <t>リケイ</t>
    </rPh>
    <phoneticPr fontId="2"/>
  </si>
  <si>
    <t>7-A-③-公募採用（保険系（医学））</t>
    <rPh sb="6" eb="8">
      <t>コウボ</t>
    </rPh>
    <rPh sb="8" eb="10">
      <t>サイヨウ</t>
    </rPh>
    <rPh sb="11" eb="14">
      <t>ホケンケイ</t>
    </rPh>
    <rPh sb="15" eb="17">
      <t>イガク</t>
    </rPh>
    <rPh sb="18" eb="19">
      <t>リケイ</t>
    </rPh>
    <phoneticPr fontId="2"/>
  </si>
  <si>
    <t>7-A-③-公募採用（保険系（歯学））</t>
    <rPh sb="6" eb="8">
      <t>コウボ</t>
    </rPh>
    <rPh sb="8" eb="10">
      <t>サイヨウ</t>
    </rPh>
    <rPh sb="11" eb="14">
      <t>ホケンケイ</t>
    </rPh>
    <rPh sb="15" eb="17">
      <t>シガク</t>
    </rPh>
    <rPh sb="18" eb="19">
      <t>リケイ</t>
    </rPh>
    <phoneticPr fontId="2"/>
  </si>
  <si>
    <t>7-A-③-公募採用（保険系（薬学））</t>
    <rPh sb="6" eb="8">
      <t>コウボ</t>
    </rPh>
    <rPh sb="8" eb="10">
      <t>サイヨウ</t>
    </rPh>
    <rPh sb="11" eb="14">
      <t>ホケンケイ</t>
    </rPh>
    <rPh sb="15" eb="17">
      <t>ヤクガク</t>
    </rPh>
    <rPh sb="18" eb="19">
      <t>リケイ</t>
    </rPh>
    <phoneticPr fontId="2"/>
  </si>
  <si>
    <t>7-A-③-公募採用（保険系（その他））</t>
    <rPh sb="6" eb="8">
      <t>コウボ</t>
    </rPh>
    <rPh sb="8" eb="10">
      <t>サイヨウ</t>
    </rPh>
    <rPh sb="11" eb="14">
      <t>ホケンケイ</t>
    </rPh>
    <rPh sb="17" eb="18">
      <t>タ</t>
    </rPh>
    <rPh sb="19" eb="20">
      <t>リケイ</t>
    </rPh>
    <phoneticPr fontId="2"/>
  </si>
  <si>
    <t>7-A-③-テニュアトラック採用（人文系）</t>
    <rPh sb="14" eb="16">
      <t>サイヨウ</t>
    </rPh>
    <rPh sb="17" eb="20">
      <t>ジンブンケイ</t>
    </rPh>
    <rPh sb="20" eb="21">
      <t>リケイ</t>
    </rPh>
    <phoneticPr fontId="2"/>
  </si>
  <si>
    <t>7-A-③-テニュアトラック採用（社会系）</t>
    <rPh sb="14" eb="16">
      <t>サイヨウ</t>
    </rPh>
    <rPh sb="17" eb="19">
      <t>シャカイ</t>
    </rPh>
    <rPh sb="19" eb="20">
      <t>ケイ</t>
    </rPh>
    <rPh sb="20" eb="21">
      <t>リケイ</t>
    </rPh>
    <phoneticPr fontId="2"/>
  </si>
  <si>
    <t>7-A-③-テニュアトラック採用（理学系）</t>
    <rPh sb="14" eb="16">
      <t>サイヨウ</t>
    </rPh>
    <rPh sb="17" eb="19">
      <t>リガク</t>
    </rPh>
    <rPh sb="19" eb="20">
      <t>ケイ</t>
    </rPh>
    <rPh sb="20" eb="21">
      <t>リケイ</t>
    </rPh>
    <phoneticPr fontId="2"/>
  </si>
  <si>
    <t>7-A-③-テニュアトラック採用（工学系）</t>
    <rPh sb="14" eb="16">
      <t>サイヨウ</t>
    </rPh>
    <rPh sb="17" eb="19">
      <t>コウガク</t>
    </rPh>
    <rPh sb="19" eb="20">
      <t>ケイ</t>
    </rPh>
    <rPh sb="20" eb="21">
      <t>リケイ</t>
    </rPh>
    <phoneticPr fontId="2"/>
  </si>
  <si>
    <t>7-A-③-テニュアトラック採用（農学系）</t>
    <rPh sb="14" eb="16">
      <t>サイヨウ</t>
    </rPh>
    <rPh sb="17" eb="19">
      <t>ノウガク</t>
    </rPh>
    <rPh sb="19" eb="20">
      <t>ケイ</t>
    </rPh>
    <rPh sb="20" eb="21">
      <t>リケイ</t>
    </rPh>
    <phoneticPr fontId="2"/>
  </si>
  <si>
    <t>7-A-③-テニュアトラック採用（保険系（医学））</t>
    <rPh sb="14" eb="16">
      <t>サイヨウ</t>
    </rPh>
    <rPh sb="17" eb="20">
      <t>ホケンケイ</t>
    </rPh>
    <rPh sb="21" eb="23">
      <t>イガク</t>
    </rPh>
    <rPh sb="24" eb="25">
      <t>リケイ</t>
    </rPh>
    <phoneticPr fontId="2"/>
  </si>
  <si>
    <t>7-A-③-テニュアトラック採用（保険系（歯学））</t>
    <rPh sb="14" eb="16">
      <t>サイヨウ</t>
    </rPh>
    <rPh sb="17" eb="20">
      <t>ホケンケイ</t>
    </rPh>
    <rPh sb="21" eb="23">
      <t>シガク</t>
    </rPh>
    <rPh sb="24" eb="25">
      <t>リケイ</t>
    </rPh>
    <phoneticPr fontId="2"/>
  </si>
  <si>
    <t>7-A-③-テニュアトラック採用（保険系（薬学））</t>
    <rPh sb="14" eb="16">
      <t>サイヨウ</t>
    </rPh>
    <rPh sb="17" eb="20">
      <t>ホケンケイ</t>
    </rPh>
    <rPh sb="21" eb="23">
      <t>ヤクガク</t>
    </rPh>
    <rPh sb="24" eb="25">
      <t>リケイ</t>
    </rPh>
    <phoneticPr fontId="2"/>
  </si>
  <si>
    <t>7-A-③-テニュアトラック採用（保険系（その他））</t>
    <rPh sb="14" eb="16">
      <t>サイヨウ</t>
    </rPh>
    <rPh sb="17" eb="20">
      <t>ホケンケイ</t>
    </rPh>
    <rPh sb="23" eb="24">
      <t>タ</t>
    </rPh>
    <rPh sb="25" eb="26">
      <t>リケイ</t>
    </rPh>
    <phoneticPr fontId="2"/>
  </si>
  <si>
    <t>7-A-③-テニュアトラック採用（その他）</t>
    <rPh sb="14" eb="16">
      <t>サイヨウ</t>
    </rPh>
    <rPh sb="19" eb="20">
      <t>タ</t>
    </rPh>
    <phoneticPr fontId="2"/>
  </si>
  <si>
    <t>2-A-①</t>
    <phoneticPr fontId="2"/>
  </si>
  <si>
    <r>
      <t>①「</t>
    </r>
    <r>
      <rPr>
        <b/>
        <sz val="9"/>
        <color theme="1"/>
        <rFont val="ＭＳ Ｐゴシック"/>
        <family val="3"/>
        <charset val="128"/>
        <scheme val="minor"/>
      </rPr>
      <t>ｅ</t>
    </r>
    <r>
      <rPr>
        <sz val="9"/>
        <color theme="1"/>
        <rFont val="ＭＳ Ｐゴシック"/>
        <family val="2"/>
        <charset val="128"/>
        <scheme val="minor"/>
      </rPr>
      <t>」かつ③「</t>
    </r>
    <r>
      <rPr>
        <b/>
        <sz val="9"/>
        <color theme="1"/>
        <rFont val="ＭＳ Ｐゴシック"/>
        <family val="3"/>
        <charset val="128"/>
        <scheme val="minor"/>
      </rPr>
      <t>ｃ</t>
    </r>
    <r>
      <rPr>
        <sz val="9"/>
        <color theme="1"/>
        <rFont val="ＭＳ Ｐゴシック"/>
        <family val="2"/>
        <charset val="128"/>
        <scheme val="minor"/>
      </rPr>
      <t>」選択時</t>
    </r>
    <rPh sb="10" eb="12">
      <t>センタク</t>
    </rPh>
    <rPh sb="12" eb="13">
      <t>ジ</t>
    </rPh>
    <phoneticPr fontId="2"/>
  </si>
  <si>
    <r>
      <t>④　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8" eb="10">
      <t>バアイ</t>
    </rPh>
    <rPh sb="11" eb="13">
      <t>フクスウ</t>
    </rPh>
    <rPh sb="13" eb="14">
      <t>カ</t>
    </rPh>
    <phoneticPr fontId="2"/>
  </si>
  <si>
    <t>未入力数</t>
    <rPh sb="0" eb="3">
      <t>ミニュウリョク</t>
    </rPh>
    <rPh sb="3" eb="4">
      <t>スウ</t>
    </rPh>
    <phoneticPr fontId="44"/>
  </si>
  <si>
    <t>入力エラー数</t>
    <rPh sb="0" eb="2">
      <t>ニュウリョク</t>
    </rPh>
    <rPh sb="5" eb="6">
      <t>スウ</t>
    </rPh>
    <phoneticPr fontId="44"/>
  </si>
  <si>
    <t>オ 入力数値確認</t>
    <rPh sb="2" eb="4">
      <t>ニュウリョク</t>
    </rPh>
    <rPh sb="4" eb="6">
      <t>スウチ</t>
    </rPh>
    <rPh sb="6" eb="8">
      <t>カクニン</t>
    </rPh>
    <phoneticPr fontId="2"/>
  </si>
  <si>
    <t>エ 入力数値確認</t>
    <rPh sb="2" eb="4">
      <t>ニュウリョク</t>
    </rPh>
    <rPh sb="4" eb="6">
      <t>スウチ</t>
    </rPh>
    <rPh sb="6" eb="8">
      <t>カクニン</t>
    </rPh>
    <phoneticPr fontId="2"/>
  </si>
  <si>
    <t>②入力数値確認</t>
    <rPh sb="1" eb="3">
      <t>ニュウリョク</t>
    </rPh>
    <rPh sb="3" eb="5">
      <t>スウチ</t>
    </rPh>
    <rPh sb="5" eb="7">
      <t>カクニン</t>
    </rPh>
    <phoneticPr fontId="2"/>
  </si>
  <si>
    <t>「i」選択時の回答確認</t>
    <rPh sb="3" eb="6">
      <t>センタクジ</t>
    </rPh>
    <rPh sb="7" eb="9">
      <t>カイトウ</t>
    </rPh>
    <rPh sb="9" eb="11">
      <t>カクニン</t>
    </rPh>
    <phoneticPr fontId="2"/>
  </si>
  <si>
    <t>*</t>
    <phoneticPr fontId="2"/>
  </si>
  <si>
    <t>7-A-③（人文系）</t>
    <rPh sb="6" eb="8">
      <t>ジンブン</t>
    </rPh>
    <rPh sb="8" eb="9">
      <t>ケイ</t>
    </rPh>
    <phoneticPr fontId="2"/>
  </si>
  <si>
    <t>④入力有無確認</t>
    <rPh sb="1" eb="3">
      <t>ニュウリョク</t>
    </rPh>
    <rPh sb="3" eb="5">
      <t>ウム</t>
    </rPh>
    <phoneticPr fontId="2"/>
  </si>
  <si>
    <t>④１以外の場合の回答確認</t>
    <rPh sb="2" eb="4">
      <t>イガイ</t>
    </rPh>
    <rPh sb="5" eb="7">
      <t>バアイ</t>
    </rPh>
    <rPh sb="8" eb="10">
      <t>カイトウ</t>
    </rPh>
    <phoneticPr fontId="2"/>
  </si>
  <si>
    <t>①がeかつ③がc以外の場合の回答確認</t>
    <rPh sb="8" eb="10">
      <t>イガイ</t>
    </rPh>
    <rPh sb="11" eb="13">
      <t>バアイ</t>
    </rPh>
    <rPh sb="14" eb="16">
      <t>カイトウ</t>
    </rPh>
    <phoneticPr fontId="2"/>
  </si>
  <si>
    <t>④ ③で１or２以外の場合の回答確認</t>
    <rPh sb="8" eb="10">
      <t>イガイ</t>
    </rPh>
    <rPh sb="11" eb="13">
      <t>バアイ</t>
    </rPh>
    <rPh sb="14" eb="16">
      <t>カイトウ</t>
    </rPh>
    <phoneticPr fontId="2"/>
  </si>
  <si>
    <t>④ ③で１以外の場合の回答確認</t>
    <rPh sb="5" eb="7">
      <t>イガイ</t>
    </rPh>
    <rPh sb="8" eb="10">
      <t>バアイ</t>
    </rPh>
    <rPh sb="11" eb="13">
      <t>カイトウ</t>
    </rPh>
    <phoneticPr fontId="2"/>
  </si>
  <si>
    <t>④g選択時の入力有無確認</t>
    <rPh sb="2" eb="5">
      <t>センタクジ</t>
    </rPh>
    <rPh sb="6" eb="8">
      <t>ニュウリョク</t>
    </rPh>
    <rPh sb="8" eb="10">
      <t>ウム</t>
    </rPh>
    <phoneticPr fontId="2"/>
  </si>
  <si>
    <t>②～④ ①で２の場合の回答確認</t>
    <rPh sb="8" eb="10">
      <t>バアイ</t>
    </rPh>
    <rPh sb="11" eb="13">
      <t>カイトウ</t>
    </rPh>
    <phoneticPr fontId="2"/>
  </si>
  <si>
    <t>3-F-④入力有無確認</t>
    <rPh sb="5" eb="7">
      <t>ニュウリョク</t>
    </rPh>
    <rPh sb="7" eb="9">
      <t>ウム</t>
    </rPh>
    <phoneticPr fontId="2"/>
  </si>
  <si>
    <t>3-F-④回答確認</t>
    <rPh sb="5" eb="7">
      <t>カイトウ</t>
    </rPh>
    <phoneticPr fontId="2"/>
  </si>
  <si>
    <t>3-F-④ ②で2の場合の回答確認</t>
    <rPh sb="10" eb="12">
      <t>バアイ</t>
    </rPh>
    <rPh sb="13" eb="15">
      <t>カイトウ</t>
    </rPh>
    <phoneticPr fontId="2"/>
  </si>
  <si>
    <t>④e選択時の入力有無確認</t>
    <rPh sb="2" eb="5">
      <t>センタクジ</t>
    </rPh>
    <rPh sb="6" eb="8">
      <t>ニュウリョク</t>
    </rPh>
    <rPh sb="8" eb="10">
      <t>ウム</t>
    </rPh>
    <phoneticPr fontId="2"/>
  </si>
  <si>
    <t>3-G-②～④ ①で2の場合の回答確認</t>
    <rPh sb="12" eb="14">
      <t>バアイ</t>
    </rPh>
    <rPh sb="15" eb="17">
      <t>カイトウ</t>
    </rPh>
    <phoneticPr fontId="2"/>
  </si>
  <si>
    <t>4-B-④入力有無確認</t>
    <rPh sb="5" eb="7">
      <t>ニュウリョク</t>
    </rPh>
    <rPh sb="7" eb="9">
      <t>ウム</t>
    </rPh>
    <phoneticPr fontId="2"/>
  </si>
  <si>
    <t>4-B-④具体的内容入力有無確認</t>
    <rPh sb="5" eb="8">
      <t>グタイテキ</t>
    </rPh>
    <rPh sb="8" eb="10">
      <t>ナイヨウ</t>
    </rPh>
    <rPh sb="10" eb="14">
      <t>ニュウリョクウム</t>
    </rPh>
    <phoneticPr fontId="2"/>
  </si>
  <si>
    <t>4-D-④入力有無確認</t>
    <rPh sb="5" eb="7">
      <t>ニュウリョク</t>
    </rPh>
    <rPh sb="7" eb="9">
      <t>ウム</t>
    </rPh>
    <phoneticPr fontId="2"/>
  </si>
  <si>
    <t>④ ③で1以外の場合の回答確認</t>
    <rPh sb="5" eb="7">
      <t>イガイ</t>
    </rPh>
    <rPh sb="8" eb="10">
      <t>バアイ</t>
    </rPh>
    <rPh sb="11" eb="13">
      <t>カイトウ</t>
    </rPh>
    <phoneticPr fontId="2"/>
  </si>
  <si>
    <t>④入力有無チェック</t>
    <rPh sb="1" eb="3">
      <t>ニュウリョク</t>
    </rPh>
    <rPh sb="3" eb="5">
      <t>ウム</t>
    </rPh>
    <phoneticPr fontId="2"/>
  </si>
  <si>
    <t>7-D-④入力有無確認</t>
    <rPh sb="5" eb="9">
      <t>ニュウリョクウム</t>
    </rPh>
    <rPh sb="9" eb="11">
      <t>カクニン</t>
    </rPh>
    <phoneticPr fontId="2"/>
  </si>
  <si>
    <t>7-D-⑤ ④で2の場合の回答確認</t>
    <rPh sb="10" eb="12">
      <t>バアイ</t>
    </rPh>
    <rPh sb="13" eb="15">
      <t>カイトウ</t>
    </rPh>
    <phoneticPr fontId="2"/>
  </si>
  <si>
    <t>④入力有無確認</t>
    <rPh sb="1" eb="5">
      <t>ニュウリョクウム</t>
    </rPh>
    <rPh sb="5" eb="7">
      <t>カクニン</t>
    </rPh>
    <phoneticPr fontId="2"/>
  </si>
  <si>
    <t>③・④ ②でeの場合の回答確認</t>
    <rPh sb="8" eb="10">
      <t>バアイ</t>
    </rPh>
    <rPh sb="11" eb="13">
      <t>カイトウ</t>
    </rPh>
    <phoneticPr fontId="2"/>
  </si>
  <si>
    <t>④入力有無確認</t>
    <rPh sb="1" eb="3">
      <t>ニュウリョク</t>
    </rPh>
    <rPh sb="3" eb="5">
      <t>ウム</t>
    </rPh>
    <rPh sb="5" eb="7">
      <t>カクニン</t>
    </rPh>
    <phoneticPr fontId="2"/>
  </si>
  <si>
    <t>④ ②-オでe以外の場合の回答確認</t>
    <rPh sb="7" eb="9">
      <t>イガイ</t>
    </rPh>
    <rPh sb="10" eb="12">
      <t>バアイ</t>
    </rPh>
    <rPh sb="13" eb="15">
      <t>カイトウ</t>
    </rPh>
    <phoneticPr fontId="2"/>
  </si>
  <si>
    <t>④g未選択時の入力有無確認</t>
    <rPh sb="2" eb="5">
      <t>ミセンタク</t>
    </rPh>
    <rPh sb="5" eb="6">
      <t>ジ</t>
    </rPh>
    <rPh sb="7" eb="9">
      <t>ニュウリョク</t>
    </rPh>
    <rPh sb="9" eb="13">
      <t>ウムカクニン</t>
    </rPh>
    <phoneticPr fontId="2"/>
  </si>
  <si>
    <t>④ ③で２の場合の入力有無確認</t>
    <rPh sb="6" eb="8">
      <t>バアイ</t>
    </rPh>
    <rPh sb="9" eb="11">
      <t>ニュウリョク</t>
    </rPh>
    <rPh sb="11" eb="15">
      <t>ウムカクニン</t>
    </rPh>
    <phoneticPr fontId="2"/>
  </si>
  <si>
    <t>3-G-③ e未選択時の入力有無確認</t>
    <phoneticPr fontId="2"/>
  </si>
  <si>
    <t>3-G-⑤ f未選択時の入力有無確認</t>
    <phoneticPr fontId="2"/>
  </si>
  <si>
    <t>④ e未選択時の入力有無確認</t>
    <phoneticPr fontId="2"/>
  </si>
  <si>
    <t>⑦ e未選択時の入力有無確認</t>
    <phoneticPr fontId="2"/>
  </si>
  <si>
    <t>⑧ p未選択時の入力有無確認</t>
    <phoneticPr fontId="2"/>
  </si>
  <si>
    <r>
      <t>オで「ａ」の場合、参加人数</t>
    </r>
    <r>
      <rPr>
        <b/>
        <sz val="9"/>
        <rFont val="ＭＳ Ｐゴシック"/>
        <family val="3"/>
        <charset val="128"/>
        <scheme val="minor"/>
      </rPr>
      <t>（人）</t>
    </r>
    <rPh sb="6" eb="8">
      <t>バアイ</t>
    </rPh>
    <rPh sb="9" eb="11">
      <t>サンカ</t>
    </rPh>
    <rPh sb="11" eb="13">
      <t>ニンズウ</t>
    </rPh>
    <phoneticPr fontId="2"/>
  </si>
  <si>
    <t>②オ j選択時の重複確認</t>
    <rPh sb="4" eb="7">
      <t>センタクジ</t>
    </rPh>
    <rPh sb="8" eb="10">
      <t>ジュウフク</t>
    </rPh>
    <rPh sb="10" eb="12">
      <t>カクニン</t>
    </rPh>
    <phoneticPr fontId="2"/>
  </si>
  <si>
    <t>②エ 801未入力時の確認</t>
    <rPh sb="6" eb="7">
      <t>ミ</t>
    </rPh>
    <rPh sb="7" eb="10">
      <t>ニュウリョクジ</t>
    </rPh>
    <rPh sb="11" eb="13">
      <t>カクニン</t>
    </rPh>
    <phoneticPr fontId="2"/>
  </si>
  <si>
    <t>②カ ②-オでa以外の場合の回答確認</t>
    <rPh sb="8" eb="10">
      <t>イガイ</t>
    </rPh>
    <rPh sb="11" eb="13">
      <t>バアイ</t>
    </rPh>
    <rPh sb="14" eb="16">
      <t>カイトウ</t>
    </rPh>
    <phoneticPr fontId="2"/>
  </si>
  <si>
    <t>①　海外での国際経験の必修化</t>
    <rPh sb="2" eb="4">
      <t>カイガイ</t>
    </rPh>
    <rPh sb="6" eb="8">
      <t>コクサイ</t>
    </rPh>
    <rPh sb="8" eb="10">
      <t>ケイケン</t>
    </rPh>
    <rPh sb="11" eb="14">
      <t>ヒッシュウカ</t>
    </rPh>
    <phoneticPr fontId="2"/>
  </si>
  <si>
    <t>F101110100010</t>
    <phoneticPr fontId="2"/>
  </si>
  <si>
    <t>F101110100029</t>
    <phoneticPr fontId="2"/>
  </si>
  <si>
    <t>F102110100572</t>
    <phoneticPr fontId="2"/>
  </si>
  <si>
    <t>3-A-①d選択時の入力確認</t>
    <rPh sb="6" eb="9">
      <t>センタクジ</t>
    </rPh>
    <rPh sb="10" eb="12">
      <t>ニュウリョク</t>
    </rPh>
    <rPh sb="12" eb="14">
      <t>カクニン</t>
    </rPh>
    <phoneticPr fontId="2"/>
  </si>
  <si>
    <t>3-A-①d未選択時の具体内容の回答確認</t>
    <rPh sb="6" eb="7">
      <t>ミ</t>
    </rPh>
    <rPh sb="7" eb="9">
      <t>センタク</t>
    </rPh>
    <rPh sb="9" eb="10">
      <t>ジ</t>
    </rPh>
    <rPh sb="11" eb="13">
      <t>グタイ</t>
    </rPh>
    <rPh sb="13" eb="15">
      <t>ナイヨウ</t>
    </rPh>
    <rPh sb="16" eb="18">
      <t>カイトウ</t>
    </rPh>
    <rPh sb="18" eb="20">
      <t>カクニン</t>
    </rPh>
    <phoneticPr fontId="2"/>
  </si>
  <si>
    <t>3-B-② ②で４未選択時の具体内容の回答確認</t>
    <rPh sb="9" eb="13">
      <t>ミセンタクジ</t>
    </rPh>
    <rPh sb="14" eb="16">
      <t>グタイ</t>
    </rPh>
    <rPh sb="16" eb="18">
      <t>ナイヨウ</t>
    </rPh>
    <rPh sb="19" eb="21">
      <t>カイトウ</t>
    </rPh>
    <phoneticPr fontId="2"/>
  </si>
  <si>
    <t>3-E-①q未選択時の具体内容の回答確認</t>
    <rPh sb="6" eb="10">
      <t>ミセンタクジ</t>
    </rPh>
    <rPh sb="11" eb="13">
      <t>グタイ</t>
    </rPh>
    <rPh sb="13" eb="15">
      <t>ナイヨウ</t>
    </rPh>
    <rPh sb="16" eb="18">
      <t>カイトウ</t>
    </rPh>
    <rPh sb="18" eb="20">
      <t>カクニン</t>
    </rPh>
    <phoneticPr fontId="2"/>
  </si>
  <si>
    <t>※未入力数（”未入力あり”の表示数）又は入力エラー数（”入力エラー”の表示数）が１以上のシートについて、再度御確認・御修正ください。</t>
    <phoneticPr fontId="2"/>
  </si>
  <si>
    <t>3-B　研究科のときの回答確認</t>
    <rPh sb="4" eb="7">
      <t>ケンキュウカ</t>
    </rPh>
    <rPh sb="11" eb="13">
      <t>カイトウ</t>
    </rPh>
    <rPh sb="13" eb="15">
      <t>カクニン</t>
    </rPh>
    <phoneticPr fontId="2"/>
  </si>
  <si>
    <t>＜大学全体（研究科は除く）の回答＞</t>
    <rPh sb="1" eb="3">
      <t>ダイガク</t>
    </rPh>
    <rPh sb="3" eb="5">
      <t>ゼンタイ</t>
    </rPh>
    <rPh sb="6" eb="9">
      <t>ケンキュウカ</t>
    </rPh>
    <rPh sb="10" eb="11">
      <t>ノゾ</t>
    </rPh>
    <rPh sb="14" eb="16">
      <t>カイトウ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</si>
</sst>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#,##0_ "/>
    <numFmt numFmtId="178" formatCode="#,##0.0_ "/>
    <numFmt numFmtId="179" formatCode="&quot;　&quot;@"/>
    <numFmt numFmtId="180" formatCode="yyyy\-mm\-dd;@"/>
    <numFmt numFmtId="181" formatCode="0_);[Red]\(0\)"/>
  </numFmts>
  <fonts count="47" x14ac:knownFonts="1">
    <font>
      <sz val="11"/>
      <color theme="1"/>
      <name val="ＭＳ Ｐ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rgb="FF0070C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u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9"/>
      <color theme="9" tint="-0.249977111117893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9"/>
      <color theme="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u/>
      <sz val="9"/>
      <name val="ＭＳ Ｐゴシック"/>
      <family val="3"/>
      <charset val="128"/>
      <scheme val="minor"/>
    </font>
    <font>
      <b/>
      <u/>
      <sz val="9"/>
      <color rgb="FF002060"/>
      <name val="ＭＳ Ｐゴシック"/>
      <family val="3"/>
      <charset val="128"/>
      <scheme val="minor"/>
    </font>
    <font>
      <sz val="9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u/>
      <sz val="9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b/>
      <u/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9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5E0B3"/>
        <bgColor rgb="FFC5E0B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27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double">
        <color theme="1"/>
      </bottom>
      <diagonal/>
    </border>
    <border>
      <left/>
      <right style="medium">
        <color theme="1"/>
      </right>
      <top style="medium">
        <color theme="1"/>
      </top>
      <bottom style="double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double">
        <color theme="1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rgb="FFFF0000"/>
      </left>
      <right style="medium">
        <color rgb="FFFF0000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rgb="FFFF0000"/>
      </left>
      <right style="medium">
        <color rgb="FFFF0000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dashed">
        <color indexed="64"/>
      </left>
      <right style="medium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dashed">
        <color indexed="64"/>
      </left>
      <right style="medium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auto="1"/>
      </right>
      <top/>
      <bottom style="medium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dashed">
        <color indexed="64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thin">
        <color auto="1"/>
      </right>
      <top style="dashed">
        <color auto="1"/>
      </top>
      <bottom/>
      <diagonal/>
    </border>
    <border>
      <left style="dashed">
        <color indexed="64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indexed="64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ashed">
        <color auto="1"/>
      </top>
      <bottom/>
      <diagonal/>
    </border>
    <border>
      <left style="medium">
        <color auto="1"/>
      </left>
      <right/>
      <top style="thin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thin">
        <color auto="1"/>
      </bottom>
      <diagonal/>
    </border>
    <border>
      <left style="medium">
        <color auto="1"/>
      </left>
      <right/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indexed="64"/>
      </right>
      <top style="thin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 style="thin">
        <color auto="1"/>
      </bottom>
      <diagonal/>
    </border>
    <border>
      <left/>
      <right style="medium">
        <color indexed="64"/>
      </right>
      <top/>
      <bottom style="dashed">
        <color auto="1"/>
      </bottom>
      <diagonal/>
    </border>
    <border>
      <left style="dashed">
        <color indexed="64"/>
      </left>
      <right/>
      <top/>
      <bottom style="medium">
        <color auto="1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dashed">
        <color auto="1"/>
      </top>
      <bottom style="dashed">
        <color auto="1"/>
      </bottom>
      <diagonal/>
    </border>
    <border>
      <left style="dashed">
        <color indexed="64"/>
      </left>
      <right/>
      <top style="dashed">
        <color auto="1"/>
      </top>
      <bottom/>
      <diagonal/>
    </border>
    <border>
      <left style="dashed">
        <color indexed="64"/>
      </left>
      <right/>
      <top style="thin">
        <color auto="1"/>
      </top>
      <bottom style="dashed">
        <color auto="1"/>
      </bottom>
      <diagonal/>
    </border>
    <border>
      <left style="dashed">
        <color indexed="64"/>
      </left>
      <right/>
      <top style="dashed">
        <color auto="1"/>
      </top>
      <bottom style="thin">
        <color auto="1"/>
      </bottom>
      <diagonal/>
    </border>
    <border>
      <left style="dashed">
        <color indexed="64"/>
      </left>
      <right/>
      <top/>
      <bottom style="dashed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dashed">
        <color auto="1"/>
      </right>
      <top/>
      <bottom style="medium">
        <color auto="1"/>
      </bottom>
      <diagonal/>
    </border>
    <border>
      <left style="thin">
        <color auto="1"/>
      </left>
      <right style="dashed">
        <color auto="1"/>
      </right>
      <top/>
      <bottom/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/>
      <bottom style="dashed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auto="1"/>
      </right>
      <top/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 style="thin">
        <color auto="1"/>
      </left>
      <right/>
      <top style="dashed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ashed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/>
      <diagonal/>
    </border>
    <border>
      <left style="medium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/>
      <top style="dash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otted">
        <color auto="1"/>
      </bottom>
      <diagonal/>
    </border>
    <border>
      <left style="thin">
        <color auto="1"/>
      </left>
      <right/>
      <top style="dash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dashed">
        <color indexed="64"/>
      </left>
      <right/>
      <top/>
      <bottom style="thin">
        <color auto="1"/>
      </bottom>
      <diagonal/>
    </border>
    <border>
      <left style="dashed">
        <color auto="1"/>
      </left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medium">
        <color auto="1"/>
      </right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otted">
        <color auto="1"/>
      </bottom>
      <diagonal/>
    </border>
    <border>
      <left style="thin">
        <color indexed="64"/>
      </left>
      <right/>
      <top style="medium">
        <color auto="1"/>
      </top>
      <bottom style="dotted">
        <color auto="1"/>
      </bottom>
      <diagonal/>
    </border>
    <border>
      <left style="medium">
        <color indexed="64"/>
      </left>
      <right/>
      <top style="medium">
        <color auto="1"/>
      </top>
      <bottom style="dashed">
        <color auto="1"/>
      </bottom>
      <diagonal/>
    </border>
    <border>
      <left style="medium">
        <color indexed="64"/>
      </left>
      <right/>
      <top style="dashed">
        <color auto="1"/>
      </top>
      <bottom style="medium">
        <color indexed="64"/>
      </bottom>
      <diagonal/>
    </border>
    <border>
      <left style="medium">
        <color auto="1"/>
      </left>
      <right/>
      <top style="dott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/>
      <right/>
      <top style="dashed">
        <color auto="1"/>
      </top>
      <bottom style="medium">
        <color indexed="64"/>
      </bottom>
      <diagonal/>
    </border>
    <border>
      <left style="dashed">
        <color indexed="64"/>
      </left>
      <right/>
      <top style="dashed">
        <color auto="1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/>
      <bottom/>
      <diagonal/>
    </border>
    <border>
      <left style="dotted">
        <color indexed="64"/>
      </left>
      <right style="medium">
        <color auto="1"/>
      </right>
      <top style="dotted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 style="medium">
        <color auto="1"/>
      </right>
      <top style="dotted">
        <color indexed="64"/>
      </top>
      <bottom/>
      <diagonal/>
    </border>
    <border>
      <left style="dotted">
        <color indexed="64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 style="thin">
        <color indexed="64"/>
      </right>
      <top style="dotted">
        <color indexed="64"/>
      </top>
      <bottom style="medium">
        <color auto="1"/>
      </bottom>
      <diagonal/>
    </border>
    <border>
      <left/>
      <right/>
      <top style="dotted">
        <color indexed="64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dotted">
        <color indexed="64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auto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dashed">
        <color indexed="64"/>
      </left>
      <right style="dashed">
        <color theme="1"/>
      </right>
      <top/>
      <bottom style="medium">
        <color auto="1"/>
      </bottom>
      <diagonal/>
    </border>
    <border>
      <left style="dashed">
        <color indexed="64"/>
      </left>
      <right style="dashed">
        <color theme="1"/>
      </right>
      <top style="medium">
        <color auto="1"/>
      </top>
      <bottom/>
      <diagonal/>
    </border>
    <border>
      <left style="dashed">
        <color indexed="64"/>
      </left>
      <right style="dashed">
        <color theme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dashed">
        <color theme="1"/>
      </right>
      <top style="dashed">
        <color auto="1"/>
      </top>
      <bottom/>
      <diagonal/>
    </border>
    <border>
      <left style="dashed">
        <color indexed="64"/>
      </left>
      <right style="dashed">
        <color theme="1"/>
      </right>
      <top style="thin">
        <color auto="1"/>
      </top>
      <bottom style="dashed">
        <color auto="1"/>
      </bottom>
      <diagonal/>
    </border>
    <border>
      <left style="dashed">
        <color indexed="64"/>
      </left>
      <right style="dashed">
        <color theme="1"/>
      </right>
      <top style="dashed">
        <color auto="1"/>
      </top>
      <bottom style="thin">
        <color auto="1"/>
      </bottom>
      <diagonal/>
    </border>
    <border>
      <left style="dashed">
        <color indexed="64"/>
      </left>
      <right style="dashed">
        <color theme="1"/>
      </right>
      <top/>
      <bottom style="dashed">
        <color auto="1"/>
      </bottom>
      <diagonal/>
    </border>
    <border>
      <left style="dashed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dashed">
        <color auto="1"/>
      </right>
      <top style="thin">
        <color auto="1"/>
      </top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dashed">
        <color indexed="64"/>
      </right>
      <top style="medium">
        <color auto="1"/>
      </top>
      <bottom/>
      <diagonal/>
    </border>
    <border>
      <left style="thin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/>
      <right style="dashed">
        <color auto="1"/>
      </right>
      <top style="dashed">
        <color auto="1"/>
      </top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dashed">
        <color indexed="64"/>
      </left>
      <right style="dashed">
        <color theme="1"/>
      </right>
      <top style="dashed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indexed="64"/>
      </bottom>
      <diagonal/>
    </border>
    <border>
      <left/>
      <right style="thin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thin">
        <color indexed="64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thin">
        <color indexed="64"/>
      </right>
      <top style="dashed">
        <color auto="1"/>
      </top>
      <bottom style="dotted">
        <color auto="1"/>
      </bottom>
      <diagonal/>
    </border>
    <border>
      <left/>
      <right style="medium">
        <color auto="1"/>
      </right>
      <top style="dashed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ashed">
        <color indexed="64"/>
      </bottom>
      <diagonal/>
    </border>
    <border>
      <left style="dashed">
        <color auto="1"/>
      </left>
      <right style="thin">
        <color indexed="64"/>
      </right>
      <top style="medium">
        <color auto="1"/>
      </top>
      <bottom/>
      <diagonal/>
    </border>
    <border>
      <left style="dashed">
        <color auto="1"/>
      </left>
      <right style="thin">
        <color indexed="64"/>
      </right>
      <top style="dashed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dotted">
        <color indexed="64"/>
      </bottom>
      <diagonal/>
    </border>
    <border>
      <left style="dotted">
        <color indexed="64"/>
      </left>
      <right style="medium">
        <color auto="1"/>
      </right>
      <top/>
      <bottom style="dotted">
        <color indexed="64"/>
      </bottom>
      <diagonal/>
    </border>
    <border>
      <left style="dotted">
        <color indexed="64"/>
      </left>
      <right style="medium">
        <color auto="1"/>
      </right>
      <top style="thin">
        <color indexed="64"/>
      </top>
      <bottom style="dotted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 diagonalDown="1"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thin">
        <color theme="1"/>
      </diagonal>
    </border>
    <border>
      <left style="thin">
        <color auto="1"/>
      </left>
      <right style="medium">
        <color indexed="64"/>
      </right>
      <top style="medium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thin">
        <color theme="1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dashed">
        <color indexed="64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medium">
        <color theme="1"/>
      </bottom>
      <diagonal/>
    </border>
  </borders>
  <cellStyleXfs count="12">
    <xf numFmtId="0" fontId="0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3" fillId="0" borderId="0">
      <alignment vertical="center"/>
    </xf>
    <xf numFmtId="0" fontId="33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</cellStyleXfs>
  <cellXfs count="1213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5" applyFont="1" applyProtection="1">
      <alignment vertical="center"/>
      <protection hidden="1"/>
    </xf>
    <xf numFmtId="0" fontId="7" fillId="2" borderId="17" xfId="5" applyFont="1" applyFill="1" applyBorder="1" applyAlignment="1" applyProtection="1">
      <alignment horizontal="center" vertical="center" wrapText="1"/>
      <protection hidden="1"/>
    </xf>
    <xf numFmtId="0" fontId="7" fillId="2" borderId="18" xfId="5" applyFont="1" applyFill="1" applyBorder="1" applyAlignment="1" applyProtection="1">
      <alignment horizontal="center" vertical="center" wrapText="1"/>
      <protection hidden="1"/>
    </xf>
    <xf numFmtId="0" fontId="7" fillId="2" borderId="19" xfId="5" applyFont="1" applyFill="1" applyBorder="1" applyAlignment="1" applyProtection="1">
      <alignment horizontal="center" vertical="center" wrapText="1"/>
      <protection hidden="1"/>
    </xf>
    <xf numFmtId="176" fontId="10" fillId="0" borderId="20" xfId="6" applyNumberFormat="1" applyFont="1" applyBorder="1" applyAlignment="1" applyProtection="1">
      <alignment horizontal="center" wrapText="1"/>
      <protection hidden="1"/>
    </xf>
    <xf numFmtId="0" fontId="10" fillId="0" borderId="21" xfId="6" applyFont="1" applyBorder="1" applyAlignment="1" applyProtection="1">
      <alignment wrapText="1"/>
      <protection hidden="1"/>
    </xf>
    <xf numFmtId="0" fontId="10" fillId="0" borderId="22" xfId="6" applyFont="1" applyBorder="1" applyAlignment="1" applyProtection="1">
      <alignment wrapText="1"/>
      <protection hidden="1"/>
    </xf>
    <xf numFmtId="176" fontId="10" fillId="0" borderId="23" xfId="6" applyNumberFormat="1" applyFont="1" applyBorder="1" applyAlignment="1" applyProtection="1">
      <alignment horizontal="center" wrapText="1"/>
      <protection hidden="1"/>
    </xf>
    <xf numFmtId="0" fontId="10" fillId="0" borderId="24" xfId="6" applyFont="1" applyBorder="1" applyAlignment="1" applyProtection="1">
      <alignment wrapText="1"/>
      <protection hidden="1"/>
    </xf>
    <xf numFmtId="0" fontId="10" fillId="0" borderId="25" xfId="6" applyFont="1" applyBorder="1" applyAlignment="1" applyProtection="1">
      <alignment wrapText="1"/>
      <protection hidden="1"/>
    </xf>
    <xf numFmtId="0" fontId="10" fillId="0" borderId="23" xfId="6" applyFont="1" applyBorder="1" applyAlignment="1" applyProtection="1">
      <alignment horizontal="center" wrapText="1"/>
      <protection hidden="1"/>
    </xf>
    <xf numFmtId="0" fontId="10" fillId="0" borderId="26" xfId="6" applyFont="1" applyBorder="1" applyAlignment="1" applyProtection="1">
      <alignment horizontal="center" wrapText="1"/>
      <protection hidden="1"/>
    </xf>
    <xf numFmtId="0" fontId="10" fillId="0" borderId="27" xfId="6" applyFont="1" applyBorder="1" applyAlignment="1" applyProtection="1">
      <alignment wrapText="1"/>
      <protection hidden="1"/>
    </xf>
    <xf numFmtId="0" fontId="10" fillId="0" borderId="28" xfId="6" applyFont="1" applyBorder="1" applyAlignment="1" applyProtection="1">
      <alignment wrapText="1"/>
      <protection hidden="1"/>
    </xf>
    <xf numFmtId="0" fontId="10" fillId="3" borderId="20" xfId="6" applyFont="1" applyFill="1" applyBorder="1" applyAlignment="1" applyProtection="1">
      <alignment horizontal="center" wrapText="1"/>
      <protection hidden="1"/>
    </xf>
    <xf numFmtId="0" fontId="10" fillId="3" borderId="21" xfId="6" applyFont="1" applyFill="1" applyBorder="1" applyAlignment="1" applyProtection="1">
      <alignment wrapText="1"/>
      <protection hidden="1"/>
    </xf>
    <xf numFmtId="0" fontId="10" fillId="3" borderId="22" xfId="6" applyFont="1" applyFill="1" applyBorder="1" applyAlignment="1" applyProtection="1">
      <alignment wrapText="1"/>
      <protection hidden="1"/>
    </xf>
    <xf numFmtId="0" fontId="10" fillId="3" borderId="23" xfId="6" applyFont="1" applyFill="1" applyBorder="1" applyAlignment="1" applyProtection="1">
      <alignment horizontal="center" wrapText="1"/>
      <protection hidden="1"/>
    </xf>
    <xf numFmtId="0" fontId="10" fillId="3" borderId="24" xfId="6" applyFont="1" applyFill="1" applyBorder="1" applyAlignment="1" applyProtection="1">
      <alignment wrapText="1"/>
      <protection hidden="1"/>
    </xf>
    <xf numFmtId="0" fontId="10" fillId="3" borderId="25" xfId="6" applyFont="1" applyFill="1" applyBorder="1" applyAlignment="1" applyProtection="1">
      <alignment wrapText="1"/>
      <protection hidden="1"/>
    </xf>
    <xf numFmtId="0" fontId="10" fillId="3" borderId="26" xfId="6" applyFont="1" applyFill="1" applyBorder="1" applyAlignment="1" applyProtection="1">
      <alignment horizontal="center" wrapText="1"/>
      <protection hidden="1"/>
    </xf>
    <xf numFmtId="0" fontId="10" fillId="3" borderId="27" xfId="6" applyFont="1" applyFill="1" applyBorder="1" applyAlignment="1" applyProtection="1">
      <alignment wrapText="1"/>
      <protection hidden="1"/>
    </xf>
    <xf numFmtId="0" fontId="10" fillId="3" borderId="29" xfId="6" applyFont="1" applyFill="1" applyBorder="1" applyAlignment="1" applyProtection="1">
      <alignment wrapText="1"/>
      <protection hidden="1"/>
    </xf>
    <xf numFmtId="0" fontId="10" fillId="0" borderId="20" xfId="6" applyFont="1" applyBorder="1" applyAlignment="1" applyProtection="1">
      <alignment horizontal="center" wrapText="1"/>
      <protection hidden="1"/>
    </xf>
    <xf numFmtId="0" fontId="7" fillId="0" borderId="30" xfId="5" applyFont="1" applyBorder="1" applyProtection="1">
      <alignment vertical="center"/>
      <protection hidden="1"/>
    </xf>
    <xf numFmtId="0" fontId="7" fillId="0" borderId="31" xfId="5" applyFont="1" applyBorder="1" applyProtection="1">
      <alignment vertical="center"/>
      <protection hidden="1"/>
    </xf>
    <xf numFmtId="0" fontId="10" fillId="3" borderId="32" xfId="6" applyFont="1" applyFill="1" applyBorder="1" applyAlignment="1" applyProtection="1">
      <alignment wrapText="1"/>
      <protection hidden="1"/>
    </xf>
    <xf numFmtId="0" fontId="7" fillId="0" borderId="32" xfId="5" applyFont="1" applyBorder="1" applyProtection="1">
      <alignment vertical="center"/>
      <protection hidden="1"/>
    </xf>
    <xf numFmtId="0" fontId="7" fillId="0" borderId="28" xfId="5" applyFont="1" applyBorder="1" applyProtection="1">
      <alignment vertical="center"/>
      <protection hidden="1"/>
    </xf>
    <xf numFmtId="0" fontId="10" fillId="3" borderId="33" xfId="6" applyFont="1" applyFill="1" applyBorder="1" applyAlignment="1" applyProtection="1">
      <alignment horizontal="center" wrapText="1"/>
      <protection hidden="1"/>
    </xf>
    <xf numFmtId="0" fontId="10" fillId="3" borderId="34" xfId="6" applyFont="1" applyFill="1" applyBorder="1" applyAlignment="1" applyProtection="1">
      <alignment wrapText="1"/>
      <protection hidden="1"/>
    </xf>
    <xf numFmtId="0" fontId="7" fillId="0" borderId="0" xfId="5" applyFont="1" applyAlignment="1" applyProtection="1">
      <alignment vertical="center" wrapText="1"/>
      <protection hidden="1"/>
    </xf>
    <xf numFmtId="0" fontId="7" fillId="0" borderId="0" xfId="5" applyFont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 applyProtection="1">
      <alignment vertical="center"/>
      <protection hidden="1"/>
    </xf>
    <xf numFmtId="0" fontId="13" fillId="0" borderId="40" xfId="0" applyFont="1" applyBorder="1">
      <alignment vertical="center"/>
    </xf>
    <xf numFmtId="0" fontId="13" fillId="0" borderId="42" xfId="0" applyFont="1" applyBorder="1">
      <alignment vertical="center"/>
    </xf>
    <xf numFmtId="0" fontId="15" fillId="0" borderId="0" xfId="0" applyFont="1">
      <alignment vertical="center"/>
    </xf>
    <xf numFmtId="0" fontId="15" fillId="0" borderId="44" xfId="0" applyFont="1" applyBorder="1">
      <alignment vertical="center"/>
    </xf>
    <xf numFmtId="0" fontId="13" fillId="0" borderId="45" xfId="0" applyFont="1" applyBorder="1">
      <alignment vertical="center"/>
    </xf>
    <xf numFmtId="0" fontId="15" fillId="0" borderId="46" xfId="0" applyFont="1" applyBorder="1">
      <alignment vertical="center"/>
    </xf>
    <xf numFmtId="0" fontId="13" fillId="4" borderId="39" xfId="0" applyFont="1" applyFill="1" applyBorder="1">
      <alignment vertical="center"/>
    </xf>
    <xf numFmtId="0" fontId="13" fillId="4" borderId="35" xfId="0" applyFont="1" applyFill="1" applyBorder="1">
      <alignment vertical="center"/>
    </xf>
    <xf numFmtId="0" fontId="13" fillId="4" borderId="40" xfId="0" applyFont="1" applyFill="1" applyBorder="1">
      <alignment vertical="center"/>
    </xf>
    <xf numFmtId="0" fontId="13" fillId="4" borderId="37" xfId="0" applyFont="1" applyFill="1" applyBorder="1">
      <alignment vertical="center"/>
    </xf>
    <xf numFmtId="0" fontId="13" fillId="4" borderId="41" xfId="0" applyFont="1" applyFill="1" applyBorder="1">
      <alignment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44" xfId="0" applyFont="1" applyFill="1" applyBorder="1" applyAlignment="1">
      <alignment horizontal="center" vertical="center"/>
    </xf>
    <xf numFmtId="0" fontId="13" fillId="4" borderId="48" xfId="0" applyFont="1" applyFill="1" applyBorder="1">
      <alignment vertical="center"/>
    </xf>
    <xf numFmtId="177" fontId="13" fillId="0" borderId="51" xfId="0" applyNumberFormat="1" applyFont="1" applyBorder="1" applyProtection="1">
      <alignment vertical="center"/>
      <protection locked="0"/>
    </xf>
    <xf numFmtId="177" fontId="13" fillId="0" borderId="52" xfId="0" applyNumberFormat="1" applyFont="1" applyBorder="1" applyProtection="1">
      <alignment vertical="center"/>
      <protection locked="0"/>
    </xf>
    <xf numFmtId="177" fontId="13" fillId="0" borderId="55" xfId="0" applyNumberFormat="1" applyFont="1" applyBorder="1" applyProtection="1">
      <alignment vertical="center"/>
      <protection locked="0"/>
    </xf>
    <xf numFmtId="177" fontId="13" fillId="0" borderId="58" xfId="0" applyNumberFormat="1" applyFont="1" applyBorder="1" applyProtection="1">
      <alignment vertical="center"/>
      <protection locked="0"/>
    </xf>
    <xf numFmtId="177" fontId="13" fillId="0" borderId="61" xfId="0" applyNumberFormat="1" applyFont="1" applyBorder="1" applyProtection="1">
      <alignment vertical="center"/>
      <protection locked="0"/>
    </xf>
    <xf numFmtId="177" fontId="13" fillId="0" borderId="64" xfId="0" applyNumberFormat="1" applyFont="1" applyBorder="1" applyProtection="1">
      <alignment vertical="center"/>
      <protection locked="0"/>
    </xf>
    <xf numFmtId="177" fontId="13" fillId="0" borderId="50" xfId="0" applyNumberFormat="1" applyFont="1" applyBorder="1" applyAlignment="1" applyProtection="1">
      <alignment horizontal="center" vertical="center"/>
      <protection locked="0"/>
    </xf>
    <xf numFmtId="177" fontId="13" fillId="0" borderId="54" xfId="0" applyNumberFormat="1" applyFont="1" applyBorder="1" applyAlignment="1" applyProtection="1">
      <alignment horizontal="center" vertical="center"/>
      <protection locked="0"/>
    </xf>
    <xf numFmtId="177" fontId="13" fillId="0" borderId="60" xfId="0" applyNumberFormat="1" applyFont="1" applyBorder="1" applyAlignment="1" applyProtection="1">
      <alignment horizontal="center" vertical="center"/>
      <protection locked="0"/>
    </xf>
    <xf numFmtId="177" fontId="13" fillId="0" borderId="63" xfId="0" applyNumberFormat="1" applyFont="1" applyBorder="1" applyAlignment="1" applyProtection="1">
      <alignment horizontal="center" vertical="center"/>
      <protection locked="0"/>
    </xf>
    <xf numFmtId="177" fontId="13" fillId="0" borderId="57" xfId="0" applyNumberFormat="1" applyFont="1" applyBorder="1" applyAlignment="1" applyProtection="1">
      <alignment horizontal="center" vertical="center"/>
      <protection locked="0"/>
    </xf>
    <xf numFmtId="177" fontId="13" fillId="0" borderId="49" xfId="0" applyNumberFormat="1" applyFont="1" applyBorder="1" applyAlignment="1" applyProtection="1">
      <alignment horizontal="center" vertical="center"/>
      <protection locked="0"/>
    </xf>
    <xf numFmtId="177" fontId="13" fillId="0" borderId="70" xfId="0" applyNumberFormat="1" applyFont="1" applyBorder="1" applyAlignment="1" applyProtection="1">
      <alignment horizontal="center" vertical="center"/>
      <protection locked="0"/>
    </xf>
    <xf numFmtId="177" fontId="13" fillId="0" borderId="71" xfId="0" applyNumberFormat="1" applyFont="1" applyBorder="1" applyAlignment="1" applyProtection="1">
      <alignment horizontal="center" vertical="center"/>
      <protection locked="0"/>
    </xf>
    <xf numFmtId="177" fontId="13" fillId="0" borderId="72" xfId="0" applyNumberFormat="1" applyFont="1" applyBorder="1" applyAlignment="1" applyProtection="1">
      <alignment horizontal="center" vertical="center"/>
      <protection locked="0"/>
    </xf>
    <xf numFmtId="177" fontId="13" fillId="0" borderId="73" xfId="0" applyNumberFormat="1" applyFont="1" applyBorder="1" applyAlignment="1" applyProtection="1">
      <alignment horizontal="center" vertical="center"/>
      <protection locked="0"/>
    </xf>
    <xf numFmtId="177" fontId="13" fillId="0" borderId="74" xfId="0" applyNumberFormat="1" applyFont="1" applyBorder="1" applyAlignment="1" applyProtection="1">
      <alignment horizontal="center" vertical="center"/>
      <protection locked="0"/>
    </xf>
    <xf numFmtId="177" fontId="13" fillId="0" borderId="75" xfId="0" applyNumberFormat="1" applyFont="1" applyBorder="1" applyAlignment="1" applyProtection="1">
      <alignment horizontal="center" vertical="center"/>
      <protection locked="0"/>
    </xf>
    <xf numFmtId="177" fontId="13" fillId="0" borderId="69" xfId="0" applyNumberFormat="1" applyFont="1" applyBorder="1" applyAlignment="1" applyProtection="1">
      <alignment horizontal="center" vertical="center"/>
      <protection locked="0"/>
    </xf>
    <xf numFmtId="177" fontId="13" fillId="0" borderId="66" xfId="0" applyNumberFormat="1" applyFont="1" applyBorder="1" applyAlignment="1" applyProtection="1">
      <alignment horizontal="center" vertical="center"/>
      <protection locked="0"/>
    </xf>
    <xf numFmtId="177" fontId="13" fillId="0" borderId="51" xfId="0" applyNumberFormat="1" applyFont="1" applyBorder="1" applyAlignment="1" applyProtection="1">
      <alignment horizontal="center" vertical="center"/>
      <protection locked="0"/>
    </xf>
    <xf numFmtId="177" fontId="13" fillId="0" borderId="55" xfId="0" applyNumberFormat="1" applyFont="1" applyBorder="1" applyAlignment="1" applyProtection="1">
      <alignment horizontal="center" vertical="center"/>
      <protection locked="0"/>
    </xf>
    <xf numFmtId="177" fontId="13" fillId="0" borderId="61" xfId="0" applyNumberFormat="1" applyFont="1" applyBorder="1" applyAlignment="1" applyProtection="1">
      <alignment horizontal="center" vertical="center"/>
      <protection locked="0"/>
    </xf>
    <xf numFmtId="177" fontId="13" fillId="0" borderId="64" xfId="0" applyNumberFormat="1" applyFont="1" applyBorder="1" applyAlignment="1" applyProtection="1">
      <alignment horizontal="center" vertical="center"/>
      <protection locked="0"/>
    </xf>
    <xf numFmtId="177" fontId="13" fillId="0" borderId="58" xfId="0" applyNumberFormat="1" applyFont="1" applyBorder="1" applyAlignment="1" applyProtection="1">
      <alignment horizontal="center" vertical="center"/>
      <protection locked="0"/>
    </xf>
    <xf numFmtId="177" fontId="13" fillId="0" borderId="52" xfId="0" applyNumberFormat="1" applyFont="1" applyBorder="1" applyAlignment="1" applyProtection="1">
      <alignment horizontal="center" vertical="center"/>
      <protection locked="0"/>
    </xf>
    <xf numFmtId="0" fontId="13" fillId="4" borderId="0" xfId="0" applyFont="1" applyFill="1">
      <alignment vertical="center"/>
    </xf>
    <xf numFmtId="0" fontId="13" fillId="4" borderId="84" xfId="0" applyFont="1" applyFill="1" applyBorder="1">
      <alignment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91" xfId="0" applyFont="1" applyFill="1" applyBorder="1" applyAlignment="1">
      <alignment horizontal="center" vertical="center"/>
    </xf>
    <xf numFmtId="177" fontId="13" fillId="0" borderId="92" xfId="0" applyNumberFormat="1" applyFont="1" applyBorder="1" applyAlignment="1" applyProtection="1">
      <alignment horizontal="center" vertical="center"/>
      <protection locked="0"/>
    </xf>
    <xf numFmtId="177" fontId="13" fillId="0" borderId="93" xfId="0" applyNumberFormat="1" applyFont="1" applyBorder="1" applyAlignment="1" applyProtection="1">
      <alignment horizontal="center" vertical="center"/>
      <protection locked="0"/>
    </xf>
    <xf numFmtId="177" fontId="13" fillId="0" borderId="77" xfId="0" applyNumberFormat="1" applyFont="1" applyBorder="1" applyAlignment="1" applyProtection="1">
      <alignment horizontal="center" vertical="center"/>
      <protection locked="0"/>
    </xf>
    <xf numFmtId="177" fontId="13" fillId="0" borderId="94" xfId="0" applyNumberFormat="1" applyFont="1" applyBorder="1" applyAlignment="1" applyProtection="1">
      <alignment horizontal="center" vertical="center"/>
      <protection locked="0"/>
    </xf>
    <xf numFmtId="177" fontId="13" fillId="0" borderId="78" xfId="0" applyNumberFormat="1" applyFont="1" applyBorder="1" applyAlignment="1" applyProtection="1">
      <alignment horizontal="center" vertical="center"/>
      <protection locked="0"/>
    </xf>
    <xf numFmtId="177" fontId="13" fillId="0" borderId="95" xfId="0" applyNumberFormat="1" applyFont="1" applyBorder="1" applyAlignment="1" applyProtection="1">
      <alignment horizontal="center" vertical="center"/>
      <protection locked="0"/>
    </xf>
    <xf numFmtId="177" fontId="13" fillId="0" borderId="79" xfId="0" applyNumberFormat="1" applyFont="1" applyBorder="1" applyAlignment="1" applyProtection="1">
      <alignment horizontal="center" vertical="center"/>
      <protection locked="0"/>
    </xf>
    <xf numFmtId="177" fontId="13" fillId="0" borderId="96" xfId="0" applyNumberFormat="1" applyFont="1" applyBorder="1" applyAlignment="1" applyProtection="1">
      <alignment horizontal="center" vertical="center"/>
      <protection locked="0"/>
    </xf>
    <xf numFmtId="177" fontId="13" fillId="0" borderId="80" xfId="0" applyNumberFormat="1" applyFont="1" applyBorder="1" applyAlignment="1" applyProtection="1">
      <alignment horizontal="center" vertical="center"/>
      <protection locked="0"/>
    </xf>
    <xf numFmtId="177" fontId="13" fillId="0" borderId="97" xfId="0" applyNumberFormat="1" applyFont="1" applyBorder="1" applyAlignment="1" applyProtection="1">
      <alignment horizontal="center" vertical="center"/>
      <protection locked="0"/>
    </xf>
    <xf numFmtId="177" fontId="13" fillId="0" borderId="91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0" xfId="0" applyFont="1">
      <alignment vertical="center"/>
    </xf>
    <xf numFmtId="0" fontId="13" fillId="4" borderId="82" xfId="0" applyFont="1" applyFill="1" applyBorder="1" applyAlignment="1">
      <alignment horizontal="center" vertical="center"/>
    </xf>
    <xf numFmtId="177" fontId="13" fillId="0" borderId="0" xfId="0" applyNumberFormat="1" applyFont="1" applyAlignment="1" applyProtection="1">
      <alignment horizontal="center" vertical="center"/>
      <protection locked="0"/>
    </xf>
    <xf numFmtId="177" fontId="13" fillId="0" borderId="98" xfId="0" applyNumberFormat="1" applyFont="1" applyBorder="1" applyAlignment="1" applyProtection="1">
      <alignment horizontal="center" vertical="center"/>
      <protection locked="0"/>
    </xf>
    <xf numFmtId="177" fontId="13" fillId="0" borderId="99" xfId="0" applyNumberFormat="1" applyFont="1" applyBorder="1" applyAlignment="1" applyProtection="1">
      <alignment horizontal="center" vertical="center"/>
      <protection locked="0"/>
    </xf>
    <xf numFmtId="177" fontId="13" fillId="0" borderId="100" xfId="0" applyNumberFormat="1" applyFont="1" applyBorder="1" applyAlignment="1" applyProtection="1">
      <alignment horizontal="center" vertical="center"/>
      <protection locked="0"/>
    </xf>
    <xf numFmtId="177" fontId="13" fillId="0" borderId="101" xfId="0" applyNumberFormat="1" applyFont="1" applyBorder="1" applyAlignment="1" applyProtection="1">
      <alignment horizontal="center" vertical="center"/>
      <protection locked="0"/>
    </xf>
    <xf numFmtId="177" fontId="13" fillId="0" borderId="102" xfId="0" applyNumberFormat="1" applyFont="1" applyBorder="1" applyAlignment="1" applyProtection="1">
      <alignment horizontal="center" vertical="center"/>
      <protection locked="0"/>
    </xf>
    <xf numFmtId="0" fontId="13" fillId="4" borderId="103" xfId="0" applyFont="1" applyFill="1" applyBorder="1">
      <alignment vertical="center"/>
    </xf>
    <xf numFmtId="0" fontId="13" fillId="0" borderId="88" xfId="0" applyFont="1" applyBorder="1">
      <alignment vertical="center"/>
    </xf>
    <xf numFmtId="0" fontId="15" fillId="0" borderId="59" xfId="0" applyFont="1" applyBorder="1">
      <alignment vertical="center"/>
    </xf>
    <xf numFmtId="0" fontId="13" fillId="0" borderId="87" xfId="0" applyFont="1" applyBorder="1">
      <alignment vertical="center"/>
    </xf>
    <xf numFmtId="0" fontId="15" fillId="0" borderId="53" xfId="0" applyFont="1" applyBorder="1">
      <alignment vertical="center"/>
    </xf>
    <xf numFmtId="0" fontId="13" fillId="0" borderId="90" xfId="0" applyFont="1" applyBorder="1">
      <alignment vertical="center"/>
    </xf>
    <xf numFmtId="0" fontId="15" fillId="0" borderId="56" xfId="0" applyFont="1" applyBorder="1">
      <alignment vertical="center"/>
    </xf>
    <xf numFmtId="0" fontId="13" fillId="0" borderId="89" xfId="0" applyFont="1" applyBorder="1">
      <alignment vertical="center"/>
    </xf>
    <xf numFmtId="0" fontId="15" fillId="0" borderId="62" xfId="0" applyFont="1" applyBorder="1">
      <alignment vertical="center"/>
    </xf>
    <xf numFmtId="0" fontId="13" fillId="4" borderId="104" xfId="0" applyFont="1" applyFill="1" applyBorder="1">
      <alignment vertical="center"/>
    </xf>
    <xf numFmtId="0" fontId="13" fillId="4" borderId="43" xfId="0" applyFont="1" applyFill="1" applyBorder="1" applyAlignment="1">
      <alignment horizontal="center" vertical="center"/>
    </xf>
    <xf numFmtId="177" fontId="13" fillId="0" borderId="110" xfId="0" applyNumberFormat="1" applyFont="1" applyBorder="1" applyAlignment="1" applyProtection="1">
      <alignment horizontal="center" vertical="center"/>
      <protection locked="0"/>
    </xf>
    <xf numFmtId="177" fontId="13" fillId="0" borderId="111" xfId="0" applyNumberFormat="1" applyFont="1" applyBorder="1" applyAlignment="1" applyProtection="1">
      <alignment horizontal="center" vertical="center"/>
      <protection locked="0"/>
    </xf>
    <xf numFmtId="177" fontId="13" fillId="0" borderId="112" xfId="0" applyNumberFormat="1" applyFont="1" applyBorder="1" applyAlignment="1" applyProtection="1">
      <alignment horizontal="center" vertical="center"/>
      <protection locked="0"/>
    </xf>
    <xf numFmtId="177" fontId="13" fillId="0" borderId="113" xfId="0" applyNumberFormat="1" applyFont="1" applyBorder="1" applyAlignment="1" applyProtection="1">
      <alignment horizontal="center" vertical="center"/>
      <protection locked="0"/>
    </xf>
    <xf numFmtId="177" fontId="13" fillId="0" borderId="114" xfId="0" applyNumberFormat="1" applyFont="1" applyBorder="1" applyAlignment="1" applyProtection="1">
      <alignment horizontal="center" vertical="center"/>
      <protection locked="0"/>
    </xf>
    <xf numFmtId="177" fontId="13" fillId="0" borderId="116" xfId="0" applyNumberFormat="1" applyFont="1" applyBorder="1" applyAlignment="1" applyProtection="1">
      <alignment horizontal="center" vertical="center"/>
      <protection locked="0"/>
    </xf>
    <xf numFmtId="177" fontId="13" fillId="0" borderId="117" xfId="0" applyNumberFormat="1" applyFont="1" applyBorder="1" applyAlignment="1" applyProtection="1">
      <alignment horizontal="center" vertical="center"/>
      <protection locked="0"/>
    </xf>
    <xf numFmtId="177" fontId="13" fillId="0" borderId="118" xfId="0" applyNumberFormat="1" applyFont="1" applyBorder="1" applyAlignment="1" applyProtection="1">
      <alignment horizontal="center" vertical="center"/>
      <protection locked="0"/>
    </xf>
    <xf numFmtId="177" fontId="13" fillId="0" borderId="119" xfId="0" applyNumberFormat="1" applyFont="1" applyBorder="1" applyAlignment="1" applyProtection="1">
      <alignment horizontal="center" vertical="center"/>
      <protection locked="0"/>
    </xf>
    <xf numFmtId="177" fontId="13" fillId="0" borderId="120" xfId="0" applyNumberFormat="1" applyFont="1" applyBorder="1" applyAlignment="1" applyProtection="1">
      <alignment horizontal="center" vertical="center"/>
      <protection locked="0"/>
    </xf>
    <xf numFmtId="177" fontId="13" fillId="0" borderId="121" xfId="0" applyNumberFormat="1" applyFont="1" applyBorder="1" applyAlignment="1" applyProtection="1">
      <alignment horizontal="center" vertical="center"/>
      <protection locked="0"/>
    </xf>
    <xf numFmtId="177" fontId="13" fillId="0" borderId="115" xfId="0" applyNumberFormat="1" applyFont="1" applyBorder="1" applyAlignment="1" applyProtection="1">
      <alignment horizontal="center" vertical="center"/>
      <protection locked="0"/>
    </xf>
    <xf numFmtId="0" fontId="13" fillId="4" borderId="42" xfId="0" applyFont="1" applyFill="1" applyBorder="1">
      <alignment vertical="center"/>
    </xf>
    <xf numFmtId="177" fontId="13" fillId="0" borderId="40" xfId="0" applyNumberFormat="1" applyFont="1" applyBorder="1" applyAlignment="1" applyProtection="1">
      <alignment horizontal="center" vertical="center"/>
      <protection locked="0"/>
    </xf>
    <xf numFmtId="177" fontId="13" fillId="0" borderId="45" xfId="0" applyNumberFormat="1" applyFont="1" applyBorder="1" applyAlignment="1" applyProtection="1">
      <alignment horizontal="center" vertical="center"/>
      <protection locked="0"/>
    </xf>
    <xf numFmtId="177" fontId="13" fillId="0" borderId="87" xfId="0" applyNumberFormat="1" applyFont="1" applyBorder="1" applyAlignment="1" applyProtection="1">
      <alignment horizontal="center" vertical="center"/>
      <protection locked="0"/>
    </xf>
    <xf numFmtId="177" fontId="13" fillId="0" borderId="88" xfId="0" applyNumberFormat="1" applyFont="1" applyBorder="1" applyAlignment="1" applyProtection="1">
      <alignment horizontal="center" vertical="center"/>
      <protection locked="0"/>
    </xf>
    <xf numFmtId="177" fontId="13" fillId="0" borderId="89" xfId="0" applyNumberFormat="1" applyFont="1" applyBorder="1" applyAlignment="1" applyProtection="1">
      <alignment horizontal="center" vertical="center"/>
      <protection locked="0"/>
    </xf>
    <xf numFmtId="177" fontId="13" fillId="0" borderId="90" xfId="0" applyNumberFormat="1" applyFont="1" applyBorder="1" applyAlignment="1" applyProtection="1">
      <alignment horizontal="center" vertical="center"/>
      <protection locked="0"/>
    </xf>
    <xf numFmtId="177" fontId="13" fillId="0" borderId="42" xfId="0" applyNumberFormat="1" applyFont="1" applyBorder="1" applyAlignment="1" applyProtection="1">
      <alignment horizontal="center" vertical="center"/>
      <protection locked="0"/>
    </xf>
    <xf numFmtId="0" fontId="13" fillId="4" borderId="47" xfId="0" applyFont="1" applyFill="1" applyBorder="1">
      <alignment vertical="center"/>
    </xf>
    <xf numFmtId="0" fontId="15" fillId="4" borderId="49" xfId="0" applyFont="1" applyFill="1" applyBorder="1" applyAlignment="1">
      <alignment horizontal="center" vertical="center"/>
    </xf>
    <xf numFmtId="0" fontId="13" fillId="4" borderId="122" xfId="0" applyFont="1" applyFill="1" applyBorder="1">
      <alignment vertical="center"/>
    </xf>
    <xf numFmtId="0" fontId="13" fillId="4" borderId="123" xfId="0" applyFont="1" applyFill="1" applyBorder="1">
      <alignment vertical="center"/>
    </xf>
    <xf numFmtId="0" fontId="13" fillId="4" borderId="42" xfId="0" applyFont="1" applyFill="1" applyBorder="1" applyAlignment="1">
      <alignment horizontal="center" vertical="center"/>
    </xf>
    <xf numFmtId="177" fontId="13" fillId="0" borderId="122" xfId="0" applyNumberFormat="1" applyFont="1" applyBorder="1" applyAlignment="1" applyProtection="1">
      <alignment horizontal="center" vertical="center"/>
      <protection locked="0"/>
    </xf>
    <xf numFmtId="177" fontId="13" fillId="0" borderId="124" xfId="0" applyNumberFormat="1" applyFont="1" applyBorder="1" applyAlignment="1" applyProtection="1">
      <alignment horizontal="center" vertical="center"/>
      <protection locked="0"/>
    </xf>
    <xf numFmtId="177" fontId="13" fillId="0" borderId="125" xfId="0" applyNumberFormat="1" applyFont="1" applyBorder="1" applyAlignment="1" applyProtection="1">
      <alignment horizontal="center" vertical="center"/>
      <protection locked="0"/>
    </xf>
    <xf numFmtId="177" fontId="13" fillId="0" borderId="126" xfId="0" applyNumberFormat="1" applyFont="1" applyBorder="1" applyAlignment="1" applyProtection="1">
      <alignment horizontal="center" vertical="center"/>
      <protection locked="0"/>
    </xf>
    <xf numFmtId="177" fontId="13" fillId="0" borderId="127" xfId="0" applyNumberFormat="1" applyFont="1" applyBorder="1" applyAlignment="1" applyProtection="1">
      <alignment horizontal="center" vertical="center"/>
      <protection locked="0"/>
    </xf>
    <xf numFmtId="177" fontId="13" fillId="0" borderId="130" xfId="0" applyNumberFormat="1" applyFont="1" applyBorder="1" applyAlignment="1" applyProtection="1">
      <alignment horizontal="center" vertical="center"/>
      <protection locked="0"/>
    </xf>
    <xf numFmtId="177" fontId="13" fillId="0" borderId="131" xfId="0" applyNumberFormat="1" applyFont="1" applyBorder="1" applyAlignment="1" applyProtection="1">
      <alignment horizontal="center" vertical="center"/>
      <protection locked="0"/>
    </xf>
    <xf numFmtId="177" fontId="13" fillId="0" borderId="132" xfId="0" applyNumberFormat="1" applyFont="1" applyBorder="1" applyAlignment="1" applyProtection="1">
      <alignment horizontal="center" vertical="center"/>
      <protection locked="0"/>
    </xf>
    <xf numFmtId="177" fontId="13" fillId="0" borderId="133" xfId="0" applyNumberFormat="1" applyFont="1" applyBorder="1" applyAlignment="1" applyProtection="1">
      <alignment horizontal="center" vertical="center"/>
      <protection locked="0"/>
    </xf>
    <xf numFmtId="177" fontId="13" fillId="0" borderId="134" xfId="0" applyNumberFormat="1" applyFont="1" applyBorder="1" applyAlignment="1" applyProtection="1">
      <alignment horizontal="center" vertical="center"/>
      <protection locked="0"/>
    </xf>
    <xf numFmtId="177" fontId="13" fillId="0" borderId="135" xfId="0" applyNumberFormat="1" applyFont="1" applyBorder="1" applyAlignment="1" applyProtection="1">
      <alignment horizontal="center" vertical="center"/>
      <protection locked="0"/>
    </xf>
    <xf numFmtId="177" fontId="13" fillId="0" borderId="129" xfId="0" applyNumberFormat="1" applyFont="1" applyBorder="1" applyAlignment="1" applyProtection="1">
      <alignment horizontal="center" vertical="center"/>
      <protection locked="0"/>
    </xf>
    <xf numFmtId="0" fontId="13" fillId="4" borderId="136" xfId="0" applyFont="1" applyFill="1" applyBorder="1">
      <alignment vertical="center"/>
    </xf>
    <xf numFmtId="0" fontId="13" fillId="4" borderId="137" xfId="0" applyFont="1" applyFill="1" applyBorder="1">
      <alignment vertical="center"/>
    </xf>
    <xf numFmtId="0" fontId="13" fillId="4" borderId="129" xfId="0" applyFont="1" applyFill="1" applyBorder="1" applyAlignment="1">
      <alignment horizontal="center" vertical="center"/>
    </xf>
    <xf numFmtId="0" fontId="13" fillId="4" borderId="69" xfId="0" applyFont="1" applyFill="1" applyBorder="1" applyAlignment="1">
      <alignment horizontal="center" vertical="center"/>
    </xf>
    <xf numFmtId="0" fontId="21" fillId="4" borderId="8" xfId="0" applyFont="1" applyFill="1" applyBorder="1">
      <alignment vertical="center"/>
    </xf>
    <xf numFmtId="0" fontId="21" fillId="4" borderId="9" xfId="0" applyFont="1" applyFill="1" applyBorder="1">
      <alignment vertical="center"/>
    </xf>
    <xf numFmtId="0" fontId="13" fillId="4" borderId="115" xfId="0" applyFont="1" applyFill="1" applyBorder="1" applyAlignment="1">
      <alignment horizontal="center" vertical="center"/>
    </xf>
    <xf numFmtId="0" fontId="15" fillId="0" borderId="11" xfId="0" applyFont="1" applyBorder="1">
      <alignment vertical="center"/>
    </xf>
    <xf numFmtId="0" fontId="15" fillId="0" borderId="15" xfId="0" applyFont="1" applyBorder="1">
      <alignment vertical="center"/>
    </xf>
    <xf numFmtId="0" fontId="15" fillId="0" borderId="16" xfId="0" applyFont="1" applyBorder="1" applyAlignment="1">
      <alignment horizontal="lef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8" xfId="0" applyFont="1" applyBorder="1" applyAlignment="1" applyProtection="1">
      <alignment horizontal="center" vertical="center"/>
      <protection locked="0"/>
    </xf>
    <xf numFmtId="0" fontId="13" fillId="0" borderId="139" xfId="0" applyFont="1" applyBorder="1" applyAlignment="1" applyProtection="1">
      <alignment horizontal="center" vertical="center"/>
      <protection locked="0"/>
    </xf>
    <xf numFmtId="0" fontId="13" fillId="0" borderId="140" xfId="0" applyFont="1" applyBorder="1" applyAlignment="1" applyProtection="1">
      <alignment horizontal="center" vertical="center"/>
      <protection locked="0"/>
    </xf>
    <xf numFmtId="0" fontId="13" fillId="0" borderId="141" xfId="0" applyFont="1" applyBorder="1" applyAlignment="1" applyProtection="1">
      <alignment horizontal="center" vertical="center"/>
      <protection locked="0"/>
    </xf>
    <xf numFmtId="0" fontId="13" fillId="4" borderId="143" xfId="0" applyFont="1" applyFill="1" applyBorder="1" applyAlignment="1">
      <alignment horizontal="center" vertical="center"/>
    </xf>
    <xf numFmtId="0" fontId="13" fillId="0" borderId="144" xfId="0" applyFont="1" applyBorder="1" applyAlignment="1" applyProtection="1">
      <alignment horizontal="center" vertical="center"/>
      <protection locked="0"/>
    </xf>
    <xf numFmtId="0" fontId="13" fillId="4" borderId="52" xfId="0" applyFont="1" applyFill="1" applyBorder="1" applyAlignment="1">
      <alignment horizontal="center" vertical="center"/>
    </xf>
    <xf numFmtId="177" fontId="13" fillId="0" borderId="66" xfId="0" applyNumberFormat="1" applyFont="1" applyBorder="1" applyProtection="1">
      <alignment vertical="center"/>
      <protection locked="0"/>
    </xf>
    <xf numFmtId="0" fontId="16" fillId="4" borderId="36" xfId="0" applyFont="1" applyFill="1" applyBorder="1" applyAlignment="1">
      <alignment horizontal="center" vertical="center"/>
    </xf>
    <xf numFmtId="0" fontId="16" fillId="0" borderId="38" xfId="0" applyFont="1" applyBorder="1" applyProtection="1">
      <alignment vertical="center"/>
      <protection hidden="1"/>
    </xf>
    <xf numFmtId="177" fontId="13" fillId="0" borderId="60" xfId="0" applyNumberFormat="1" applyFont="1" applyBorder="1" applyProtection="1">
      <alignment vertical="center"/>
      <protection locked="0"/>
    </xf>
    <xf numFmtId="177" fontId="13" fillId="0" borderId="50" xfId="0" applyNumberFormat="1" applyFont="1" applyBorder="1" applyProtection="1">
      <alignment vertical="center"/>
      <protection locked="0"/>
    </xf>
    <xf numFmtId="177" fontId="13" fillId="0" borderId="54" xfId="0" applyNumberFormat="1" applyFont="1" applyBorder="1" applyProtection="1">
      <alignment vertical="center"/>
      <protection locked="0"/>
    </xf>
    <xf numFmtId="177" fontId="13" fillId="0" borderId="63" xfId="0" applyNumberFormat="1" applyFont="1" applyBorder="1" applyProtection="1">
      <alignment vertical="center"/>
      <protection locked="0"/>
    </xf>
    <xf numFmtId="177" fontId="13" fillId="0" borderId="57" xfId="0" applyNumberFormat="1" applyFont="1" applyBorder="1" applyProtection="1">
      <alignment vertical="center"/>
      <protection locked="0"/>
    </xf>
    <xf numFmtId="0" fontId="16" fillId="4" borderId="147" xfId="0" applyFont="1" applyFill="1" applyBorder="1" applyAlignment="1" applyProtection="1">
      <alignment horizontal="center" vertical="center"/>
      <protection hidden="1"/>
    </xf>
    <xf numFmtId="0" fontId="13" fillId="4" borderId="145" xfId="0" applyFont="1" applyFill="1" applyBorder="1">
      <alignment vertical="center"/>
    </xf>
    <xf numFmtId="0" fontId="13" fillId="4" borderId="148" xfId="0" applyFont="1" applyFill="1" applyBorder="1" applyAlignment="1">
      <alignment horizontal="center" vertical="center"/>
    </xf>
    <xf numFmtId="0" fontId="13" fillId="0" borderId="146" xfId="0" applyFont="1" applyBorder="1" applyAlignment="1" applyProtection="1">
      <alignment horizontal="center" vertical="center"/>
      <protection locked="0"/>
    </xf>
    <xf numFmtId="177" fontId="20" fillId="0" borderId="117" xfId="0" applyNumberFormat="1" applyFont="1" applyBorder="1" applyProtection="1">
      <alignment vertical="center"/>
      <protection locked="0"/>
    </xf>
    <xf numFmtId="177" fontId="20" fillId="0" borderId="118" xfId="0" applyNumberFormat="1" applyFont="1" applyBorder="1" applyProtection="1">
      <alignment vertical="center"/>
      <protection locked="0"/>
    </xf>
    <xf numFmtId="177" fontId="20" fillId="0" borderId="119" xfId="0" applyNumberFormat="1" applyFont="1" applyBorder="1" applyProtection="1">
      <alignment vertical="center"/>
      <protection locked="0"/>
    </xf>
    <xf numFmtId="177" fontId="20" fillId="0" borderId="120" xfId="0" applyNumberFormat="1" applyFont="1" applyBorder="1" applyProtection="1">
      <alignment vertical="center"/>
      <protection locked="0"/>
    </xf>
    <xf numFmtId="177" fontId="20" fillId="0" borderId="121" xfId="0" applyNumberFormat="1" applyFont="1" applyBorder="1" applyProtection="1">
      <alignment vertical="center"/>
      <protection locked="0"/>
    </xf>
    <xf numFmtId="177" fontId="20" fillId="0" borderId="115" xfId="0" applyNumberFormat="1" applyFont="1" applyBorder="1" applyProtection="1">
      <alignment vertical="center"/>
      <protection locked="0"/>
    </xf>
    <xf numFmtId="177" fontId="20" fillId="0" borderId="92" xfId="0" applyNumberFormat="1" applyFont="1" applyBorder="1" applyProtection="1">
      <alignment vertical="center"/>
      <protection locked="0"/>
    </xf>
    <xf numFmtId="177" fontId="20" fillId="0" borderId="93" xfId="0" applyNumberFormat="1" applyFont="1" applyBorder="1" applyProtection="1">
      <alignment vertical="center"/>
      <protection locked="0"/>
    </xf>
    <xf numFmtId="177" fontId="20" fillId="0" borderId="94" xfId="0" applyNumberFormat="1" applyFont="1" applyBorder="1" applyProtection="1">
      <alignment vertical="center"/>
      <protection locked="0"/>
    </xf>
    <xf numFmtId="177" fontId="20" fillId="0" borderId="95" xfId="0" applyNumberFormat="1" applyFont="1" applyBorder="1" applyProtection="1">
      <alignment vertical="center"/>
      <protection locked="0"/>
    </xf>
    <xf numFmtId="177" fontId="20" fillId="0" borderId="96" xfId="0" applyNumberFormat="1" applyFont="1" applyBorder="1" applyProtection="1">
      <alignment vertical="center"/>
      <protection locked="0"/>
    </xf>
    <xf numFmtId="177" fontId="20" fillId="0" borderId="97" xfId="0" applyNumberFormat="1" applyFont="1" applyBorder="1" applyProtection="1">
      <alignment vertical="center"/>
      <protection locked="0"/>
    </xf>
    <xf numFmtId="177" fontId="20" fillId="0" borderId="91" xfId="0" applyNumberFormat="1" applyFont="1" applyBorder="1" applyProtection="1">
      <alignment vertical="center"/>
      <protection locked="0"/>
    </xf>
    <xf numFmtId="0" fontId="16" fillId="0" borderId="0" xfId="0" applyFont="1" applyProtection="1">
      <alignment vertical="center"/>
      <protection hidden="1"/>
    </xf>
    <xf numFmtId="177" fontId="13" fillId="0" borderId="11" xfId="0" applyNumberFormat="1" applyFont="1" applyBorder="1" applyAlignment="1" applyProtection="1">
      <alignment horizontal="center" vertical="center"/>
      <protection locked="0"/>
    </xf>
    <xf numFmtId="177" fontId="13" fillId="0" borderId="139" xfId="0" applyNumberFormat="1" applyFont="1" applyBorder="1" applyAlignment="1" applyProtection="1">
      <alignment horizontal="center" vertical="center"/>
      <protection locked="0"/>
    </xf>
    <xf numFmtId="177" fontId="13" fillId="0" borderId="12" xfId="0" applyNumberFormat="1" applyFont="1" applyBorder="1" applyAlignment="1" applyProtection="1">
      <alignment horizontal="center" vertical="center"/>
      <protection locked="0"/>
    </xf>
    <xf numFmtId="177" fontId="13" fillId="0" borderId="142" xfId="0" applyNumberFormat="1" applyFont="1" applyBorder="1" applyAlignment="1" applyProtection="1">
      <alignment horizontal="center" vertical="center"/>
      <protection locked="0"/>
    </xf>
    <xf numFmtId="177" fontId="13" fillId="0" borderId="141" xfId="0" applyNumberFormat="1" applyFont="1" applyBorder="1" applyAlignment="1" applyProtection="1">
      <alignment horizontal="center" vertical="center"/>
      <protection locked="0"/>
    </xf>
    <xf numFmtId="0" fontId="13" fillId="4" borderId="152" xfId="0" applyFont="1" applyFill="1" applyBorder="1" applyAlignment="1">
      <alignment horizontal="center" vertical="center"/>
    </xf>
    <xf numFmtId="177" fontId="13" fillId="0" borderId="16" xfId="0" applyNumberFormat="1" applyFont="1" applyBorder="1" applyAlignment="1" applyProtection="1">
      <alignment horizontal="center" vertical="center"/>
      <protection locked="0"/>
    </xf>
    <xf numFmtId="177" fontId="13" fillId="0" borderId="140" xfId="0" applyNumberFormat="1" applyFont="1" applyBorder="1" applyAlignment="1" applyProtection="1">
      <alignment horizontal="center" vertical="center"/>
      <protection locked="0"/>
    </xf>
    <xf numFmtId="0" fontId="13" fillId="0" borderId="156" xfId="0" applyFont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177" fontId="13" fillId="0" borderId="138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Protection="1">
      <alignment vertical="center"/>
      <protection hidden="1"/>
    </xf>
    <xf numFmtId="177" fontId="13" fillId="0" borderId="107" xfId="0" applyNumberFormat="1" applyFont="1" applyBorder="1" applyAlignment="1" applyProtection="1">
      <alignment horizontal="center" vertical="center"/>
      <protection locked="0"/>
    </xf>
    <xf numFmtId="177" fontId="13" fillId="0" borderId="105" xfId="0" applyNumberFormat="1" applyFont="1" applyBorder="1" applyAlignment="1" applyProtection="1">
      <alignment horizontal="center" vertical="center"/>
      <protection locked="0"/>
    </xf>
    <xf numFmtId="177" fontId="13" fillId="0" borderId="106" xfId="0" applyNumberFormat="1" applyFont="1" applyBorder="1" applyAlignment="1" applyProtection="1">
      <alignment horizontal="center" vertical="center"/>
      <protection locked="0"/>
    </xf>
    <xf numFmtId="177" fontId="13" fillId="0" borderId="108" xfId="0" applyNumberFormat="1" applyFont="1" applyBorder="1" applyAlignment="1" applyProtection="1">
      <alignment horizontal="center" vertical="center"/>
      <protection locked="0"/>
    </xf>
    <xf numFmtId="177" fontId="13" fillId="0" borderId="109" xfId="0" applyNumberFormat="1" applyFont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>
      <alignment horizontal="center" vertical="center"/>
    </xf>
    <xf numFmtId="0" fontId="13" fillId="0" borderId="46" xfId="0" applyFont="1" applyBorder="1">
      <alignment vertical="center"/>
    </xf>
    <xf numFmtId="0" fontId="13" fillId="0" borderId="62" xfId="0" applyFont="1" applyBorder="1">
      <alignment vertical="center"/>
    </xf>
    <xf numFmtId="0" fontId="20" fillId="4" borderId="49" xfId="0" applyFont="1" applyFill="1" applyBorder="1" applyAlignment="1" applyProtection="1">
      <alignment horizontal="center" vertical="center"/>
      <protection hidden="1"/>
    </xf>
    <xf numFmtId="0" fontId="20" fillId="4" borderId="91" xfId="0" applyFont="1" applyFill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44" xfId="0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 applyAlignment="1" applyProtection="1">
      <alignment horizontal="center" vertical="center"/>
      <protection hidden="1"/>
    </xf>
    <xf numFmtId="0" fontId="20" fillId="4" borderId="82" xfId="0" applyFont="1" applyFill="1" applyBorder="1" applyAlignment="1" applyProtection="1">
      <alignment horizontal="center" vertical="center"/>
      <protection hidden="1"/>
    </xf>
    <xf numFmtId="0" fontId="20" fillId="4" borderId="103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center" vertical="center"/>
    </xf>
    <xf numFmtId="0" fontId="20" fillId="0" borderId="48" xfId="0" applyFont="1" applyBorder="1" applyAlignment="1" applyProtection="1">
      <alignment horizontal="center" vertical="center"/>
      <protection locked="0"/>
    </xf>
    <xf numFmtId="0" fontId="20" fillId="0" borderId="50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center" vertical="center"/>
      <protection locked="0"/>
    </xf>
    <xf numFmtId="0" fontId="20" fillId="0" borderId="49" xfId="0" applyFont="1" applyBorder="1" applyAlignment="1" applyProtection="1">
      <alignment horizontal="center" vertical="center"/>
      <protection locked="0"/>
    </xf>
    <xf numFmtId="0" fontId="20" fillId="4" borderId="91" xfId="0" applyFont="1" applyFill="1" applyBorder="1" applyAlignment="1">
      <alignment horizontal="center" vertical="center"/>
    </xf>
    <xf numFmtId="0" fontId="20" fillId="0" borderId="92" xfId="0" applyFont="1" applyBorder="1" applyAlignment="1" applyProtection="1">
      <alignment horizontal="center" vertical="center"/>
      <protection locked="0"/>
    </xf>
    <xf numFmtId="0" fontId="20" fillId="0" borderId="93" xfId="0" applyFont="1" applyBorder="1" applyAlignment="1" applyProtection="1">
      <alignment horizontal="center" vertical="center"/>
      <protection locked="0"/>
    </xf>
    <xf numFmtId="0" fontId="20" fillId="0" borderId="96" xfId="0" applyFont="1" applyBorder="1" applyAlignment="1" applyProtection="1">
      <alignment horizontal="center" vertical="center"/>
      <protection locked="0"/>
    </xf>
    <xf numFmtId="0" fontId="20" fillId="0" borderId="91" xfId="0" applyFont="1" applyBorder="1" applyAlignment="1" applyProtection="1">
      <alignment horizontal="center" vertical="center"/>
      <protection locked="0"/>
    </xf>
    <xf numFmtId="0" fontId="20" fillId="4" borderId="82" xfId="0" applyFont="1" applyFill="1" applyBorder="1" applyAlignment="1">
      <alignment horizontal="center" vertical="center"/>
    </xf>
    <xf numFmtId="0" fontId="20" fillId="4" borderId="48" xfId="0" applyFont="1" applyFill="1" applyBorder="1">
      <alignment vertical="center"/>
    </xf>
    <xf numFmtId="0" fontId="20" fillId="4" borderId="0" xfId="0" applyFont="1" applyFill="1">
      <alignment vertical="center"/>
    </xf>
    <xf numFmtId="0" fontId="20" fillId="4" borderId="69" xfId="0" applyFont="1" applyFill="1" applyBorder="1" applyAlignment="1">
      <alignment horizontal="center" vertical="center"/>
    </xf>
    <xf numFmtId="177" fontId="20" fillId="0" borderId="70" xfId="0" applyNumberFormat="1" applyFont="1" applyBorder="1" applyProtection="1">
      <alignment vertical="center"/>
      <protection locked="0"/>
    </xf>
    <xf numFmtId="177" fontId="20" fillId="0" borderId="71" xfId="0" applyNumberFormat="1" applyFont="1" applyBorder="1" applyProtection="1">
      <alignment vertical="center"/>
      <protection locked="0"/>
    </xf>
    <xf numFmtId="177" fontId="20" fillId="0" borderId="74" xfId="0" applyNumberFormat="1" applyFont="1" applyBorder="1" applyProtection="1">
      <alignment vertical="center"/>
      <protection locked="0"/>
    </xf>
    <xf numFmtId="177" fontId="20" fillId="0" borderId="69" xfId="0" applyNumberFormat="1" applyFont="1" applyBorder="1" applyProtection="1">
      <alignment vertical="center"/>
      <protection locked="0"/>
    </xf>
    <xf numFmtId="0" fontId="20" fillId="4" borderId="129" xfId="0" applyFont="1" applyFill="1" applyBorder="1" applyAlignment="1">
      <alignment horizontal="center" vertical="center"/>
    </xf>
    <xf numFmtId="177" fontId="20" fillId="0" borderId="130" xfId="0" applyNumberFormat="1" applyFont="1" applyBorder="1" applyProtection="1">
      <alignment vertical="center"/>
      <protection locked="0"/>
    </xf>
    <xf numFmtId="177" fontId="20" fillId="0" borderId="131" xfId="0" applyNumberFormat="1" applyFont="1" applyBorder="1" applyProtection="1">
      <alignment vertical="center"/>
      <protection locked="0"/>
    </xf>
    <xf numFmtId="177" fontId="20" fillId="0" borderId="134" xfId="0" applyNumberFormat="1" applyFont="1" applyBorder="1" applyProtection="1">
      <alignment vertical="center"/>
      <protection locked="0"/>
    </xf>
    <xf numFmtId="177" fontId="20" fillId="0" borderId="129" xfId="0" applyNumberFormat="1" applyFont="1" applyBorder="1" applyProtection="1">
      <alignment vertical="center"/>
      <protection locked="0"/>
    </xf>
    <xf numFmtId="0" fontId="20" fillId="4" borderId="115" xfId="0" applyFont="1" applyFill="1" applyBorder="1" applyAlignment="1">
      <alignment horizontal="center" vertical="center"/>
    </xf>
    <xf numFmtId="177" fontId="20" fillId="0" borderId="116" xfId="0" applyNumberFormat="1" applyFont="1" applyBorder="1" applyProtection="1">
      <alignment vertical="center"/>
      <protection locked="0"/>
    </xf>
    <xf numFmtId="177" fontId="20" fillId="0" borderId="0" xfId="0" applyNumberFormat="1" applyFont="1" applyProtection="1">
      <alignment vertical="center"/>
      <protection locked="0"/>
    </xf>
    <xf numFmtId="177" fontId="20" fillId="0" borderId="98" xfId="0" applyNumberFormat="1" applyFont="1" applyBorder="1" applyProtection="1">
      <alignment vertical="center"/>
      <protection locked="0"/>
    </xf>
    <xf numFmtId="177" fontId="20" fillId="0" borderId="101" xfId="0" applyNumberFormat="1" applyFont="1" applyBorder="1" applyProtection="1">
      <alignment vertical="center"/>
      <protection locked="0"/>
    </xf>
    <xf numFmtId="177" fontId="20" fillId="0" borderId="82" xfId="0" applyNumberFormat="1" applyFont="1" applyBorder="1" applyProtection="1">
      <alignment vertical="center"/>
      <protection locked="0"/>
    </xf>
    <xf numFmtId="0" fontId="20" fillId="0" borderId="104" xfId="0" applyFont="1" applyBorder="1" applyAlignment="1" applyProtection="1">
      <alignment horizontal="center" vertical="center" wrapText="1"/>
      <protection locked="0"/>
    </xf>
    <xf numFmtId="0" fontId="20" fillId="0" borderId="105" xfId="0" applyFont="1" applyBorder="1" applyAlignment="1" applyProtection="1">
      <alignment horizontal="center" vertical="center" wrapText="1"/>
      <protection locked="0"/>
    </xf>
    <xf numFmtId="0" fontId="20" fillId="0" borderId="108" xfId="0" applyFont="1" applyBorder="1" applyAlignment="1" applyProtection="1">
      <alignment horizontal="center" vertical="center" wrapText="1"/>
      <protection locked="0"/>
    </xf>
    <xf numFmtId="0" fontId="20" fillId="0" borderId="103" xfId="0" applyFont="1" applyBorder="1" applyAlignment="1" applyProtection="1">
      <alignment horizontal="center" vertical="center" wrapText="1"/>
      <protection locked="0"/>
    </xf>
    <xf numFmtId="0" fontId="20" fillId="0" borderId="53" xfId="0" applyFont="1" applyBorder="1" applyAlignment="1" applyProtection="1">
      <alignment horizontal="center" vertical="center"/>
      <protection locked="0"/>
    </xf>
    <xf numFmtId="0" fontId="20" fillId="0" borderId="54" xfId="0" applyFont="1" applyBorder="1" applyAlignment="1" applyProtection="1">
      <alignment horizontal="center" vertical="center"/>
      <protection locked="0"/>
    </xf>
    <xf numFmtId="0" fontId="20" fillId="0" borderId="94" xfId="0" applyFont="1" applyBorder="1" applyAlignment="1" applyProtection="1">
      <alignment horizontal="center" vertical="center"/>
      <protection locked="0"/>
    </xf>
    <xf numFmtId="177" fontId="20" fillId="0" borderId="72" xfId="0" applyNumberFormat="1" applyFont="1" applyBorder="1" applyProtection="1">
      <alignment vertical="center"/>
      <protection locked="0"/>
    </xf>
    <xf numFmtId="177" fontId="20" fillId="0" borderId="132" xfId="0" applyNumberFormat="1" applyFont="1" applyBorder="1" applyProtection="1">
      <alignment vertical="center"/>
      <protection locked="0"/>
    </xf>
    <xf numFmtId="177" fontId="20" fillId="0" borderId="99" xfId="0" applyNumberFormat="1" applyFont="1" applyBorder="1" applyProtection="1">
      <alignment vertical="center"/>
      <protection locked="0"/>
    </xf>
    <xf numFmtId="0" fontId="20" fillId="0" borderId="106" xfId="0" applyFont="1" applyBorder="1" applyAlignment="1" applyProtection="1">
      <alignment horizontal="center" vertical="center" wrapText="1"/>
      <protection locked="0"/>
    </xf>
    <xf numFmtId="0" fontId="20" fillId="0" borderId="56" xfId="0" applyFont="1" applyBorder="1" applyAlignment="1" applyProtection="1">
      <alignment horizontal="center" vertical="center"/>
      <protection locked="0"/>
    </xf>
    <xf numFmtId="0" fontId="20" fillId="0" borderId="57" xfId="0" applyFont="1" applyBorder="1" applyAlignment="1" applyProtection="1">
      <alignment horizontal="center" vertical="center"/>
      <protection locked="0"/>
    </xf>
    <xf numFmtId="0" fontId="20" fillId="0" borderId="97" xfId="0" applyFont="1" applyBorder="1" applyAlignment="1" applyProtection="1">
      <alignment horizontal="center" vertical="center"/>
      <protection locked="0"/>
    </xf>
    <xf numFmtId="177" fontId="20" fillId="0" borderId="75" xfId="0" applyNumberFormat="1" applyFont="1" applyBorder="1" applyProtection="1">
      <alignment vertical="center"/>
      <protection locked="0"/>
    </xf>
    <xf numFmtId="177" fontId="20" fillId="0" borderId="135" xfId="0" applyNumberFormat="1" applyFont="1" applyBorder="1" applyProtection="1">
      <alignment vertical="center"/>
      <protection locked="0"/>
    </xf>
    <xf numFmtId="177" fontId="20" fillId="0" borderId="102" xfId="0" applyNumberFormat="1" applyFont="1" applyBorder="1" applyProtection="1">
      <alignment vertical="center"/>
      <protection locked="0"/>
    </xf>
    <xf numFmtId="0" fontId="20" fillId="0" borderId="109" xfId="0" applyFont="1" applyBorder="1" applyAlignment="1" applyProtection="1">
      <alignment horizontal="center" vertical="center" wrapText="1"/>
      <protection locked="0"/>
    </xf>
    <xf numFmtId="0" fontId="20" fillId="0" borderId="59" xfId="0" applyFont="1" applyBorder="1" applyAlignment="1" applyProtection="1">
      <alignment horizontal="center" vertical="center"/>
      <protection locked="0"/>
    </xf>
    <xf numFmtId="0" fontId="20" fillId="0" borderId="60" xfId="0" applyFont="1" applyBorder="1" applyAlignment="1" applyProtection="1">
      <alignment horizontal="center" vertical="center"/>
      <protection locked="0"/>
    </xf>
    <xf numFmtId="0" fontId="20" fillId="0" borderId="95" xfId="0" applyFont="1" applyBorder="1" applyAlignment="1" applyProtection="1">
      <alignment horizontal="center" vertical="center"/>
      <protection locked="0"/>
    </xf>
    <xf numFmtId="177" fontId="20" fillId="0" borderId="73" xfId="0" applyNumberFormat="1" applyFont="1" applyBorder="1" applyProtection="1">
      <alignment vertical="center"/>
      <protection locked="0"/>
    </xf>
    <xf numFmtId="177" fontId="20" fillId="0" borderId="133" xfId="0" applyNumberFormat="1" applyFont="1" applyBorder="1" applyProtection="1">
      <alignment vertical="center"/>
      <protection locked="0"/>
    </xf>
    <xf numFmtId="177" fontId="20" fillId="0" borderId="100" xfId="0" applyNumberFormat="1" applyFont="1" applyBorder="1" applyProtection="1">
      <alignment vertical="center"/>
      <protection locked="0"/>
    </xf>
    <xf numFmtId="0" fontId="20" fillId="0" borderId="107" xfId="0" applyFont="1" applyBorder="1" applyAlignment="1" applyProtection="1">
      <alignment horizontal="center" vertical="center" wrapText="1"/>
      <protection locked="0"/>
    </xf>
    <xf numFmtId="0" fontId="20" fillId="4" borderId="115" xfId="0" applyFont="1" applyFill="1" applyBorder="1" applyAlignment="1" applyProtection="1">
      <alignment horizontal="center" vertical="center"/>
      <protection hidden="1"/>
    </xf>
    <xf numFmtId="0" fontId="20" fillId="4" borderId="37" xfId="0" applyFont="1" applyFill="1" applyBorder="1" applyAlignment="1">
      <alignment horizontal="center" vertical="center"/>
    </xf>
    <xf numFmtId="0" fontId="20" fillId="4" borderId="44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vertical="center" wrapText="1"/>
      <protection locked="0"/>
    </xf>
    <xf numFmtId="0" fontId="20" fillId="0" borderId="46" xfId="0" applyFont="1" applyBorder="1" applyAlignment="1" applyProtection="1">
      <alignment vertical="center" wrapText="1"/>
      <protection locked="0"/>
    </xf>
    <xf numFmtId="0" fontId="20" fillId="0" borderId="53" xfId="0" applyFont="1" applyBorder="1" applyAlignment="1" applyProtection="1">
      <alignment vertical="center" wrapText="1"/>
      <protection locked="0"/>
    </xf>
    <xf numFmtId="0" fontId="20" fillId="0" borderId="59" xfId="0" applyFont="1" applyBorder="1" applyAlignment="1" applyProtection="1">
      <alignment vertical="center" wrapText="1"/>
      <protection locked="0"/>
    </xf>
    <xf numFmtId="0" fontId="20" fillId="0" borderId="62" xfId="0" applyFont="1" applyBorder="1" applyAlignment="1" applyProtection="1">
      <alignment vertical="center" wrapText="1"/>
      <protection locked="0"/>
    </xf>
    <xf numFmtId="0" fontId="20" fillId="0" borderId="56" xfId="0" applyFont="1" applyBorder="1" applyAlignment="1" applyProtection="1">
      <alignment vertical="center" wrapText="1"/>
      <protection locked="0"/>
    </xf>
    <xf numFmtId="0" fontId="20" fillId="0" borderId="44" xfId="0" applyFont="1" applyBorder="1" applyAlignment="1" applyProtection="1">
      <alignment vertical="center" wrapText="1"/>
      <protection locked="0"/>
    </xf>
    <xf numFmtId="0" fontId="20" fillId="0" borderId="70" xfId="0" applyFont="1" applyBorder="1" applyAlignment="1" applyProtection="1">
      <alignment horizontal="center" vertical="center"/>
      <protection locked="0"/>
    </xf>
    <xf numFmtId="0" fontId="20" fillId="0" borderId="71" xfId="0" applyFont="1" applyBorder="1" applyAlignment="1" applyProtection="1">
      <alignment horizontal="center" vertical="center"/>
      <protection locked="0"/>
    </xf>
    <xf numFmtId="0" fontId="20" fillId="0" borderId="72" xfId="0" applyFont="1" applyBorder="1" applyAlignment="1" applyProtection="1">
      <alignment horizontal="center" vertical="center"/>
      <protection locked="0"/>
    </xf>
    <xf numFmtId="0" fontId="20" fillId="0" borderId="73" xfId="0" applyFont="1" applyBorder="1" applyAlignment="1" applyProtection="1">
      <alignment horizontal="center" vertical="center"/>
      <protection locked="0"/>
    </xf>
    <xf numFmtId="0" fontId="20" fillId="0" borderId="74" xfId="0" applyFont="1" applyBorder="1" applyAlignment="1" applyProtection="1">
      <alignment horizontal="center" vertical="center"/>
      <protection locked="0"/>
    </xf>
    <xf numFmtId="0" fontId="20" fillId="0" borderId="75" xfId="0" applyFont="1" applyBorder="1" applyAlignment="1" applyProtection="1">
      <alignment horizontal="center" vertical="center"/>
      <protection locked="0"/>
    </xf>
    <xf numFmtId="0" fontId="20" fillId="0" borderId="69" xfId="0" applyFont="1" applyBorder="1" applyAlignment="1" applyProtection="1">
      <alignment horizontal="center" vertical="center"/>
      <protection locked="0"/>
    </xf>
    <xf numFmtId="0" fontId="21" fillId="4" borderId="0" xfId="0" applyFont="1" applyFill="1">
      <alignment vertical="center"/>
    </xf>
    <xf numFmtId="0" fontId="21" fillId="4" borderId="41" xfId="0" applyFont="1" applyFill="1" applyBorder="1">
      <alignment vertical="center"/>
    </xf>
    <xf numFmtId="0" fontId="13" fillId="4" borderId="0" xfId="0" applyFont="1" applyFill="1" applyAlignment="1">
      <alignment horizontal="center" vertical="center"/>
    </xf>
    <xf numFmtId="177" fontId="13" fillId="0" borderId="103" xfId="0" applyNumberFormat="1" applyFont="1" applyBorder="1" applyAlignment="1" applyProtection="1">
      <alignment horizontal="center" vertical="center"/>
      <protection locked="0"/>
    </xf>
    <xf numFmtId="0" fontId="16" fillId="4" borderId="39" xfId="0" applyFont="1" applyFill="1" applyBorder="1" applyAlignment="1" applyProtection="1">
      <alignment horizontal="center" vertical="center"/>
      <protection hidden="1"/>
    </xf>
    <xf numFmtId="0" fontId="13" fillId="4" borderId="76" xfId="0" applyFont="1" applyFill="1" applyBorder="1" applyAlignment="1">
      <alignment horizontal="center" vertical="center"/>
    </xf>
    <xf numFmtId="177" fontId="13" fillId="0" borderId="160" xfId="0" applyNumberFormat="1" applyFont="1" applyBorder="1" applyAlignment="1" applyProtection="1">
      <alignment horizontal="center" vertical="center"/>
      <protection locked="0"/>
    </xf>
    <xf numFmtId="177" fontId="13" fillId="0" borderId="161" xfId="0" applyNumberFormat="1" applyFont="1" applyBorder="1" applyAlignment="1" applyProtection="1">
      <alignment horizontal="center" vertical="center"/>
      <protection locked="0"/>
    </xf>
    <xf numFmtId="177" fontId="13" fillId="0" borderId="162" xfId="0" applyNumberFormat="1" applyFont="1" applyBorder="1" applyAlignment="1" applyProtection="1">
      <alignment horizontal="center" vertical="center"/>
      <protection locked="0"/>
    </xf>
    <xf numFmtId="177" fontId="13" fillId="0" borderId="163" xfId="0" applyNumberFormat="1" applyFont="1" applyBorder="1" applyAlignment="1" applyProtection="1">
      <alignment horizontal="center" vertical="center"/>
      <protection locked="0"/>
    </xf>
    <xf numFmtId="0" fontId="20" fillId="4" borderId="129" xfId="0" applyFont="1" applyFill="1" applyBorder="1" applyAlignment="1" applyProtection="1">
      <alignment horizontal="center" vertical="center"/>
      <protection hidden="1"/>
    </xf>
    <xf numFmtId="0" fontId="20" fillId="4" borderId="76" xfId="0" applyFont="1" applyFill="1" applyBorder="1" applyAlignment="1" applyProtection="1">
      <alignment horizontal="center" vertical="center"/>
      <protection hidden="1"/>
    </xf>
    <xf numFmtId="0" fontId="20" fillId="4" borderId="165" xfId="0" applyFont="1" applyFill="1" applyBorder="1" applyAlignment="1">
      <alignment horizontal="center" vertical="center"/>
    </xf>
    <xf numFmtId="0" fontId="20" fillId="4" borderId="105" xfId="0" applyFont="1" applyFill="1" applyBorder="1" applyAlignment="1">
      <alignment horizontal="center" vertical="center"/>
    </xf>
    <xf numFmtId="177" fontId="20" fillId="0" borderId="68" xfId="0" applyNumberFormat="1" applyFont="1" applyBorder="1" applyProtection="1">
      <alignment vertical="center"/>
      <protection locked="0"/>
    </xf>
    <xf numFmtId="177" fontId="13" fillId="0" borderId="68" xfId="0" applyNumberFormat="1" applyFont="1" applyBorder="1" applyProtection="1">
      <alignment vertical="center"/>
      <protection locked="0"/>
    </xf>
    <xf numFmtId="177" fontId="13" fillId="0" borderId="0" xfId="0" applyNumberFormat="1" applyFont="1" applyProtection="1">
      <alignment vertical="center"/>
      <protection locked="0"/>
    </xf>
    <xf numFmtId="177" fontId="20" fillId="0" borderId="77" xfId="0" applyNumberFormat="1" applyFont="1" applyBorder="1" applyProtection="1">
      <alignment vertical="center"/>
      <protection locked="0"/>
    </xf>
    <xf numFmtId="177" fontId="13" fillId="0" borderId="77" xfId="0" applyNumberFormat="1" applyFont="1" applyBorder="1" applyProtection="1">
      <alignment vertical="center"/>
      <protection locked="0"/>
    </xf>
    <xf numFmtId="177" fontId="13" fillId="0" borderId="98" xfId="0" applyNumberFormat="1" applyFont="1" applyBorder="1" applyProtection="1">
      <alignment vertical="center"/>
      <protection locked="0"/>
    </xf>
    <xf numFmtId="177" fontId="20" fillId="0" borderId="76" xfId="0" applyNumberFormat="1" applyFont="1" applyBorder="1" applyProtection="1">
      <alignment vertical="center"/>
      <protection locked="0"/>
    </xf>
    <xf numFmtId="177" fontId="13" fillId="0" borderId="76" xfId="0" applyNumberFormat="1" applyFont="1" applyBorder="1" applyProtection="1">
      <alignment vertical="center"/>
      <protection locked="0"/>
    </xf>
    <xf numFmtId="177" fontId="13" fillId="0" borderId="82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16" fillId="0" borderId="0" xfId="0" applyFont="1" applyAlignment="1" applyProtection="1">
      <alignment horizontal="center" vertical="center"/>
      <protection hidden="1"/>
    </xf>
    <xf numFmtId="0" fontId="13" fillId="0" borderId="48" xfId="0" applyFont="1" applyBorder="1" applyProtection="1">
      <alignment vertical="center"/>
      <protection locked="0"/>
    </xf>
    <xf numFmtId="0" fontId="16" fillId="0" borderId="38" xfId="0" applyFont="1" applyBorder="1" applyAlignment="1" applyProtection="1">
      <alignment horizontal="right" vertical="center"/>
      <protection hidden="1"/>
    </xf>
    <xf numFmtId="0" fontId="23" fillId="0" borderId="0" xfId="0" applyFont="1" applyProtection="1">
      <alignment vertical="center"/>
      <protection hidden="1"/>
    </xf>
    <xf numFmtId="0" fontId="17" fillId="0" borderId="98" xfId="0" applyFont="1" applyBorder="1" applyAlignment="1" applyProtection="1">
      <alignment vertical="center" wrapText="1"/>
      <protection locked="0"/>
    </xf>
    <xf numFmtId="0" fontId="17" fillId="0" borderId="101" xfId="0" applyFont="1" applyBorder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5" fillId="0" borderId="48" xfId="0" applyFont="1" applyBorder="1" applyAlignment="1" applyProtection="1">
      <alignment vertical="center" wrapText="1"/>
      <protection locked="0"/>
    </xf>
    <xf numFmtId="0" fontId="15" fillId="0" borderId="70" xfId="0" applyFont="1" applyBorder="1" applyAlignment="1" applyProtection="1">
      <alignment vertical="center" wrapText="1"/>
      <protection locked="0"/>
    </xf>
    <xf numFmtId="0" fontId="15" fillId="0" borderId="130" xfId="0" applyFont="1" applyBorder="1" applyAlignment="1" applyProtection="1">
      <alignment vertical="center" wrapText="1"/>
      <protection locked="0"/>
    </xf>
    <xf numFmtId="0" fontId="17" fillId="0" borderId="68" xfId="0" applyFont="1" applyBorder="1" applyAlignment="1" applyProtection="1">
      <alignment vertical="center" wrapTex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5" borderId="48" xfId="0" applyFont="1" applyFill="1" applyBorder="1" applyAlignment="1" applyProtection="1">
      <alignment vertical="center" wrapText="1"/>
      <protection hidden="1"/>
    </xf>
    <xf numFmtId="0" fontId="17" fillId="5" borderId="92" xfId="0" applyFont="1" applyFill="1" applyBorder="1" applyAlignment="1" applyProtection="1">
      <alignment vertical="center" wrapText="1"/>
      <protection hidden="1"/>
    </xf>
    <xf numFmtId="0" fontId="17" fillId="0" borderId="48" xfId="0" applyFont="1" applyBorder="1" applyAlignment="1" applyProtection="1">
      <alignment horizontal="center" vertical="center"/>
      <protection locked="0"/>
    </xf>
    <xf numFmtId="0" fontId="17" fillId="0" borderId="92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70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104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vertical="center" wrapText="1"/>
      <protection locked="0"/>
    </xf>
    <xf numFmtId="0" fontId="15" fillId="0" borderId="71" xfId="0" applyFont="1" applyBorder="1" applyAlignment="1" applyProtection="1">
      <alignment vertical="center" wrapText="1"/>
      <protection locked="0"/>
    </xf>
    <xf numFmtId="0" fontId="15" fillId="0" borderId="131" xfId="0" applyFont="1" applyBorder="1" applyAlignment="1" applyProtection="1">
      <alignment vertical="center" wrapText="1"/>
      <protection locked="0"/>
    </xf>
    <xf numFmtId="0" fontId="17" fillId="0" borderId="77" xfId="0" applyFont="1" applyBorder="1" applyAlignment="1" applyProtection="1">
      <alignment vertical="center" wrapText="1"/>
      <protection locked="0"/>
    </xf>
    <xf numFmtId="0" fontId="17" fillId="0" borderId="46" xfId="0" applyFont="1" applyBorder="1" applyAlignment="1" applyProtection="1">
      <alignment horizontal="center" vertical="center"/>
      <protection locked="0"/>
    </xf>
    <xf numFmtId="0" fontId="17" fillId="5" borderId="50" xfId="0" applyFont="1" applyFill="1" applyBorder="1" applyAlignment="1" applyProtection="1">
      <alignment vertical="center" wrapText="1"/>
      <protection hidden="1"/>
    </xf>
    <xf numFmtId="0" fontId="17" fillId="5" borderId="93" xfId="0" applyFont="1" applyFill="1" applyBorder="1" applyAlignment="1" applyProtection="1">
      <alignment vertical="center" wrapText="1"/>
      <protection hidden="1"/>
    </xf>
    <xf numFmtId="0" fontId="17" fillId="0" borderId="50" xfId="0" applyFont="1" applyBorder="1" applyAlignment="1" applyProtection="1">
      <alignment horizontal="center" vertical="center"/>
      <protection locked="0"/>
    </xf>
    <xf numFmtId="0" fontId="17" fillId="0" borderId="93" xfId="0" applyFont="1" applyBorder="1" applyAlignment="1" applyProtection="1">
      <alignment horizontal="center" vertical="center"/>
      <protection locked="0"/>
    </xf>
    <xf numFmtId="0" fontId="17" fillId="0" borderId="98" xfId="0" applyFont="1" applyBorder="1" applyAlignment="1" applyProtection="1">
      <alignment horizontal="center" vertical="center"/>
      <protection locked="0"/>
    </xf>
    <xf numFmtId="0" fontId="17" fillId="0" borderId="71" xfId="0" applyFont="1" applyBorder="1" applyAlignment="1" applyProtection="1">
      <alignment horizontal="center" vertical="center"/>
      <protection locked="0"/>
    </xf>
    <xf numFmtId="0" fontId="15" fillId="0" borderId="98" xfId="0" applyFont="1" applyBorder="1" applyAlignment="1" applyProtection="1">
      <alignment vertical="center" wrapText="1"/>
      <protection locked="0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105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vertical="center" wrapText="1"/>
      <protection locked="0"/>
    </xf>
    <xf numFmtId="0" fontId="15" fillId="0" borderId="74" xfId="0" applyFont="1" applyBorder="1" applyAlignment="1" applyProtection="1">
      <alignment vertical="center" wrapText="1"/>
      <protection locked="0"/>
    </xf>
    <xf numFmtId="0" fontId="15" fillId="0" borderId="134" xfId="0" applyFont="1" applyBorder="1" applyAlignment="1" applyProtection="1">
      <alignment vertical="center" wrapText="1"/>
      <protection locked="0"/>
    </xf>
    <xf numFmtId="0" fontId="17" fillId="0" borderId="80" xfId="0" applyFont="1" applyBorder="1" applyAlignment="1" applyProtection="1">
      <alignment vertical="center" wrapText="1"/>
      <protection locked="0"/>
    </xf>
    <xf numFmtId="0" fontId="17" fillId="0" borderId="62" xfId="0" applyFont="1" applyBorder="1" applyAlignment="1" applyProtection="1">
      <alignment horizontal="center" vertical="center"/>
      <protection locked="0"/>
    </xf>
    <xf numFmtId="0" fontId="17" fillId="5" borderId="63" xfId="0" applyFont="1" applyFill="1" applyBorder="1" applyAlignment="1" applyProtection="1">
      <alignment vertical="center" wrapText="1"/>
      <protection hidden="1"/>
    </xf>
    <xf numFmtId="0" fontId="17" fillId="5" borderId="96" xfId="0" applyFont="1" applyFill="1" applyBorder="1" applyAlignment="1" applyProtection="1">
      <alignment vertical="center" wrapText="1"/>
      <protection hidden="1"/>
    </xf>
    <xf numFmtId="0" fontId="17" fillId="0" borderId="63" xfId="0" applyFont="1" applyBorder="1" applyAlignment="1" applyProtection="1">
      <alignment horizontal="center" vertical="center"/>
      <protection locked="0"/>
    </xf>
    <xf numFmtId="0" fontId="17" fillId="0" borderId="96" xfId="0" applyFont="1" applyBorder="1" applyAlignment="1" applyProtection="1">
      <alignment horizontal="center" vertical="center"/>
      <protection locked="0"/>
    </xf>
    <xf numFmtId="0" fontId="17" fillId="0" borderId="101" xfId="0" applyFont="1" applyBorder="1" applyAlignment="1" applyProtection="1">
      <alignment horizontal="center" vertical="center"/>
      <protection locked="0"/>
    </xf>
    <xf numFmtId="0" fontId="17" fillId="0" borderId="74" xfId="0" applyFont="1" applyBorder="1" applyAlignment="1" applyProtection="1">
      <alignment horizontal="center" vertical="center"/>
      <protection locked="0"/>
    </xf>
    <xf numFmtId="0" fontId="15" fillId="0" borderId="101" xfId="0" applyFont="1" applyBorder="1" applyAlignment="1" applyProtection="1">
      <alignment vertical="center" wrapText="1"/>
      <protection locked="0"/>
    </xf>
    <xf numFmtId="0" fontId="17" fillId="0" borderId="63" xfId="0" applyFont="1" applyBorder="1" applyAlignment="1" applyProtection="1">
      <alignment horizontal="center" vertical="center" wrapText="1"/>
      <protection locked="0"/>
    </xf>
    <xf numFmtId="0" fontId="17" fillId="0" borderId="108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/>
    </xf>
    <xf numFmtId="0" fontId="20" fillId="4" borderId="68" xfId="0" applyFont="1" applyFill="1" applyBorder="1">
      <alignment vertical="center"/>
    </xf>
    <xf numFmtId="0" fontId="20" fillId="4" borderId="76" xfId="0" applyFont="1" applyFill="1" applyBorder="1" applyAlignment="1">
      <alignment horizontal="center" vertical="center"/>
    </xf>
    <xf numFmtId="0" fontId="15" fillId="0" borderId="50" xfId="0" applyFont="1" applyBorder="1" applyProtection="1">
      <alignment vertical="center"/>
      <protection locked="0"/>
    </xf>
    <xf numFmtId="0" fontId="15" fillId="0" borderId="63" xfId="0" applyFont="1" applyBorder="1" applyProtection="1">
      <alignment vertical="center"/>
      <protection locked="0"/>
    </xf>
    <xf numFmtId="0" fontId="16" fillId="4" borderId="39" xfId="0" applyFont="1" applyFill="1" applyBorder="1" applyAlignment="1">
      <alignment horizontal="center" vertical="center"/>
    </xf>
    <xf numFmtId="0" fontId="20" fillId="5" borderId="50" xfId="0" applyFont="1" applyFill="1" applyBorder="1" applyAlignment="1" applyProtection="1">
      <alignment vertical="center" wrapText="1" shrinkToFit="1"/>
      <protection hidden="1"/>
    </xf>
    <xf numFmtId="0" fontId="20" fillId="5" borderId="117" xfId="0" applyFont="1" applyFill="1" applyBorder="1" applyAlignment="1" applyProtection="1">
      <alignment vertical="center" wrapText="1" shrinkToFit="1"/>
      <protection hidden="1"/>
    </xf>
    <xf numFmtId="0" fontId="20" fillId="5" borderId="54" xfId="0" applyFont="1" applyFill="1" applyBorder="1" applyAlignment="1" applyProtection="1">
      <alignment vertical="center" wrapText="1" shrinkToFit="1"/>
      <protection hidden="1"/>
    </xf>
    <xf numFmtId="0" fontId="20" fillId="5" borderId="118" xfId="0" applyFont="1" applyFill="1" applyBorder="1" applyAlignment="1" applyProtection="1">
      <alignment vertical="center" wrapText="1" shrinkToFit="1"/>
      <protection hidden="1"/>
    </xf>
    <xf numFmtId="0" fontId="20" fillId="5" borderId="60" xfId="0" applyFont="1" applyFill="1" applyBorder="1" applyAlignment="1" applyProtection="1">
      <alignment vertical="center" wrapText="1" shrinkToFit="1"/>
      <protection hidden="1"/>
    </xf>
    <xf numFmtId="0" fontId="20" fillId="5" borderId="119" xfId="0" applyFont="1" applyFill="1" applyBorder="1" applyAlignment="1" applyProtection="1">
      <alignment vertical="center" wrapText="1" shrinkToFit="1"/>
      <protection hidden="1"/>
    </xf>
    <xf numFmtId="0" fontId="20" fillId="5" borderId="63" xfId="0" applyFont="1" applyFill="1" applyBorder="1" applyAlignment="1" applyProtection="1">
      <alignment vertical="center" wrapText="1" shrinkToFit="1"/>
      <protection hidden="1"/>
    </xf>
    <xf numFmtId="0" fontId="20" fillId="5" borderId="120" xfId="0" applyFont="1" applyFill="1" applyBorder="1" applyAlignment="1" applyProtection="1">
      <alignment vertical="center" wrapText="1" shrinkToFit="1"/>
      <protection hidden="1"/>
    </xf>
    <xf numFmtId="0" fontId="20" fillId="5" borderId="57" xfId="0" applyFont="1" applyFill="1" applyBorder="1" applyAlignment="1" applyProtection="1">
      <alignment vertical="center" wrapText="1" shrinkToFit="1"/>
      <protection hidden="1"/>
    </xf>
    <xf numFmtId="0" fontId="20" fillId="5" borderId="121" xfId="0" applyFont="1" applyFill="1" applyBorder="1" applyAlignment="1" applyProtection="1">
      <alignment vertical="center" wrapText="1" shrinkToFit="1"/>
      <protection hidden="1"/>
    </xf>
    <xf numFmtId="177" fontId="13" fillId="0" borderId="169" xfId="0" applyNumberFormat="1" applyFont="1" applyBorder="1" applyAlignment="1" applyProtection="1">
      <alignment horizontal="center" vertical="center"/>
      <protection locked="0"/>
    </xf>
    <xf numFmtId="177" fontId="13" fillId="0" borderId="170" xfId="0" applyNumberFormat="1" applyFont="1" applyBorder="1" applyAlignment="1" applyProtection="1">
      <alignment horizontal="center" vertical="center"/>
      <protection locked="0"/>
    </xf>
    <xf numFmtId="177" fontId="13" fillId="0" borderId="171" xfId="0" applyNumberFormat="1" applyFont="1" applyBorder="1" applyAlignment="1" applyProtection="1">
      <alignment horizontal="center" vertical="center"/>
      <protection locked="0"/>
    </xf>
    <xf numFmtId="177" fontId="13" fillId="0" borderId="9" xfId="0" applyNumberFormat="1" applyFont="1" applyBorder="1" applyProtection="1">
      <alignment vertical="center"/>
      <protection locked="0"/>
    </xf>
    <xf numFmtId="0" fontId="17" fillId="4" borderId="84" xfId="0" applyFont="1" applyFill="1" applyBorder="1" applyAlignment="1">
      <alignment horizontal="left" vertical="center"/>
    </xf>
    <xf numFmtId="177" fontId="13" fillId="0" borderId="104" xfId="0" applyNumberFormat="1" applyFont="1" applyBorder="1" applyAlignment="1" applyProtection="1">
      <alignment horizontal="center" vertical="center"/>
      <protection locked="0"/>
    </xf>
    <xf numFmtId="0" fontId="13" fillId="4" borderId="123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77" fontId="25" fillId="0" borderId="0" xfId="0" applyNumberFormat="1" applyFont="1" applyProtection="1">
      <alignment vertical="center"/>
      <protection hidden="1"/>
    </xf>
    <xf numFmtId="0" fontId="21" fillId="4" borderId="8" xfId="0" applyFont="1" applyFill="1" applyBorder="1" applyProtection="1">
      <alignment vertical="center"/>
      <protection hidden="1"/>
    </xf>
    <xf numFmtId="0" fontId="13" fillId="4" borderId="83" xfId="0" applyFont="1" applyFill="1" applyBorder="1">
      <alignment vertical="center"/>
    </xf>
    <xf numFmtId="0" fontId="13" fillId="0" borderId="139" xfId="0" applyFont="1" applyBorder="1" applyAlignment="1" applyProtection="1">
      <alignment horizontal="left" vertical="center"/>
      <protection locked="0"/>
    </xf>
    <xf numFmtId="0" fontId="13" fillId="0" borderId="48" xfId="0" applyFont="1" applyBorder="1" applyAlignment="1" applyProtection="1">
      <alignment horizontal="left" vertical="center"/>
      <protection locked="0"/>
    </xf>
    <xf numFmtId="0" fontId="13" fillId="0" borderId="50" xfId="0" applyFont="1" applyBorder="1" applyAlignment="1" applyProtection="1">
      <alignment horizontal="left" vertical="center"/>
      <protection locked="0"/>
    </xf>
    <xf numFmtId="0" fontId="13" fillId="0" borderId="54" xfId="0" applyFont="1" applyBorder="1" applyAlignment="1" applyProtection="1">
      <alignment horizontal="left" vertical="center"/>
      <protection locked="0"/>
    </xf>
    <xf numFmtId="0" fontId="13" fillId="0" borderId="60" xfId="0" applyFont="1" applyBorder="1" applyAlignment="1" applyProtection="1">
      <alignment horizontal="left" vertical="center"/>
      <protection locked="0"/>
    </xf>
    <xf numFmtId="0" fontId="13" fillId="0" borderId="63" xfId="0" applyFont="1" applyBorder="1" applyAlignment="1" applyProtection="1">
      <alignment horizontal="left" vertical="center"/>
      <protection locked="0"/>
    </xf>
    <xf numFmtId="0" fontId="13" fillId="0" borderId="57" xfId="0" applyFont="1" applyBorder="1" applyAlignment="1" applyProtection="1">
      <alignment horizontal="left" vertical="center"/>
      <protection locked="0"/>
    </xf>
    <xf numFmtId="0" fontId="13" fillId="0" borderId="49" xfId="0" applyFont="1" applyBorder="1" applyAlignment="1" applyProtection="1">
      <alignment horizontal="left" vertical="center"/>
      <protection locked="0"/>
    </xf>
    <xf numFmtId="0" fontId="17" fillId="5" borderId="135" xfId="0" applyFont="1" applyFill="1" applyBorder="1" applyAlignment="1" applyProtection="1">
      <alignment vertical="center" wrapText="1"/>
      <protection hidden="1"/>
    </xf>
    <xf numFmtId="0" fontId="17" fillId="5" borderId="134" xfId="0" applyFont="1" applyFill="1" applyBorder="1" applyAlignment="1" applyProtection="1">
      <alignment vertical="center" wrapText="1"/>
      <protection hidden="1"/>
    </xf>
    <xf numFmtId="0" fontId="21" fillId="4" borderId="10" xfId="0" applyFont="1" applyFill="1" applyBorder="1">
      <alignment vertical="center"/>
    </xf>
    <xf numFmtId="177" fontId="13" fillId="0" borderId="37" xfId="0" applyNumberFormat="1" applyFont="1" applyBorder="1" applyAlignment="1" applyProtection="1">
      <alignment horizontal="center" vertical="center"/>
      <protection locked="0"/>
    </xf>
    <xf numFmtId="177" fontId="13" fillId="0" borderId="46" xfId="0" applyNumberFormat="1" applyFont="1" applyBorder="1" applyAlignment="1" applyProtection="1">
      <alignment horizontal="center" vertical="center"/>
      <protection locked="0"/>
    </xf>
    <xf numFmtId="177" fontId="13" fillId="0" borderId="53" xfId="0" applyNumberFormat="1" applyFont="1" applyBorder="1" applyAlignment="1" applyProtection="1">
      <alignment horizontal="center" vertical="center"/>
      <protection locked="0"/>
    </xf>
    <xf numFmtId="177" fontId="13" fillId="0" borderId="59" xfId="0" applyNumberFormat="1" applyFont="1" applyBorder="1" applyAlignment="1" applyProtection="1">
      <alignment horizontal="center" vertical="center"/>
      <protection locked="0"/>
    </xf>
    <xf numFmtId="177" fontId="13" fillId="0" borderId="62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Protection="1">
      <alignment vertical="center"/>
      <protection hidden="1"/>
    </xf>
    <xf numFmtId="0" fontId="13" fillId="0" borderId="142" xfId="0" applyFont="1" applyBorder="1" applyAlignment="1" applyProtection="1">
      <alignment horizontal="center" vertical="center"/>
      <protection locked="0"/>
    </xf>
    <xf numFmtId="0" fontId="17" fillId="0" borderId="0" xfId="0" applyFont="1">
      <alignment vertical="center"/>
    </xf>
    <xf numFmtId="0" fontId="17" fillId="0" borderId="0" xfId="0" applyFont="1" applyProtection="1">
      <alignment vertical="center"/>
      <protection hidden="1"/>
    </xf>
    <xf numFmtId="0" fontId="25" fillId="0" borderId="0" xfId="0" applyFont="1">
      <alignment vertical="center"/>
    </xf>
    <xf numFmtId="0" fontId="13" fillId="4" borderId="147" xfId="0" applyFont="1" applyFill="1" applyBorder="1">
      <alignment vertical="center"/>
    </xf>
    <xf numFmtId="0" fontId="15" fillId="4" borderId="148" xfId="0" applyFont="1" applyFill="1" applyBorder="1" applyAlignment="1">
      <alignment horizontal="center" vertical="center"/>
    </xf>
    <xf numFmtId="0" fontId="15" fillId="0" borderId="50" xfId="0" applyFont="1" applyBorder="1">
      <alignment vertical="center"/>
    </xf>
    <xf numFmtId="0" fontId="15" fillId="0" borderId="49" xfId="0" applyFont="1" applyBorder="1">
      <alignment vertical="center"/>
    </xf>
    <xf numFmtId="0" fontId="13" fillId="0" borderId="145" xfId="0" applyFont="1" applyBorder="1" applyAlignment="1" applyProtection="1">
      <alignment vertical="center" shrinkToFit="1"/>
      <protection hidden="1"/>
    </xf>
    <xf numFmtId="0" fontId="13" fillId="0" borderId="160" xfId="0" applyFont="1" applyBorder="1" applyAlignment="1" applyProtection="1">
      <alignment vertical="center" shrinkToFit="1"/>
      <protection hidden="1"/>
    </xf>
    <xf numFmtId="0" fontId="13" fillId="0" borderId="161" xfId="0" applyFont="1" applyBorder="1" applyAlignment="1" applyProtection="1">
      <alignment vertical="center" shrinkToFit="1"/>
      <protection hidden="1"/>
    </xf>
    <xf numFmtId="0" fontId="13" fillId="0" borderId="162" xfId="0" applyFont="1" applyBorder="1" applyAlignment="1" applyProtection="1">
      <alignment vertical="center" shrinkToFit="1"/>
      <protection hidden="1"/>
    </xf>
    <xf numFmtId="0" fontId="13" fillId="0" borderId="163" xfId="0" applyFont="1" applyBorder="1" applyAlignment="1" applyProtection="1">
      <alignment vertical="center" shrinkToFit="1"/>
      <protection hidden="1"/>
    </xf>
    <xf numFmtId="0" fontId="13" fillId="0" borderId="164" xfId="0" applyFont="1" applyBorder="1" applyAlignment="1" applyProtection="1">
      <alignment vertical="center" shrinkToFit="1"/>
      <protection hidden="1"/>
    </xf>
    <xf numFmtId="0" fontId="21" fillId="0" borderId="0" xfId="0" applyFont="1" applyProtection="1">
      <alignment vertical="center"/>
      <protection hidden="1"/>
    </xf>
    <xf numFmtId="0" fontId="15" fillId="0" borderId="48" xfId="0" applyFont="1" applyBorder="1">
      <alignment vertical="center"/>
    </xf>
    <xf numFmtId="0" fontId="13" fillId="0" borderId="148" xfId="0" applyFont="1" applyBorder="1" applyAlignment="1" applyProtection="1">
      <alignment vertical="center" shrinkToFit="1"/>
      <protection hidden="1"/>
    </xf>
    <xf numFmtId="0" fontId="30" fillId="0" borderId="0" xfId="0" applyFont="1">
      <alignment vertical="center"/>
    </xf>
    <xf numFmtId="0" fontId="30" fillId="0" borderId="0" xfId="0" applyFont="1" applyProtection="1">
      <alignment vertical="center"/>
      <protection hidden="1"/>
    </xf>
    <xf numFmtId="0" fontId="19" fillId="0" borderId="82" xfId="0" applyFont="1" applyBorder="1" applyAlignment="1" applyProtection="1">
      <alignment horizontal="center" vertical="center"/>
      <protection hidden="1"/>
    </xf>
    <xf numFmtId="0" fontId="13" fillId="4" borderId="165" xfId="0" applyFont="1" applyFill="1" applyBorder="1">
      <alignment vertical="center"/>
    </xf>
    <xf numFmtId="0" fontId="15" fillId="4" borderId="42" xfId="0" applyFont="1" applyFill="1" applyBorder="1" applyAlignment="1">
      <alignment horizontal="left" vertical="center"/>
    </xf>
    <xf numFmtId="177" fontId="13" fillId="0" borderId="88" xfId="0" applyNumberFormat="1" applyFont="1" applyBorder="1" applyAlignment="1" applyProtection="1">
      <alignment horizontal="center" vertical="center" shrinkToFit="1"/>
      <protection locked="0"/>
    </xf>
    <xf numFmtId="177" fontId="13" fillId="0" borderId="45" xfId="0" applyNumberFormat="1" applyFont="1" applyBorder="1" applyAlignment="1" applyProtection="1">
      <alignment horizontal="center" vertical="center" shrinkToFit="1"/>
      <protection locked="0"/>
    </xf>
    <xf numFmtId="177" fontId="13" fillId="0" borderId="87" xfId="0" applyNumberFormat="1" applyFont="1" applyBorder="1" applyAlignment="1" applyProtection="1">
      <alignment horizontal="center" vertical="center" shrinkToFit="1"/>
      <protection locked="0"/>
    </xf>
    <xf numFmtId="177" fontId="13" fillId="0" borderId="89" xfId="0" applyNumberFormat="1" applyFont="1" applyBorder="1" applyAlignment="1" applyProtection="1">
      <alignment horizontal="center" vertical="center" shrinkToFit="1"/>
      <protection locked="0"/>
    </xf>
    <xf numFmtId="177" fontId="13" fillId="0" borderId="90" xfId="0" applyNumberFormat="1" applyFont="1" applyBorder="1" applyAlignment="1" applyProtection="1">
      <alignment horizontal="center" vertical="center" shrinkToFit="1"/>
      <protection locked="0"/>
    </xf>
    <xf numFmtId="177" fontId="13" fillId="0" borderId="42" xfId="0" applyNumberFormat="1" applyFont="1" applyBorder="1" applyAlignment="1" applyProtection="1">
      <alignment horizontal="center" vertical="center" shrinkToFit="1"/>
      <protection locked="0"/>
    </xf>
    <xf numFmtId="0" fontId="15" fillId="0" borderId="156" xfId="0" applyFont="1" applyBorder="1" applyAlignment="1" applyProtection="1">
      <alignment horizontal="center" vertical="center"/>
      <protection locked="0"/>
    </xf>
    <xf numFmtId="0" fontId="19" fillId="0" borderId="0" xfId="0" applyFont="1">
      <alignment vertical="center"/>
    </xf>
    <xf numFmtId="0" fontId="30" fillId="0" borderId="0" xfId="0" applyFont="1" applyAlignment="1">
      <alignment horizontal="left" vertical="center"/>
    </xf>
    <xf numFmtId="0" fontId="13" fillId="0" borderId="12" xfId="0" applyFont="1" applyBorder="1" applyAlignment="1" applyProtection="1">
      <alignment horizontal="center" vertical="center"/>
      <protection locked="0"/>
    </xf>
    <xf numFmtId="0" fontId="21" fillId="4" borderId="8" xfId="0" applyFont="1" applyFill="1" applyBorder="1" applyAlignment="1">
      <alignment horizontal="left" vertical="center"/>
    </xf>
    <xf numFmtId="0" fontId="16" fillId="4" borderId="9" xfId="0" applyFont="1" applyFill="1" applyBorder="1" applyAlignment="1" applyProtection="1">
      <alignment horizontal="right" vertical="center"/>
      <protection hidden="1"/>
    </xf>
    <xf numFmtId="0" fontId="19" fillId="4" borderId="9" xfId="0" applyFont="1" applyFill="1" applyBorder="1" applyAlignment="1" applyProtection="1">
      <alignment horizontal="right" vertical="center"/>
      <protection hidden="1"/>
    </xf>
    <xf numFmtId="0" fontId="13" fillId="4" borderId="9" xfId="0" applyFont="1" applyFill="1" applyBorder="1">
      <alignment vertical="center"/>
    </xf>
    <xf numFmtId="0" fontId="17" fillId="4" borderId="10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Protection="1">
      <alignment vertical="center"/>
      <protection hidden="1"/>
    </xf>
    <xf numFmtId="0" fontId="21" fillId="4" borderId="10" xfId="0" applyFont="1" applyFill="1" applyBorder="1" applyProtection="1">
      <alignment vertical="center"/>
      <protection hidden="1"/>
    </xf>
    <xf numFmtId="0" fontId="17" fillId="4" borderId="9" xfId="0" applyFont="1" applyFill="1" applyBorder="1" applyProtection="1">
      <alignment vertical="center"/>
      <protection hidden="1"/>
    </xf>
    <xf numFmtId="0" fontId="16" fillId="4" borderId="9" xfId="0" applyFont="1" applyFill="1" applyBorder="1">
      <alignment vertical="center"/>
    </xf>
    <xf numFmtId="0" fontId="16" fillId="4" borderId="10" xfId="0" applyFont="1" applyFill="1" applyBorder="1" applyAlignment="1">
      <alignment horizontal="right" vertical="center"/>
    </xf>
    <xf numFmtId="0" fontId="13" fillId="0" borderId="16" xfId="0" applyFont="1" applyBorder="1" applyAlignment="1" applyProtection="1">
      <alignment horizontal="center" vertical="center" shrinkToFit="1"/>
      <protection locked="0"/>
    </xf>
    <xf numFmtId="0" fontId="13" fillId="0" borderId="156" xfId="0" applyFont="1" applyBorder="1" applyAlignment="1" applyProtection="1">
      <alignment horizontal="center" vertical="center" shrinkToFit="1"/>
      <protection locked="0"/>
    </xf>
    <xf numFmtId="0" fontId="28" fillId="8" borderId="1" xfId="0" applyFont="1" applyFill="1" applyBorder="1">
      <alignment vertical="center"/>
    </xf>
    <xf numFmtId="0" fontId="13" fillId="0" borderId="0" xfId="0" applyFont="1" applyProtection="1">
      <alignment vertical="center"/>
      <protection locked="0"/>
    </xf>
    <xf numFmtId="0" fontId="20" fillId="0" borderId="0" xfId="0" applyFont="1" applyProtection="1">
      <alignment vertical="center"/>
      <protection locked="0"/>
    </xf>
    <xf numFmtId="0" fontId="20" fillId="0" borderId="0" xfId="0" applyFont="1" applyProtection="1">
      <alignment vertical="center"/>
      <protection locked="0" hidden="1"/>
    </xf>
    <xf numFmtId="0" fontId="30" fillId="0" borderId="0" xfId="0" applyFont="1" applyProtection="1">
      <alignment vertical="center"/>
      <protection locked="0" hidden="1"/>
    </xf>
    <xf numFmtId="0" fontId="30" fillId="0" borderId="0" xfId="0" applyFont="1" applyProtection="1">
      <alignment vertical="center"/>
      <protection locked="0"/>
    </xf>
    <xf numFmtId="0" fontId="23" fillId="0" borderId="0" xfId="0" applyFont="1" applyProtection="1">
      <alignment vertical="center"/>
      <protection locked="0"/>
    </xf>
    <xf numFmtId="0" fontId="13" fillId="0" borderId="82" xfId="0" applyFont="1" applyBorder="1" applyAlignment="1" applyProtection="1">
      <alignment horizontal="center" vertical="center"/>
      <protection locked="0"/>
    </xf>
    <xf numFmtId="0" fontId="13" fillId="0" borderId="91" xfId="0" applyFont="1" applyBorder="1" applyAlignment="1" applyProtection="1">
      <alignment horizontal="center" vertical="center"/>
      <protection locked="0"/>
    </xf>
    <xf numFmtId="0" fontId="13" fillId="0" borderId="115" xfId="0" applyFont="1" applyBorder="1" applyAlignment="1" applyProtection="1">
      <alignment horizontal="center" vertical="center"/>
      <protection locked="0"/>
    </xf>
    <xf numFmtId="0" fontId="15" fillId="0" borderId="14" xfId="0" applyFont="1" applyBorder="1" applyAlignment="1" applyProtection="1">
      <alignment horizontal="center" vertical="center"/>
      <protection locked="0"/>
    </xf>
    <xf numFmtId="0" fontId="13" fillId="0" borderId="154" xfId="0" applyFont="1" applyBorder="1" applyAlignment="1" applyProtection="1">
      <alignment vertical="center" shrinkToFi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177" fontId="20" fillId="0" borderId="37" xfId="0" applyNumberFormat="1" applyFont="1" applyBorder="1" applyProtection="1">
      <alignment vertical="center"/>
      <protection locked="0"/>
    </xf>
    <xf numFmtId="177" fontId="20" fillId="0" borderId="46" xfId="0" applyNumberFormat="1" applyFont="1" applyBorder="1" applyProtection="1">
      <alignment vertical="center"/>
      <protection locked="0"/>
    </xf>
    <xf numFmtId="177" fontId="20" fillId="0" borderId="53" xfId="0" applyNumberFormat="1" applyFont="1" applyBorder="1" applyProtection="1">
      <alignment vertical="center"/>
      <protection locked="0"/>
    </xf>
    <xf numFmtId="177" fontId="20" fillId="0" borderId="59" xfId="0" applyNumberFormat="1" applyFont="1" applyBorder="1" applyProtection="1">
      <alignment vertical="center"/>
      <protection locked="0"/>
    </xf>
    <xf numFmtId="177" fontId="20" fillId="0" borderId="62" xfId="0" applyNumberFormat="1" applyFont="1" applyBorder="1" applyProtection="1">
      <alignment vertical="center"/>
      <protection locked="0"/>
    </xf>
    <xf numFmtId="177" fontId="20" fillId="0" borderId="56" xfId="0" applyNumberFormat="1" applyFont="1" applyBorder="1" applyProtection="1">
      <alignment vertical="center"/>
      <protection locked="0"/>
    </xf>
    <xf numFmtId="177" fontId="20" fillId="0" borderId="44" xfId="0" applyNumberFormat="1" applyFont="1" applyBorder="1" applyProtection="1">
      <alignment vertical="center"/>
      <protection locked="0"/>
    </xf>
    <xf numFmtId="0" fontId="13" fillId="0" borderId="40" xfId="0" applyFont="1" applyBorder="1" applyAlignment="1" applyProtection="1">
      <alignment vertical="center" shrinkToFit="1"/>
      <protection hidden="1"/>
    </xf>
    <xf numFmtId="0" fontId="13" fillId="0" borderId="45" xfId="0" applyFont="1" applyBorder="1" applyAlignment="1" applyProtection="1">
      <alignment vertical="center" shrinkToFit="1"/>
      <protection hidden="1"/>
    </xf>
    <xf numFmtId="0" fontId="13" fillId="0" borderId="87" xfId="0" applyFont="1" applyBorder="1" applyAlignment="1" applyProtection="1">
      <alignment vertical="center" shrinkToFit="1"/>
      <protection hidden="1"/>
    </xf>
    <xf numFmtId="0" fontId="13" fillId="0" borderId="88" xfId="0" applyFont="1" applyBorder="1" applyAlignment="1" applyProtection="1">
      <alignment vertical="center" shrinkToFit="1"/>
      <protection hidden="1"/>
    </xf>
    <xf numFmtId="0" fontId="13" fillId="0" borderId="89" xfId="0" applyFont="1" applyBorder="1" applyAlignment="1" applyProtection="1">
      <alignment vertical="center" shrinkToFit="1"/>
      <protection hidden="1"/>
    </xf>
    <xf numFmtId="0" fontId="13" fillId="0" borderId="90" xfId="0" applyFont="1" applyBorder="1" applyAlignment="1" applyProtection="1">
      <alignment vertical="center" shrinkToFit="1"/>
      <protection hidden="1"/>
    </xf>
    <xf numFmtId="0" fontId="13" fillId="0" borderId="42" xfId="0" applyFont="1" applyBorder="1" applyAlignment="1" applyProtection="1">
      <alignment vertical="center" shrinkToFit="1"/>
      <protection hidden="1"/>
    </xf>
    <xf numFmtId="0" fontId="16" fillId="4" borderId="9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>
      <alignment horizontal="left" vertical="center"/>
    </xf>
    <xf numFmtId="0" fontId="21" fillId="4" borderId="9" xfId="0" applyFont="1" applyFill="1" applyBorder="1" applyAlignment="1">
      <alignment horizontal="right" vertical="center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32" fillId="4" borderId="10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horizontal="right" vertical="center"/>
      <protection hidden="1"/>
    </xf>
    <xf numFmtId="0" fontId="16" fillId="4" borderId="10" xfId="0" applyFont="1" applyFill="1" applyBorder="1" applyAlignment="1">
      <alignment horizontal="center" vertical="center"/>
    </xf>
    <xf numFmtId="0" fontId="13" fillId="0" borderId="177" xfId="0" applyFont="1" applyBorder="1">
      <alignment vertical="center"/>
    </xf>
    <xf numFmtId="0" fontId="15" fillId="0" borderId="178" xfId="0" applyFont="1" applyBorder="1">
      <alignment vertical="center"/>
    </xf>
    <xf numFmtId="177" fontId="13" fillId="0" borderId="179" xfId="0" applyNumberFormat="1" applyFont="1" applyBorder="1" applyAlignment="1" applyProtection="1">
      <alignment horizontal="center" vertical="center"/>
      <protection locked="0"/>
    </xf>
    <xf numFmtId="177" fontId="13" fillId="0" borderId="180" xfId="0" applyNumberFormat="1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 applyAlignment="1">
      <alignment horizontal="center" vertical="center"/>
    </xf>
    <xf numFmtId="0" fontId="15" fillId="0" borderId="42" xfId="0" applyFont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>
      <alignment horizontal="center" vertical="center"/>
    </xf>
    <xf numFmtId="0" fontId="15" fillId="0" borderId="146" xfId="0" applyFont="1" applyBorder="1" applyAlignment="1">
      <alignment horizontal="left" vertical="center"/>
    </xf>
    <xf numFmtId="0" fontId="19" fillId="0" borderId="0" xfId="0" applyFont="1" applyProtection="1">
      <alignment vertical="center"/>
      <protection locked="0"/>
    </xf>
    <xf numFmtId="0" fontId="16" fillId="4" borderId="39" xfId="0" applyFont="1" applyFill="1" applyBorder="1" applyAlignment="1">
      <alignment horizontal="center" vertical="center" shrinkToFit="1"/>
    </xf>
    <xf numFmtId="0" fontId="13" fillId="4" borderId="166" xfId="0" applyFont="1" applyFill="1" applyBorder="1">
      <alignment vertical="center"/>
    </xf>
    <xf numFmtId="0" fontId="13" fillId="0" borderId="102" xfId="0" applyFont="1" applyBorder="1">
      <alignment vertical="center"/>
    </xf>
    <xf numFmtId="0" fontId="13" fillId="0" borderId="145" xfId="0" applyFont="1" applyBorder="1" applyAlignment="1">
      <alignment vertical="center" shrinkToFit="1"/>
    </xf>
    <xf numFmtId="0" fontId="13" fillId="0" borderId="160" xfId="0" applyFont="1" applyBorder="1" applyAlignment="1">
      <alignment vertical="center" shrinkToFit="1"/>
    </xf>
    <xf numFmtId="0" fontId="13" fillId="0" borderId="161" xfId="0" applyFont="1" applyBorder="1" applyAlignment="1">
      <alignment vertical="center" shrinkToFit="1"/>
    </xf>
    <xf numFmtId="0" fontId="13" fillId="0" borderId="162" xfId="0" applyFont="1" applyBorder="1" applyAlignment="1">
      <alignment vertical="center" shrinkToFit="1"/>
    </xf>
    <xf numFmtId="0" fontId="13" fillId="0" borderId="163" xfId="0" applyFont="1" applyBorder="1" applyAlignment="1">
      <alignment vertical="center" shrinkToFit="1"/>
    </xf>
    <xf numFmtId="0" fontId="13" fillId="0" borderId="164" xfId="0" applyFont="1" applyBorder="1" applyAlignment="1">
      <alignment vertical="center" shrinkToFit="1"/>
    </xf>
    <xf numFmtId="0" fontId="13" fillId="0" borderId="148" xfId="0" applyFont="1" applyBorder="1" applyAlignment="1">
      <alignment vertical="center" shrinkToFit="1"/>
    </xf>
    <xf numFmtId="0" fontId="16" fillId="0" borderId="38" xfId="0" applyFont="1" applyBorder="1">
      <alignment vertical="center"/>
    </xf>
    <xf numFmtId="0" fontId="24" fillId="0" borderId="0" xfId="0" applyFont="1">
      <alignment vertical="center"/>
    </xf>
    <xf numFmtId="0" fontId="16" fillId="4" borderId="153" xfId="0" applyFont="1" applyFill="1" applyBorder="1" applyAlignment="1">
      <alignment horizontal="center" vertical="center"/>
    </xf>
    <xf numFmtId="0" fontId="16" fillId="4" borderId="35" xfId="0" applyFont="1" applyFill="1" applyBorder="1" applyAlignment="1">
      <alignment horizontal="center" vertical="center"/>
    </xf>
    <xf numFmtId="0" fontId="13" fillId="0" borderId="124" xfId="0" applyFont="1" applyBorder="1" applyAlignment="1">
      <alignment vertical="center" shrinkToFit="1"/>
    </xf>
    <xf numFmtId="0" fontId="13" fillId="0" borderId="125" xfId="0" applyFont="1" applyBorder="1" applyAlignment="1">
      <alignment vertical="center" shrinkToFit="1"/>
    </xf>
    <xf numFmtId="0" fontId="13" fillId="0" borderId="126" xfId="0" applyFont="1" applyBorder="1" applyAlignment="1">
      <alignment vertical="center" shrinkToFit="1"/>
    </xf>
    <xf numFmtId="0" fontId="13" fillId="0" borderId="127" xfId="0" applyFont="1" applyBorder="1" applyAlignment="1">
      <alignment vertical="center" shrinkToFit="1"/>
    </xf>
    <xf numFmtId="0" fontId="13" fillId="0" borderId="128" xfId="0" applyFont="1" applyBorder="1" applyAlignment="1">
      <alignment vertical="center" shrinkToFit="1"/>
    </xf>
    <xf numFmtId="0" fontId="17" fillId="5" borderId="134" xfId="0" applyFont="1" applyFill="1" applyBorder="1" applyAlignment="1" applyProtection="1">
      <alignment vertical="center" wrapText="1"/>
      <protection locked="0"/>
    </xf>
    <xf numFmtId="0" fontId="17" fillId="5" borderId="96" xfId="0" applyFont="1" applyFill="1" applyBorder="1" applyAlignment="1" applyProtection="1">
      <alignment vertical="center" wrapText="1"/>
      <protection locked="0"/>
    </xf>
    <xf numFmtId="0" fontId="20" fillId="5" borderId="49" xfId="0" applyFont="1" applyFill="1" applyBorder="1" applyAlignment="1" applyProtection="1">
      <alignment vertical="center" wrapText="1" shrinkToFit="1"/>
      <protection locked="0"/>
    </xf>
    <xf numFmtId="0" fontId="20" fillId="5" borderId="115" xfId="0" applyFont="1" applyFill="1" applyBorder="1" applyAlignment="1" applyProtection="1">
      <alignment vertical="center" wrapText="1" shrinkToFit="1"/>
      <protection locked="0"/>
    </xf>
    <xf numFmtId="0" fontId="20" fillId="0" borderId="41" xfId="0" applyFont="1" applyBorder="1" applyProtection="1">
      <alignment vertical="center"/>
      <protection locked="0"/>
    </xf>
    <xf numFmtId="0" fontId="20" fillId="0" borderId="111" xfId="0" applyFont="1" applyBorder="1" applyProtection="1">
      <alignment vertical="center"/>
      <protection locked="0"/>
    </xf>
    <xf numFmtId="0" fontId="20" fillId="0" borderId="112" xfId="0" applyFont="1" applyBorder="1" applyProtection="1">
      <alignment vertical="center"/>
      <protection locked="0"/>
    </xf>
    <xf numFmtId="0" fontId="20" fillId="0" borderId="110" xfId="0" applyFont="1" applyBorder="1" applyProtection="1">
      <alignment vertical="center"/>
      <protection locked="0"/>
    </xf>
    <xf numFmtId="0" fontId="20" fillId="0" borderId="113" xfId="0" applyFont="1" applyBorder="1" applyProtection="1">
      <alignment vertical="center"/>
      <protection locked="0"/>
    </xf>
    <xf numFmtId="0" fontId="20" fillId="0" borderId="114" xfId="0" applyFont="1" applyBorder="1" applyProtection="1">
      <alignment vertical="center"/>
      <protection locked="0"/>
    </xf>
    <xf numFmtId="0" fontId="20" fillId="0" borderId="43" xfId="0" applyFont="1" applyBorder="1" applyProtection="1">
      <alignment vertical="center"/>
      <protection locked="0"/>
    </xf>
    <xf numFmtId="0" fontId="13" fillId="0" borderId="124" xfId="0" applyFont="1" applyBorder="1">
      <alignment vertical="center"/>
    </xf>
    <xf numFmtId="0" fontId="13" fillId="0" borderId="44" xfId="0" applyFont="1" applyBorder="1">
      <alignment vertical="center"/>
    </xf>
    <xf numFmtId="0" fontId="20" fillId="0" borderId="68" xfId="0" applyFont="1" applyBorder="1" applyAlignment="1">
      <alignment horizontal="center" vertical="center"/>
    </xf>
    <xf numFmtId="0" fontId="20" fillId="0" borderId="77" xfId="0" applyFont="1" applyBorder="1" applyAlignment="1">
      <alignment horizontal="center" vertical="center"/>
    </xf>
    <xf numFmtId="0" fontId="20" fillId="0" borderId="78" xfId="0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0" fontId="20" fillId="0" borderId="80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177" fontId="20" fillId="0" borderId="84" xfId="0" applyNumberFormat="1" applyFont="1" applyBorder="1" applyProtection="1">
      <alignment vertical="center"/>
      <protection locked="0"/>
    </xf>
    <xf numFmtId="177" fontId="20" fillId="0" borderId="183" xfId="0" applyNumberFormat="1" applyFont="1" applyBorder="1" applyProtection="1">
      <alignment vertical="center"/>
      <protection locked="0"/>
    </xf>
    <xf numFmtId="177" fontId="20" fillId="0" borderId="184" xfId="0" applyNumberFormat="1" applyFont="1" applyBorder="1" applyProtection="1">
      <alignment vertical="center"/>
      <protection locked="0"/>
    </xf>
    <xf numFmtId="177" fontId="20" fillId="0" borderId="137" xfId="0" applyNumberFormat="1" applyFont="1" applyBorder="1" applyProtection="1">
      <alignment vertical="center"/>
      <protection locked="0"/>
    </xf>
    <xf numFmtId="177" fontId="13" fillId="0" borderId="137" xfId="0" applyNumberFormat="1" applyFont="1" applyBorder="1" applyProtection="1">
      <alignment vertical="center"/>
      <protection locked="0"/>
    </xf>
    <xf numFmtId="177" fontId="13" fillId="0" borderId="84" xfId="0" applyNumberFormat="1" applyFont="1" applyBorder="1" applyProtection="1">
      <alignment vertical="center"/>
      <protection locked="0"/>
    </xf>
    <xf numFmtId="177" fontId="13" fillId="0" borderId="85" xfId="0" applyNumberFormat="1" applyFont="1" applyBorder="1" applyProtection="1">
      <alignment vertical="center"/>
      <protection locked="0"/>
    </xf>
    <xf numFmtId="177" fontId="20" fillId="0" borderId="9" xfId="0" applyNumberFormat="1" applyFont="1" applyBorder="1" applyProtection="1">
      <alignment vertical="center"/>
      <protection locked="0"/>
    </xf>
    <xf numFmtId="177" fontId="20" fillId="0" borderId="182" xfId="0" applyNumberFormat="1" applyFont="1" applyBorder="1" applyProtection="1">
      <alignment vertical="center"/>
      <protection locked="0"/>
    </xf>
    <xf numFmtId="177" fontId="20" fillId="0" borderId="185" xfId="0" applyNumberFormat="1" applyFont="1" applyBorder="1" applyProtection="1">
      <alignment vertical="center"/>
      <protection locked="0"/>
    </xf>
    <xf numFmtId="177" fontId="20" fillId="0" borderId="186" xfId="0" applyNumberFormat="1" applyFont="1" applyBorder="1" applyProtection="1">
      <alignment vertical="center"/>
      <protection locked="0"/>
    </xf>
    <xf numFmtId="177" fontId="13" fillId="0" borderId="186" xfId="0" applyNumberFormat="1" applyFont="1" applyBorder="1" applyProtection="1">
      <alignment vertical="center"/>
      <protection locked="0"/>
    </xf>
    <xf numFmtId="177" fontId="13" fillId="0" borderId="187" xfId="0" applyNumberFormat="1" applyFont="1" applyBorder="1" applyProtection="1">
      <alignment vertical="center"/>
      <protection locked="0"/>
    </xf>
    <xf numFmtId="0" fontId="13" fillId="4" borderId="166" xfId="0" applyFont="1" applyFill="1" applyBorder="1" applyAlignment="1">
      <alignment vertical="center" wrapText="1"/>
    </xf>
    <xf numFmtId="0" fontId="13" fillId="4" borderId="172" xfId="0" applyFont="1" applyFill="1" applyBorder="1">
      <alignment vertical="center"/>
    </xf>
    <xf numFmtId="0" fontId="13" fillId="4" borderId="44" xfId="0" applyFont="1" applyFill="1" applyBorder="1">
      <alignment vertical="center"/>
    </xf>
    <xf numFmtId="0" fontId="34" fillId="0" borderId="1" xfId="9" applyFont="1" applyBorder="1" applyAlignment="1">
      <alignment horizontal="center" vertical="center"/>
    </xf>
    <xf numFmtId="0" fontId="34" fillId="0" borderId="1" xfId="9" applyFont="1" applyBorder="1">
      <alignment vertical="center"/>
    </xf>
    <xf numFmtId="0" fontId="33" fillId="0" borderId="0" xfId="9">
      <alignment vertical="center"/>
    </xf>
    <xf numFmtId="14" fontId="33" fillId="0" borderId="0" xfId="9" applyNumberFormat="1">
      <alignment vertical="center"/>
    </xf>
    <xf numFmtId="0" fontId="34" fillId="0" borderId="0" xfId="9" applyFont="1" applyAlignment="1">
      <alignment horizontal="center" vertical="center"/>
    </xf>
    <xf numFmtId="0" fontId="34" fillId="0" borderId="0" xfId="9" applyFont="1">
      <alignment vertical="center"/>
    </xf>
    <xf numFmtId="0" fontId="35" fillId="0" borderId="0" xfId="9" applyFont="1">
      <alignment vertical="center"/>
    </xf>
    <xf numFmtId="0" fontId="15" fillId="4" borderId="42" xfId="0" applyFont="1" applyFill="1" applyBorder="1">
      <alignment vertical="center"/>
    </xf>
    <xf numFmtId="0" fontId="15" fillId="4" borderId="44" xfId="0" applyFont="1" applyFill="1" applyBorder="1">
      <alignment vertical="center"/>
    </xf>
    <xf numFmtId="0" fontId="13" fillId="0" borderId="37" xfId="0" applyFont="1" applyBorder="1">
      <alignment vertical="center"/>
    </xf>
    <xf numFmtId="0" fontId="15" fillId="4" borderId="49" xfId="0" applyFont="1" applyFill="1" applyBorder="1">
      <alignment vertical="center"/>
    </xf>
    <xf numFmtId="0" fontId="13" fillId="0" borderId="0" xfId="0" applyFont="1" applyAlignment="1">
      <alignment vertical="top" wrapText="1"/>
    </xf>
    <xf numFmtId="0" fontId="13" fillId="4" borderId="190" xfId="0" applyFont="1" applyFill="1" applyBorder="1">
      <alignment vertical="center"/>
    </xf>
    <xf numFmtId="0" fontId="15" fillId="4" borderId="123" xfId="0" applyFont="1" applyFill="1" applyBorder="1">
      <alignment vertical="center"/>
    </xf>
    <xf numFmtId="0" fontId="13" fillId="0" borderId="190" xfId="0" applyFont="1" applyBorder="1">
      <alignment vertical="center"/>
    </xf>
    <xf numFmtId="0" fontId="13" fillId="0" borderId="35" xfId="0" applyFont="1" applyBorder="1">
      <alignment vertical="center"/>
    </xf>
    <xf numFmtId="0" fontId="13" fillId="0" borderId="127" xfId="0" applyFont="1" applyBorder="1">
      <alignment vertical="center"/>
    </xf>
    <xf numFmtId="0" fontId="13" fillId="0" borderId="122" xfId="0" applyFont="1" applyBorder="1">
      <alignment vertical="center"/>
    </xf>
    <xf numFmtId="0" fontId="13" fillId="0" borderId="127" xfId="0" applyFont="1" applyBorder="1" applyProtection="1">
      <alignment vertical="center"/>
      <protection locked="0"/>
    </xf>
    <xf numFmtId="0" fontId="13" fillId="0" borderId="62" xfId="0" applyFont="1" applyBorder="1" applyProtection="1">
      <alignment vertical="center"/>
      <protection locked="0"/>
    </xf>
    <xf numFmtId="0" fontId="15" fillId="0" borderId="191" xfId="0" applyFont="1" applyBorder="1">
      <alignment vertical="center"/>
    </xf>
    <xf numFmtId="0" fontId="15" fillId="0" borderId="192" xfId="0" applyFont="1" applyBorder="1">
      <alignment vertical="center"/>
    </xf>
    <xf numFmtId="0" fontId="16" fillId="4" borderId="145" xfId="0" applyFont="1" applyFill="1" applyBorder="1" applyAlignment="1" applyProtection="1">
      <alignment horizontal="center" vertical="center"/>
      <protection hidden="1"/>
    </xf>
    <xf numFmtId="0" fontId="13" fillId="4" borderId="104" xfId="0" applyFont="1" applyFill="1" applyBorder="1" applyAlignment="1">
      <alignment horizontal="center" vertical="center"/>
    </xf>
    <xf numFmtId="0" fontId="15" fillId="0" borderId="16" xfId="0" applyFont="1" applyBorder="1">
      <alignment vertical="center"/>
    </xf>
    <xf numFmtId="0" fontId="15" fillId="0" borderId="60" xfId="0" applyFont="1" applyBorder="1">
      <alignment vertical="center"/>
    </xf>
    <xf numFmtId="0" fontId="15" fillId="0" borderId="54" xfId="0" applyFont="1" applyBorder="1">
      <alignment vertical="center"/>
    </xf>
    <xf numFmtId="0" fontId="15" fillId="0" borderId="63" xfId="0" applyFont="1" applyBorder="1">
      <alignment vertical="center"/>
    </xf>
    <xf numFmtId="0" fontId="15" fillId="0" borderId="57" xfId="0" applyFont="1" applyBorder="1">
      <alignment vertical="center"/>
    </xf>
    <xf numFmtId="0" fontId="15" fillId="0" borderId="179" xfId="0" applyFont="1" applyBorder="1">
      <alignment vertical="center"/>
    </xf>
    <xf numFmtId="0" fontId="18" fillId="4" borderId="145" xfId="0" applyFont="1" applyFill="1" applyBorder="1" applyAlignment="1">
      <alignment vertical="center" shrinkToFit="1"/>
    </xf>
    <xf numFmtId="0" fontId="13" fillId="0" borderId="193" xfId="0" applyFont="1" applyBorder="1" applyAlignment="1" applyProtection="1">
      <alignment vertical="center" shrinkToFit="1"/>
      <protection hidden="1"/>
    </xf>
    <xf numFmtId="0" fontId="15" fillId="0" borderId="194" xfId="0" applyFont="1" applyBorder="1">
      <alignment vertical="center"/>
    </xf>
    <xf numFmtId="0" fontId="19" fillId="4" borderId="145" xfId="0" applyFont="1" applyFill="1" applyBorder="1" applyAlignment="1">
      <alignment horizontal="center" vertical="center" wrapText="1"/>
    </xf>
    <xf numFmtId="0" fontId="19" fillId="4" borderId="145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left" vertical="center"/>
    </xf>
    <xf numFmtId="0" fontId="13" fillId="0" borderId="47" xfId="0" applyFont="1" applyBorder="1" applyProtection="1">
      <alignment vertical="center"/>
      <protection locked="0"/>
    </xf>
    <xf numFmtId="0" fontId="15" fillId="0" borderId="159" xfId="0" applyFont="1" applyBorder="1" applyProtection="1">
      <alignment vertical="center"/>
      <protection locked="0"/>
    </xf>
    <xf numFmtId="0" fontId="15" fillId="0" borderId="39" xfId="0" applyFont="1" applyBorder="1">
      <alignment vertical="center"/>
    </xf>
    <xf numFmtId="0" fontId="15" fillId="0" borderId="35" xfId="0" applyFont="1" applyBorder="1">
      <alignment vertical="center"/>
    </xf>
    <xf numFmtId="0" fontId="15" fillId="0" borderId="47" xfId="0" applyFont="1" applyBorder="1">
      <alignment vertical="center"/>
    </xf>
    <xf numFmtId="0" fontId="13" fillId="0" borderId="197" xfId="0" applyFont="1" applyBorder="1">
      <alignment vertical="center"/>
    </xf>
    <xf numFmtId="0" fontId="15" fillId="0" borderId="198" xfId="0" applyFont="1" applyBorder="1">
      <alignment vertical="center"/>
    </xf>
    <xf numFmtId="0" fontId="15" fillId="0" borderId="199" xfId="0" applyFont="1" applyBorder="1">
      <alignment vertical="center"/>
    </xf>
    <xf numFmtId="0" fontId="13" fillId="0" borderId="56" xfId="0" applyFont="1" applyBorder="1">
      <alignment vertical="center"/>
    </xf>
    <xf numFmtId="0" fontId="15" fillId="0" borderId="108" xfId="0" applyFont="1" applyBorder="1">
      <alignment vertical="center"/>
    </xf>
    <xf numFmtId="0" fontId="16" fillId="4" borderId="9" xfId="0" applyFont="1" applyFill="1" applyBorder="1" applyAlignment="1">
      <alignment horizontal="right" vertical="center"/>
    </xf>
    <xf numFmtId="0" fontId="15" fillId="4" borderId="103" xfId="0" applyFont="1" applyFill="1" applyBorder="1" applyAlignment="1">
      <alignment horizontal="center" vertical="center"/>
    </xf>
    <xf numFmtId="0" fontId="13" fillId="0" borderId="196" xfId="0" applyFont="1" applyBorder="1">
      <alignment vertical="center"/>
    </xf>
    <xf numFmtId="0" fontId="15" fillId="0" borderId="158" xfId="0" applyFont="1" applyBorder="1">
      <alignment vertical="center"/>
    </xf>
    <xf numFmtId="0" fontId="15" fillId="0" borderId="159" xfId="0" applyFont="1" applyBorder="1">
      <alignment vertical="center"/>
    </xf>
    <xf numFmtId="0" fontId="13" fillId="0" borderId="200" xfId="0" applyFont="1" applyBorder="1" applyAlignment="1" applyProtection="1">
      <alignment vertical="center" shrinkToFit="1"/>
      <protection hidden="1"/>
    </xf>
    <xf numFmtId="177" fontId="13" fillId="0" borderId="196" xfId="0" applyNumberFormat="1" applyFont="1" applyBorder="1" applyAlignment="1" applyProtection="1">
      <alignment horizontal="center" vertical="center"/>
      <protection locked="0"/>
    </xf>
    <xf numFmtId="177" fontId="13" fillId="0" borderId="201" xfId="0" applyNumberFormat="1" applyFont="1" applyBorder="1" applyAlignment="1" applyProtection="1">
      <alignment horizontal="center" vertical="center"/>
      <protection locked="0"/>
    </xf>
    <xf numFmtId="177" fontId="13" fillId="0" borderId="202" xfId="0" applyNumberFormat="1" applyFont="1" applyBorder="1" applyAlignment="1" applyProtection="1">
      <alignment horizontal="center" vertical="center"/>
      <protection locked="0"/>
    </xf>
    <xf numFmtId="177" fontId="13" fillId="0" borderId="159" xfId="0" applyNumberFormat="1" applyFont="1" applyBorder="1" applyAlignment="1" applyProtection="1">
      <alignment horizontal="center" vertical="center"/>
      <protection locked="0"/>
    </xf>
    <xf numFmtId="177" fontId="13" fillId="0" borderId="203" xfId="0" applyNumberFormat="1" applyFont="1" applyBorder="1" applyAlignment="1" applyProtection="1">
      <alignment horizontal="center" vertical="center"/>
      <protection locked="0"/>
    </xf>
    <xf numFmtId="177" fontId="13" fillId="0" borderId="159" xfId="0" applyNumberFormat="1" applyFont="1" applyBorder="1" applyProtection="1">
      <alignment vertical="center"/>
      <protection locked="0"/>
    </xf>
    <xf numFmtId="14" fontId="20" fillId="0" borderId="0" xfId="0" applyNumberFormat="1" applyFont="1">
      <alignment vertical="center"/>
    </xf>
    <xf numFmtId="0" fontId="13" fillId="0" borderId="50" xfId="0" applyFont="1" applyBorder="1" applyAlignment="1" applyProtection="1">
      <alignment horizontal="center" vertical="center"/>
      <protection locked="0"/>
    </xf>
    <xf numFmtId="0" fontId="13" fillId="0" borderId="54" xfId="0" applyFont="1" applyBorder="1" applyAlignment="1" applyProtection="1">
      <alignment horizontal="center" vertical="center"/>
      <protection locked="0"/>
    </xf>
    <xf numFmtId="0" fontId="13" fillId="0" borderId="60" xfId="0" applyFont="1" applyBorder="1" applyAlignment="1" applyProtection="1">
      <alignment horizontal="center" vertical="center"/>
      <protection locked="0"/>
    </xf>
    <xf numFmtId="0" fontId="13" fillId="0" borderId="63" xfId="0" applyFont="1" applyBorder="1" applyAlignment="1" applyProtection="1">
      <alignment horizontal="center" vertical="center"/>
      <protection locked="0"/>
    </xf>
    <xf numFmtId="0" fontId="13" fillId="0" borderId="57" xfId="0" applyFont="1" applyBorder="1" applyAlignment="1" applyProtection="1">
      <alignment horizontal="center" vertical="center"/>
      <protection locked="0"/>
    </xf>
    <xf numFmtId="0" fontId="13" fillId="0" borderId="159" xfId="0" applyFont="1" applyBorder="1" applyAlignment="1" applyProtection="1">
      <alignment horizontal="center" vertical="center"/>
      <protection locked="0"/>
    </xf>
    <xf numFmtId="0" fontId="13" fillId="0" borderId="93" xfId="0" applyFont="1" applyBorder="1" applyAlignment="1" applyProtection="1">
      <alignment horizontal="center" vertical="center"/>
      <protection locked="0"/>
    </xf>
    <xf numFmtId="0" fontId="13" fillId="0" borderId="201" xfId="0" applyFont="1" applyBorder="1" applyAlignment="1" applyProtection="1">
      <alignment horizontal="center" vertical="center"/>
      <protection locked="0"/>
    </xf>
    <xf numFmtId="0" fontId="13" fillId="0" borderId="97" xfId="0" applyFont="1" applyBorder="1" applyAlignment="1" applyProtection="1">
      <alignment horizontal="center" vertical="center"/>
      <protection locked="0"/>
    </xf>
    <xf numFmtId="0" fontId="13" fillId="0" borderId="96" xfId="0" applyFont="1" applyBorder="1" applyAlignment="1" applyProtection="1">
      <alignment horizontal="center" vertical="center"/>
      <protection locked="0"/>
    </xf>
    <xf numFmtId="0" fontId="13" fillId="0" borderId="94" xfId="0" applyFont="1" applyBorder="1" applyAlignment="1" applyProtection="1">
      <alignment horizontal="center" vertical="center"/>
      <protection locked="0"/>
    </xf>
    <xf numFmtId="0" fontId="13" fillId="0" borderId="95" xfId="0" applyFont="1" applyBorder="1" applyAlignment="1" applyProtection="1">
      <alignment horizontal="center" vertical="center"/>
      <protection locked="0"/>
    </xf>
    <xf numFmtId="0" fontId="17" fillId="4" borderId="39" xfId="0" applyFont="1" applyFill="1" applyBorder="1" applyAlignment="1" applyProtection="1">
      <alignment horizontal="center" vertical="center"/>
      <protection hidden="1"/>
    </xf>
    <xf numFmtId="0" fontId="13" fillId="5" borderId="14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177" fontId="13" fillId="6" borderId="16" xfId="0" applyNumberFormat="1" applyFont="1" applyFill="1" applyBorder="1" applyAlignment="1">
      <alignment horizontal="center" vertical="center"/>
    </xf>
    <xf numFmtId="177" fontId="13" fillId="6" borderId="139" xfId="0" applyNumberFormat="1" applyFont="1" applyFill="1" applyBorder="1" applyAlignment="1">
      <alignment horizontal="center" vertical="center"/>
    </xf>
    <xf numFmtId="0" fontId="13" fillId="0" borderId="14" xfId="0" applyFont="1" applyBorder="1" applyAlignment="1" applyProtection="1">
      <alignment horizontal="center" vertical="center"/>
      <protection locked="0"/>
    </xf>
    <xf numFmtId="0" fontId="15" fillId="4" borderId="103" xfId="0" applyFont="1" applyFill="1" applyBorder="1">
      <alignment vertical="center"/>
    </xf>
    <xf numFmtId="0" fontId="15" fillId="0" borderId="156" xfId="0" applyFont="1" applyBorder="1">
      <alignment vertical="center"/>
    </xf>
    <xf numFmtId="0" fontId="15" fillId="4" borderId="123" xfId="0" applyFont="1" applyFill="1" applyBorder="1" applyAlignment="1">
      <alignment horizontal="center" vertical="center"/>
    </xf>
    <xf numFmtId="0" fontId="20" fillId="4" borderId="0" xfId="0" applyFont="1" applyFill="1" applyProtection="1">
      <alignment vertical="center"/>
      <protection hidden="1"/>
    </xf>
    <xf numFmtId="0" fontId="19" fillId="4" borderId="39" xfId="0" applyFont="1" applyFill="1" applyBorder="1" applyProtection="1">
      <alignment vertical="center"/>
      <protection hidden="1"/>
    </xf>
    <xf numFmtId="0" fontId="19" fillId="4" borderId="38" xfId="0" applyFont="1" applyFill="1" applyBorder="1" applyProtection="1">
      <alignment vertical="center"/>
      <protection hidden="1"/>
    </xf>
    <xf numFmtId="0" fontId="19" fillId="4" borderId="36" xfId="0" applyFont="1" applyFill="1" applyBorder="1" applyProtection="1">
      <alignment vertical="center"/>
      <protection hidden="1"/>
    </xf>
    <xf numFmtId="0" fontId="20" fillId="4" borderId="41" xfId="0" applyFont="1" applyFill="1" applyBorder="1">
      <alignment vertical="center"/>
    </xf>
    <xf numFmtId="0" fontId="37" fillId="4" borderId="36" xfId="0" applyFont="1" applyFill="1" applyBorder="1" applyAlignment="1" applyProtection="1">
      <alignment horizontal="center" vertical="center"/>
      <protection hidden="1"/>
    </xf>
    <xf numFmtId="0" fontId="15" fillId="4" borderId="82" xfId="0" applyFont="1" applyFill="1" applyBorder="1">
      <alignment vertical="center"/>
    </xf>
    <xf numFmtId="0" fontId="15" fillId="4" borderId="43" xfId="0" applyFont="1" applyFill="1" applyBorder="1">
      <alignment vertical="center"/>
    </xf>
    <xf numFmtId="0" fontId="13" fillId="0" borderId="92" xfId="0" applyFont="1" applyBorder="1" applyAlignment="1" applyProtection="1">
      <alignment horizontal="center" vertical="center"/>
      <protection locked="0"/>
    </xf>
    <xf numFmtId="0" fontId="13" fillId="0" borderId="154" xfId="0" applyFont="1" applyBorder="1" applyProtection="1">
      <alignment vertical="center"/>
      <protection locked="0"/>
    </xf>
    <xf numFmtId="0" fontId="13" fillId="0" borderId="158" xfId="0" applyFont="1" applyBorder="1" applyProtection="1">
      <alignment vertical="center"/>
      <protection locked="0"/>
    </xf>
    <xf numFmtId="177" fontId="13" fillId="0" borderId="155" xfId="0" applyNumberFormat="1" applyFont="1" applyBorder="1" applyAlignment="1" applyProtection="1">
      <alignment horizontal="center" vertical="center"/>
      <protection locked="0"/>
    </xf>
    <xf numFmtId="0" fontId="20" fillId="0" borderId="76" xfId="0" applyFont="1" applyBorder="1" applyAlignment="1" applyProtection="1">
      <alignment horizontal="center" vertical="center"/>
      <protection locked="0"/>
    </xf>
    <xf numFmtId="0" fontId="28" fillId="9" borderId="1" xfId="0" applyFont="1" applyFill="1" applyBorder="1" applyAlignment="1">
      <alignment horizontal="center" vertical="center"/>
    </xf>
    <xf numFmtId="177" fontId="13" fillId="0" borderId="104" xfId="0" applyNumberFormat="1" applyFont="1" applyBorder="1" applyAlignment="1" applyProtection="1">
      <alignment horizontal="left" vertical="center"/>
      <protection locked="0"/>
    </xf>
    <xf numFmtId="177" fontId="13" fillId="0" borderId="105" xfId="0" applyNumberFormat="1" applyFont="1" applyBorder="1" applyAlignment="1" applyProtection="1">
      <alignment horizontal="left" vertical="center"/>
      <protection locked="0"/>
    </xf>
    <xf numFmtId="177" fontId="13" fillId="0" borderId="106" xfId="0" applyNumberFormat="1" applyFont="1" applyBorder="1" applyAlignment="1" applyProtection="1">
      <alignment horizontal="left" vertical="center"/>
      <protection locked="0"/>
    </xf>
    <xf numFmtId="177" fontId="13" fillId="0" borderId="107" xfId="0" applyNumberFormat="1" applyFont="1" applyBorder="1" applyAlignment="1" applyProtection="1">
      <alignment horizontal="left" vertical="center"/>
      <protection locked="0"/>
    </xf>
    <xf numFmtId="177" fontId="13" fillId="0" borderId="108" xfId="0" applyNumberFormat="1" applyFont="1" applyBorder="1" applyAlignment="1" applyProtection="1">
      <alignment horizontal="left" vertical="center"/>
      <protection locked="0"/>
    </xf>
    <xf numFmtId="177" fontId="13" fillId="0" borderId="109" xfId="0" applyNumberFormat="1" applyFont="1" applyBorder="1" applyAlignment="1" applyProtection="1">
      <alignment horizontal="left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13" fillId="4" borderId="38" xfId="0" applyFont="1" applyFill="1" applyBorder="1" applyAlignment="1">
      <alignment horizontal="center" vertical="center"/>
    </xf>
    <xf numFmtId="0" fontId="30" fillId="0" borderId="40" xfId="0" applyFont="1" applyBorder="1">
      <alignment vertical="center"/>
    </xf>
    <xf numFmtId="0" fontId="19" fillId="0" borderId="40" xfId="0" applyFont="1" applyBorder="1">
      <alignment vertical="center"/>
    </xf>
    <xf numFmtId="0" fontId="15" fillId="4" borderId="129" xfId="0" applyFont="1" applyFill="1" applyBorder="1" applyAlignment="1">
      <alignment horizontal="center" vertical="center"/>
    </xf>
    <xf numFmtId="0" fontId="39" fillId="4" borderId="39" xfId="0" applyFont="1" applyFill="1" applyBorder="1" applyAlignment="1">
      <alignment horizontal="center" vertical="center"/>
    </xf>
    <xf numFmtId="178" fontId="20" fillId="0" borderId="47" xfId="0" applyNumberFormat="1" applyFont="1" applyBorder="1" applyProtection="1">
      <alignment vertical="center"/>
      <protection locked="0"/>
    </xf>
    <xf numFmtId="178" fontId="20" fillId="0" borderId="50" xfId="0" applyNumberFormat="1" applyFont="1" applyBorder="1" applyProtection="1">
      <alignment vertical="center"/>
      <protection locked="0"/>
    </xf>
    <xf numFmtId="178" fontId="20" fillId="0" borderId="54" xfId="0" applyNumberFormat="1" applyFont="1" applyBorder="1" applyProtection="1">
      <alignment vertical="center"/>
      <protection locked="0"/>
    </xf>
    <xf numFmtId="178" fontId="20" fillId="0" borderId="60" xfId="0" applyNumberFormat="1" applyFont="1" applyBorder="1" applyProtection="1">
      <alignment vertical="center"/>
      <protection locked="0"/>
    </xf>
    <xf numFmtId="178" fontId="20" fillId="0" borderId="63" xfId="0" applyNumberFormat="1" applyFont="1" applyBorder="1" applyProtection="1">
      <alignment vertical="center"/>
      <protection locked="0"/>
    </xf>
    <xf numFmtId="178" fontId="20" fillId="0" borderId="57" xfId="0" applyNumberFormat="1" applyFont="1" applyBorder="1" applyProtection="1">
      <alignment vertical="center"/>
      <protection locked="0"/>
    </xf>
    <xf numFmtId="178" fontId="20" fillId="0" borderId="49" xfId="0" applyNumberFormat="1" applyFont="1" applyBorder="1" applyProtection="1">
      <alignment vertical="center"/>
      <protection locked="0"/>
    </xf>
    <xf numFmtId="0" fontId="11" fillId="0" borderId="0" xfId="0" applyFont="1">
      <alignment vertical="center"/>
    </xf>
    <xf numFmtId="0" fontId="36" fillId="0" borderId="0" xfId="0" applyFont="1" applyProtection="1">
      <alignment vertical="center"/>
      <protection hidden="1"/>
    </xf>
    <xf numFmtId="0" fontId="29" fillId="0" borderId="0" xfId="0" applyFont="1" applyProtection="1">
      <alignment vertical="center"/>
      <protection hidden="1"/>
    </xf>
    <xf numFmtId="0" fontId="0" fillId="0" borderId="207" xfId="0" applyBorder="1">
      <alignment vertical="center"/>
    </xf>
    <xf numFmtId="0" fontId="0" fillId="0" borderId="207" xfId="0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 vertical="center"/>
    </xf>
    <xf numFmtId="0" fontId="28" fillId="9" borderId="1" xfId="0" applyFont="1" applyFill="1" applyBorder="1">
      <alignment vertical="center"/>
    </xf>
    <xf numFmtId="0" fontId="0" fillId="10" borderId="146" xfId="0" applyFill="1" applyBorder="1" applyAlignment="1">
      <alignment horizontal="center" vertical="center"/>
    </xf>
    <xf numFmtId="0" fontId="18" fillId="4" borderId="145" xfId="0" applyFont="1" applyFill="1" applyBorder="1" applyAlignment="1">
      <alignment horizontal="center" vertical="center" shrinkToFit="1"/>
    </xf>
    <xf numFmtId="0" fontId="41" fillId="0" borderId="0" xfId="0" applyFont="1">
      <alignment vertical="center"/>
    </xf>
    <xf numFmtId="0" fontId="15" fillId="4" borderId="147" xfId="0" applyFont="1" applyFill="1" applyBorder="1">
      <alignment vertical="center"/>
    </xf>
    <xf numFmtId="0" fontId="16" fillId="4" borderId="147" xfId="0" applyFont="1" applyFill="1" applyBorder="1" applyAlignment="1">
      <alignment horizontal="center" vertical="center"/>
    </xf>
    <xf numFmtId="0" fontId="15" fillId="4" borderId="145" xfId="0" applyFont="1" applyFill="1" applyBorder="1">
      <alignment vertical="center"/>
    </xf>
    <xf numFmtId="0" fontId="15" fillId="0" borderId="148" xfId="0" applyFont="1" applyBorder="1">
      <alignment vertical="center"/>
    </xf>
    <xf numFmtId="0" fontId="21" fillId="4" borderId="40" xfId="0" applyFont="1" applyFill="1" applyBorder="1">
      <alignment vertical="center"/>
    </xf>
    <xf numFmtId="0" fontId="16" fillId="4" borderId="10" xfId="0" applyFont="1" applyFill="1" applyBorder="1" applyAlignment="1" applyProtection="1">
      <alignment horizontal="center" vertical="center"/>
      <protection hidden="1"/>
    </xf>
    <xf numFmtId="0" fontId="21" fillId="4" borderId="181" xfId="0" applyFont="1" applyFill="1" applyBorder="1" applyAlignment="1">
      <alignment vertical="center" wrapText="1"/>
    </xf>
    <xf numFmtId="0" fontId="15" fillId="0" borderId="11" xfId="0" applyFont="1" applyBorder="1" applyAlignment="1" applyProtection="1">
      <alignment horizontal="center" vertical="center"/>
      <protection locked="0"/>
    </xf>
    <xf numFmtId="0" fontId="0" fillId="10" borderId="11" xfId="0" applyFill="1" applyBorder="1" applyAlignment="1">
      <alignment horizontal="center" vertical="center"/>
    </xf>
    <xf numFmtId="0" fontId="17" fillId="4" borderId="38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horizontal="left" vertical="center" wrapText="1"/>
      <protection hidden="1"/>
    </xf>
    <xf numFmtId="179" fontId="42" fillId="0" borderId="122" xfId="0" applyNumberFormat="1" applyFont="1" applyBorder="1" applyProtection="1">
      <alignment vertical="center"/>
      <protection hidden="1"/>
    </xf>
    <xf numFmtId="179" fontId="42" fillId="0" borderId="176" xfId="0" applyNumberFormat="1" applyFont="1" applyBorder="1" applyProtection="1">
      <alignment vertical="center"/>
      <protection hidden="1"/>
    </xf>
    <xf numFmtId="179" fontId="42" fillId="0" borderId="190" xfId="0" applyNumberFormat="1" applyFont="1" applyBorder="1" applyAlignment="1" applyProtection="1">
      <alignment horizontal="left" vertical="center"/>
      <protection hidden="1"/>
    </xf>
    <xf numFmtId="179" fontId="42" fillId="0" borderId="217" xfId="0" applyNumberFormat="1" applyFont="1" applyBorder="1" applyAlignment="1" applyProtection="1">
      <alignment horizontal="left" vertical="center"/>
      <protection hidden="1"/>
    </xf>
    <xf numFmtId="179" fontId="42" fillId="0" borderId="213" xfId="0" applyNumberFormat="1" applyFont="1" applyBorder="1" applyProtection="1">
      <alignment vertical="center"/>
      <protection hidden="1"/>
    </xf>
    <xf numFmtId="179" fontId="42" fillId="0" borderId="217" xfId="0" applyNumberFormat="1" applyFont="1" applyBorder="1" applyProtection="1">
      <alignment vertical="center"/>
      <protection hidden="1"/>
    </xf>
    <xf numFmtId="179" fontId="42" fillId="0" borderId="211" xfId="0" applyNumberFormat="1" applyFont="1" applyBorder="1" applyProtection="1">
      <alignment vertical="center"/>
      <protection hidden="1"/>
    </xf>
    <xf numFmtId="179" fontId="42" fillId="0" borderId="221" xfId="0" applyNumberFormat="1" applyFont="1" applyBorder="1" applyProtection="1">
      <alignment vertical="center"/>
      <protection hidden="1"/>
    </xf>
    <xf numFmtId="0" fontId="0" fillId="10" borderId="156" xfId="0" applyFill="1" applyBorder="1" applyAlignment="1">
      <alignment horizontal="center" vertical="center"/>
    </xf>
    <xf numFmtId="0" fontId="36" fillId="0" borderId="38" xfId="0" applyFont="1" applyBorder="1" applyProtection="1">
      <alignment vertical="center"/>
      <protection hidden="1"/>
    </xf>
    <xf numFmtId="179" fontId="42" fillId="0" borderId="190" xfId="0" applyNumberFormat="1" applyFont="1" applyBorder="1" applyProtection="1">
      <alignment vertical="center"/>
      <protection hidden="1"/>
    </xf>
    <xf numFmtId="0" fontId="13" fillId="0" borderId="0" xfId="0" applyFont="1" applyAlignment="1">
      <alignment horizontal="right" vertical="center"/>
    </xf>
    <xf numFmtId="0" fontId="13" fillId="0" borderId="227" xfId="0" applyFont="1" applyBorder="1">
      <alignment vertical="center"/>
    </xf>
    <xf numFmtId="0" fontId="13" fillId="4" borderId="233" xfId="0" applyFont="1" applyFill="1" applyBorder="1" applyAlignment="1">
      <alignment horizontal="center" vertical="center"/>
    </xf>
    <xf numFmtId="177" fontId="13" fillId="0" borderId="41" xfId="0" applyNumberFormat="1" applyFont="1" applyBorder="1" applyAlignment="1" applyProtection="1">
      <alignment horizontal="center" vertical="center"/>
      <protection locked="0"/>
    </xf>
    <xf numFmtId="177" fontId="13" fillId="0" borderId="234" xfId="0" applyNumberFormat="1" applyFont="1" applyBorder="1" applyAlignment="1" applyProtection="1">
      <alignment horizontal="center" vertical="center"/>
      <protection locked="0"/>
    </xf>
    <xf numFmtId="177" fontId="13" fillId="0" borderId="235" xfId="0" applyNumberFormat="1" applyFont="1" applyBorder="1" applyAlignment="1" applyProtection="1">
      <alignment horizontal="center" vertical="center"/>
      <protection locked="0"/>
    </xf>
    <xf numFmtId="177" fontId="13" fillId="0" borderId="236" xfId="0" applyNumberFormat="1" applyFont="1" applyBorder="1" applyAlignment="1" applyProtection="1">
      <alignment horizontal="center" vertical="center"/>
      <protection locked="0"/>
    </xf>
    <xf numFmtId="177" fontId="13" fillId="0" borderId="237" xfId="0" applyNumberFormat="1" applyFont="1" applyBorder="1" applyAlignment="1" applyProtection="1">
      <alignment horizontal="center" vertical="center"/>
      <protection locked="0"/>
    </xf>
    <xf numFmtId="177" fontId="13" fillId="0" borderId="238" xfId="0" applyNumberFormat="1" applyFont="1" applyBorder="1" applyAlignment="1" applyProtection="1">
      <alignment horizontal="center" vertical="center"/>
      <protection locked="0"/>
    </xf>
    <xf numFmtId="177" fontId="13" fillId="0" borderId="239" xfId="0" applyNumberFormat="1" applyFont="1" applyBorder="1" applyAlignment="1" applyProtection="1">
      <alignment horizontal="center" vertical="center"/>
      <protection locked="0"/>
    </xf>
    <xf numFmtId="0" fontId="13" fillId="4" borderId="240" xfId="0" applyFont="1" applyFill="1" applyBorder="1" applyAlignment="1">
      <alignment horizontal="center" vertical="center"/>
    </xf>
    <xf numFmtId="177" fontId="13" fillId="0" borderId="149" xfId="0" applyNumberFormat="1" applyFont="1" applyBorder="1" applyAlignment="1" applyProtection="1">
      <alignment horizontal="center" vertical="center"/>
      <protection locked="0"/>
    </xf>
    <xf numFmtId="177" fontId="13" fillId="0" borderId="150" xfId="0" applyNumberFormat="1" applyFont="1" applyBorder="1" applyAlignment="1" applyProtection="1">
      <alignment horizontal="center" vertical="center"/>
      <protection locked="0"/>
    </xf>
    <xf numFmtId="177" fontId="13" fillId="0" borderId="241" xfId="0" applyNumberFormat="1" applyFont="1" applyBorder="1" applyAlignment="1" applyProtection="1">
      <alignment horizontal="center" vertical="center"/>
      <protection locked="0"/>
    </xf>
    <xf numFmtId="177" fontId="13" fillId="0" borderId="242" xfId="0" applyNumberFormat="1" applyFont="1" applyBorder="1" applyAlignment="1" applyProtection="1">
      <alignment horizontal="center" vertical="center"/>
      <protection locked="0"/>
    </xf>
    <xf numFmtId="177" fontId="13" fillId="0" borderId="151" xfId="0" applyNumberFormat="1" applyFont="1" applyBorder="1" applyAlignment="1" applyProtection="1">
      <alignment horizontal="center" vertical="center"/>
      <protection locked="0"/>
    </xf>
    <xf numFmtId="177" fontId="13" fillId="0" borderId="243" xfId="0" applyNumberFormat="1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 applyProtection="1">
      <alignment vertical="center"/>
      <protection hidden="1"/>
    </xf>
    <xf numFmtId="0" fontId="15" fillId="0" borderId="0" xfId="0" applyFont="1" applyProtection="1">
      <alignment vertical="center"/>
      <protection hidden="1"/>
    </xf>
    <xf numFmtId="177" fontId="13" fillId="0" borderId="158" xfId="0" applyNumberFormat="1" applyFont="1" applyBorder="1" applyAlignment="1" applyProtection="1">
      <alignment horizontal="center" vertical="center"/>
      <protection locked="0"/>
    </xf>
    <xf numFmtId="0" fontId="24" fillId="0" borderId="0" xfId="0" applyFont="1" applyProtection="1">
      <alignment vertical="center"/>
      <protection hidden="1"/>
    </xf>
    <xf numFmtId="0" fontId="21" fillId="4" borderId="0" xfId="0" applyFont="1" applyFill="1" applyAlignment="1" applyProtection="1">
      <alignment horizontal="left" vertical="center" wrapText="1"/>
      <protection hidden="1"/>
    </xf>
    <xf numFmtId="0" fontId="21" fillId="4" borderId="41" xfId="0" applyFont="1" applyFill="1" applyBorder="1" applyAlignment="1" applyProtection="1">
      <alignment horizontal="left" vertical="center" wrapText="1"/>
      <protection hidden="1"/>
    </xf>
    <xf numFmtId="177" fontId="13" fillId="0" borderId="244" xfId="0" applyNumberFormat="1" applyFont="1" applyBorder="1" applyAlignment="1" applyProtection="1">
      <alignment horizontal="center" vertical="center"/>
      <protection locked="0"/>
    </xf>
    <xf numFmtId="177" fontId="13" fillId="0" borderId="245" xfId="0" applyNumberFormat="1" applyFont="1" applyBorder="1" applyAlignment="1" applyProtection="1">
      <alignment horizontal="center" vertical="center"/>
      <protection locked="0"/>
    </xf>
    <xf numFmtId="177" fontId="13" fillId="0" borderId="35" xfId="0" applyNumberFormat="1" applyFont="1" applyBorder="1" applyAlignment="1" applyProtection="1">
      <alignment horizontal="center" vertical="center"/>
      <protection locked="0"/>
    </xf>
    <xf numFmtId="0" fontId="13" fillId="4" borderId="40" xfId="0" applyFont="1" applyFill="1" applyBorder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hidden="1"/>
    </xf>
    <xf numFmtId="0" fontId="18" fillId="4" borderId="40" xfId="0" applyFont="1" applyFill="1" applyBorder="1" applyAlignment="1">
      <alignment horizontal="center" vertical="center" shrinkToFit="1"/>
    </xf>
    <xf numFmtId="177" fontId="13" fillId="0" borderId="247" xfId="0" applyNumberFormat="1" applyFont="1" applyBorder="1" applyAlignment="1" applyProtection="1">
      <alignment horizontal="center" vertical="center"/>
      <protection locked="0"/>
    </xf>
    <xf numFmtId="177" fontId="13" fillId="0" borderId="154" xfId="0" applyNumberFormat="1" applyFont="1" applyBorder="1" applyAlignment="1" applyProtection="1">
      <alignment horizontal="center" vertical="center"/>
      <protection locked="0"/>
    </xf>
    <xf numFmtId="177" fontId="13" fillId="0" borderId="86" xfId="0" applyNumberFormat="1" applyFont="1" applyBorder="1" applyAlignment="1" applyProtection="1">
      <alignment horizontal="center" vertical="center"/>
      <protection locked="0"/>
    </xf>
    <xf numFmtId="0" fontId="13" fillId="5" borderId="190" xfId="0" applyFont="1" applyFill="1" applyBorder="1" applyAlignment="1">
      <alignment horizontal="center" vertical="center"/>
    </xf>
    <xf numFmtId="177" fontId="13" fillId="6" borderId="47" xfId="0" applyNumberFormat="1" applyFont="1" applyFill="1" applyBorder="1" applyAlignment="1">
      <alignment horizontal="center" vertical="center"/>
    </xf>
    <xf numFmtId="177" fontId="13" fillId="6" borderId="244" xfId="0" applyNumberFormat="1" applyFont="1" applyFill="1" applyBorder="1" applyAlignment="1">
      <alignment horizontal="center" vertical="center"/>
    </xf>
    <xf numFmtId="0" fontId="13" fillId="5" borderId="124" xfId="0" applyFont="1" applyFill="1" applyBorder="1" applyAlignment="1">
      <alignment horizontal="center" vertical="center"/>
    </xf>
    <xf numFmtId="177" fontId="13" fillId="6" borderId="50" xfId="0" applyNumberFormat="1" applyFont="1" applyFill="1" applyBorder="1" applyAlignment="1">
      <alignment horizontal="center" vertical="center"/>
    </xf>
    <xf numFmtId="177" fontId="13" fillId="6" borderId="93" xfId="0" applyNumberFormat="1" applyFont="1" applyFill="1" applyBorder="1" applyAlignment="1">
      <alignment horizontal="center" vertical="center"/>
    </xf>
    <xf numFmtId="0" fontId="13" fillId="5" borderId="127" xfId="0" applyFont="1" applyFill="1" applyBorder="1" applyAlignment="1">
      <alignment horizontal="center" vertical="center"/>
    </xf>
    <xf numFmtId="177" fontId="13" fillId="6" borderId="63" xfId="0" applyNumberFormat="1" applyFont="1" applyFill="1" applyBorder="1" applyAlignment="1">
      <alignment horizontal="center" vertical="center"/>
    </xf>
    <xf numFmtId="177" fontId="13" fillId="6" borderId="96" xfId="0" applyNumberFormat="1" applyFont="1" applyFill="1" applyBorder="1" applyAlignment="1">
      <alignment horizontal="center" vertical="center"/>
    </xf>
    <xf numFmtId="0" fontId="13" fillId="5" borderId="125" xfId="0" applyFont="1" applyFill="1" applyBorder="1" applyAlignment="1">
      <alignment horizontal="center" vertical="center"/>
    </xf>
    <xf numFmtId="177" fontId="13" fillId="6" borderId="54" xfId="0" applyNumberFormat="1" applyFont="1" applyFill="1" applyBorder="1" applyAlignment="1">
      <alignment horizontal="center" vertical="center"/>
    </xf>
    <xf numFmtId="177" fontId="13" fillId="6" borderId="94" xfId="0" applyNumberFormat="1" applyFont="1" applyFill="1" applyBorder="1" applyAlignment="1">
      <alignment horizontal="center" vertical="center"/>
    </xf>
    <xf numFmtId="0" fontId="13" fillId="5" borderId="126" xfId="0" applyFont="1" applyFill="1" applyBorder="1" applyAlignment="1">
      <alignment horizontal="center" vertical="center"/>
    </xf>
    <xf numFmtId="177" fontId="13" fillId="6" borderId="60" xfId="0" applyNumberFormat="1" applyFont="1" applyFill="1" applyBorder="1" applyAlignment="1">
      <alignment horizontal="center" vertical="center"/>
    </xf>
    <xf numFmtId="177" fontId="13" fillId="6" borderId="95" xfId="0" applyNumberFormat="1" applyFont="1" applyFill="1" applyBorder="1" applyAlignment="1">
      <alignment horizontal="center" vertical="center"/>
    </xf>
    <xf numFmtId="0" fontId="13" fillId="5" borderId="154" xfId="0" applyFont="1" applyFill="1" applyBorder="1" applyAlignment="1">
      <alignment horizontal="center" vertical="center"/>
    </xf>
    <xf numFmtId="177" fontId="13" fillId="6" borderId="159" xfId="0" applyNumberFormat="1" applyFont="1" applyFill="1" applyBorder="1" applyAlignment="1">
      <alignment horizontal="center" vertical="center"/>
    </xf>
    <xf numFmtId="177" fontId="13" fillId="6" borderId="201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 applyProtection="1">
      <alignment horizontal="left" vertical="center"/>
      <protection hidden="1"/>
    </xf>
    <xf numFmtId="0" fontId="21" fillId="4" borderId="9" xfId="0" applyFont="1" applyFill="1" applyBorder="1" applyAlignment="1" applyProtection="1">
      <alignment horizontal="left" vertical="center"/>
      <protection hidden="1"/>
    </xf>
    <xf numFmtId="0" fontId="13" fillId="4" borderId="137" xfId="0" applyFont="1" applyFill="1" applyBorder="1" applyAlignment="1">
      <alignment horizontal="center" vertical="center" wrapText="1" shrinkToFit="1"/>
    </xf>
    <xf numFmtId="0" fontId="13" fillId="4" borderId="76" xfId="0" applyFont="1" applyFill="1" applyBorder="1" applyAlignment="1">
      <alignment horizontal="center" vertical="center" wrapText="1" shrinkToFit="1"/>
    </xf>
    <xf numFmtId="0" fontId="13" fillId="4" borderId="103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" vertical="center" wrapText="1"/>
    </xf>
    <xf numFmtId="0" fontId="13" fillId="4" borderId="137" xfId="0" applyFont="1" applyFill="1" applyBorder="1" applyAlignment="1">
      <alignment horizontal="center" vertical="center"/>
    </xf>
    <xf numFmtId="0" fontId="13" fillId="4" borderId="123" xfId="0" applyFont="1" applyFill="1" applyBorder="1" applyAlignment="1">
      <alignment horizontal="left" vertical="center" wrapText="1"/>
    </xf>
    <xf numFmtId="0" fontId="15" fillId="4" borderId="37" xfId="0" applyFont="1" applyFill="1" applyBorder="1" applyAlignment="1">
      <alignment horizontal="center" vertical="center"/>
    </xf>
    <xf numFmtId="0" fontId="13" fillId="4" borderId="122" xfId="0" applyFont="1" applyFill="1" applyBorder="1" applyAlignment="1">
      <alignment horizontal="center" vertical="center"/>
    </xf>
    <xf numFmtId="0" fontId="16" fillId="4" borderId="39" xfId="0" applyFont="1" applyFill="1" applyBorder="1" applyProtection="1">
      <alignment vertical="center"/>
      <protection hidden="1"/>
    </xf>
    <xf numFmtId="0" fontId="16" fillId="4" borderId="36" xfId="0" applyFont="1" applyFill="1" applyBorder="1" applyProtection="1">
      <alignment vertical="center"/>
      <protection hidden="1"/>
    </xf>
    <xf numFmtId="177" fontId="13" fillId="0" borderId="156" xfId="0" applyNumberFormat="1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>
      <alignment vertical="center"/>
    </xf>
    <xf numFmtId="0" fontId="16" fillId="4" borderId="36" xfId="0" applyFont="1" applyFill="1" applyBorder="1">
      <alignment vertical="center"/>
    </xf>
    <xf numFmtId="177" fontId="13" fillId="0" borderId="13" xfId="0" applyNumberFormat="1" applyFont="1" applyBorder="1" applyAlignment="1" applyProtection="1">
      <alignment horizontal="left" vertical="center"/>
      <protection locked="0"/>
    </xf>
    <xf numFmtId="0" fontId="13" fillId="4" borderId="10" xfId="0" applyFont="1" applyFill="1" applyBorder="1">
      <alignment vertical="center"/>
    </xf>
    <xf numFmtId="177" fontId="13" fillId="0" borderId="200" xfId="0" applyNumberFormat="1" applyFont="1" applyBorder="1" applyAlignment="1" applyProtection="1">
      <alignment horizontal="center" vertical="center"/>
      <protection locked="0"/>
    </xf>
    <xf numFmtId="177" fontId="13" fillId="0" borderId="246" xfId="0" applyNumberFormat="1" applyFont="1" applyBorder="1" applyProtection="1">
      <alignment vertical="center"/>
      <protection locked="0"/>
    </xf>
    <xf numFmtId="0" fontId="21" fillId="4" borderId="181" xfId="0" applyFont="1" applyFill="1" applyBorder="1">
      <alignment vertical="center"/>
    </xf>
    <xf numFmtId="0" fontId="15" fillId="4" borderId="37" xfId="0" applyFont="1" applyFill="1" applyBorder="1" applyAlignment="1">
      <alignment horizontal="center" vertical="center" wrapText="1"/>
    </xf>
    <xf numFmtId="0" fontId="15" fillId="4" borderId="44" xfId="0" applyFont="1" applyFill="1" applyBorder="1" applyAlignment="1">
      <alignment horizontal="center" vertical="center" wrapText="1"/>
    </xf>
    <xf numFmtId="0" fontId="15" fillId="0" borderId="0" xfId="0" applyFont="1" applyProtection="1">
      <alignment vertical="center"/>
      <protection locked="0"/>
    </xf>
    <xf numFmtId="0" fontId="13" fillId="4" borderId="43" xfId="0" applyFont="1" applyFill="1" applyBorder="1" applyAlignment="1">
      <alignment horizontal="left" vertical="center" wrapText="1"/>
    </xf>
    <xf numFmtId="0" fontId="13" fillId="4" borderId="143" xfId="0" applyFont="1" applyFill="1" applyBorder="1" applyAlignment="1">
      <alignment horizontal="left" vertical="center" wrapText="1"/>
    </xf>
    <xf numFmtId="0" fontId="15" fillId="4" borderId="69" xfId="0" applyFont="1" applyFill="1" applyBorder="1" applyAlignment="1">
      <alignment horizontal="center" vertical="center" wrapText="1"/>
    </xf>
    <xf numFmtId="0" fontId="15" fillId="4" borderId="82" xfId="0" applyFont="1" applyFill="1" applyBorder="1" applyAlignment="1">
      <alignment horizontal="center" vertical="center"/>
    </xf>
    <xf numFmtId="0" fontId="15" fillId="4" borderId="43" xfId="0" applyFont="1" applyFill="1" applyBorder="1" applyAlignment="1">
      <alignment horizontal="center" vertical="center"/>
    </xf>
    <xf numFmtId="0" fontId="15" fillId="4" borderId="91" xfId="0" applyFont="1" applyFill="1" applyBorder="1" applyAlignment="1">
      <alignment horizontal="center" vertical="center"/>
    </xf>
    <xf numFmtId="0" fontId="13" fillId="4" borderId="123" xfId="0" applyFont="1" applyFill="1" applyBorder="1" applyAlignment="1">
      <alignment horizontal="center" vertical="center" wrapText="1"/>
    </xf>
    <xf numFmtId="0" fontId="13" fillId="4" borderId="123" xfId="0" applyFont="1" applyFill="1" applyBorder="1" applyAlignment="1">
      <alignment vertical="center" wrapText="1"/>
    </xf>
    <xf numFmtId="0" fontId="13" fillId="4" borderId="44" xfId="0" applyFont="1" applyFill="1" applyBorder="1" applyAlignment="1">
      <alignment vertical="center" wrapText="1"/>
    </xf>
    <xf numFmtId="0" fontId="15" fillId="4" borderId="115" xfId="0" applyFont="1" applyFill="1" applyBorder="1" applyAlignment="1">
      <alignment horizontal="center" vertical="center"/>
    </xf>
    <xf numFmtId="0" fontId="15" fillId="4" borderId="52" xfId="0" applyFont="1" applyFill="1" applyBorder="1" applyAlignment="1">
      <alignment horizontal="center" vertical="center"/>
    </xf>
    <xf numFmtId="0" fontId="16" fillId="4" borderId="165" xfId="0" applyFont="1" applyFill="1" applyBorder="1" applyAlignment="1">
      <alignment horizontal="center" vertical="center"/>
    </xf>
    <xf numFmtId="0" fontId="15" fillId="4" borderId="104" xfId="0" applyFont="1" applyFill="1" applyBorder="1" applyAlignment="1">
      <alignment horizontal="center" vertical="center" wrapText="1"/>
    </xf>
    <xf numFmtId="0" fontId="15" fillId="4" borderId="10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9" fillId="0" borderId="0" xfId="0" applyFont="1" applyAlignment="1" applyProtection="1">
      <alignment horizontal="center" vertical="center"/>
      <protection hidden="1"/>
    </xf>
    <xf numFmtId="0" fontId="39" fillId="0" borderId="0" xfId="0" applyFont="1" applyProtection="1">
      <alignment vertical="center"/>
      <protection hidden="1"/>
    </xf>
    <xf numFmtId="0" fontId="39" fillId="0" borderId="40" xfId="0" applyFont="1" applyBorder="1" applyAlignment="1" applyProtection="1">
      <alignment horizontal="center" vertical="center"/>
      <protection hidden="1"/>
    </xf>
    <xf numFmtId="0" fontId="16" fillId="4" borderId="0" xfId="0" applyFont="1" applyFill="1" applyAlignment="1" applyProtection="1">
      <alignment horizontal="center" vertical="center"/>
      <protection hidden="1"/>
    </xf>
    <xf numFmtId="0" fontId="13" fillId="4" borderId="143" xfId="0" applyFont="1" applyFill="1" applyBorder="1" applyAlignment="1">
      <alignment horizontal="center" vertical="center" wrapText="1"/>
    </xf>
    <xf numFmtId="0" fontId="21" fillId="4" borderId="40" xfId="0" applyFont="1" applyFill="1" applyBorder="1" applyProtection="1">
      <alignment vertical="center"/>
      <protection hidden="1"/>
    </xf>
    <xf numFmtId="0" fontId="13" fillId="4" borderId="91" xfId="0" applyFont="1" applyFill="1" applyBorder="1" applyAlignment="1">
      <alignment horizontal="center" vertical="center" wrapText="1"/>
    </xf>
    <xf numFmtId="177" fontId="13" fillId="0" borderId="248" xfId="0" applyNumberFormat="1" applyFont="1" applyBorder="1" applyAlignment="1" applyProtection="1">
      <alignment horizontal="center" vertical="center"/>
      <protection locked="0"/>
    </xf>
    <xf numFmtId="177" fontId="13" fillId="0" borderId="249" xfId="0" applyNumberFormat="1" applyFont="1" applyBorder="1" applyAlignment="1" applyProtection="1">
      <alignment horizontal="center" vertical="center"/>
      <protection locked="0"/>
    </xf>
    <xf numFmtId="0" fontId="13" fillId="0" borderId="40" xfId="0" applyFont="1" applyBorder="1" applyProtection="1">
      <alignment vertical="center"/>
      <protection hidden="1"/>
    </xf>
    <xf numFmtId="0" fontId="13" fillId="4" borderId="145" xfId="0" applyFont="1" applyFill="1" applyBorder="1" applyAlignment="1">
      <alignment horizontal="center" vertical="center"/>
    </xf>
    <xf numFmtId="0" fontId="42" fillId="0" borderId="0" xfId="0" applyFont="1" applyProtection="1">
      <alignment vertical="center"/>
      <protection hidden="1"/>
    </xf>
    <xf numFmtId="0" fontId="0" fillId="10" borderId="14" xfId="0" applyFill="1" applyBorder="1" applyAlignment="1">
      <alignment horizontal="center" vertical="center"/>
    </xf>
    <xf numFmtId="0" fontId="42" fillId="0" borderId="0" xfId="0" applyFont="1" applyAlignment="1" applyProtection="1">
      <alignment horizontal="left" vertical="center"/>
      <protection hidden="1"/>
    </xf>
    <xf numFmtId="0" fontId="40" fillId="0" borderId="0" xfId="0" applyFont="1">
      <alignment vertical="center"/>
    </xf>
    <xf numFmtId="0" fontId="30" fillId="4" borderId="9" xfId="0" applyFont="1" applyFill="1" applyBorder="1" applyAlignment="1" applyProtection="1">
      <alignment vertical="center" shrinkToFit="1"/>
      <protection hidden="1"/>
    </xf>
    <xf numFmtId="0" fontId="17" fillId="4" borderId="36" xfId="0" applyFont="1" applyFill="1" applyBorder="1" applyProtection="1">
      <alignment vertical="center"/>
      <protection hidden="1"/>
    </xf>
    <xf numFmtId="0" fontId="13" fillId="4" borderId="103" xfId="0" applyFont="1" applyFill="1" applyBorder="1" applyAlignment="1">
      <alignment vertical="center" wrapText="1" shrinkToFit="1"/>
    </xf>
    <xf numFmtId="0" fontId="13" fillId="4" borderId="148" xfId="0" applyFont="1" applyFill="1" applyBorder="1">
      <alignment vertical="center"/>
    </xf>
    <xf numFmtId="177" fontId="13" fillId="0" borderId="111" xfId="0" applyNumberFormat="1" applyFont="1" applyBorder="1" applyAlignment="1" applyProtection="1">
      <alignment horizontal="left" vertical="center"/>
      <protection locked="0"/>
    </xf>
    <xf numFmtId="177" fontId="13" fillId="0" borderId="113" xfId="0" applyNumberFormat="1" applyFont="1" applyBorder="1" applyAlignment="1" applyProtection="1">
      <alignment horizontal="left" vertical="center"/>
      <protection locked="0"/>
    </xf>
    <xf numFmtId="177" fontId="13" fillId="0" borderId="252" xfId="0" applyNumberFormat="1" applyFont="1" applyBorder="1" applyAlignment="1" applyProtection="1">
      <alignment horizontal="left" vertical="center"/>
      <protection locked="0"/>
    </xf>
    <xf numFmtId="0" fontId="17" fillId="4" borderId="103" xfId="0" applyFont="1" applyFill="1" applyBorder="1" applyAlignment="1">
      <alignment horizontal="left" vertical="center"/>
    </xf>
    <xf numFmtId="177" fontId="13" fillId="0" borderId="13" xfId="0" applyNumberFormat="1" applyFont="1" applyBorder="1" applyAlignment="1" applyProtection="1">
      <alignment horizontal="center" vertical="center"/>
      <protection locked="0"/>
    </xf>
    <xf numFmtId="177" fontId="13" fillId="0" borderId="14" xfId="0" applyNumberFormat="1" applyFont="1" applyBorder="1" applyAlignment="1" applyProtection="1">
      <alignment horizontal="center" vertical="center"/>
      <protection locked="0"/>
    </xf>
    <xf numFmtId="0" fontId="13" fillId="4" borderId="148" xfId="0" applyFont="1" applyFill="1" applyBorder="1" applyAlignment="1">
      <alignment vertical="center" wrapText="1"/>
    </xf>
    <xf numFmtId="0" fontId="15" fillId="4" borderId="44" xfId="0" applyFont="1" applyFill="1" applyBorder="1" applyAlignment="1">
      <alignment vertical="top"/>
    </xf>
    <xf numFmtId="0" fontId="13" fillId="4" borderId="143" xfId="0" applyFont="1" applyFill="1" applyBorder="1">
      <alignment vertical="center"/>
    </xf>
    <xf numFmtId="0" fontId="17" fillId="4" borderId="105" xfId="0" applyFont="1" applyFill="1" applyBorder="1" applyAlignment="1">
      <alignment horizontal="center" vertical="center"/>
    </xf>
    <xf numFmtId="0" fontId="17" fillId="4" borderId="104" xfId="0" applyFont="1" applyFill="1" applyBorder="1" applyAlignment="1">
      <alignment horizontal="center" vertical="center"/>
    </xf>
    <xf numFmtId="0" fontId="17" fillId="4" borderId="157" xfId="0" applyFont="1" applyFill="1" applyBorder="1" applyAlignment="1">
      <alignment horizontal="center" vertical="center"/>
    </xf>
    <xf numFmtId="0" fontId="17" fillId="4" borderId="167" xfId="0" applyFont="1" applyFill="1" applyBorder="1" applyAlignment="1">
      <alignment horizontal="center" vertical="center"/>
    </xf>
    <xf numFmtId="0" fontId="17" fillId="4" borderId="103" xfId="0" applyFont="1" applyFill="1" applyBorder="1" applyAlignment="1">
      <alignment horizontal="center" vertical="center"/>
    </xf>
    <xf numFmtId="0" fontId="16" fillId="4" borderId="41" xfId="0" applyFont="1" applyFill="1" applyBorder="1" applyAlignment="1" applyProtection="1">
      <alignment horizontal="center" vertical="center"/>
      <protection hidden="1"/>
    </xf>
    <xf numFmtId="0" fontId="15" fillId="4" borderId="129" xfId="0" applyFont="1" applyFill="1" applyBorder="1" applyAlignment="1">
      <alignment vertical="center" wrapText="1"/>
    </xf>
    <xf numFmtId="0" fontId="13" fillId="4" borderId="104" xfId="0" applyFont="1" applyFill="1" applyBorder="1" applyAlignment="1">
      <alignment horizontal="center" vertical="top"/>
    </xf>
    <xf numFmtId="0" fontId="13" fillId="4" borderId="103" xfId="0" applyFont="1" applyFill="1" applyBorder="1" applyAlignment="1">
      <alignment horizontal="center" vertical="top"/>
    </xf>
    <xf numFmtId="0" fontId="13" fillId="0" borderId="38" xfId="0" applyFont="1" applyBorder="1" applyAlignment="1" applyProtection="1">
      <alignment horizontal="center" vertical="center"/>
      <protection locked="0"/>
    </xf>
    <xf numFmtId="0" fontId="43" fillId="0" borderId="0" xfId="0" applyFont="1" applyProtection="1">
      <alignment vertical="center"/>
      <protection hidden="1"/>
    </xf>
    <xf numFmtId="0" fontId="15" fillId="0" borderId="0" xfId="0" applyFont="1" applyProtection="1">
      <alignment vertical="center"/>
      <protection locked="0" hidden="1"/>
    </xf>
    <xf numFmtId="0" fontId="19" fillId="0" borderId="82" xfId="0" applyFont="1" applyBorder="1" applyProtection="1">
      <alignment vertical="center"/>
      <protection hidden="1"/>
    </xf>
    <xf numFmtId="0" fontId="13" fillId="0" borderId="38" xfId="0" applyFont="1" applyBorder="1">
      <alignment vertical="center"/>
    </xf>
    <xf numFmtId="0" fontId="17" fillId="4" borderId="48" xfId="0" applyFont="1" applyFill="1" applyBorder="1" applyAlignment="1">
      <alignment horizontal="centerContinuous" vertical="center"/>
    </xf>
    <xf numFmtId="0" fontId="17" fillId="4" borderId="0" xfId="0" applyFont="1" applyFill="1" applyAlignment="1">
      <alignment horizontal="centerContinuous" vertical="center"/>
    </xf>
    <xf numFmtId="0" fontId="13" fillId="4" borderId="48" xfId="0" applyFont="1" applyFill="1" applyBorder="1" applyAlignment="1">
      <alignment horizontal="centerContinuous" vertical="center"/>
    </xf>
    <xf numFmtId="0" fontId="13" fillId="4" borderId="68" xfId="0" applyFont="1" applyFill="1" applyBorder="1" applyAlignment="1">
      <alignment horizontal="centerContinuous" vertical="center"/>
    </xf>
    <xf numFmtId="0" fontId="13" fillId="4" borderId="136" xfId="0" applyFont="1" applyFill="1" applyBorder="1" applyAlignment="1">
      <alignment horizontal="centerContinuous" vertical="center"/>
    </xf>
    <xf numFmtId="0" fontId="13" fillId="4" borderId="84" xfId="0" applyFont="1" applyFill="1" applyBorder="1" applyAlignment="1">
      <alignment horizontal="centerContinuous" vertical="center"/>
    </xf>
    <xf numFmtId="0" fontId="13" fillId="4" borderId="83" xfId="0" applyFont="1" applyFill="1" applyBorder="1" applyAlignment="1">
      <alignment horizontal="centerContinuous" vertical="center"/>
    </xf>
    <xf numFmtId="0" fontId="13" fillId="4" borderId="86" xfId="0" applyFont="1" applyFill="1" applyBorder="1" applyAlignment="1">
      <alignment horizontal="centerContinuous" vertical="center"/>
    </xf>
    <xf numFmtId="0" fontId="13" fillId="4" borderId="137" xfId="0" applyFont="1" applyFill="1" applyBorder="1" applyAlignment="1">
      <alignment horizontal="centerContinuous" vertical="center"/>
    </xf>
    <xf numFmtId="0" fontId="17" fillId="4" borderId="2" xfId="0" applyFont="1" applyFill="1" applyBorder="1" applyAlignment="1">
      <alignment horizontal="centerContinuous" vertical="center"/>
    </xf>
    <xf numFmtId="0" fontId="17" fillId="4" borderId="3" xfId="0" applyFont="1" applyFill="1" applyBorder="1" applyAlignment="1">
      <alignment horizontal="centerContinuous" vertical="center"/>
    </xf>
    <xf numFmtId="0" fontId="17" fillId="4" borderId="206" xfId="0" applyFont="1" applyFill="1" applyBorder="1" applyAlignment="1">
      <alignment horizontal="centerContinuous" vertical="center"/>
    </xf>
    <xf numFmtId="0" fontId="13" fillId="4" borderId="40" xfId="0" applyFont="1" applyFill="1" applyBorder="1" applyAlignment="1">
      <alignment horizontal="centerContinuous" vertical="center"/>
    </xf>
    <xf numFmtId="0" fontId="13" fillId="4" borderId="0" xfId="0" applyFont="1" applyFill="1" applyAlignment="1">
      <alignment horizontal="centerContinuous" vertical="center"/>
    </xf>
    <xf numFmtId="0" fontId="13" fillId="4" borderId="103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Continuous" vertical="center"/>
    </xf>
    <xf numFmtId="0" fontId="20" fillId="4" borderId="48" xfId="0" applyFont="1" applyFill="1" applyBorder="1" applyAlignment="1">
      <alignment horizontal="centerContinuous" vertical="center"/>
    </xf>
    <xf numFmtId="0" fontId="20" fillId="4" borderId="0" xfId="0" applyFont="1" applyFill="1" applyAlignment="1">
      <alignment horizontal="centerContinuous" vertical="center"/>
    </xf>
    <xf numFmtId="0" fontId="20" fillId="4" borderId="68" xfId="0" applyFont="1" applyFill="1" applyBorder="1" applyAlignment="1">
      <alignment horizontal="centerContinuous" vertical="center"/>
    </xf>
    <xf numFmtId="0" fontId="17" fillId="4" borderId="68" xfId="0" applyFont="1" applyFill="1" applyBorder="1" applyAlignment="1">
      <alignment horizontal="centerContinuous" vertical="center"/>
    </xf>
    <xf numFmtId="0" fontId="26" fillId="4" borderId="48" xfId="0" applyFont="1" applyFill="1" applyBorder="1" applyAlignment="1">
      <alignment horizontal="centerContinuous" vertical="center"/>
    </xf>
    <xf numFmtId="0" fontId="26" fillId="4" borderId="0" xfId="0" applyFont="1" applyFill="1" applyAlignment="1">
      <alignment horizontal="centerContinuous" vertical="center"/>
    </xf>
    <xf numFmtId="0" fontId="26" fillId="4" borderId="68" xfId="0" applyFont="1" applyFill="1" applyBorder="1" applyAlignment="1">
      <alignment horizontal="centerContinuous" vertical="center"/>
    </xf>
    <xf numFmtId="0" fontId="15" fillId="4" borderId="37" xfId="0" applyFont="1" applyFill="1" applyBorder="1" applyAlignment="1">
      <alignment horizontal="centerContinuous" vertical="center"/>
    </xf>
    <xf numFmtId="0" fontId="15" fillId="4" borderId="48" xfId="0" applyFont="1" applyFill="1" applyBorder="1" applyAlignment="1">
      <alignment horizontal="centerContinuous" vertical="center"/>
    </xf>
    <xf numFmtId="0" fontId="15" fillId="4" borderId="104" xfId="0" applyFont="1" applyFill="1" applyBorder="1" applyAlignment="1">
      <alignment horizontal="centerContinuous" vertical="center"/>
    </xf>
    <xf numFmtId="0" fontId="13" fillId="0" borderId="196" xfId="0" applyFont="1" applyBorder="1" applyAlignment="1" applyProtection="1">
      <alignment vertical="center" wrapText="1"/>
      <protection locked="0"/>
    </xf>
    <xf numFmtId="0" fontId="13" fillId="0" borderId="45" xfId="0" applyFont="1" applyBorder="1" applyAlignment="1" applyProtection="1">
      <alignment vertical="center" wrapText="1"/>
      <protection locked="0"/>
    </xf>
    <xf numFmtId="0" fontId="13" fillId="0" borderId="88" xfId="0" applyFont="1" applyBorder="1" applyAlignment="1" applyProtection="1">
      <alignment vertical="center" wrapText="1"/>
      <protection locked="0"/>
    </xf>
    <xf numFmtId="0" fontId="13" fillId="0" borderId="89" xfId="0" applyFont="1" applyBorder="1" applyAlignment="1" applyProtection="1">
      <alignment vertical="center" wrapText="1"/>
      <protection locked="0"/>
    </xf>
    <xf numFmtId="0" fontId="13" fillId="0" borderId="195" xfId="0" applyFont="1" applyBorder="1" applyAlignment="1" applyProtection="1">
      <alignment vertical="center" wrapText="1"/>
      <protection locked="0"/>
    </xf>
    <xf numFmtId="49" fontId="27" fillId="0" borderId="1" xfId="3" applyNumberFormat="1" applyFont="1" applyBorder="1" applyAlignment="1">
      <alignment horizontal="center" vertical="center"/>
    </xf>
    <xf numFmtId="49" fontId="27" fillId="0" borderId="1" xfId="3" applyNumberFormat="1" applyFont="1" applyBorder="1" applyAlignment="1">
      <alignment horizontal="left" vertical="center" shrinkToFit="1"/>
    </xf>
    <xf numFmtId="49" fontId="27" fillId="0" borderId="0" xfId="3" applyNumberFormat="1" applyFont="1" applyAlignment="1">
      <alignment horizontal="center" vertical="center"/>
    </xf>
    <xf numFmtId="49" fontId="27" fillId="0" borderId="0" xfId="3" applyNumberFormat="1" applyFont="1" applyAlignment="1">
      <alignment horizontal="left" vertical="center" shrinkToFit="1"/>
    </xf>
    <xf numFmtId="180" fontId="27" fillId="0" borderId="0" xfId="3" applyNumberFormat="1" applyFont="1" applyAlignment="1">
      <alignment horizontal="center" vertical="center"/>
    </xf>
    <xf numFmtId="0" fontId="1" fillId="0" borderId="0" xfId="9" applyFont="1">
      <alignment vertical="center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" xfId="0" applyFont="1" applyBorder="1">
      <alignment vertical="center"/>
    </xf>
    <xf numFmtId="0" fontId="28" fillId="0" borderId="0" xfId="0" applyFont="1">
      <alignment vertical="center"/>
    </xf>
    <xf numFmtId="0" fontId="28" fillId="0" borderId="174" xfId="0" applyFont="1" applyBorder="1">
      <alignment vertical="center"/>
    </xf>
    <xf numFmtId="0" fontId="28" fillId="0" borderId="174" xfId="0" applyFont="1" applyBorder="1" applyAlignment="1">
      <alignment horizontal="center" vertical="center"/>
    </xf>
    <xf numFmtId="0" fontId="27" fillId="0" borderId="1" xfId="1" applyFont="1" applyBorder="1"/>
    <xf numFmtId="0" fontId="28" fillId="0" borderId="1" xfId="1" applyFont="1" applyBorder="1"/>
    <xf numFmtId="49" fontId="27" fillId="8" borderId="1" xfId="3" applyNumberFormat="1" applyFont="1" applyFill="1" applyBorder="1" applyAlignment="1">
      <alignment horizontal="left" vertical="center" shrinkToFit="1"/>
    </xf>
    <xf numFmtId="0" fontId="28" fillId="8" borderId="1" xfId="0" applyFont="1" applyFill="1" applyBorder="1" applyAlignment="1">
      <alignment horizontal="center" vertical="center"/>
    </xf>
    <xf numFmtId="49" fontId="27" fillId="8" borderId="1" xfId="3" applyNumberFormat="1" applyFont="1" applyFill="1" applyBorder="1" applyAlignment="1">
      <alignment horizontal="center" vertical="center"/>
    </xf>
    <xf numFmtId="0" fontId="0" fillId="10" borderId="16" xfId="0" applyFill="1" applyBorder="1" applyAlignment="1">
      <alignment horizontal="centerContinuous" vertical="center"/>
    </xf>
    <xf numFmtId="181" fontId="13" fillId="0" borderId="12" xfId="0" applyNumberFormat="1" applyFont="1" applyBorder="1" applyProtection="1">
      <alignment vertical="center"/>
      <protection locked="0"/>
    </xf>
    <xf numFmtId="181" fontId="13" fillId="0" borderId="141" xfId="0" applyNumberFormat="1" applyFont="1" applyBorder="1" applyProtection="1">
      <alignment vertical="center"/>
      <protection locked="0"/>
    </xf>
    <xf numFmtId="181" fontId="13" fillId="0" borderId="16" xfId="0" applyNumberFormat="1" applyFont="1" applyBorder="1" applyProtection="1">
      <alignment vertical="center"/>
      <protection locked="0"/>
    </xf>
    <xf numFmtId="181" fontId="13" fillId="0" borderId="142" xfId="0" applyNumberFormat="1" applyFont="1" applyBorder="1" applyProtection="1">
      <alignment vertical="center"/>
      <protection locked="0"/>
    </xf>
    <xf numFmtId="181" fontId="13" fillId="0" borderId="48" xfId="0" applyNumberFormat="1" applyFont="1" applyBorder="1" applyAlignment="1" applyProtection="1">
      <alignment horizontal="center" vertical="center"/>
      <protection locked="0"/>
    </xf>
    <xf numFmtId="181" fontId="13" fillId="0" borderId="50" xfId="0" applyNumberFormat="1" applyFont="1" applyBorder="1" applyAlignment="1" applyProtection="1">
      <alignment horizontal="center" vertical="center"/>
      <protection locked="0"/>
    </xf>
    <xf numFmtId="181" fontId="13" fillId="0" borderId="54" xfId="0" applyNumberFormat="1" applyFont="1" applyBorder="1" applyAlignment="1" applyProtection="1">
      <alignment horizontal="center" vertical="center"/>
      <protection locked="0"/>
    </xf>
    <xf numFmtId="181" fontId="13" fillId="0" borderId="60" xfId="0" applyNumberFormat="1" applyFont="1" applyBorder="1" applyAlignment="1" applyProtection="1">
      <alignment horizontal="center" vertical="center"/>
      <protection locked="0"/>
    </xf>
    <xf numFmtId="181" fontId="13" fillId="0" borderId="63" xfId="0" applyNumberFormat="1" applyFont="1" applyBorder="1" applyAlignment="1" applyProtection="1">
      <alignment horizontal="center" vertical="center"/>
      <protection locked="0"/>
    </xf>
    <xf numFmtId="181" fontId="13" fillId="0" borderId="57" xfId="0" applyNumberFormat="1" applyFont="1" applyBorder="1" applyAlignment="1" applyProtection="1">
      <alignment horizontal="center" vertical="center"/>
      <protection locked="0"/>
    </xf>
    <xf numFmtId="181" fontId="13" fillId="0" borderId="49" xfId="0" applyNumberFormat="1" applyFont="1" applyBorder="1" applyAlignment="1" applyProtection="1">
      <alignment horizontal="center" vertical="center"/>
      <protection locked="0"/>
    </xf>
    <xf numFmtId="181" fontId="13" fillId="0" borderId="155" xfId="0" applyNumberFormat="1" applyFont="1" applyBorder="1" applyAlignment="1" applyProtection="1">
      <alignment horizontal="center" vertical="center"/>
      <protection locked="0"/>
    </xf>
    <xf numFmtId="181" fontId="13" fillId="0" borderId="11" xfId="0" applyNumberFormat="1" applyFont="1" applyBorder="1" applyAlignment="1" applyProtection="1">
      <alignment horizontal="center" vertical="center"/>
      <protection locked="0"/>
    </xf>
    <xf numFmtId="181" fontId="13" fillId="0" borderId="139" xfId="0" applyNumberFormat="1" applyFont="1" applyBorder="1" applyAlignment="1" applyProtection="1">
      <alignment horizontal="center" vertical="center"/>
      <protection locked="0"/>
    </xf>
    <xf numFmtId="181" fontId="13" fillId="0" borderId="140" xfId="0" applyNumberFormat="1" applyFont="1" applyBorder="1" applyAlignment="1" applyProtection="1">
      <alignment horizontal="center" vertical="center"/>
      <protection locked="0"/>
    </xf>
    <xf numFmtId="181" fontId="13" fillId="0" borderId="142" xfId="0" applyNumberFormat="1" applyFont="1" applyBorder="1" applyAlignment="1" applyProtection="1">
      <alignment horizontal="center" vertical="center"/>
      <protection locked="0"/>
    </xf>
    <xf numFmtId="181" fontId="13" fillId="0" borderId="139" xfId="0" applyNumberFormat="1" applyFont="1" applyBorder="1" applyProtection="1">
      <alignment vertical="center"/>
      <protection locked="0"/>
    </xf>
    <xf numFmtId="181" fontId="13" fillId="0" borderId="16" xfId="0" applyNumberFormat="1" applyFont="1" applyBorder="1" applyAlignment="1" applyProtection="1">
      <alignment horizontal="center" vertical="center"/>
      <protection locked="0"/>
    </xf>
    <xf numFmtId="181" fontId="13" fillId="0" borderId="141" xfId="0" applyNumberFormat="1" applyFont="1" applyBorder="1" applyAlignment="1" applyProtection="1">
      <alignment horizontal="center" vertical="center"/>
      <protection locked="0"/>
    </xf>
    <xf numFmtId="181" fontId="13" fillId="0" borderId="92" xfId="0" applyNumberFormat="1" applyFont="1" applyBorder="1" applyAlignment="1" applyProtection="1">
      <alignment horizontal="center" vertical="center"/>
      <protection locked="0"/>
    </xf>
    <xf numFmtId="181" fontId="13" fillId="0" borderId="0" xfId="0" applyNumberFormat="1" applyFont="1" applyAlignment="1" applyProtection="1">
      <alignment horizontal="center" vertical="center"/>
      <protection locked="0"/>
    </xf>
    <xf numFmtId="181" fontId="13" fillId="0" borderId="116" xfId="0" applyNumberFormat="1" applyFont="1" applyBorder="1" applyAlignment="1" applyProtection="1">
      <alignment horizontal="center" vertical="center"/>
      <protection locked="0"/>
    </xf>
    <xf numFmtId="181" fontId="13" fillId="0" borderId="93" xfId="0" applyNumberFormat="1" applyFont="1" applyBorder="1" applyAlignment="1" applyProtection="1">
      <alignment horizontal="center" vertical="center"/>
      <protection locked="0"/>
    </xf>
    <xf numFmtId="181" fontId="13" fillId="0" borderId="98" xfId="0" applyNumberFormat="1" applyFont="1" applyBorder="1" applyAlignment="1" applyProtection="1">
      <alignment horizontal="center" vertical="center"/>
      <protection locked="0"/>
    </xf>
    <xf numFmtId="181" fontId="13" fillId="0" borderId="117" xfId="0" applyNumberFormat="1" applyFont="1" applyBorder="1" applyAlignment="1" applyProtection="1">
      <alignment horizontal="center" vertical="center"/>
      <protection locked="0"/>
    </xf>
    <xf numFmtId="181" fontId="13" fillId="0" borderId="94" xfId="0" applyNumberFormat="1" applyFont="1" applyBorder="1" applyAlignment="1" applyProtection="1">
      <alignment horizontal="center" vertical="center"/>
      <protection locked="0"/>
    </xf>
    <xf numFmtId="181" fontId="13" fillId="0" borderId="99" xfId="0" applyNumberFormat="1" applyFont="1" applyBorder="1" applyAlignment="1" applyProtection="1">
      <alignment horizontal="center" vertical="center"/>
      <protection locked="0"/>
    </xf>
    <xf numFmtId="181" fontId="13" fillId="0" borderId="118" xfId="0" applyNumberFormat="1" applyFont="1" applyBorder="1" applyAlignment="1" applyProtection="1">
      <alignment horizontal="center" vertical="center"/>
      <protection locked="0"/>
    </xf>
    <xf numFmtId="181" fontId="13" fillId="0" borderId="95" xfId="0" applyNumberFormat="1" applyFont="1" applyBorder="1" applyAlignment="1" applyProtection="1">
      <alignment horizontal="center" vertical="center"/>
      <protection locked="0"/>
    </xf>
    <xf numFmtId="181" fontId="13" fillId="0" borderId="100" xfId="0" applyNumberFormat="1" applyFont="1" applyBorder="1" applyAlignment="1" applyProtection="1">
      <alignment horizontal="center" vertical="center"/>
      <protection locked="0"/>
    </xf>
    <xf numFmtId="181" fontId="13" fillId="0" borderId="119" xfId="0" applyNumberFormat="1" applyFont="1" applyBorder="1" applyAlignment="1" applyProtection="1">
      <alignment horizontal="center" vertical="center"/>
      <protection locked="0"/>
    </xf>
    <xf numFmtId="181" fontId="13" fillId="0" borderId="96" xfId="0" applyNumberFormat="1" applyFont="1" applyBorder="1" applyAlignment="1" applyProtection="1">
      <alignment horizontal="center" vertical="center"/>
      <protection locked="0"/>
    </xf>
    <xf numFmtId="181" fontId="13" fillId="0" borderId="101" xfId="0" applyNumberFormat="1" applyFont="1" applyBorder="1" applyAlignment="1" applyProtection="1">
      <alignment horizontal="center" vertical="center"/>
      <protection locked="0"/>
    </xf>
    <xf numFmtId="181" fontId="13" fillId="0" borderId="120" xfId="0" applyNumberFormat="1" applyFont="1" applyBorder="1" applyAlignment="1" applyProtection="1">
      <alignment horizontal="center" vertical="center"/>
      <protection locked="0"/>
    </xf>
    <xf numFmtId="181" fontId="13" fillId="0" borderId="97" xfId="0" applyNumberFormat="1" applyFont="1" applyBorder="1" applyAlignment="1" applyProtection="1">
      <alignment horizontal="center" vertical="center"/>
      <protection locked="0"/>
    </xf>
    <xf numFmtId="181" fontId="13" fillId="0" borderId="102" xfId="0" applyNumberFormat="1" applyFont="1" applyBorder="1" applyAlignment="1" applyProtection="1">
      <alignment horizontal="center" vertical="center"/>
      <protection locked="0"/>
    </xf>
    <xf numFmtId="181" fontId="13" fillId="0" borderId="121" xfId="0" applyNumberFormat="1" applyFont="1" applyBorder="1" applyAlignment="1" applyProtection="1">
      <alignment horizontal="center" vertical="center"/>
      <protection locked="0"/>
    </xf>
    <xf numFmtId="181" fontId="13" fillId="0" borderId="91" xfId="0" applyNumberFormat="1" applyFont="1" applyBorder="1" applyAlignment="1" applyProtection="1">
      <alignment horizontal="center" vertical="center"/>
      <protection locked="0"/>
    </xf>
    <xf numFmtId="181" fontId="13" fillId="0" borderId="82" xfId="0" applyNumberFormat="1" applyFont="1" applyBorder="1" applyAlignment="1" applyProtection="1">
      <alignment horizontal="center" vertical="center"/>
      <protection locked="0"/>
    </xf>
    <xf numFmtId="181" fontId="13" fillId="0" borderId="115" xfId="0" applyNumberFormat="1" applyFont="1" applyBorder="1" applyAlignment="1" applyProtection="1">
      <alignment horizontal="center" vertical="center"/>
      <protection locked="0"/>
    </xf>
    <xf numFmtId="181" fontId="13" fillId="0" borderId="66" xfId="0" applyNumberFormat="1" applyFont="1" applyBorder="1" applyAlignment="1" applyProtection="1">
      <alignment horizontal="center" vertical="center"/>
      <protection locked="0"/>
    </xf>
    <xf numFmtId="181" fontId="13" fillId="0" borderId="51" xfId="0" applyNumberFormat="1" applyFont="1" applyBorder="1" applyAlignment="1" applyProtection="1">
      <alignment horizontal="center" vertical="center"/>
      <protection locked="0"/>
    </xf>
    <xf numFmtId="181" fontId="13" fillId="0" borderId="55" xfId="0" applyNumberFormat="1" applyFont="1" applyBorder="1" applyAlignment="1" applyProtection="1">
      <alignment horizontal="center" vertical="center"/>
      <protection locked="0"/>
    </xf>
    <xf numFmtId="181" fontId="13" fillId="0" borderId="61" xfId="0" applyNumberFormat="1" applyFont="1" applyBorder="1" applyAlignment="1" applyProtection="1">
      <alignment horizontal="center" vertical="center"/>
      <protection locked="0"/>
    </xf>
    <xf numFmtId="181" fontId="13" fillId="0" borderId="64" xfId="0" applyNumberFormat="1" applyFont="1" applyBorder="1" applyAlignment="1" applyProtection="1">
      <alignment horizontal="center" vertical="center"/>
      <protection locked="0"/>
    </xf>
    <xf numFmtId="181" fontId="13" fillId="0" borderId="58" xfId="0" applyNumberFormat="1" applyFont="1" applyBorder="1" applyAlignment="1" applyProtection="1">
      <alignment horizontal="center" vertical="center"/>
      <protection locked="0"/>
    </xf>
    <xf numFmtId="181" fontId="13" fillId="0" borderId="52" xfId="0" applyNumberFormat="1" applyFont="1" applyBorder="1" applyAlignment="1" applyProtection="1">
      <alignment horizontal="center" vertical="center"/>
      <protection locked="0"/>
    </xf>
    <xf numFmtId="177" fontId="13" fillId="0" borderId="253" xfId="0" applyNumberFormat="1" applyFont="1" applyBorder="1" applyAlignment="1" applyProtection="1">
      <alignment horizontal="center" vertical="center"/>
      <protection locked="0"/>
    </xf>
    <xf numFmtId="177" fontId="13" fillId="0" borderId="252" xfId="0" applyNumberFormat="1" applyFont="1" applyBorder="1" applyAlignment="1" applyProtection="1">
      <alignment horizontal="center" vertical="center"/>
      <protection locked="0"/>
    </xf>
    <xf numFmtId="177" fontId="13" fillId="0" borderId="254" xfId="0" applyNumberFormat="1" applyFont="1" applyBorder="1" applyAlignment="1" applyProtection="1">
      <alignment horizontal="left" vertical="center"/>
      <protection locked="0"/>
    </xf>
    <xf numFmtId="177" fontId="13" fillId="0" borderId="190" xfId="0" applyNumberFormat="1" applyFont="1" applyBorder="1" applyAlignment="1" applyProtection="1">
      <alignment horizontal="center" vertical="center"/>
      <protection locked="0"/>
    </xf>
    <xf numFmtId="177" fontId="13" fillId="0" borderId="39" xfId="0" applyNumberFormat="1" applyFont="1" applyBorder="1" applyAlignment="1" applyProtection="1">
      <alignment horizontal="center" vertical="center"/>
      <protection locked="0"/>
    </xf>
    <xf numFmtId="177" fontId="13" fillId="0" borderId="165" xfId="0" applyNumberFormat="1" applyFont="1" applyBorder="1" applyAlignment="1" applyProtection="1">
      <alignment horizontal="center" vertical="center"/>
      <protection locked="0"/>
    </xf>
    <xf numFmtId="177" fontId="13" fillId="0" borderId="255" xfId="0" applyNumberFormat="1" applyFont="1" applyBorder="1" applyAlignment="1" applyProtection="1">
      <alignment horizontal="center" vertical="center"/>
      <protection locked="0"/>
    </xf>
    <xf numFmtId="177" fontId="13" fillId="0" borderId="164" xfId="0" applyNumberFormat="1" applyFont="1" applyBorder="1" applyAlignment="1" applyProtection="1">
      <alignment horizontal="center" vertical="center"/>
      <protection locked="0"/>
    </xf>
    <xf numFmtId="0" fontId="13" fillId="4" borderId="176" xfId="0" applyFont="1" applyFill="1" applyBorder="1" applyAlignment="1">
      <alignment horizontal="center" vertical="center" wrapText="1"/>
    </xf>
    <xf numFmtId="0" fontId="13" fillId="4" borderId="166" xfId="0" applyFont="1" applyFill="1" applyBorder="1" applyAlignment="1">
      <alignment horizontal="center" vertical="center" wrapText="1"/>
    </xf>
    <xf numFmtId="0" fontId="13" fillId="4" borderId="157" xfId="0" applyFont="1" applyFill="1" applyBorder="1" applyAlignment="1">
      <alignment horizontal="center" vertical="center" wrapText="1" shrinkToFit="1"/>
    </xf>
    <xf numFmtId="0" fontId="13" fillId="4" borderId="103" xfId="0" applyFont="1" applyFill="1" applyBorder="1" applyAlignment="1">
      <alignment horizontal="center" vertical="center" wrapText="1" shrinkToFit="1"/>
    </xf>
    <xf numFmtId="0" fontId="13" fillId="4" borderId="232" xfId="0" applyFont="1" applyFill="1" applyBorder="1" applyAlignment="1">
      <alignment horizontal="centerContinuous" vertical="center"/>
    </xf>
    <xf numFmtId="0" fontId="13" fillId="4" borderId="231" xfId="0" applyFont="1" applyFill="1" applyBorder="1" applyAlignment="1">
      <alignment horizontal="centerContinuous" vertical="center"/>
    </xf>
    <xf numFmtId="0" fontId="13" fillId="4" borderId="157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Continuous" vertical="center"/>
    </xf>
    <xf numFmtId="0" fontId="13" fillId="4" borderId="176" xfId="0" applyFont="1" applyFill="1" applyBorder="1" applyAlignment="1">
      <alignment horizontal="center" vertical="center"/>
    </xf>
    <xf numFmtId="0" fontId="13" fillId="4" borderId="86" xfId="0" applyFont="1" applyFill="1" applyBorder="1" applyAlignment="1">
      <alignment horizontal="center" vertical="center"/>
    </xf>
    <xf numFmtId="0" fontId="13" fillId="4" borderId="136" xfId="0" applyFont="1" applyFill="1" applyBorder="1" applyAlignment="1">
      <alignment horizontal="center" vertical="center" wrapText="1"/>
    </xf>
    <xf numFmtId="0" fontId="13" fillId="4" borderId="129" xfId="0" applyFont="1" applyFill="1" applyBorder="1" applyAlignment="1">
      <alignment horizontal="center" vertical="center" wrapText="1"/>
    </xf>
    <xf numFmtId="0" fontId="13" fillId="4" borderId="83" xfId="0" applyFont="1" applyFill="1" applyBorder="1" applyAlignment="1">
      <alignment horizontal="center" vertical="center" wrapText="1"/>
    </xf>
    <xf numFmtId="0" fontId="13" fillId="4" borderId="43" xfId="0" applyFont="1" applyFill="1" applyBorder="1" applyAlignment="1">
      <alignment horizontal="center" vertical="center" wrapText="1"/>
    </xf>
    <xf numFmtId="0" fontId="13" fillId="4" borderId="175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Continuous" vertical="center"/>
    </xf>
    <xf numFmtId="0" fontId="13" fillId="4" borderId="166" xfId="0" applyFont="1" applyFill="1" applyBorder="1" applyAlignment="1">
      <alignment horizontal="center" vertical="center"/>
    </xf>
    <xf numFmtId="0" fontId="13" fillId="4" borderId="84" xfId="0" applyFont="1" applyFill="1" applyBorder="1" applyAlignment="1">
      <alignment horizontal="centerContinuous" vertical="center" shrinkToFit="1"/>
    </xf>
    <xf numFmtId="0" fontId="13" fillId="4" borderId="137" xfId="0" applyFont="1" applyFill="1" applyBorder="1" applyAlignment="1">
      <alignment horizontal="centerContinuous" vertical="center" shrinkToFit="1"/>
    </xf>
    <xf numFmtId="0" fontId="13" fillId="4" borderId="83" xfId="0" applyFont="1" applyFill="1" applyBorder="1" applyAlignment="1">
      <alignment horizontal="centerContinuous" vertical="center" shrinkToFit="1"/>
    </xf>
    <xf numFmtId="0" fontId="13" fillId="4" borderId="157" xfId="0" applyFont="1" applyFill="1" applyBorder="1" applyAlignment="1">
      <alignment horizontal="center" vertical="center"/>
    </xf>
    <xf numFmtId="0" fontId="13" fillId="4" borderId="48" xfId="0" applyFont="1" applyFill="1" applyBorder="1" applyAlignment="1">
      <alignment horizontal="center" vertical="center"/>
    </xf>
    <xf numFmtId="0" fontId="13" fillId="4" borderId="175" xfId="0" applyFont="1" applyFill="1" applyBorder="1" applyAlignment="1">
      <alignment horizontal="center" vertical="center" wrapText="1"/>
    </xf>
    <xf numFmtId="0" fontId="15" fillId="4" borderId="166" xfId="0" applyFont="1" applyFill="1" applyBorder="1" applyAlignment="1">
      <alignment horizontal="center" vertical="top"/>
    </xf>
    <xf numFmtId="0" fontId="15" fillId="4" borderId="176" xfId="0" applyFont="1" applyFill="1" applyBorder="1" applyAlignment="1">
      <alignment horizontal="center" vertical="center"/>
    </xf>
    <xf numFmtId="0" fontId="15" fillId="4" borderId="166" xfId="0" applyFont="1" applyFill="1" applyBorder="1" applyAlignment="1">
      <alignment horizontal="center" vertical="center" wrapText="1"/>
    </xf>
    <xf numFmtId="0" fontId="15" fillId="4" borderId="136" xfId="0" applyFont="1" applyFill="1" applyBorder="1" applyAlignment="1">
      <alignment horizontal="centerContinuous" vertical="center"/>
    </xf>
    <xf numFmtId="0" fontId="15" fillId="4" borderId="84" xfId="0" applyFont="1" applyFill="1" applyBorder="1" applyAlignment="1">
      <alignment horizontal="centerContinuous" vertical="center"/>
    </xf>
    <xf numFmtId="0" fontId="15" fillId="4" borderId="137" xfId="0" applyFont="1" applyFill="1" applyBorder="1" applyAlignment="1">
      <alignment horizontal="centerContinuous" vertical="center"/>
    </xf>
    <xf numFmtId="0" fontId="15" fillId="4" borderId="136" xfId="0" applyFont="1" applyFill="1" applyBorder="1" applyAlignment="1">
      <alignment horizontal="center" vertical="center"/>
    </xf>
    <xf numFmtId="0" fontId="17" fillId="4" borderId="136" xfId="0" applyFont="1" applyFill="1" applyBorder="1" applyAlignment="1">
      <alignment horizontal="centerContinuous" vertical="center"/>
    </xf>
    <xf numFmtId="0" fontId="21" fillId="4" borderId="84" xfId="0" applyFont="1" applyFill="1" applyBorder="1" applyAlignment="1">
      <alignment horizontal="centerContinuous" vertical="center"/>
    </xf>
    <xf numFmtId="0" fontId="21" fillId="4" borderId="137" xfId="0" applyFont="1" applyFill="1" applyBorder="1" applyAlignment="1">
      <alignment horizontal="centerContinuous" vertical="center"/>
    </xf>
    <xf numFmtId="0" fontId="21" fillId="4" borderId="83" xfId="0" applyFont="1" applyFill="1" applyBorder="1" applyAlignment="1">
      <alignment horizontal="centerContinuous" vertical="center"/>
    </xf>
    <xf numFmtId="0" fontId="13" fillId="4" borderId="0" xfId="0" applyFont="1" applyFill="1" applyAlignment="1">
      <alignment horizontal="centerContinuous" vertical="center" wrapText="1"/>
    </xf>
    <xf numFmtId="0" fontId="17" fillId="4" borderId="84" xfId="0" applyFont="1" applyFill="1" applyBorder="1" applyAlignment="1">
      <alignment horizontal="centerContinuous" vertical="center"/>
    </xf>
    <xf numFmtId="0" fontId="17" fillId="5" borderId="131" xfId="0" applyFont="1" applyFill="1" applyBorder="1" applyAlignment="1" applyProtection="1">
      <alignment vertical="center" wrapText="1"/>
      <protection hidden="1"/>
    </xf>
    <xf numFmtId="0" fontId="13" fillId="4" borderId="86" xfId="0" applyFont="1" applyFill="1" applyBorder="1" applyAlignment="1">
      <alignment horizontal="center" vertical="center" wrapText="1"/>
    </xf>
    <xf numFmtId="0" fontId="21" fillId="4" borderId="0" xfId="0" applyFont="1" applyFill="1" applyProtection="1">
      <alignment vertical="center"/>
      <protection hidden="1"/>
    </xf>
    <xf numFmtId="0" fontId="15" fillId="4" borderId="137" xfId="0" applyFont="1" applyFill="1" applyBorder="1" applyAlignment="1">
      <alignment horizontal="center" vertical="center" wrapText="1"/>
    </xf>
    <xf numFmtId="0" fontId="13" fillId="4" borderId="83" xfId="0" applyFont="1" applyFill="1" applyBorder="1" applyAlignment="1">
      <alignment horizontal="center" vertical="center"/>
    </xf>
    <xf numFmtId="177" fontId="13" fillId="0" borderId="68" xfId="0" applyNumberFormat="1" applyFont="1" applyBorder="1" applyAlignment="1" applyProtection="1">
      <alignment horizontal="center" vertical="center"/>
      <protection locked="0"/>
    </xf>
    <xf numFmtId="177" fontId="13" fillId="0" borderId="256" xfId="0" applyNumberFormat="1" applyFont="1" applyBorder="1" applyAlignment="1" applyProtection="1">
      <alignment horizontal="center" vertical="center"/>
      <protection locked="0"/>
    </xf>
    <xf numFmtId="177" fontId="13" fillId="0" borderId="257" xfId="0" applyNumberFormat="1" applyFont="1" applyBorder="1" applyAlignment="1" applyProtection="1">
      <alignment horizontal="center" vertical="center"/>
      <protection locked="0"/>
    </xf>
    <xf numFmtId="177" fontId="13" fillId="0" borderId="258" xfId="0" applyNumberFormat="1" applyFont="1" applyBorder="1" applyAlignment="1" applyProtection="1">
      <alignment horizontal="center" vertical="center"/>
      <protection locked="0"/>
    </xf>
    <xf numFmtId="177" fontId="13" fillId="5" borderId="41" xfId="0" applyNumberFormat="1" applyFont="1" applyFill="1" applyBorder="1" applyAlignment="1">
      <alignment horizontal="center" vertical="center"/>
    </xf>
    <xf numFmtId="177" fontId="13" fillId="5" borderId="111" xfId="0" applyNumberFormat="1" applyFont="1" applyFill="1" applyBorder="1" applyAlignment="1">
      <alignment horizontal="center" vertical="center"/>
    </xf>
    <xf numFmtId="177" fontId="13" fillId="5" borderId="112" xfId="0" applyNumberFormat="1" applyFont="1" applyFill="1" applyBorder="1" applyAlignment="1">
      <alignment horizontal="center" vertical="center"/>
    </xf>
    <xf numFmtId="177" fontId="13" fillId="5" borderId="110" xfId="0" applyNumberFormat="1" applyFont="1" applyFill="1" applyBorder="1" applyAlignment="1">
      <alignment horizontal="center" vertical="center"/>
    </xf>
    <xf numFmtId="177" fontId="13" fillId="5" borderId="113" xfId="0" applyNumberFormat="1" applyFont="1" applyFill="1" applyBorder="1" applyAlignment="1">
      <alignment horizontal="center" vertical="center"/>
    </xf>
    <xf numFmtId="177" fontId="13" fillId="5" borderId="114" xfId="0" applyNumberFormat="1" applyFont="1" applyFill="1" applyBorder="1" applyAlignment="1">
      <alignment horizontal="center" vertical="center"/>
    </xf>
    <xf numFmtId="177" fontId="13" fillId="5" borderId="259" xfId="0" applyNumberFormat="1" applyFont="1" applyFill="1" applyBorder="1" applyAlignment="1">
      <alignment horizontal="center" vertical="center"/>
    </xf>
    <xf numFmtId="177" fontId="13" fillId="5" borderId="43" xfId="0" applyNumberFormat="1" applyFont="1" applyFill="1" applyBorder="1" applyAlignment="1">
      <alignment horizontal="center" vertical="center"/>
    </xf>
    <xf numFmtId="177" fontId="13" fillId="0" borderId="260" xfId="0" applyNumberFormat="1" applyFont="1" applyBorder="1" applyAlignment="1" applyProtection="1">
      <alignment horizontal="left" vertical="center"/>
      <protection locked="0"/>
    </xf>
    <xf numFmtId="177" fontId="13" fillId="0" borderId="112" xfId="0" applyNumberFormat="1" applyFont="1" applyBorder="1" applyAlignment="1" applyProtection="1">
      <alignment horizontal="left" vertical="center"/>
      <protection locked="0"/>
    </xf>
    <xf numFmtId="177" fontId="13" fillId="0" borderId="110" xfId="0" applyNumberFormat="1" applyFont="1" applyBorder="1" applyAlignment="1" applyProtection="1">
      <alignment horizontal="left" vertical="center"/>
      <protection locked="0"/>
    </xf>
    <xf numFmtId="177" fontId="13" fillId="0" borderId="261" xfId="0" applyNumberFormat="1" applyFont="1" applyBorder="1" applyAlignment="1" applyProtection="1">
      <alignment horizontal="center" vertical="center"/>
      <protection locked="0"/>
    </xf>
    <xf numFmtId="177" fontId="13" fillId="0" borderId="262" xfId="0" applyNumberFormat="1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177" fontId="13" fillId="6" borderId="140" xfId="0" applyNumberFormat="1" applyFont="1" applyFill="1" applyBorder="1" applyAlignment="1">
      <alignment horizontal="center" vertical="center"/>
    </xf>
    <xf numFmtId="177" fontId="13" fillId="0" borderId="65" xfId="0" applyNumberFormat="1" applyFont="1" applyBorder="1" applyAlignment="1" applyProtection="1">
      <alignment horizontal="center" vertical="center"/>
      <protection locked="0"/>
    </xf>
    <xf numFmtId="177" fontId="13" fillId="0" borderId="166" xfId="0" applyNumberFormat="1" applyFont="1" applyBorder="1" applyAlignment="1" applyProtection="1">
      <alignment horizontal="center" vertical="center"/>
      <protection locked="0"/>
    </xf>
    <xf numFmtId="177" fontId="13" fillId="0" borderId="38" xfId="0" applyNumberFormat="1" applyFont="1" applyBorder="1" applyAlignment="1" applyProtection="1">
      <alignment horizontal="center" vertical="center"/>
      <protection locked="0"/>
    </xf>
    <xf numFmtId="0" fontId="13" fillId="4" borderId="82" xfId="0" applyFont="1" applyFill="1" applyBorder="1" applyAlignment="1">
      <alignment horizontal="left" vertical="center"/>
    </xf>
    <xf numFmtId="177" fontId="13" fillId="0" borderId="155" xfId="0" applyNumberFormat="1" applyFont="1" applyBorder="1" applyAlignment="1" applyProtection="1">
      <alignment horizontal="left" vertical="center"/>
      <protection locked="0"/>
    </xf>
    <xf numFmtId="177" fontId="13" fillId="0" borderId="149" xfId="0" applyNumberFormat="1" applyFont="1" applyBorder="1" applyAlignment="1" applyProtection="1">
      <alignment horizontal="left" vertical="center"/>
      <protection locked="0"/>
    </xf>
    <xf numFmtId="177" fontId="13" fillId="0" borderId="150" xfId="0" applyNumberFormat="1" applyFont="1" applyBorder="1" applyAlignment="1" applyProtection="1">
      <alignment horizontal="left" vertical="center"/>
      <protection locked="0"/>
    </xf>
    <xf numFmtId="177" fontId="13" fillId="0" borderId="241" xfId="0" applyNumberFormat="1" applyFont="1" applyBorder="1" applyAlignment="1" applyProtection="1">
      <alignment horizontal="left" vertical="center"/>
      <protection locked="0"/>
    </xf>
    <xf numFmtId="177" fontId="13" fillId="0" borderId="242" xfId="0" applyNumberFormat="1" applyFont="1" applyBorder="1" applyAlignment="1" applyProtection="1">
      <alignment horizontal="left" vertical="center"/>
      <protection locked="0"/>
    </xf>
    <xf numFmtId="177" fontId="13" fillId="0" borderId="151" xfId="0" applyNumberFormat="1" applyFont="1" applyBorder="1" applyAlignment="1" applyProtection="1">
      <alignment horizontal="left" vertical="center"/>
      <protection locked="0"/>
    </xf>
    <xf numFmtId="177" fontId="13" fillId="0" borderId="243" xfId="0" applyNumberFormat="1" applyFont="1" applyBorder="1" applyAlignment="1" applyProtection="1">
      <alignment horizontal="left" vertical="center"/>
      <protection locked="0"/>
    </xf>
    <xf numFmtId="177" fontId="13" fillId="0" borderId="152" xfId="0" applyNumberFormat="1" applyFont="1" applyBorder="1" applyAlignment="1" applyProtection="1">
      <alignment horizontal="left" vertical="center"/>
      <protection locked="0"/>
    </xf>
    <xf numFmtId="177" fontId="13" fillId="0" borderId="12" xfId="0" applyNumberFormat="1" applyFont="1" applyBorder="1" applyAlignment="1" applyProtection="1">
      <alignment horizontal="left" vertical="center"/>
      <protection locked="0"/>
    </xf>
    <xf numFmtId="177" fontId="13" fillId="0" borderId="0" xfId="0" applyNumberFormat="1" applyFont="1" applyAlignment="1" applyProtection="1">
      <alignment horizontal="left" vertical="center"/>
      <protection locked="0"/>
    </xf>
    <xf numFmtId="177" fontId="13" fillId="0" borderId="98" xfId="0" applyNumberFormat="1" applyFont="1" applyBorder="1" applyAlignment="1" applyProtection="1">
      <alignment horizontal="left" vertical="center"/>
      <protection locked="0"/>
    </xf>
    <xf numFmtId="177" fontId="13" fillId="0" borderId="99" xfId="0" applyNumberFormat="1" applyFont="1" applyBorder="1" applyAlignment="1" applyProtection="1">
      <alignment horizontal="left" vertical="center"/>
      <protection locked="0"/>
    </xf>
    <xf numFmtId="177" fontId="13" fillId="0" borderId="100" xfId="0" applyNumberFormat="1" applyFont="1" applyBorder="1" applyAlignment="1" applyProtection="1">
      <alignment horizontal="left" vertical="center"/>
      <protection locked="0"/>
    </xf>
    <xf numFmtId="177" fontId="13" fillId="0" borderId="101" xfId="0" applyNumberFormat="1" applyFont="1" applyBorder="1" applyAlignment="1" applyProtection="1">
      <alignment horizontal="left" vertical="center"/>
      <protection locked="0"/>
    </xf>
    <xf numFmtId="177" fontId="13" fillId="0" borderId="102" xfId="0" applyNumberFormat="1" applyFont="1" applyBorder="1" applyAlignment="1" applyProtection="1">
      <alignment horizontal="left" vertical="center"/>
      <protection locked="0"/>
    </xf>
    <xf numFmtId="177" fontId="13" fillId="0" borderId="82" xfId="0" applyNumberFormat="1" applyFont="1" applyBorder="1" applyAlignment="1" applyProtection="1">
      <alignment horizontal="left" vertical="center"/>
      <protection locked="0"/>
    </xf>
    <xf numFmtId="0" fontId="13" fillId="0" borderId="111" xfId="0" applyFont="1" applyBorder="1" applyAlignment="1" applyProtection="1">
      <alignment horizontal="center" vertical="center"/>
      <protection locked="0"/>
    </xf>
    <xf numFmtId="0" fontId="13" fillId="0" borderId="112" xfId="0" applyFont="1" applyBorder="1" applyAlignment="1" applyProtection="1">
      <alignment horizontal="center" vertical="center"/>
      <protection locked="0"/>
    </xf>
    <xf numFmtId="0" fontId="13" fillId="0" borderId="110" xfId="0" applyFont="1" applyBorder="1" applyAlignment="1" applyProtection="1">
      <alignment horizontal="center" vertical="center"/>
      <protection locked="0"/>
    </xf>
    <xf numFmtId="0" fontId="13" fillId="0" borderId="252" xfId="0" applyFont="1" applyBorder="1" applyAlignment="1" applyProtection="1">
      <alignment horizontal="center" vertical="center"/>
      <protection locked="0"/>
    </xf>
    <xf numFmtId="181" fontId="13" fillId="0" borderId="261" xfId="0" applyNumberFormat="1" applyFont="1" applyBorder="1" applyAlignment="1" applyProtection="1">
      <alignment horizontal="center" vertical="center"/>
      <protection locked="0"/>
    </xf>
    <xf numFmtId="181" fontId="13" fillId="0" borderId="71" xfId="0" applyNumberFormat="1" applyFont="1" applyBorder="1" applyAlignment="1" applyProtection="1">
      <alignment horizontal="center" vertical="center"/>
      <protection locked="0"/>
    </xf>
    <xf numFmtId="181" fontId="13" fillId="0" borderId="72" xfId="0" applyNumberFormat="1" applyFont="1" applyBorder="1" applyAlignment="1" applyProtection="1">
      <alignment horizontal="center" vertical="center"/>
      <protection locked="0"/>
    </xf>
    <xf numFmtId="181" fontId="13" fillId="0" borderId="73" xfId="0" applyNumberFormat="1" applyFont="1" applyBorder="1" applyAlignment="1" applyProtection="1">
      <alignment horizontal="center" vertical="center"/>
      <protection locked="0"/>
    </xf>
    <xf numFmtId="181" fontId="13" fillId="0" borderId="74" xfId="0" applyNumberFormat="1" applyFont="1" applyBorder="1" applyAlignment="1" applyProtection="1">
      <alignment horizontal="center" vertical="center"/>
      <protection locked="0"/>
    </xf>
    <xf numFmtId="181" fontId="13" fillId="0" borderId="75" xfId="0" applyNumberFormat="1" applyFont="1" applyBorder="1" applyAlignment="1" applyProtection="1">
      <alignment horizontal="center" vertical="center"/>
      <protection locked="0"/>
    </xf>
    <xf numFmtId="181" fontId="13" fillId="0" borderId="69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177" fontId="20" fillId="0" borderId="98" xfId="0" applyNumberFormat="1" applyFont="1" applyBorder="1" applyAlignment="1" applyProtection="1">
      <alignment horizontal="left" vertical="center"/>
      <protection locked="0"/>
    </xf>
    <xf numFmtId="177" fontId="20" fillId="0" borderId="77" xfId="0" applyNumberFormat="1" applyFont="1" applyBorder="1" applyAlignment="1" applyProtection="1">
      <alignment horizontal="left" vertical="center"/>
      <protection locked="0"/>
    </xf>
    <xf numFmtId="177" fontId="20" fillId="0" borderId="99" xfId="0" applyNumberFormat="1" applyFont="1" applyBorder="1" applyAlignment="1" applyProtection="1">
      <alignment horizontal="left" vertical="center"/>
      <protection locked="0"/>
    </xf>
    <xf numFmtId="177" fontId="20" fillId="0" borderId="100" xfId="0" applyNumberFormat="1" applyFont="1" applyBorder="1" applyAlignment="1" applyProtection="1">
      <alignment horizontal="left" vertical="center"/>
      <protection locked="0"/>
    </xf>
    <xf numFmtId="177" fontId="20" fillId="0" borderId="101" xfId="0" applyNumberFormat="1" applyFont="1" applyBorder="1" applyAlignment="1" applyProtection="1">
      <alignment horizontal="left" vertical="center"/>
      <protection locked="0"/>
    </xf>
    <xf numFmtId="177" fontId="20" fillId="0" borderId="102" xfId="0" applyNumberFormat="1" applyFont="1" applyBorder="1" applyAlignment="1" applyProtection="1">
      <alignment horizontal="left" vertical="center"/>
      <protection locked="0"/>
    </xf>
    <xf numFmtId="0" fontId="13" fillId="0" borderId="82" xfId="0" applyFont="1" applyBorder="1" applyAlignment="1" applyProtection="1">
      <alignment horizontal="left" vertical="center"/>
      <protection locked="0"/>
    </xf>
    <xf numFmtId="0" fontId="13" fillId="0" borderId="244" xfId="0" applyFont="1" applyBorder="1" applyAlignment="1" applyProtection="1">
      <alignment horizontal="center" vertical="center"/>
      <protection locked="0"/>
    </xf>
    <xf numFmtId="177" fontId="13" fillId="0" borderId="263" xfId="0" applyNumberFormat="1" applyFont="1" applyBorder="1" applyAlignment="1" applyProtection="1">
      <alignment horizontal="center" vertical="center"/>
      <protection locked="0"/>
    </xf>
    <xf numFmtId="0" fontId="13" fillId="4" borderId="76" xfId="0" applyFont="1" applyFill="1" applyBorder="1" applyAlignment="1">
      <alignment horizontal="left" vertical="center"/>
    </xf>
    <xf numFmtId="0" fontId="13" fillId="4" borderId="43" xfId="0" applyFont="1" applyFill="1" applyBorder="1" applyAlignment="1">
      <alignment horizontal="left" vertical="center"/>
    </xf>
    <xf numFmtId="0" fontId="15" fillId="4" borderId="136" xfId="0" applyFont="1" applyFill="1" applyBorder="1" applyAlignment="1">
      <alignment horizontal="center" vertical="center" wrapText="1"/>
    </xf>
    <xf numFmtId="0" fontId="42" fillId="0" borderId="0" xfId="0" applyFont="1">
      <alignment vertical="center"/>
    </xf>
    <xf numFmtId="0" fontId="45" fillId="0" borderId="0" xfId="0" applyFont="1">
      <alignment vertical="center"/>
    </xf>
    <xf numFmtId="0" fontId="42" fillId="11" borderId="1" xfId="0" applyFont="1" applyFill="1" applyBorder="1" applyAlignment="1">
      <alignment horizontal="center" vertical="center"/>
    </xf>
    <xf numFmtId="0" fontId="42" fillId="11" borderId="1" xfId="0" applyFont="1" applyFill="1" applyBorder="1" applyAlignment="1">
      <alignment horizontal="centerContinuous" vertical="center"/>
    </xf>
    <xf numFmtId="0" fontId="42" fillId="0" borderId="1" xfId="0" applyFont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36" fillId="0" borderId="0" xfId="0" applyFont="1" applyAlignment="1" applyProtection="1">
      <alignment horizontal="center" vertical="center"/>
      <protection hidden="1"/>
    </xf>
    <xf numFmtId="0" fontId="42" fillId="0" borderId="264" xfId="0" applyFont="1" applyBorder="1" applyAlignment="1" applyProtection="1">
      <alignment horizontal="center" vertical="center"/>
      <protection hidden="1"/>
    </xf>
    <xf numFmtId="0" fontId="42" fillId="0" borderId="220" xfId="0" applyFont="1" applyBorder="1" applyAlignment="1" applyProtection="1">
      <alignment horizontal="center" vertical="center"/>
      <protection hidden="1"/>
    </xf>
    <xf numFmtId="0" fontId="42" fillId="0" borderId="216" xfId="0" applyFont="1" applyBorder="1" applyAlignment="1" applyProtection="1">
      <alignment horizontal="center" vertical="center"/>
      <protection hidden="1"/>
    </xf>
    <xf numFmtId="0" fontId="42" fillId="0" borderId="265" xfId="0" applyFont="1" applyBorder="1" applyAlignment="1" applyProtection="1">
      <alignment horizontal="center" vertical="center"/>
      <protection hidden="1"/>
    </xf>
    <xf numFmtId="0" fontId="42" fillId="0" borderId="215" xfId="0" applyFont="1" applyBorder="1" applyAlignment="1" applyProtection="1">
      <alignment horizontal="center" vertical="center"/>
      <protection hidden="1"/>
    </xf>
    <xf numFmtId="0" fontId="42" fillId="0" borderId="266" xfId="0" applyFont="1" applyBorder="1" applyAlignment="1" applyProtection="1">
      <alignment horizontal="center" vertical="center"/>
      <protection hidden="1"/>
    </xf>
    <xf numFmtId="0" fontId="42" fillId="0" borderId="219" xfId="0" applyFont="1" applyBorder="1" applyAlignment="1" applyProtection="1">
      <alignment horizontal="center" vertical="center"/>
      <protection hidden="1"/>
    </xf>
    <xf numFmtId="0" fontId="42" fillId="0" borderId="223" xfId="0" applyFont="1" applyBorder="1" applyAlignment="1" applyProtection="1">
      <alignment horizontal="center" vertical="center"/>
      <protection hidden="1"/>
    </xf>
    <xf numFmtId="0" fontId="36" fillId="0" borderId="38" xfId="0" applyFont="1" applyBorder="1" applyAlignment="1" applyProtection="1">
      <alignment horizontal="center" vertical="center"/>
      <protection hidden="1"/>
    </xf>
    <xf numFmtId="181" fontId="17" fillId="0" borderId="0" xfId="0" applyNumberFormat="1" applyFont="1" applyAlignment="1" applyProtection="1">
      <alignment horizontal="center" vertical="center"/>
      <protection locked="0"/>
    </xf>
    <xf numFmtId="181" fontId="17" fillId="0" borderId="70" xfId="0" applyNumberFormat="1" applyFont="1" applyBorder="1" applyAlignment="1" applyProtection="1">
      <alignment horizontal="center" vertical="center"/>
      <protection locked="0"/>
    </xf>
    <xf numFmtId="181" fontId="17" fillId="0" borderId="98" xfId="0" applyNumberFormat="1" applyFont="1" applyBorder="1" applyAlignment="1" applyProtection="1">
      <alignment horizontal="center" vertical="center"/>
      <protection locked="0"/>
    </xf>
    <xf numFmtId="181" fontId="17" fillId="0" borderId="71" xfId="0" applyNumberFormat="1" applyFont="1" applyBorder="1" applyAlignment="1" applyProtection="1">
      <alignment horizontal="center" vertical="center"/>
      <protection locked="0"/>
    </xf>
    <xf numFmtId="181" fontId="17" fillId="0" borderId="101" xfId="0" applyNumberFormat="1" applyFont="1" applyBorder="1" applyAlignment="1" applyProtection="1">
      <alignment horizontal="center" vertical="center"/>
      <protection locked="0"/>
    </xf>
    <xf numFmtId="181" fontId="17" fillId="0" borderId="74" xfId="0" applyNumberFormat="1" applyFont="1" applyBorder="1" applyAlignment="1" applyProtection="1">
      <alignment horizontal="center" vertical="center"/>
      <protection locked="0"/>
    </xf>
    <xf numFmtId="181" fontId="17" fillId="0" borderId="48" xfId="0" applyNumberFormat="1" applyFont="1" applyBorder="1" applyProtection="1">
      <alignment vertical="center"/>
      <protection locked="0"/>
    </xf>
    <xf numFmtId="181" fontId="17" fillId="0" borderId="70" xfId="0" applyNumberFormat="1" applyFont="1" applyBorder="1" applyProtection="1">
      <alignment vertical="center"/>
      <protection locked="0"/>
    </xf>
    <xf numFmtId="181" fontId="17" fillId="0" borderId="130" xfId="0" applyNumberFormat="1" applyFont="1" applyBorder="1" applyProtection="1">
      <alignment vertical="center"/>
      <protection locked="0"/>
    </xf>
    <xf numFmtId="181" fontId="17" fillId="0" borderId="116" xfId="0" applyNumberFormat="1" applyFont="1" applyBorder="1" applyProtection="1">
      <alignment vertical="center"/>
      <protection locked="0"/>
    </xf>
    <xf numFmtId="181" fontId="17" fillId="0" borderId="149" xfId="0" applyNumberFormat="1" applyFont="1" applyBorder="1" applyProtection="1">
      <alignment vertical="center"/>
      <protection locked="0"/>
    </xf>
    <xf numFmtId="181" fontId="17" fillId="0" borderId="50" xfId="0" applyNumberFormat="1" applyFont="1" applyBorder="1" applyProtection="1">
      <alignment vertical="center"/>
      <protection locked="0"/>
    </xf>
    <xf numFmtId="181" fontId="17" fillId="0" borderId="71" xfId="0" applyNumberFormat="1" applyFont="1" applyBorder="1" applyProtection="1">
      <alignment vertical="center"/>
      <protection locked="0"/>
    </xf>
    <xf numFmtId="181" fontId="17" fillId="0" borderId="131" xfId="0" applyNumberFormat="1" applyFont="1" applyBorder="1" applyProtection="1">
      <alignment vertical="center"/>
      <protection locked="0"/>
    </xf>
    <xf numFmtId="181" fontId="17" fillId="0" borderId="117" xfId="0" applyNumberFormat="1" applyFont="1" applyBorder="1" applyProtection="1">
      <alignment vertical="center"/>
      <protection locked="0"/>
    </xf>
    <xf numFmtId="181" fontId="17" fillId="0" borderId="150" xfId="0" applyNumberFormat="1" applyFont="1" applyBorder="1" applyProtection="1">
      <alignment vertical="center"/>
      <protection locked="0"/>
    </xf>
    <xf numFmtId="181" fontId="17" fillId="0" borderId="63" xfId="0" applyNumberFormat="1" applyFont="1" applyBorder="1" applyProtection="1">
      <alignment vertical="center"/>
      <protection locked="0"/>
    </xf>
    <xf numFmtId="181" fontId="17" fillId="0" borderId="74" xfId="0" applyNumberFormat="1" applyFont="1" applyBorder="1" applyProtection="1">
      <alignment vertical="center"/>
      <protection locked="0"/>
    </xf>
    <xf numFmtId="181" fontId="17" fillId="0" borderId="134" xfId="0" applyNumberFormat="1" applyFont="1" applyBorder="1" applyProtection="1">
      <alignment vertical="center"/>
      <protection locked="0"/>
    </xf>
    <xf numFmtId="181" fontId="17" fillId="0" borderId="120" xfId="0" applyNumberFormat="1" applyFont="1" applyBorder="1" applyProtection="1">
      <alignment vertical="center"/>
      <protection locked="0"/>
    </xf>
    <xf numFmtId="181" fontId="17" fillId="0" borderId="151" xfId="0" applyNumberFormat="1" applyFont="1" applyBorder="1" applyProtection="1">
      <alignment vertical="center"/>
      <protection locked="0"/>
    </xf>
    <xf numFmtId="0" fontId="13" fillId="0" borderId="267" xfId="0" applyFont="1" applyBorder="1">
      <alignment vertical="center"/>
    </xf>
    <xf numFmtId="0" fontId="42" fillId="11" borderId="174" xfId="0" applyFont="1" applyFill="1" applyBorder="1" applyAlignment="1">
      <alignment horizontal="centerContinuous" vertical="center"/>
    </xf>
    <xf numFmtId="0" fontId="42" fillId="0" borderId="166" xfId="0" applyFont="1" applyBorder="1" applyAlignment="1">
      <alignment horizontal="center" vertical="center"/>
    </xf>
    <xf numFmtId="0" fontId="0" fillId="12" borderId="268" xfId="0" applyFill="1" applyBorder="1">
      <alignment vertical="center"/>
    </xf>
    <xf numFmtId="0" fontId="0" fillId="0" borderId="268" xfId="0" applyBorder="1">
      <alignment vertical="center"/>
    </xf>
    <xf numFmtId="0" fontId="0" fillId="13" borderId="268" xfId="0" applyFill="1" applyBorder="1">
      <alignment vertical="center"/>
    </xf>
    <xf numFmtId="0" fontId="18" fillId="0" borderId="38" xfId="0" applyFont="1" applyBorder="1">
      <alignment vertical="center"/>
    </xf>
    <xf numFmtId="177" fontId="13" fillId="0" borderId="270" xfId="0" applyNumberFormat="1" applyFont="1" applyBorder="1" applyAlignment="1" applyProtection="1">
      <alignment horizontal="center" vertical="center" shrinkToFit="1"/>
      <protection locked="0"/>
    </xf>
    <xf numFmtId="177" fontId="13" fillId="0" borderId="105" xfId="0" applyNumberFormat="1" applyFont="1" applyBorder="1" applyAlignment="1" applyProtection="1">
      <alignment horizontal="center" vertical="center" shrinkToFit="1"/>
      <protection locked="0"/>
    </xf>
    <xf numFmtId="177" fontId="13" fillId="0" borderId="271" xfId="0" applyNumberFormat="1" applyFont="1" applyBorder="1" applyAlignment="1" applyProtection="1">
      <alignment horizontal="center" vertical="center" shrinkToFit="1"/>
      <protection locked="0"/>
    </xf>
    <xf numFmtId="177" fontId="13" fillId="0" borderId="272" xfId="0" applyNumberFormat="1" applyFont="1" applyBorder="1" applyAlignment="1" applyProtection="1">
      <alignment horizontal="center" vertical="center" shrinkToFit="1"/>
      <protection locked="0"/>
    </xf>
    <xf numFmtId="177" fontId="13" fillId="0" borderId="273" xfId="0" applyNumberFormat="1" applyFont="1" applyBorder="1" applyAlignment="1" applyProtection="1">
      <alignment horizontal="center" vertical="center" shrinkToFit="1"/>
      <protection locked="0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>
      <alignment vertical="center" shrinkToFit="1"/>
    </xf>
    <xf numFmtId="0" fontId="13" fillId="0" borderId="12" xfId="0" applyFont="1" applyBorder="1" applyAlignment="1" applyProtection="1">
      <alignment horizontal="left" vertical="center"/>
      <protection locked="0"/>
    </xf>
    <xf numFmtId="177" fontId="20" fillId="0" borderId="16" xfId="0" applyNumberFormat="1" applyFont="1" applyBorder="1" applyProtection="1">
      <alignment vertical="center"/>
      <protection locked="0"/>
    </xf>
    <xf numFmtId="177" fontId="20" fillId="0" borderId="156" xfId="0" applyNumberFormat="1" applyFont="1" applyBorder="1" applyProtection="1">
      <alignment vertical="center"/>
      <protection locked="0"/>
    </xf>
    <xf numFmtId="181" fontId="13" fillId="0" borderId="16" xfId="0" applyNumberFormat="1" applyFont="1" applyBorder="1" applyAlignment="1" applyProtection="1">
      <alignment horizontal="left" vertical="center"/>
      <protection locked="0"/>
    </xf>
    <xf numFmtId="0" fontId="42" fillId="0" borderId="269" xfId="0" applyFont="1" applyBorder="1" applyAlignment="1">
      <alignment horizontal="center" vertical="center"/>
    </xf>
    <xf numFmtId="0" fontId="42" fillId="0" borderId="268" xfId="0" applyFont="1" applyBorder="1" applyAlignment="1">
      <alignment horizontal="center" vertical="center"/>
    </xf>
    <xf numFmtId="0" fontId="25" fillId="0" borderId="0" xfId="0" applyFont="1" applyAlignment="1" applyProtection="1">
      <alignment horizontal="left" vertical="center"/>
      <protection hidden="1"/>
    </xf>
    <xf numFmtId="0" fontId="25" fillId="0" borderId="0" xfId="0" applyFont="1" applyAlignment="1">
      <alignment horizontal="center" vertical="center"/>
    </xf>
    <xf numFmtId="0" fontId="25" fillId="0" borderId="0" xfId="0" applyFont="1" applyProtection="1">
      <alignment vertical="center"/>
      <protection locked="0"/>
    </xf>
    <xf numFmtId="0" fontId="25" fillId="0" borderId="0" xfId="0" applyFont="1" applyProtection="1">
      <alignment vertical="center"/>
      <protection locked="0" hidden="1"/>
    </xf>
    <xf numFmtId="0" fontId="46" fillId="0" borderId="0" xfId="0" applyFont="1" applyProtection="1">
      <alignment vertical="center"/>
      <protection hidden="1"/>
    </xf>
    <xf numFmtId="0" fontId="13" fillId="0" borderId="147" xfId="0" applyFont="1" applyBorder="1" applyAlignment="1" applyProtection="1">
      <alignment vertical="center" shrinkToFit="1"/>
      <protection hidden="1"/>
    </xf>
    <xf numFmtId="181" fontId="42" fillId="0" borderId="218" xfId="0" applyNumberFormat="1" applyFont="1" applyBorder="1" applyProtection="1">
      <alignment vertical="center"/>
      <protection locked="0"/>
    </xf>
    <xf numFmtId="181" fontId="42" fillId="0" borderId="205" xfId="0" applyNumberFormat="1" applyFont="1" applyBorder="1" applyProtection="1">
      <alignment vertical="center"/>
      <protection locked="0"/>
    </xf>
    <xf numFmtId="181" fontId="42" fillId="0" borderId="84" xfId="0" applyNumberFormat="1" applyFont="1" applyBorder="1" applyProtection="1">
      <alignment vertical="center"/>
      <protection locked="0"/>
    </xf>
    <xf numFmtId="181" fontId="42" fillId="0" borderId="204" xfId="0" applyNumberFormat="1" applyFont="1" applyBorder="1" applyProtection="1">
      <alignment vertical="center"/>
      <protection locked="0"/>
    </xf>
    <xf numFmtId="181" fontId="42" fillId="0" borderId="0" xfId="0" applyNumberFormat="1" applyFont="1" applyProtection="1">
      <alignment vertical="center"/>
      <protection locked="0"/>
    </xf>
    <xf numFmtId="181" fontId="42" fillId="0" borderId="222" xfId="0" applyNumberFormat="1" applyFont="1" applyBorder="1" applyProtection="1">
      <alignment vertical="center"/>
      <protection locked="0"/>
    </xf>
    <xf numFmtId="0" fontId="42" fillId="0" borderId="36" xfId="0" applyFont="1" applyBorder="1" applyProtection="1">
      <alignment vertical="center"/>
      <protection locked="0"/>
    </xf>
    <xf numFmtId="0" fontId="42" fillId="0" borderId="212" xfId="0" applyFont="1" applyBorder="1" applyProtection="1">
      <alignment vertical="center"/>
      <protection locked="0"/>
    </xf>
    <xf numFmtId="0" fontId="42" fillId="0" borderId="224" xfId="0" applyFont="1" applyBorder="1" applyProtection="1">
      <alignment vertical="center"/>
      <protection locked="0"/>
    </xf>
    <xf numFmtId="0" fontId="42" fillId="0" borderId="225" xfId="0" applyFont="1" applyBorder="1" applyProtection="1">
      <alignment vertical="center"/>
      <protection locked="0"/>
    </xf>
    <xf numFmtId="0" fontId="42" fillId="0" borderId="214" xfId="0" applyFont="1" applyBorder="1" applyProtection="1">
      <alignment vertical="center"/>
      <protection locked="0"/>
    </xf>
    <xf numFmtId="0" fontId="42" fillId="0" borderId="210" xfId="0" applyFont="1" applyBorder="1" applyProtection="1">
      <alignment vertical="center"/>
      <protection locked="0"/>
    </xf>
    <xf numFmtId="0" fontId="42" fillId="0" borderId="226" xfId="0" applyFont="1" applyBorder="1" applyProtection="1">
      <alignment vertical="center"/>
      <protection locked="0"/>
    </xf>
    <xf numFmtId="0" fontId="13" fillId="0" borderId="255" xfId="0" applyFont="1" applyBorder="1" applyAlignment="1" applyProtection="1">
      <alignment vertical="center" shrinkToFit="1"/>
      <protection hidden="1"/>
    </xf>
    <xf numFmtId="0" fontId="13" fillId="0" borderId="154" xfId="0" applyFont="1" applyBorder="1">
      <alignment vertical="center"/>
    </xf>
    <xf numFmtId="179" fontId="22" fillId="0" borderId="208" xfId="0" applyNumberFormat="1" applyFont="1" applyBorder="1" applyAlignment="1">
      <alignment horizontal="left" vertical="center"/>
    </xf>
    <xf numFmtId="179" fontId="22" fillId="0" borderId="1" xfId="0" applyNumberFormat="1" applyFont="1" applyBorder="1" applyAlignment="1">
      <alignment horizontal="left" vertical="center"/>
    </xf>
    <xf numFmtId="179" fontId="22" fillId="0" borderId="209" xfId="0" applyNumberFormat="1" applyFont="1" applyBorder="1" applyAlignment="1">
      <alignment horizontal="left" vertical="center"/>
    </xf>
    <xf numFmtId="179" fontId="22" fillId="0" borderId="2" xfId="0" applyNumberFormat="1" applyFont="1" applyBorder="1">
      <alignment vertical="center"/>
    </xf>
    <xf numFmtId="179" fontId="22" fillId="0" borderId="3" xfId="0" applyNumberFormat="1" applyFont="1" applyBorder="1">
      <alignment vertical="center"/>
    </xf>
    <xf numFmtId="179" fontId="22" fillId="0" borderId="4" xfId="0" applyNumberFormat="1" applyFont="1" applyBorder="1">
      <alignment vertical="center"/>
    </xf>
    <xf numFmtId="179" fontId="22" fillId="0" borderId="42" xfId="0" applyNumberFormat="1" applyFont="1" applyBorder="1" applyAlignment="1">
      <alignment horizontal="left" vertical="center"/>
    </xf>
    <xf numFmtId="179" fontId="22" fillId="0" borderId="82" xfId="0" applyNumberFormat="1" applyFont="1" applyBorder="1" applyAlignment="1">
      <alignment horizontal="left" vertical="center"/>
    </xf>
    <xf numFmtId="179" fontId="22" fillId="0" borderId="43" xfId="0" applyNumberFormat="1" applyFont="1" applyBorder="1" applyAlignment="1">
      <alignment horizontal="left" vertical="center"/>
    </xf>
    <xf numFmtId="179" fontId="22" fillId="0" borderId="5" xfId="0" applyNumberFormat="1" applyFont="1" applyBorder="1">
      <alignment vertical="center"/>
    </xf>
    <xf numFmtId="179" fontId="22" fillId="0" borderId="6" xfId="0" applyNumberFormat="1" applyFont="1" applyBorder="1">
      <alignment vertical="center"/>
    </xf>
    <xf numFmtId="179" fontId="22" fillId="0" borderId="7" xfId="0" applyNumberFormat="1" applyFont="1" applyBorder="1">
      <alignment vertical="center"/>
    </xf>
    <xf numFmtId="0" fontId="0" fillId="0" borderId="188" xfId="0" applyBorder="1" applyAlignment="1">
      <alignment horizontal="center" vertical="center"/>
    </xf>
    <xf numFmtId="0" fontId="0" fillId="0" borderId="189" xfId="0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2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79" fontId="22" fillId="0" borderId="67" xfId="0" applyNumberFormat="1" applyFont="1" applyBorder="1" applyAlignment="1">
      <alignment horizontal="left" vertical="center"/>
    </xf>
    <xf numFmtId="179" fontId="22" fillId="0" borderId="168" xfId="0" applyNumberFormat="1" applyFont="1" applyBorder="1" applyAlignment="1">
      <alignment horizontal="left" vertical="center"/>
    </xf>
    <xf numFmtId="179" fontId="22" fillId="0" borderId="173" xfId="0" applyNumberFormat="1" applyFont="1" applyBorder="1" applyAlignment="1">
      <alignment horizontal="left" vertical="center"/>
    </xf>
    <xf numFmtId="179" fontId="22" fillId="0" borderId="2" xfId="0" applyNumberFormat="1" applyFont="1" applyBorder="1" applyAlignment="1">
      <alignment horizontal="left" vertical="center"/>
    </xf>
    <xf numFmtId="179" fontId="22" fillId="0" borderId="3" xfId="0" applyNumberFormat="1" applyFont="1" applyBorder="1" applyAlignment="1">
      <alignment horizontal="left" vertical="center"/>
    </xf>
    <xf numFmtId="179" fontId="22" fillId="0" borderId="4" xfId="0" applyNumberFormat="1" applyFont="1" applyBorder="1" applyAlignment="1">
      <alignment horizontal="left" vertical="center"/>
    </xf>
    <xf numFmtId="0" fontId="0" fillId="12" borderId="268" xfId="0" applyFill="1" applyBorder="1" applyAlignment="1">
      <alignment horizontal="center" vertical="center"/>
    </xf>
    <xf numFmtId="0" fontId="16" fillId="4" borderId="38" xfId="0" applyFont="1" applyFill="1" applyBorder="1" applyAlignment="1" applyProtection="1">
      <alignment horizontal="center" vertical="center"/>
      <protection hidden="1"/>
    </xf>
    <xf numFmtId="0" fontId="16" fillId="4" borderId="228" xfId="0" applyFont="1" applyFill="1" applyBorder="1" applyAlignment="1" applyProtection="1">
      <alignment horizontal="center" vertical="center"/>
      <protection hidden="1"/>
    </xf>
    <xf numFmtId="0" fontId="16" fillId="4" borderId="229" xfId="0" applyFont="1" applyFill="1" applyBorder="1" applyAlignment="1" applyProtection="1">
      <alignment horizontal="center" vertical="center"/>
      <protection hidden="1"/>
    </xf>
    <xf numFmtId="0" fontId="16" fillId="4" borderId="230" xfId="0" applyFont="1" applyFill="1" applyBorder="1" applyAlignment="1" applyProtection="1">
      <alignment horizontal="center" vertical="center"/>
      <protection hidden="1"/>
    </xf>
    <xf numFmtId="0" fontId="16" fillId="4" borderId="250" xfId="0" applyFont="1" applyFill="1" applyBorder="1" applyAlignment="1" applyProtection="1">
      <alignment horizontal="center" vertical="center"/>
      <protection hidden="1"/>
    </xf>
    <xf numFmtId="0" fontId="16" fillId="4" borderId="251" xfId="0" applyFont="1" applyFill="1" applyBorder="1" applyAlignment="1" applyProtection="1">
      <alignment horizontal="center" vertical="center"/>
      <protection hidden="1"/>
    </xf>
    <xf numFmtId="0" fontId="16" fillId="4" borderId="9" xfId="0" applyFont="1" applyFill="1" applyBorder="1" applyAlignment="1" applyProtection="1">
      <alignment horizontal="center" vertical="center" shrinkToFit="1"/>
      <protection hidden="1"/>
    </xf>
    <xf numFmtId="0" fontId="16" fillId="4" borderId="39" xfId="0" applyFont="1" applyFill="1" applyBorder="1" applyAlignment="1" applyProtection="1">
      <alignment horizontal="center" vertical="center"/>
      <protection hidden="1"/>
    </xf>
    <xf numFmtId="0" fontId="30" fillId="4" borderId="9" xfId="0" applyFont="1" applyFill="1" applyBorder="1" applyAlignment="1" applyProtection="1">
      <alignment horizontal="left" vertical="center" shrinkToFit="1"/>
      <protection hidden="1"/>
    </xf>
    <xf numFmtId="0" fontId="16" fillId="4" borderId="38" xfId="0" applyFont="1" applyFill="1" applyBorder="1" applyAlignment="1">
      <alignment horizontal="center" vertical="center"/>
    </xf>
    <xf numFmtId="0" fontId="31" fillId="4" borderId="38" xfId="0" applyFont="1" applyFill="1" applyBorder="1" applyAlignment="1">
      <alignment horizontal="center" vertical="center"/>
    </xf>
    <xf numFmtId="0" fontId="17" fillId="4" borderId="38" xfId="0" applyFont="1" applyFill="1" applyBorder="1" applyAlignment="1" applyProtection="1">
      <alignment horizontal="center" vertical="center"/>
      <protection hidden="1"/>
    </xf>
    <xf numFmtId="0" fontId="13" fillId="0" borderId="82" xfId="0" applyFont="1" applyBorder="1" applyAlignment="1">
      <alignment horizontal="right" vertical="center"/>
    </xf>
    <xf numFmtId="0" fontId="21" fillId="4" borderId="8" xfId="0" applyFont="1" applyFill="1" applyBorder="1" applyAlignment="1">
      <alignment horizontal="left" vertical="center" wrapText="1"/>
    </xf>
    <xf numFmtId="0" fontId="21" fillId="4" borderId="10" xfId="0" applyFont="1" applyFill="1" applyBorder="1" applyAlignment="1">
      <alignment horizontal="left" vertical="center" wrapText="1"/>
    </xf>
    <xf numFmtId="0" fontId="16" fillId="4" borderId="36" xfId="0" applyFont="1" applyFill="1" applyBorder="1" applyAlignment="1" applyProtection="1">
      <alignment horizontal="center" vertical="center"/>
      <protection hidden="1"/>
    </xf>
    <xf numFmtId="0" fontId="13" fillId="0" borderId="82" xfId="0" applyFont="1" applyBorder="1" applyAlignment="1">
      <alignment horizontal="center" vertical="center"/>
    </xf>
    <xf numFmtId="0" fontId="16" fillId="4" borderId="38" xfId="0" applyFont="1" applyFill="1" applyBorder="1" applyProtection="1">
      <alignment vertical="center"/>
      <protection hidden="1"/>
    </xf>
    <xf numFmtId="0" fontId="16" fillId="4" borderId="36" xfId="0" applyFont="1" applyFill="1" applyBorder="1" applyProtection="1">
      <alignment vertical="center"/>
      <protection hidden="1"/>
    </xf>
    <xf numFmtId="0" fontId="16" fillId="4" borderId="9" xfId="0" applyFont="1" applyFill="1" applyBorder="1" applyAlignment="1" applyProtection="1">
      <alignment horizontal="center" vertical="center"/>
      <protection hidden="1"/>
    </xf>
    <xf numFmtId="0" fontId="19" fillId="4" borderId="84" xfId="0" applyFont="1" applyFill="1" applyBorder="1" applyAlignment="1">
      <alignment horizontal="center" vertical="center"/>
    </xf>
    <xf numFmtId="0" fontId="16" fillId="0" borderId="38" xfId="0" applyFont="1" applyBorder="1" applyAlignment="1" applyProtection="1">
      <alignment horizontal="left" vertical="center"/>
      <protection hidden="1"/>
    </xf>
    <xf numFmtId="0" fontId="16" fillId="0" borderId="38" xfId="0" applyFont="1" applyBorder="1" applyAlignment="1" applyProtection="1">
      <alignment horizontal="center" vertical="center"/>
      <protection hidden="1"/>
    </xf>
    <xf numFmtId="0" fontId="13" fillId="0" borderId="38" xfId="0" applyFont="1" applyBorder="1" applyAlignment="1">
      <alignment horizontal="center" vertical="center"/>
    </xf>
    <xf numFmtId="0" fontId="13" fillId="0" borderId="38" xfId="0" applyFont="1" applyBorder="1">
      <alignment vertical="center"/>
    </xf>
    <xf numFmtId="0" fontId="32" fillId="4" borderId="9" xfId="0" applyFont="1" applyFill="1" applyBorder="1" applyAlignment="1" applyProtection="1">
      <alignment horizontal="right" vertical="center"/>
      <protection hidden="1"/>
    </xf>
    <xf numFmtId="0" fontId="32" fillId="4" borderId="9" xfId="0" applyFont="1" applyFill="1" applyBorder="1" applyAlignment="1" applyProtection="1">
      <alignment horizontal="center" vertical="center"/>
      <protection hidden="1"/>
    </xf>
    <xf numFmtId="0" fontId="16" fillId="4" borderId="39" xfId="0" applyFont="1" applyFill="1" applyBorder="1" applyAlignment="1">
      <alignment horizontal="center" vertical="center"/>
    </xf>
    <xf numFmtId="0" fontId="39" fillId="7" borderId="38" xfId="0" applyFont="1" applyFill="1" applyBorder="1" applyAlignment="1">
      <alignment horizontal="center" vertical="center"/>
    </xf>
    <xf numFmtId="0" fontId="39" fillId="7" borderId="36" xfId="0" applyFont="1" applyFill="1" applyBorder="1" applyAlignment="1">
      <alignment horizontal="center" vertical="center"/>
    </xf>
    <xf numFmtId="0" fontId="16" fillId="4" borderId="35" xfId="0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16" fillId="4" borderId="10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/>
    </xf>
    <xf numFmtId="0" fontId="37" fillId="4" borderId="39" xfId="0" applyFont="1" applyFill="1" applyBorder="1" applyAlignment="1" applyProtection="1">
      <alignment horizontal="center" vertical="center"/>
      <protection hidden="1"/>
    </xf>
    <xf numFmtId="0" fontId="37" fillId="4" borderId="38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Alignment="1">
      <alignment horizontal="center" vertical="center"/>
    </xf>
    <xf numFmtId="0" fontId="17" fillId="4" borderId="39" xfId="0" applyFont="1" applyFill="1" applyBorder="1" applyAlignment="1" applyProtection="1">
      <alignment horizontal="center" vertical="center"/>
      <protection hidden="1"/>
    </xf>
    <xf numFmtId="0" fontId="17" fillId="4" borderId="36" xfId="0" applyFont="1" applyFill="1" applyBorder="1" applyAlignment="1" applyProtection="1">
      <alignment horizontal="center" vertical="center"/>
      <protection hidden="1"/>
    </xf>
    <xf numFmtId="0" fontId="20" fillId="4" borderId="48" xfId="0" applyFont="1" applyFill="1" applyBorder="1" applyAlignment="1" applyProtection="1">
      <alignment horizontal="center" vertical="center"/>
      <protection hidden="1"/>
    </xf>
    <xf numFmtId="0" fontId="20" fillId="4" borderId="68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Alignment="1" applyProtection="1">
      <alignment horizontal="center" vertical="center"/>
      <protection hidden="1"/>
    </xf>
    <xf numFmtId="0" fontId="20" fillId="4" borderId="48" xfId="0" applyFont="1" applyFill="1" applyBorder="1" applyAlignment="1">
      <alignment horizontal="center" vertical="center"/>
    </xf>
    <xf numFmtId="0" fontId="20" fillId="4" borderId="68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65" xfId="0" applyFont="1" applyFill="1" applyBorder="1" applyAlignment="1">
      <alignment horizontal="center" vertical="center"/>
    </xf>
    <xf numFmtId="0" fontId="13" fillId="4" borderId="68" xfId="0" applyFont="1" applyFill="1" applyBorder="1" applyAlignment="1">
      <alignment horizontal="center" vertical="center"/>
    </xf>
    <xf numFmtId="0" fontId="15" fillId="4" borderId="40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3" fillId="0" borderId="38" xfId="0" applyFont="1" applyBorder="1" applyAlignment="1" applyProtection="1">
      <alignment horizontal="center" vertical="center"/>
      <protection hidden="1"/>
    </xf>
    <xf numFmtId="0" fontId="16" fillId="4" borderId="9" xfId="0" applyFont="1" applyFill="1" applyBorder="1" applyAlignment="1">
      <alignment horizontal="right" vertical="center"/>
    </xf>
    <xf numFmtId="0" fontId="16" fillId="4" borderId="9" xfId="0" applyFont="1" applyFill="1" applyBorder="1" applyAlignment="1">
      <alignment horizontal="center" vertical="center"/>
    </xf>
    <xf numFmtId="0" fontId="21" fillId="4" borderId="9" xfId="0" applyFont="1" applyFill="1" applyBorder="1" applyProtection="1">
      <alignment vertical="center"/>
      <protection hidden="1"/>
    </xf>
    <xf numFmtId="0" fontId="13" fillId="4" borderId="37" xfId="0" applyFont="1" applyFill="1" applyBorder="1" applyAlignment="1">
      <alignment horizontal="center" vertical="center"/>
    </xf>
    <xf numFmtId="0" fontId="16" fillId="4" borderId="48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4" borderId="68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top"/>
    </xf>
    <xf numFmtId="0" fontId="13" fillId="4" borderId="44" xfId="0" applyFont="1" applyFill="1" applyBorder="1" applyAlignment="1">
      <alignment horizontal="center" vertical="top"/>
    </xf>
    <xf numFmtId="181" fontId="42" fillId="0" borderId="38" xfId="0" applyNumberFormat="1" applyFont="1" applyBorder="1" applyAlignment="1" applyProtection="1">
      <alignment horizontal="right" vertical="center"/>
      <protection locked="0"/>
    </xf>
    <xf numFmtId="181" fontId="42" fillId="0" borderId="218" xfId="0" applyNumberFormat="1" applyFont="1" applyBorder="1" applyAlignment="1" applyProtection="1">
      <alignment horizontal="right" vertical="center"/>
      <protection locked="0"/>
    </xf>
    <xf numFmtId="0" fontId="13" fillId="0" borderId="142" xfId="0" applyFont="1" applyFill="1" applyBorder="1" applyAlignment="1" applyProtection="1">
      <alignment horizontal="center" vertical="center"/>
      <protection locked="0"/>
    </xf>
    <xf numFmtId="0" fontId="0" fillId="0" borderId="268" xfId="0" applyFill="1" applyBorder="1">
      <alignment vertical="center"/>
    </xf>
  </cellXfs>
  <cellStyles count="12">
    <cellStyle name="標準" xfId="0" builtinId="0"/>
    <cellStyle name="標準 2" xfId="2" xr:uid="{00000000-0005-0000-0000-000001000000}"/>
    <cellStyle name="標準 2 2" xfId="7" xr:uid="{00000000-0005-0000-0000-000002000000}"/>
    <cellStyle name="標準 3" xfId="3" xr:uid="{00000000-0005-0000-0000-000003000000}"/>
    <cellStyle name="標準 4" xfId="4" xr:uid="{00000000-0005-0000-0000-000004000000}"/>
    <cellStyle name="標準 5" xfId="1" xr:uid="{00000000-0005-0000-0000-000005000000}"/>
    <cellStyle name="標準 5 2" xfId="8" xr:uid="{00000000-0005-0000-0000-000006000000}"/>
    <cellStyle name="標準 6" xfId="5" xr:uid="{00000000-0005-0000-0000-000007000000}"/>
    <cellStyle name="標準 7" xfId="9" xr:uid="{65681672-20AC-4F64-9BC1-80C7AD5E3E1E}"/>
    <cellStyle name="標準 7 3" xfId="11" xr:uid="{6BD13D4F-122E-4758-AEDE-3CFC69DFDD6D}"/>
    <cellStyle name="標準 8" xfId="10" xr:uid="{61CFC98F-B534-40F1-9310-09D3ADE77572}"/>
    <cellStyle name="標準_3-F①②③④【学部】" xfId="6" xr:uid="{00000000-0005-0000-0000-000008000000}"/>
  </cellStyles>
  <dxfs count="450"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DAEEF3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DD6D5-7697-4AA4-B4E7-69C7FBB3EA41}">
  <sheetPr>
    <tabColor theme="1" tint="0.499984740745262"/>
  </sheetPr>
  <dimension ref="A1:AG769"/>
  <sheetViews>
    <sheetView workbookViewId="0"/>
    <sheetView workbookViewId="1"/>
  </sheetViews>
  <sheetFormatPr defaultColWidth="9" defaultRowHeight="14.4" x14ac:dyDescent="0.2"/>
  <cols>
    <col min="1" max="1" width="15.6640625" style="873" bestFit="1" customWidth="1"/>
    <col min="2" max="2" width="17.33203125" style="875" customWidth="1"/>
    <col min="3" max="16384" width="9" style="875"/>
  </cols>
  <sheetData>
    <row r="1" spans="1:33" s="873" customFormat="1" x14ac:dyDescent="0.2">
      <c r="A1" s="872" t="s">
        <v>3505</v>
      </c>
      <c r="B1" s="872" t="s">
        <v>1</v>
      </c>
      <c r="C1" s="872">
        <v>1</v>
      </c>
      <c r="D1" s="872">
        <v>2</v>
      </c>
      <c r="E1" s="872">
        <v>3</v>
      </c>
      <c r="F1" s="872">
        <v>4</v>
      </c>
      <c r="G1" s="872">
        <v>5</v>
      </c>
      <c r="H1" s="872">
        <v>6</v>
      </c>
      <c r="I1" s="872">
        <v>7</v>
      </c>
      <c r="J1" s="872">
        <v>8</v>
      </c>
      <c r="K1" s="872">
        <v>9</v>
      </c>
      <c r="L1" s="872">
        <v>10</v>
      </c>
      <c r="M1" s="872">
        <v>11</v>
      </c>
      <c r="N1" s="872">
        <v>12</v>
      </c>
      <c r="O1" s="872">
        <v>13</v>
      </c>
      <c r="P1" s="872">
        <v>14</v>
      </c>
      <c r="Q1" s="872">
        <v>15</v>
      </c>
      <c r="R1" s="872">
        <v>16</v>
      </c>
      <c r="S1" s="872">
        <v>17</v>
      </c>
      <c r="T1" s="872">
        <v>18</v>
      </c>
      <c r="U1" s="872">
        <v>19</v>
      </c>
      <c r="V1" s="872">
        <v>20</v>
      </c>
      <c r="W1" s="872">
        <v>21</v>
      </c>
      <c r="X1" s="872">
        <v>22</v>
      </c>
      <c r="Y1" s="872">
        <v>23</v>
      </c>
      <c r="Z1" s="872">
        <v>24</v>
      </c>
      <c r="AA1" s="872">
        <v>25</v>
      </c>
      <c r="AB1" s="872">
        <v>26</v>
      </c>
      <c r="AC1" s="872">
        <v>27</v>
      </c>
      <c r="AD1" s="872">
        <v>28</v>
      </c>
      <c r="AE1" s="872">
        <v>29</v>
      </c>
      <c r="AF1" s="872">
        <v>30</v>
      </c>
    </row>
    <row r="2" spans="1:33" x14ac:dyDescent="0.2">
      <c r="A2" s="872" t="s">
        <v>2709</v>
      </c>
      <c r="B2" s="874" t="s">
        <v>2</v>
      </c>
      <c r="C2" s="874" t="s">
        <v>697</v>
      </c>
      <c r="D2" s="874" t="s">
        <v>698</v>
      </c>
      <c r="E2" s="874" t="s">
        <v>699</v>
      </c>
      <c r="F2" s="874" t="s">
        <v>700</v>
      </c>
      <c r="G2" s="874" t="s">
        <v>701</v>
      </c>
      <c r="H2" s="874" t="s">
        <v>696</v>
      </c>
      <c r="I2" s="874" t="s">
        <v>702</v>
      </c>
      <c r="J2" s="874" t="s">
        <v>703</v>
      </c>
      <c r="K2" s="874" t="s">
        <v>704</v>
      </c>
      <c r="L2" s="874" t="s">
        <v>705</v>
      </c>
      <c r="M2" s="874" t="s">
        <v>706</v>
      </c>
      <c r="N2" s="874" t="s">
        <v>707</v>
      </c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874"/>
      <c r="AA2" s="874"/>
      <c r="AB2" s="874"/>
      <c r="AC2" s="874"/>
      <c r="AD2" s="874"/>
      <c r="AE2" s="874"/>
      <c r="AF2" s="874"/>
      <c r="AG2" s="875">
        <v>1</v>
      </c>
    </row>
    <row r="3" spans="1:33" x14ac:dyDescent="0.2">
      <c r="A3" s="872" t="s">
        <v>2710</v>
      </c>
      <c r="B3" s="874" t="s">
        <v>3</v>
      </c>
      <c r="C3" s="874" t="s">
        <v>698</v>
      </c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4"/>
      <c r="AA3" s="874"/>
      <c r="AB3" s="874"/>
      <c r="AC3" s="874"/>
      <c r="AD3" s="874"/>
      <c r="AE3" s="874"/>
      <c r="AF3" s="874"/>
      <c r="AG3" s="875">
        <v>2</v>
      </c>
    </row>
    <row r="4" spans="1:33" x14ac:dyDescent="0.2">
      <c r="A4" s="872" t="s">
        <v>2711</v>
      </c>
      <c r="B4" s="874" t="s">
        <v>4</v>
      </c>
      <c r="C4" s="874" t="s">
        <v>2359</v>
      </c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5">
        <v>3</v>
      </c>
    </row>
    <row r="5" spans="1:33" x14ac:dyDescent="0.2">
      <c r="A5" s="872" t="s">
        <v>2712</v>
      </c>
      <c r="B5" s="874" t="s">
        <v>5</v>
      </c>
      <c r="C5" s="874" t="s">
        <v>708</v>
      </c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  <c r="Y5" s="874"/>
      <c r="Z5" s="874"/>
      <c r="AA5" s="874"/>
      <c r="AB5" s="874"/>
      <c r="AC5" s="874"/>
      <c r="AD5" s="874"/>
      <c r="AE5" s="874"/>
      <c r="AF5" s="874"/>
      <c r="AG5" s="875">
        <v>4</v>
      </c>
    </row>
    <row r="6" spans="1:33" x14ac:dyDescent="0.2">
      <c r="A6" s="872" t="s">
        <v>2713</v>
      </c>
      <c r="B6" s="874" t="s">
        <v>6</v>
      </c>
      <c r="C6" s="874" t="s">
        <v>709</v>
      </c>
      <c r="D6" s="874"/>
      <c r="E6" s="874"/>
      <c r="F6" s="874"/>
      <c r="G6" s="874"/>
      <c r="H6" s="874"/>
      <c r="I6" s="874"/>
      <c r="J6" s="874"/>
      <c r="K6" s="874"/>
      <c r="L6" s="874"/>
      <c r="M6" s="874"/>
      <c r="N6" s="874"/>
      <c r="O6" s="874"/>
      <c r="P6" s="874"/>
      <c r="Q6" s="874"/>
      <c r="R6" s="874"/>
      <c r="S6" s="874"/>
      <c r="T6" s="874"/>
      <c r="U6" s="874"/>
      <c r="V6" s="874"/>
      <c r="W6" s="874"/>
      <c r="X6" s="874"/>
      <c r="Y6" s="874"/>
      <c r="Z6" s="874"/>
      <c r="AA6" s="874"/>
      <c r="AB6" s="874"/>
      <c r="AC6" s="874"/>
      <c r="AD6" s="874"/>
      <c r="AE6" s="874"/>
      <c r="AF6" s="874"/>
      <c r="AG6" s="875">
        <v>5</v>
      </c>
    </row>
    <row r="7" spans="1:33" x14ac:dyDescent="0.2">
      <c r="A7" s="872" t="s">
        <v>2714</v>
      </c>
      <c r="B7" s="874" t="s">
        <v>8</v>
      </c>
      <c r="C7" s="874" t="s">
        <v>704</v>
      </c>
      <c r="D7" s="874"/>
      <c r="E7" s="874"/>
      <c r="F7" s="874"/>
      <c r="G7" s="874"/>
      <c r="H7" s="874"/>
      <c r="I7" s="874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874"/>
      <c r="U7" s="874"/>
      <c r="V7" s="874"/>
      <c r="W7" s="874"/>
      <c r="X7" s="874"/>
      <c r="Y7" s="874"/>
      <c r="Z7" s="874"/>
      <c r="AA7" s="874"/>
      <c r="AB7" s="874"/>
      <c r="AC7" s="874"/>
      <c r="AD7" s="874"/>
      <c r="AE7" s="874"/>
      <c r="AF7" s="874"/>
      <c r="AG7" s="875">
        <v>6</v>
      </c>
    </row>
    <row r="8" spans="1:33" x14ac:dyDescent="0.2">
      <c r="A8" s="872" t="s">
        <v>2715</v>
      </c>
      <c r="B8" s="874" t="s">
        <v>7</v>
      </c>
      <c r="C8" s="874" t="s">
        <v>696</v>
      </c>
      <c r="D8" s="874"/>
      <c r="E8" s="874"/>
      <c r="F8" s="874"/>
      <c r="G8" s="874"/>
      <c r="H8" s="874"/>
      <c r="I8" s="874"/>
      <c r="J8" s="874"/>
      <c r="K8" s="874"/>
      <c r="L8" s="874"/>
      <c r="M8" s="874"/>
      <c r="N8" s="874"/>
      <c r="O8" s="874"/>
      <c r="P8" s="874"/>
      <c r="Q8" s="874"/>
      <c r="R8" s="874"/>
      <c r="S8" s="874"/>
      <c r="T8" s="874"/>
      <c r="U8" s="874"/>
      <c r="V8" s="874"/>
      <c r="W8" s="874"/>
      <c r="X8" s="874"/>
      <c r="Y8" s="874"/>
      <c r="Z8" s="874"/>
      <c r="AA8" s="874"/>
      <c r="AB8" s="874"/>
      <c r="AC8" s="874"/>
      <c r="AD8" s="874"/>
      <c r="AE8" s="874"/>
      <c r="AF8" s="874"/>
      <c r="AG8" s="875">
        <v>7</v>
      </c>
    </row>
    <row r="9" spans="1:33" x14ac:dyDescent="0.2">
      <c r="A9" s="872" t="s">
        <v>2716</v>
      </c>
      <c r="B9" s="874" t="s">
        <v>90</v>
      </c>
      <c r="C9" s="874" t="s">
        <v>696</v>
      </c>
      <c r="D9" s="874" t="s">
        <v>778</v>
      </c>
      <c r="E9" s="874"/>
      <c r="F9" s="874"/>
      <c r="G9" s="874"/>
      <c r="H9" s="874"/>
      <c r="I9" s="874"/>
      <c r="J9" s="874"/>
      <c r="K9" s="874"/>
      <c r="L9" s="874"/>
      <c r="M9" s="874"/>
      <c r="N9" s="874"/>
      <c r="O9" s="874"/>
      <c r="P9" s="874"/>
      <c r="Q9" s="874"/>
      <c r="R9" s="874"/>
      <c r="S9" s="874"/>
      <c r="T9" s="874"/>
      <c r="U9" s="874"/>
      <c r="V9" s="874"/>
      <c r="W9" s="874"/>
      <c r="X9" s="874"/>
      <c r="Y9" s="874"/>
      <c r="Z9" s="874"/>
      <c r="AA9" s="874"/>
      <c r="AB9" s="874"/>
      <c r="AC9" s="874"/>
      <c r="AD9" s="874"/>
      <c r="AE9" s="874"/>
      <c r="AF9" s="874"/>
      <c r="AG9" s="875">
        <v>8</v>
      </c>
    </row>
    <row r="10" spans="1:33" x14ac:dyDescent="0.2">
      <c r="A10" s="872" t="s">
        <v>2717</v>
      </c>
      <c r="B10" s="874" t="s">
        <v>89</v>
      </c>
      <c r="C10" s="874" t="s">
        <v>777</v>
      </c>
      <c r="D10" s="874"/>
      <c r="E10" s="874"/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B10" s="874"/>
      <c r="AC10" s="874"/>
      <c r="AD10" s="874"/>
      <c r="AE10" s="874"/>
      <c r="AF10" s="874"/>
      <c r="AG10" s="875">
        <v>9</v>
      </c>
    </row>
    <row r="11" spans="1:33" x14ac:dyDescent="0.2">
      <c r="A11" s="872" t="s">
        <v>2718</v>
      </c>
      <c r="B11" s="874" t="s">
        <v>88</v>
      </c>
      <c r="C11" s="874" t="s">
        <v>700</v>
      </c>
      <c r="D11" s="874"/>
      <c r="E11" s="874"/>
      <c r="F11" s="874"/>
      <c r="G11" s="874"/>
      <c r="H11" s="874"/>
      <c r="I11" s="874"/>
      <c r="J11" s="874"/>
      <c r="K11" s="874"/>
      <c r="L11" s="874"/>
      <c r="M11" s="874"/>
      <c r="N11" s="874"/>
      <c r="O11" s="874"/>
      <c r="P11" s="874"/>
      <c r="Q11" s="874"/>
      <c r="R11" s="874"/>
      <c r="S11" s="874"/>
      <c r="T11" s="874"/>
      <c r="U11" s="874"/>
      <c r="V11" s="874"/>
      <c r="W11" s="874"/>
      <c r="X11" s="874"/>
      <c r="Y11" s="874"/>
      <c r="Z11" s="874"/>
      <c r="AA11" s="874"/>
      <c r="AB11" s="874"/>
      <c r="AC11" s="874"/>
      <c r="AD11" s="874"/>
      <c r="AE11" s="874"/>
      <c r="AF11" s="874"/>
      <c r="AG11" s="875">
        <v>10</v>
      </c>
    </row>
    <row r="12" spans="1:33" x14ac:dyDescent="0.2">
      <c r="A12" s="872" t="s">
        <v>2719</v>
      </c>
      <c r="B12" s="874" t="s">
        <v>92</v>
      </c>
      <c r="C12" s="874" t="s">
        <v>780</v>
      </c>
      <c r="D12" s="874"/>
      <c r="E12" s="874"/>
      <c r="F12" s="874"/>
      <c r="G12" s="874"/>
      <c r="H12" s="874"/>
      <c r="I12" s="874"/>
      <c r="J12" s="874"/>
      <c r="K12" s="874"/>
      <c r="L12" s="874"/>
      <c r="M12" s="874"/>
      <c r="N12" s="874"/>
      <c r="O12" s="874"/>
      <c r="P12" s="874"/>
      <c r="Q12" s="874"/>
      <c r="R12" s="874"/>
      <c r="S12" s="874"/>
      <c r="T12" s="874"/>
      <c r="U12" s="874"/>
      <c r="V12" s="874"/>
      <c r="W12" s="874"/>
      <c r="X12" s="874"/>
      <c r="Y12" s="874"/>
      <c r="Z12" s="874"/>
      <c r="AA12" s="874"/>
      <c r="AB12" s="874"/>
      <c r="AC12" s="874"/>
      <c r="AD12" s="874"/>
      <c r="AE12" s="874"/>
      <c r="AF12" s="874"/>
      <c r="AG12" s="875">
        <v>11</v>
      </c>
    </row>
    <row r="13" spans="1:33" x14ac:dyDescent="0.2">
      <c r="A13" s="872" t="s">
        <v>2720</v>
      </c>
      <c r="B13" s="874" t="s">
        <v>91</v>
      </c>
      <c r="C13" s="874" t="s">
        <v>779</v>
      </c>
      <c r="D13" s="874" t="s">
        <v>731</v>
      </c>
      <c r="E13" s="874"/>
      <c r="F13" s="874"/>
      <c r="G13" s="874"/>
      <c r="H13" s="874"/>
      <c r="I13" s="874"/>
      <c r="J13" s="874"/>
      <c r="K13" s="874"/>
      <c r="L13" s="874"/>
      <c r="M13" s="874"/>
      <c r="N13" s="874"/>
      <c r="O13" s="874"/>
      <c r="P13" s="874"/>
      <c r="Q13" s="874"/>
      <c r="R13" s="874"/>
      <c r="S13" s="874"/>
      <c r="T13" s="874"/>
      <c r="U13" s="874"/>
      <c r="V13" s="874"/>
      <c r="W13" s="874"/>
      <c r="X13" s="874"/>
      <c r="Y13" s="874"/>
      <c r="Z13" s="874"/>
      <c r="AA13" s="874"/>
      <c r="AB13" s="874"/>
      <c r="AC13" s="874"/>
      <c r="AD13" s="874"/>
      <c r="AE13" s="874"/>
      <c r="AF13" s="874"/>
      <c r="AG13" s="875">
        <v>12</v>
      </c>
    </row>
    <row r="14" spans="1:33" x14ac:dyDescent="0.2">
      <c r="A14" s="872" t="s">
        <v>2721</v>
      </c>
      <c r="B14" s="874" t="s">
        <v>2722</v>
      </c>
      <c r="C14" s="874" t="s">
        <v>2056</v>
      </c>
      <c r="D14" s="874"/>
      <c r="E14" s="874"/>
      <c r="F14" s="874"/>
      <c r="G14" s="874"/>
      <c r="H14" s="874"/>
      <c r="I14" s="874"/>
      <c r="J14" s="874"/>
      <c r="K14" s="874"/>
      <c r="L14" s="874"/>
      <c r="M14" s="874"/>
      <c r="N14" s="874"/>
      <c r="O14" s="874"/>
      <c r="P14" s="874"/>
      <c r="Q14" s="874"/>
      <c r="R14" s="874"/>
      <c r="S14" s="874"/>
      <c r="T14" s="874"/>
      <c r="U14" s="874"/>
      <c r="V14" s="874"/>
      <c r="W14" s="874"/>
      <c r="X14" s="874"/>
      <c r="Y14" s="874"/>
      <c r="Z14" s="874"/>
      <c r="AA14" s="874"/>
      <c r="AB14" s="874"/>
      <c r="AC14" s="874"/>
      <c r="AD14" s="874"/>
      <c r="AE14" s="874"/>
      <c r="AF14" s="874"/>
      <c r="AG14" s="875">
        <v>13</v>
      </c>
    </row>
    <row r="15" spans="1:33" x14ac:dyDescent="0.2">
      <c r="A15" s="872" t="s">
        <v>4131</v>
      </c>
      <c r="B15" s="874" t="s">
        <v>4132</v>
      </c>
      <c r="C15" s="874" t="s">
        <v>700</v>
      </c>
      <c r="D15" s="874" t="s">
        <v>2052</v>
      </c>
      <c r="E15" s="874"/>
      <c r="F15" s="874"/>
      <c r="G15" s="874"/>
      <c r="H15" s="874"/>
      <c r="I15" s="874"/>
      <c r="J15" s="874"/>
      <c r="K15" s="874"/>
      <c r="L15" s="874"/>
      <c r="M15" s="874"/>
      <c r="N15" s="874"/>
      <c r="O15" s="874"/>
      <c r="P15" s="874"/>
      <c r="Q15" s="874"/>
      <c r="R15" s="874"/>
      <c r="S15" s="874"/>
      <c r="T15" s="874"/>
      <c r="U15" s="874"/>
      <c r="V15" s="874"/>
      <c r="W15" s="874"/>
      <c r="X15" s="874"/>
      <c r="Y15" s="874"/>
      <c r="Z15" s="874"/>
      <c r="AA15" s="874"/>
      <c r="AB15" s="874"/>
      <c r="AC15" s="874"/>
      <c r="AD15" s="874"/>
      <c r="AE15" s="874"/>
      <c r="AF15" s="874"/>
      <c r="AG15" s="875">
        <v>14</v>
      </c>
    </row>
    <row r="16" spans="1:33" x14ac:dyDescent="0.2">
      <c r="A16" s="872" t="s">
        <v>2723</v>
      </c>
      <c r="B16" s="874" t="s">
        <v>166</v>
      </c>
      <c r="C16" s="874" t="s">
        <v>2053</v>
      </c>
      <c r="D16" s="874"/>
      <c r="E16" s="874"/>
      <c r="F16" s="874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4"/>
      <c r="AA16" s="874"/>
      <c r="AB16" s="874"/>
      <c r="AC16" s="874"/>
      <c r="AD16" s="874"/>
      <c r="AE16" s="874"/>
      <c r="AF16" s="874"/>
      <c r="AG16" s="875">
        <v>15</v>
      </c>
    </row>
    <row r="17" spans="1:33" x14ac:dyDescent="0.2">
      <c r="A17" s="872" t="s">
        <v>2724</v>
      </c>
      <c r="B17" s="874" t="s">
        <v>168</v>
      </c>
      <c r="C17" s="874" t="s">
        <v>742</v>
      </c>
      <c r="D17" s="874" t="s">
        <v>710</v>
      </c>
      <c r="E17" s="874" t="s">
        <v>699</v>
      </c>
      <c r="F17" s="874" t="s">
        <v>700</v>
      </c>
      <c r="G17" s="874" t="s">
        <v>2484</v>
      </c>
      <c r="H17" s="874" t="s">
        <v>3670</v>
      </c>
      <c r="I17" s="874"/>
      <c r="J17" s="874"/>
      <c r="K17" s="874"/>
      <c r="L17" s="874"/>
      <c r="M17" s="874"/>
      <c r="N17" s="874"/>
      <c r="O17" s="874"/>
      <c r="P17" s="874"/>
      <c r="Q17" s="874"/>
      <c r="R17" s="874"/>
      <c r="S17" s="874"/>
      <c r="T17" s="874"/>
      <c r="U17" s="874"/>
      <c r="V17" s="874"/>
      <c r="W17" s="874"/>
      <c r="X17" s="874"/>
      <c r="Y17" s="874"/>
      <c r="Z17" s="874"/>
      <c r="AA17" s="874"/>
      <c r="AB17" s="874"/>
      <c r="AC17" s="874"/>
      <c r="AD17" s="874"/>
      <c r="AE17" s="874"/>
      <c r="AF17" s="874"/>
      <c r="AG17" s="875">
        <v>16</v>
      </c>
    </row>
    <row r="18" spans="1:33" x14ac:dyDescent="0.2">
      <c r="A18" s="872" t="s">
        <v>2725</v>
      </c>
      <c r="B18" s="874" t="s">
        <v>172</v>
      </c>
      <c r="C18" s="874" t="s">
        <v>708</v>
      </c>
      <c r="D18" s="874"/>
      <c r="E18" s="874"/>
      <c r="F18" s="874"/>
      <c r="G18" s="874"/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74"/>
      <c r="AB18" s="874"/>
      <c r="AC18" s="874"/>
      <c r="AD18" s="874"/>
      <c r="AE18" s="874"/>
      <c r="AF18" s="874"/>
      <c r="AG18" s="875">
        <v>17</v>
      </c>
    </row>
    <row r="19" spans="1:33" x14ac:dyDescent="0.2">
      <c r="A19" s="872" t="s">
        <v>2726</v>
      </c>
      <c r="B19" s="874" t="s">
        <v>173</v>
      </c>
      <c r="C19" s="874" t="s">
        <v>697</v>
      </c>
      <c r="D19" s="874" t="s">
        <v>799</v>
      </c>
      <c r="E19" s="874"/>
      <c r="F19" s="874"/>
      <c r="G19" s="874"/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4"/>
      <c r="U19" s="874"/>
      <c r="V19" s="874"/>
      <c r="W19" s="874"/>
      <c r="X19" s="874"/>
      <c r="Y19" s="874"/>
      <c r="Z19" s="874"/>
      <c r="AA19" s="874"/>
      <c r="AB19" s="874"/>
      <c r="AC19" s="874"/>
      <c r="AD19" s="874"/>
      <c r="AE19" s="874"/>
      <c r="AF19" s="874"/>
      <c r="AG19" s="875">
        <v>18</v>
      </c>
    </row>
    <row r="20" spans="1:33" x14ac:dyDescent="0.2">
      <c r="A20" s="872" t="s">
        <v>2727</v>
      </c>
      <c r="B20" s="874" t="s">
        <v>175</v>
      </c>
      <c r="C20" s="874" t="s">
        <v>697</v>
      </c>
      <c r="D20" s="874" t="s">
        <v>700</v>
      </c>
      <c r="E20" s="874" t="s">
        <v>784</v>
      </c>
      <c r="F20" s="874"/>
      <c r="G20" s="874"/>
      <c r="H20" s="874"/>
      <c r="I20" s="874"/>
      <c r="J20" s="874"/>
      <c r="K20" s="874"/>
      <c r="L20" s="874"/>
      <c r="M20" s="874"/>
      <c r="N20" s="874"/>
      <c r="O20" s="874"/>
      <c r="P20" s="874"/>
      <c r="Q20" s="874"/>
      <c r="R20" s="874"/>
      <c r="S20" s="874"/>
      <c r="T20" s="874"/>
      <c r="U20" s="874"/>
      <c r="V20" s="874"/>
      <c r="W20" s="874"/>
      <c r="X20" s="874"/>
      <c r="Y20" s="874"/>
      <c r="Z20" s="874"/>
      <c r="AA20" s="874"/>
      <c r="AB20" s="874"/>
      <c r="AC20" s="874"/>
      <c r="AD20" s="874"/>
      <c r="AE20" s="874"/>
      <c r="AF20" s="874"/>
      <c r="AG20" s="875">
        <v>19</v>
      </c>
    </row>
    <row r="21" spans="1:33" x14ac:dyDescent="0.2">
      <c r="A21" s="872" t="s">
        <v>2728</v>
      </c>
      <c r="B21" s="874" t="s">
        <v>176</v>
      </c>
      <c r="C21" s="874" t="s">
        <v>817</v>
      </c>
      <c r="D21" s="874" t="s">
        <v>839</v>
      </c>
      <c r="E21" s="874" t="s">
        <v>838</v>
      </c>
      <c r="F21" s="874" t="s">
        <v>840</v>
      </c>
      <c r="G21" s="874" t="s">
        <v>818</v>
      </c>
      <c r="H21" s="874" t="s">
        <v>841</v>
      </c>
      <c r="I21" s="874" t="s">
        <v>842</v>
      </c>
      <c r="J21" s="874" t="s">
        <v>843</v>
      </c>
      <c r="K21" s="874" t="s">
        <v>704</v>
      </c>
      <c r="L21" s="874"/>
      <c r="M21" s="874"/>
      <c r="N21" s="874"/>
      <c r="O21" s="874"/>
      <c r="P21" s="874"/>
      <c r="Q21" s="874"/>
      <c r="R21" s="874"/>
      <c r="S21" s="874"/>
      <c r="T21" s="874"/>
      <c r="U21" s="874"/>
      <c r="V21" s="874"/>
      <c r="W21" s="874"/>
      <c r="X21" s="874"/>
      <c r="Y21" s="874"/>
      <c r="Z21" s="874"/>
      <c r="AA21" s="874"/>
      <c r="AB21" s="874"/>
      <c r="AC21" s="874"/>
      <c r="AD21" s="874"/>
      <c r="AE21" s="874"/>
      <c r="AF21" s="874"/>
      <c r="AG21" s="875">
        <v>20</v>
      </c>
    </row>
    <row r="22" spans="1:33" x14ac:dyDescent="0.2">
      <c r="A22" s="872" t="s">
        <v>2729</v>
      </c>
      <c r="B22" s="874" t="s">
        <v>2606</v>
      </c>
      <c r="C22" s="874" t="s">
        <v>704</v>
      </c>
      <c r="D22" s="874" t="s">
        <v>2060</v>
      </c>
      <c r="E22" s="874" t="s">
        <v>845</v>
      </c>
      <c r="F22" s="874" t="s">
        <v>2483</v>
      </c>
      <c r="G22" s="874"/>
      <c r="H22" s="874"/>
      <c r="I22" s="874"/>
      <c r="J22" s="874"/>
      <c r="K22" s="874"/>
      <c r="L22" s="874"/>
      <c r="M22" s="874"/>
      <c r="N22" s="874"/>
      <c r="O22" s="874"/>
      <c r="P22" s="874"/>
      <c r="Q22" s="874"/>
      <c r="R22" s="874"/>
      <c r="S22" s="874"/>
      <c r="T22" s="874"/>
      <c r="U22" s="874"/>
      <c r="V22" s="874"/>
      <c r="W22" s="874"/>
      <c r="X22" s="874"/>
      <c r="Y22" s="874"/>
      <c r="Z22" s="874"/>
      <c r="AA22" s="874"/>
      <c r="AB22" s="874"/>
      <c r="AC22" s="874"/>
      <c r="AD22" s="874"/>
      <c r="AE22" s="874"/>
      <c r="AF22" s="874"/>
      <c r="AG22" s="875">
        <v>21</v>
      </c>
    </row>
    <row r="23" spans="1:33" x14ac:dyDescent="0.2">
      <c r="A23" s="872" t="s">
        <v>2730</v>
      </c>
      <c r="B23" s="874" t="s">
        <v>181</v>
      </c>
      <c r="C23" s="874" t="s">
        <v>2063</v>
      </c>
      <c r="D23" s="874" t="s">
        <v>2064</v>
      </c>
      <c r="E23" s="874"/>
      <c r="F23" s="874"/>
      <c r="G23" s="874"/>
      <c r="H23" s="874"/>
      <c r="I23" s="874"/>
      <c r="J23" s="874"/>
      <c r="K23" s="874"/>
      <c r="L23" s="874"/>
      <c r="M23" s="874"/>
      <c r="N23" s="874"/>
      <c r="O23" s="874"/>
      <c r="P23" s="874"/>
      <c r="Q23" s="874"/>
      <c r="R23" s="874"/>
      <c r="S23" s="874"/>
      <c r="T23" s="874"/>
      <c r="U23" s="874"/>
      <c r="V23" s="874"/>
      <c r="W23" s="874"/>
      <c r="X23" s="874"/>
      <c r="Y23" s="874"/>
      <c r="Z23" s="874"/>
      <c r="AA23" s="874"/>
      <c r="AB23" s="874"/>
      <c r="AC23" s="874"/>
      <c r="AD23" s="874"/>
      <c r="AE23" s="874"/>
      <c r="AF23" s="874"/>
      <c r="AG23" s="875">
        <v>22</v>
      </c>
    </row>
    <row r="24" spans="1:33" x14ac:dyDescent="0.2">
      <c r="A24" s="872" t="s">
        <v>2731</v>
      </c>
      <c r="B24" s="874" t="s">
        <v>178</v>
      </c>
      <c r="C24" s="874" t="s">
        <v>703</v>
      </c>
      <c r="D24" s="874" t="s">
        <v>702</v>
      </c>
      <c r="E24" s="874" t="s">
        <v>803</v>
      </c>
      <c r="F24" s="874" t="s">
        <v>844</v>
      </c>
      <c r="G24" s="874" t="s">
        <v>2059</v>
      </c>
      <c r="H24" s="874" t="s">
        <v>2587</v>
      </c>
      <c r="I24" s="874"/>
      <c r="J24" s="874"/>
      <c r="K24" s="874"/>
      <c r="L24" s="874"/>
      <c r="M24" s="874"/>
      <c r="N24" s="874"/>
      <c r="O24" s="874"/>
      <c r="P24" s="874"/>
      <c r="Q24" s="874"/>
      <c r="R24" s="874"/>
      <c r="S24" s="874"/>
      <c r="T24" s="874"/>
      <c r="U24" s="874"/>
      <c r="V24" s="874"/>
      <c r="W24" s="874"/>
      <c r="X24" s="874"/>
      <c r="Y24" s="874"/>
      <c r="Z24" s="874"/>
      <c r="AA24" s="874"/>
      <c r="AB24" s="874"/>
      <c r="AC24" s="874"/>
      <c r="AD24" s="874"/>
      <c r="AE24" s="874"/>
      <c r="AF24" s="874"/>
      <c r="AG24" s="875">
        <v>23</v>
      </c>
    </row>
    <row r="25" spans="1:33" x14ac:dyDescent="0.2">
      <c r="A25" s="872" t="s">
        <v>2732</v>
      </c>
      <c r="B25" s="874" t="s">
        <v>177</v>
      </c>
      <c r="C25" s="874" t="s">
        <v>708</v>
      </c>
      <c r="D25" s="874"/>
      <c r="E25" s="874"/>
      <c r="F25" s="874"/>
      <c r="G25" s="874"/>
      <c r="H25" s="874"/>
      <c r="I25" s="874"/>
      <c r="J25" s="874"/>
      <c r="K25" s="874"/>
      <c r="L25" s="874"/>
      <c r="M25" s="874"/>
      <c r="N25" s="874"/>
      <c r="O25" s="874"/>
      <c r="P25" s="874"/>
      <c r="Q25" s="874"/>
      <c r="R25" s="874"/>
      <c r="S25" s="874"/>
      <c r="T25" s="874"/>
      <c r="U25" s="874"/>
      <c r="V25" s="874"/>
      <c r="W25" s="874"/>
      <c r="X25" s="874"/>
      <c r="Y25" s="874"/>
      <c r="Z25" s="874"/>
      <c r="AA25" s="874"/>
      <c r="AB25" s="874"/>
      <c r="AC25" s="874"/>
      <c r="AD25" s="874"/>
      <c r="AE25" s="874"/>
      <c r="AF25" s="874"/>
      <c r="AG25" s="875">
        <v>24</v>
      </c>
    </row>
    <row r="26" spans="1:33" x14ac:dyDescent="0.2">
      <c r="A26" s="872" t="s">
        <v>2733</v>
      </c>
      <c r="B26" s="874" t="s">
        <v>2604</v>
      </c>
      <c r="C26" s="874" t="s">
        <v>784</v>
      </c>
      <c r="D26" s="874" t="s">
        <v>735</v>
      </c>
      <c r="E26" s="874" t="s">
        <v>742</v>
      </c>
      <c r="F26" s="874"/>
      <c r="G26" s="874"/>
      <c r="H26" s="874"/>
      <c r="I26" s="874"/>
      <c r="J26" s="874"/>
      <c r="K26" s="874"/>
      <c r="L26" s="874"/>
      <c r="M26" s="874"/>
      <c r="N26" s="874"/>
      <c r="O26" s="874"/>
      <c r="P26" s="874"/>
      <c r="Q26" s="874"/>
      <c r="R26" s="874"/>
      <c r="S26" s="874"/>
      <c r="T26" s="874"/>
      <c r="U26" s="874"/>
      <c r="V26" s="874"/>
      <c r="W26" s="874"/>
      <c r="X26" s="874"/>
      <c r="Y26" s="874"/>
      <c r="Z26" s="874"/>
      <c r="AA26" s="874"/>
      <c r="AB26" s="874"/>
      <c r="AC26" s="874"/>
      <c r="AD26" s="874"/>
      <c r="AE26" s="874"/>
      <c r="AF26" s="874"/>
      <c r="AG26" s="875">
        <v>25</v>
      </c>
    </row>
    <row r="27" spans="1:33" x14ac:dyDescent="0.2">
      <c r="A27" s="872" t="s">
        <v>2734</v>
      </c>
      <c r="B27" s="874" t="s">
        <v>179</v>
      </c>
      <c r="C27" s="874" t="s">
        <v>808</v>
      </c>
      <c r="D27" s="874" t="s">
        <v>2061</v>
      </c>
      <c r="E27" s="874" t="s">
        <v>2062</v>
      </c>
      <c r="F27" s="874" t="s">
        <v>846</v>
      </c>
      <c r="G27" s="874"/>
      <c r="H27" s="874"/>
      <c r="I27" s="874"/>
      <c r="J27" s="874"/>
      <c r="K27" s="874"/>
      <c r="L27" s="874"/>
      <c r="M27" s="874"/>
      <c r="N27" s="874"/>
      <c r="O27" s="874"/>
      <c r="P27" s="874"/>
      <c r="Q27" s="874"/>
      <c r="R27" s="874"/>
      <c r="S27" s="874"/>
      <c r="T27" s="874"/>
      <c r="U27" s="874"/>
      <c r="V27" s="874"/>
      <c r="W27" s="874"/>
      <c r="X27" s="874"/>
      <c r="Y27" s="874"/>
      <c r="Z27" s="874"/>
      <c r="AA27" s="874"/>
      <c r="AB27" s="874"/>
      <c r="AC27" s="874"/>
      <c r="AD27" s="874"/>
      <c r="AE27" s="874"/>
      <c r="AF27" s="874"/>
      <c r="AG27" s="875">
        <v>26</v>
      </c>
    </row>
    <row r="28" spans="1:33" x14ac:dyDescent="0.2">
      <c r="A28" s="872" t="s">
        <v>2735</v>
      </c>
      <c r="B28" s="874" t="s">
        <v>169</v>
      </c>
      <c r="C28" s="874" t="s">
        <v>710</v>
      </c>
      <c r="D28" s="874" t="s">
        <v>766</v>
      </c>
      <c r="E28" s="874" t="s">
        <v>836</v>
      </c>
      <c r="F28" s="874"/>
      <c r="G28" s="874"/>
      <c r="H28" s="874"/>
      <c r="I28" s="874"/>
      <c r="J28" s="874"/>
      <c r="K28" s="874"/>
      <c r="L28" s="874"/>
      <c r="M28" s="874"/>
      <c r="N28" s="874"/>
      <c r="O28" s="874"/>
      <c r="P28" s="874"/>
      <c r="Q28" s="874"/>
      <c r="R28" s="874"/>
      <c r="S28" s="874"/>
      <c r="T28" s="874"/>
      <c r="U28" s="874"/>
      <c r="V28" s="874"/>
      <c r="W28" s="874"/>
      <c r="X28" s="874"/>
      <c r="Y28" s="874"/>
      <c r="Z28" s="874"/>
      <c r="AA28" s="874"/>
      <c r="AB28" s="874"/>
      <c r="AC28" s="874"/>
      <c r="AD28" s="874"/>
      <c r="AE28" s="874"/>
      <c r="AF28" s="874"/>
      <c r="AG28" s="875">
        <v>27</v>
      </c>
    </row>
    <row r="29" spans="1:33" x14ac:dyDescent="0.2">
      <c r="A29" s="872" t="s">
        <v>2736</v>
      </c>
      <c r="B29" s="874" t="s">
        <v>174</v>
      </c>
      <c r="C29" s="874" t="s">
        <v>837</v>
      </c>
      <c r="D29" s="874" t="s">
        <v>2058</v>
      </c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874"/>
      <c r="Q29" s="874"/>
      <c r="R29" s="874"/>
      <c r="S29" s="874"/>
      <c r="T29" s="874"/>
      <c r="U29" s="874"/>
      <c r="V29" s="874"/>
      <c r="W29" s="874"/>
      <c r="X29" s="874"/>
      <c r="Y29" s="874"/>
      <c r="Z29" s="874"/>
      <c r="AA29" s="874"/>
      <c r="AB29" s="874"/>
      <c r="AC29" s="874"/>
      <c r="AD29" s="874"/>
      <c r="AE29" s="874"/>
      <c r="AF29" s="874"/>
      <c r="AG29" s="875">
        <v>28</v>
      </c>
    </row>
    <row r="30" spans="1:33" x14ac:dyDescent="0.2">
      <c r="A30" s="872" t="s">
        <v>2737</v>
      </c>
      <c r="B30" s="874" t="s">
        <v>3746</v>
      </c>
      <c r="C30" s="874" t="s">
        <v>762</v>
      </c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B30" s="874"/>
      <c r="AC30" s="874"/>
      <c r="AD30" s="874"/>
      <c r="AE30" s="874"/>
      <c r="AF30" s="874"/>
      <c r="AG30" s="875">
        <v>29</v>
      </c>
    </row>
    <row r="31" spans="1:33" x14ac:dyDescent="0.2">
      <c r="A31" s="872" t="s">
        <v>2738</v>
      </c>
      <c r="B31" s="874" t="s">
        <v>171</v>
      </c>
      <c r="C31" s="874" t="s">
        <v>731</v>
      </c>
      <c r="D31" s="874"/>
      <c r="E31" s="874"/>
      <c r="F31" s="874"/>
      <c r="G31" s="874"/>
      <c r="H31" s="874"/>
      <c r="I31" s="874"/>
      <c r="J31" s="874"/>
      <c r="K31" s="874"/>
      <c r="L31" s="874"/>
      <c r="M31" s="874"/>
      <c r="N31" s="874"/>
      <c r="O31" s="874"/>
      <c r="P31" s="874"/>
      <c r="Q31" s="874"/>
      <c r="R31" s="874"/>
      <c r="S31" s="874"/>
      <c r="T31" s="874"/>
      <c r="U31" s="874"/>
      <c r="V31" s="874"/>
      <c r="W31" s="874"/>
      <c r="X31" s="874"/>
      <c r="Y31" s="874"/>
      <c r="Z31" s="874"/>
      <c r="AA31" s="874"/>
      <c r="AB31" s="874"/>
      <c r="AC31" s="874"/>
      <c r="AD31" s="874"/>
      <c r="AE31" s="874"/>
      <c r="AF31" s="874"/>
      <c r="AG31" s="875">
        <v>30</v>
      </c>
    </row>
    <row r="32" spans="1:33" x14ac:dyDescent="0.2">
      <c r="A32" s="872" t="s">
        <v>2739</v>
      </c>
      <c r="B32" s="874" t="s">
        <v>180</v>
      </c>
      <c r="C32" s="874" t="s">
        <v>760</v>
      </c>
      <c r="D32" s="874" t="s">
        <v>759</v>
      </c>
      <c r="E32" s="874" t="s">
        <v>2379</v>
      </c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4"/>
      <c r="X32" s="874"/>
      <c r="Y32" s="874"/>
      <c r="Z32" s="874"/>
      <c r="AA32" s="874"/>
      <c r="AB32" s="874"/>
      <c r="AC32" s="874"/>
      <c r="AD32" s="874"/>
      <c r="AE32" s="874"/>
      <c r="AF32" s="874"/>
    </row>
    <row r="33" spans="1:32" x14ac:dyDescent="0.2">
      <c r="A33" s="872" t="s">
        <v>2740</v>
      </c>
      <c r="B33" s="874" t="s">
        <v>170</v>
      </c>
      <c r="C33" s="874" t="s">
        <v>826</v>
      </c>
      <c r="D33" s="874"/>
      <c r="E33" s="874"/>
      <c r="F33" s="874"/>
      <c r="G33" s="874"/>
      <c r="H33" s="874"/>
      <c r="I33" s="874"/>
      <c r="J33" s="874"/>
      <c r="K33" s="874"/>
      <c r="L33" s="874"/>
      <c r="M33" s="874"/>
      <c r="N33" s="874"/>
      <c r="O33" s="874"/>
      <c r="P33" s="874"/>
      <c r="Q33" s="874"/>
      <c r="R33" s="874"/>
      <c r="S33" s="874"/>
      <c r="T33" s="874"/>
      <c r="U33" s="874"/>
      <c r="V33" s="874"/>
      <c r="W33" s="874"/>
      <c r="X33" s="874"/>
      <c r="Y33" s="874"/>
      <c r="Z33" s="874"/>
      <c r="AA33" s="874"/>
      <c r="AB33" s="874"/>
      <c r="AC33" s="874"/>
      <c r="AD33" s="874"/>
      <c r="AE33" s="874"/>
      <c r="AF33" s="874"/>
    </row>
    <row r="34" spans="1:32" x14ac:dyDescent="0.2">
      <c r="A34" s="872" t="s">
        <v>2741</v>
      </c>
      <c r="B34" s="874" t="s">
        <v>3727</v>
      </c>
      <c r="C34" s="874" t="s">
        <v>846</v>
      </c>
      <c r="D34" s="874"/>
      <c r="E34" s="874"/>
      <c r="F34" s="874"/>
      <c r="G34" s="874"/>
      <c r="H34" s="874"/>
      <c r="I34" s="874"/>
      <c r="J34" s="874"/>
      <c r="K34" s="874"/>
      <c r="L34" s="874"/>
      <c r="M34" s="874"/>
      <c r="N34" s="874"/>
      <c r="O34" s="874"/>
      <c r="P34" s="874"/>
      <c r="Q34" s="874"/>
      <c r="R34" s="874"/>
      <c r="S34" s="874"/>
      <c r="T34" s="874"/>
      <c r="U34" s="874"/>
      <c r="V34" s="874"/>
      <c r="W34" s="874"/>
      <c r="X34" s="874"/>
      <c r="Y34" s="874"/>
      <c r="Z34" s="874"/>
      <c r="AA34" s="874"/>
      <c r="AB34" s="874"/>
      <c r="AC34" s="874"/>
      <c r="AD34" s="874"/>
      <c r="AE34" s="874"/>
      <c r="AF34" s="874"/>
    </row>
    <row r="35" spans="1:32" x14ac:dyDescent="0.2">
      <c r="A35" s="872" t="s">
        <v>2742</v>
      </c>
      <c r="B35" s="874" t="s">
        <v>167</v>
      </c>
      <c r="C35" s="874" t="s">
        <v>2054</v>
      </c>
      <c r="D35" s="874" t="s">
        <v>2055</v>
      </c>
      <c r="E35" s="874"/>
      <c r="F35" s="874"/>
      <c r="G35" s="874"/>
      <c r="H35" s="874"/>
      <c r="I35" s="874"/>
      <c r="J35" s="874"/>
      <c r="K35" s="874"/>
      <c r="L35" s="874"/>
      <c r="M35" s="874"/>
      <c r="N35" s="874"/>
      <c r="O35" s="874"/>
      <c r="P35" s="874"/>
      <c r="Q35" s="874"/>
      <c r="R35" s="874"/>
      <c r="S35" s="874"/>
      <c r="T35" s="874"/>
      <c r="U35" s="874"/>
      <c r="V35" s="874"/>
      <c r="W35" s="874"/>
      <c r="X35" s="874"/>
      <c r="Y35" s="874"/>
      <c r="Z35" s="874"/>
      <c r="AA35" s="874"/>
      <c r="AB35" s="874"/>
      <c r="AC35" s="874"/>
      <c r="AD35" s="874"/>
      <c r="AE35" s="874"/>
      <c r="AF35" s="874"/>
    </row>
    <row r="36" spans="1:32" x14ac:dyDescent="0.2">
      <c r="A36" s="872" t="s">
        <v>6534</v>
      </c>
      <c r="B36" s="874" t="s">
        <v>6535</v>
      </c>
      <c r="C36" s="874" t="s">
        <v>2057</v>
      </c>
      <c r="D36" s="874"/>
      <c r="E36" s="874"/>
      <c r="F36" s="874"/>
      <c r="G36" s="874"/>
      <c r="H36" s="874"/>
      <c r="I36" s="874"/>
      <c r="J36" s="874"/>
      <c r="K36" s="874"/>
      <c r="L36" s="874"/>
      <c r="M36" s="874"/>
      <c r="N36" s="874"/>
      <c r="O36" s="874"/>
      <c r="P36" s="874"/>
      <c r="Q36" s="874"/>
      <c r="R36" s="874"/>
      <c r="S36" s="874"/>
      <c r="T36" s="874"/>
      <c r="U36" s="874"/>
      <c r="V36" s="874"/>
      <c r="W36" s="874"/>
      <c r="X36" s="874"/>
      <c r="Y36" s="874"/>
      <c r="Z36" s="874"/>
      <c r="AA36" s="874"/>
      <c r="AB36" s="874"/>
      <c r="AC36" s="874"/>
      <c r="AD36" s="874"/>
      <c r="AE36" s="874"/>
      <c r="AF36" s="874"/>
    </row>
    <row r="37" spans="1:32" x14ac:dyDescent="0.2">
      <c r="A37" s="872" t="s">
        <v>2744</v>
      </c>
      <c r="B37" s="874" t="s">
        <v>2605</v>
      </c>
      <c r="C37" s="874" t="s">
        <v>2057</v>
      </c>
      <c r="D37" s="874" t="s">
        <v>3747</v>
      </c>
      <c r="E37" s="677" t="s">
        <v>6533</v>
      </c>
      <c r="F37" s="874"/>
      <c r="G37" s="874"/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/>
      <c r="S37" s="874"/>
      <c r="T37" s="874"/>
      <c r="U37" s="874"/>
      <c r="V37" s="874"/>
      <c r="W37" s="874"/>
      <c r="X37" s="874"/>
      <c r="Y37" s="874"/>
      <c r="Z37" s="874"/>
      <c r="AA37" s="874"/>
      <c r="AB37" s="874"/>
      <c r="AC37" s="874"/>
      <c r="AD37" s="874"/>
      <c r="AE37" s="874"/>
      <c r="AF37" s="874"/>
    </row>
    <row r="38" spans="1:32" x14ac:dyDescent="0.2">
      <c r="A38" s="872" t="s">
        <v>3558</v>
      </c>
      <c r="B38" s="874" t="s">
        <v>2607</v>
      </c>
      <c r="C38" s="874" t="s">
        <v>2369</v>
      </c>
      <c r="D38" s="874"/>
      <c r="E38" s="874"/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4"/>
      <c r="AA38" s="874"/>
      <c r="AB38" s="874"/>
      <c r="AC38" s="874"/>
      <c r="AD38" s="874"/>
      <c r="AE38" s="874"/>
      <c r="AF38" s="874"/>
    </row>
    <row r="39" spans="1:32" x14ac:dyDescent="0.2">
      <c r="A39" s="872" t="s">
        <v>2745</v>
      </c>
      <c r="B39" s="874" t="s">
        <v>9</v>
      </c>
      <c r="C39" s="874" t="s">
        <v>2358</v>
      </c>
      <c r="D39" s="874" t="s">
        <v>698</v>
      </c>
      <c r="E39" s="874" t="s">
        <v>696</v>
      </c>
      <c r="F39" s="874" t="s">
        <v>711</v>
      </c>
      <c r="G39" s="874" t="s">
        <v>712</v>
      </c>
      <c r="H39" s="874"/>
      <c r="I39" s="874"/>
      <c r="J39" s="874"/>
      <c r="K39" s="874"/>
      <c r="L39" s="874"/>
      <c r="M39" s="874"/>
      <c r="N39" s="874"/>
      <c r="O39" s="874"/>
      <c r="P39" s="874"/>
      <c r="Q39" s="874"/>
      <c r="R39" s="874"/>
      <c r="S39" s="874"/>
      <c r="T39" s="874"/>
      <c r="U39" s="874"/>
      <c r="V39" s="874"/>
      <c r="W39" s="874"/>
      <c r="X39" s="874"/>
      <c r="Y39" s="874"/>
      <c r="Z39" s="874"/>
      <c r="AA39" s="874"/>
      <c r="AB39" s="874"/>
      <c r="AC39" s="874"/>
      <c r="AD39" s="874"/>
      <c r="AE39" s="874"/>
      <c r="AF39" s="874"/>
    </row>
    <row r="40" spans="1:32" x14ac:dyDescent="0.2">
      <c r="A40" s="872" t="s">
        <v>2746</v>
      </c>
      <c r="B40" s="874" t="s">
        <v>94</v>
      </c>
      <c r="C40" s="874" t="s">
        <v>782</v>
      </c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  <c r="V40" s="874"/>
      <c r="W40" s="874"/>
      <c r="X40" s="874"/>
      <c r="Y40" s="874"/>
      <c r="Z40" s="874"/>
      <c r="AA40" s="874"/>
      <c r="AB40" s="874"/>
      <c r="AC40" s="874"/>
      <c r="AD40" s="874"/>
      <c r="AE40" s="874"/>
      <c r="AF40" s="874"/>
    </row>
    <row r="41" spans="1:32" x14ac:dyDescent="0.2">
      <c r="A41" s="872" t="s">
        <v>2747</v>
      </c>
      <c r="B41" s="874" t="s">
        <v>93</v>
      </c>
      <c r="C41" s="874" t="s">
        <v>781</v>
      </c>
      <c r="D41" s="874"/>
      <c r="E41" s="874"/>
      <c r="F41" s="874"/>
      <c r="G41" s="874"/>
      <c r="H41" s="874"/>
      <c r="I41" s="874"/>
      <c r="J41" s="874"/>
      <c r="K41" s="874"/>
      <c r="L41" s="874"/>
      <c r="M41" s="874"/>
      <c r="N41" s="874"/>
      <c r="O41" s="874"/>
      <c r="P41" s="874"/>
      <c r="Q41" s="874"/>
      <c r="R41" s="874"/>
      <c r="S41" s="874"/>
      <c r="T41" s="874"/>
      <c r="U41" s="874"/>
      <c r="V41" s="874"/>
      <c r="W41" s="874"/>
      <c r="X41" s="874"/>
      <c r="Y41" s="874"/>
      <c r="Z41" s="874"/>
      <c r="AA41" s="874"/>
      <c r="AB41" s="874"/>
      <c r="AC41" s="874"/>
      <c r="AD41" s="874"/>
      <c r="AE41" s="874"/>
      <c r="AF41" s="874"/>
    </row>
    <row r="42" spans="1:32" x14ac:dyDescent="0.2">
      <c r="A42" s="872" t="s">
        <v>2748</v>
      </c>
      <c r="B42" s="874" t="s">
        <v>182</v>
      </c>
      <c r="C42" s="874" t="s">
        <v>2454</v>
      </c>
      <c r="D42" s="874" t="s">
        <v>740</v>
      </c>
      <c r="E42" s="874" t="s">
        <v>783</v>
      </c>
      <c r="F42" s="874" t="s">
        <v>703</v>
      </c>
      <c r="G42" s="874"/>
      <c r="H42" s="874"/>
      <c r="I42" s="874"/>
      <c r="J42" s="874"/>
      <c r="K42" s="874"/>
      <c r="L42" s="874"/>
      <c r="M42" s="874"/>
      <c r="N42" s="874"/>
      <c r="O42" s="874"/>
      <c r="P42" s="874"/>
      <c r="Q42" s="874"/>
      <c r="R42" s="874"/>
      <c r="S42" s="874"/>
      <c r="T42" s="874"/>
      <c r="U42" s="874"/>
      <c r="V42" s="874"/>
      <c r="W42" s="874"/>
      <c r="X42" s="874"/>
      <c r="Y42" s="874"/>
      <c r="Z42" s="874"/>
      <c r="AA42" s="874"/>
      <c r="AB42" s="874"/>
      <c r="AC42" s="874"/>
      <c r="AD42" s="874"/>
      <c r="AE42" s="874"/>
      <c r="AF42" s="874"/>
    </row>
    <row r="43" spans="1:32" x14ac:dyDescent="0.2">
      <c r="A43" s="872" t="s">
        <v>2749</v>
      </c>
      <c r="B43" s="874" t="s">
        <v>3748</v>
      </c>
      <c r="C43" s="874" t="s">
        <v>3749</v>
      </c>
      <c r="D43" s="874"/>
      <c r="E43" s="874"/>
      <c r="F43" s="874"/>
      <c r="G43" s="874"/>
      <c r="H43" s="874"/>
      <c r="I43" s="874"/>
      <c r="J43" s="874"/>
      <c r="K43" s="874"/>
      <c r="L43" s="874"/>
      <c r="M43" s="874"/>
      <c r="N43" s="874"/>
      <c r="O43" s="874"/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4"/>
      <c r="AA43" s="874"/>
      <c r="AB43" s="874"/>
      <c r="AC43" s="874"/>
      <c r="AD43" s="874"/>
      <c r="AE43" s="874"/>
      <c r="AF43" s="874"/>
    </row>
    <row r="44" spans="1:32" x14ac:dyDescent="0.2">
      <c r="A44" s="872" t="s">
        <v>2750</v>
      </c>
      <c r="B44" s="874" t="s">
        <v>186</v>
      </c>
      <c r="C44" s="874" t="s">
        <v>697</v>
      </c>
      <c r="D44" s="874" t="s">
        <v>784</v>
      </c>
      <c r="E44" s="874" t="s">
        <v>731</v>
      </c>
      <c r="F44" s="874"/>
      <c r="G44" s="874"/>
      <c r="H44" s="874"/>
      <c r="I44" s="874"/>
      <c r="J44" s="874"/>
      <c r="K44" s="874"/>
      <c r="L44" s="874"/>
      <c r="M44" s="874"/>
      <c r="N44" s="874"/>
      <c r="O44" s="874"/>
      <c r="P44" s="874"/>
      <c r="Q44" s="874"/>
      <c r="R44" s="874"/>
      <c r="S44" s="874"/>
      <c r="T44" s="874"/>
      <c r="U44" s="874"/>
      <c r="V44" s="874"/>
      <c r="W44" s="874"/>
      <c r="X44" s="874"/>
      <c r="Y44" s="874"/>
      <c r="Z44" s="874"/>
      <c r="AA44" s="874"/>
      <c r="AB44" s="874"/>
      <c r="AC44" s="874"/>
      <c r="AD44" s="874"/>
      <c r="AE44" s="874"/>
      <c r="AF44" s="874"/>
    </row>
    <row r="45" spans="1:32" x14ac:dyDescent="0.2">
      <c r="A45" s="872" t="s">
        <v>2751</v>
      </c>
      <c r="B45" s="874" t="s">
        <v>184</v>
      </c>
      <c r="C45" s="874" t="s">
        <v>704</v>
      </c>
      <c r="D45" s="874" t="s">
        <v>850</v>
      </c>
      <c r="E45" s="874"/>
      <c r="F45" s="874"/>
      <c r="G45" s="874"/>
      <c r="H45" s="874"/>
      <c r="I45" s="874"/>
      <c r="J45" s="874"/>
      <c r="K45" s="874"/>
      <c r="L45" s="874"/>
      <c r="M45" s="874"/>
      <c r="N45" s="874"/>
      <c r="O45" s="874"/>
      <c r="P45" s="874"/>
      <c r="Q45" s="874"/>
      <c r="R45" s="874"/>
      <c r="S45" s="874"/>
      <c r="T45" s="874"/>
      <c r="U45" s="874"/>
      <c r="V45" s="874"/>
      <c r="W45" s="874"/>
      <c r="X45" s="874"/>
      <c r="Y45" s="874"/>
      <c r="Z45" s="874"/>
      <c r="AA45" s="874"/>
      <c r="AB45" s="874"/>
      <c r="AC45" s="874"/>
      <c r="AD45" s="874"/>
      <c r="AE45" s="874"/>
      <c r="AF45" s="874"/>
    </row>
    <row r="46" spans="1:32" x14ac:dyDescent="0.2">
      <c r="A46" s="872" t="s">
        <v>2752</v>
      </c>
      <c r="B46" s="874" t="s">
        <v>2608</v>
      </c>
      <c r="C46" s="874" t="s">
        <v>2370</v>
      </c>
      <c r="D46" s="874" t="s">
        <v>2485</v>
      </c>
      <c r="E46" s="874"/>
      <c r="F46" s="874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  <c r="T46" s="874"/>
      <c r="U46" s="874"/>
      <c r="V46" s="874"/>
      <c r="W46" s="874"/>
      <c r="X46" s="874"/>
      <c r="Y46" s="874"/>
      <c r="Z46" s="874"/>
      <c r="AA46" s="874"/>
      <c r="AB46" s="874"/>
      <c r="AC46" s="874"/>
      <c r="AD46" s="874"/>
      <c r="AE46" s="874"/>
      <c r="AF46" s="874"/>
    </row>
    <row r="47" spans="1:32" x14ac:dyDescent="0.2">
      <c r="A47" s="872" t="s">
        <v>2753</v>
      </c>
      <c r="B47" s="874" t="s">
        <v>183</v>
      </c>
      <c r="C47" s="874" t="s">
        <v>847</v>
      </c>
      <c r="D47" s="874" t="s">
        <v>2065</v>
      </c>
      <c r="E47" s="874"/>
      <c r="F47" s="874"/>
      <c r="G47" s="874"/>
      <c r="H47" s="874"/>
      <c r="I47" s="874"/>
      <c r="J47" s="874"/>
      <c r="K47" s="874"/>
      <c r="L47" s="874"/>
      <c r="M47" s="874"/>
      <c r="N47" s="874"/>
      <c r="O47" s="874"/>
      <c r="P47" s="874"/>
      <c r="Q47" s="874"/>
      <c r="R47" s="874"/>
      <c r="S47" s="874"/>
      <c r="T47" s="874"/>
      <c r="U47" s="874"/>
      <c r="V47" s="874"/>
      <c r="W47" s="874"/>
      <c r="X47" s="874"/>
      <c r="Y47" s="874"/>
      <c r="Z47" s="874"/>
      <c r="AA47" s="874"/>
      <c r="AB47" s="874"/>
      <c r="AC47" s="874"/>
      <c r="AD47" s="874"/>
      <c r="AE47" s="874"/>
      <c r="AF47" s="874"/>
    </row>
    <row r="48" spans="1:32" x14ac:dyDescent="0.2">
      <c r="A48" s="872" t="s">
        <v>2754</v>
      </c>
      <c r="B48" s="874" t="s">
        <v>185</v>
      </c>
      <c r="C48" s="874" t="s">
        <v>851</v>
      </c>
      <c r="D48" s="874"/>
      <c r="E48" s="874"/>
      <c r="F48" s="874"/>
      <c r="G48" s="874"/>
      <c r="H48" s="874"/>
      <c r="I48" s="874"/>
      <c r="J48" s="874"/>
      <c r="K48" s="874"/>
      <c r="L48" s="874"/>
      <c r="M48" s="874"/>
      <c r="N48" s="874"/>
      <c r="O48" s="874"/>
      <c r="P48" s="874"/>
      <c r="Q48" s="874"/>
      <c r="R48" s="874"/>
      <c r="S48" s="874"/>
      <c r="T48" s="874"/>
      <c r="U48" s="874"/>
      <c r="V48" s="874"/>
      <c r="W48" s="874"/>
      <c r="X48" s="874"/>
      <c r="Y48" s="874"/>
      <c r="Z48" s="874"/>
      <c r="AA48" s="874"/>
      <c r="AB48" s="874"/>
      <c r="AC48" s="874"/>
      <c r="AD48" s="874"/>
      <c r="AE48" s="874"/>
      <c r="AF48" s="874"/>
    </row>
    <row r="49" spans="1:32" x14ac:dyDescent="0.2">
      <c r="A49" s="872" t="s">
        <v>2755</v>
      </c>
      <c r="B49" s="874" t="s">
        <v>10</v>
      </c>
      <c r="C49" s="874" t="s">
        <v>713</v>
      </c>
      <c r="D49" s="874" t="s">
        <v>698</v>
      </c>
      <c r="E49" s="874" t="s">
        <v>2359</v>
      </c>
      <c r="F49" s="874" t="s">
        <v>705</v>
      </c>
      <c r="G49" s="874"/>
      <c r="H49" s="874"/>
      <c r="I49" s="874"/>
      <c r="J49" s="874"/>
      <c r="K49" s="874"/>
      <c r="L49" s="874"/>
      <c r="M49" s="874"/>
      <c r="N49" s="874"/>
      <c r="O49" s="874"/>
      <c r="P49" s="874"/>
      <c r="Q49" s="874"/>
      <c r="R49" s="874"/>
      <c r="S49" s="874"/>
      <c r="T49" s="874"/>
      <c r="U49" s="874"/>
      <c r="V49" s="874"/>
      <c r="W49" s="874"/>
      <c r="X49" s="874"/>
      <c r="Y49" s="874"/>
      <c r="Z49" s="874"/>
      <c r="AA49" s="874"/>
      <c r="AB49" s="874"/>
      <c r="AC49" s="874"/>
      <c r="AD49" s="874"/>
      <c r="AE49" s="874"/>
      <c r="AF49" s="874"/>
    </row>
    <row r="50" spans="1:32" x14ac:dyDescent="0.2">
      <c r="A50" s="872" t="s">
        <v>2756</v>
      </c>
      <c r="B50" s="874" t="s">
        <v>95</v>
      </c>
      <c r="C50" s="874" t="s">
        <v>731</v>
      </c>
      <c r="D50" s="874" t="s">
        <v>784</v>
      </c>
      <c r="E50" s="874" t="s">
        <v>783</v>
      </c>
      <c r="F50" s="874" t="s">
        <v>785</v>
      </c>
      <c r="G50" s="874"/>
      <c r="H50" s="874"/>
      <c r="I50" s="874"/>
      <c r="J50" s="874"/>
      <c r="K50" s="874"/>
      <c r="L50" s="874"/>
      <c r="M50" s="874"/>
      <c r="N50" s="874"/>
      <c r="O50" s="874"/>
      <c r="P50" s="874"/>
      <c r="Q50" s="874"/>
      <c r="R50" s="874"/>
      <c r="S50" s="874"/>
      <c r="T50" s="874"/>
      <c r="U50" s="874"/>
      <c r="V50" s="874"/>
      <c r="W50" s="874"/>
      <c r="X50" s="874"/>
      <c r="Y50" s="874"/>
      <c r="Z50" s="874"/>
      <c r="AA50" s="874"/>
      <c r="AB50" s="874"/>
      <c r="AC50" s="874"/>
      <c r="AD50" s="874"/>
      <c r="AE50" s="874"/>
      <c r="AF50" s="874"/>
    </row>
    <row r="51" spans="1:32" x14ac:dyDescent="0.2">
      <c r="A51" s="872" t="s">
        <v>2757</v>
      </c>
      <c r="B51" s="874" t="s">
        <v>187</v>
      </c>
      <c r="C51" s="874" t="s">
        <v>696</v>
      </c>
      <c r="D51" s="874" t="s">
        <v>702</v>
      </c>
      <c r="E51" s="874" t="s">
        <v>703</v>
      </c>
      <c r="F51" s="874" t="s">
        <v>2365</v>
      </c>
      <c r="G51" s="874"/>
      <c r="H51" s="874"/>
      <c r="I51" s="874"/>
      <c r="J51" s="874"/>
      <c r="K51" s="874"/>
      <c r="L51" s="874"/>
      <c r="M51" s="874"/>
      <c r="N51" s="874"/>
      <c r="O51" s="874"/>
      <c r="P51" s="874"/>
      <c r="Q51" s="874"/>
      <c r="R51" s="874"/>
      <c r="S51" s="874"/>
      <c r="T51" s="874"/>
      <c r="U51" s="874"/>
      <c r="V51" s="874"/>
      <c r="W51" s="874"/>
      <c r="X51" s="874"/>
      <c r="Y51" s="874"/>
      <c r="Z51" s="874"/>
      <c r="AA51" s="874"/>
      <c r="AB51" s="874"/>
      <c r="AC51" s="874"/>
      <c r="AD51" s="874"/>
      <c r="AE51" s="874"/>
      <c r="AF51" s="874"/>
    </row>
    <row r="52" spans="1:32" x14ac:dyDescent="0.2">
      <c r="A52" s="872" t="s">
        <v>2758</v>
      </c>
      <c r="B52" s="874" t="s">
        <v>188</v>
      </c>
      <c r="C52" s="874" t="s">
        <v>700</v>
      </c>
      <c r="D52" s="874"/>
      <c r="E52" s="874"/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4"/>
      <c r="R52" s="874"/>
      <c r="S52" s="874"/>
      <c r="T52" s="874"/>
      <c r="U52" s="874"/>
      <c r="V52" s="874"/>
      <c r="W52" s="874"/>
      <c r="X52" s="874"/>
      <c r="Y52" s="874"/>
      <c r="Z52" s="874"/>
      <c r="AA52" s="874"/>
      <c r="AB52" s="874"/>
      <c r="AC52" s="874"/>
      <c r="AD52" s="874"/>
      <c r="AE52" s="874"/>
      <c r="AF52" s="874"/>
    </row>
    <row r="53" spans="1:32" x14ac:dyDescent="0.2">
      <c r="A53" s="872" t="s">
        <v>2759</v>
      </c>
      <c r="B53" s="874" t="s">
        <v>189</v>
      </c>
      <c r="C53" s="874" t="s">
        <v>697</v>
      </c>
      <c r="D53" s="874" t="s">
        <v>852</v>
      </c>
      <c r="E53" s="874"/>
      <c r="F53" s="874"/>
      <c r="G53" s="874"/>
      <c r="H53" s="874"/>
      <c r="I53" s="874"/>
      <c r="J53" s="874"/>
      <c r="K53" s="874"/>
      <c r="L53" s="874"/>
      <c r="M53" s="874"/>
      <c r="N53" s="874"/>
      <c r="O53" s="874"/>
      <c r="P53" s="874"/>
      <c r="Q53" s="874"/>
      <c r="R53" s="874"/>
      <c r="S53" s="874"/>
      <c r="T53" s="874"/>
      <c r="U53" s="874"/>
      <c r="V53" s="874"/>
      <c r="W53" s="874"/>
      <c r="X53" s="874"/>
      <c r="Y53" s="874"/>
      <c r="Z53" s="874"/>
      <c r="AA53" s="874"/>
      <c r="AB53" s="874"/>
      <c r="AC53" s="874"/>
      <c r="AD53" s="874"/>
      <c r="AE53" s="874"/>
      <c r="AF53" s="874"/>
    </row>
    <row r="54" spans="1:32" x14ac:dyDescent="0.2">
      <c r="A54" s="872" t="s">
        <v>2760</v>
      </c>
      <c r="B54" s="874" t="s">
        <v>2609</v>
      </c>
      <c r="C54" s="874" t="s">
        <v>2365</v>
      </c>
      <c r="D54" s="874"/>
      <c r="E54" s="874"/>
      <c r="F54" s="874"/>
      <c r="G54" s="874"/>
      <c r="H54" s="874"/>
      <c r="I54" s="874"/>
      <c r="J54" s="874"/>
      <c r="K54" s="874"/>
      <c r="L54" s="874"/>
      <c r="M54" s="874"/>
      <c r="N54" s="874"/>
      <c r="O54" s="874"/>
      <c r="P54" s="874"/>
      <c r="Q54" s="874"/>
      <c r="R54" s="874"/>
      <c r="S54" s="874"/>
      <c r="T54" s="874"/>
      <c r="U54" s="874"/>
      <c r="V54" s="874"/>
      <c r="W54" s="874"/>
      <c r="X54" s="874"/>
      <c r="Y54" s="874"/>
      <c r="Z54" s="874"/>
      <c r="AA54" s="874"/>
      <c r="AB54" s="874"/>
      <c r="AC54" s="874"/>
      <c r="AD54" s="874"/>
      <c r="AE54" s="874"/>
      <c r="AF54" s="874"/>
    </row>
    <row r="55" spans="1:32" x14ac:dyDescent="0.2">
      <c r="A55" s="872" t="s">
        <v>2761</v>
      </c>
      <c r="B55" s="874" t="s">
        <v>11</v>
      </c>
      <c r="C55" s="874" t="s">
        <v>697</v>
      </c>
      <c r="D55" s="874" t="s">
        <v>698</v>
      </c>
      <c r="E55" s="874" t="s">
        <v>699</v>
      </c>
      <c r="F55" s="874" t="s">
        <v>700</v>
      </c>
      <c r="G55" s="874" t="s">
        <v>701</v>
      </c>
      <c r="H55" s="874" t="s">
        <v>696</v>
      </c>
      <c r="I55" s="874" t="s">
        <v>702</v>
      </c>
      <c r="J55" s="874" t="s">
        <v>703</v>
      </c>
      <c r="K55" s="874" t="s">
        <v>704</v>
      </c>
      <c r="L55" s="874" t="s">
        <v>705</v>
      </c>
      <c r="M55" s="874"/>
      <c r="N55" s="874"/>
      <c r="O55" s="874"/>
      <c r="P55" s="874"/>
      <c r="Q55" s="874"/>
      <c r="R55" s="874"/>
      <c r="S55" s="874"/>
      <c r="T55" s="874"/>
      <c r="U55" s="874"/>
      <c r="V55" s="874"/>
      <c r="W55" s="874"/>
      <c r="X55" s="874"/>
      <c r="Y55" s="874"/>
      <c r="Z55" s="874"/>
      <c r="AA55" s="874"/>
      <c r="AB55" s="874"/>
      <c r="AC55" s="874"/>
      <c r="AD55" s="874"/>
      <c r="AE55" s="874"/>
      <c r="AF55" s="874"/>
    </row>
    <row r="56" spans="1:32" x14ac:dyDescent="0.2">
      <c r="A56" s="872" t="s">
        <v>2762</v>
      </c>
      <c r="B56" s="874" t="s">
        <v>12</v>
      </c>
      <c r="C56" s="874" t="s">
        <v>698</v>
      </c>
      <c r="D56" s="874"/>
      <c r="E56" s="874"/>
      <c r="F56" s="874"/>
      <c r="G56" s="874"/>
      <c r="H56" s="874"/>
      <c r="I56" s="874"/>
      <c r="J56" s="874"/>
      <c r="K56" s="874"/>
      <c r="L56" s="874"/>
      <c r="M56" s="874"/>
      <c r="N56" s="874"/>
      <c r="O56" s="874"/>
      <c r="P56" s="874"/>
      <c r="Q56" s="874"/>
      <c r="R56" s="874"/>
      <c r="S56" s="874"/>
      <c r="T56" s="874"/>
      <c r="U56" s="874"/>
      <c r="V56" s="874"/>
      <c r="W56" s="874"/>
      <c r="X56" s="874"/>
      <c r="Y56" s="874"/>
      <c r="Z56" s="874"/>
      <c r="AA56" s="874"/>
      <c r="AB56" s="874"/>
      <c r="AC56" s="874"/>
      <c r="AD56" s="874"/>
      <c r="AE56" s="874"/>
      <c r="AF56" s="874"/>
    </row>
    <row r="57" spans="1:32" x14ac:dyDescent="0.2">
      <c r="A57" s="872" t="s">
        <v>2763</v>
      </c>
      <c r="B57" s="874" t="s">
        <v>96</v>
      </c>
      <c r="C57" s="874" t="s">
        <v>2366</v>
      </c>
      <c r="D57" s="874" t="s">
        <v>2367</v>
      </c>
      <c r="E57" s="874" t="s">
        <v>2368</v>
      </c>
      <c r="F57" s="874"/>
      <c r="G57" s="874"/>
      <c r="H57" s="874"/>
      <c r="I57" s="874"/>
      <c r="J57" s="874"/>
      <c r="K57" s="874"/>
      <c r="L57" s="874"/>
      <c r="M57" s="874"/>
      <c r="N57" s="874"/>
      <c r="O57" s="874"/>
      <c r="P57" s="874"/>
      <c r="Q57" s="874"/>
      <c r="R57" s="874"/>
      <c r="S57" s="874"/>
      <c r="T57" s="874"/>
      <c r="U57" s="874"/>
      <c r="V57" s="874"/>
      <c r="W57" s="874"/>
      <c r="X57" s="874"/>
      <c r="Y57" s="874"/>
      <c r="Z57" s="874"/>
      <c r="AA57" s="874"/>
      <c r="AB57" s="874"/>
      <c r="AC57" s="874"/>
      <c r="AD57" s="874"/>
      <c r="AE57" s="874"/>
      <c r="AF57" s="874"/>
    </row>
    <row r="58" spans="1:32" x14ac:dyDescent="0.2">
      <c r="A58" s="872" t="s">
        <v>2764</v>
      </c>
      <c r="B58" s="874" t="s">
        <v>192</v>
      </c>
      <c r="C58" s="874" t="s">
        <v>776</v>
      </c>
      <c r="D58" s="874"/>
      <c r="E58" s="874"/>
      <c r="F58" s="874"/>
      <c r="G58" s="874"/>
      <c r="H58" s="874"/>
      <c r="I58" s="874"/>
      <c r="J58" s="874"/>
      <c r="K58" s="874"/>
      <c r="L58" s="874"/>
      <c r="M58" s="874"/>
      <c r="N58" s="874"/>
      <c r="O58" s="874"/>
      <c r="P58" s="874"/>
      <c r="Q58" s="874"/>
      <c r="R58" s="874"/>
      <c r="S58" s="874"/>
      <c r="T58" s="874"/>
      <c r="U58" s="874"/>
      <c r="V58" s="874"/>
      <c r="W58" s="874"/>
      <c r="X58" s="874"/>
      <c r="Y58" s="874"/>
      <c r="Z58" s="874"/>
      <c r="AA58" s="874"/>
      <c r="AB58" s="874"/>
      <c r="AC58" s="874"/>
      <c r="AD58" s="874"/>
      <c r="AE58" s="874"/>
      <c r="AF58" s="874"/>
    </row>
    <row r="59" spans="1:32" x14ac:dyDescent="0.2">
      <c r="A59" s="872" t="s">
        <v>2765</v>
      </c>
      <c r="B59" s="874" t="s">
        <v>194</v>
      </c>
      <c r="C59" s="874" t="s">
        <v>697</v>
      </c>
      <c r="D59" s="874" t="s">
        <v>700</v>
      </c>
      <c r="E59" s="874" t="s">
        <v>742</v>
      </c>
      <c r="F59" s="874" t="s">
        <v>699</v>
      </c>
      <c r="G59" s="874" t="s">
        <v>704</v>
      </c>
      <c r="H59" s="874" t="s">
        <v>730</v>
      </c>
      <c r="I59" s="874"/>
      <c r="J59" s="874"/>
      <c r="K59" s="874"/>
      <c r="L59" s="874"/>
      <c r="M59" s="874"/>
      <c r="N59" s="874"/>
      <c r="O59" s="874"/>
      <c r="P59" s="874"/>
      <c r="Q59" s="874"/>
      <c r="R59" s="874"/>
      <c r="S59" s="874"/>
      <c r="T59" s="874"/>
      <c r="U59" s="874"/>
      <c r="V59" s="874"/>
      <c r="W59" s="874"/>
      <c r="X59" s="874"/>
      <c r="Y59" s="874"/>
      <c r="Z59" s="874"/>
      <c r="AA59" s="874"/>
      <c r="AB59" s="874"/>
      <c r="AC59" s="874"/>
      <c r="AD59" s="874"/>
      <c r="AE59" s="874"/>
      <c r="AF59" s="874"/>
    </row>
    <row r="60" spans="1:32" x14ac:dyDescent="0.2">
      <c r="A60" s="872" t="s">
        <v>2766</v>
      </c>
      <c r="B60" s="874" t="s">
        <v>195</v>
      </c>
      <c r="C60" s="874" t="s">
        <v>704</v>
      </c>
      <c r="D60" s="874" t="s">
        <v>855</v>
      </c>
      <c r="E60" s="874" t="s">
        <v>3562</v>
      </c>
      <c r="F60" s="874"/>
      <c r="G60" s="874"/>
      <c r="H60" s="874"/>
      <c r="I60" s="874"/>
      <c r="J60" s="874"/>
      <c r="K60" s="874"/>
      <c r="L60" s="874"/>
      <c r="M60" s="874"/>
      <c r="N60" s="874"/>
      <c r="O60" s="874"/>
      <c r="P60" s="874"/>
      <c r="Q60" s="874"/>
      <c r="R60" s="874"/>
      <c r="S60" s="874"/>
      <c r="T60" s="874"/>
      <c r="U60" s="874"/>
      <c r="V60" s="874"/>
      <c r="W60" s="874"/>
      <c r="X60" s="874"/>
      <c r="Y60" s="874"/>
      <c r="Z60" s="874"/>
      <c r="AA60" s="874"/>
      <c r="AB60" s="874"/>
      <c r="AC60" s="874"/>
      <c r="AD60" s="874"/>
      <c r="AE60" s="874"/>
      <c r="AF60" s="874"/>
    </row>
    <row r="61" spans="1:32" x14ac:dyDescent="0.2">
      <c r="A61" s="872" t="s">
        <v>2767</v>
      </c>
      <c r="B61" s="874" t="s">
        <v>197</v>
      </c>
      <c r="C61" s="874" t="s">
        <v>856</v>
      </c>
      <c r="D61" s="874" t="s">
        <v>857</v>
      </c>
      <c r="E61" s="874" t="s">
        <v>781</v>
      </c>
      <c r="F61" s="874" t="s">
        <v>2066</v>
      </c>
      <c r="G61" s="874" t="s">
        <v>2067</v>
      </c>
      <c r="H61" s="874"/>
      <c r="I61" s="874"/>
      <c r="J61" s="874"/>
      <c r="K61" s="874"/>
      <c r="L61" s="874"/>
      <c r="M61" s="874"/>
      <c r="N61" s="874"/>
      <c r="O61" s="874"/>
      <c r="P61" s="874"/>
      <c r="Q61" s="874"/>
      <c r="R61" s="874"/>
      <c r="S61" s="874"/>
      <c r="T61" s="874"/>
      <c r="U61" s="874"/>
      <c r="V61" s="874"/>
      <c r="W61" s="874"/>
      <c r="X61" s="874"/>
      <c r="Y61" s="874"/>
      <c r="Z61" s="874"/>
      <c r="AA61" s="874"/>
      <c r="AB61" s="874"/>
      <c r="AC61" s="874"/>
      <c r="AD61" s="874"/>
      <c r="AE61" s="874"/>
      <c r="AF61" s="874"/>
    </row>
    <row r="62" spans="1:32" x14ac:dyDescent="0.2">
      <c r="A62" s="872" t="s">
        <v>2768</v>
      </c>
      <c r="B62" s="874" t="s">
        <v>2610</v>
      </c>
      <c r="C62" s="874" t="s">
        <v>2285</v>
      </c>
      <c r="D62" s="874" t="s">
        <v>703</v>
      </c>
      <c r="E62" s="874"/>
      <c r="F62" s="874"/>
      <c r="G62" s="874"/>
      <c r="H62" s="874"/>
      <c r="I62" s="874"/>
      <c r="J62" s="874"/>
      <c r="K62" s="874"/>
      <c r="L62" s="874"/>
      <c r="M62" s="874"/>
      <c r="N62" s="874"/>
      <c r="O62" s="874"/>
      <c r="P62" s="874"/>
      <c r="Q62" s="874"/>
      <c r="R62" s="874"/>
      <c r="S62" s="874"/>
      <c r="T62" s="874"/>
      <c r="U62" s="874"/>
      <c r="V62" s="874"/>
      <c r="W62" s="874"/>
      <c r="X62" s="874"/>
      <c r="Y62" s="874"/>
      <c r="Z62" s="874"/>
      <c r="AA62" s="874"/>
      <c r="AB62" s="874"/>
      <c r="AC62" s="874"/>
      <c r="AD62" s="874"/>
      <c r="AE62" s="874"/>
      <c r="AF62" s="874"/>
    </row>
    <row r="63" spans="1:32" x14ac:dyDescent="0.2">
      <c r="A63" s="872" t="s">
        <v>2769</v>
      </c>
      <c r="B63" s="874" t="s">
        <v>196</v>
      </c>
      <c r="C63" s="874" t="s">
        <v>848</v>
      </c>
      <c r="D63" s="874" t="s">
        <v>735</v>
      </c>
      <c r="E63" s="874"/>
      <c r="F63" s="874"/>
      <c r="G63" s="874"/>
      <c r="H63" s="874"/>
      <c r="I63" s="874"/>
      <c r="J63" s="874"/>
      <c r="K63" s="874"/>
      <c r="L63" s="874"/>
      <c r="M63" s="874"/>
      <c r="N63" s="874"/>
      <c r="O63" s="874"/>
      <c r="P63" s="874"/>
      <c r="Q63" s="874"/>
      <c r="R63" s="874"/>
      <c r="S63" s="874"/>
      <c r="T63" s="874"/>
      <c r="U63" s="874"/>
      <c r="V63" s="874"/>
      <c r="W63" s="874"/>
      <c r="X63" s="874"/>
      <c r="Y63" s="874"/>
      <c r="Z63" s="874"/>
      <c r="AA63" s="874"/>
      <c r="AB63" s="874"/>
      <c r="AC63" s="874"/>
      <c r="AD63" s="874"/>
      <c r="AE63" s="874"/>
      <c r="AF63" s="874"/>
    </row>
    <row r="64" spans="1:32" x14ac:dyDescent="0.2">
      <c r="A64" s="872" t="s">
        <v>2770</v>
      </c>
      <c r="B64" s="874" t="s">
        <v>199</v>
      </c>
      <c r="C64" s="874" t="s">
        <v>859</v>
      </c>
      <c r="D64" s="874" t="s">
        <v>1019</v>
      </c>
      <c r="E64" s="874" t="s">
        <v>2279</v>
      </c>
      <c r="F64" s="874" t="s">
        <v>2286</v>
      </c>
      <c r="G64" s="874"/>
      <c r="H64" s="874"/>
      <c r="I64" s="874"/>
      <c r="J64" s="874"/>
      <c r="K64" s="874"/>
      <c r="L64" s="874"/>
      <c r="M64" s="874"/>
      <c r="N64" s="874"/>
      <c r="O64" s="874"/>
      <c r="P64" s="874"/>
      <c r="Q64" s="874"/>
      <c r="R64" s="874"/>
      <c r="S64" s="874"/>
      <c r="T64" s="874"/>
      <c r="U64" s="874"/>
      <c r="V64" s="874"/>
      <c r="W64" s="874"/>
      <c r="X64" s="874"/>
      <c r="Y64" s="874"/>
      <c r="Z64" s="874"/>
      <c r="AA64" s="874"/>
      <c r="AB64" s="874"/>
      <c r="AC64" s="874"/>
      <c r="AD64" s="874"/>
      <c r="AE64" s="874"/>
      <c r="AF64" s="874"/>
    </row>
    <row r="65" spans="1:32" x14ac:dyDescent="0.2">
      <c r="A65" s="872" t="s">
        <v>2771</v>
      </c>
      <c r="B65" s="874" t="s">
        <v>190</v>
      </c>
      <c r="C65" s="874" t="s">
        <v>711</v>
      </c>
      <c r="D65" s="874" t="s">
        <v>742</v>
      </c>
      <c r="E65" s="874" t="s">
        <v>853</v>
      </c>
      <c r="F65" s="874"/>
      <c r="G65" s="874"/>
      <c r="H65" s="874"/>
      <c r="I65" s="874"/>
      <c r="J65" s="874"/>
      <c r="K65" s="874"/>
      <c r="L65" s="874"/>
      <c r="M65" s="874"/>
      <c r="N65" s="874"/>
      <c r="O65" s="874"/>
      <c r="P65" s="874"/>
      <c r="Q65" s="874"/>
      <c r="R65" s="874"/>
      <c r="S65" s="874"/>
      <c r="T65" s="874"/>
      <c r="U65" s="874"/>
      <c r="V65" s="874"/>
      <c r="W65" s="874"/>
      <c r="X65" s="874"/>
      <c r="Y65" s="874"/>
      <c r="Z65" s="874"/>
      <c r="AA65" s="874"/>
      <c r="AB65" s="874"/>
      <c r="AC65" s="874"/>
      <c r="AD65" s="874"/>
      <c r="AE65" s="874"/>
      <c r="AF65" s="874"/>
    </row>
    <row r="66" spans="1:32" x14ac:dyDescent="0.2">
      <c r="A66" s="872" t="s">
        <v>2772</v>
      </c>
      <c r="B66" s="874" t="s">
        <v>193</v>
      </c>
      <c r="C66" s="874" t="s">
        <v>853</v>
      </c>
      <c r="D66" s="874"/>
      <c r="E66" s="874"/>
      <c r="F66" s="874"/>
      <c r="G66" s="874"/>
      <c r="H66" s="874"/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  <c r="T66" s="874"/>
      <c r="U66" s="874"/>
      <c r="V66" s="874"/>
      <c r="W66" s="874"/>
      <c r="X66" s="874"/>
      <c r="Y66" s="874"/>
      <c r="Z66" s="874"/>
      <c r="AA66" s="874"/>
      <c r="AB66" s="874"/>
      <c r="AC66" s="874"/>
      <c r="AD66" s="874"/>
      <c r="AE66" s="874"/>
      <c r="AF66" s="874"/>
    </row>
    <row r="67" spans="1:32" x14ac:dyDescent="0.2">
      <c r="A67" s="872" t="s">
        <v>2773</v>
      </c>
      <c r="B67" s="874" t="s">
        <v>198</v>
      </c>
      <c r="C67" s="874" t="s">
        <v>858</v>
      </c>
      <c r="D67" s="874" t="s">
        <v>3640</v>
      </c>
      <c r="E67" s="874" t="s">
        <v>3641</v>
      </c>
      <c r="F67" s="874" t="s">
        <v>3671</v>
      </c>
      <c r="G67" s="874"/>
      <c r="H67" s="874"/>
      <c r="I67" s="874"/>
      <c r="J67" s="874"/>
      <c r="K67" s="874"/>
      <c r="L67" s="874"/>
      <c r="M67" s="874"/>
      <c r="N67" s="874"/>
      <c r="O67" s="874"/>
      <c r="P67" s="874"/>
      <c r="Q67" s="874"/>
      <c r="R67" s="874"/>
      <c r="S67" s="874"/>
      <c r="T67" s="874"/>
      <c r="U67" s="874"/>
      <c r="V67" s="874"/>
      <c r="W67" s="874"/>
      <c r="X67" s="874"/>
      <c r="Y67" s="874"/>
      <c r="Z67" s="874"/>
      <c r="AA67" s="874"/>
      <c r="AB67" s="874"/>
      <c r="AC67" s="874"/>
      <c r="AD67" s="874"/>
      <c r="AE67" s="874"/>
      <c r="AF67" s="874"/>
    </row>
    <row r="68" spans="1:32" x14ac:dyDescent="0.2">
      <c r="A68" s="872" t="s">
        <v>2774</v>
      </c>
      <c r="B68" s="874" t="s">
        <v>191</v>
      </c>
      <c r="C68" s="874" t="s">
        <v>2671</v>
      </c>
      <c r="D68" s="874" t="s">
        <v>2672</v>
      </c>
      <c r="E68" s="874" t="s">
        <v>2673</v>
      </c>
      <c r="F68" s="874"/>
      <c r="G68" s="874"/>
      <c r="H68" s="874"/>
      <c r="I68" s="874"/>
      <c r="J68" s="874"/>
      <c r="K68" s="874"/>
      <c r="L68" s="874"/>
      <c r="M68" s="874"/>
      <c r="N68" s="874"/>
      <c r="O68" s="874"/>
      <c r="P68" s="874"/>
      <c r="Q68" s="874"/>
      <c r="R68" s="874"/>
      <c r="S68" s="874"/>
      <c r="T68" s="874"/>
      <c r="U68" s="874"/>
      <c r="V68" s="874"/>
      <c r="W68" s="874"/>
      <c r="X68" s="874"/>
      <c r="Y68" s="874"/>
      <c r="Z68" s="874"/>
      <c r="AA68" s="874"/>
      <c r="AB68" s="874"/>
      <c r="AC68" s="874"/>
      <c r="AD68" s="874"/>
      <c r="AE68" s="874"/>
      <c r="AF68" s="874"/>
    </row>
    <row r="69" spans="1:32" x14ac:dyDescent="0.2">
      <c r="A69" s="872" t="s">
        <v>2775</v>
      </c>
      <c r="B69" s="874" t="s">
        <v>13</v>
      </c>
      <c r="C69" s="874" t="s">
        <v>2030</v>
      </c>
      <c r="D69" s="874" t="s">
        <v>714</v>
      </c>
      <c r="E69" s="874" t="s">
        <v>696</v>
      </c>
      <c r="F69" s="874" t="s">
        <v>2031</v>
      </c>
      <c r="G69" s="874"/>
      <c r="H69" s="874"/>
      <c r="I69" s="874"/>
      <c r="J69" s="874"/>
      <c r="K69" s="874"/>
      <c r="L69" s="874"/>
      <c r="M69" s="874"/>
      <c r="N69" s="874"/>
      <c r="O69" s="874"/>
      <c r="P69" s="874"/>
      <c r="Q69" s="874"/>
      <c r="R69" s="874"/>
      <c r="S69" s="874"/>
      <c r="T69" s="874"/>
      <c r="U69" s="874"/>
      <c r="V69" s="874"/>
      <c r="W69" s="874"/>
      <c r="X69" s="874"/>
      <c r="Y69" s="874"/>
      <c r="Z69" s="874"/>
      <c r="AA69" s="874"/>
      <c r="AB69" s="874"/>
      <c r="AC69" s="874"/>
      <c r="AD69" s="874"/>
      <c r="AE69" s="874"/>
      <c r="AF69" s="874"/>
    </row>
    <row r="70" spans="1:32" x14ac:dyDescent="0.2">
      <c r="A70" s="872" t="s">
        <v>2776</v>
      </c>
      <c r="B70" s="874" t="s">
        <v>97</v>
      </c>
      <c r="C70" s="874" t="s">
        <v>786</v>
      </c>
      <c r="D70" s="874" t="s">
        <v>770</v>
      </c>
      <c r="E70" s="874"/>
      <c r="F70" s="874"/>
      <c r="G70" s="874"/>
      <c r="H70" s="874"/>
      <c r="I70" s="874"/>
      <c r="J70" s="874"/>
      <c r="K70" s="874"/>
      <c r="L70" s="874"/>
      <c r="M70" s="874"/>
      <c r="N70" s="874"/>
      <c r="O70" s="874"/>
      <c r="P70" s="874"/>
      <c r="Q70" s="874"/>
      <c r="R70" s="874"/>
      <c r="S70" s="874"/>
      <c r="T70" s="874"/>
      <c r="U70" s="874"/>
      <c r="V70" s="874"/>
      <c r="W70" s="874"/>
      <c r="X70" s="874"/>
      <c r="Y70" s="874"/>
      <c r="Z70" s="874"/>
      <c r="AA70" s="874"/>
      <c r="AB70" s="874"/>
      <c r="AC70" s="874"/>
      <c r="AD70" s="874"/>
      <c r="AE70" s="874"/>
      <c r="AF70" s="874"/>
    </row>
    <row r="71" spans="1:32" x14ac:dyDescent="0.2">
      <c r="A71" s="872" t="s">
        <v>2777</v>
      </c>
      <c r="B71" s="874" t="s">
        <v>98</v>
      </c>
      <c r="C71" s="874" t="s">
        <v>787</v>
      </c>
      <c r="D71" s="874"/>
      <c r="E71" s="874"/>
      <c r="F71" s="874"/>
      <c r="G71" s="874"/>
      <c r="H71" s="874"/>
      <c r="I71" s="874"/>
      <c r="J71" s="874"/>
      <c r="K71" s="874"/>
      <c r="L71" s="874"/>
      <c r="M71" s="874"/>
      <c r="N71" s="874"/>
      <c r="O71" s="874"/>
      <c r="P71" s="874"/>
      <c r="Q71" s="874"/>
      <c r="R71" s="874"/>
      <c r="S71" s="874"/>
      <c r="T71" s="874"/>
      <c r="U71" s="874"/>
      <c r="V71" s="874"/>
      <c r="W71" s="874"/>
      <c r="X71" s="874"/>
      <c r="Y71" s="874"/>
      <c r="Z71" s="874"/>
      <c r="AA71" s="874"/>
      <c r="AB71" s="874"/>
      <c r="AC71" s="874"/>
      <c r="AD71" s="874"/>
      <c r="AE71" s="874"/>
      <c r="AF71" s="874"/>
    </row>
    <row r="72" spans="1:32" x14ac:dyDescent="0.2">
      <c r="A72" s="872" t="s">
        <v>2778</v>
      </c>
      <c r="B72" s="874" t="s">
        <v>2598</v>
      </c>
      <c r="C72" s="874" t="s">
        <v>2042</v>
      </c>
      <c r="D72" s="874"/>
      <c r="E72" s="874"/>
      <c r="F72" s="874"/>
      <c r="G72" s="874"/>
      <c r="H72" s="874"/>
      <c r="I72" s="874"/>
      <c r="J72" s="874"/>
      <c r="K72" s="874"/>
      <c r="L72" s="874"/>
      <c r="M72" s="874"/>
      <c r="N72" s="874"/>
      <c r="O72" s="874"/>
      <c r="P72" s="874"/>
      <c r="Q72" s="874"/>
      <c r="R72" s="874"/>
      <c r="S72" s="874"/>
      <c r="T72" s="874"/>
      <c r="U72" s="874"/>
      <c r="V72" s="874"/>
      <c r="W72" s="874"/>
      <c r="X72" s="874"/>
      <c r="Y72" s="874"/>
      <c r="Z72" s="874"/>
      <c r="AA72" s="874"/>
      <c r="AB72" s="874"/>
      <c r="AC72" s="874"/>
      <c r="AD72" s="874"/>
      <c r="AE72" s="874"/>
      <c r="AF72" s="874"/>
    </row>
    <row r="73" spans="1:32" x14ac:dyDescent="0.2">
      <c r="A73" s="872" t="s">
        <v>2779</v>
      </c>
      <c r="B73" s="874" t="s">
        <v>202</v>
      </c>
      <c r="C73" s="874" t="s">
        <v>700</v>
      </c>
      <c r="D73" s="874" t="s">
        <v>699</v>
      </c>
      <c r="E73" s="874"/>
      <c r="F73" s="874"/>
      <c r="G73" s="874"/>
      <c r="H73" s="874"/>
      <c r="I73" s="874"/>
      <c r="J73" s="874"/>
      <c r="K73" s="874"/>
      <c r="L73" s="874"/>
      <c r="M73" s="874"/>
      <c r="N73" s="874"/>
      <c r="O73" s="874"/>
      <c r="P73" s="874"/>
      <c r="Q73" s="874"/>
      <c r="R73" s="874"/>
      <c r="S73" s="874"/>
      <c r="T73" s="874"/>
      <c r="U73" s="874"/>
      <c r="V73" s="874"/>
      <c r="W73" s="874"/>
      <c r="X73" s="874"/>
      <c r="Y73" s="874"/>
      <c r="Z73" s="874"/>
      <c r="AA73" s="874"/>
      <c r="AB73" s="874"/>
      <c r="AC73" s="874"/>
      <c r="AD73" s="874"/>
      <c r="AE73" s="874"/>
      <c r="AF73" s="874"/>
    </row>
    <row r="74" spans="1:32" x14ac:dyDescent="0.2">
      <c r="A74" s="872" t="s">
        <v>2780</v>
      </c>
      <c r="B74" s="874" t="s">
        <v>200</v>
      </c>
      <c r="C74" s="874" t="s">
        <v>803</v>
      </c>
      <c r="D74" s="874"/>
      <c r="E74" s="874"/>
      <c r="F74" s="874"/>
      <c r="G74" s="874"/>
      <c r="H74" s="874"/>
      <c r="I74" s="874"/>
      <c r="J74" s="874"/>
      <c r="K74" s="874"/>
      <c r="L74" s="874"/>
      <c r="M74" s="874"/>
      <c r="N74" s="874"/>
      <c r="O74" s="874"/>
      <c r="P74" s="874"/>
      <c r="Q74" s="874"/>
      <c r="R74" s="874"/>
      <c r="S74" s="874"/>
      <c r="T74" s="874"/>
      <c r="U74" s="874"/>
      <c r="V74" s="874"/>
      <c r="W74" s="874"/>
      <c r="X74" s="874"/>
      <c r="Y74" s="874"/>
      <c r="Z74" s="874"/>
      <c r="AA74" s="874"/>
      <c r="AB74" s="874"/>
      <c r="AC74" s="874"/>
      <c r="AD74" s="874"/>
      <c r="AE74" s="874"/>
      <c r="AF74" s="874"/>
    </row>
    <row r="75" spans="1:32" x14ac:dyDescent="0.2">
      <c r="A75" s="872" t="s">
        <v>2781</v>
      </c>
      <c r="B75" s="874" t="s">
        <v>201</v>
      </c>
      <c r="C75" s="874" t="s">
        <v>731</v>
      </c>
      <c r="D75" s="874"/>
      <c r="E75" s="874"/>
      <c r="F75" s="874"/>
      <c r="G75" s="874"/>
      <c r="H75" s="874"/>
      <c r="I75" s="874"/>
      <c r="J75" s="874"/>
      <c r="K75" s="874"/>
      <c r="L75" s="874"/>
      <c r="M75" s="874"/>
      <c r="N75" s="874"/>
      <c r="O75" s="874"/>
      <c r="P75" s="874"/>
      <c r="Q75" s="874"/>
      <c r="R75" s="874"/>
      <c r="S75" s="874"/>
      <c r="T75" s="874"/>
      <c r="U75" s="874"/>
      <c r="V75" s="874"/>
      <c r="W75" s="874"/>
      <c r="X75" s="874"/>
      <c r="Y75" s="874"/>
      <c r="Z75" s="874"/>
      <c r="AA75" s="874"/>
      <c r="AB75" s="874"/>
      <c r="AC75" s="874"/>
      <c r="AD75" s="874"/>
      <c r="AE75" s="874"/>
      <c r="AF75" s="874"/>
    </row>
    <row r="76" spans="1:32" x14ac:dyDescent="0.2">
      <c r="A76" s="872" t="s">
        <v>2782</v>
      </c>
      <c r="B76" s="874" t="s">
        <v>14</v>
      </c>
      <c r="C76" s="874" t="s">
        <v>713</v>
      </c>
      <c r="D76" s="874" t="s">
        <v>715</v>
      </c>
      <c r="E76" s="874" t="s">
        <v>701</v>
      </c>
      <c r="F76" s="874" t="s">
        <v>696</v>
      </c>
      <c r="G76" s="874" t="s">
        <v>704</v>
      </c>
      <c r="H76" s="874" t="s">
        <v>705</v>
      </c>
      <c r="I76" s="874"/>
      <c r="J76" s="874"/>
      <c r="K76" s="874"/>
      <c r="L76" s="874"/>
      <c r="M76" s="874"/>
      <c r="N76" s="874"/>
      <c r="O76" s="874"/>
      <c r="P76" s="874"/>
      <c r="Q76" s="874"/>
      <c r="R76" s="874"/>
      <c r="S76" s="874"/>
      <c r="T76" s="874"/>
      <c r="U76" s="874"/>
      <c r="V76" s="874"/>
      <c r="W76" s="874"/>
      <c r="X76" s="874"/>
      <c r="Y76" s="874"/>
      <c r="Z76" s="874"/>
      <c r="AA76" s="874"/>
      <c r="AB76" s="874"/>
      <c r="AC76" s="874"/>
      <c r="AD76" s="874"/>
      <c r="AE76" s="874"/>
      <c r="AF76" s="874"/>
    </row>
    <row r="77" spans="1:32" x14ac:dyDescent="0.2">
      <c r="A77" s="872" t="s">
        <v>2783</v>
      </c>
      <c r="B77" s="874" t="s">
        <v>99</v>
      </c>
      <c r="C77" s="874" t="s">
        <v>778</v>
      </c>
      <c r="D77" s="874"/>
      <c r="E77" s="874"/>
      <c r="F77" s="874"/>
      <c r="G77" s="874"/>
      <c r="H77" s="874"/>
      <c r="I77" s="874"/>
      <c r="J77" s="874"/>
      <c r="K77" s="874"/>
      <c r="L77" s="874"/>
      <c r="M77" s="874"/>
      <c r="N77" s="874"/>
      <c r="O77" s="874"/>
      <c r="P77" s="874"/>
      <c r="Q77" s="874"/>
      <c r="R77" s="874"/>
      <c r="S77" s="874"/>
      <c r="T77" s="874"/>
      <c r="U77" s="874"/>
      <c r="V77" s="874"/>
      <c r="W77" s="874"/>
      <c r="X77" s="874"/>
      <c r="Y77" s="874"/>
      <c r="Z77" s="874"/>
      <c r="AA77" s="874"/>
      <c r="AB77" s="874"/>
      <c r="AC77" s="874"/>
      <c r="AD77" s="874"/>
      <c r="AE77" s="874"/>
      <c r="AF77" s="874"/>
    </row>
    <row r="78" spans="1:32" x14ac:dyDescent="0.2">
      <c r="A78" s="872" t="s">
        <v>2784</v>
      </c>
      <c r="B78" s="874" t="s">
        <v>2599</v>
      </c>
      <c r="C78" s="874" t="s">
        <v>2043</v>
      </c>
      <c r="D78" s="874"/>
      <c r="E78" s="874"/>
      <c r="F78" s="874"/>
      <c r="G78" s="874"/>
      <c r="H78" s="874"/>
      <c r="I78" s="874"/>
      <c r="J78" s="874"/>
      <c r="K78" s="874"/>
      <c r="L78" s="874"/>
      <c r="M78" s="874"/>
      <c r="N78" s="874"/>
      <c r="O78" s="874"/>
      <c r="P78" s="874"/>
      <c r="Q78" s="874"/>
      <c r="R78" s="874"/>
      <c r="S78" s="874"/>
      <c r="T78" s="874"/>
      <c r="U78" s="874"/>
      <c r="V78" s="874"/>
      <c r="W78" s="874"/>
      <c r="X78" s="874"/>
      <c r="Y78" s="874"/>
      <c r="Z78" s="874"/>
      <c r="AA78" s="874"/>
      <c r="AB78" s="874"/>
      <c r="AC78" s="874"/>
      <c r="AD78" s="874"/>
      <c r="AE78" s="874"/>
      <c r="AF78" s="874"/>
    </row>
    <row r="79" spans="1:32" x14ac:dyDescent="0.2">
      <c r="A79" s="872" t="s">
        <v>2785</v>
      </c>
      <c r="B79" s="874" t="s">
        <v>203</v>
      </c>
      <c r="C79" s="874" t="s">
        <v>825</v>
      </c>
      <c r="D79" s="874" t="s">
        <v>860</v>
      </c>
      <c r="E79" s="874"/>
      <c r="F79" s="874"/>
      <c r="G79" s="874"/>
      <c r="H79" s="874"/>
      <c r="I79" s="874"/>
      <c r="J79" s="874"/>
      <c r="K79" s="874"/>
      <c r="L79" s="874"/>
      <c r="M79" s="874"/>
      <c r="N79" s="874"/>
      <c r="O79" s="874"/>
      <c r="P79" s="874"/>
      <c r="Q79" s="874"/>
      <c r="R79" s="874"/>
      <c r="S79" s="874"/>
      <c r="T79" s="874"/>
      <c r="U79" s="874"/>
      <c r="V79" s="874"/>
      <c r="W79" s="874"/>
      <c r="X79" s="874"/>
      <c r="Y79" s="874"/>
      <c r="Z79" s="874"/>
      <c r="AA79" s="874"/>
      <c r="AB79" s="874"/>
      <c r="AC79" s="874"/>
      <c r="AD79" s="874"/>
      <c r="AE79" s="874"/>
      <c r="AF79" s="874"/>
    </row>
    <row r="80" spans="1:32" x14ac:dyDescent="0.2">
      <c r="A80" s="872" t="s">
        <v>2786</v>
      </c>
      <c r="B80" s="874" t="s">
        <v>204</v>
      </c>
      <c r="C80" s="874" t="s">
        <v>861</v>
      </c>
      <c r="D80" s="874"/>
      <c r="E80" s="874"/>
      <c r="F80" s="874"/>
      <c r="G80" s="874"/>
      <c r="H80" s="874"/>
      <c r="I80" s="874"/>
      <c r="J80" s="874"/>
      <c r="K80" s="874"/>
      <c r="L80" s="874"/>
      <c r="M80" s="874"/>
      <c r="N80" s="874"/>
      <c r="O80" s="874"/>
      <c r="P80" s="874"/>
      <c r="Q80" s="874"/>
      <c r="R80" s="874"/>
      <c r="S80" s="874"/>
      <c r="T80" s="874"/>
      <c r="U80" s="874"/>
      <c r="V80" s="874"/>
      <c r="W80" s="874"/>
      <c r="X80" s="874"/>
      <c r="Y80" s="874"/>
      <c r="Z80" s="874"/>
      <c r="AA80" s="874"/>
      <c r="AB80" s="874"/>
      <c r="AC80" s="874"/>
      <c r="AD80" s="874"/>
      <c r="AE80" s="874"/>
      <c r="AF80" s="874"/>
    </row>
    <row r="81" spans="1:32" x14ac:dyDescent="0.2">
      <c r="A81" s="872" t="s">
        <v>2787</v>
      </c>
      <c r="B81" s="874" t="s">
        <v>205</v>
      </c>
      <c r="C81" s="874" t="s">
        <v>759</v>
      </c>
      <c r="D81" s="874"/>
      <c r="E81" s="874"/>
      <c r="F81" s="874"/>
      <c r="G81" s="874"/>
      <c r="H81" s="874"/>
      <c r="I81" s="874"/>
      <c r="J81" s="874"/>
      <c r="K81" s="874"/>
      <c r="L81" s="874"/>
      <c r="M81" s="874"/>
      <c r="N81" s="874"/>
      <c r="O81" s="874"/>
      <c r="P81" s="874"/>
      <c r="Q81" s="874"/>
      <c r="R81" s="874"/>
      <c r="S81" s="874"/>
      <c r="T81" s="874"/>
      <c r="U81" s="874"/>
      <c r="V81" s="874"/>
      <c r="W81" s="874"/>
      <c r="X81" s="874"/>
      <c r="Y81" s="874"/>
      <c r="Z81" s="874"/>
      <c r="AA81" s="874"/>
      <c r="AB81" s="874"/>
      <c r="AC81" s="874"/>
      <c r="AD81" s="874"/>
      <c r="AE81" s="874"/>
      <c r="AF81" s="874"/>
    </row>
    <row r="82" spans="1:32" x14ac:dyDescent="0.2">
      <c r="A82" s="872" t="s">
        <v>2788</v>
      </c>
      <c r="B82" s="874" t="s">
        <v>15</v>
      </c>
      <c r="C82" s="874" t="s">
        <v>716</v>
      </c>
      <c r="D82" s="874" t="s">
        <v>717</v>
      </c>
      <c r="E82" s="874" t="s">
        <v>2658</v>
      </c>
      <c r="F82" s="874"/>
      <c r="G82" s="874"/>
      <c r="H82" s="874"/>
      <c r="I82" s="874"/>
      <c r="J82" s="874"/>
      <c r="K82" s="874"/>
      <c r="L82" s="874"/>
      <c r="M82" s="874"/>
      <c r="N82" s="874"/>
      <c r="O82" s="874"/>
      <c r="P82" s="874"/>
      <c r="Q82" s="874"/>
      <c r="R82" s="874"/>
      <c r="S82" s="874"/>
      <c r="T82" s="874"/>
      <c r="U82" s="874"/>
      <c r="V82" s="874"/>
      <c r="W82" s="874"/>
      <c r="X82" s="874"/>
      <c r="Y82" s="874"/>
      <c r="Z82" s="874"/>
      <c r="AA82" s="874"/>
      <c r="AB82" s="874"/>
      <c r="AC82" s="874"/>
      <c r="AD82" s="874"/>
      <c r="AE82" s="874"/>
      <c r="AF82" s="874"/>
    </row>
    <row r="83" spans="1:32" x14ac:dyDescent="0.2">
      <c r="A83" s="872" t="s">
        <v>2789</v>
      </c>
      <c r="B83" s="874" t="s">
        <v>101</v>
      </c>
      <c r="C83" s="874" t="s">
        <v>696</v>
      </c>
      <c r="D83" s="874" t="s">
        <v>731</v>
      </c>
      <c r="E83" s="874" t="s">
        <v>3650</v>
      </c>
      <c r="F83" s="874"/>
      <c r="G83" s="874"/>
      <c r="H83" s="874"/>
      <c r="I83" s="874"/>
      <c r="J83" s="874"/>
      <c r="K83" s="874"/>
      <c r="L83" s="874"/>
      <c r="M83" s="874"/>
      <c r="N83" s="874"/>
      <c r="O83" s="874"/>
      <c r="P83" s="874"/>
      <c r="Q83" s="874"/>
      <c r="R83" s="874"/>
      <c r="S83" s="874"/>
      <c r="T83" s="874"/>
      <c r="U83" s="874"/>
      <c r="V83" s="874"/>
      <c r="W83" s="874"/>
      <c r="X83" s="874"/>
      <c r="Y83" s="874"/>
      <c r="Z83" s="874"/>
      <c r="AA83" s="874"/>
      <c r="AB83" s="874"/>
      <c r="AC83" s="874"/>
      <c r="AD83" s="874"/>
      <c r="AE83" s="874"/>
      <c r="AF83" s="874"/>
    </row>
    <row r="84" spans="1:32" x14ac:dyDescent="0.2">
      <c r="A84" s="872" t="s">
        <v>2790</v>
      </c>
      <c r="B84" s="874" t="s">
        <v>100</v>
      </c>
      <c r="C84" s="874" t="s">
        <v>789</v>
      </c>
      <c r="D84" s="874"/>
      <c r="E84" s="874"/>
      <c r="F84" s="874"/>
      <c r="G84" s="874"/>
      <c r="H84" s="874"/>
      <c r="I84" s="874"/>
      <c r="J84" s="874"/>
      <c r="K84" s="874"/>
      <c r="L84" s="874"/>
      <c r="M84" s="874"/>
      <c r="N84" s="874"/>
      <c r="O84" s="874"/>
      <c r="P84" s="874"/>
      <c r="Q84" s="874"/>
      <c r="R84" s="874"/>
      <c r="S84" s="874"/>
      <c r="T84" s="874"/>
      <c r="U84" s="874"/>
      <c r="V84" s="874"/>
      <c r="W84" s="874"/>
      <c r="X84" s="874"/>
      <c r="Y84" s="874"/>
      <c r="Z84" s="874"/>
      <c r="AA84" s="874"/>
      <c r="AB84" s="874"/>
      <c r="AC84" s="874"/>
      <c r="AD84" s="874"/>
      <c r="AE84" s="874"/>
      <c r="AF84" s="874"/>
    </row>
    <row r="85" spans="1:32" x14ac:dyDescent="0.2">
      <c r="A85" s="872" t="s">
        <v>2791</v>
      </c>
      <c r="B85" s="874" t="s">
        <v>207</v>
      </c>
      <c r="C85" s="874" t="s">
        <v>848</v>
      </c>
      <c r="D85" s="874"/>
      <c r="E85" s="874"/>
      <c r="F85" s="874"/>
      <c r="G85" s="874"/>
      <c r="H85" s="874"/>
      <c r="I85" s="874"/>
      <c r="J85" s="874"/>
      <c r="K85" s="874"/>
      <c r="L85" s="874"/>
      <c r="M85" s="874"/>
      <c r="N85" s="874"/>
      <c r="O85" s="874"/>
      <c r="P85" s="874"/>
      <c r="Q85" s="874"/>
      <c r="R85" s="874"/>
      <c r="S85" s="874"/>
      <c r="T85" s="874"/>
      <c r="U85" s="874"/>
      <c r="V85" s="874"/>
      <c r="W85" s="874"/>
      <c r="X85" s="874"/>
      <c r="Y85" s="874"/>
      <c r="Z85" s="874"/>
      <c r="AA85" s="874"/>
      <c r="AB85" s="874"/>
      <c r="AC85" s="874"/>
      <c r="AD85" s="874"/>
      <c r="AE85" s="874"/>
      <c r="AF85" s="874"/>
    </row>
    <row r="86" spans="1:32" x14ac:dyDescent="0.2">
      <c r="A86" s="872" t="s">
        <v>2792</v>
      </c>
      <c r="B86" s="874" t="s">
        <v>206</v>
      </c>
      <c r="C86" s="874" t="s">
        <v>702</v>
      </c>
      <c r="D86" s="874" t="s">
        <v>703</v>
      </c>
      <c r="E86" s="874"/>
      <c r="F86" s="874"/>
      <c r="G86" s="874"/>
      <c r="H86" s="874"/>
      <c r="I86" s="874"/>
      <c r="J86" s="874"/>
      <c r="K86" s="874"/>
      <c r="L86" s="874"/>
      <c r="M86" s="874"/>
      <c r="N86" s="874"/>
      <c r="O86" s="874"/>
      <c r="P86" s="874"/>
      <c r="Q86" s="874"/>
      <c r="R86" s="874"/>
      <c r="S86" s="874"/>
      <c r="T86" s="874"/>
      <c r="U86" s="874"/>
      <c r="V86" s="874"/>
      <c r="W86" s="874"/>
      <c r="X86" s="874"/>
      <c r="Y86" s="874"/>
      <c r="Z86" s="874"/>
      <c r="AA86" s="874"/>
      <c r="AB86" s="874"/>
      <c r="AC86" s="874"/>
      <c r="AD86" s="874"/>
      <c r="AE86" s="874"/>
      <c r="AF86" s="874"/>
    </row>
    <row r="87" spans="1:32" x14ac:dyDescent="0.2">
      <c r="A87" s="872" t="s">
        <v>2793</v>
      </c>
      <c r="B87" s="874" t="s">
        <v>2582</v>
      </c>
      <c r="C87" s="874" t="s">
        <v>703</v>
      </c>
      <c r="D87" s="874" t="s">
        <v>2365</v>
      </c>
      <c r="E87" s="874" t="s">
        <v>2583</v>
      </c>
      <c r="F87" s="874" t="s">
        <v>3575</v>
      </c>
      <c r="G87" s="874" t="s">
        <v>3676</v>
      </c>
      <c r="H87" s="874"/>
      <c r="I87" s="874"/>
      <c r="J87" s="874"/>
      <c r="K87" s="874"/>
      <c r="L87" s="874"/>
      <c r="M87" s="874"/>
      <c r="N87" s="874"/>
      <c r="O87" s="874"/>
      <c r="P87" s="874"/>
      <c r="Q87" s="874"/>
      <c r="R87" s="874"/>
      <c r="S87" s="874"/>
      <c r="T87" s="874"/>
      <c r="U87" s="874"/>
      <c r="V87" s="874"/>
      <c r="W87" s="874"/>
      <c r="X87" s="874"/>
      <c r="Y87" s="874"/>
      <c r="Z87" s="874"/>
      <c r="AA87" s="874"/>
      <c r="AB87" s="874"/>
      <c r="AC87" s="874"/>
      <c r="AD87" s="874"/>
      <c r="AE87" s="874"/>
      <c r="AF87" s="874"/>
    </row>
    <row r="88" spans="1:32" x14ac:dyDescent="0.2">
      <c r="A88" s="872" t="s">
        <v>2794</v>
      </c>
      <c r="B88" s="874" t="s">
        <v>208</v>
      </c>
      <c r="C88" s="874" t="s">
        <v>2371</v>
      </c>
      <c r="D88" s="874" t="s">
        <v>2372</v>
      </c>
      <c r="E88" s="874"/>
      <c r="F88" s="874"/>
      <c r="G88" s="874"/>
      <c r="H88" s="874"/>
      <c r="I88" s="874"/>
      <c r="J88" s="874"/>
      <c r="K88" s="874"/>
      <c r="L88" s="874"/>
      <c r="M88" s="874"/>
      <c r="N88" s="874"/>
      <c r="O88" s="874"/>
      <c r="P88" s="874"/>
      <c r="Q88" s="874"/>
      <c r="R88" s="874"/>
      <c r="S88" s="874"/>
      <c r="T88" s="874"/>
      <c r="U88" s="874"/>
      <c r="V88" s="874"/>
      <c r="W88" s="874"/>
      <c r="X88" s="874"/>
      <c r="Y88" s="874"/>
      <c r="Z88" s="874"/>
      <c r="AA88" s="874"/>
      <c r="AB88" s="874"/>
      <c r="AC88" s="874"/>
      <c r="AD88" s="874"/>
      <c r="AE88" s="874"/>
      <c r="AF88" s="874"/>
    </row>
    <row r="89" spans="1:32" x14ac:dyDescent="0.2">
      <c r="A89" s="872" t="s">
        <v>2795</v>
      </c>
      <c r="B89" s="874" t="s">
        <v>209</v>
      </c>
      <c r="C89" s="874" t="s">
        <v>862</v>
      </c>
      <c r="D89" s="677" t="s">
        <v>6527</v>
      </c>
      <c r="E89" s="874"/>
      <c r="F89" s="874"/>
      <c r="G89" s="874"/>
      <c r="H89" s="874"/>
      <c r="I89" s="874"/>
      <c r="J89" s="874"/>
      <c r="K89" s="874"/>
      <c r="L89" s="874"/>
      <c r="M89" s="874"/>
      <c r="N89" s="874"/>
      <c r="O89" s="874"/>
      <c r="P89" s="874"/>
      <c r="Q89" s="874"/>
      <c r="R89" s="874"/>
      <c r="S89" s="874"/>
      <c r="T89" s="874"/>
      <c r="U89" s="874"/>
      <c r="V89" s="874"/>
      <c r="W89" s="874"/>
      <c r="X89" s="874"/>
      <c r="Y89" s="874"/>
      <c r="Z89" s="874"/>
      <c r="AA89" s="874"/>
      <c r="AB89" s="874"/>
      <c r="AC89" s="874"/>
      <c r="AD89" s="874"/>
      <c r="AE89" s="874"/>
      <c r="AF89" s="874"/>
    </row>
    <row r="90" spans="1:32" x14ac:dyDescent="0.2">
      <c r="A90" s="872" t="s">
        <v>2796</v>
      </c>
      <c r="B90" s="874" t="s">
        <v>16</v>
      </c>
      <c r="C90" s="874" t="s">
        <v>2461</v>
      </c>
      <c r="D90" s="874" t="s">
        <v>698</v>
      </c>
      <c r="E90" s="874" t="s">
        <v>701</v>
      </c>
      <c r="F90" s="874" t="s">
        <v>704</v>
      </c>
      <c r="G90" s="874" t="s">
        <v>705</v>
      </c>
      <c r="H90" s="874"/>
      <c r="I90" s="874"/>
      <c r="J90" s="874"/>
      <c r="K90" s="874"/>
      <c r="L90" s="874"/>
      <c r="M90" s="874"/>
      <c r="N90" s="874"/>
      <c r="O90" s="874"/>
      <c r="P90" s="874"/>
      <c r="Q90" s="874"/>
      <c r="R90" s="874"/>
      <c r="S90" s="874"/>
      <c r="T90" s="874"/>
      <c r="U90" s="874"/>
      <c r="V90" s="874"/>
      <c r="W90" s="874"/>
      <c r="X90" s="874"/>
      <c r="Y90" s="874"/>
      <c r="Z90" s="874"/>
      <c r="AA90" s="874"/>
      <c r="AB90" s="874"/>
      <c r="AC90" s="874"/>
      <c r="AD90" s="874"/>
      <c r="AE90" s="874"/>
      <c r="AF90" s="874"/>
    </row>
    <row r="91" spans="1:32" x14ac:dyDescent="0.2">
      <c r="A91" s="872" t="s">
        <v>2797</v>
      </c>
      <c r="B91" s="874" t="s">
        <v>17</v>
      </c>
      <c r="C91" s="874" t="s">
        <v>719</v>
      </c>
      <c r="D91" s="874" t="s">
        <v>720</v>
      </c>
      <c r="E91" s="874" t="s">
        <v>721</v>
      </c>
      <c r="F91" s="874" t="s">
        <v>722</v>
      </c>
      <c r="G91" s="874" t="s">
        <v>717</v>
      </c>
      <c r="H91" s="874" t="s">
        <v>723</v>
      </c>
      <c r="I91" s="874" t="s">
        <v>718</v>
      </c>
      <c r="J91" s="874" t="s">
        <v>724</v>
      </c>
      <c r="K91" s="874" t="s">
        <v>725</v>
      </c>
      <c r="L91" s="874" t="s">
        <v>3619</v>
      </c>
      <c r="M91" s="874"/>
      <c r="N91" s="874"/>
      <c r="O91" s="874"/>
      <c r="P91" s="874"/>
      <c r="Q91" s="874"/>
      <c r="R91" s="874"/>
      <c r="S91" s="874"/>
      <c r="T91" s="874"/>
      <c r="U91" s="874"/>
      <c r="V91" s="874"/>
      <c r="W91" s="874"/>
      <c r="X91" s="874"/>
      <c r="Y91" s="874"/>
      <c r="Z91" s="874"/>
      <c r="AA91" s="874"/>
      <c r="AB91" s="874"/>
      <c r="AC91" s="874"/>
      <c r="AD91" s="874"/>
      <c r="AE91" s="874"/>
      <c r="AF91" s="874"/>
    </row>
    <row r="92" spans="1:32" x14ac:dyDescent="0.2">
      <c r="A92" s="872" t="s">
        <v>2798</v>
      </c>
      <c r="B92" s="874" t="s">
        <v>18</v>
      </c>
      <c r="C92" s="874" t="s">
        <v>726</v>
      </c>
      <c r="D92" s="874" t="s">
        <v>727</v>
      </c>
      <c r="E92" s="874"/>
      <c r="F92" s="874"/>
      <c r="G92" s="874"/>
      <c r="H92" s="874"/>
      <c r="I92" s="874"/>
      <c r="J92" s="874"/>
      <c r="K92" s="874"/>
      <c r="L92" s="874"/>
      <c r="M92" s="874"/>
      <c r="N92" s="874"/>
      <c r="O92" s="874"/>
      <c r="P92" s="874"/>
      <c r="Q92" s="874"/>
      <c r="R92" s="874"/>
      <c r="S92" s="874"/>
      <c r="T92" s="874"/>
      <c r="U92" s="874"/>
      <c r="V92" s="874"/>
      <c r="W92" s="874"/>
      <c r="X92" s="874"/>
      <c r="Y92" s="874"/>
      <c r="Z92" s="874"/>
      <c r="AA92" s="874"/>
      <c r="AB92" s="874"/>
      <c r="AC92" s="874"/>
      <c r="AD92" s="874"/>
      <c r="AE92" s="874"/>
      <c r="AF92" s="874"/>
    </row>
    <row r="93" spans="1:32" x14ac:dyDescent="0.2">
      <c r="A93" s="872" t="s">
        <v>2799</v>
      </c>
      <c r="B93" s="874" t="s">
        <v>102</v>
      </c>
      <c r="C93" s="874" t="s">
        <v>778</v>
      </c>
      <c r="D93" s="874"/>
      <c r="E93" s="874"/>
      <c r="F93" s="874"/>
      <c r="G93" s="874"/>
      <c r="H93" s="874"/>
      <c r="I93" s="874"/>
      <c r="J93" s="874"/>
      <c r="K93" s="874"/>
      <c r="L93" s="874"/>
      <c r="M93" s="874"/>
      <c r="N93" s="874"/>
      <c r="O93" s="874"/>
      <c r="P93" s="874"/>
      <c r="Q93" s="874"/>
      <c r="R93" s="874"/>
      <c r="S93" s="874"/>
      <c r="T93" s="874"/>
      <c r="U93" s="874"/>
      <c r="V93" s="874"/>
      <c r="W93" s="874"/>
      <c r="X93" s="874"/>
      <c r="Y93" s="874"/>
      <c r="Z93" s="874"/>
      <c r="AA93" s="874"/>
      <c r="AB93" s="874"/>
      <c r="AC93" s="874"/>
      <c r="AD93" s="874"/>
      <c r="AE93" s="874"/>
      <c r="AF93" s="874"/>
    </row>
    <row r="94" spans="1:32" x14ac:dyDescent="0.2">
      <c r="A94" s="872" t="s">
        <v>2800</v>
      </c>
      <c r="B94" s="874" t="s">
        <v>210</v>
      </c>
      <c r="C94" s="874" t="s">
        <v>697</v>
      </c>
      <c r="D94" s="874" t="s">
        <v>737</v>
      </c>
      <c r="E94" s="874" t="s">
        <v>731</v>
      </c>
      <c r="F94" s="874" t="s">
        <v>2047</v>
      </c>
      <c r="G94" s="874"/>
      <c r="H94" s="874"/>
      <c r="I94" s="874"/>
      <c r="J94" s="874"/>
      <c r="K94" s="874"/>
      <c r="L94" s="874"/>
      <c r="M94" s="874"/>
      <c r="N94" s="874"/>
      <c r="O94" s="874"/>
      <c r="P94" s="874"/>
      <c r="Q94" s="874"/>
      <c r="R94" s="874"/>
      <c r="S94" s="874"/>
      <c r="T94" s="874"/>
      <c r="U94" s="874"/>
      <c r="V94" s="874"/>
      <c r="W94" s="874"/>
      <c r="X94" s="874"/>
      <c r="Y94" s="874"/>
      <c r="Z94" s="874"/>
      <c r="AA94" s="874"/>
      <c r="AB94" s="874"/>
      <c r="AC94" s="874"/>
      <c r="AD94" s="874"/>
      <c r="AE94" s="874"/>
      <c r="AF94" s="874"/>
    </row>
    <row r="95" spans="1:32" x14ac:dyDescent="0.2">
      <c r="A95" s="872" t="s">
        <v>2801</v>
      </c>
      <c r="B95" s="874" t="s">
        <v>213</v>
      </c>
      <c r="C95" s="874" t="s">
        <v>700</v>
      </c>
      <c r="D95" s="874" t="s">
        <v>740</v>
      </c>
      <c r="E95" s="874" t="s">
        <v>866</v>
      </c>
      <c r="F95" s="874" t="s">
        <v>699</v>
      </c>
      <c r="G95" s="874" t="s">
        <v>865</v>
      </c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4"/>
      <c r="AA95" s="874"/>
      <c r="AB95" s="874"/>
      <c r="AC95" s="874"/>
      <c r="AD95" s="874"/>
      <c r="AE95" s="874"/>
      <c r="AF95" s="874"/>
    </row>
    <row r="96" spans="1:32" x14ac:dyDescent="0.2">
      <c r="A96" s="872" t="s">
        <v>2802</v>
      </c>
      <c r="B96" s="874" t="s">
        <v>212</v>
      </c>
      <c r="C96" s="874" t="s">
        <v>759</v>
      </c>
      <c r="D96" s="874" t="s">
        <v>2373</v>
      </c>
      <c r="E96" s="874" t="s">
        <v>2365</v>
      </c>
      <c r="F96" s="874"/>
      <c r="G96" s="874"/>
      <c r="H96" s="874"/>
      <c r="I96" s="874"/>
      <c r="J96" s="874"/>
      <c r="K96" s="874"/>
      <c r="L96" s="874"/>
      <c r="M96" s="874"/>
      <c r="N96" s="874"/>
      <c r="O96" s="874"/>
      <c r="P96" s="874"/>
      <c r="Q96" s="874"/>
      <c r="R96" s="874"/>
      <c r="S96" s="874"/>
      <c r="T96" s="874"/>
      <c r="U96" s="874"/>
      <c r="V96" s="874"/>
      <c r="W96" s="874"/>
      <c r="X96" s="874"/>
      <c r="Y96" s="874"/>
      <c r="Z96" s="874"/>
      <c r="AA96" s="874"/>
      <c r="AB96" s="874"/>
      <c r="AC96" s="874"/>
      <c r="AD96" s="874"/>
      <c r="AE96" s="874"/>
      <c r="AF96" s="874"/>
    </row>
    <row r="97" spans="1:32" x14ac:dyDescent="0.2">
      <c r="A97" s="872" t="s">
        <v>2803</v>
      </c>
      <c r="B97" s="874" t="s">
        <v>211</v>
      </c>
      <c r="C97" s="874" t="s">
        <v>863</v>
      </c>
      <c r="D97" s="874"/>
      <c r="E97" s="874"/>
      <c r="F97" s="874"/>
      <c r="G97" s="874"/>
      <c r="H97" s="874"/>
      <c r="I97" s="874"/>
      <c r="J97" s="874"/>
      <c r="K97" s="874"/>
      <c r="L97" s="874"/>
      <c r="M97" s="874"/>
      <c r="N97" s="874"/>
      <c r="O97" s="874"/>
      <c r="P97" s="874"/>
      <c r="Q97" s="874"/>
      <c r="R97" s="874"/>
      <c r="S97" s="874"/>
      <c r="T97" s="874"/>
      <c r="U97" s="874"/>
      <c r="V97" s="874"/>
      <c r="W97" s="874"/>
      <c r="X97" s="874"/>
      <c r="Y97" s="874"/>
      <c r="Z97" s="874"/>
      <c r="AA97" s="874"/>
      <c r="AB97" s="874"/>
      <c r="AC97" s="874"/>
      <c r="AD97" s="874"/>
      <c r="AE97" s="874"/>
      <c r="AF97" s="874"/>
    </row>
    <row r="98" spans="1:32" x14ac:dyDescent="0.2">
      <c r="A98" s="872" t="s">
        <v>2804</v>
      </c>
      <c r="B98" s="459" t="s">
        <v>6505</v>
      </c>
      <c r="C98" s="874" t="s">
        <v>808</v>
      </c>
      <c r="D98" s="874"/>
      <c r="E98" s="874"/>
      <c r="F98" s="874"/>
      <c r="G98" s="874"/>
      <c r="H98" s="874"/>
      <c r="I98" s="874"/>
      <c r="J98" s="874"/>
      <c r="K98" s="874"/>
      <c r="L98" s="874"/>
      <c r="M98" s="874"/>
      <c r="N98" s="874"/>
      <c r="O98" s="874"/>
      <c r="P98" s="874"/>
      <c r="Q98" s="874"/>
      <c r="R98" s="874"/>
      <c r="S98" s="874"/>
      <c r="T98" s="874"/>
      <c r="U98" s="874"/>
      <c r="V98" s="874"/>
      <c r="W98" s="874"/>
      <c r="X98" s="874"/>
      <c r="Y98" s="874"/>
      <c r="Z98" s="874"/>
      <c r="AA98" s="874"/>
      <c r="AB98" s="874"/>
      <c r="AC98" s="874"/>
      <c r="AD98" s="874"/>
      <c r="AE98" s="874"/>
      <c r="AF98" s="874"/>
    </row>
    <row r="99" spans="1:32" x14ac:dyDescent="0.2">
      <c r="A99" s="872" t="s">
        <v>2805</v>
      </c>
      <c r="B99" s="874" t="s">
        <v>2611</v>
      </c>
      <c r="C99" s="874" t="s">
        <v>2068</v>
      </c>
      <c r="D99" s="874" t="s">
        <v>2486</v>
      </c>
      <c r="E99" s="874"/>
      <c r="F99" s="874"/>
      <c r="G99" s="874"/>
      <c r="H99" s="874"/>
      <c r="I99" s="874"/>
      <c r="J99" s="874"/>
      <c r="K99" s="874"/>
      <c r="L99" s="874"/>
      <c r="M99" s="874"/>
      <c r="N99" s="874"/>
      <c r="O99" s="874"/>
      <c r="P99" s="874"/>
      <c r="Q99" s="874"/>
      <c r="R99" s="874"/>
      <c r="S99" s="874"/>
      <c r="T99" s="874"/>
      <c r="U99" s="874"/>
      <c r="V99" s="874"/>
      <c r="W99" s="874"/>
      <c r="X99" s="874"/>
      <c r="Y99" s="874"/>
      <c r="Z99" s="874"/>
      <c r="AA99" s="874"/>
      <c r="AB99" s="874"/>
      <c r="AC99" s="874"/>
      <c r="AD99" s="874"/>
      <c r="AE99" s="874"/>
      <c r="AF99" s="874"/>
    </row>
    <row r="100" spans="1:32" x14ac:dyDescent="0.2">
      <c r="A100" s="872" t="s">
        <v>2806</v>
      </c>
      <c r="B100" s="874" t="s">
        <v>19</v>
      </c>
      <c r="C100" s="874" t="s">
        <v>728</v>
      </c>
      <c r="D100" s="874" t="s">
        <v>3637</v>
      </c>
      <c r="E100" s="874" t="s">
        <v>704</v>
      </c>
      <c r="F100" s="874" t="s">
        <v>705</v>
      </c>
      <c r="G100" s="874" t="s">
        <v>2269</v>
      </c>
      <c r="H100" s="874"/>
      <c r="I100" s="874"/>
      <c r="J100" s="874"/>
      <c r="K100" s="874"/>
      <c r="L100" s="874"/>
      <c r="M100" s="874"/>
      <c r="N100" s="874"/>
      <c r="O100" s="874"/>
      <c r="P100" s="874"/>
      <c r="Q100" s="874"/>
      <c r="R100" s="874"/>
      <c r="S100" s="874"/>
      <c r="T100" s="874"/>
      <c r="U100" s="874"/>
      <c r="V100" s="874"/>
      <c r="W100" s="874"/>
      <c r="X100" s="874"/>
      <c r="Y100" s="874"/>
      <c r="Z100" s="874"/>
      <c r="AA100" s="874"/>
      <c r="AB100" s="874"/>
      <c r="AC100" s="874"/>
      <c r="AD100" s="874"/>
      <c r="AE100" s="874"/>
      <c r="AF100" s="874"/>
    </row>
    <row r="101" spans="1:32" x14ac:dyDescent="0.2">
      <c r="A101" s="872" t="s">
        <v>2807</v>
      </c>
      <c r="B101" s="874" t="s">
        <v>2472</v>
      </c>
      <c r="C101" s="874" t="s">
        <v>704</v>
      </c>
      <c r="D101" s="874" t="s">
        <v>2069</v>
      </c>
      <c r="E101" s="874"/>
      <c r="F101" s="874"/>
      <c r="G101" s="874"/>
      <c r="H101" s="874"/>
      <c r="I101" s="874"/>
      <c r="J101" s="874"/>
      <c r="K101" s="874"/>
      <c r="L101" s="874"/>
      <c r="M101" s="874"/>
      <c r="N101" s="874"/>
      <c r="O101" s="874"/>
      <c r="P101" s="874"/>
      <c r="Q101" s="874"/>
      <c r="R101" s="874"/>
      <c r="S101" s="874"/>
      <c r="T101" s="874"/>
      <c r="U101" s="874"/>
      <c r="V101" s="874"/>
      <c r="W101" s="874"/>
      <c r="X101" s="874"/>
      <c r="Y101" s="874"/>
      <c r="Z101" s="874"/>
      <c r="AA101" s="874"/>
      <c r="AB101" s="874"/>
      <c r="AC101" s="874"/>
      <c r="AD101" s="874"/>
      <c r="AE101" s="874"/>
      <c r="AF101" s="874"/>
    </row>
    <row r="102" spans="1:32" x14ac:dyDescent="0.2">
      <c r="A102" s="872" t="s">
        <v>2808</v>
      </c>
      <c r="B102" s="874" t="s">
        <v>2809</v>
      </c>
      <c r="C102" s="874" t="s">
        <v>742</v>
      </c>
      <c r="D102" s="874" t="s">
        <v>699</v>
      </c>
      <c r="E102" s="874" t="s">
        <v>698</v>
      </c>
      <c r="F102" s="874"/>
      <c r="G102" s="874"/>
      <c r="H102" s="874"/>
      <c r="I102" s="874"/>
      <c r="J102" s="874"/>
      <c r="K102" s="874"/>
      <c r="L102" s="874"/>
      <c r="M102" s="874"/>
      <c r="N102" s="874"/>
      <c r="O102" s="874"/>
      <c r="P102" s="874"/>
      <c r="Q102" s="874"/>
      <c r="R102" s="874"/>
      <c r="S102" s="874"/>
      <c r="T102" s="874"/>
      <c r="U102" s="874"/>
      <c r="V102" s="874"/>
      <c r="W102" s="874"/>
      <c r="X102" s="874"/>
      <c r="Y102" s="874"/>
      <c r="Z102" s="874"/>
      <c r="AA102" s="874"/>
      <c r="AB102" s="874"/>
      <c r="AC102" s="874"/>
      <c r="AD102" s="874"/>
      <c r="AE102" s="874"/>
      <c r="AF102" s="874"/>
    </row>
    <row r="103" spans="1:32" x14ac:dyDescent="0.2">
      <c r="A103" s="872" t="s">
        <v>2810</v>
      </c>
      <c r="B103" s="874" t="s">
        <v>216</v>
      </c>
      <c r="C103" s="874" t="s">
        <v>742</v>
      </c>
      <c r="D103" s="874" t="s">
        <v>814</v>
      </c>
      <c r="E103" s="874"/>
      <c r="F103" s="874"/>
      <c r="G103" s="874"/>
      <c r="H103" s="874"/>
      <c r="I103" s="874"/>
      <c r="J103" s="874"/>
      <c r="K103" s="874"/>
      <c r="L103" s="874"/>
      <c r="M103" s="874"/>
      <c r="N103" s="874"/>
      <c r="O103" s="874"/>
      <c r="P103" s="874"/>
      <c r="Q103" s="874"/>
      <c r="R103" s="874"/>
      <c r="S103" s="874"/>
      <c r="T103" s="874"/>
      <c r="U103" s="874"/>
      <c r="V103" s="874"/>
      <c r="W103" s="874"/>
      <c r="X103" s="874"/>
      <c r="Y103" s="874"/>
      <c r="Z103" s="874"/>
      <c r="AA103" s="874"/>
      <c r="AB103" s="874"/>
      <c r="AC103" s="874"/>
      <c r="AD103" s="874"/>
      <c r="AE103" s="874"/>
      <c r="AF103" s="874"/>
    </row>
    <row r="104" spans="1:32" x14ac:dyDescent="0.2">
      <c r="A104" s="872" t="s">
        <v>2811</v>
      </c>
      <c r="B104" s="874" t="s">
        <v>215</v>
      </c>
      <c r="C104" s="874" t="s">
        <v>778</v>
      </c>
      <c r="D104" s="874" t="s">
        <v>858</v>
      </c>
      <c r="E104" s="874" t="s">
        <v>703</v>
      </c>
      <c r="F104" s="874" t="s">
        <v>2285</v>
      </c>
      <c r="G104" s="874" t="s">
        <v>2288</v>
      </c>
      <c r="H104" s="874" t="s">
        <v>2287</v>
      </c>
      <c r="I104" s="874" t="s">
        <v>2487</v>
      </c>
      <c r="J104" s="874" t="s">
        <v>868</v>
      </c>
      <c r="K104" s="874" t="s">
        <v>2071</v>
      </c>
      <c r="L104" s="875" t="s">
        <v>3587</v>
      </c>
      <c r="M104" s="874"/>
      <c r="N104" s="874"/>
      <c r="O104" s="874"/>
      <c r="P104" s="874"/>
      <c r="Q104" s="874"/>
      <c r="R104" s="874"/>
      <c r="S104" s="874"/>
      <c r="T104" s="874"/>
      <c r="U104" s="874"/>
      <c r="V104" s="874"/>
      <c r="W104" s="874"/>
      <c r="X104" s="874"/>
      <c r="Y104" s="874"/>
      <c r="Z104" s="874"/>
      <c r="AA104" s="874"/>
      <c r="AB104" s="874"/>
      <c r="AC104" s="874"/>
      <c r="AD104" s="874"/>
      <c r="AE104" s="874"/>
      <c r="AF104" s="874"/>
    </row>
    <row r="105" spans="1:32" x14ac:dyDescent="0.2">
      <c r="A105" s="872" t="s">
        <v>2812</v>
      </c>
      <c r="B105" s="874" t="s">
        <v>214</v>
      </c>
      <c r="C105" s="874" t="s">
        <v>867</v>
      </c>
      <c r="D105" s="874" t="s">
        <v>2070</v>
      </c>
      <c r="E105" s="874"/>
      <c r="F105" s="874"/>
      <c r="G105" s="874"/>
      <c r="H105" s="874"/>
      <c r="I105" s="874"/>
      <c r="J105" s="874"/>
      <c r="K105" s="874"/>
      <c r="L105" s="874"/>
      <c r="M105" s="874"/>
      <c r="N105" s="874"/>
      <c r="O105" s="874"/>
      <c r="P105" s="874"/>
      <c r="Q105" s="874"/>
      <c r="R105" s="874"/>
      <c r="S105" s="874"/>
      <c r="T105" s="874"/>
      <c r="U105" s="874"/>
      <c r="V105" s="874"/>
      <c r="W105" s="874"/>
      <c r="X105" s="874"/>
      <c r="Y105" s="874"/>
      <c r="Z105" s="874"/>
      <c r="AA105" s="874"/>
      <c r="AB105" s="874"/>
      <c r="AC105" s="874"/>
      <c r="AD105" s="874"/>
      <c r="AE105" s="874"/>
      <c r="AF105" s="874"/>
    </row>
    <row r="106" spans="1:32" x14ac:dyDescent="0.2">
      <c r="A106" s="872" t="s">
        <v>2813</v>
      </c>
      <c r="B106" s="874" t="s">
        <v>219</v>
      </c>
      <c r="C106" s="874" t="s">
        <v>735</v>
      </c>
      <c r="D106" s="874"/>
      <c r="E106" s="874"/>
      <c r="F106" s="874"/>
      <c r="G106" s="874"/>
      <c r="H106" s="874"/>
      <c r="J106" s="874"/>
      <c r="L106" s="874"/>
      <c r="M106" s="874"/>
      <c r="N106" s="874"/>
      <c r="O106" s="874"/>
      <c r="P106" s="874"/>
      <c r="Q106" s="874"/>
      <c r="R106" s="874"/>
      <c r="S106" s="874"/>
      <c r="T106" s="874"/>
      <c r="U106" s="874"/>
      <c r="V106" s="874"/>
      <c r="W106" s="874"/>
      <c r="X106" s="874"/>
      <c r="Y106" s="874"/>
      <c r="Z106" s="874"/>
      <c r="AA106" s="874"/>
      <c r="AB106" s="874"/>
      <c r="AC106" s="874"/>
      <c r="AD106" s="874"/>
      <c r="AE106" s="874"/>
      <c r="AF106" s="874"/>
    </row>
    <row r="107" spans="1:32" x14ac:dyDescent="0.2">
      <c r="A107" s="872" t="s">
        <v>2814</v>
      </c>
      <c r="B107" s="874" t="s">
        <v>217</v>
      </c>
      <c r="C107" s="874" t="s">
        <v>696</v>
      </c>
      <c r="D107" s="874" t="s">
        <v>731</v>
      </c>
      <c r="E107" s="874"/>
      <c r="F107" s="874"/>
      <c r="G107" s="874"/>
      <c r="H107" s="874"/>
      <c r="I107" s="874"/>
      <c r="J107" s="874"/>
      <c r="K107" s="874"/>
      <c r="L107" s="874"/>
      <c r="M107" s="874"/>
      <c r="N107" s="874"/>
      <c r="O107" s="874"/>
      <c r="P107" s="874"/>
      <c r="Q107" s="874"/>
      <c r="R107" s="874"/>
      <c r="S107" s="874"/>
      <c r="T107" s="874"/>
      <c r="U107" s="874"/>
      <c r="V107" s="874"/>
      <c r="W107" s="874"/>
      <c r="X107" s="874"/>
      <c r="Y107" s="874"/>
      <c r="Z107" s="874"/>
      <c r="AA107" s="874"/>
      <c r="AB107" s="874"/>
      <c r="AC107" s="874"/>
      <c r="AD107" s="874"/>
      <c r="AE107" s="874"/>
      <c r="AF107" s="874"/>
    </row>
    <row r="108" spans="1:32" x14ac:dyDescent="0.2">
      <c r="A108" s="872" t="s">
        <v>2815</v>
      </c>
      <c r="B108" s="874" t="s">
        <v>218</v>
      </c>
      <c r="C108" s="874" t="s">
        <v>696</v>
      </c>
      <c r="D108" s="874" t="s">
        <v>731</v>
      </c>
      <c r="E108" s="874"/>
      <c r="F108" s="874"/>
      <c r="G108" s="874"/>
      <c r="H108" s="874"/>
      <c r="I108" s="874"/>
      <c r="J108" s="874"/>
      <c r="K108" s="874"/>
      <c r="L108" s="874"/>
      <c r="M108" s="874"/>
      <c r="N108" s="874"/>
      <c r="O108" s="874"/>
      <c r="P108" s="874"/>
      <c r="Q108" s="874"/>
      <c r="R108" s="874"/>
      <c r="S108" s="874"/>
      <c r="T108" s="874"/>
      <c r="U108" s="874"/>
      <c r="V108" s="874"/>
      <c r="W108" s="874"/>
      <c r="X108" s="874"/>
      <c r="Y108" s="874"/>
      <c r="Z108" s="874"/>
      <c r="AA108" s="874"/>
      <c r="AB108" s="874"/>
      <c r="AC108" s="874"/>
      <c r="AD108" s="874"/>
      <c r="AE108" s="874"/>
      <c r="AF108" s="874"/>
    </row>
    <row r="109" spans="1:32" x14ac:dyDescent="0.2">
      <c r="A109" s="872" t="s">
        <v>2816</v>
      </c>
      <c r="B109" s="874" t="s">
        <v>20</v>
      </c>
      <c r="C109" s="874" t="s">
        <v>3637</v>
      </c>
      <c r="D109" s="874" t="s">
        <v>2443</v>
      </c>
      <c r="E109" s="875" t="s">
        <v>696</v>
      </c>
      <c r="F109" s="874" t="s">
        <v>2031</v>
      </c>
      <c r="G109" s="874"/>
      <c r="H109" s="874"/>
      <c r="I109" s="874"/>
      <c r="J109" s="874"/>
      <c r="K109" s="874"/>
      <c r="L109" s="874"/>
      <c r="M109" s="874"/>
      <c r="N109" s="874"/>
      <c r="O109" s="874"/>
      <c r="P109" s="874"/>
      <c r="Q109" s="874"/>
      <c r="R109" s="874"/>
      <c r="S109" s="874"/>
      <c r="T109" s="874"/>
      <c r="U109" s="874"/>
      <c r="V109" s="874"/>
      <c r="W109" s="874"/>
      <c r="X109" s="874"/>
      <c r="Y109" s="874"/>
      <c r="Z109" s="874"/>
      <c r="AA109" s="874"/>
      <c r="AB109" s="874"/>
      <c r="AC109" s="874"/>
      <c r="AD109" s="874"/>
      <c r="AE109" s="874"/>
      <c r="AF109" s="874"/>
    </row>
    <row r="110" spans="1:32" x14ac:dyDescent="0.2">
      <c r="A110" s="872" t="s">
        <v>2817</v>
      </c>
      <c r="B110" s="874" t="s">
        <v>105</v>
      </c>
      <c r="C110" s="874" t="s">
        <v>700</v>
      </c>
      <c r="D110" s="874" t="s">
        <v>792</v>
      </c>
      <c r="E110" s="874"/>
      <c r="F110" s="874"/>
      <c r="G110" s="874"/>
      <c r="H110" s="874"/>
      <c r="I110" s="874"/>
      <c r="J110" s="874"/>
      <c r="K110" s="874"/>
      <c r="L110" s="874"/>
      <c r="M110" s="874"/>
      <c r="N110" s="874"/>
      <c r="O110" s="874"/>
      <c r="P110" s="874"/>
      <c r="Q110" s="874"/>
      <c r="R110" s="874"/>
      <c r="S110" s="874"/>
      <c r="T110" s="874"/>
      <c r="U110" s="874"/>
      <c r="V110" s="874"/>
      <c r="W110" s="874"/>
      <c r="X110" s="874"/>
      <c r="Y110" s="874"/>
      <c r="Z110" s="874"/>
      <c r="AA110" s="874"/>
      <c r="AB110" s="874"/>
      <c r="AC110" s="874"/>
      <c r="AD110" s="874"/>
      <c r="AE110" s="874"/>
      <c r="AF110" s="874"/>
    </row>
    <row r="111" spans="1:32" x14ac:dyDescent="0.2">
      <c r="A111" s="872" t="s">
        <v>2818</v>
      </c>
      <c r="B111" s="874" t="s">
        <v>106</v>
      </c>
      <c r="C111" s="874" t="s">
        <v>704</v>
      </c>
      <c r="D111" s="874"/>
      <c r="E111" s="874"/>
      <c r="F111" s="874"/>
      <c r="G111" s="874"/>
      <c r="H111" s="874"/>
      <c r="I111" s="874"/>
      <c r="J111" s="874"/>
      <c r="K111" s="874"/>
      <c r="L111" s="874"/>
      <c r="M111" s="874"/>
      <c r="N111" s="874"/>
      <c r="O111" s="874"/>
      <c r="P111" s="874"/>
      <c r="Q111" s="874"/>
      <c r="R111" s="874"/>
      <c r="S111" s="874"/>
      <c r="T111" s="874"/>
      <c r="U111" s="874"/>
      <c r="V111" s="874"/>
      <c r="W111" s="874"/>
      <c r="X111" s="874"/>
      <c r="Y111" s="874"/>
      <c r="Z111" s="874"/>
      <c r="AA111" s="874"/>
      <c r="AB111" s="874"/>
      <c r="AC111" s="874"/>
      <c r="AD111" s="874"/>
      <c r="AE111" s="874"/>
      <c r="AF111" s="874"/>
    </row>
    <row r="112" spans="1:32" x14ac:dyDescent="0.2">
      <c r="A112" s="872" t="s">
        <v>2819</v>
      </c>
      <c r="B112" s="874" t="s">
        <v>104</v>
      </c>
      <c r="C112" s="874" t="s">
        <v>697</v>
      </c>
      <c r="D112" s="874" t="s">
        <v>791</v>
      </c>
      <c r="E112" s="874"/>
      <c r="F112" s="874"/>
      <c r="G112" s="874"/>
      <c r="H112" s="874"/>
      <c r="I112" s="874"/>
      <c r="J112" s="874"/>
      <c r="K112" s="874"/>
      <c r="L112" s="874"/>
      <c r="M112" s="874"/>
      <c r="N112" s="874"/>
      <c r="O112" s="874"/>
      <c r="P112" s="874"/>
      <c r="Q112" s="874"/>
      <c r="R112" s="874"/>
      <c r="S112" s="874"/>
      <c r="T112" s="874"/>
      <c r="U112" s="874"/>
      <c r="V112" s="874"/>
      <c r="W112" s="874"/>
      <c r="X112" s="874"/>
      <c r="Y112" s="874"/>
      <c r="Z112" s="874"/>
      <c r="AA112" s="874"/>
      <c r="AB112" s="874"/>
      <c r="AC112" s="874"/>
      <c r="AD112" s="874"/>
      <c r="AE112" s="874"/>
      <c r="AF112" s="874"/>
    </row>
    <row r="113" spans="1:32" x14ac:dyDescent="0.2">
      <c r="A113" s="872" t="s">
        <v>2820</v>
      </c>
      <c r="B113" s="874" t="s">
        <v>103</v>
      </c>
      <c r="C113" s="874" t="s">
        <v>731</v>
      </c>
      <c r="D113" s="874" t="s">
        <v>790</v>
      </c>
      <c r="E113" s="874"/>
      <c r="F113" s="874"/>
      <c r="G113" s="874"/>
      <c r="H113" s="874"/>
      <c r="I113" s="874"/>
      <c r="J113" s="874"/>
      <c r="K113" s="874"/>
      <c r="L113" s="874"/>
      <c r="M113" s="874"/>
      <c r="N113" s="874"/>
      <c r="O113" s="874"/>
      <c r="P113" s="874"/>
      <c r="Q113" s="874"/>
      <c r="R113" s="874"/>
      <c r="S113" s="874"/>
      <c r="T113" s="874"/>
      <c r="U113" s="874"/>
      <c r="V113" s="874"/>
      <c r="W113" s="874"/>
      <c r="X113" s="874"/>
      <c r="Y113" s="874"/>
      <c r="Z113" s="874"/>
      <c r="AA113" s="874"/>
      <c r="AB113" s="874"/>
      <c r="AC113" s="874"/>
      <c r="AD113" s="874"/>
      <c r="AE113" s="874"/>
      <c r="AF113" s="874"/>
    </row>
    <row r="114" spans="1:32" x14ac:dyDescent="0.2">
      <c r="A114" s="872" t="s">
        <v>2821</v>
      </c>
      <c r="B114" s="874" t="s">
        <v>2612</v>
      </c>
      <c r="C114" s="874" t="s">
        <v>2279</v>
      </c>
      <c r="D114" s="874"/>
      <c r="E114" s="874"/>
      <c r="F114" s="874"/>
      <c r="G114" s="874"/>
      <c r="H114" s="874"/>
      <c r="I114" s="874"/>
      <c r="J114" s="874"/>
      <c r="K114" s="874"/>
      <c r="L114" s="874"/>
      <c r="M114" s="874"/>
      <c r="N114" s="874"/>
      <c r="O114" s="874"/>
      <c r="P114" s="874"/>
      <c r="Q114" s="874"/>
      <c r="R114" s="874"/>
      <c r="S114" s="874"/>
      <c r="T114" s="874"/>
      <c r="U114" s="874"/>
      <c r="V114" s="874"/>
      <c r="W114" s="874"/>
      <c r="X114" s="874"/>
      <c r="Y114" s="874"/>
      <c r="Z114" s="874"/>
      <c r="AA114" s="874"/>
      <c r="AB114" s="874"/>
      <c r="AC114" s="874"/>
      <c r="AD114" s="874"/>
      <c r="AE114" s="874"/>
      <c r="AF114" s="874"/>
    </row>
    <row r="115" spans="1:32" x14ac:dyDescent="0.2">
      <c r="A115" s="872" t="s">
        <v>2822</v>
      </c>
      <c r="B115" s="874" t="s">
        <v>222</v>
      </c>
      <c r="C115" s="874" t="s">
        <v>863</v>
      </c>
      <c r="D115" s="874"/>
      <c r="E115" s="874"/>
      <c r="F115" s="874"/>
      <c r="G115" s="874"/>
      <c r="H115" s="874"/>
      <c r="I115" s="874"/>
      <c r="J115" s="874"/>
      <c r="K115" s="874"/>
      <c r="L115" s="874"/>
      <c r="M115" s="874"/>
      <c r="N115" s="874"/>
      <c r="O115" s="874"/>
      <c r="P115" s="874"/>
      <c r="Q115" s="874"/>
      <c r="R115" s="874"/>
      <c r="S115" s="874"/>
      <c r="T115" s="874"/>
      <c r="U115" s="874"/>
      <c r="V115" s="874"/>
      <c r="W115" s="874"/>
      <c r="X115" s="874"/>
      <c r="Y115" s="874"/>
      <c r="Z115" s="874"/>
      <c r="AA115" s="874"/>
      <c r="AB115" s="874"/>
      <c r="AC115" s="874"/>
      <c r="AD115" s="874"/>
      <c r="AE115" s="874"/>
      <c r="AF115" s="874"/>
    </row>
    <row r="116" spans="1:32" x14ac:dyDescent="0.2">
      <c r="A116" s="872" t="s">
        <v>2823</v>
      </c>
      <c r="B116" s="874" t="s">
        <v>224</v>
      </c>
      <c r="C116" s="874" t="s">
        <v>2365</v>
      </c>
      <c r="D116" s="874" t="s">
        <v>2677</v>
      </c>
      <c r="E116" s="874" t="s">
        <v>943</v>
      </c>
      <c r="F116" s="874"/>
      <c r="G116" s="874"/>
      <c r="H116" s="874"/>
      <c r="I116" s="874"/>
      <c r="J116" s="874"/>
      <c r="K116" s="874"/>
      <c r="L116" s="874"/>
      <c r="M116" s="874"/>
      <c r="N116" s="874"/>
      <c r="O116" s="874"/>
      <c r="P116" s="874"/>
      <c r="Q116" s="874"/>
      <c r="R116" s="874"/>
      <c r="S116" s="874"/>
      <c r="T116" s="874"/>
      <c r="U116" s="874"/>
      <c r="V116" s="874"/>
      <c r="W116" s="874"/>
      <c r="X116" s="874"/>
      <c r="Y116" s="874"/>
      <c r="Z116" s="874"/>
      <c r="AA116" s="874"/>
      <c r="AB116" s="874"/>
      <c r="AC116" s="874"/>
      <c r="AD116" s="874"/>
      <c r="AE116" s="874"/>
      <c r="AF116" s="874"/>
    </row>
    <row r="117" spans="1:32" x14ac:dyDescent="0.2">
      <c r="A117" s="872" t="s">
        <v>2824</v>
      </c>
      <c r="B117" s="874" t="s">
        <v>223</v>
      </c>
      <c r="C117" s="874" t="s">
        <v>784</v>
      </c>
      <c r="D117" s="874" t="s">
        <v>731</v>
      </c>
      <c r="E117" s="874" t="s">
        <v>2072</v>
      </c>
      <c r="F117" s="874" t="s">
        <v>3651</v>
      </c>
      <c r="G117" s="874"/>
      <c r="H117" s="874"/>
      <c r="I117" s="874"/>
      <c r="J117" s="874"/>
      <c r="K117" s="874"/>
      <c r="L117" s="874"/>
      <c r="M117" s="874"/>
      <c r="N117" s="874"/>
      <c r="O117" s="874"/>
      <c r="P117" s="874"/>
      <c r="Q117" s="874"/>
      <c r="R117" s="874"/>
      <c r="S117" s="874"/>
      <c r="T117" s="874"/>
      <c r="U117" s="874"/>
      <c r="V117" s="874"/>
      <c r="W117" s="874"/>
      <c r="X117" s="874"/>
      <c r="Y117" s="874"/>
      <c r="Z117" s="874"/>
      <c r="AA117" s="874"/>
      <c r="AB117" s="874"/>
      <c r="AC117" s="874"/>
      <c r="AD117" s="874"/>
      <c r="AE117" s="874"/>
      <c r="AF117" s="874"/>
    </row>
    <row r="118" spans="1:32" x14ac:dyDescent="0.2">
      <c r="A118" s="872" t="s">
        <v>2825</v>
      </c>
      <c r="B118" s="874" t="s">
        <v>226</v>
      </c>
      <c r="C118" s="874" t="s">
        <v>796</v>
      </c>
      <c r="D118" s="874" t="s">
        <v>703</v>
      </c>
      <c r="E118" s="874" t="s">
        <v>778</v>
      </c>
      <c r="F118" s="874" t="s">
        <v>2073</v>
      </c>
      <c r="G118" s="874" t="s">
        <v>2584</v>
      </c>
      <c r="H118" s="874"/>
      <c r="I118" s="874"/>
      <c r="J118" s="874"/>
      <c r="K118" s="874"/>
      <c r="L118" s="874"/>
      <c r="M118" s="874"/>
      <c r="N118" s="874"/>
      <c r="O118" s="874"/>
      <c r="P118" s="874"/>
      <c r="Q118" s="874"/>
      <c r="R118" s="874"/>
      <c r="S118" s="874"/>
      <c r="T118" s="874"/>
      <c r="U118" s="874"/>
      <c r="V118" s="874"/>
      <c r="W118" s="874"/>
      <c r="X118" s="874"/>
      <c r="Y118" s="874"/>
      <c r="Z118" s="874"/>
      <c r="AA118" s="874"/>
      <c r="AB118" s="874"/>
      <c r="AC118" s="874"/>
      <c r="AD118" s="874"/>
      <c r="AE118" s="874"/>
      <c r="AF118" s="874"/>
    </row>
    <row r="119" spans="1:32" x14ac:dyDescent="0.2">
      <c r="A119" s="872" t="s">
        <v>2826</v>
      </c>
      <c r="B119" s="874" t="s">
        <v>227</v>
      </c>
      <c r="C119" s="874" t="s">
        <v>708</v>
      </c>
      <c r="D119" s="874"/>
      <c r="E119" s="874"/>
      <c r="F119" s="874"/>
      <c r="G119" s="874"/>
      <c r="H119" s="874"/>
      <c r="I119" s="874"/>
      <c r="J119" s="874"/>
      <c r="K119" s="874"/>
      <c r="L119" s="874"/>
      <c r="M119" s="874"/>
      <c r="N119" s="874"/>
      <c r="O119" s="874"/>
      <c r="P119" s="874"/>
      <c r="Q119" s="874"/>
      <c r="R119" s="874"/>
      <c r="S119" s="874"/>
      <c r="T119" s="874"/>
      <c r="U119" s="874"/>
      <c r="V119" s="874"/>
      <c r="W119" s="874"/>
      <c r="X119" s="874"/>
      <c r="Y119" s="874"/>
      <c r="Z119" s="874"/>
      <c r="AA119" s="874"/>
      <c r="AB119" s="874"/>
      <c r="AC119" s="874"/>
      <c r="AD119" s="874"/>
      <c r="AE119" s="874"/>
      <c r="AF119" s="874"/>
    </row>
    <row r="120" spans="1:32" x14ac:dyDescent="0.2">
      <c r="A120" s="872" t="s">
        <v>2827</v>
      </c>
      <c r="B120" s="874" t="s">
        <v>225</v>
      </c>
      <c r="C120" s="874" t="s">
        <v>870</v>
      </c>
      <c r="D120" s="874" t="s">
        <v>731</v>
      </c>
      <c r="E120" s="874"/>
      <c r="F120" s="874"/>
      <c r="G120" s="874"/>
      <c r="H120" s="874"/>
      <c r="I120" s="874"/>
      <c r="J120" s="874"/>
      <c r="K120" s="874"/>
      <c r="L120" s="874"/>
      <c r="M120" s="874"/>
      <c r="N120" s="874"/>
      <c r="O120" s="874"/>
      <c r="P120" s="874"/>
      <c r="Q120" s="874"/>
      <c r="R120" s="874"/>
      <c r="S120" s="874"/>
      <c r="T120" s="874"/>
      <c r="U120" s="874"/>
      <c r="V120" s="874"/>
      <c r="W120" s="874"/>
      <c r="X120" s="874"/>
      <c r="Y120" s="874"/>
      <c r="Z120" s="874"/>
      <c r="AA120" s="874"/>
      <c r="AB120" s="874"/>
      <c r="AC120" s="874"/>
      <c r="AD120" s="874"/>
      <c r="AE120" s="874"/>
      <c r="AF120" s="874"/>
    </row>
    <row r="121" spans="1:32" x14ac:dyDescent="0.2">
      <c r="A121" s="872" t="s">
        <v>2828</v>
      </c>
      <c r="B121" s="874" t="s">
        <v>220</v>
      </c>
      <c r="C121" s="874" t="s">
        <v>700</v>
      </c>
      <c r="D121" s="874"/>
      <c r="E121" s="874"/>
      <c r="F121" s="874"/>
      <c r="G121" s="874"/>
      <c r="H121" s="874"/>
      <c r="I121" s="874"/>
      <c r="J121" s="874"/>
      <c r="K121" s="874"/>
      <c r="L121" s="874"/>
      <c r="M121" s="874"/>
      <c r="N121" s="874"/>
      <c r="O121" s="874"/>
      <c r="P121" s="874"/>
      <c r="Q121" s="874"/>
      <c r="R121" s="874"/>
      <c r="S121" s="874"/>
      <c r="T121" s="874"/>
      <c r="U121" s="874"/>
      <c r="V121" s="874"/>
      <c r="W121" s="874"/>
      <c r="X121" s="874"/>
      <c r="Y121" s="874"/>
      <c r="Z121" s="874"/>
      <c r="AA121" s="874"/>
      <c r="AB121" s="874"/>
      <c r="AC121" s="874"/>
      <c r="AD121" s="874"/>
      <c r="AE121" s="874"/>
      <c r="AF121" s="874"/>
    </row>
    <row r="122" spans="1:32" x14ac:dyDescent="0.2">
      <c r="A122" s="872" t="s">
        <v>2829</v>
      </c>
      <c r="B122" s="874" t="s">
        <v>221</v>
      </c>
      <c r="C122" s="874" t="s">
        <v>733</v>
      </c>
      <c r="D122" s="874"/>
      <c r="E122" s="874"/>
      <c r="F122" s="874"/>
      <c r="G122" s="874"/>
      <c r="H122" s="874"/>
      <c r="I122" s="874"/>
      <c r="J122" s="874"/>
      <c r="K122" s="874"/>
      <c r="L122" s="874"/>
      <c r="M122" s="874"/>
      <c r="N122" s="874"/>
      <c r="O122" s="874"/>
      <c r="P122" s="874"/>
      <c r="Q122" s="874"/>
      <c r="R122" s="874"/>
      <c r="S122" s="874"/>
      <c r="T122" s="874"/>
      <c r="U122" s="874"/>
      <c r="V122" s="874"/>
      <c r="W122" s="874"/>
      <c r="X122" s="874"/>
      <c r="Y122" s="874"/>
      <c r="Z122" s="874"/>
      <c r="AA122" s="874"/>
      <c r="AB122" s="874"/>
      <c r="AC122" s="874"/>
      <c r="AD122" s="874"/>
      <c r="AE122" s="874"/>
      <c r="AF122" s="874"/>
    </row>
    <row r="123" spans="1:32" x14ac:dyDescent="0.2">
      <c r="A123" s="872" t="s">
        <v>2830</v>
      </c>
      <c r="B123" s="874" t="s">
        <v>21</v>
      </c>
      <c r="C123" s="874" t="s">
        <v>730</v>
      </c>
      <c r="D123" s="874" t="s">
        <v>698</v>
      </c>
      <c r="E123" s="874" t="s">
        <v>700</v>
      </c>
      <c r="F123" s="874" t="s">
        <v>701</v>
      </c>
      <c r="G123" s="874" t="s">
        <v>704</v>
      </c>
      <c r="H123" s="874"/>
      <c r="I123" s="874"/>
      <c r="J123" s="874"/>
      <c r="K123" s="874"/>
      <c r="L123" s="874"/>
      <c r="M123" s="874"/>
      <c r="N123" s="874"/>
      <c r="O123" s="874"/>
      <c r="P123" s="874"/>
      <c r="Q123" s="874"/>
      <c r="R123" s="874"/>
      <c r="S123" s="874"/>
      <c r="T123" s="874"/>
      <c r="U123" s="874"/>
      <c r="V123" s="874"/>
      <c r="W123" s="874"/>
      <c r="X123" s="874"/>
      <c r="Y123" s="874"/>
      <c r="Z123" s="874"/>
      <c r="AA123" s="874"/>
      <c r="AB123" s="874"/>
      <c r="AC123" s="874"/>
      <c r="AD123" s="874"/>
      <c r="AE123" s="874"/>
      <c r="AF123" s="874"/>
    </row>
    <row r="124" spans="1:32" x14ac:dyDescent="0.2">
      <c r="A124" s="872" t="s">
        <v>2831</v>
      </c>
      <c r="B124" s="874" t="s">
        <v>107</v>
      </c>
      <c r="C124" s="874" t="s">
        <v>793</v>
      </c>
      <c r="D124" s="874"/>
      <c r="E124" s="874"/>
      <c r="F124" s="874"/>
      <c r="G124" s="874"/>
      <c r="H124" s="874"/>
      <c r="I124" s="874"/>
      <c r="J124" s="874"/>
      <c r="K124" s="874"/>
      <c r="L124" s="874"/>
      <c r="M124" s="874"/>
      <c r="N124" s="874"/>
      <c r="O124" s="874"/>
      <c r="P124" s="874"/>
      <c r="Q124" s="874"/>
      <c r="R124" s="874"/>
      <c r="S124" s="874"/>
      <c r="T124" s="874"/>
      <c r="U124" s="874"/>
      <c r="V124" s="874"/>
      <c r="W124" s="874"/>
      <c r="X124" s="874"/>
      <c r="Y124" s="874"/>
      <c r="Z124" s="874"/>
      <c r="AA124" s="874"/>
      <c r="AB124" s="874"/>
      <c r="AC124" s="874"/>
      <c r="AD124" s="874"/>
      <c r="AE124" s="874"/>
      <c r="AF124" s="874"/>
    </row>
    <row r="125" spans="1:32" x14ac:dyDescent="0.2">
      <c r="A125" s="872" t="s">
        <v>2832</v>
      </c>
      <c r="B125" s="874" t="s">
        <v>244</v>
      </c>
      <c r="C125" s="874" t="s">
        <v>778</v>
      </c>
      <c r="D125" s="874"/>
      <c r="E125" s="874"/>
      <c r="F125" s="874"/>
      <c r="G125" s="874"/>
      <c r="H125" s="874"/>
      <c r="I125" s="874"/>
      <c r="J125" s="874"/>
      <c r="K125" s="874"/>
      <c r="L125" s="874"/>
      <c r="M125" s="874"/>
      <c r="N125" s="874"/>
      <c r="O125" s="874"/>
      <c r="P125" s="874"/>
      <c r="Q125" s="874"/>
      <c r="R125" s="874"/>
      <c r="S125" s="874"/>
      <c r="T125" s="874"/>
      <c r="U125" s="874"/>
      <c r="V125" s="874"/>
      <c r="W125" s="874"/>
      <c r="X125" s="874"/>
      <c r="Y125" s="874"/>
      <c r="Z125" s="874"/>
      <c r="AA125" s="874"/>
      <c r="AB125" s="874"/>
      <c r="AC125" s="874"/>
      <c r="AD125" s="874"/>
      <c r="AE125" s="874"/>
      <c r="AF125" s="874"/>
    </row>
    <row r="126" spans="1:32" x14ac:dyDescent="0.2">
      <c r="A126" s="872" t="s">
        <v>2833</v>
      </c>
      <c r="B126" s="874" t="s">
        <v>247</v>
      </c>
      <c r="C126" s="874" t="s">
        <v>703</v>
      </c>
      <c r="D126" s="874"/>
      <c r="E126" s="874"/>
      <c r="F126" s="874"/>
      <c r="G126" s="874"/>
      <c r="H126" s="874"/>
      <c r="I126" s="874"/>
      <c r="J126" s="874"/>
      <c r="K126" s="874"/>
      <c r="L126" s="874"/>
      <c r="M126" s="874"/>
      <c r="N126" s="874"/>
      <c r="O126" s="874"/>
      <c r="P126" s="874"/>
      <c r="Q126" s="874"/>
      <c r="R126" s="874"/>
      <c r="S126" s="874"/>
      <c r="T126" s="874"/>
      <c r="U126" s="874"/>
      <c r="V126" s="874"/>
      <c r="W126" s="874"/>
      <c r="X126" s="874"/>
      <c r="Y126" s="874"/>
      <c r="Z126" s="874"/>
      <c r="AA126" s="874"/>
      <c r="AB126" s="874"/>
      <c r="AC126" s="874"/>
      <c r="AD126" s="874"/>
      <c r="AE126" s="874"/>
      <c r="AF126" s="874"/>
    </row>
    <row r="127" spans="1:32" x14ac:dyDescent="0.2">
      <c r="A127" s="872" t="s">
        <v>2834</v>
      </c>
      <c r="B127" s="874" t="s">
        <v>251</v>
      </c>
      <c r="C127" s="874" t="s">
        <v>791</v>
      </c>
      <c r="D127" s="874"/>
      <c r="E127" s="874"/>
      <c r="F127" s="874"/>
      <c r="G127" s="874"/>
      <c r="H127" s="874"/>
      <c r="I127" s="874"/>
      <c r="J127" s="874"/>
      <c r="K127" s="874"/>
      <c r="L127" s="874"/>
      <c r="M127" s="874"/>
      <c r="N127" s="874"/>
      <c r="O127" s="874"/>
      <c r="P127" s="874"/>
      <c r="Q127" s="874"/>
      <c r="R127" s="874"/>
      <c r="S127" s="874"/>
      <c r="T127" s="874"/>
      <c r="U127" s="874"/>
      <c r="V127" s="874"/>
      <c r="W127" s="874"/>
      <c r="X127" s="874"/>
      <c r="Y127" s="874"/>
      <c r="Z127" s="874"/>
      <c r="AA127" s="874"/>
      <c r="AB127" s="874"/>
      <c r="AC127" s="874"/>
      <c r="AD127" s="874"/>
      <c r="AE127" s="874"/>
      <c r="AF127" s="874"/>
    </row>
    <row r="128" spans="1:32" x14ac:dyDescent="0.2">
      <c r="A128" s="872" t="s">
        <v>2835</v>
      </c>
      <c r="B128" s="874" t="s">
        <v>229</v>
      </c>
      <c r="C128" s="874" t="s">
        <v>3506</v>
      </c>
      <c r="D128" s="874" t="s">
        <v>875</v>
      </c>
      <c r="E128" s="874"/>
      <c r="F128" s="874"/>
      <c r="G128" s="874"/>
      <c r="H128" s="874"/>
      <c r="I128" s="874"/>
      <c r="J128" s="874"/>
      <c r="K128" s="874"/>
      <c r="L128" s="874"/>
      <c r="M128" s="874"/>
      <c r="N128" s="874"/>
      <c r="O128" s="874"/>
      <c r="P128" s="874"/>
      <c r="Q128" s="874"/>
      <c r="R128" s="874"/>
      <c r="S128" s="874"/>
      <c r="T128" s="874"/>
      <c r="U128" s="874"/>
      <c r="V128" s="874"/>
      <c r="W128" s="874"/>
      <c r="X128" s="874"/>
      <c r="Y128" s="874"/>
      <c r="Z128" s="874"/>
      <c r="AA128" s="874"/>
      <c r="AB128" s="874"/>
      <c r="AC128" s="874"/>
      <c r="AD128" s="874"/>
      <c r="AE128" s="874"/>
      <c r="AF128" s="874"/>
    </row>
    <row r="129" spans="1:32" x14ac:dyDescent="0.2">
      <c r="A129" s="872" t="s">
        <v>2836</v>
      </c>
      <c r="B129" s="874" t="s">
        <v>253</v>
      </c>
      <c r="C129" s="874" t="s">
        <v>889</v>
      </c>
      <c r="D129" s="874"/>
      <c r="E129" s="874"/>
      <c r="F129" s="874"/>
      <c r="G129" s="874"/>
      <c r="H129" s="874"/>
      <c r="I129" s="874"/>
      <c r="J129" s="874"/>
      <c r="K129" s="874"/>
      <c r="L129" s="874"/>
      <c r="M129" s="874"/>
      <c r="N129" s="874"/>
      <c r="O129" s="874"/>
      <c r="P129" s="874"/>
      <c r="Q129" s="874"/>
      <c r="R129" s="874"/>
      <c r="S129" s="874"/>
      <c r="T129" s="874"/>
      <c r="U129" s="874"/>
      <c r="V129" s="874"/>
      <c r="W129" s="874"/>
      <c r="X129" s="874"/>
      <c r="Y129" s="874"/>
      <c r="Z129" s="874"/>
      <c r="AA129" s="874"/>
      <c r="AB129" s="874"/>
      <c r="AC129" s="874"/>
      <c r="AD129" s="874"/>
      <c r="AE129" s="874"/>
      <c r="AF129" s="874"/>
    </row>
    <row r="130" spans="1:32" x14ac:dyDescent="0.2">
      <c r="A130" s="872" t="s">
        <v>2837</v>
      </c>
      <c r="B130" s="874" t="s">
        <v>230</v>
      </c>
      <c r="C130" s="874" t="s">
        <v>876</v>
      </c>
      <c r="D130" s="874" t="s">
        <v>2048</v>
      </c>
      <c r="E130" s="874"/>
      <c r="F130" s="874"/>
      <c r="G130" s="874"/>
      <c r="H130" s="874"/>
      <c r="I130" s="874"/>
      <c r="J130" s="874"/>
      <c r="K130" s="874"/>
      <c r="L130" s="874"/>
      <c r="M130" s="874"/>
      <c r="N130" s="874"/>
      <c r="O130" s="874"/>
      <c r="P130" s="874"/>
      <c r="Q130" s="874"/>
      <c r="R130" s="874"/>
      <c r="S130" s="874"/>
      <c r="T130" s="874"/>
      <c r="U130" s="874"/>
      <c r="V130" s="874"/>
      <c r="W130" s="874"/>
      <c r="X130" s="874"/>
      <c r="Y130" s="874"/>
      <c r="Z130" s="874"/>
      <c r="AA130" s="874"/>
      <c r="AB130" s="874"/>
      <c r="AC130" s="874"/>
      <c r="AD130" s="874"/>
      <c r="AE130" s="874"/>
      <c r="AF130" s="874"/>
    </row>
    <row r="131" spans="1:32" x14ac:dyDescent="0.2">
      <c r="A131" s="872" t="s">
        <v>2838</v>
      </c>
      <c r="B131" s="874" t="s">
        <v>232</v>
      </c>
      <c r="C131" s="874" t="s">
        <v>853</v>
      </c>
      <c r="D131" s="874" t="s">
        <v>2077</v>
      </c>
      <c r="E131" s="874"/>
      <c r="F131" s="874"/>
      <c r="G131" s="874"/>
      <c r="H131" s="874"/>
      <c r="I131" s="874"/>
      <c r="J131" s="874"/>
      <c r="K131" s="874"/>
      <c r="L131" s="874"/>
      <c r="M131" s="874"/>
      <c r="N131" s="874"/>
      <c r="O131" s="874"/>
      <c r="P131" s="874"/>
      <c r="Q131" s="874"/>
      <c r="R131" s="874"/>
      <c r="S131" s="874"/>
      <c r="T131" s="874"/>
      <c r="U131" s="874"/>
      <c r="V131" s="874"/>
      <c r="W131" s="874"/>
      <c r="X131" s="874"/>
      <c r="Y131" s="874"/>
      <c r="Z131" s="874"/>
      <c r="AA131" s="874"/>
      <c r="AB131" s="874"/>
      <c r="AC131" s="874"/>
      <c r="AD131" s="874"/>
      <c r="AE131" s="874"/>
      <c r="AF131" s="874"/>
    </row>
    <row r="132" spans="1:32" x14ac:dyDescent="0.2">
      <c r="A132" s="872" t="s">
        <v>2839</v>
      </c>
      <c r="B132" s="874" t="s">
        <v>236</v>
      </c>
      <c r="C132" s="874" t="s">
        <v>879</v>
      </c>
      <c r="D132" s="874" t="s">
        <v>785</v>
      </c>
      <c r="E132" s="874" t="s">
        <v>3565</v>
      </c>
      <c r="F132" s="874"/>
      <c r="G132" s="874"/>
      <c r="H132" s="874"/>
      <c r="I132" s="874"/>
      <c r="J132" s="874"/>
      <c r="K132" s="874"/>
      <c r="L132" s="874"/>
      <c r="M132" s="874"/>
      <c r="N132" s="874"/>
      <c r="O132" s="874"/>
      <c r="P132" s="874"/>
      <c r="Q132" s="874"/>
      <c r="R132" s="874"/>
      <c r="S132" s="874"/>
      <c r="T132" s="874"/>
      <c r="U132" s="874"/>
      <c r="V132" s="874"/>
      <c r="W132" s="874"/>
      <c r="X132" s="874"/>
      <c r="Y132" s="874"/>
      <c r="Z132" s="874"/>
      <c r="AA132" s="874"/>
      <c r="AB132" s="874"/>
      <c r="AC132" s="874"/>
      <c r="AD132" s="874"/>
      <c r="AE132" s="874"/>
      <c r="AF132" s="874"/>
    </row>
    <row r="133" spans="1:32" x14ac:dyDescent="0.2">
      <c r="A133" s="872" t="s">
        <v>2840</v>
      </c>
      <c r="B133" s="874" t="s">
        <v>248</v>
      </c>
      <c r="C133" s="874" t="s">
        <v>759</v>
      </c>
      <c r="D133" s="874" t="s">
        <v>778</v>
      </c>
      <c r="E133" s="874" t="s">
        <v>2688</v>
      </c>
      <c r="F133" s="874"/>
      <c r="G133" s="874"/>
      <c r="H133" s="874"/>
      <c r="I133" s="874"/>
      <c r="J133" s="874"/>
      <c r="K133" s="874"/>
      <c r="L133" s="874"/>
      <c r="M133" s="874"/>
      <c r="N133" s="874"/>
      <c r="O133" s="874"/>
      <c r="P133" s="874"/>
      <c r="Q133" s="874"/>
      <c r="R133" s="874"/>
      <c r="S133" s="874"/>
      <c r="T133" s="874"/>
      <c r="U133" s="874"/>
      <c r="V133" s="874"/>
      <c r="W133" s="874"/>
      <c r="X133" s="874"/>
      <c r="Y133" s="874"/>
      <c r="Z133" s="874"/>
      <c r="AA133" s="874"/>
      <c r="AB133" s="874"/>
      <c r="AC133" s="874"/>
      <c r="AD133" s="874"/>
      <c r="AE133" s="874"/>
      <c r="AF133" s="874"/>
    </row>
    <row r="134" spans="1:32" x14ac:dyDescent="0.2">
      <c r="A134" s="872" t="s">
        <v>2841</v>
      </c>
      <c r="B134" s="874" t="s">
        <v>240</v>
      </c>
      <c r="C134" s="874" t="s">
        <v>884</v>
      </c>
      <c r="D134" s="874" t="s">
        <v>731</v>
      </c>
      <c r="E134" s="874"/>
      <c r="F134" s="874"/>
      <c r="G134" s="874"/>
      <c r="H134" s="874"/>
      <c r="I134" s="874"/>
      <c r="J134" s="874"/>
      <c r="K134" s="874"/>
      <c r="L134" s="874"/>
      <c r="M134" s="874"/>
      <c r="N134" s="874"/>
      <c r="O134" s="874"/>
      <c r="P134" s="874"/>
      <c r="Q134" s="874"/>
      <c r="R134" s="874"/>
      <c r="S134" s="874"/>
      <c r="T134" s="874"/>
      <c r="U134" s="874"/>
      <c r="V134" s="874"/>
      <c r="W134" s="874"/>
      <c r="X134" s="874"/>
      <c r="Y134" s="874"/>
      <c r="Z134" s="874"/>
      <c r="AA134" s="874"/>
      <c r="AB134" s="874"/>
      <c r="AC134" s="874"/>
      <c r="AD134" s="874"/>
      <c r="AE134" s="874"/>
      <c r="AF134" s="874"/>
    </row>
    <row r="135" spans="1:32" x14ac:dyDescent="0.2">
      <c r="A135" s="872" t="s">
        <v>2842</v>
      </c>
      <c r="B135" s="874" t="s">
        <v>234</v>
      </c>
      <c r="C135" s="874" t="s">
        <v>799</v>
      </c>
      <c r="D135" s="874" t="s">
        <v>3563</v>
      </c>
      <c r="E135" s="874" t="s">
        <v>3564</v>
      </c>
      <c r="F135" s="874"/>
      <c r="G135" s="874"/>
      <c r="H135" s="874"/>
      <c r="I135" s="874"/>
      <c r="J135" s="874"/>
      <c r="K135" s="874"/>
      <c r="L135" s="874"/>
      <c r="M135" s="874"/>
      <c r="N135" s="874"/>
      <c r="O135" s="874"/>
      <c r="P135" s="874"/>
      <c r="Q135" s="874"/>
      <c r="R135" s="874"/>
      <c r="S135" s="874"/>
      <c r="T135" s="874"/>
      <c r="U135" s="874"/>
      <c r="V135" s="874"/>
      <c r="W135" s="874"/>
      <c r="X135" s="874"/>
      <c r="Y135" s="874"/>
      <c r="Z135" s="874"/>
      <c r="AA135" s="874"/>
      <c r="AB135" s="874"/>
      <c r="AC135" s="874"/>
      <c r="AD135" s="874"/>
      <c r="AE135" s="874"/>
      <c r="AF135" s="874"/>
    </row>
    <row r="136" spans="1:32" x14ac:dyDescent="0.2">
      <c r="A136" s="872" t="s">
        <v>2843</v>
      </c>
      <c r="B136" s="874" t="s">
        <v>250</v>
      </c>
      <c r="C136" s="874" t="s">
        <v>699</v>
      </c>
      <c r="D136" s="874" t="s">
        <v>2374</v>
      </c>
      <c r="E136" s="874"/>
      <c r="F136" s="874"/>
      <c r="G136" s="874"/>
      <c r="H136" s="874"/>
      <c r="I136" s="874"/>
      <c r="J136" s="874"/>
      <c r="K136" s="874"/>
      <c r="L136" s="874"/>
      <c r="M136" s="874"/>
      <c r="N136" s="874"/>
      <c r="O136" s="874"/>
      <c r="P136" s="874"/>
      <c r="Q136" s="874"/>
      <c r="R136" s="874"/>
      <c r="S136" s="874"/>
      <c r="T136" s="874"/>
      <c r="U136" s="874"/>
      <c r="V136" s="874"/>
      <c r="W136" s="874"/>
      <c r="X136" s="874"/>
      <c r="Y136" s="874"/>
      <c r="Z136" s="874"/>
      <c r="AA136" s="874"/>
      <c r="AB136" s="874"/>
      <c r="AC136" s="874"/>
      <c r="AD136" s="874"/>
      <c r="AE136" s="874"/>
      <c r="AF136" s="874"/>
    </row>
    <row r="137" spans="1:32" x14ac:dyDescent="0.2">
      <c r="A137" s="872" t="s">
        <v>2844</v>
      </c>
      <c r="B137" s="874" t="s">
        <v>241</v>
      </c>
      <c r="C137" s="874" t="s">
        <v>708</v>
      </c>
      <c r="D137" s="874" t="s">
        <v>700</v>
      </c>
      <c r="E137" s="874" t="s">
        <v>807</v>
      </c>
      <c r="F137" s="874" t="s">
        <v>832</v>
      </c>
      <c r="G137" s="874" t="s">
        <v>885</v>
      </c>
      <c r="H137" s="874" t="s">
        <v>3652</v>
      </c>
      <c r="I137" s="874"/>
      <c r="J137" s="874"/>
      <c r="K137" s="874"/>
      <c r="L137" s="874"/>
      <c r="M137" s="874"/>
      <c r="N137" s="874"/>
      <c r="O137" s="874"/>
      <c r="P137" s="874"/>
      <c r="Q137" s="874"/>
      <c r="R137" s="874"/>
      <c r="S137" s="874"/>
      <c r="T137" s="874"/>
      <c r="U137" s="874"/>
      <c r="V137" s="874"/>
      <c r="W137" s="874"/>
      <c r="X137" s="874"/>
      <c r="Y137" s="874"/>
      <c r="Z137" s="874"/>
      <c r="AA137" s="874"/>
      <c r="AB137" s="874"/>
      <c r="AC137" s="874"/>
      <c r="AD137" s="874"/>
      <c r="AE137" s="874"/>
      <c r="AF137" s="874"/>
    </row>
    <row r="138" spans="1:32" x14ac:dyDescent="0.2">
      <c r="A138" s="872" t="s">
        <v>2845</v>
      </c>
      <c r="B138" s="874" t="s">
        <v>235</v>
      </c>
      <c r="C138" s="874" t="s">
        <v>878</v>
      </c>
      <c r="D138" s="874" t="s">
        <v>700</v>
      </c>
      <c r="E138" s="874" t="s">
        <v>742</v>
      </c>
      <c r="F138" s="874" t="s">
        <v>701</v>
      </c>
      <c r="G138" s="874" t="s">
        <v>703</v>
      </c>
      <c r="H138" s="874"/>
      <c r="I138" s="874"/>
      <c r="J138" s="874"/>
      <c r="K138" s="874"/>
      <c r="L138" s="874"/>
      <c r="M138" s="874"/>
      <c r="N138" s="874"/>
      <c r="O138" s="874"/>
      <c r="P138" s="874"/>
      <c r="Q138" s="874"/>
      <c r="R138" s="874"/>
      <c r="S138" s="874"/>
      <c r="T138" s="874"/>
      <c r="U138" s="874"/>
      <c r="V138" s="874"/>
      <c r="W138" s="874"/>
      <c r="X138" s="874"/>
      <c r="Y138" s="874"/>
      <c r="Z138" s="874"/>
      <c r="AA138" s="874"/>
      <c r="AB138" s="874"/>
      <c r="AC138" s="874"/>
      <c r="AD138" s="874"/>
      <c r="AE138" s="874"/>
      <c r="AF138" s="874"/>
    </row>
    <row r="139" spans="1:32" x14ac:dyDescent="0.2">
      <c r="A139" s="872" t="s">
        <v>2846</v>
      </c>
      <c r="B139" s="874" t="s">
        <v>242</v>
      </c>
      <c r="C139" s="874" t="s">
        <v>734</v>
      </c>
      <c r="D139" s="874"/>
      <c r="E139" s="874"/>
      <c r="F139" s="874"/>
      <c r="G139" s="874"/>
      <c r="H139" s="874"/>
      <c r="I139" s="874"/>
      <c r="J139" s="874"/>
      <c r="K139" s="874"/>
      <c r="L139" s="874"/>
      <c r="M139" s="874"/>
      <c r="N139" s="874"/>
      <c r="O139" s="874"/>
      <c r="P139" s="874"/>
      <c r="Q139" s="874"/>
      <c r="R139" s="874"/>
      <c r="S139" s="874"/>
      <c r="T139" s="874"/>
      <c r="U139" s="874"/>
      <c r="V139" s="874"/>
      <c r="W139" s="874"/>
      <c r="X139" s="874"/>
      <c r="Y139" s="874"/>
      <c r="Z139" s="874"/>
      <c r="AA139" s="874"/>
      <c r="AB139" s="874"/>
      <c r="AC139" s="874"/>
      <c r="AD139" s="874"/>
      <c r="AE139" s="874"/>
      <c r="AF139" s="874"/>
    </row>
    <row r="140" spans="1:32" x14ac:dyDescent="0.2">
      <c r="A140" s="872" t="s">
        <v>2847</v>
      </c>
      <c r="B140" s="874" t="s">
        <v>243</v>
      </c>
      <c r="C140" s="874" t="s">
        <v>760</v>
      </c>
      <c r="D140" s="874" t="s">
        <v>787</v>
      </c>
      <c r="E140" s="874" t="s">
        <v>700</v>
      </c>
      <c r="F140" s="874" t="s">
        <v>699</v>
      </c>
      <c r="G140" s="874"/>
      <c r="H140" s="874"/>
      <c r="I140" s="874"/>
      <c r="J140" s="874"/>
      <c r="K140" s="874"/>
      <c r="L140" s="874"/>
      <c r="M140" s="874"/>
      <c r="N140" s="874"/>
      <c r="O140" s="874"/>
      <c r="P140" s="874"/>
      <c r="Q140" s="874"/>
      <c r="R140" s="874"/>
      <c r="S140" s="874"/>
      <c r="T140" s="874"/>
      <c r="U140" s="874"/>
      <c r="V140" s="874"/>
      <c r="W140" s="874"/>
      <c r="X140" s="874"/>
      <c r="Y140" s="874"/>
      <c r="Z140" s="874"/>
      <c r="AA140" s="874"/>
      <c r="AB140" s="874"/>
      <c r="AC140" s="874"/>
      <c r="AD140" s="874"/>
      <c r="AE140" s="874"/>
      <c r="AF140" s="874"/>
    </row>
    <row r="141" spans="1:32" x14ac:dyDescent="0.2">
      <c r="A141" s="872" t="s">
        <v>2848</v>
      </c>
      <c r="B141" s="874" t="s">
        <v>245</v>
      </c>
      <c r="C141" s="874" t="s">
        <v>704</v>
      </c>
      <c r="D141" s="874" t="s">
        <v>2492</v>
      </c>
      <c r="E141" s="874" t="s">
        <v>2493</v>
      </c>
      <c r="F141" s="874" t="s">
        <v>2378</v>
      </c>
      <c r="G141" s="874"/>
      <c r="H141" s="874"/>
      <c r="I141" s="874"/>
      <c r="J141" s="874"/>
      <c r="K141" s="874"/>
      <c r="L141" s="874"/>
      <c r="M141" s="874"/>
      <c r="N141" s="874"/>
      <c r="O141" s="874"/>
      <c r="P141" s="874"/>
      <c r="Q141" s="874"/>
      <c r="R141" s="874"/>
      <c r="S141" s="874"/>
      <c r="T141" s="874"/>
      <c r="U141" s="874"/>
      <c r="V141" s="874"/>
      <c r="W141" s="874"/>
      <c r="X141" s="874"/>
      <c r="Y141" s="874"/>
      <c r="Z141" s="874"/>
      <c r="AA141" s="874"/>
      <c r="AB141" s="874"/>
      <c r="AC141" s="874"/>
      <c r="AD141" s="874"/>
      <c r="AE141" s="874"/>
      <c r="AF141" s="874"/>
    </row>
    <row r="142" spans="1:32" x14ac:dyDescent="0.2">
      <c r="A142" s="872" t="s">
        <v>2849</v>
      </c>
      <c r="B142" s="874" t="s">
        <v>252</v>
      </c>
      <c r="C142" s="874" t="s">
        <v>760</v>
      </c>
      <c r="D142" s="874" t="s">
        <v>700</v>
      </c>
      <c r="E142" s="874" t="s">
        <v>888</v>
      </c>
      <c r="F142" s="874" t="s">
        <v>887</v>
      </c>
      <c r="G142" s="874" t="s">
        <v>702</v>
      </c>
      <c r="H142" s="874" t="s">
        <v>2395</v>
      </c>
      <c r="I142" s="874"/>
      <c r="J142" s="874"/>
      <c r="K142" s="874"/>
      <c r="L142" s="874"/>
      <c r="M142" s="874"/>
      <c r="N142" s="874"/>
      <c r="O142" s="874"/>
      <c r="P142" s="874"/>
      <c r="Q142" s="874"/>
      <c r="R142" s="874"/>
      <c r="S142" s="874"/>
      <c r="T142" s="874"/>
      <c r="U142" s="874"/>
      <c r="V142" s="874"/>
      <c r="W142" s="874"/>
      <c r="X142" s="874"/>
      <c r="Y142" s="874"/>
      <c r="Z142" s="874"/>
      <c r="AA142" s="874"/>
      <c r="AB142" s="874"/>
      <c r="AC142" s="874"/>
      <c r="AD142" s="874"/>
      <c r="AE142" s="874"/>
      <c r="AF142" s="874"/>
    </row>
    <row r="143" spans="1:32" x14ac:dyDescent="0.2">
      <c r="A143" s="872" t="s">
        <v>2850</v>
      </c>
      <c r="B143" s="874" t="s">
        <v>231</v>
      </c>
      <c r="C143" s="874" t="s">
        <v>696</v>
      </c>
      <c r="D143" s="874" t="s">
        <v>778</v>
      </c>
      <c r="E143" s="874"/>
      <c r="F143" s="874"/>
      <c r="G143" s="874"/>
      <c r="H143" s="874"/>
      <c r="I143" s="874"/>
      <c r="J143" s="874"/>
      <c r="K143" s="874"/>
      <c r="L143" s="874"/>
      <c r="M143" s="874"/>
      <c r="N143" s="874"/>
      <c r="O143" s="874"/>
      <c r="P143" s="874"/>
      <c r="Q143" s="874"/>
      <c r="R143" s="874"/>
      <c r="S143" s="874"/>
      <c r="T143" s="874"/>
      <c r="U143" s="874"/>
      <c r="V143" s="874"/>
      <c r="W143" s="874"/>
      <c r="X143" s="874"/>
      <c r="Y143" s="874"/>
      <c r="Z143" s="874"/>
      <c r="AA143" s="874"/>
      <c r="AB143" s="874"/>
      <c r="AC143" s="874"/>
      <c r="AD143" s="874"/>
      <c r="AE143" s="874"/>
      <c r="AF143" s="874"/>
    </row>
    <row r="144" spans="1:32" x14ac:dyDescent="0.2">
      <c r="A144" s="872" t="s">
        <v>2851</v>
      </c>
      <c r="B144" s="874" t="s">
        <v>233</v>
      </c>
      <c r="C144" s="874" t="s">
        <v>704</v>
      </c>
      <c r="D144" s="874" t="s">
        <v>832</v>
      </c>
      <c r="E144" s="874"/>
      <c r="F144" s="874"/>
      <c r="G144" s="874"/>
      <c r="H144" s="874"/>
      <c r="I144" s="874"/>
      <c r="J144" s="874"/>
      <c r="K144" s="874"/>
      <c r="L144" s="874"/>
      <c r="M144" s="874"/>
      <c r="N144" s="874"/>
      <c r="O144" s="874"/>
      <c r="P144" s="874"/>
      <c r="Q144" s="874"/>
      <c r="R144" s="874"/>
      <c r="S144" s="874"/>
      <c r="T144" s="874"/>
      <c r="U144" s="874"/>
      <c r="V144" s="874"/>
      <c r="W144" s="874"/>
      <c r="X144" s="874"/>
      <c r="Y144" s="874"/>
      <c r="Z144" s="874"/>
      <c r="AA144" s="874"/>
      <c r="AB144" s="874"/>
      <c r="AC144" s="874"/>
      <c r="AD144" s="874"/>
      <c r="AE144" s="874"/>
      <c r="AF144" s="874"/>
    </row>
    <row r="145" spans="1:32" x14ac:dyDescent="0.2">
      <c r="A145" s="872" t="s">
        <v>2852</v>
      </c>
      <c r="B145" s="874" t="s">
        <v>238</v>
      </c>
      <c r="C145" s="874" t="s">
        <v>699</v>
      </c>
      <c r="D145" s="874" t="s">
        <v>2078</v>
      </c>
      <c r="E145" s="874" t="s">
        <v>881</v>
      </c>
      <c r="F145" s="874" t="s">
        <v>882</v>
      </c>
      <c r="G145" s="875" t="s">
        <v>872</v>
      </c>
      <c r="H145" s="875" t="s">
        <v>2299</v>
      </c>
      <c r="O145" s="874"/>
      <c r="P145" s="874"/>
      <c r="Q145" s="874"/>
      <c r="R145" s="874"/>
      <c r="S145" s="874"/>
      <c r="T145" s="874"/>
      <c r="U145" s="874"/>
      <c r="V145" s="874"/>
      <c r="W145" s="874"/>
      <c r="X145" s="874"/>
      <c r="Y145" s="874"/>
      <c r="Z145" s="874"/>
      <c r="AA145" s="874"/>
      <c r="AB145" s="874"/>
      <c r="AC145" s="874"/>
      <c r="AD145" s="874"/>
      <c r="AE145" s="874"/>
      <c r="AF145" s="874"/>
    </row>
    <row r="146" spans="1:32" x14ac:dyDescent="0.2">
      <c r="A146" s="872" t="s">
        <v>2853</v>
      </c>
      <c r="B146" s="874" t="s">
        <v>239</v>
      </c>
      <c r="C146" s="874" t="s">
        <v>883</v>
      </c>
      <c r="D146" s="874" t="s">
        <v>710</v>
      </c>
      <c r="E146" s="874" t="s">
        <v>805</v>
      </c>
      <c r="F146" s="874" t="s">
        <v>2489</v>
      </c>
      <c r="G146" s="874"/>
      <c r="H146" s="874"/>
      <c r="I146" s="874"/>
      <c r="J146" s="874"/>
      <c r="K146" s="874"/>
      <c r="L146" s="874"/>
      <c r="M146" s="874"/>
      <c r="N146" s="874"/>
      <c r="O146" s="874"/>
      <c r="P146" s="874"/>
      <c r="Q146" s="874"/>
      <c r="R146" s="874"/>
      <c r="S146" s="874"/>
      <c r="T146" s="874"/>
      <c r="U146" s="874"/>
      <c r="V146" s="874"/>
      <c r="W146" s="874"/>
      <c r="X146" s="874"/>
      <c r="Y146" s="874"/>
      <c r="Z146" s="874"/>
      <c r="AA146" s="874"/>
      <c r="AB146" s="874"/>
      <c r="AC146" s="874"/>
      <c r="AD146" s="874"/>
      <c r="AE146" s="874"/>
      <c r="AF146" s="874"/>
    </row>
    <row r="147" spans="1:32" x14ac:dyDescent="0.2">
      <c r="A147" s="872" t="s">
        <v>2854</v>
      </c>
      <c r="B147" s="874" t="s">
        <v>237</v>
      </c>
      <c r="C147" s="874" t="s">
        <v>880</v>
      </c>
      <c r="D147" s="874"/>
      <c r="E147" s="874"/>
      <c r="F147" s="874"/>
      <c r="G147" s="874"/>
      <c r="H147" s="874"/>
      <c r="I147" s="874"/>
      <c r="J147" s="874"/>
      <c r="K147" s="874"/>
      <c r="L147" s="874"/>
      <c r="M147" s="874"/>
      <c r="N147" s="874"/>
      <c r="O147" s="874"/>
      <c r="P147" s="874"/>
      <c r="Q147" s="874"/>
      <c r="R147" s="874"/>
      <c r="S147" s="874"/>
      <c r="T147" s="874"/>
      <c r="U147" s="874"/>
      <c r="V147" s="874"/>
      <c r="W147" s="874"/>
      <c r="X147" s="874"/>
      <c r="Y147" s="874"/>
      <c r="Z147" s="874"/>
      <c r="AA147" s="874"/>
      <c r="AB147" s="874"/>
      <c r="AC147" s="874"/>
      <c r="AD147" s="874"/>
      <c r="AE147" s="874"/>
      <c r="AF147" s="874"/>
    </row>
    <row r="148" spans="1:32" x14ac:dyDescent="0.2">
      <c r="A148" s="872" t="s">
        <v>2855</v>
      </c>
      <c r="B148" s="874" t="s">
        <v>2613</v>
      </c>
      <c r="C148" s="874" t="s">
        <v>886</v>
      </c>
      <c r="D148" s="874" t="s">
        <v>2491</v>
      </c>
      <c r="E148" s="874" t="s">
        <v>2490</v>
      </c>
      <c r="F148" s="874" t="s">
        <v>3680</v>
      </c>
      <c r="G148" s="874"/>
      <c r="H148" s="874"/>
      <c r="I148" s="874"/>
      <c r="J148" s="874"/>
      <c r="K148" s="874"/>
      <c r="L148" s="874"/>
      <c r="M148" s="874"/>
      <c r="N148" s="874"/>
      <c r="O148" s="874"/>
      <c r="P148" s="874"/>
      <c r="Q148" s="874"/>
      <c r="R148" s="874"/>
      <c r="S148" s="874"/>
      <c r="T148" s="874"/>
      <c r="U148" s="874"/>
      <c r="V148" s="874"/>
      <c r="W148" s="874"/>
      <c r="X148" s="874"/>
      <c r="Y148" s="874"/>
      <c r="Z148" s="874"/>
      <c r="AA148" s="874"/>
      <c r="AB148" s="874"/>
      <c r="AC148" s="874"/>
      <c r="AD148" s="874"/>
      <c r="AE148" s="874"/>
      <c r="AF148" s="874"/>
    </row>
    <row r="149" spans="1:32" x14ac:dyDescent="0.2">
      <c r="A149" s="872" t="s">
        <v>2856</v>
      </c>
      <c r="B149" s="874" t="s">
        <v>246</v>
      </c>
      <c r="C149" s="874" t="s">
        <v>778</v>
      </c>
      <c r="D149" s="874"/>
      <c r="E149" s="874"/>
      <c r="F149" s="874"/>
      <c r="G149" s="874"/>
      <c r="H149" s="874"/>
      <c r="I149" s="874"/>
      <c r="J149" s="874"/>
      <c r="K149" s="874"/>
      <c r="L149" s="874"/>
      <c r="M149" s="874"/>
      <c r="N149" s="874"/>
      <c r="O149" s="874"/>
      <c r="P149" s="874"/>
      <c r="Q149" s="874"/>
      <c r="R149" s="874"/>
      <c r="S149" s="874"/>
      <c r="T149" s="874"/>
      <c r="U149" s="874"/>
      <c r="V149" s="874"/>
      <c r="W149" s="874"/>
      <c r="X149" s="874"/>
      <c r="Y149" s="874"/>
      <c r="Z149" s="874"/>
      <c r="AA149" s="874"/>
      <c r="AB149" s="874"/>
      <c r="AC149" s="874"/>
      <c r="AD149" s="874"/>
      <c r="AE149" s="874"/>
      <c r="AF149" s="874"/>
    </row>
    <row r="150" spans="1:32" x14ac:dyDescent="0.2">
      <c r="A150" s="872" t="s">
        <v>2857</v>
      </c>
      <c r="B150" s="874" t="s">
        <v>22</v>
      </c>
      <c r="C150" s="874" t="s">
        <v>697</v>
      </c>
      <c r="D150" s="874" t="s">
        <v>698</v>
      </c>
      <c r="E150" s="874" t="s">
        <v>2032</v>
      </c>
      <c r="F150" s="874" t="s">
        <v>701</v>
      </c>
      <c r="G150" s="874" t="s">
        <v>696</v>
      </c>
      <c r="H150" s="874" t="s">
        <v>703</v>
      </c>
      <c r="I150" s="874" t="s">
        <v>731</v>
      </c>
      <c r="J150" s="874" t="s">
        <v>704</v>
      </c>
      <c r="K150" s="874" t="s">
        <v>732</v>
      </c>
      <c r="L150" s="874" t="s">
        <v>787</v>
      </c>
      <c r="M150" s="874"/>
      <c r="N150" s="874"/>
      <c r="O150" s="874"/>
      <c r="P150" s="874"/>
      <c r="Q150" s="874"/>
      <c r="R150" s="874"/>
      <c r="S150" s="874"/>
      <c r="T150" s="874"/>
      <c r="U150" s="874"/>
      <c r="V150" s="874"/>
      <c r="W150" s="874"/>
      <c r="X150" s="874"/>
      <c r="Y150" s="874"/>
      <c r="Z150" s="874"/>
      <c r="AA150" s="874"/>
      <c r="AB150" s="874"/>
      <c r="AC150" s="874"/>
      <c r="AD150" s="874"/>
      <c r="AE150" s="874"/>
      <c r="AF150" s="874"/>
    </row>
    <row r="151" spans="1:32" x14ac:dyDescent="0.2">
      <c r="A151" s="872" t="s">
        <v>2858</v>
      </c>
      <c r="B151" s="874" t="s">
        <v>108</v>
      </c>
      <c r="C151" s="874" t="s">
        <v>781</v>
      </c>
      <c r="D151" s="874"/>
      <c r="E151" s="874"/>
      <c r="F151" s="874"/>
      <c r="G151" s="874"/>
      <c r="H151" s="874"/>
      <c r="I151" s="874"/>
      <c r="J151" s="874"/>
      <c r="K151" s="874"/>
      <c r="L151" s="874"/>
      <c r="M151" s="874"/>
      <c r="N151" s="874"/>
      <c r="O151" s="874"/>
      <c r="P151" s="874"/>
      <c r="Q151" s="874"/>
      <c r="R151" s="874"/>
      <c r="S151" s="874"/>
      <c r="T151" s="874"/>
      <c r="U151" s="874"/>
      <c r="V151" s="874"/>
      <c r="W151" s="874"/>
      <c r="X151" s="874"/>
      <c r="Y151" s="874"/>
      <c r="Z151" s="874"/>
      <c r="AA151" s="874"/>
      <c r="AB151" s="874"/>
      <c r="AC151" s="874"/>
      <c r="AD151" s="874"/>
      <c r="AE151" s="874"/>
      <c r="AF151" s="874"/>
    </row>
    <row r="152" spans="1:32" x14ac:dyDescent="0.2">
      <c r="A152" s="872" t="s">
        <v>2859</v>
      </c>
      <c r="B152" s="874" t="s">
        <v>2025</v>
      </c>
      <c r="C152" s="874" t="s">
        <v>2196</v>
      </c>
      <c r="D152" s="874"/>
      <c r="E152" s="874"/>
      <c r="F152" s="874"/>
      <c r="G152" s="874"/>
      <c r="H152" s="874"/>
      <c r="I152" s="874"/>
      <c r="J152" s="874"/>
      <c r="K152" s="874"/>
      <c r="L152" s="874"/>
      <c r="M152" s="874"/>
      <c r="N152" s="874"/>
      <c r="O152" s="874"/>
      <c r="P152" s="874"/>
      <c r="Q152" s="874"/>
      <c r="R152" s="874"/>
      <c r="S152" s="874"/>
      <c r="T152" s="874"/>
      <c r="U152" s="874"/>
      <c r="V152" s="874"/>
      <c r="W152" s="874"/>
      <c r="X152" s="874"/>
      <c r="Y152" s="874"/>
      <c r="Z152" s="874"/>
      <c r="AA152" s="874"/>
      <c r="AB152" s="874"/>
      <c r="AC152" s="874"/>
      <c r="AD152" s="874"/>
      <c r="AE152" s="874"/>
      <c r="AF152" s="874"/>
    </row>
    <row r="153" spans="1:32" x14ac:dyDescent="0.2">
      <c r="A153" s="872" t="s">
        <v>2860</v>
      </c>
      <c r="B153" s="874" t="s">
        <v>267</v>
      </c>
      <c r="C153" s="874" t="s">
        <v>703</v>
      </c>
      <c r="D153" s="874" t="s">
        <v>903</v>
      </c>
      <c r="E153" s="874" t="s">
        <v>2065</v>
      </c>
      <c r="F153" s="874"/>
      <c r="G153" s="874"/>
      <c r="H153" s="874"/>
      <c r="I153" s="874"/>
      <c r="J153" s="874"/>
      <c r="K153" s="874"/>
      <c r="L153" s="874"/>
      <c r="M153" s="874"/>
      <c r="N153" s="874"/>
      <c r="O153" s="874"/>
      <c r="P153" s="874"/>
      <c r="Q153" s="874"/>
      <c r="R153" s="874"/>
      <c r="S153" s="874"/>
      <c r="T153" s="874"/>
      <c r="U153" s="874"/>
      <c r="V153" s="874"/>
      <c r="W153" s="874"/>
      <c r="X153" s="874"/>
      <c r="Y153" s="874"/>
      <c r="Z153" s="874"/>
      <c r="AA153" s="874"/>
      <c r="AB153" s="874"/>
      <c r="AC153" s="874"/>
      <c r="AD153" s="874"/>
      <c r="AE153" s="874"/>
      <c r="AF153" s="874"/>
    </row>
    <row r="154" spans="1:32" x14ac:dyDescent="0.2">
      <c r="A154" s="872" t="s">
        <v>2861</v>
      </c>
      <c r="B154" s="874" t="s">
        <v>254</v>
      </c>
      <c r="C154" s="874" t="s">
        <v>814</v>
      </c>
      <c r="D154" s="874"/>
      <c r="E154" s="874"/>
      <c r="F154" s="874"/>
      <c r="G154" s="874"/>
      <c r="H154" s="874"/>
      <c r="I154" s="874"/>
      <c r="J154" s="874"/>
      <c r="K154" s="874"/>
      <c r="L154" s="874"/>
      <c r="M154" s="874"/>
      <c r="N154" s="874"/>
      <c r="O154" s="874"/>
      <c r="P154" s="874"/>
      <c r="Q154" s="874"/>
      <c r="R154" s="874"/>
      <c r="S154" s="874"/>
      <c r="T154" s="874"/>
      <c r="U154" s="874"/>
      <c r="V154" s="874"/>
      <c r="W154" s="874"/>
      <c r="X154" s="874"/>
      <c r="Y154" s="874"/>
      <c r="Z154" s="874"/>
      <c r="AA154" s="874"/>
      <c r="AB154" s="874"/>
      <c r="AC154" s="874"/>
      <c r="AD154" s="874"/>
      <c r="AE154" s="874"/>
      <c r="AF154" s="874"/>
    </row>
    <row r="155" spans="1:32" x14ac:dyDescent="0.2">
      <c r="A155" s="872" t="s">
        <v>2862</v>
      </c>
      <c r="B155" s="874" t="s">
        <v>2614</v>
      </c>
      <c r="C155" s="874" t="s">
        <v>2375</v>
      </c>
      <c r="D155" s="874" t="s">
        <v>2048</v>
      </c>
      <c r="E155" s="874" t="s">
        <v>2376</v>
      </c>
      <c r="F155" s="874"/>
      <c r="G155" s="874"/>
      <c r="H155" s="874"/>
      <c r="I155" s="874"/>
      <c r="J155" s="874"/>
      <c r="K155" s="874"/>
      <c r="L155" s="874"/>
      <c r="M155" s="874"/>
      <c r="N155" s="874"/>
      <c r="O155" s="874"/>
      <c r="P155" s="874"/>
      <c r="Q155" s="874"/>
      <c r="R155" s="874"/>
      <c r="S155" s="874"/>
      <c r="T155" s="874"/>
      <c r="U155" s="874"/>
      <c r="V155" s="874"/>
      <c r="W155" s="874"/>
      <c r="X155" s="874"/>
      <c r="Y155" s="874"/>
      <c r="Z155" s="874"/>
      <c r="AA155" s="874"/>
      <c r="AB155" s="874"/>
      <c r="AC155" s="874"/>
      <c r="AD155" s="874"/>
      <c r="AE155" s="874"/>
      <c r="AF155" s="874"/>
    </row>
    <row r="156" spans="1:32" x14ac:dyDescent="0.2">
      <c r="A156" s="872" t="s">
        <v>2863</v>
      </c>
      <c r="B156" s="874" t="s">
        <v>266</v>
      </c>
      <c r="C156" s="874" t="s">
        <v>699</v>
      </c>
      <c r="D156" s="874"/>
      <c r="E156" s="874"/>
      <c r="F156" s="874"/>
      <c r="G156" s="874"/>
      <c r="H156" s="874"/>
      <c r="I156" s="874"/>
      <c r="J156" s="874"/>
      <c r="K156" s="874"/>
      <c r="L156" s="874"/>
      <c r="M156" s="874"/>
      <c r="N156" s="874"/>
      <c r="O156" s="874"/>
      <c r="P156" s="874"/>
      <c r="Q156" s="874"/>
      <c r="R156" s="874"/>
      <c r="S156" s="874"/>
      <c r="T156" s="874"/>
      <c r="U156" s="874"/>
      <c r="V156" s="874"/>
      <c r="W156" s="874"/>
      <c r="X156" s="874"/>
      <c r="Y156" s="874"/>
      <c r="Z156" s="874"/>
      <c r="AA156" s="874"/>
      <c r="AB156" s="874"/>
      <c r="AC156" s="874"/>
      <c r="AD156" s="874"/>
      <c r="AE156" s="874"/>
      <c r="AF156" s="874"/>
    </row>
    <row r="157" spans="1:32" x14ac:dyDescent="0.2">
      <c r="A157" s="872" t="s">
        <v>2864</v>
      </c>
      <c r="B157" s="874" t="s">
        <v>264</v>
      </c>
      <c r="C157" s="874" t="s">
        <v>808</v>
      </c>
      <c r="D157" s="874" t="s">
        <v>898</v>
      </c>
      <c r="E157" s="874" t="s">
        <v>899</v>
      </c>
      <c r="F157" s="874" t="s">
        <v>703</v>
      </c>
      <c r="G157" s="874" t="s">
        <v>897</v>
      </c>
      <c r="H157" s="874" t="s">
        <v>766</v>
      </c>
      <c r="I157" s="874" t="s">
        <v>2045</v>
      </c>
      <c r="J157" s="874"/>
      <c r="K157" s="874"/>
      <c r="L157" s="874"/>
      <c r="M157" s="874"/>
      <c r="N157" s="874"/>
      <c r="O157" s="874"/>
      <c r="P157" s="874"/>
      <c r="Q157" s="874"/>
      <c r="R157" s="874"/>
      <c r="S157" s="874"/>
      <c r="T157" s="874"/>
      <c r="U157" s="874"/>
      <c r="V157" s="874"/>
      <c r="W157" s="874"/>
      <c r="X157" s="874"/>
      <c r="Y157" s="874"/>
      <c r="Z157" s="874"/>
      <c r="AA157" s="874"/>
      <c r="AB157" s="874"/>
      <c r="AC157" s="874"/>
      <c r="AD157" s="874"/>
      <c r="AE157" s="874"/>
      <c r="AF157" s="874"/>
    </row>
    <row r="158" spans="1:32" x14ac:dyDescent="0.2">
      <c r="A158" s="872" t="s">
        <v>2865</v>
      </c>
      <c r="B158" s="874" t="s">
        <v>263</v>
      </c>
      <c r="C158" s="874" t="s">
        <v>856</v>
      </c>
      <c r="D158" s="874" t="s">
        <v>896</v>
      </c>
      <c r="E158" s="874" t="s">
        <v>2047</v>
      </c>
      <c r="F158" s="874" t="s">
        <v>2048</v>
      </c>
      <c r="G158" s="874" t="s">
        <v>2081</v>
      </c>
      <c r="H158" s="874" t="s">
        <v>2082</v>
      </c>
      <c r="I158" s="874"/>
      <c r="J158" s="874"/>
      <c r="K158" s="874"/>
      <c r="L158" s="874"/>
      <c r="M158" s="874"/>
      <c r="N158" s="874"/>
      <c r="O158" s="874"/>
      <c r="P158" s="874"/>
      <c r="Q158" s="874"/>
      <c r="R158" s="874"/>
      <c r="S158" s="874"/>
      <c r="T158" s="874"/>
      <c r="U158" s="874"/>
      <c r="V158" s="874"/>
      <c r="W158" s="874"/>
      <c r="X158" s="874"/>
      <c r="Y158" s="874"/>
      <c r="Z158" s="874"/>
      <c r="AA158" s="874"/>
      <c r="AB158" s="874"/>
      <c r="AC158" s="874"/>
      <c r="AD158" s="874"/>
      <c r="AE158" s="874"/>
      <c r="AF158" s="874"/>
    </row>
    <row r="159" spans="1:32" x14ac:dyDescent="0.2">
      <c r="A159" s="872" t="s">
        <v>2866</v>
      </c>
      <c r="B159" s="874" t="s">
        <v>259</v>
      </c>
      <c r="C159" s="874" t="s">
        <v>700</v>
      </c>
      <c r="D159" s="874" t="s">
        <v>728</v>
      </c>
      <c r="E159" s="874" t="s">
        <v>2361</v>
      </c>
      <c r="F159" s="874"/>
      <c r="G159" s="874"/>
      <c r="H159" s="874"/>
      <c r="I159" s="874"/>
      <c r="J159" s="874"/>
      <c r="K159" s="874"/>
      <c r="L159" s="874"/>
      <c r="M159" s="874"/>
      <c r="N159" s="874"/>
      <c r="O159" s="874"/>
      <c r="P159" s="874"/>
      <c r="Q159" s="874"/>
      <c r="R159" s="874"/>
      <c r="S159" s="874"/>
      <c r="T159" s="874"/>
      <c r="U159" s="874"/>
      <c r="V159" s="874"/>
      <c r="W159" s="874"/>
      <c r="X159" s="874"/>
      <c r="Y159" s="874"/>
      <c r="Z159" s="874"/>
      <c r="AA159" s="874"/>
      <c r="AB159" s="874"/>
      <c r="AC159" s="874"/>
      <c r="AD159" s="874"/>
      <c r="AE159" s="874"/>
      <c r="AF159" s="874"/>
    </row>
    <row r="160" spans="1:32" x14ac:dyDescent="0.2">
      <c r="A160" s="872" t="s">
        <v>2867</v>
      </c>
      <c r="B160" s="874" t="s">
        <v>269</v>
      </c>
      <c r="C160" s="874" t="s">
        <v>704</v>
      </c>
      <c r="D160" s="874" t="s">
        <v>812</v>
      </c>
      <c r="E160" s="874" t="s">
        <v>904</v>
      </c>
      <c r="F160" s="874" t="s">
        <v>2289</v>
      </c>
      <c r="G160" s="874" t="s">
        <v>2290</v>
      </c>
      <c r="H160" s="874"/>
      <c r="I160" s="874"/>
      <c r="J160" s="874"/>
      <c r="K160" s="874"/>
      <c r="L160" s="874"/>
      <c r="M160" s="874"/>
      <c r="N160" s="874"/>
      <c r="O160" s="874"/>
      <c r="P160" s="874"/>
      <c r="Q160" s="874"/>
      <c r="R160" s="874"/>
      <c r="S160" s="874"/>
      <c r="T160" s="874"/>
      <c r="U160" s="874"/>
      <c r="V160" s="874"/>
      <c r="W160" s="874"/>
      <c r="X160" s="874"/>
      <c r="Y160" s="874"/>
      <c r="Z160" s="874"/>
      <c r="AA160" s="874"/>
      <c r="AB160" s="874"/>
      <c r="AC160" s="874"/>
      <c r="AD160" s="874"/>
      <c r="AE160" s="874"/>
      <c r="AF160" s="874"/>
    </row>
    <row r="161" spans="1:32" x14ac:dyDescent="0.2">
      <c r="A161" s="872" t="s">
        <v>2868</v>
      </c>
      <c r="B161" s="874" t="s">
        <v>270</v>
      </c>
      <c r="C161" s="874" t="s">
        <v>906</v>
      </c>
      <c r="D161" s="874" t="s">
        <v>907</v>
      </c>
      <c r="E161" s="874" t="s">
        <v>905</v>
      </c>
      <c r="F161" s="874" t="s">
        <v>2086</v>
      </c>
      <c r="G161" s="874" t="s">
        <v>2087</v>
      </c>
      <c r="H161" s="874"/>
      <c r="I161" s="874"/>
      <c r="J161" s="874"/>
      <c r="K161" s="874"/>
      <c r="L161" s="874"/>
      <c r="M161" s="874"/>
      <c r="N161" s="874"/>
      <c r="O161" s="874"/>
      <c r="P161" s="874"/>
      <c r="Q161" s="874"/>
      <c r="R161" s="874"/>
      <c r="S161" s="874"/>
      <c r="T161" s="874"/>
      <c r="U161" s="874"/>
      <c r="V161" s="874"/>
      <c r="W161" s="874"/>
      <c r="X161" s="874"/>
      <c r="Y161" s="874"/>
      <c r="Z161" s="874"/>
      <c r="AA161" s="874"/>
      <c r="AB161" s="874"/>
      <c r="AC161" s="874"/>
      <c r="AD161" s="874"/>
      <c r="AE161" s="874"/>
      <c r="AF161" s="874"/>
    </row>
    <row r="162" spans="1:32" x14ac:dyDescent="0.2">
      <c r="A162" s="872" t="s">
        <v>2869</v>
      </c>
      <c r="B162" s="874" t="s">
        <v>271</v>
      </c>
      <c r="C162" s="874" t="s">
        <v>708</v>
      </c>
      <c r="D162" s="874" t="s">
        <v>699</v>
      </c>
      <c r="E162" s="874" t="s">
        <v>2377</v>
      </c>
      <c r="F162" s="874"/>
      <c r="G162" s="874"/>
      <c r="H162" s="874"/>
      <c r="I162" s="874"/>
      <c r="J162" s="874"/>
      <c r="K162" s="874"/>
      <c r="L162" s="874"/>
      <c r="M162" s="874"/>
      <c r="N162" s="874"/>
      <c r="O162" s="874"/>
      <c r="P162" s="874"/>
      <c r="Q162" s="874"/>
      <c r="R162" s="874"/>
      <c r="S162" s="874"/>
      <c r="T162" s="874"/>
      <c r="U162" s="874"/>
      <c r="V162" s="874"/>
      <c r="W162" s="874"/>
      <c r="X162" s="874"/>
      <c r="Y162" s="874"/>
      <c r="Z162" s="874"/>
      <c r="AA162" s="874"/>
      <c r="AB162" s="874"/>
      <c r="AC162" s="874"/>
      <c r="AD162" s="874"/>
      <c r="AE162" s="874"/>
      <c r="AF162" s="874"/>
    </row>
    <row r="163" spans="1:32" x14ac:dyDescent="0.2">
      <c r="A163" s="872" t="s">
        <v>2870</v>
      </c>
      <c r="B163" s="874" t="s">
        <v>274</v>
      </c>
      <c r="C163" s="874" t="s">
        <v>760</v>
      </c>
      <c r="D163" s="874" t="s">
        <v>700</v>
      </c>
      <c r="E163" s="874" t="s">
        <v>728</v>
      </c>
      <c r="F163" s="874"/>
      <c r="G163" s="874"/>
      <c r="H163" s="874"/>
      <c r="I163" s="874"/>
      <c r="J163" s="874"/>
      <c r="K163" s="874"/>
      <c r="L163" s="874"/>
      <c r="M163" s="874"/>
      <c r="N163" s="874"/>
      <c r="O163" s="874"/>
      <c r="P163" s="874"/>
      <c r="Q163" s="874"/>
      <c r="R163" s="874"/>
      <c r="S163" s="874"/>
      <c r="T163" s="874"/>
      <c r="U163" s="874"/>
      <c r="V163" s="874"/>
      <c r="W163" s="874"/>
      <c r="X163" s="874"/>
      <c r="Y163" s="874"/>
      <c r="Z163" s="874"/>
      <c r="AA163" s="874"/>
      <c r="AB163" s="874"/>
      <c r="AC163" s="874"/>
      <c r="AD163" s="874"/>
      <c r="AE163" s="874"/>
      <c r="AF163" s="874"/>
    </row>
    <row r="164" spans="1:32" x14ac:dyDescent="0.2">
      <c r="A164" s="872" t="s">
        <v>2871</v>
      </c>
      <c r="B164" s="874" t="s">
        <v>275</v>
      </c>
      <c r="C164" s="874" t="s">
        <v>2550</v>
      </c>
      <c r="D164" s="874" t="s">
        <v>2551</v>
      </c>
      <c r="E164" s="874" t="s">
        <v>2365</v>
      </c>
      <c r="F164" s="874" t="s">
        <v>728</v>
      </c>
      <c r="G164" s="874"/>
      <c r="H164" s="874"/>
      <c r="I164" s="874"/>
      <c r="J164" s="874"/>
      <c r="K164" s="874"/>
      <c r="L164" s="874"/>
      <c r="M164" s="874"/>
      <c r="N164" s="874"/>
      <c r="O164" s="874"/>
      <c r="P164" s="874"/>
      <c r="Q164" s="874"/>
      <c r="R164" s="874"/>
      <c r="S164" s="874"/>
      <c r="T164" s="874"/>
      <c r="U164" s="874"/>
      <c r="V164" s="874"/>
      <c r="W164" s="874"/>
      <c r="X164" s="874"/>
      <c r="Y164" s="874"/>
      <c r="Z164" s="874"/>
      <c r="AA164" s="874"/>
      <c r="AB164" s="874"/>
      <c r="AC164" s="874"/>
      <c r="AD164" s="874"/>
      <c r="AE164" s="874"/>
      <c r="AF164" s="874"/>
    </row>
    <row r="165" spans="1:32" x14ac:dyDescent="0.2">
      <c r="A165" s="872" t="s">
        <v>2872</v>
      </c>
      <c r="B165" s="874" t="s">
        <v>260</v>
      </c>
      <c r="C165" s="874" t="s">
        <v>776</v>
      </c>
      <c r="D165" s="874"/>
      <c r="E165" s="874"/>
      <c r="F165" s="874"/>
      <c r="G165" s="874"/>
      <c r="H165" s="874"/>
      <c r="I165" s="874"/>
      <c r="J165" s="874"/>
      <c r="K165" s="874"/>
      <c r="L165" s="874"/>
      <c r="M165" s="874"/>
      <c r="N165" s="874"/>
      <c r="O165" s="874"/>
      <c r="P165" s="874"/>
      <c r="Q165" s="874"/>
      <c r="R165" s="874"/>
      <c r="S165" s="874"/>
      <c r="T165" s="874"/>
      <c r="U165" s="874"/>
      <c r="V165" s="874"/>
      <c r="W165" s="874"/>
      <c r="X165" s="874"/>
      <c r="Y165" s="874"/>
      <c r="Z165" s="874"/>
      <c r="AA165" s="874"/>
      <c r="AB165" s="874"/>
      <c r="AC165" s="874"/>
      <c r="AD165" s="874"/>
      <c r="AE165" s="874"/>
      <c r="AF165" s="874"/>
    </row>
    <row r="166" spans="1:32" x14ac:dyDescent="0.2">
      <c r="A166" s="872" t="s">
        <v>2873</v>
      </c>
      <c r="B166" s="874" t="s">
        <v>258</v>
      </c>
      <c r="C166" s="874" t="s">
        <v>760</v>
      </c>
      <c r="D166" s="874" t="s">
        <v>3677</v>
      </c>
      <c r="E166" s="874"/>
      <c r="F166" s="874"/>
      <c r="G166" s="874"/>
      <c r="H166" s="874"/>
      <c r="I166" s="874"/>
      <c r="J166" s="874"/>
      <c r="K166" s="874"/>
      <c r="L166" s="874"/>
      <c r="M166" s="874"/>
      <c r="N166" s="874"/>
      <c r="O166" s="874"/>
      <c r="P166" s="874"/>
      <c r="Q166" s="874"/>
      <c r="R166" s="874"/>
      <c r="S166" s="874"/>
      <c r="T166" s="874"/>
      <c r="U166" s="874"/>
      <c r="V166" s="874"/>
      <c r="W166" s="874"/>
      <c r="X166" s="874"/>
      <c r="Y166" s="874"/>
      <c r="Z166" s="874"/>
      <c r="AA166" s="874"/>
      <c r="AB166" s="874"/>
      <c r="AC166" s="874"/>
      <c r="AD166" s="874"/>
      <c r="AE166" s="874"/>
      <c r="AF166" s="874"/>
    </row>
    <row r="167" spans="1:32" x14ac:dyDescent="0.2">
      <c r="A167" s="872" t="s">
        <v>2874</v>
      </c>
      <c r="B167" s="874" t="s">
        <v>268</v>
      </c>
      <c r="C167" s="874" t="s">
        <v>700</v>
      </c>
      <c r="D167" s="874"/>
      <c r="E167" s="874"/>
      <c r="F167" s="874"/>
      <c r="G167" s="874"/>
      <c r="H167" s="874"/>
      <c r="I167" s="874"/>
      <c r="J167" s="874"/>
      <c r="K167" s="874"/>
      <c r="L167" s="874"/>
      <c r="M167" s="874"/>
      <c r="N167" s="874"/>
      <c r="O167" s="874"/>
      <c r="P167" s="874"/>
      <c r="Q167" s="874"/>
      <c r="R167" s="874"/>
      <c r="S167" s="874"/>
      <c r="T167" s="874"/>
      <c r="U167" s="874"/>
      <c r="V167" s="874"/>
      <c r="W167" s="874"/>
      <c r="X167" s="874"/>
      <c r="Y167" s="874"/>
      <c r="Z167" s="874"/>
      <c r="AA167" s="874"/>
      <c r="AB167" s="874"/>
      <c r="AC167" s="874"/>
      <c r="AD167" s="874"/>
      <c r="AE167" s="874"/>
      <c r="AF167" s="874"/>
    </row>
    <row r="168" spans="1:32" x14ac:dyDescent="0.2">
      <c r="A168" s="872" t="s">
        <v>2875</v>
      </c>
      <c r="B168" s="874" t="s">
        <v>262</v>
      </c>
      <c r="C168" s="874" t="s">
        <v>893</v>
      </c>
      <c r="D168" s="874" t="s">
        <v>892</v>
      </c>
      <c r="E168" s="874" t="s">
        <v>894</v>
      </c>
      <c r="F168" s="874" t="s">
        <v>895</v>
      </c>
      <c r="G168" s="874" t="s">
        <v>2302</v>
      </c>
      <c r="H168" s="874"/>
      <c r="I168" s="874"/>
      <c r="J168" s="874"/>
      <c r="K168" s="874"/>
      <c r="L168" s="874"/>
      <c r="M168" s="874"/>
      <c r="N168" s="874"/>
      <c r="O168" s="874"/>
      <c r="P168" s="874"/>
      <c r="Q168" s="874"/>
      <c r="R168" s="874"/>
      <c r="S168" s="874"/>
      <c r="T168" s="874"/>
      <c r="U168" s="874"/>
      <c r="V168" s="874"/>
      <c r="W168" s="874"/>
      <c r="X168" s="874"/>
      <c r="Y168" s="874"/>
      <c r="Z168" s="874"/>
      <c r="AA168" s="874"/>
      <c r="AB168" s="874"/>
      <c r="AC168" s="874"/>
      <c r="AD168" s="874"/>
      <c r="AE168" s="874"/>
      <c r="AF168" s="874"/>
    </row>
    <row r="169" spans="1:32" x14ac:dyDescent="0.2">
      <c r="A169" s="872" t="s">
        <v>2876</v>
      </c>
      <c r="B169" s="874" t="s">
        <v>257</v>
      </c>
      <c r="C169" s="874" t="s">
        <v>697</v>
      </c>
      <c r="D169" s="874" t="s">
        <v>698</v>
      </c>
      <c r="E169" s="874" t="s">
        <v>2080</v>
      </c>
      <c r="F169" s="874"/>
      <c r="G169" s="874"/>
      <c r="H169" s="874"/>
      <c r="I169" s="874"/>
      <c r="J169" s="874"/>
      <c r="K169" s="874"/>
      <c r="L169" s="874"/>
      <c r="M169" s="874"/>
      <c r="N169" s="874"/>
      <c r="O169" s="874"/>
      <c r="P169" s="874"/>
      <c r="Q169" s="874"/>
      <c r="R169" s="874"/>
      <c r="S169" s="874"/>
      <c r="T169" s="874"/>
      <c r="U169" s="874"/>
      <c r="V169" s="874"/>
      <c r="W169" s="874"/>
      <c r="X169" s="874"/>
      <c r="Y169" s="874"/>
      <c r="Z169" s="874"/>
      <c r="AA169" s="874"/>
      <c r="AB169" s="874"/>
      <c r="AC169" s="874"/>
      <c r="AD169" s="874"/>
      <c r="AE169" s="874"/>
      <c r="AF169" s="874"/>
    </row>
    <row r="170" spans="1:32" x14ac:dyDescent="0.2">
      <c r="A170" s="872" t="s">
        <v>2877</v>
      </c>
      <c r="B170" s="874" t="s">
        <v>273</v>
      </c>
      <c r="C170" s="874" t="s">
        <v>909</v>
      </c>
      <c r="D170" s="874" t="s">
        <v>2302</v>
      </c>
      <c r="E170" s="874"/>
      <c r="F170" s="874"/>
      <c r="G170" s="874"/>
      <c r="H170" s="874"/>
      <c r="I170" s="874"/>
      <c r="J170" s="874"/>
      <c r="K170" s="874"/>
      <c r="L170" s="874"/>
      <c r="M170" s="874"/>
      <c r="N170" s="874"/>
      <c r="O170" s="874"/>
      <c r="P170" s="874"/>
      <c r="Q170" s="874"/>
      <c r="R170" s="874"/>
      <c r="S170" s="874"/>
      <c r="T170" s="874"/>
      <c r="U170" s="874"/>
      <c r="V170" s="874"/>
      <c r="W170" s="874"/>
      <c r="X170" s="874"/>
      <c r="Y170" s="874"/>
      <c r="Z170" s="874"/>
      <c r="AA170" s="874"/>
      <c r="AB170" s="874"/>
      <c r="AC170" s="874"/>
      <c r="AD170" s="874"/>
      <c r="AE170" s="874"/>
      <c r="AF170" s="874"/>
    </row>
    <row r="171" spans="1:32" x14ac:dyDescent="0.2">
      <c r="A171" s="872" t="s">
        <v>2878</v>
      </c>
      <c r="B171" s="874" t="s">
        <v>272</v>
      </c>
      <c r="C171" s="874" t="s">
        <v>908</v>
      </c>
      <c r="D171" s="874"/>
      <c r="E171" s="874"/>
      <c r="F171" s="874"/>
      <c r="G171" s="874"/>
      <c r="H171" s="874"/>
      <c r="I171" s="874"/>
      <c r="J171" s="874"/>
      <c r="K171" s="874"/>
      <c r="L171" s="874"/>
      <c r="M171" s="874"/>
      <c r="N171" s="874"/>
      <c r="O171" s="874"/>
      <c r="P171" s="874"/>
      <c r="Q171" s="874"/>
      <c r="R171" s="874"/>
      <c r="S171" s="874"/>
      <c r="T171" s="874"/>
      <c r="U171" s="874"/>
      <c r="V171" s="874"/>
      <c r="W171" s="874"/>
      <c r="X171" s="874"/>
      <c r="Y171" s="874"/>
      <c r="Z171" s="874"/>
      <c r="AA171" s="874"/>
      <c r="AB171" s="874"/>
      <c r="AC171" s="874"/>
      <c r="AD171" s="874"/>
      <c r="AE171" s="874"/>
      <c r="AF171" s="874"/>
    </row>
    <row r="172" spans="1:32" x14ac:dyDescent="0.2">
      <c r="A172" s="872" t="s">
        <v>2879</v>
      </c>
      <c r="B172" s="874" t="s">
        <v>265</v>
      </c>
      <c r="C172" s="874" t="s">
        <v>2279</v>
      </c>
      <c r="D172" s="874" t="s">
        <v>2083</v>
      </c>
      <c r="E172" s="874" t="s">
        <v>2084</v>
      </c>
      <c r="F172" s="874" t="s">
        <v>901</v>
      </c>
      <c r="G172" s="874" t="s">
        <v>2065</v>
      </c>
      <c r="H172" s="874" t="s">
        <v>734</v>
      </c>
      <c r="I172" s="874" t="s">
        <v>3750</v>
      </c>
      <c r="J172" s="874" t="s">
        <v>2085</v>
      </c>
      <c r="K172" s="874" t="s">
        <v>3751</v>
      </c>
      <c r="L172" s="874"/>
      <c r="M172" s="874"/>
      <c r="N172" s="874"/>
      <c r="O172" s="874"/>
      <c r="P172" s="874"/>
      <c r="Q172" s="874"/>
      <c r="R172" s="874"/>
      <c r="S172" s="874"/>
      <c r="T172" s="874"/>
      <c r="U172" s="874"/>
      <c r="V172" s="874"/>
      <c r="W172" s="874"/>
      <c r="X172" s="874"/>
      <c r="Y172" s="874"/>
      <c r="Z172" s="874"/>
      <c r="AA172" s="874"/>
      <c r="AB172" s="874"/>
      <c r="AC172" s="874"/>
      <c r="AD172" s="874"/>
      <c r="AE172" s="874"/>
      <c r="AF172" s="874"/>
    </row>
    <row r="173" spans="1:32" x14ac:dyDescent="0.2">
      <c r="A173" s="872" t="s">
        <v>2880</v>
      </c>
      <c r="B173" s="874" t="s">
        <v>256</v>
      </c>
      <c r="C173" s="874" t="s">
        <v>740</v>
      </c>
      <c r="D173" s="874" t="s">
        <v>891</v>
      </c>
      <c r="E173" s="874"/>
      <c r="F173" s="874"/>
      <c r="G173" s="874"/>
      <c r="H173" s="874"/>
      <c r="I173" s="874"/>
      <c r="J173" s="874"/>
      <c r="K173" s="874"/>
      <c r="L173" s="874"/>
      <c r="M173" s="874"/>
      <c r="N173" s="874"/>
      <c r="O173" s="874"/>
      <c r="P173" s="874"/>
      <c r="Q173" s="874"/>
      <c r="R173" s="874"/>
      <c r="S173" s="874"/>
      <c r="T173" s="874"/>
      <c r="U173" s="874"/>
      <c r="V173" s="874"/>
      <c r="W173" s="874"/>
      <c r="X173" s="874"/>
      <c r="Y173" s="874"/>
      <c r="Z173" s="874"/>
      <c r="AA173" s="874"/>
      <c r="AB173" s="874"/>
      <c r="AC173" s="874"/>
      <c r="AD173" s="874"/>
      <c r="AE173" s="874"/>
      <c r="AF173" s="874"/>
    </row>
    <row r="174" spans="1:32" x14ac:dyDescent="0.2">
      <c r="A174" s="872" t="s">
        <v>2881</v>
      </c>
      <c r="B174" s="459" t="s">
        <v>6507</v>
      </c>
      <c r="C174" s="874" t="s">
        <v>781</v>
      </c>
      <c r="D174" s="874"/>
      <c r="E174" s="874"/>
      <c r="F174" s="874"/>
      <c r="G174" s="874"/>
      <c r="H174" s="874"/>
      <c r="I174" s="874"/>
      <c r="J174" s="874"/>
      <c r="K174" s="874"/>
      <c r="L174" s="874"/>
      <c r="M174" s="874"/>
      <c r="N174" s="874"/>
      <c r="O174" s="874"/>
      <c r="P174" s="874"/>
      <c r="Q174" s="874"/>
      <c r="R174" s="874"/>
      <c r="S174" s="874"/>
      <c r="T174" s="874"/>
      <c r="U174" s="874"/>
      <c r="V174" s="874"/>
      <c r="W174" s="874"/>
      <c r="X174" s="874"/>
      <c r="Y174" s="874"/>
      <c r="Z174" s="874"/>
      <c r="AA174" s="874"/>
      <c r="AB174" s="874"/>
      <c r="AC174" s="874"/>
      <c r="AD174" s="874"/>
      <c r="AE174" s="874"/>
      <c r="AF174" s="874"/>
    </row>
    <row r="175" spans="1:32" x14ac:dyDescent="0.2">
      <c r="A175" s="872" t="s">
        <v>2882</v>
      </c>
      <c r="B175" s="874" t="s">
        <v>255</v>
      </c>
      <c r="C175" s="874" t="s">
        <v>890</v>
      </c>
      <c r="D175" s="874" t="s">
        <v>778</v>
      </c>
      <c r="E175" s="874"/>
      <c r="F175" s="874"/>
      <c r="G175" s="874"/>
      <c r="H175" s="874"/>
      <c r="I175" s="874"/>
      <c r="J175" s="874"/>
      <c r="K175" s="874"/>
      <c r="L175" s="874"/>
      <c r="M175" s="874"/>
      <c r="N175" s="874"/>
      <c r="O175" s="874"/>
      <c r="P175" s="874"/>
      <c r="Q175" s="874"/>
      <c r="R175" s="874"/>
      <c r="S175" s="874"/>
      <c r="T175" s="874"/>
      <c r="U175" s="874"/>
      <c r="V175" s="874"/>
      <c r="W175" s="874"/>
      <c r="X175" s="874"/>
      <c r="Y175" s="874"/>
      <c r="Z175" s="874"/>
      <c r="AA175" s="874"/>
      <c r="AB175" s="874"/>
      <c r="AC175" s="874"/>
      <c r="AD175" s="874"/>
      <c r="AE175" s="874"/>
      <c r="AF175" s="874"/>
    </row>
    <row r="176" spans="1:32" x14ac:dyDescent="0.2">
      <c r="A176" s="872" t="s">
        <v>2883</v>
      </c>
      <c r="B176" s="874" t="s">
        <v>261</v>
      </c>
      <c r="C176" s="874" t="s">
        <v>731</v>
      </c>
      <c r="D176" s="874"/>
      <c r="E176" s="874"/>
      <c r="F176" s="874"/>
      <c r="G176" s="874"/>
      <c r="H176" s="874"/>
      <c r="I176" s="874"/>
      <c r="J176" s="874"/>
      <c r="K176" s="874"/>
      <c r="L176" s="874"/>
      <c r="M176" s="874"/>
      <c r="N176" s="874"/>
      <c r="O176" s="874"/>
      <c r="P176" s="874"/>
      <c r="Q176" s="874"/>
      <c r="R176" s="874"/>
      <c r="S176" s="874"/>
      <c r="T176" s="874"/>
      <c r="U176" s="874"/>
      <c r="V176" s="874"/>
      <c r="W176" s="874"/>
      <c r="X176" s="874"/>
      <c r="Y176" s="874"/>
      <c r="Z176" s="874"/>
      <c r="AA176" s="874"/>
      <c r="AB176" s="874"/>
      <c r="AC176" s="874"/>
      <c r="AD176" s="874"/>
      <c r="AE176" s="874"/>
      <c r="AF176" s="874"/>
    </row>
    <row r="177" spans="1:32" x14ac:dyDescent="0.2">
      <c r="A177" s="872" t="s">
        <v>2884</v>
      </c>
      <c r="B177" s="874" t="s">
        <v>2615</v>
      </c>
      <c r="C177" s="874" t="s">
        <v>2045</v>
      </c>
      <c r="D177" s="874"/>
      <c r="E177" s="874"/>
      <c r="F177" s="874"/>
      <c r="G177" s="874"/>
      <c r="H177" s="874"/>
      <c r="I177" s="874"/>
      <c r="J177" s="874"/>
      <c r="K177" s="874"/>
      <c r="L177" s="874"/>
      <c r="M177" s="874"/>
      <c r="N177" s="874"/>
      <c r="O177" s="874"/>
      <c r="P177" s="874"/>
      <c r="Q177" s="874"/>
      <c r="R177" s="874"/>
      <c r="S177" s="874"/>
      <c r="T177" s="874"/>
      <c r="U177" s="874"/>
      <c r="V177" s="874"/>
      <c r="W177" s="874"/>
      <c r="X177" s="874"/>
      <c r="Y177" s="874"/>
      <c r="Z177" s="874"/>
      <c r="AA177" s="874"/>
      <c r="AB177" s="874"/>
      <c r="AC177" s="874"/>
      <c r="AD177" s="874"/>
      <c r="AE177" s="874"/>
      <c r="AF177" s="874"/>
    </row>
    <row r="178" spans="1:32" x14ac:dyDescent="0.2">
      <c r="A178" s="872" t="s">
        <v>2885</v>
      </c>
      <c r="B178" s="874" t="s">
        <v>23</v>
      </c>
      <c r="C178" s="874" t="s">
        <v>699</v>
      </c>
      <c r="D178" s="874" t="s">
        <v>696</v>
      </c>
      <c r="E178" s="874" t="s">
        <v>704</v>
      </c>
      <c r="F178" s="874" t="s">
        <v>697</v>
      </c>
      <c r="G178" s="874" t="s">
        <v>701</v>
      </c>
      <c r="H178" s="874" t="s">
        <v>705</v>
      </c>
      <c r="I178" s="874" t="s">
        <v>700</v>
      </c>
      <c r="J178" s="874" t="s">
        <v>730</v>
      </c>
      <c r="K178" s="874" t="s">
        <v>698</v>
      </c>
      <c r="L178" s="874" t="s">
        <v>703</v>
      </c>
      <c r="M178" s="874"/>
      <c r="N178" s="874"/>
      <c r="O178" s="874"/>
      <c r="P178" s="874"/>
      <c r="Q178" s="874"/>
      <c r="R178" s="874"/>
      <c r="S178" s="874"/>
      <c r="T178" s="874"/>
      <c r="U178" s="874"/>
      <c r="V178" s="874"/>
      <c r="W178" s="874"/>
      <c r="X178" s="874"/>
      <c r="Y178" s="874"/>
      <c r="Z178" s="874"/>
      <c r="AA178" s="874"/>
      <c r="AB178" s="874"/>
      <c r="AC178" s="874"/>
      <c r="AD178" s="874"/>
      <c r="AE178" s="874"/>
      <c r="AF178" s="874"/>
    </row>
    <row r="179" spans="1:32" x14ac:dyDescent="0.2">
      <c r="A179" s="872" t="s">
        <v>2886</v>
      </c>
      <c r="B179" s="874" t="s">
        <v>24</v>
      </c>
      <c r="C179" s="874" t="s">
        <v>696</v>
      </c>
      <c r="D179" s="874" t="s">
        <v>702</v>
      </c>
      <c r="E179" s="874"/>
      <c r="F179" s="874"/>
      <c r="G179" s="874"/>
      <c r="H179" s="874"/>
      <c r="I179" s="874"/>
      <c r="J179" s="874"/>
      <c r="K179" s="874"/>
      <c r="L179" s="874"/>
      <c r="M179" s="874"/>
      <c r="N179" s="874"/>
      <c r="O179" s="874"/>
      <c r="P179" s="874"/>
      <c r="Q179" s="874"/>
      <c r="R179" s="874"/>
      <c r="S179" s="874"/>
      <c r="T179" s="874"/>
      <c r="U179" s="874"/>
      <c r="V179" s="874"/>
      <c r="W179" s="874"/>
      <c r="X179" s="874"/>
      <c r="Y179" s="874"/>
      <c r="Z179" s="874"/>
      <c r="AA179" s="874"/>
      <c r="AB179" s="874"/>
      <c r="AC179" s="874"/>
      <c r="AD179" s="874"/>
      <c r="AE179" s="874"/>
      <c r="AF179" s="874"/>
    </row>
    <row r="180" spans="1:32" x14ac:dyDescent="0.2">
      <c r="A180" s="872" t="s">
        <v>2887</v>
      </c>
      <c r="B180" s="874" t="s">
        <v>25</v>
      </c>
      <c r="C180" s="874" t="s">
        <v>2033</v>
      </c>
      <c r="D180" s="874" t="s">
        <v>2034</v>
      </c>
      <c r="E180" s="874" t="s">
        <v>2664</v>
      </c>
      <c r="F180" s="874"/>
      <c r="G180" s="874"/>
      <c r="H180" s="874"/>
      <c r="I180" s="874"/>
      <c r="J180" s="874"/>
      <c r="K180" s="874"/>
      <c r="L180" s="874"/>
      <c r="M180" s="874"/>
      <c r="N180" s="874"/>
      <c r="O180" s="874"/>
      <c r="P180" s="874"/>
      <c r="Q180" s="874"/>
      <c r="R180" s="874"/>
      <c r="S180" s="874"/>
      <c r="T180" s="874"/>
      <c r="U180" s="874"/>
      <c r="V180" s="874"/>
      <c r="W180" s="874"/>
      <c r="X180" s="874"/>
      <c r="Y180" s="874"/>
      <c r="Z180" s="874"/>
      <c r="AA180" s="874"/>
      <c r="AB180" s="874"/>
      <c r="AC180" s="874"/>
      <c r="AD180" s="874"/>
      <c r="AE180" s="874"/>
      <c r="AF180" s="874"/>
    </row>
    <row r="181" spans="1:32" x14ac:dyDescent="0.2">
      <c r="A181" s="872" t="s">
        <v>2888</v>
      </c>
      <c r="B181" s="874" t="s">
        <v>28</v>
      </c>
      <c r="C181" s="874" t="s">
        <v>735</v>
      </c>
      <c r="D181" s="874" t="s">
        <v>734</v>
      </c>
      <c r="E181" s="874"/>
      <c r="F181" s="874"/>
      <c r="G181" s="874"/>
      <c r="H181" s="874"/>
      <c r="I181" s="874"/>
      <c r="J181" s="874"/>
      <c r="K181" s="874"/>
      <c r="L181" s="874"/>
      <c r="M181" s="874"/>
      <c r="N181" s="874"/>
      <c r="O181" s="874"/>
      <c r="P181" s="874"/>
      <c r="Q181" s="874"/>
      <c r="R181" s="874"/>
      <c r="S181" s="874"/>
      <c r="T181" s="874"/>
      <c r="U181" s="874"/>
      <c r="V181" s="874"/>
      <c r="W181" s="874"/>
      <c r="X181" s="874"/>
      <c r="Y181" s="874"/>
      <c r="Z181" s="874"/>
      <c r="AA181" s="874"/>
      <c r="AB181" s="874"/>
      <c r="AC181" s="874"/>
      <c r="AD181" s="874"/>
      <c r="AE181" s="874"/>
      <c r="AF181" s="874"/>
    </row>
    <row r="182" spans="1:32" x14ac:dyDescent="0.2">
      <c r="A182" s="872" t="s">
        <v>2889</v>
      </c>
      <c r="B182" s="874" t="s">
        <v>29</v>
      </c>
      <c r="C182" s="874" t="s">
        <v>1643</v>
      </c>
      <c r="D182" s="874" t="s">
        <v>1649</v>
      </c>
      <c r="E182" s="874" t="s">
        <v>2271</v>
      </c>
      <c r="F182" s="874" t="s">
        <v>2272</v>
      </c>
      <c r="G182" s="874" t="s">
        <v>2273</v>
      </c>
      <c r="H182" s="874" t="s">
        <v>2274</v>
      </c>
      <c r="I182" s="874"/>
      <c r="J182" s="874"/>
      <c r="K182" s="874"/>
      <c r="L182" s="874"/>
      <c r="M182" s="874"/>
      <c r="N182" s="874"/>
      <c r="O182" s="874"/>
      <c r="P182" s="874"/>
      <c r="Q182" s="874"/>
      <c r="R182" s="874"/>
      <c r="S182" s="874"/>
      <c r="T182" s="874"/>
      <c r="U182" s="874"/>
      <c r="V182" s="874"/>
      <c r="W182" s="874"/>
      <c r="X182" s="874"/>
      <c r="Y182" s="874"/>
      <c r="Z182" s="874"/>
      <c r="AA182" s="874"/>
      <c r="AB182" s="874"/>
      <c r="AC182" s="874"/>
      <c r="AD182" s="874"/>
      <c r="AE182" s="874"/>
      <c r="AF182" s="874"/>
    </row>
    <row r="183" spans="1:32" x14ac:dyDescent="0.2">
      <c r="A183" s="872" t="s">
        <v>2890</v>
      </c>
      <c r="B183" s="874" t="s">
        <v>31</v>
      </c>
      <c r="C183" s="874" t="s">
        <v>738</v>
      </c>
      <c r="D183" s="874" t="s">
        <v>701</v>
      </c>
      <c r="E183" s="874" t="s">
        <v>737</v>
      </c>
      <c r="F183" s="874"/>
      <c r="G183" s="874"/>
      <c r="H183" s="874"/>
      <c r="I183" s="874"/>
      <c r="J183" s="874"/>
      <c r="K183" s="874"/>
      <c r="L183" s="874"/>
      <c r="M183" s="874"/>
      <c r="N183" s="874"/>
      <c r="O183" s="874"/>
      <c r="P183" s="874"/>
      <c r="Q183" s="874"/>
      <c r="R183" s="874"/>
      <c r="S183" s="874"/>
      <c r="T183" s="874"/>
      <c r="U183" s="874"/>
      <c r="V183" s="874"/>
      <c r="W183" s="874"/>
      <c r="X183" s="874"/>
      <c r="Y183" s="874"/>
      <c r="Z183" s="874"/>
      <c r="AA183" s="874"/>
      <c r="AB183" s="874"/>
      <c r="AC183" s="874"/>
      <c r="AD183" s="874"/>
      <c r="AE183" s="874"/>
      <c r="AF183" s="874"/>
    </row>
    <row r="184" spans="1:32" x14ac:dyDescent="0.2">
      <c r="A184" s="872" t="s">
        <v>2891</v>
      </c>
      <c r="B184" s="874" t="s">
        <v>26</v>
      </c>
      <c r="C184" s="874" t="s">
        <v>698</v>
      </c>
      <c r="D184" s="874"/>
      <c r="E184" s="874"/>
      <c r="F184" s="874"/>
      <c r="G184" s="874"/>
      <c r="H184" s="874"/>
      <c r="I184" s="874"/>
      <c r="J184" s="874"/>
      <c r="K184" s="874"/>
      <c r="L184" s="874"/>
      <c r="M184" s="874"/>
      <c r="N184" s="874"/>
      <c r="O184" s="874"/>
      <c r="P184" s="874"/>
      <c r="Q184" s="874"/>
      <c r="R184" s="874"/>
      <c r="S184" s="874"/>
      <c r="T184" s="874"/>
      <c r="U184" s="874"/>
      <c r="V184" s="874"/>
      <c r="W184" s="874"/>
      <c r="X184" s="874"/>
      <c r="Y184" s="874"/>
      <c r="Z184" s="874"/>
      <c r="AA184" s="874"/>
      <c r="AB184" s="874"/>
      <c r="AC184" s="874"/>
      <c r="AD184" s="874"/>
      <c r="AE184" s="874"/>
      <c r="AF184" s="874"/>
    </row>
    <row r="185" spans="1:32" x14ac:dyDescent="0.2">
      <c r="A185" s="872" t="s">
        <v>2892</v>
      </c>
      <c r="B185" s="874" t="s">
        <v>27</v>
      </c>
      <c r="C185" s="874" t="s">
        <v>705</v>
      </c>
      <c r="D185" s="874" t="s">
        <v>704</v>
      </c>
      <c r="E185" s="874"/>
      <c r="F185" s="874"/>
      <c r="G185" s="874"/>
      <c r="H185" s="874"/>
      <c r="I185" s="874"/>
      <c r="J185" s="874"/>
      <c r="K185" s="874"/>
      <c r="L185" s="874"/>
      <c r="M185" s="874"/>
      <c r="N185" s="874"/>
      <c r="O185" s="874"/>
      <c r="P185" s="874"/>
      <c r="Q185" s="874"/>
      <c r="R185" s="874"/>
      <c r="S185" s="874"/>
      <c r="T185" s="874"/>
      <c r="U185" s="874"/>
      <c r="V185" s="874"/>
      <c r="W185" s="874"/>
      <c r="X185" s="874"/>
      <c r="Y185" s="874"/>
      <c r="Z185" s="874"/>
      <c r="AA185" s="874"/>
      <c r="AB185" s="874"/>
      <c r="AC185" s="874"/>
      <c r="AD185" s="874"/>
      <c r="AE185" s="874"/>
      <c r="AF185" s="874"/>
    </row>
    <row r="186" spans="1:32" x14ac:dyDescent="0.2">
      <c r="A186" s="872" t="s">
        <v>2893</v>
      </c>
      <c r="B186" s="874" t="s">
        <v>32</v>
      </c>
      <c r="C186" s="874" t="s">
        <v>2360</v>
      </c>
      <c r="D186" s="874"/>
      <c r="E186" s="874"/>
      <c r="F186" s="874"/>
      <c r="G186" s="874"/>
      <c r="H186" s="874"/>
      <c r="I186" s="874"/>
      <c r="J186" s="874"/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4"/>
      <c r="AA186" s="874"/>
      <c r="AB186" s="874"/>
      <c r="AC186" s="874"/>
      <c r="AD186" s="874"/>
      <c r="AE186" s="874"/>
      <c r="AF186" s="874"/>
    </row>
    <row r="187" spans="1:32" x14ac:dyDescent="0.2">
      <c r="A187" s="872" t="s">
        <v>2894</v>
      </c>
      <c r="B187" s="874" t="s">
        <v>33</v>
      </c>
      <c r="C187" s="874" t="s">
        <v>708</v>
      </c>
      <c r="D187" s="874" t="s">
        <v>700</v>
      </c>
      <c r="E187" s="874" t="s">
        <v>699</v>
      </c>
      <c r="F187" s="874" t="s">
        <v>740</v>
      </c>
      <c r="G187" s="874"/>
      <c r="H187" s="874"/>
      <c r="I187" s="874"/>
      <c r="J187" s="874"/>
      <c r="K187" s="874"/>
      <c r="L187" s="874"/>
      <c r="M187" s="874"/>
      <c r="N187" s="874"/>
      <c r="O187" s="874"/>
      <c r="P187" s="874"/>
      <c r="Q187" s="874"/>
      <c r="R187" s="874"/>
      <c r="S187" s="874"/>
      <c r="T187" s="874"/>
      <c r="U187" s="874"/>
      <c r="V187" s="874"/>
      <c r="W187" s="874"/>
      <c r="X187" s="874"/>
      <c r="Y187" s="874"/>
      <c r="Z187" s="874"/>
      <c r="AA187" s="874"/>
      <c r="AB187" s="874"/>
      <c r="AC187" s="874"/>
      <c r="AD187" s="874"/>
      <c r="AE187" s="874"/>
      <c r="AF187" s="874"/>
    </row>
    <row r="188" spans="1:32" x14ac:dyDescent="0.2">
      <c r="A188" s="872" t="s">
        <v>2896</v>
      </c>
      <c r="B188" s="874" t="s">
        <v>30</v>
      </c>
      <c r="C188" s="874" t="s">
        <v>2452</v>
      </c>
      <c r="D188" s="874" t="s">
        <v>736</v>
      </c>
      <c r="E188" s="874" t="s">
        <v>2453</v>
      </c>
      <c r="F188" s="874"/>
      <c r="G188" s="874"/>
      <c r="H188" s="874"/>
      <c r="I188" s="874"/>
      <c r="J188" s="874"/>
      <c r="K188" s="874"/>
      <c r="L188" s="874"/>
      <c r="M188" s="874"/>
      <c r="N188" s="874"/>
      <c r="O188" s="874"/>
      <c r="P188" s="874"/>
      <c r="Q188" s="874"/>
      <c r="R188" s="874"/>
      <c r="S188" s="874"/>
      <c r="T188" s="874"/>
      <c r="U188" s="874"/>
      <c r="V188" s="874"/>
      <c r="W188" s="874"/>
      <c r="X188" s="874"/>
      <c r="Y188" s="874"/>
      <c r="Z188" s="874"/>
      <c r="AA188" s="874"/>
      <c r="AB188" s="874"/>
      <c r="AC188" s="874"/>
      <c r="AD188" s="874"/>
      <c r="AE188" s="874"/>
      <c r="AF188" s="874"/>
    </row>
    <row r="189" spans="1:32" x14ac:dyDescent="0.2">
      <c r="A189" s="872" t="s">
        <v>2897</v>
      </c>
      <c r="B189" s="874" t="s">
        <v>2898</v>
      </c>
      <c r="C189" s="874" t="s">
        <v>2473</v>
      </c>
      <c r="D189" s="874" t="s">
        <v>2474</v>
      </c>
      <c r="E189" s="874" t="s">
        <v>2475</v>
      </c>
      <c r="F189" s="874" t="s">
        <v>2476</v>
      </c>
      <c r="G189" s="874" t="s">
        <v>795</v>
      </c>
      <c r="H189" s="874" t="s">
        <v>794</v>
      </c>
      <c r="I189" s="874" t="s">
        <v>796</v>
      </c>
      <c r="J189" s="874"/>
      <c r="K189" s="874"/>
      <c r="L189" s="874"/>
      <c r="M189" s="874"/>
      <c r="N189" s="874"/>
      <c r="O189" s="874"/>
      <c r="P189" s="874"/>
      <c r="Q189" s="874"/>
      <c r="R189" s="874"/>
      <c r="S189" s="874"/>
      <c r="T189" s="874"/>
      <c r="U189" s="874"/>
      <c r="V189" s="874"/>
      <c r="W189" s="874"/>
      <c r="X189" s="874"/>
      <c r="Y189" s="874"/>
      <c r="Z189" s="874"/>
      <c r="AA189" s="874"/>
      <c r="AB189" s="874"/>
      <c r="AC189" s="874"/>
      <c r="AD189" s="874"/>
      <c r="AE189" s="874"/>
      <c r="AF189" s="874"/>
    </row>
    <row r="190" spans="1:32" x14ac:dyDescent="0.2">
      <c r="A190" s="881" t="s">
        <v>6508</v>
      </c>
      <c r="B190" s="874" t="s">
        <v>228</v>
      </c>
      <c r="C190" s="874" t="s">
        <v>784</v>
      </c>
      <c r="D190" s="874" t="s">
        <v>698</v>
      </c>
      <c r="E190" s="874" t="s">
        <v>872</v>
      </c>
      <c r="F190" s="874" t="s">
        <v>2074</v>
      </c>
      <c r="G190" s="874" t="s">
        <v>2075</v>
      </c>
      <c r="H190" s="874" t="s">
        <v>2076</v>
      </c>
      <c r="I190" s="874" t="s">
        <v>2488</v>
      </c>
      <c r="J190" s="874" t="s">
        <v>2566</v>
      </c>
      <c r="K190" s="874"/>
      <c r="L190" s="874"/>
      <c r="M190" s="874"/>
      <c r="N190" s="874"/>
      <c r="O190" s="874"/>
      <c r="P190" s="87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</row>
    <row r="191" spans="1:32" x14ac:dyDescent="0.2">
      <c r="A191" s="872" t="s">
        <v>2901</v>
      </c>
      <c r="B191" s="874" t="s">
        <v>278</v>
      </c>
      <c r="C191" s="874" t="s">
        <v>697</v>
      </c>
      <c r="D191" s="874" t="s">
        <v>829</v>
      </c>
      <c r="E191" s="874" t="s">
        <v>2089</v>
      </c>
      <c r="F191" s="874" t="s">
        <v>2494</v>
      </c>
      <c r="G191" s="874"/>
      <c r="H191" s="874"/>
      <c r="I191" s="874"/>
      <c r="J191" s="874"/>
      <c r="K191" s="874"/>
      <c r="L191" s="874"/>
      <c r="M191" s="874"/>
      <c r="N191" s="874"/>
      <c r="O191" s="874"/>
      <c r="P191" s="874"/>
      <c r="Q191" s="874"/>
      <c r="R191" s="874"/>
      <c r="S191" s="874"/>
      <c r="T191" s="874"/>
      <c r="U191" s="874"/>
      <c r="V191" s="874"/>
      <c r="W191" s="874"/>
      <c r="X191" s="874"/>
      <c r="Y191" s="874"/>
      <c r="Z191" s="874"/>
      <c r="AA191" s="874"/>
      <c r="AB191" s="874"/>
      <c r="AC191" s="874"/>
      <c r="AD191" s="874"/>
      <c r="AE191" s="874"/>
      <c r="AF191" s="874"/>
    </row>
    <row r="192" spans="1:32" x14ac:dyDescent="0.2">
      <c r="A192" s="881" t="s">
        <v>4550</v>
      </c>
      <c r="B192" s="874" t="s">
        <v>249</v>
      </c>
      <c r="C192" s="874" t="s">
        <v>698</v>
      </c>
      <c r="D192" s="874" t="s">
        <v>759</v>
      </c>
      <c r="E192" s="874" t="s">
        <v>753</v>
      </c>
      <c r="F192" s="874" t="s">
        <v>697</v>
      </c>
      <c r="G192" s="874" t="s">
        <v>728</v>
      </c>
      <c r="H192" s="874" t="s">
        <v>788</v>
      </c>
      <c r="I192" s="874" t="s">
        <v>2079</v>
      </c>
      <c r="J192" s="874"/>
      <c r="K192" s="874"/>
      <c r="L192" s="874"/>
      <c r="M192" s="874"/>
      <c r="N192" s="874"/>
      <c r="O192" s="874"/>
      <c r="P192" s="874"/>
      <c r="Q192" s="874"/>
      <c r="R192" s="874"/>
      <c r="S192" s="874"/>
      <c r="T192" s="874"/>
      <c r="U192" s="874"/>
      <c r="V192" s="874"/>
      <c r="W192" s="874"/>
      <c r="X192" s="874"/>
      <c r="Y192" s="874"/>
      <c r="Z192" s="874"/>
      <c r="AA192" s="874"/>
      <c r="AB192" s="874"/>
      <c r="AC192" s="874"/>
      <c r="AD192" s="874"/>
      <c r="AE192" s="874"/>
      <c r="AF192" s="874"/>
    </row>
    <row r="193" spans="1:32" x14ac:dyDescent="0.2">
      <c r="A193" s="872" t="s">
        <v>2902</v>
      </c>
      <c r="B193" s="874" t="s">
        <v>373</v>
      </c>
      <c r="C193" s="874" t="s">
        <v>742</v>
      </c>
      <c r="D193" s="874" t="s">
        <v>853</v>
      </c>
      <c r="E193" s="874" t="s">
        <v>760</v>
      </c>
      <c r="F193" s="874" t="s">
        <v>981</v>
      </c>
      <c r="G193" s="874"/>
      <c r="I193" s="874"/>
      <c r="J193" s="874"/>
      <c r="K193" s="874"/>
      <c r="L193" s="874"/>
      <c r="M193" s="874"/>
      <c r="N193" s="874"/>
      <c r="O193" s="874"/>
      <c r="P193" s="874"/>
      <c r="Q193" s="874"/>
      <c r="R193" s="874"/>
      <c r="S193" s="874"/>
      <c r="T193" s="874"/>
      <c r="U193" s="874"/>
      <c r="V193" s="874"/>
      <c r="W193" s="874"/>
      <c r="X193" s="874"/>
      <c r="Y193" s="874"/>
      <c r="Z193" s="874"/>
      <c r="AA193" s="874"/>
      <c r="AB193" s="874"/>
      <c r="AC193" s="874"/>
      <c r="AD193" s="874"/>
      <c r="AE193" s="874"/>
      <c r="AF193" s="874"/>
    </row>
    <row r="194" spans="1:32" x14ac:dyDescent="0.2">
      <c r="A194" s="872" t="s">
        <v>2903</v>
      </c>
      <c r="B194" s="874" t="s">
        <v>384</v>
      </c>
      <c r="C194" s="874" t="s">
        <v>853</v>
      </c>
      <c r="D194" s="874" t="s">
        <v>740</v>
      </c>
      <c r="E194" s="874" t="s">
        <v>2500</v>
      </c>
      <c r="F194" s="874" t="s">
        <v>742</v>
      </c>
      <c r="G194" s="874" t="s">
        <v>760</v>
      </c>
      <c r="H194" s="874" t="s">
        <v>872</v>
      </c>
      <c r="I194" s="874" t="s">
        <v>778</v>
      </c>
      <c r="J194" s="874" t="s">
        <v>731</v>
      </c>
      <c r="K194" s="874"/>
      <c r="L194" s="874"/>
      <c r="M194" s="874"/>
      <c r="N194" s="874"/>
      <c r="O194" s="874"/>
      <c r="P194" s="874"/>
      <c r="Q194" s="874"/>
      <c r="R194" s="874"/>
      <c r="S194" s="874"/>
      <c r="T194" s="874"/>
      <c r="U194" s="874"/>
      <c r="V194" s="874"/>
      <c r="W194" s="874"/>
      <c r="X194" s="874"/>
      <c r="Y194" s="874"/>
      <c r="Z194" s="874"/>
      <c r="AA194" s="874"/>
      <c r="AB194" s="874"/>
      <c r="AC194" s="874"/>
      <c r="AD194" s="874"/>
      <c r="AE194" s="874"/>
      <c r="AF194" s="874"/>
    </row>
    <row r="195" spans="1:32" x14ac:dyDescent="0.2">
      <c r="A195" s="872" t="s">
        <v>2904</v>
      </c>
      <c r="B195" s="874" t="s">
        <v>347</v>
      </c>
      <c r="C195" s="874" t="s">
        <v>955</v>
      </c>
      <c r="D195" s="874" t="s">
        <v>936</v>
      </c>
      <c r="E195" s="874" t="s">
        <v>742</v>
      </c>
      <c r="F195" s="874" t="s">
        <v>728</v>
      </c>
      <c r="G195" s="874"/>
      <c r="H195" s="874"/>
      <c r="I195" s="874"/>
      <c r="J195" s="874"/>
      <c r="K195" s="874"/>
      <c r="L195" s="874"/>
      <c r="M195" s="874"/>
      <c r="N195" s="874"/>
      <c r="O195" s="874"/>
      <c r="P195" s="874"/>
      <c r="Q195" s="874"/>
      <c r="R195" s="874"/>
      <c r="S195" s="874"/>
      <c r="T195" s="874"/>
      <c r="U195" s="874"/>
      <c r="V195" s="874"/>
      <c r="W195" s="874"/>
      <c r="X195" s="874"/>
      <c r="Y195" s="874"/>
      <c r="Z195" s="874"/>
      <c r="AA195" s="874"/>
      <c r="AB195" s="874"/>
      <c r="AC195" s="874"/>
      <c r="AD195" s="874"/>
      <c r="AE195" s="874"/>
      <c r="AF195" s="874"/>
    </row>
    <row r="196" spans="1:32" x14ac:dyDescent="0.2">
      <c r="A196" s="872" t="s">
        <v>2905</v>
      </c>
      <c r="B196" s="874" t="s">
        <v>359</v>
      </c>
      <c r="C196" s="874" t="s">
        <v>2109</v>
      </c>
      <c r="D196" s="874" t="s">
        <v>759</v>
      </c>
      <c r="E196" s="874" t="s">
        <v>973</v>
      </c>
      <c r="F196" s="874"/>
      <c r="G196" s="874"/>
      <c r="H196" s="874"/>
      <c r="I196" s="874"/>
      <c r="J196" s="874"/>
      <c r="K196" s="874"/>
      <c r="L196" s="874"/>
      <c r="M196" s="874"/>
      <c r="N196" s="874"/>
      <c r="O196" s="874"/>
      <c r="P196" s="874"/>
      <c r="Q196" s="874"/>
      <c r="R196" s="874"/>
      <c r="S196" s="874"/>
      <c r="T196" s="874"/>
      <c r="U196" s="874"/>
      <c r="V196" s="874"/>
      <c r="W196" s="874"/>
      <c r="X196" s="874"/>
      <c r="Y196" s="874"/>
      <c r="Z196" s="874"/>
      <c r="AA196" s="874"/>
      <c r="AB196" s="874"/>
      <c r="AC196" s="874"/>
      <c r="AD196" s="874"/>
      <c r="AE196" s="874"/>
      <c r="AF196" s="874"/>
    </row>
    <row r="197" spans="1:32" x14ac:dyDescent="0.2">
      <c r="A197" s="872" t="s">
        <v>2906</v>
      </c>
      <c r="B197" s="874" t="s">
        <v>329</v>
      </c>
      <c r="C197" s="874" t="s">
        <v>813</v>
      </c>
      <c r="D197" s="874" t="s">
        <v>946</v>
      </c>
      <c r="E197" s="874" t="s">
        <v>886</v>
      </c>
      <c r="F197" s="874" t="s">
        <v>703</v>
      </c>
      <c r="G197" s="874" t="s">
        <v>2448</v>
      </c>
      <c r="H197" s="874" t="s">
        <v>2100</v>
      </c>
      <c r="I197" s="874"/>
      <c r="J197" s="874"/>
      <c r="K197" s="874"/>
      <c r="L197" s="874"/>
      <c r="M197" s="874"/>
      <c r="N197" s="874"/>
      <c r="O197" s="874"/>
      <c r="P197" s="874"/>
      <c r="Q197" s="874"/>
      <c r="R197" s="874"/>
      <c r="S197" s="874"/>
      <c r="T197" s="874"/>
      <c r="U197" s="874"/>
      <c r="V197" s="874"/>
      <c r="W197" s="874"/>
      <c r="X197" s="874"/>
      <c r="Y197" s="874"/>
      <c r="Z197" s="874"/>
      <c r="AA197" s="874"/>
      <c r="AB197" s="874"/>
      <c r="AC197" s="874"/>
      <c r="AD197" s="874"/>
      <c r="AE197" s="874"/>
      <c r="AF197" s="874"/>
    </row>
    <row r="198" spans="1:32" x14ac:dyDescent="0.2">
      <c r="A198" s="872" t="s">
        <v>2907</v>
      </c>
      <c r="B198" s="874" t="s">
        <v>276</v>
      </c>
      <c r="C198" s="874" t="s">
        <v>697</v>
      </c>
      <c r="D198" s="874" t="s">
        <v>741</v>
      </c>
      <c r="E198" s="874" t="s">
        <v>700</v>
      </c>
      <c r="F198" s="874" t="s">
        <v>699</v>
      </c>
      <c r="G198" s="874" t="s">
        <v>742</v>
      </c>
      <c r="H198" s="874" t="s">
        <v>911</v>
      </c>
      <c r="I198" s="874" t="s">
        <v>912</v>
      </c>
      <c r="J198" s="874" t="s">
        <v>711</v>
      </c>
      <c r="K198" s="874" t="s">
        <v>729</v>
      </c>
      <c r="L198" s="874" t="s">
        <v>2088</v>
      </c>
      <c r="M198" s="874" t="s">
        <v>2691</v>
      </c>
      <c r="N198" s="874"/>
      <c r="O198" s="874"/>
      <c r="P198" s="874"/>
      <c r="Q198" s="874"/>
      <c r="R198" s="874"/>
      <c r="S198" s="874"/>
      <c r="T198" s="874"/>
      <c r="U198" s="874"/>
      <c r="V198" s="874"/>
      <c r="W198" s="874"/>
      <c r="X198" s="874"/>
      <c r="Y198" s="874"/>
      <c r="Z198" s="874"/>
      <c r="AA198" s="874"/>
      <c r="AB198" s="874"/>
      <c r="AC198" s="874"/>
      <c r="AD198" s="874"/>
      <c r="AE198" s="874"/>
      <c r="AF198" s="874"/>
    </row>
    <row r="199" spans="1:32" x14ac:dyDescent="0.2">
      <c r="A199" s="872" t="s">
        <v>2908</v>
      </c>
      <c r="B199" s="874" t="s">
        <v>280</v>
      </c>
      <c r="C199" s="874" t="s">
        <v>848</v>
      </c>
      <c r="D199" s="874" t="s">
        <v>697</v>
      </c>
      <c r="E199" s="874" t="s">
        <v>729</v>
      </c>
      <c r="F199" s="874" t="s">
        <v>916</v>
      </c>
      <c r="G199" s="874" t="s">
        <v>917</v>
      </c>
      <c r="H199" s="874"/>
      <c r="I199" s="874"/>
      <c r="J199" s="874"/>
      <c r="K199" s="874"/>
      <c r="L199" s="874"/>
      <c r="M199" s="874"/>
      <c r="N199" s="874"/>
      <c r="O199" s="874"/>
      <c r="P199" s="874"/>
      <c r="Q199" s="874"/>
      <c r="R199" s="874"/>
      <c r="S199" s="874"/>
      <c r="T199" s="874"/>
      <c r="U199" s="874"/>
      <c r="V199" s="874"/>
      <c r="W199" s="874"/>
      <c r="X199" s="874"/>
      <c r="Y199" s="874"/>
      <c r="Z199" s="874"/>
      <c r="AA199" s="874"/>
      <c r="AB199" s="874"/>
      <c r="AC199" s="874"/>
      <c r="AD199" s="874"/>
      <c r="AE199" s="874"/>
      <c r="AF199" s="874"/>
    </row>
    <row r="200" spans="1:32" x14ac:dyDescent="0.2">
      <c r="A200" s="872" t="s">
        <v>2909</v>
      </c>
      <c r="B200" s="874" t="s">
        <v>283</v>
      </c>
      <c r="C200" s="874" t="s">
        <v>699</v>
      </c>
      <c r="D200" s="874" t="s">
        <v>700</v>
      </c>
      <c r="E200" s="874" t="s">
        <v>697</v>
      </c>
      <c r="F200" s="874" t="s">
        <v>701</v>
      </c>
      <c r="G200" s="874" t="s">
        <v>2293</v>
      </c>
      <c r="H200" s="874"/>
      <c r="I200" s="874"/>
      <c r="J200" s="874"/>
      <c r="K200" s="874"/>
      <c r="L200" s="874"/>
      <c r="M200" s="874"/>
      <c r="N200" s="874"/>
      <c r="O200" s="874"/>
      <c r="P200" s="874"/>
      <c r="Q200" s="874"/>
      <c r="R200" s="874"/>
      <c r="S200" s="874"/>
      <c r="T200" s="874"/>
      <c r="U200" s="874"/>
      <c r="V200" s="874"/>
      <c r="W200" s="874"/>
      <c r="X200" s="874"/>
      <c r="Y200" s="874"/>
      <c r="Z200" s="874"/>
      <c r="AA200" s="874"/>
      <c r="AB200" s="874"/>
      <c r="AC200" s="874"/>
      <c r="AD200" s="874"/>
      <c r="AE200" s="874"/>
      <c r="AF200" s="874"/>
    </row>
    <row r="201" spans="1:32" x14ac:dyDescent="0.2">
      <c r="A201" s="872" t="s">
        <v>2910</v>
      </c>
      <c r="B201" s="874" t="s">
        <v>285</v>
      </c>
      <c r="C201" s="874" t="s">
        <v>703</v>
      </c>
      <c r="D201" s="874" t="s">
        <v>706</v>
      </c>
      <c r="E201" s="874" t="s">
        <v>696</v>
      </c>
      <c r="F201" s="874" t="s">
        <v>919</v>
      </c>
      <c r="G201" s="874" t="s">
        <v>731</v>
      </c>
      <c r="H201" s="874" t="s">
        <v>701</v>
      </c>
      <c r="I201" s="874" t="s">
        <v>920</v>
      </c>
      <c r="J201" s="677" t="s">
        <v>6529</v>
      </c>
      <c r="K201" s="874"/>
      <c r="L201" s="874"/>
      <c r="M201" s="874"/>
      <c r="N201" s="874"/>
      <c r="O201" s="874"/>
      <c r="P201" s="874"/>
      <c r="Q201" s="874"/>
      <c r="R201" s="874"/>
      <c r="S201" s="874"/>
      <c r="T201" s="874"/>
      <c r="U201" s="874"/>
      <c r="V201" s="874"/>
      <c r="W201" s="874"/>
      <c r="X201" s="874"/>
      <c r="Y201" s="874"/>
      <c r="Z201" s="874"/>
      <c r="AA201" s="874"/>
      <c r="AB201" s="874"/>
      <c r="AC201" s="874"/>
      <c r="AD201" s="874"/>
      <c r="AE201" s="874"/>
      <c r="AF201" s="874"/>
    </row>
    <row r="202" spans="1:32" x14ac:dyDescent="0.2">
      <c r="A202" s="872" t="s">
        <v>2911</v>
      </c>
      <c r="B202" s="874" t="s">
        <v>286</v>
      </c>
      <c r="C202" s="874" t="s">
        <v>848</v>
      </c>
      <c r="D202" s="874" t="s">
        <v>921</v>
      </c>
      <c r="E202" s="874" t="s">
        <v>728</v>
      </c>
      <c r="F202" s="874" t="s">
        <v>731</v>
      </c>
      <c r="G202" s="874" t="s">
        <v>3507</v>
      </c>
      <c r="H202" s="874"/>
      <c r="I202" s="874"/>
      <c r="J202" s="874"/>
      <c r="K202" s="874"/>
      <c r="L202" s="874"/>
      <c r="M202" s="874"/>
      <c r="N202" s="874"/>
      <c r="O202" s="874"/>
      <c r="P202" s="874"/>
      <c r="Q202" s="874"/>
      <c r="R202" s="874"/>
      <c r="S202" s="874"/>
      <c r="T202" s="874"/>
      <c r="U202" s="874"/>
      <c r="V202" s="874"/>
      <c r="W202" s="874"/>
      <c r="X202" s="874"/>
      <c r="Y202" s="874"/>
      <c r="Z202" s="874"/>
      <c r="AA202" s="874"/>
      <c r="AB202" s="874"/>
      <c r="AC202" s="874"/>
      <c r="AD202" s="874"/>
      <c r="AE202" s="874"/>
      <c r="AF202" s="874"/>
    </row>
    <row r="203" spans="1:32" x14ac:dyDescent="0.2">
      <c r="A203" s="872" t="s">
        <v>2912</v>
      </c>
      <c r="B203" s="874" t="s">
        <v>290</v>
      </c>
      <c r="C203" s="874" t="s">
        <v>697</v>
      </c>
      <c r="D203" s="874" t="s">
        <v>700</v>
      </c>
      <c r="E203" s="874" t="s">
        <v>699</v>
      </c>
      <c r="F203" s="874" t="s">
        <v>708</v>
      </c>
      <c r="G203" s="874" t="s">
        <v>696</v>
      </c>
      <c r="H203" s="874" t="s">
        <v>711</v>
      </c>
      <c r="I203" s="874" t="s">
        <v>785</v>
      </c>
      <c r="J203" s="874" t="s">
        <v>922</v>
      </c>
      <c r="K203" s="874" t="s">
        <v>923</v>
      </c>
      <c r="L203" s="874" t="s">
        <v>703</v>
      </c>
      <c r="M203" s="874" t="s">
        <v>2091</v>
      </c>
      <c r="N203" s="874" t="s">
        <v>924</v>
      </c>
      <c r="O203" s="874" t="s">
        <v>925</v>
      </c>
      <c r="P203" s="874"/>
      <c r="Q203" s="874"/>
      <c r="R203" s="874"/>
      <c r="S203" s="874"/>
      <c r="T203" s="874"/>
      <c r="U203" s="874"/>
      <c r="V203" s="874"/>
      <c r="W203" s="874"/>
      <c r="X203" s="874"/>
      <c r="Y203" s="874"/>
      <c r="Z203" s="874"/>
      <c r="AA203" s="874"/>
      <c r="AB203" s="874"/>
      <c r="AC203" s="874"/>
      <c r="AD203" s="874"/>
      <c r="AE203" s="874"/>
      <c r="AF203" s="874"/>
    </row>
    <row r="204" spans="1:32" x14ac:dyDescent="0.2">
      <c r="A204" s="872" t="s">
        <v>2913</v>
      </c>
      <c r="B204" s="874" t="s">
        <v>292</v>
      </c>
      <c r="C204" s="874" t="s">
        <v>2092</v>
      </c>
      <c r="D204" s="874" t="s">
        <v>704</v>
      </c>
      <c r="E204" s="874" t="s">
        <v>2093</v>
      </c>
      <c r="F204" s="874" t="s">
        <v>753</v>
      </c>
      <c r="G204" s="874"/>
      <c r="H204" s="874"/>
      <c r="I204" s="874"/>
      <c r="J204" s="874"/>
      <c r="K204" s="874"/>
      <c r="L204" s="874"/>
      <c r="M204" s="874"/>
      <c r="N204" s="874"/>
      <c r="O204" s="874"/>
      <c r="P204" s="874"/>
      <c r="Q204" s="874"/>
      <c r="R204" s="874"/>
      <c r="S204" s="874"/>
      <c r="T204" s="874"/>
      <c r="U204" s="874"/>
      <c r="V204" s="874"/>
      <c r="W204" s="874"/>
      <c r="X204" s="874"/>
      <c r="Y204" s="874"/>
      <c r="Z204" s="874"/>
      <c r="AA204" s="874"/>
      <c r="AB204" s="874"/>
      <c r="AC204" s="874"/>
      <c r="AD204" s="874"/>
      <c r="AE204" s="874"/>
      <c r="AF204" s="874"/>
    </row>
    <row r="205" spans="1:32" x14ac:dyDescent="0.2">
      <c r="A205" s="872" t="s">
        <v>2914</v>
      </c>
      <c r="B205" s="874" t="s">
        <v>6526</v>
      </c>
      <c r="C205" s="874" t="s">
        <v>697</v>
      </c>
      <c r="D205" s="874" t="s">
        <v>700</v>
      </c>
      <c r="E205" s="874" t="s">
        <v>699</v>
      </c>
      <c r="F205" s="874" t="s">
        <v>926</v>
      </c>
      <c r="G205" s="874" t="s">
        <v>927</v>
      </c>
      <c r="H205" s="874" t="s">
        <v>3752</v>
      </c>
      <c r="I205" s="874"/>
      <c r="J205" s="874"/>
      <c r="K205" s="874"/>
      <c r="L205" s="874"/>
      <c r="M205" s="874"/>
      <c r="N205" s="874"/>
      <c r="O205" s="874"/>
      <c r="P205" s="874"/>
      <c r="Q205" s="874"/>
      <c r="R205" s="874"/>
      <c r="S205" s="874"/>
      <c r="T205" s="874"/>
      <c r="U205" s="874"/>
      <c r="V205" s="874"/>
      <c r="W205" s="874"/>
      <c r="X205" s="874"/>
      <c r="Y205" s="874"/>
      <c r="Z205" s="874"/>
      <c r="AA205" s="874"/>
      <c r="AB205" s="874"/>
      <c r="AC205" s="874"/>
      <c r="AD205" s="874"/>
      <c r="AE205" s="874"/>
      <c r="AF205" s="874"/>
    </row>
    <row r="206" spans="1:32" x14ac:dyDescent="0.2">
      <c r="A206" s="872" t="s">
        <v>2915</v>
      </c>
      <c r="B206" s="874" t="s">
        <v>295</v>
      </c>
      <c r="C206" s="874" t="s">
        <v>929</v>
      </c>
      <c r="D206" s="874" t="s">
        <v>776</v>
      </c>
      <c r="E206" s="874" t="s">
        <v>711</v>
      </c>
      <c r="F206" s="874" t="s">
        <v>699</v>
      </c>
      <c r="G206" s="874" t="s">
        <v>697</v>
      </c>
      <c r="H206" s="874" t="s">
        <v>928</v>
      </c>
      <c r="I206" s="874" t="s">
        <v>2079</v>
      </c>
      <c r="J206" s="874"/>
      <c r="K206" s="874"/>
      <c r="L206" s="874"/>
      <c r="M206" s="874"/>
      <c r="N206" s="874"/>
      <c r="O206" s="874"/>
      <c r="P206" s="874"/>
      <c r="Q206" s="874"/>
      <c r="R206" s="874"/>
      <c r="S206" s="874"/>
      <c r="T206" s="874"/>
      <c r="U206" s="874"/>
      <c r="V206" s="874"/>
      <c r="W206" s="874"/>
      <c r="X206" s="874"/>
      <c r="Y206" s="874"/>
      <c r="Z206" s="874"/>
      <c r="AA206" s="874"/>
      <c r="AB206" s="874"/>
      <c r="AC206" s="874"/>
      <c r="AD206" s="874"/>
      <c r="AE206" s="874"/>
      <c r="AF206" s="874"/>
    </row>
    <row r="207" spans="1:32" x14ac:dyDescent="0.2">
      <c r="A207" s="872" t="s">
        <v>2916</v>
      </c>
      <c r="B207" s="874" t="s">
        <v>297</v>
      </c>
      <c r="C207" s="874" t="s">
        <v>932</v>
      </c>
      <c r="D207" s="874" t="s">
        <v>697</v>
      </c>
      <c r="E207" s="874" t="s">
        <v>700</v>
      </c>
      <c r="F207" s="874" t="s">
        <v>699</v>
      </c>
      <c r="G207" s="874" t="s">
        <v>742</v>
      </c>
      <c r="H207" s="874" t="s">
        <v>933</v>
      </c>
      <c r="I207" s="874" t="s">
        <v>931</v>
      </c>
      <c r="J207" s="874"/>
      <c r="K207" s="874"/>
      <c r="L207" s="874"/>
      <c r="M207" s="874"/>
      <c r="N207" s="874"/>
      <c r="O207" s="874"/>
      <c r="P207" s="874"/>
      <c r="Q207" s="874"/>
      <c r="R207" s="874"/>
      <c r="S207" s="874"/>
      <c r="T207" s="874"/>
      <c r="U207" s="874"/>
      <c r="V207" s="874"/>
      <c r="W207" s="874"/>
      <c r="X207" s="874"/>
      <c r="Y207" s="874"/>
      <c r="Z207" s="874"/>
      <c r="AA207" s="874"/>
      <c r="AB207" s="874"/>
      <c r="AC207" s="874"/>
      <c r="AD207" s="874"/>
      <c r="AE207" s="874"/>
      <c r="AF207" s="874"/>
    </row>
    <row r="208" spans="1:32" x14ac:dyDescent="0.2">
      <c r="A208" s="872" t="s">
        <v>2917</v>
      </c>
      <c r="B208" s="874" t="s">
        <v>300</v>
      </c>
      <c r="C208" s="874" t="s">
        <v>697</v>
      </c>
      <c r="D208" s="874" t="s">
        <v>737</v>
      </c>
      <c r="E208" s="874" t="s">
        <v>832</v>
      </c>
      <c r="F208" s="874"/>
      <c r="G208" s="874"/>
      <c r="H208" s="874"/>
      <c r="I208" s="874"/>
      <c r="J208" s="874"/>
      <c r="K208" s="874"/>
      <c r="L208" s="874"/>
      <c r="M208" s="874"/>
      <c r="N208" s="874"/>
      <c r="O208" s="874"/>
      <c r="P208" s="874"/>
      <c r="Q208" s="874"/>
      <c r="R208" s="874"/>
      <c r="S208" s="874"/>
      <c r="T208" s="874"/>
      <c r="U208" s="874"/>
      <c r="V208" s="874"/>
      <c r="W208" s="874"/>
      <c r="X208" s="874"/>
      <c r="Y208" s="874"/>
      <c r="Z208" s="874"/>
      <c r="AA208" s="874"/>
      <c r="AB208" s="874"/>
      <c r="AC208" s="874"/>
      <c r="AD208" s="874"/>
      <c r="AE208" s="874"/>
      <c r="AF208" s="874"/>
    </row>
    <row r="209" spans="1:32" x14ac:dyDescent="0.2">
      <c r="A209" s="872" t="s">
        <v>2918</v>
      </c>
      <c r="B209" s="874" t="s">
        <v>301</v>
      </c>
      <c r="C209" s="874" t="s">
        <v>704</v>
      </c>
      <c r="D209" s="874" t="s">
        <v>934</v>
      </c>
      <c r="E209" s="874" t="s">
        <v>860</v>
      </c>
      <c r="F209" s="874" t="s">
        <v>2378</v>
      </c>
      <c r="G209" s="874"/>
      <c r="H209" s="874"/>
      <c r="I209" s="874"/>
      <c r="J209" s="874"/>
      <c r="K209" s="874"/>
      <c r="L209" s="874"/>
      <c r="M209" s="874"/>
      <c r="N209" s="874"/>
      <c r="O209" s="874"/>
      <c r="P209" s="874"/>
      <c r="Q209" s="874"/>
      <c r="R209" s="874"/>
      <c r="S209" s="874"/>
      <c r="T209" s="874"/>
      <c r="U209" s="874"/>
      <c r="V209" s="874"/>
      <c r="W209" s="874"/>
      <c r="X209" s="874"/>
      <c r="Y209" s="874"/>
      <c r="Z209" s="874"/>
      <c r="AA209" s="874"/>
      <c r="AB209" s="874"/>
      <c r="AC209" s="874"/>
      <c r="AD209" s="874"/>
      <c r="AE209" s="874"/>
      <c r="AF209" s="874"/>
    </row>
    <row r="210" spans="1:32" x14ac:dyDescent="0.2">
      <c r="A210" s="872" t="s">
        <v>2919</v>
      </c>
      <c r="B210" s="874" t="s">
        <v>3753</v>
      </c>
      <c r="C210" s="874" t="s">
        <v>696</v>
      </c>
      <c r="D210" s="874" t="s">
        <v>865</v>
      </c>
      <c r="E210" s="874" t="s">
        <v>935</v>
      </c>
      <c r="F210" s="874" t="s">
        <v>822</v>
      </c>
      <c r="G210" s="874" t="s">
        <v>2095</v>
      </c>
      <c r="H210" s="874" t="s">
        <v>778</v>
      </c>
      <c r="I210" s="874" t="s">
        <v>945</v>
      </c>
      <c r="J210" s="677" t="s">
        <v>6528</v>
      </c>
      <c r="K210" s="874"/>
      <c r="L210" s="874"/>
      <c r="M210" s="874"/>
      <c r="N210" s="874"/>
      <c r="O210" s="874"/>
      <c r="P210" s="874"/>
      <c r="Q210" s="874"/>
      <c r="R210" s="874"/>
      <c r="S210" s="874"/>
      <c r="T210" s="874"/>
      <c r="U210" s="874"/>
      <c r="V210" s="874"/>
      <c r="W210" s="874"/>
      <c r="X210" s="874"/>
      <c r="Y210" s="874"/>
      <c r="Z210" s="874"/>
      <c r="AA210" s="874"/>
      <c r="AB210" s="874"/>
      <c r="AC210" s="874"/>
      <c r="AD210" s="874"/>
      <c r="AE210" s="874"/>
      <c r="AF210" s="874"/>
    </row>
    <row r="211" spans="1:32" x14ac:dyDescent="0.2">
      <c r="A211" s="872" t="s">
        <v>2920</v>
      </c>
      <c r="B211" s="874" t="s">
        <v>303</v>
      </c>
      <c r="C211" s="874" t="s">
        <v>908</v>
      </c>
      <c r="D211" s="874" t="s">
        <v>697</v>
      </c>
      <c r="E211" s="874" t="s">
        <v>854</v>
      </c>
      <c r="F211" s="874" t="s">
        <v>699</v>
      </c>
      <c r="G211" s="874" t="s">
        <v>700</v>
      </c>
      <c r="H211" s="874" t="s">
        <v>760</v>
      </c>
      <c r="I211" s="874" t="s">
        <v>2096</v>
      </c>
      <c r="J211" s="874" t="s">
        <v>787</v>
      </c>
      <c r="K211" s="874" t="s">
        <v>711</v>
      </c>
      <c r="L211" s="874"/>
      <c r="M211" s="874"/>
      <c r="N211" s="874"/>
      <c r="O211" s="874"/>
      <c r="P211" s="874"/>
      <c r="Q211" s="874"/>
      <c r="R211" s="874"/>
      <c r="S211" s="874"/>
      <c r="T211" s="874"/>
      <c r="U211" s="874"/>
      <c r="V211" s="874"/>
      <c r="W211" s="874"/>
      <c r="X211" s="874"/>
      <c r="Y211" s="874"/>
      <c r="Z211" s="874"/>
      <c r="AA211" s="874"/>
      <c r="AB211" s="874"/>
      <c r="AC211" s="874"/>
      <c r="AD211" s="874"/>
      <c r="AE211" s="874"/>
      <c r="AF211" s="874"/>
    </row>
    <row r="212" spans="1:32" x14ac:dyDescent="0.2">
      <c r="A212" s="872" t="s">
        <v>2921</v>
      </c>
      <c r="B212" s="874" t="s">
        <v>304</v>
      </c>
      <c r="C212" s="874" t="s">
        <v>696</v>
      </c>
      <c r="D212" s="874" t="s">
        <v>702</v>
      </c>
      <c r="E212" s="874" t="s">
        <v>703</v>
      </c>
      <c r="F212" s="874" t="s">
        <v>778</v>
      </c>
      <c r="G212" s="874"/>
      <c r="H212" s="874"/>
      <c r="I212" s="874"/>
      <c r="J212" s="874"/>
      <c r="K212" s="874"/>
      <c r="L212" s="874"/>
      <c r="M212" s="874"/>
      <c r="N212" s="874"/>
      <c r="O212" s="874"/>
      <c r="P212" s="874"/>
      <c r="Q212" s="874"/>
      <c r="R212" s="874"/>
      <c r="S212" s="874"/>
      <c r="T212" s="874"/>
      <c r="U212" s="874"/>
      <c r="V212" s="874"/>
      <c r="W212" s="874"/>
      <c r="X212" s="874"/>
      <c r="Y212" s="874"/>
      <c r="Z212" s="874"/>
      <c r="AA212" s="874"/>
      <c r="AB212" s="874"/>
      <c r="AC212" s="874"/>
      <c r="AD212" s="874"/>
      <c r="AE212" s="874"/>
      <c r="AF212" s="874"/>
    </row>
    <row r="213" spans="1:32" x14ac:dyDescent="0.2">
      <c r="A213" s="872" t="s">
        <v>3618</v>
      </c>
      <c r="B213" s="874" t="s">
        <v>305</v>
      </c>
      <c r="C213" s="874" t="s">
        <v>814</v>
      </c>
      <c r="D213" s="874" t="s">
        <v>832</v>
      </c>
      <c r="E213" s="874" t="s">
        <v>3616</v>
      </c>
      <c r="F213" s="874" t="s">
        <v>2097</v>
      </c>
      <c r="G213" s="874" t="s">
        <v>2379</v>
      </c>
      <c r="H213" s="874" t="s">
        <v>3617</v>
      </c>
      <c r="I213" s="874"/>
      <c r="J213" s="874"/>
      <c r="K213" s="874"/>
      <c r="L213" s="874"/>
      <c r="M213" s="874"/>
      <c r="N213" s="874"/>
      <c r="O213" s="874"/>
      <c r="P213" s="874"/>
      <c r="Q213" s="874"/>
      <c r="R213" s="874"/>
      <c r="S213" s="874"/>
      <c r="T213" s="874"/>
      <c r="U213" s="874"/>
      <c r="V213" s="874"/>
      <c r="W213" s="874"/>
      <c r="X213" s="874"/>
      <c r="Y213" s="874"/>
      <c r="Z213" s="874"/>
      <c r="AA213" s="874"/>
      <c r="AB213" s="874"/>
      <c r="AC213" s="874"/>
      <c r="AD213" s="874"/>
      <c r="AE213" s="874"/>
      <c r="AF213" s="874"/>
    </row>
    <row r="214" spans="1:32" x14ac:dyDescent="0.2">
      <c r="A214" s="872" t="s">
        <v>2923</v>
      </c>
      <c r="B214" s="874" t="s">
        <v>306</v>
      </c>
      <c r="C214" s="874" t="s">
        <v>703</v>
      </c>
      <c r="D214" s="874"/>
      <c r="E214" s="874"/>
      <c r="F214" s="874"/>
      <c r="G214" s="874"/>
      <c r="H214" s="874"/>
      <c r="I214" s="874"/>
      <c r="J214" s="874"/>
      <c r="K214" s="874"/>
      <c r="L214" s="874"/>
      <c r="M214" s="874"/>
      <c r="N214" s="874"/>
      <c r="O214" s="874"/>
      <c r="P214" s="874"/>
      <c r="Q214" s="874"/>
      <c r="R214" s="874"/>
      <c r="S214" s="874"/>
      <c r="T214" s="874"/>
      <c r="U214" s="874"/>
      <c r="V214" s="874"/>
      <c r="W214" s="874"/>
      <c r="X214" s="874"/>
      <c r="Y214" s="874"/>
      <c r="Z214" s="874"/>
      <c r="AA214" s="874"/>
      <c r="AB214" s="874"/>
      <c r="AC214" s="874"/>
      <c r="AD214" s="874"/>
      <c r="AE214" s="874"/>
      <c r="AF214" s="874"/>
    </row>
    <row r="215" spans="1:32" x14ac:dyDescent="0.2">
      <c r="A215" s="872" t="s">
        <v>2924</v>
      </c>
      <c r="B215" s="874" t="s">
        <v>307</v>
      </c>
      <c r="C215" s="874" t="s">
        <v>825</v>
      </c>
      <c r="D215" s="874"/>
      <c r="E215" s="874"/>
      <c r="F215" s="874"/>
      <c r="G215" s="874"/>
      <c r="H215" s="874"/>
      <c r="I215" s="874"/>
      <c r="J215" s="874"/>
      <c r="K215" s="874"/>
      <c r="L215" s="874"/>
      <c r="M215" s="874"/>
      <c r="N215" s="874"/>
      <c r="O215" s="874"/>
      <c r="P215" s="874"/>
      <c r="Q215" s="874"/>
      <c r="R215" s="874"/>
      <c r="S215" s="874"/>
      <c r="T215" s="874"/>
      <c r="U215" s="874"/>
      <c r="V215" s="874"/>
      <c r="W215" s="874"/>
      <c r="X215" s="874"/>
      <c r="Y215" s="874"/>
      <c r="Z215" s="874"/>
      <c r="AA215" s="874"/>
      <c r="AB215" s="874"/>
      <c r="AC215" s="874"/>
      <c r="AD215" s="874"/>
      <c r="AE215" s="874"/>
      <c r="AF215" s="874"/>
    </row>
    <row r="216" spans="1:32" x14ac:dyDescent="0.2">
      <c r="A216" s="872" t="s">
        <v>2925</v>
      </c>
      <c r="B216" s="874" t="s">
        <v>310</v>
      </c>
      <c r="C216" s="874" t="s">
        <v>937</v>
      </c>
      <c r="D216" s="874"/>
      <c r="E216" s="874"/>
      <c r="F216" s="874"/>
      <c r="G216" s="874"/>
      <c r="H216" s="874"/>
      <c r="I216" s="874"/>
      <c r="J216" s="874"/>
      <c r="K216" s="874"/>
      <c r="L216" s="874"/>
      <c r="M216" s="874"/>
      <c r="N216" s="874"/>
      <c r="O216" s="874"/>
      <c r="P216" s="874"/>
      <c r="Q216" s="874"/>
      <c r="R216" s="874"/>
      <c r="S216" s="874"/>
      <c r="T216" s="874"/>
      <c r="U216" s="874"/>
      <c r="V216" s="874"/>
      <c r="W216" s="874"/>
      <c r="X216" s="874"/>
      <c r="Y216" s="874"/>
      <c r="Z216" s="874"/>
      <c r="AA216" s="874"/>
      <c r="AB216" s="874"/>
      <c r="AC216" s="874"/>
      <c r="AD216" s="874"/>
      <c r="AE216" s="874"/>
      <c r="AF216" s="874"/>
    </row>
    <row r="217" spans="1:32" x14ac:dyDescent="0.2">
      <c r="A217" s="872" t="s">
        <v>2926</v>
      </c>
      <c r="B217" s="874" t="s">
        <v>312</v>
      </c>
      <c r="C217" s="874" t="s">
        <v>700</v>
      </c>
      <c r="D217" s="874" t="s">
        <v>921</v>
      </c>
      <c r="E217" s="874" t="s">
        <v>699</v>
      </c>
      <c r="F217" s="874" t="s">
        <v>938</v>
      </c>
      <c r="G217" s="874"/>
      <c r="H217" s="874"/>
      <c r="I217" s="874"/>
      <c r="J217" s="874"/>
      <c r="K217" s="874"/>
      <c r="L217" s="874"/>
      <c r="M217" s="874"/>
      <c r="N217" s="874"/>
      <c r="O217" s="874"/>
      <c r="P217" s="874"/>
      <c r="Q217" s="874"/>
      <c r="R217" s="874"/>
      <c r="S217" s="874"/>
      <c r="T217" s="874"/>
      <c r="U217" s="874"/>
      <c r="V217" s="874"/>
      <c r="W217" s="874"/>
      <c r="X217" s="874"/>
      <c r="Y217" s="874"/>
      <c r="Z217" s="874"/>
      <c r="AA217" s="874"/>
      <c r="AB217" s="874"/>
      <c r="AC217" s="874"/>
      <c r="AD217" s="874"/>
      <c r="AE217" s="874"/>
      <c r="AF217" s="874"/>
    </row>
    <row r="218" spans="1:32" x14ac:dyDescent="0.2">
      <c r="A218" s="872" t="s">
        <v>2927</v>
      </c>
      <c r="B218" s="874" t="s">
        <v>313</v>
      </c>
      <c r="C218" s="874" t="s">
        <v>3726</v>
      </c>
      <c r="D218" s="874"/>
      <c r="E218" s="874"/>
      <c r="F218" s="874"/>
      <c r="G218" s="874"/>
      <c r="H218" s="874"/>
      <c r="I218" s="874"/>
      <c r="J218" s="874"/>
      <c r="K218" s="874"/>
      <c r="L218" s="874"/>
      <c r="M218" s="874"/>
      <c r="N218" s="874"/>
      <c r="O218" s="874"/>
      <c r="P218" s="874"/>
      <c r="Q218" s="874"/>
      <c r="R218" s="874"/>
      <c r="S218" s="874"/>
      <c r="T218" s="874"/>
      <c r="U218" s="874"/>
      <c r="V218" s="874"/>
      <c r="W218" s="874"/>
      <c r="X218" s="874"/>
      <c r="Y218" s="874"/>
      <c r="Z218" s="874"/>
      <c r="AA218" s="874"/>
      <c r="AB218" s="874"/>
      <c r="AC218" s="874"/>
      <c r="AD218" s="874"/>
      <c r="AE218" s="874"/>
      <c r="AF218" s="874"/>
    </row>
    <row r="219" spans="1:32" x14ac:dyDescent="0.2">
      <c r="A219" s="872" t="s">
        <v>2928</v>
      </c>
      <c r="B219" s="874" t="s">
        <v>314</v>
      </c>
      <c r="C219" s="874" t="s">
        <v>697</v>
      </c>
      <c r="D219" s="874"/>
      <c r="E219" s="874"/>
      <c r="F219" s="874"/>
      <c r="G219" s="874"/>
      <c r="H219" s="874"/>
      <c r="I219" s="874"/>
      <c r="J219" s="874"/>
      <c r="K219" s="874"/>
      <c r="L219" s="874"/>
      <c r="M219" s="874"/>
      <c r="N219" s="874"/>
      <c r="O219" s="874"/>
      <c r="P219" s="874"/>
      <c r="Q219" s="874"/>
      <c r="R219" s="874"/>
      <c r="S219" s="874"/>
      <c r="T219" s="874"/>
      <c r="U219" s="874"/>
      <c r="V219" s="874"/>
      <c r="W219" s="874"/>
      <c r="X219" s="874"/>
      <c r="Y219" s="874"/>
      <c r="Z219" s="874"/>
      <c r="AA219" s="874"/>
      <c r="AB219" s="874"/>
      <c r="AC219" s="874"/>
      <c r="AD219" s="874"/>
      <c r="AE219" s="874"/>
      <c r="AF219" s="874"/>
    </row>
    <row r="220" spans="1:32" x14ac:dyDescent="0.2">
      <c r="A220" s="872" t="s">
        <v>2929</v>
      </c>
      <c r="B220" s="874" t="s">
        <v>315</v>
      </c>
      <c r="C220" s="874" t="s">
        <v>731</v>
      </c>
      <c r="D220" s="874"/>
      <c r="E220" s="874"/>
      <c r="F220" s="874"/>
      <c r="G220" s="874"/>
      <c r="H220" s="874"/>
      <c r="I220" s="874"/>
      <c r="J220" s="874"/>
      <c r="K220" s="874"/>
      <c r="L220" s="874"/>
      <c r="M220" s="874"/>
      <c r="N220" s="874"/>
      <c r="O220" s="874"/>
      <c r="P220" s="874"/>
      <c r="Q220" s="874"/>
      <c r="R220" s="874"/>
      <c r="S220" s="874"/>
      <c r="T220" s="874"/>
      <c r="U220" s="874"/>
      <c r="V220" s="874"/>
      <c r="W220" s="874"/>
      <c r="X220" s="874"/>
      <c r="Y220" s="874"/>
      <c r="Z220" s="874"/>
      <c r="AA220" s="874"/>
      <c r="AB220" s="874"/>
      <c r="AC220" s="874"/>
      <c r="AD220" s="874"/>
      <c r="AE220" s="874"/>
      <c r="AF220" s="874"/>
    </row>
    <row r="221" spans="1:32" x14ac:dyDescent="0.2">
      <c r="A221" s="872" t="s">
        <v>2930</v>
      </c>
      <c r="B221" s="874" t="s">
        <v>316</v>
      </c>
      <c r="C221" s="874" t="s">
        <v>2297</v>
      </c>
      <c r="D221" s="874" t="s">
        <v>3568</v>
      </c>
      <c r="E221" s="874" t="s">
        <v>742</v>
      </c>
      <c r="F221" s="874" t="s">
        <v>3569</v>
      </c>
      <c r="G221" s="874" t="s">
        <v>697</v>
      </c>
      <c r="H221" s="874" t="s">
        <v>939</v>
      </c>
      <c r="I221" s="874" t="s">
        <v>759</v>
      </c>
      <c r="J221" s="874" t="s">
        <v>791</v>
      </c>
      <c r="K221" s="874"/>
      <c r="L221" s="874"/>
      <c r="M221" s="874"/>
      <c r="N221" s="874"/>
      <c r="O221" s="874"/>
      <c r="P221" s="874"/>
      <c r="Q221" s="874"/>
      <c r="R221" s="874"/>
      <c r="S221" s="874"/>
      <c r="T221" s="874"/>
      <c r="U221" s="874"/>
      <c r="V221" s="874"/>
      <c r="W221" s="874"/>
      <c r="X221" s="874"/>
      <c r="Y221" s="874"/>
      <c r="Z221" s="874"/>
      <c r="AA221" s="874"/>
      <c r="AB221" s="874"/>
      <c r="AC221" s="874"/>
      <c r="AD221" s="874"/>
      <c r="AE221" s="874"/>
      <c r="AF221" s="874"/>
    </row>
    <row r="222" spans="1:32" x14ac:dyDescent="0.2">
      <c r="A222" s="872" t="s">
        <v>2931</v>
      </c>
      <c r="B222" s="874" t="s">
        <v>318</v>
      </c>
      <c r="C222" s="874" t="s">
        <v>3589</v>
      </c>
      <c r="D222" s="874" t="s">
        <v>2296</v>
      </c>
      <c r="E222" s="874" t="s">
        <v>940</v>
      </c>
      <c r="F222" s="874" t="s">
        <v>2295</v>
      </c>
      <c r="G222" s="874" t="s">
        <v>697</v>
      </c>
      <c r="H222" s="874" t="s">
        <v>932</v>
      </c>
      <c r="I222" s="874"/>
      <c r="J222" s="874"/>
      <c r="K222" s="874"/>
      <c r="L222" s="874"/>
      <c r="M222" s="874"/>
      <c r="N222" s="874"/>
      <c r="O222" s="874"/>
      <c r="P222" s="874"/>
      <c r="Q222" s="874"/>
      <c r="R222" s="874"/>
      <c r="S222" s="874"/>
      <c r="T222" s="874"/>
      <c r="U222" s="874"/>
      <c r="V222" s="874"/>
      <c r="W222" s="874"/>
      <c r="X222" s="874"/>
      <c r="Y222" s="874"/>
      <c r="Z222" s="874"/>
      <c r="AA222" s="874"/>
      <c r="AB222" s="874"/>
      <c r="AC222" s="874"/>
      <c r="AD222" s="874"/>
      <c r="AE222" s="874"/>
      <c r="AF222" s="874"/>
    </row>
    <row r="223" spans="1:32" x14ac:dyDescent="0.2">
      <c r="A223" s="872" t="s">
        <v>2932</v>
      </c>
      <c r="B223" s="874" t="s">
        <v>319</v>
      </c>
      <c r="C223" s="874" t="s">
        <v>697</v>
      </c>
      <c r="D223" s="874" t="s">
        <v>700</v>
      </c>
      <c r="E223" s="874" t="s">
        <v>760</v>
      </c>
      <c r="F223" s="874" t="s">
        <v>699</v>
      </c>
      <c r="G223" s="874" t="s">
        <v>807</v>
      </c>
      <c r="H223" s="874" t="s">
        <v>742</v>
      </c>
      <c r="I223" s="874" t="s">
        <v>941</v>
      </c>
      <c r="J223" s="874" t="s">
        <v>2495</v>
      </c>
      <c r="K223" s="874"/>
      <c r="L223" s="874"/>
      <c r="M223" s="874"/>
      <c r="N223" s="874"/>
      <c r="O223" s="874"/>
      <c r="P223" s="874"/>
      <c r="Q223" s="874"/>
      <c r="R223" s="874"/>
      <c r="S223" s="874"/>
      <c r="T223" s="874"/>
      <c r="U223" s="874"/>
      <c r="V223" s="874"/>
      <c r="W223" s="874"/>
      <c r="X223" s="874"/>
      <c r="Y223" s="874"/>
      <c r="Z223" s="874"/>
      <c r="AA223" s="874"/>
      <c r="AB223" s="874"/>
      <c r="AC223" s="874"/>
      <c r="AD223" s="874"/>
      <c r="AE223" s="874"/>
      <c r="AF223" s="874"/>
    </row>
    <row r="224" spans="1:32" x14ac:dyDescent="0.2">
      <c r="A224" s="872" t="s">
        <v>2933</v>
      </c>
      <c r="B224" s="874" t="s">
        <v>320</v>
      </c>
      <c r="C224" s="874" t="s">
        <v>708</v>
      </c>
      <c r="D224" s="874" t="s">
        <v>742</v>
      </c>
      <c r="E224" s="874" t="s">
        <v>759</v>
      </c>
      <c r="F224" s="874"/>
      <c r="G224" s="874"/>
      <c r="H224" s="874"/>
      <c r="I224" s="874"/>
      <c r="J224" s="874"/>
      <c r="K224" s="874"/>
      <c r="L224" s="874"/>
      <c r="M224" s="874"/>
      <c r="N224" s="874"/>
      <c r="O224" s="874"/>
      <c r="P224" s="874"/>
      <c r="Q224" s="874"/>
      <c r="R224" s="874"/>
      <c r="S224" s="874"/>
      <c r="T224" s="874"/>
      <c r="U224" s="874"/>
      <c r="V224" s="874"/>
      <c r="W224" s="874"/>
      <c r="X224" s="874"/>
      <c r="Y224" s="874"/>
      <c r="Z224" s="874"/>
      <c r="AA224" s="874"/>
      <c r="AB224" s="874"/>
      <c r="AC224" s="874"/>
      <c r="AD224" s="874"/>
      <c r="AE224" s="874"/>
      <c r="AF224" s="874"/>
    </row>
    <row r="225" spans="1:32" x14ac:dyDescent="0.2">
      <c r="A225" s="872" t="s">
        <v>2934</v>
      </c>
      <c r="B225" s="874" t="s">
        <v>321</v>
      </c>
      <c r="C225" s="874" t="s">
        <v>708</v>
      </c>
      <c r="D225" s="874" t="s">
        <v>929</v>
      </c>
      <c r="E225" s="874" t="s">
        <v>760</v>
      </c>
      <c r="F225" s="874" t="s">
        <v>704</v>
      </c>
      <c r="G225" s="874" t="s">
        <v>728</v>
      </c>
      <c r="H225" s="874"/>
      <c r="I225" s="874"/>
      <c r="J225" s="874"/>
      <c r="K225" s="874"/>
      <c r="L225" s="874"/>
      <c r="M225" s="874"/>
      <c r="N225" s="874"/>
      <c r="O225" s="874"/>
      <c r="P225" s="874"/>
      <c r="Q225" s="874"/>
      <c r="R225" s="874"/>
      <c r="S225" s="874"/>
      <c r="T225" s="874"/>
      <c r="U225" s="874"/>
      <c r="V225" s="874"/>
      <c r="W225" s="874"/>
      <c r="X225" s="874"/>
      <c r="Y225" s="874"/>
      <c r="Z225" s="874"/>
      <c r="AA225" s="874"/>
      <c r="AB225" s="874"/>
      <c r="AC225" s="874"/>
      <c r="AD225" s="874"/>
      <c r="AE225" s="874"/>
      <c r="AF225" s="874"/>
    </row>
    <row r="226" spans="1:32" x14ac:dyDescent="0.2">
      <c r="A226" s="872" t="s">
        <v>2935</v>
      </c>
      <c r="B226" s="874" t="s">
        <v>324</v>
      </c>
      <c r="C226" s="874" t="s">
        <v>735</v>
      </c>
      <c r="D226" s="874"/>
      <c r="E226" s="874"/>
      <c r="F226" s="874"/>
      <c r="G226" s="874"/>
      <c r="H226" s="874"/>
      <c r="I226" s="874"/>
      <c r="J226" s="874"/>
      <c r="K226" s="874"/>
      <c r="L226" s="874"/>
      <c r="M226" s="874"/>
      <c r="N226" s="874"/>
      <c r="O226" s="874"/>
      <c r="P226" s="874"/>
      <c r="Q226" s="874"/>
      <c r="R226" s="874"/>
      <c r="S226" s="874"/>
      <c r="T226" s="874"/>
      <c r="U226" s="874"/>
      <c r="V226" s="874"/>
      <c r="W226" s="874"/>
      <c r="X226" s="874"/>
      <c r="Y226" s="874"/>
      <c r="Z226" s="874"/>
      <c r="AA226" s="874"/>
      <c r="AB226" s="874"/>
      <c r="AC226" s="874"/>
      <c r="AD226" s="874"/>
      <c r="AE226" s="874"/>
      <c r="AF226" s="874"/>
    </row>
    <row r="227" spans="1:32" x14ac:dyDescent="0.2">
      <c r="A227" s="872" t="s">
        <v>2936</v>
      </c>
      <c r="B227" s="874" t="s">
        <v>325</v>
      </c>
      <c r="C227" s="874" t="s">
        <v>699</v>
      </c>
      <c r="D227" s="874" t="s">
        <v>700</v>
      </c>
      <c r="E227" s="874" t="s">
        <v>708</v>
      </c>
      <c r="F227" s="874" t="s">
        <v>711</v>
      </c>
      <c r="G227" s="874" t="s">
        <v>697</v>
      </c>
      <c r="H227" s="874" t="s">
        <v>785</v>
      </c>
      <c r="I227" s="874" t="s">
        <v>925</v>
      </c>
      <c r="J227" s="874" t="s">
        <v>2669</v>
      </c>
      <c r="K227" s="874" t="s">
        <v>2670</v>
      </c>
      <c r="L227" s="874"/>
      <c r="M227" s="874"/>
      <c r="N227" s="874"/>
      <c r="O227" s="874"/>
      <c r="P227" s="874"/>
      <c r="Q227" s="874"/>
      <c r="R227" s="874"/>
      <c r="S227" s="874"/>
      <c r="T227" s="874"/>
      <c r="U227" s="874"/>
      <c r="V227" s="874"/>
      <c r="W227" s="874"/>
      <c r="X227" s="874"/>
      <c r="Y227" s="874"/>
      <c r="Z227" s="874"/>
      <c r="AA227" s="874"/>
      <c r="AB227" s="874"/>
      <c r="AC227" s="874"/>
      <c r="AD227" s="874"/>
      <c r="AE227" s="874"/>
      <c r="AF227" s="874"/>
    </row>
    <row r="228" spans="1:32" x14ac:dyDescent="0.2">
      <c r="A228" s="872" t="s">
        <v>2937</v>
      </c>
      <c r="B228" s="874" t="s">
        <v>330</v>
      </c>
      <c r="C228" s="874" t="s">
        <v>697</v>
      </c>
      <c r="D228" s="874" t="s">
        <v>2501</v>
      </c>
      <c r="E228" s="874" t="s">
        <v>730</v>
      </c>
      <c r="F228" s="874" t="s">
        <v>3754</v>
      </c>
      <c r="G228" s="874" t="s">
        <v>776</v>
      </c>
      <c r="H228" s="874" t="s">
        <v>2502</v>
      </c>
      <c r="I228" s="874" t="s">
        <v>699</v>
      </c>
      <c r="J228" s="874" t="s">
        <v>883</v>
      </c>
      <c r="K228" s="874" t="s">
        <v>2390</v>
      </c>
      <c r="L228" s="874" t="s">
        <v>2384</v>
      </c>
      <c r="M228" s="874" t="s">
        <v>766</v>
      </c>
      <c r="N228" s="874" t="s">
        <v>948</v>
      </c>
      <c r="O228" s="874" t="s">
        <v>701</v>
      </c>
      <c r="P228" s="874" t="s">
        <v>739</v>
      </c>
      <c r="Q228" s="874" t="s">
        <v>3755</v>
      </c>
      <c r="R228" s="874" t="s">
        <v>704</v>
      </c>
      <c r="S228" s="874" t="s">
        <v>696</v>
      </c>
      <c r="T228" s="874" t="s">
        <v>947</v>
      </c>
      <c r="U228" s="874" t="s">
        <v>3756</v>
      </c>
      <c r="V228" s="874" t="s">
        <v>3757</v>
      </c>
      <c r="W228" s="874" t="s">
        <v>705</v>
      </c>
      <c r="X228" s="874" t="s">
        <v>762</v>
      </c>
      <c r="Y228" s="874" t="s">
        <v>2127</v>
      </c>
      <c r="Z228" s="874"/>
      <c r="AA228" s="874"/>
      <c r="AB228" s="874"/>
      <c r="AC228" s="874"/>
      <c r="AD228" s="874"/>
      <c r="AE228" s="874"/>
      <c r="AF228" s="874"/>
    </row>
    <row r="229" spans="1:32" x14ac:dyDescent="0.2">
      <c r="A229" s="872" t="s">
        <v>2938</v>
      </c>
      <c r="B229" s="874" t="s">
        <v>332</v>
      </c>
      <c r="C229" s="874" t="s">
        <v>696</v>
      </c>
      <c r="D229" s="874"/>
      <c r="E229" s="874"/>
      <c r="F229" s="874"/>
      <c r="G229" s="874"/>
      <c r="H229" s="874"/>
      <c r="I229" s="874"/>
      <c r="J229" s="874"/>
      <c r="K229" s="874"/>
      <c r="L229" s="874"/>
      <c r="M229" s="874"/>
      <c r="N229" s="874"/>
      <c r="O229" s="874"/>
      <c r="P229" s="874"/>
      <c r="Q229" s="874"/>
      <c r="R229" s="874"/>
      <c r="S229" s="874"/>
      <c r="T229" s="874"/>
      <c r="U229" s="874"/>
      <c r="V229" s="874"/>
      <c r="W229" s="874"/>
      <c r="X229" s="874"/>
      <c r="Y229" s="874"/>
      <c r="Z229" s="874"/>
      <c r="AA229" s="874"/>
      <c r="AB229" s="874"/>
      <c r="AC229" s="874"/>
      <c r="AD229" s="874"/>
      <c r="AE229" s="874"/>
      <c r="AF229" s="874"/>
    </row>
    <row r="230" spans="1:32" x14ac:dyDescent="0.2">
      <c r="A230" s="872" t="s">
        <v>2939</v>
      </c>
      <c r="B230" s="874" t="s">
        <v>335</v>
      </c>
      <c r="C230" s="874" t="s">
        <v>2564</v>
      </c>
      <c r="D230" s="874" t="s">
        <v>880</v>
      </c>
      <c r="E230" s="874" t="s">
        <v>710</v>
      </c>
      <c r="F230" s="874" t="s">
        <v>2382</v>
      </c>
      <c r="G230" s="459" t="s">
        <v>6515</v>
      </c>
      <c r="H230" s="874"/>
      <c r="I230" s="874"/>
      <c r="J230" s="874"/>
      <c r="K230" s="874"/>
      <c r="L230" s="874"/>
      <c r="M230" s="874"/>
      <c r="N230" s="874"/>
      <c r="O230" s="874"/>
      <c r="P230" s="874"/>
      <c r="Q230" s="874"/>
      <c r="R230" s="874"/>
      <c r="S230" s="874"/>
      <c r="T230" s="874"/>
      <c r="U230" s="874"/>
      <c r="V230" s="874"/>
      <c r="W230" s="874"/>
      <c r="X230" s="874"/>
      <c r="Y230" s="874"/>
      <c r="Z230" s="874"/>
      <c r="AA230" s="874"/>
      <c r="AB230" s="874"/>
      <c r="AC230" s="874"/>
      <c r="AD230" s="874"/>
      <c r="AE230" s="874"/>
      <c r="AF230" s="874"/>
    </row>
    <row r="231" spans="1:32" x14ac:dyDescent="0.2">
      <c r="A231" s="872" t="s">
        <v>2940</v>
      </c>
      <c r="B231" s="874" t="s">
        <v>336</v>
      </c>
      <c r="C231" s="874" t="s">
        <v>949</v>
      </c>
      <c r="D231" s="874" t="s">
        <v>2498</v>
      </c>
      <c r="E231" s="874"/>
      <c r="F231" s="874"/>
      <c r="G231" s="874"/>
      <c r="H231" s="874"/>
      <c r="I231" s="874"/>
      <c r="J231" s="874"/>
      <c r="K231" s="874"/>
      <c r="L231" s="874"/>
      <c r="M231" s="874"/>
      <c r="N231" s="874"/>
      <c r="O231" s="874"/>
      <c r="P231" s="874"/>
      <c r="Q231" s="874"/>
      <c r="R231" s="874"/>
      <c r="S231" s="874"/>
      <c r="T231" s="874"/>
      <c r="U231" s="874"/>
      <c r="V231" s="874"/>
      <c r="W231" s="874"/>
      <c r="X231" s="874"/>
      <c r="Y231" s="874"/>
      <c r="Z231" s="874"/>
      <c r="AA231" s="874"/>
      <c r="AB231" s="874"/>
      <c r="AC231" s="874"/>
      <c r="AD231" s="874"/>
      <c r="AE231" s="874"/>
      <c r="AF231" s="874"/>
    </row>
    <row r="232" spans="1:32" x14ac:dyDescent="0.2">
      <c r="A232" s="872" t="s">
        <v>2941</v>
      </c>
      <c r="B232" s="874" t="s">
        <v>340</v>
      </c>
      <c r="C232" s="874" t="s">
        <v>702</v>
      </c>
      <c r="D232" s="874"/>
      <c r="E232" s="874"/>
      <c r="F232" s="874"/>
      <c r="G232" s="874"/>
      <c r="H232" s="874"/>
      <c r="I232" s="874"/>
      <c r="J232" s="874"/>
      <c r="K232" s="874"/>
      <c r="L232" s="874"/>
      <c r="M232" s="874"/>
      <c r="N232" s="874"/>
      <c r="O232" s="874"/>
      <c r="P232" s="874"/>
      <c r="Q232" s="874"/>
      <c r="R232" s="874"/>
      <c r="S232" s="874"/>
      <c r="T232" s="874"/>
      <c r="U232" s="874"/>
      <c r="V232" s="874"/>
      <c r="W232" s="874"/>
      <c r="X232" s="874"/>
      <c r="Y232" s="874"/>
      <c r="Z232" s="874"/>
      <c r="AA232" s="874"/>
      <c r="AB232" s="874"/>
      <c r="AC232" s="874"/>
      <c r="AD232" s="874"/>
      <c r="AE232" s="874"/>
      <c r="AF232" s="874"/>
    </row>
    <row r="233" spans="1:32" x14ac:dyDescent="0.2">
      <c r="A233" s="872" t="s">
        <v>2942</v>
      </c>
      <c r="B233" s="874" t="s">
        <v>341</v>
      </c>
      <c r="C233" s="874" t="s">
        <v>696</v>
      </c>
      <c r="D233" s="874"/>
      <c r="E233" s="874"/>
      <c r="F233" s="874"/>
      <c r="G233" s="874"/>
      <c r="H233" s="874"/>
      <c r="I233" s="874"/>
      <c r="J233" s="874"/>
      <c r="K233" s="874"/>
      <c r="L233" s="874"/>
      <c r="M233" s="874"/>
      <c r="N233" s="874"/>
      <c r="O233" s="874"/>
      <c r="P233" s="874"/>
      <c r="Q233" s="874"/>
      <c r="R233" s="874"/>
      <c r="S233" s="874"/>
      <c r="T233" s="874"/>
      <c r="U233" s="874"/>
      <c r="V233" s="874"/>
      <c r="W233" s="874"/>
      <c r="X233" s="874"/>
      <c r="Y233" s="874"/>
      <c r="Z233" s="874"/>
      <c r="AA233" s="874"/>
      <c r="AB233" s="874"/>
      <c r="AC233" s="874"/>
      <c r="AD233" s="874"/>
      <c r="AE233" s="874"/>
      <c r="AF233" s="874"/>
    </row>
    <row r="234" spans="1:32" x14ac:dyDescent="0.2">
      <c r="A234" s="872" t="s">
        <v>2943</v>
      </c>
      <c r="B234" s="874" t="s">
        <v>342</v>
      </c>
      <c r="C234" s="874" t="s">
        <v>954</v>
      </c>
      <c r="D234" s="874"/>
      <c r="E234" s="874"/>
      <c r="F234" s="874"/>
      <c r="G234" s="874"/>
      <c r="H234" s="874"/>
      <c r="I234" s="874"/>
      <c r="J234" s="874"/>
      <c r="K234" s="874"/>
      <c r="L234" s="874"/>
      <c r="M234" s="874"/>
      <c r="N234" s="874"/>
      <c r="O234" s="874"/>
      <c r="P234" s="874"/>
      <c r="Q234" s="874"/>
      <c r="R234" s="874"/>
      <c r="S234" s="874"/>
      <c r="T234" s="874"/>
      <c r="U234" s="874"/>
      <c r="V234" s="874"/>
      <c r="W234" s="874"/>
      <c r="X234" s="874"/>
      <c r="Y234" s="874"/>
      <c r="Z234" s="874"/>
      <c r="AA234" s="874"/>
      <c r="AB234" s="874"/>
      <c r="AC234" s="874"/>
      <c r="AD234" s="874"/>
      <c r="AE234" s="874"/>
      <c r="AF234" s="874"/>
    </row>
    <row r="235" spans="1:32" x14ac:dyDescent="0.2">
      <c r="A235" s="872" t="s">
        <v>2944</v>
      </c>
      <c r="B235" s="874" t="s">
        <v>343</v>
      </c>
      <c r="C235" s="874" t="s">
        <v>696</v>
      </c>
      <c r="D235" s="874" t="s">
        <v>731</v>
      </c>
      <c r="E235" s="874"/>
      <c r="F235" s="874"/>
      <c r="G235" s="874"/>
      <c r="H235" s="874"/>
      <c r="I235" s="874"/>
      <c r="J235" s="874"/>
      <c r="K235" s="874"/>
      <c r="L235" s="874"/>
      <c r="M235" s="874"/>
      <c r="N235" s="874"/>
      <c r="O235" s="874"/>
      <c r="P235" s="874"/>
      <c r="Q235" s="874"/>
      <c r="R235" s="874"/>
      <c r="S235" s="874"/>
      <c r="T235" s="874"/>
      <c r="U235" s="874"/>
      <c r="V235" s="874"/>
      <c r="W235" s="874"/>
      <c r="X235" s="874"/>
      <c r="Y235" s="874"/>
      <c r="Z235" s="874"/>
      <c r="AA235" s="874"/>
      <c r="AB235" s="874"/>
      <c r="AC235" s="874"/>
      <c r="AD235" s="874"/>
      <c r="AE235" s="874"/>
      <c r="AF235" s="874"/>
    </row>
    <row r="236" spans="1:32" x14ac:dyDescent="0.2">
      <c r="A236" s="872" t="s">
        <v>2945</v>
      </c>
      <c r="B236" s="874" t="s">
        <v>349</v>
      </c>
      <c r="C236" s="874" t="s">
        <v>704</v>
      </c>
      <c r="D236" s="874" t="s">
        <v>755</v>
      </c>
      <c r="E236" s="874" t="s">
        <v>711</v>
      </c>
      <c r="F236" s="874" t="s">
        <v>956</v>
      </c>
      <c r="G236" s="874" t="s">
        <v>2380</v>
      </c>
      <c r="H236" s="874"/>
      <c r="I236" s="874"/>
      <c r="J236" s="874"/>
      <c r="K236" s="874"/>
      <c r="L236" s="874"/>
      <c r="M236" s="874"/>
      <c r="N236" s="874"/>
      <c r="O236" s="874"/>
      <c r="P236" s="874"/>
      <c r="Q236" s="874"/>
      <c r="R236" s="874"/>
      <c r="S236" s="874"/>
      <c r="T236" s="874"/>
      <c r="U236" s="874"/>
      <c r="V236" s="874"/>
      <c r="W236" s="874"/>
      <c r="X236" s="874"/>
      <c r="Y236" s="874"/>
      <c r="Z236" s="874"/>
      <c r="AA236" s="874"/>
      <c r="AB236" s="874"/>
      <c r="AC236" s="874"/>
      <c r="AD236" s="874"/>
      <c r="AE236" s="874"/>
      <c r="AF236" s="874"/>
    </row>
    <row r="237" spans="1:32" x14ac:dyDescent="0.2">
      <c r="A237" s="872" t="s">
        <v>2946</v>
      </c>
      <c r="B237" s="874" t="s">
        <v>351</v>
      </c>
      <c r="C237" s="874" t="s">
        <v>705</v>
      </c>
      <c r="D237" s="874" t="s">
        <v>752</v>
      </c>
      <c r="E237" s="874" t="s">
        <v>958</v>
      </c>
      <c r="F237" s="874" t="s">
        <v>959</v>
      </c>
      <c r="G237" s="874" t="s">
        <v>960</v>
      </c>
      <c r="H237" s="874" t="s">
        <v>2381</v>
      </c>
      <c r="I237" s="874"/>
      <c r="J237" s="874"/>
      <c r="K237" s="874"/>
      <c r="L237" s="874"/>
      <c r="M237" s="874"/>
      <c r="N237" s="874"/>
      <c r="O237" s="874"/>
      <c r="P237" s="874"/>
      <c r="Q237" s="874"/>
      <c r="R237" s="874"/>
      <c r="S237" s="874"/>
      <c r="T237" s="874"/>
      <c r="U237" s="874"/>
      <c r="V237" s="874"/>
      <c r="W237" s="874"/>
      <c r="X237" s="874"/>
      <c r="Y237" s="874"/>
      <c r="Z237" s="874"/>
      <c r="AA237" s="874"/>
      <c r="AB237" s="874"/>
      <c r="AC237" s="874"/>
      <c r="AD237" s="874"/>
      <c r="AE237" s="874"/>
      <c r="AF237" s="874"/>
    </row>
    <row r="238" spans="1:32" x14ac:dyDescent="0.2">
      <c r="A238" s="872" t="s">
        <v>2947</v>
      </c>
      <c r="B238" s="874" t="s">
        <v>354</v>
      </c>
      <c r="C238" s="874" t="s">
        <v>703</v>
      </c>
      <c r="D238" s="874" t="s">
        <v>962</v>
      </c>
      <c r="E238" s="874"/>
      <c r="F238" s="874"/>
      <c r="G238" s="874"/>
      <c r="H238" s="874"/>
      <c r="I238" s="874"/>
      <c r="J238" s="874"/>
      <c r="K238" s="874"/>
      <c r="L238" s="874"/>
      <c r="M238" s="874"/>
      <c r="N238" s="874"/>
      <c r="O238" s="874"/>
      <c r="P238" s="874"/>
      <c r="Q238" s="874"/>
      <c r="R238" s="874"/>
      <c r="S238" s="874"/>
      <c r="T238" s="874"/>
      <c r="U238" s="874"/>
      <c r="V238" s="874"/>
      <c r="W238" s="874"/>
      <c r="X238" s="874"/>
      <c r="Y238" s="874"/>
      <c r="Z238" s="874"/>
      <c r="AA238" s="874"/>
      <c r="AB238" s="874"/>
      <c r="AC238" s="874"/>
      <c r="AD238" s="874"/>
      <c r="AE238" s="874"/>
      <c r="AF238" s="874"/>
    </row>
    <row r="239" spans="1:32" x14ac:dyDescent="0.2">
      <c r="A239" s="872" t="s">
        <v>2948</v>
      </c>
      <c r="B239" s="874" t="s">
        <v>355</v>
      </c>
      <c r="C239" s="874" t="s">
        <v>963</v>
      </c>
      <c r="D239" s="874" t="s">
        <v>964</v>
      </c>
      <c r="E239" s="874" t="s">
        <v>703</v>
      </c>
      <c r="F239" s="874" t="s">
        <v>2251</v>
      </c>
      <c r="G239" s="459" t="s">
        <v>6516</v>
      </c>
      <c r="H239" s="874" t="s">
        <v>3643</v>
      </c>
      <c r="I239" s="874" t="s">
        <v>742</v>
      </c>
      <c r="J239" s="874"/>
      <c r="K239" s="874"/>
      <c r="L239" s="874"/>
      <c r="M239" s="874"/>
      <c r="N239" s="874"/>
      <c r="O239" s="874"/>
      <c r="P239" s="874"/>
      <c r="Q239" s="874"/>
      <c r="R239" s="874"/>
      <c r="S239" s="874"/>
      <c r="T239" s="874"/>
      <c r="U239" s="874"/>
      <c r="V239" s="874"/>
      <c r="W239" s="874"/>
      <c r="X239" s="874"/>
      <c r="Y239" s="874"/>
      <c r="Z239" s="874"/>
      <c r="AA239" s="874"/>
      <c r="AB239" s="874"/>
      <c r="AC239" s="874"/>
      <c r="AD239" s="874"/>
      <c r="AE239" s="874"/>
      <c r="AF239" s="874"/>
    </row>
    <row r="240" spans="1:32" x14ac:dyDescent="0.2">
      <c r="A240" s="872" t="s">
        <v>2949</v>
      </c>
      <c r="B240" s="874" t="s">
        <v>356</v>
      </c>
      <c r="C240" s="874" t="s">
        <v>696</v>
      </c>
      <c r="D240" s="874" t="s">
        <v>703</v>
      </c>
      <c r="E240" s="874" t="s">
        <v>701</v>
      </c>
      <c r="F240" s="874" t="s">
        <v>731</v>
      </c>
      <c r="G240" s="874" t="s">
        <v>2382</v>
      </c>
      <c r="H240" s="874"/>
      <c r="I240" s="874"/>
      <c r="J240" s="874"/>
      <c r="K240" s="874"/>
      <c r="L240" s="874"/>
      <c r="M240" s="874"/>
      <c r="N240" s="874"/>
      <c r="O240" s="874"/>
      <c r="P240" s="874"/>
      <c r="Q240" s="874"/>
      <c r="R240" s="874"/>
      <c r="S240" s="874"/>
      <c r="T240" s="874"/>
      <c r="U240" s="874"/>
      <c r="V240" s="874"/>
      <c r="W240" s="874"/>
      <c r="X240" s="874"/>
      <c r="Y240" s="874"/>
      <c r="Z240" s="874"/>
      <c r="AA240" s="874"/>
      <c r="AB240" s="874"/>
      <c r="AC240" s="874"/>
      <c r="AD240" s="874"/>
      <c r="AE240" s="874"/>
      <c r="AF240" s="874"/>
    </row>
    <row r="241" spans="1:32" x14ac:dyDescent="0.2">
      <c r="A241" s="872" t="s">
        <v>2950</v>
      </c>
      <c r="B241" s="874" t="s">
        <v>358</v>
      </c>
      <c r="C241" s="874" t="s">
        <v>2383</v>
      </c>
      <c r="D241" s="874" t="s">
        <v>965</v>
      </c>
      <c r="E241" s="874" t="s">
        <v>966</v>
      </c>
      <c r="F241" s="874" t="s">
        <v>967</v>
      </c>
      <c r="G241" s="874" t="s">
        <v>968</v>
      </c>
      <c r="H241" s="874" t="s">
        <v>969</v>
      </c>
      <c r="I241" s="874" t="s">
        <v>970</v>
      </c>
      <c r="J241" s="874" t="s">
        <v>971</v>
      </c>
      <c r="K241" s="874" t="s">
        <v>972</v>
      </c>
      <c r="L241" s="874" t="s">
        <v>3758</v>
      </c>
      <c r="M241" s="874" t="s">
        <v>711</v>
      </c>
      <c r="N241" s="874" t="s">
        <v>962</v>
      </c>
      <c r="O241" s="874" t="s">
        <v>855</v>
      </c>
      <c r="P241" s="874" t="s">
        <v>909</v>
      </c>
      <c r="Q241" s="874" t="s">
        <v>2108</v>
      </c>
      <c r="R241" s="874" t="s">
        <v>2384</v>
      </c>
      <c r="S241" s="874" t="s">
        <v>2385</v>
      </c>
      <c r="T241" s="874" t="s">
        <v>2386</v>
      </c>
      <c r="U241" s="874"/>
      <c r="V241" s="874"/>
      <c r="W241" s="874"/>
      <c r="X241" s="874"/>
      <c r="Y241" s="874"/>
      <c r="Z241" s="874"/>
      <c r="AA241" s="874"/>
      <c r="AB241" s="874"/>
      <c r="AC241" s="874"/>
      <c r="AD241" s="874"/>
      <c r="AE241" s="874"/>
      <c r="AF241" s="874"/>
    </row>
    <row r="242" spans="1:32" x14ac:dyDescent="0.2">
      <c r="A242" s="872" t="s">
        <v>2951</v>
      </c>
      <c r="B242" s="874" t="s">
        <v>334</v>
      </c>
      <c r="C242" s="874" t="s">
        <v>734</v>
      </c>
      <c r="D242" s="874"/>
      <c r="E242" s="874"/>
      <c r="F242" s="874"/>
      <c r="G242" s="874"/>
      <c r="H242" s="874"/>
      <c r="I242" s="874"/>
      <c r="J242" s="874"/>
      <c r="K242" s="874"/>
      <c r="L242" s="874"/>
      <c r="M242" s="874"/>
      <c r="N242" s="874"/>
      <c r="O242" s="874"/>
      <c r="P242" s="874"/>
      <c r="Q242" s="874"/>
      <c r="R242" s="874"/>
      <c r="S242" s="874"/>
      <c r="T242" s="874"/>
      <c r="U242" s="874"/>
      <c r="V242" s="874"/>
      <c r="W242" s="874"/>
      <c r="X242" s="874"/>
      <c r="Y242" s="874"/>
      <c r="Z242" s="874"/>
      <c r="AA242" s="874"/>
      <c r="AB242" s="874"/>
      <c r="AC242" s="874"/>
      <c r="AD242" s="874"/>
      <c r="AE242" s="874"/>
      <c r="AF242" s="874"/>
    </row>
    <row r="243" spans="1:32" x14ac:dyDescent="0.2">
      <c r="A243" s="872" t="s">
        <v>2952</v>
      </c>
      <c r="B243" s="874" t="s">
        <v>2953</v>
      </c>
      <c r="C243" s="874" t="s">
        <v>697</v>
      </c>
      <c r="D243" s="874" t="s">
        <v>911</v>
      </c>
      <c r="E243" s="874"/>
      <c r="F243" s="874"/>
      <c r="G243" s="874"/>
      <c r="H243" s="874"/>
      <c r="I243" s="874"/>
      <c r="J243" s="874"/>
      <c r="K243" s="874"/>
      <c r="L243" s="874"/>
      <c r="M243" s="874"/>
      <c r="N243" s="874"/>
      <c r="O243" s="874"/>
      <c r="P243" s="874"/>
      <c r="Q243" s="874"/>
      <c r="R243" s="874"/>
      <c r="S243" s="874"/>
      <c r="T243" s="874"/>
      <c r="U243" s="874"/>
      <c r="V243" s="874"/>
      <c r="W243" s="874"/>
      <c r="X243" s="874"/>
      <c r="Y243" s="874"/>
      <c r="Z243" s="874"/>
      <c r="AA243" s="874"/>
      <c r="AB243" s="874"/>
      <c r="AC243" s="874"/>
      <c r="AD243" s="874"/>
      <c r="AE243" s="874"/>
      <c r="AF243" s="874"/>
    </row>
    <row r="244" spans="1:32" x14ac:dyDescent="0.2">
      <c r="A244" s="872" t="s">
        <v>2954</v>
      </c>
      <c r="B244" s="874" t="s">
        <v>360</v>
      </c>
      <c r="C244" s="874" t="s">
        <v>970</v>
      </c>
      <c r="D244" s="874" t="s">
        <v>971</v>
      </c>
      <c r="E244" s="874" t="s">
        <v>974</v>
      </c>
      <c r="F244" s="874" t="s">
        <v>2297</v>
      </c>
      <c r="G244" s="874" t="s">
        <v>708</v>
      </c>
      <c r="H244" s="874" t="s">
        <v>825</v>
      </c>
      <c r="I244" s="874" t="s">
        <v>807</v>
      </c>
      <c r="J244" s="874" t="s">
        <v>2298</v>
      </c>
      <c r="K244" s="874" t="s">
        <v>2299</v>
      </c>
      <c r="L244" s="874" t="s">
        <v>711</v>
      </c>
      <c r="M244" s="874" t="s">
        <v>975</v>
      </c>
      <c r="N244" s="874" t="s">
        <v>704</v>
      </c>
      <c r="O244" s="874" t="s">
        <v>696</v>
      </c>
      <c r="P244" s="874" t="s">
        <v>702</v>
      </c>
      <c r="Q244" s="874" t="s">
        <v>976</v>
      </c>
      <c r="R244" s="874" t="s">
        <v>770</v>
      </c>
      <c r="S244" s="874" t="s">
        <v>703</v>
      </c>
      <c r="T244" s="874" t="s">
        <v>925</v>
      </c>
      <c r="U244" s="874" t="s">
        <v>2110</v>
      </c>
      <c r="V244" s="874" t="s">
        <v>924</v>
      </c>
      <c r="W244" s="874" t="s">
        <v>2111</v>
      </c>
      <c r="X244" s="874"/>
      <c r="Y244" s="874"/>
      <c r="Z244" s="874"/>
      <c r="AA244" s="874"/>
      <c r="AB244" s="874"/>
      <c r="AC244" s="874"/>
      <c r="AD244" s="874"/>
      <c r="AE244" s="874"/>
      <c r="AF244" s="874"/>
    </row>
    <row r="245" spans="1:32" x14ac:dyDescent="0.2">
      <c r="A245" s="872" t="s">
        <v>2955</v>
      </c>
      <c r="B245" s="874" t="s">
        <v>361</v>
      </c>
      <c r="C245" s="874" t="s">
        <v>696</v>
      </c>
      <c r="D245" s="874"/>
      <c r="E245" s="874"/>
      <c r="F245" s="874"/>
      <c r="G245" s="874"/>
      <c r="H245" s="874"/>
      <c r="I245" s="874"/>
      <c r="J245" s="874"/>
      <c r="K245" s="874"/>
      <c r="L245" s="874"/>
      <c r="M245" s="874"/>
      <c r="N245" s="874"/>
      <c r="O245" s="874"/>
      <c r="P245" s="874"/>
      <c r="Q245" s="874"/>
      <c r="R245" s="874"/>
      <c r="S245" s="874"/>
      <c r="T245" s="874"/>
      <c r="U245" s="874"/>
      <c r="V245" s="874"/>
      <c r="W245" s="874"/>
      <c r="X245" s="874"/>
      <c r="Y245" s="874"/>
      <c r="Z245" s="874"/>
      <c r="AA245" s="874"/>
      <c r="AB245" s="874"/>
      <c r="AC245" s="874"/>
      <c r="AD245" s="874"/>
      <c r="AE245" s="874"/>
      <c r="AF245" s="874"/>
    </row>
    <row r="246" spans="1:32" x14ac:dyDescent="0.2">
      <c r="A246" s="872" t="s">
        <v>2956</v>
      </c>
      <c r="B246" s="874" t="s">
        <v>362</v>
      </c>
      <c r="C246" s="874" t="s">
        <v>978</v>
      </c>
      <c r="D246" s="874" t="s">
        <v>977</v>
      </c>
      <c r="E246" s="874"/>
      <c r="F246" s="874"/>
      <c r="G246" s="874"/>
      <c r="H246" s="874"/>
      <c r="I246" s="874"/>
      <c r="J246" s="874"/>
      <c r="K246" s="874"/>
      <c r="L246" s="874"/>
      <c r="M246" s="874"/>
      <c r="N246" s="874"/>
      <c r="O246" s="874"/>
      <c r="P246" s="874"/>
      <c r="Q246" s="874"/>
      <c r="R246" s="874"/>
      <c r="S246" s="874"/>
      <c r="T246" s="874"/>
      <c r="U246" s="874"/>
      <c r="V246" s="874"/>
      <c r="W246" s="874"/>
      <c r="X246" s="874"/>
      <c r="Y246" s="874"/>
      <c r="Z246" s="874"/>
      <c r="AA246" s="874"/>
      <c r="AB246" s="874"/>
      <c r="AC246" s="874"/>
      <c r="AD246" s="874"/>
      <c r="AE246" s="874"/>
      <c r="AF246" s="874"/>
    </row>
    <row r="247" spans="1:32" x14ac:dyDescent="0.2">
      <c r="A247" s="872" t="s">
        <v>2957</v>
      </c>
      <c r="B247" s="874" t="s">
        <v>363</v>
      </c>
      <c r="C247" s="874" t="s">
        <v>784</v>
      </c>
      <c r="D247" s="874"/>
      <c r="E247" s="874"/>
      <c r="F247" s="874"/>
      <c r="G247" s="874"/>
      <c r="H247" s="874"/>
      <c r="I247" s="874"/>
      <c r="J247" s="874"/>
      <c r="K247" s="874"/>
      <c r="L247" s="874"/>
      <c r="M247" s="874"/>
      <c r="N247" s="874"/>
      <c r="O247" s="874"/>
      <c r="P247" s="874"/>
      <c r="Q247" s="874"/>
      <c r="R247" s="874"/>
      <c r="S247" s="874"/>
      <c r="T247" s="874"/>
      <c r="U247" s="874"/>
      <c r="V247" s="874"/>
      <c r="W247" s="874"/>
      <c r="X247" s="874"/>
      <c r="Y247" s="874"/>
      <c r="Z247" s="874"/>
      <c r="AA247" s="874"/>
      <c r="AB247" s="874"/>
      <c r="AC247" s="874"/>
      <c r="AD247" s="874"/>
      <c r="AE247" s="874"/>
      <c r="AF247" s="874"/>
    </row>
    <row r="248" spans="1:32" x14ac:dyDescent="0.2">
      <c r="A248" s="872" t="s">
        <v>2958</v>
      </c>
      <c r="B248" s="874" t="s">
        <v>365</v>
      </c>
      <c r="C248" s="874" t="s">
        <v>848</v>
      </c>
      <c r="D248" s="874" t="s">
        <v>697</v>
      </c>
      <c r="E248" s="874" t="s">
        <v>832</v>
      </c>
      <c r="F248" s="874" t="s">
        <v>701</v>
      </c>
      <c r="G248" s="874" t="s">
        <v>2112</v>
      </c>
      <c r="H248" s="874"/>
      <c r="I248" s="874"/>
      <c r="J248" s="874"/>
      <c r="K248" s="874"/>
      <c r="L248" s="874"/>
      <c r="M248" s="874"/>
      <c r="N248" s="874"/>
      <c r="O248" s="874"/>
      <c r="P248" s="874"/>
      <c r="Q248" s="874"/>
      <c r="R248" s="874"/>
      <c r="S248" s="874"/>
      <c r="T248" s="874"/>
      <c r="U248" s="874"/>
      <c r="V248" s="874"/>
      <c r="W248" s="874"/>
      <c r="X248" s="874"/>
      <c r="Y248" s="874"/>
      <c r="Z248" s="874"/>
      <c r="AA248" s="874"/>
      <c r="AB248" s="874"/>
      <c r="AC248" s="874"/>
      <c r="AD248" s="874"/>
      <c r="AE248" s="874"/>
      <c r="AF248" s="874"/>
    </row>
    <row r="249" spans="1:32" x14ac:dyDescent="0.2">
      <c r="A249" s="872" t="s">
        <v>2959</v>
      </c>
      <c r="B249" s="874" t="s">
        <v>366</v>
      </c>
      <c r="C249" s="874" t="s">
        <v>776</v>
      </c>
      <c r="D249" s="874"/>
      <c r="E249" s="874"/>
      <c r="F249" s="874"/>
      <c r="G249" s="874"/>
      <c r="H249" s="874"/>
      <c r="I249" s="874"/>
      <c r="J249" s="874"/>
      <c r="K249" s="874"/>
      <c r="L249" s="874"/>
      <c r="M249" s="874"/>
      <c r="N249" s="874"/>
      <c r="O249" s="874"/>
      <c r="P249" s="874"/>
      <c r="Q249" s="874"/>
      <c r="R249" s="874"/>
      <c r="S249" s="874"/>
      <c r="T249" s="874"/>
      <c r="U249" s="874"/>
      <c r="V249" s="874"/>
      <c r="W249" s="874"/>
      <c r="X249" s="874"/>
      <c r="Y249" s="874"/>
      <c r="Z249" s="874"/>
      <c r="AA249" s="874"/>
      <c r="AB249" s="874"/>
      <c r="AC249" s="874"/>
      <c r="AD249" s="874"/>
      <c r="AE249" s="874"/>
      <c r="AF249" s="874"/>
    </row>
    <row r="250" spans="1:32" x14ac:dyDescent="0.2">
      <c r="A250" s="872" t="s">
        <v>2960</v>
      </c>
      <c r="B250" s="874" t="s">
        <v>368</v>
      </c>
      <c r="C250" s="874" t="s">
        <v>776</v>
      </c>
      <c r="D250" s="874" t="s">
        <v>2113</v>
      </c>
      <c r="E250" s="874" t="s">
        <v>2057</v>
      </c>
      <c r="F250" s="874" t="s">
        <v>2387</v>
      </c>
      <c r="G250" s="874" t="s">
        <v>2499</v>
      </c>
      <c r="H250" s="874"/>
      <c r="I250" s="874"/>
      <c r="J250" s="874"/>
      <c r="K250" s="874"/>
      <c r="L250" s="874"/>
      <c r="M250" s="874"/>
      <c r="N250" s="874"/>
      <c r="O250" s="874"/>
      <c r="P250" s="874"/>
      <c r="Q250" s="874"/>
      <c r="R250" s="874"/>
      <c r="S250" s="874"/>
      <c r="T250" s="874"/>
      <c r="U250" s="874"/>
      <c r="V250" s="874"/>
      <c r="W250" s="874"/>
      <c r="X250" s="874"/>
      <c r="Y250" s="874"/>
      <c r="Z250" s="874"/>
      <c r="AA250" s="874"/>
      <c r="AB250" s="874"/>
      <c r="AC250" s="874"/>
      <c r="AD250" s="874"/>
      <c r="AE250" s="874"/>
      <c r="AF250" s="874"/>
    </row>
    <row r="251" spans="1:32" x14ac:dyDescent="0.2">
      <c r="A251" s="872" t="s">
        <v>2961</v>
      </c>
      <c r="B251" s="874" t="s">
        <v>387</v>
      </c>
      <c r="C251" s="874" t="s">
        <v>757</v>
      </c>
      <c r="D251" s="874"/>
      <c r="E251" s="874"/>
      <c r="F251" s="874"/>
      <c r="G251" s="874"/>
      <c r="H251" s="874"/>
      <c r="I251" s="874"/>
      <c r="J251" s="874"/>
      <c r="K251" s="874"/>
      <c r="L251" s="874"/>
      <c r="M251" s="874"/>
      <c r="N251" s="874"/>
      <c r="O251" s="874"/>
      <c r="P251" s="874"/>
      <c r="Q251" s="874"/>
      <c r="R251" s="874"/>
      <c r="S251" s="874"/>
      <c r="T251" s="874"/>
      <c r="U251" s="874"/>
      <c r="V251" s="874"/>
      <c r="W251" s="874"/>
      <c r="X251" s="874"/>
      <c r="Y251" s="874"/>
      <c r="Z251" s="874"/>
      <c r="AA251" s="874"/>
      <c r="AB251" s="874"/>
      <c r="AC251" s="874"/>
      <c r="AD251" s="874"/>
      <c r="AE251" s="874"/>
      <c r="AF251" s="874"/>
    </row>
    <row r="252" spans="1:32" x14ac:dyDescent="0.2">
      <c r="A252" s="872" t="s">
        <v>2962</v>
      </c>
      <c r="B252" s="874" t="s">
        <v>371</v>
      </c>
      <c r="C252" s="874" t="s">
        <v>980</v>
      </c>
      <c r="D252" s="874" t="s">
        <v>797</v>
      </c>
      <c r="E252" s="874" t="s">
        <v>3508</v>
      </c>
      <c r="F252" s="874"/>
      <c r="G252" s="874"/>
      <c r="H252" s="874"/>
      <c r="I252" s="874"/>
      <c r="J252" s="874"/>
      <c r="K252" s="874"/>
      <c r="L252" s="874"/>
      <c r="M252" s="874"/>
      <c r="N252" s="874"/>
      <c r="O252" s="874"/>
      <c r="P252" s="874"/>
      <c r="Q252" s="874"/>
      <c r="R252" s="874"/>
      <c r="S252" s="874"/>
      <c r="T252" s="874"/>
      <c r="U252" s="874"/>
      <c r="V252" s="874"/>
      <c r="W252" s="874"/>
      <c r="X252" s="874"/>
      <c r="Y252" s="874"/>
      <c r="Z252" s="874"/>
      <c r="AA252" s="874"/>
      <c r="AB252" s="874"/>
      <c r="AC252" s="874"/>
      <c r="AD252" s="874"/>
      <c r="AE252" s="874"/>
      <c r="AF252" s="874"/>
    </row>
    <row r="253" spans="1:32" x14ac:dyDescent="0.2">
      <c r="A253" s="872" t="s">
        <v>2963</v>
      </c>
      <c r="B253" s="874" t="s">
        <v>374</v>
      </c>
      <c r="C253" s="874" t="s">
        <v>699</v>
      </c>
      <c r="D253" s="874" t="s">
        <v>697</v>
      </c>
      <c r="E253" s="874" t="s">
        <v>700</v>
      </c>
      <c r="F253" s="874" t="s">
        <v>740</v>
      </c>
      <c r="G253" s="874" t="s">
        <v>742</v>
      </c>
      <c r="H253" s="874" t="s">
        <v>762</v>
      </c>
      <c r="I253" s="874" t="s">
        <v>983</v>
      </c>
      <c r="J253" s="874" t="s">
        <v>984</v>
      </c>
      <c r="K253" s="874" t="s">
        <v>812</v>
      </c>
      <c r="L253" s="874" t="s">
        <v>982</v>
      </c>
      <c r="M253" s="874" t="s">
        <v>860</v>
      </c>
      <c r="N253" s="874" t="s">
        <v>711</v>
      </c>
      <c r="O253" s="874" t="s">
        <v>962</v>
      </c>
      <c r="P253" s="874" t="s">
        <v>985</v>
      </c>
      <c r="Q253" s="874" t="s">
        <v>986</v>
      </c>
      <c r="R253" s="874" t="s">
        <v>925</v>
      </c>
      <c r="S253" s="874" t="s">
        <v>2091</v>
      </c>
      <c r="T253" s="874" t="s">
        <v>924</v>
      </c>
      <c r="U253" s="874"/>
      <c r="V253" s="874"/>
      <c r="W253" s="874"/>
      <c r="X253" s="874"/>
      <c r="Y253" s="874"/>
      <c r="Z253" s="874"/>
      <c r="AA253" s="874"/>
      <c r="AB253" s="874"/>
      <c r="AC253" s="874"/>
      <c r="AD253" s="874"/>
      <c r="AE253" s="874"/>
      <c r="AF253" s="874"/>
    </row>
    <row r="254" spans="1:32" x14ac:dyDescent="0.2">
      <c r="A254" s="872" t="s">
        <v>2964</v>
      </c>
      <c r="B254" s="874" t="s">
        <v>375</v>
      </c>
      <c r="C254" s="874" t="s">
        <v>703</v>
      </c>
      <c r="D254" s="874"/>
      <c r="E254" s="874"/>
      <c r="F254" s="874"/>
      <c r="G254" s="874"/>
      <c r="H254" s="874"/>
      <c r="I254" s="874"/>
      <c r="J254" s="874"/>
      <c r="K254" s="874"/>
      <c r="L254" s="874"/>
      <c r="M254" s="874"/>
      <c r="N254" s="874"/>
      <c r="O254" s="874"/>
      <c r="P254" s="874"/>
      <c r="Q254" s="874"/>
      <c r="R254" s="874"/>
      <c r="S254" s="874"/>
      <c r="T254" s="874"/>
      <c r="U254" s="874"/>
      <c r="V254" s="874"/>
      <c r="W254" s="874"/>
      <c r="X254" s="874"/>
      <c r="Y254" s="874"/>
      <c r="Z254" s="874"/>
      <c r="AA254" s="874"/>
      <c r="AB254" s="874"/>
      <c r="AC254" s="874"/>
      <c r="AD254" s="874"/>
      <c r="AE254" s="874"/>
      <c r="AF254" s="874"/>
    </row>
    <row r="255" spans="1:32" x14ac:dyDescent="0.2">
      <c r="A255" s="872" t="s">
        <v>2965</v>
      </c>
      <c r="B255" s="874" t="s">
        <v>376</v>
      </c>
      <c r="C255" s="874" t="s">
        <v>700</v>
      </c>
      <c r="D255" s="874" t="s">
        <v>710</v>
      </c>
      <c r="E255" s="874" t="s">
        <v>740</v>
      </c>
      <c r="F255" s="874" t="s">
        <v>787</v>
      </c>
      <c r="G255" s="874"/>
      <c r="H255" s="874"/>
      <c r="I255" s="874"/>
      <c r="J255" s="874"/>
      <c r="K255" s="874"/>
      <c r="L255" s="874"/>
      <c r="M255" s="874"/>
      <c r="N255" s="874"/>
      <c r="O255" s="874"/>
      <c r="P255" s="874"/>
      <c r="Q255" s="874"/>
      <c r="R255" s="874"/>
      <c r="S255" s="874"/>
      <c r="T255" s="874"/>
      <c r="U255" s="874"/>
      <c r="V255" s="874"/>
      <c r="W255" s="874"/>
      <c r="X255" s="874"/>
      <c r="Y255" s="874"/>
      <c r="Z255" s="874"/>
      <c r="AA255" s="874"/>
      <c r="AB255" s="874"/>
      <c r="AC255" s="874"/>
      <c r="AD255" s="874"/>
      <c r="AE255" s="874"/>
      <c r="AF255" s="874"/>
    </row>
    <row r="256" spans="1:32" x14ac:dyDescent="0.2">
      <c r="A256" s="872" t="s">
        <v>2966</v>
      </c>
      <c r="B256" s="874" t="s">
        <v>350</v>
      </c>
      <c r="C256" s="874" t="s">
        <v>3509</v>
      </c>
      <c r="D256" s="874" t="s">
        <v>3510</v>
      </c>
      <c r="E256" s="874" t="s">
        <v>2046</v>
      </c>
      <c r="F256" s="874" t="s">
        <v>2104</v>
      </c>
      <c r="G256" s="874" t="s">
        <v>957</v>
      </c>
      <c r="H256" s="874" t="s">
        <v>759</v>
      </c>
      <c r="I256" s="874" t="s">
        <v>3572</v>
      </c>
      <c r="J256" s="874"/>
      <c r="K256" s="874"/>
      <c r="L256" s="874"/>
      <c r="M256" s="874"/>
      <c r="N256" s="874"/>
      <c r="O256" s="874"/>
      <c r="P256" s="874"/>
      <c r="Q256" s="874"/>
      <c r="R256" s="874"/>
      <c r="S256" s="874"/>
      <c r="T256" s="874"/>
      <c r="U256" s="874"/>
      <c r="V256" s="874"/>
      <c r="W256" s="874"/>
      <c r="X256" s="874"/>
      <c r="Y256" s="874"/>
      <c r="Z256" s="874"/>
      <c r="AA256" s="874"/>
      <c r="AB256" s="874"/>
      <c r="AC256" s="874"/>
      <c r="AD256" s="874"/>
      <c r="AE256" s="874"/>
      <c r="AF256" s="874"/>
    </row>
    <row r="257" spans="1:32" x14ac:dyDescent="0.2">
      <c r="A257" s="872" t="s">
        <v>2967</v>
      </c>
      <c r="B257" s="874" t="s">
        <v>378</v>
      </c>
      <c r="C257" s="874" t="s">
        <v>734</v>
      </c>
      <c r="D257" s="874"/>
      <c r="E257" s="874"/>
      <c r="F257" s="874"/>
      <c r="G257" s="874"/>
      <c r="H257" s="874"/>
      <c r="I257" s="874"/>
      <c r="J257" s="874"/>
      <c r="K257" s="874"/>
      <c r="L257" s="874"/>
      <c r="M257" s="874"/>
      <c r="N257" s="874"/>
      <c r="O257" s="874"/>
      <c r="P257" s="874"/>
      <c r="Q257" s="874"/>
      <c r="R257" s="874"/>
      <c r="S257" s="874"/>
      <c r="T257" s="874"/>
      <c r="U257" s="874"/>
      <c r="V257" s="874"/>
      <c r="W257" s="874"/>
      <c r="X257" s="874"/>
      <c r="Y257" s="874"/>
      <c r="Z257" s="874"/>
      <c r="AA257" s="874"/>
      <c r="AB257" s="874"/>
      <c r="AC257" s="874"/>
      <c r="AD257" s="874"/>
      <c r="AE257" s="874"/>
      <c r="AF257" s="874"/>
    </row>
    <row r="258" spans="1:32" x14ac:dyDescent="0.2">
      <c r="A258" s="872" t="s">
        <v>2968</v>
      </c>
      <c r="B258" s="874" t="s">
        <v>380</v>
      </c>
      <c r="C258" s="874" t="s">
        <v>699</v>
      </c>
      <c r="D258" s="874" t="s">
        <v>708</v>
      </c>
      <c r="E258" s="874" t="s">
        <v>883</v>
      </c>
      <c r="F258" s="874" t="s">
        <v>697</v>
      </c>
      <c r="G258" s="874" t="s">
        <v>711</v>
      </c>
      <c r="H258" s="874" t="s">
        <v>705</v>
      </c>
      <c r="I258" s="874" t="s">
        <v>742</v>
      </c>
      <c r="J258" s="874" t="s">
        <v>987</v>
      </c>
      <c r="K258" s="874" t="s">
        <v>988</v>
      </c>
      <c r="L258" s="874" t="s">
        <v>2119</v>
      </c>
      <c r="M258" s="874"/>
      <c r="N258" s="874"/>
      <c r="O258" s="874"/>
      <c r="P258" s="874"/>
      <c r="Q258" s="874"/>
      <c r="R258" s="874"/>
      <c r="S258" s="874"/>
      <c r="T258" s="874"/>
      <c r="U258" s="874"/>
      <c r="V258" s="874"/>
      <c r="W258" s="874"/>
      <c r="X258" s="874"/>
      <c r="Y258" s="874"/>
      <c r="Z258" s="874"/>
      <c r="AA258" s="874"/>
      <c r="AB258" s="874"/>
      <c r="AC258" s="874"/>
      <c r="AD258" s="874"/>
      <c r="AE258" s="874"/>
      <c r="AF258" s="874"/>
    </row>
    <row r="259" spans="1:32" x14ac:dyDescent="0.2">
      <c r="A259" s="872" t="s">
        <v>2969</v>
      </c>
      <c r="B259" s="874" t="s">
        <v>381</v>
      </c>
      <c r="C259" s="874" t="s">
        <v>697</v>
      </c>
      <c r="D259" s="874" t="s">
        <v>700</v>
      </c>
      <c r="E259" s="874" t="s">
        <v>740</v>
      </c>
      <c r="F259" s="874" t="s">
        <v>699</v>
      </c>
      <c r="G259" s="874" t="s">
        <v>728</v>
      </c>
      <c r="H259" s="874" t="s">
        <v>872</v>
      </c>
      <c r="I259" s="874"/>
      <c r="J259" s="874"/>
      <c r="K259" s="874"/>
      <c r="L259" s="874"/>
      <c r="M259" s="874"/>
      <c r="N259" s="874"/>
      <c r="O259" s="874"/>
      <c r="P259" s="874"/>
      <c r="Q259" s="874"/>
      <c r="R259" s="874"/>
      <c r="S259" s="874"/>
      <c r="T259" s="874"/>
      <c r="U259" s="874"/>
      <c r="V259" s="874"/>
      <c r="W259" s="874"/>
      <c r="X259" s="874"/>
      <c r="Y259" s="874"/>
      <c r="Z259" s="874"/>
      <c r="AA259" s="874"/>
      <c r="AB259" s="874"/>
      <c r="AC259" s="874"/>
      <c r="AD259" s="874"/>
      <c r="AE259" s="874"/>
      <c r="AF259" s="874"/>
    </row>
    <row r="260" spans="1:32" x14ac:dyDescent="0.2">
      <c r="A260" s="872" t="s">
        <v>2970</v>
      </c>
      <c r="B260" s="874" t="s">
        <v>382</v>
      </c>
      <c r="C260" s="874" t="s">
        <v>703</v>
      </c>
      <c r="D260" s="874"/>
      <c r="E260" s="874"/>
      <c r="F260" s="874"/>
      <c r="G260" s="874"/>
      <c r="H260" s="874"/>
      <c r="I260" s="874"/>
      <c r="J260" s="874"/>
      <c r="K260" s="874"/>
      <c r="L260" s="874"/>
      <c r="M260" s="874"/>
      <c r="N260" s="874"/>
      <c r="O260" s="874"/>
      <c r="P260" s="874"/>
      <c r="Q260" s="874"/>
      <c r="R260" s="874"/>
      <c r="S260" s="874"/>
      <c r="T260" s="874"/>
      <c r="U260" s="874"/>
      <c r="V260" s="874"/>
      <c r="W260" s="874"/>
      <c r="X260" s="874"/>
      <c r="Y260" s="874"/>
      <c r="Z260" s="874"/>
      <c r="AA260" s="874"/>
      <c r="AB260" s="874"/>
      <c r="AC260" s="874"/>
      <c r="AD260" s="874"/>
      <c r="AE260" s="874"/>
      <c r="AF260" s="874"/>
    </row>
    <row r="261" spans="1:32" x14ac:dyDescent="0.2">
      <c r="A261" s="872" t="s">
        <v>2971</v>
      </c>
      <c r="B261" s="874" t="s">
        <v>385</v>
      </c>
      <c r="C261" s="874" t="s">
        <v>697</v>
      </c>
      <c r="D261" s="874" t="s">
        <v>700</v>
      </c>
      <c r="E261" s="874" t="s">
        <v>701</v>
      </c>
      <c r="F261" s="874" t="s">
        <v>740</v>
      </c>
      <c r="G261" s="874" t="s">
        <v>699</v>
      </c>
      <c r="H261" s="874" t="s">
        <v>766</v>
      </c>
      <c r="I261" s="874" t="s">
        <v>990</v>
      </c>
      <c r="J261" s="874" t="s">
        <v>742</v>
      </c>
      <c r="K261" s="874" t="s">
        <v>991</v>
      </c>
      <c r="L261" s="874" t="s">
        <v>992</v>
      </c>
      <c r="M261" s="874"/>
      <c r="N261" s="874"/>
      <c r="O261" s="874"/>
      <c r="P261" s="874"/>
      <c r="Q261" s="874"/>
      <c r="R261" s="874"/>
      <c r="S261" s="874"/>
      <c r="T261" s="874"/>
      <c r="U261" s="874"/>
      <c r="V261" s="874"/>
      <c r="W261" s="874"/>
      <c r="X261" s="874"/>
      <c r="Y261" s="874"/>
      <c r="Z261" s="874"/>
      <c r="AA261" s="874"/>
      <c r="AB261" s="874"/>
      <c r="AC261" s="874"/>
      <c r="AD261" s="874"/>
      <c r="AE261" s="874"/>
      <c r="AF261" s="874"/>
    </row>
    <row r="262" spans="1:32" x14ac:dyDescent="0.2">
      <c r="A262" s="872" t="s">
        <v>2972</v>
      </c>
      <c r="B262" s="874" t="s">
        <v>386</v>
      </c>
      <c r="C262" s="874" t="s">
        <v>932</v>
      </c>
      <c r="D262" s="874" t="s">
        <v>697</v>
      </c>
      <c r="E262" s="874" t="s">
        <v>700</v>
      </c>
      <c r="F262" s="874" t="s">
        <v>742</v>
      </c>
      <c r="G262" s="874" t="s">
        <v>699</v>
      </c>
      <c r="H262" s="874" t="s">
        <v>784</v>
      </c>
      <c r="I262" s="874" t="s">
        <v>993</v>
      </c>
      <c r="J262" s="874" t="s">
        <v>872</v>
      </c>
      <c r="K262" s="874" t="s">
        <v>3653</v>
      </c>
      <c r="L262" s="874"/>
      <c r="M262" s="874"/>
      <c r="N262" s="874"/>
      <c r="O262" s="874"/>
      <c r="P262" s="874"/>
      <c r="Q262" s="874"/>
      <c r="R262" s="874"/>
      <c r="S262" s="874"/>
      <c r="T262" s="874"/>
      <c r="U262" s="874"/>
      <c r="V262" s="874"/>
      <c r="W262" s="874"/>
      <c r="X262" s="874"/>
      <c r="Y262" s="874"/>
      <c r="Z262" s="874"/>
      <c r="AA262" s="874"/>
      <c r="AB262" s="874"/>
      <c r="AC262" s="874"/>
      <c r="AD262" s="874"/>
      <c r="AE262" s="874"/>
      <c r="AF262" s="874"/>
    </row>
    <row r="263" spans="1:32" x14ac:dyDescent="0.2">
      <c r="A263" s="872" t="s">
        <v>2973</v>
      </c>
      <c r="B263" s="874" t="s">
        <v>389</v>
      </c>
      <c r="C263" s="874" t="s">
        <v>883</v>
      </c>
      <c r="D263" s="874" t="s">
        <v>699</v>
      </c>
      <c r="E263" s="874" t="s">
        <v>996</v>
      </c>
      <c r="F263" s="874" t="s">
        <v>697</v>
      </c>
      <c r="G263" s="874" t="s">
        <v>698</v>
      </c>
      <c r="H263" s="874" t="s">
        <v>708</v>
      </c>
      <c r="I263" s="874" t="s">
        <v>997</v>
      </c>
      <c r="J263" s="874" t="s">
        <v>998</v>
      </c>
      <c r="K263" s="874" t="s">
        <v>999</v>
      </c>
      <c r="L263" s="874" t="s">
        <v>1000</v>
      </c>
      <c r="M263" s="874" t="s">
        <v>759</v>
      </c>
      <c r="N263" s="874" t="s">
        <v>995</v>
      </c>
      <c r="O263" s="874" t="s">
        <v>787</v>
      </c>
      <c r="P263" s="874" t="s">
        <v>2117</v>
      </c>
      <c r="Q263" s="874"/>
      <c r="R263" s="874"/>
      <c r="S263" s="874"/>
      <c r="T263" s="874"/>
      <c r="U263" s="874"/>
      <c r="V263" s="874"/>
      <c r="W263" s="874"/>
      <c r="X263" s="874"/>
      <c r="Y263" s="874"/>
      <c r="Z263" s="874"/>
      <c r="AA263" s="874"/>
      <c r="AB263" s="874"/>
      <c r="AC263" s="874"/>
      <c r="AD263" s="874"/>
      <c r="AE263" s="874"/>
      <c r="AF263" s="874"/>
    </row>
    <row r="264" spans="1:32" x14ac:dyDescent="0.2">
      <c r="A264" s="872" t="s">
        <v>2975</v>
      </c>
      <c r="B264" s="874" t="s">
        <v>284</v>
      </c>
      <c r="C264" s="874" t="s">
        <v>918</v>
      </c>
      <c r="D264" s="874"/>
      <c r="E264" s="874"/>
      <c r="F264" s="874"/>
      <c r="G264" s="874"/>
      <c r="H264" s="874"/>
      <c r="I264" s="874"/>
      <c r="J264" s="874"/>
      <c r="K264" s="874"/>
      <c r="L264" s="874"/>
      <c r="M264" s="874"/>
      <c r="N264" s="874"/>
      <c r="O264" s="874"/>
      <c r="P264" s="874"/>
      <c r="Q264" s="874"/>
      <c r="R264" s="874"/>
      <c r="S264" s="874"/>
      <c r="T264" s="874"/>
      <c r="U264" s="874"/>
      <c r="V264" s="874"/>
      <c r="W264" s="874"/>
      <c r="X264" s="874"/>
      <c r="Y264" s="874"/>
      <c r="Z264" s="874"/>
      <c r="AA264" s="874"/>
      <c r="AB264" s="874"/>
      <c r="AC264" s="874"/>
      <c r="AD264" s="874"/>
      <c r="AE264" s="874"/>
      <c r="AF264" s="874"/>
    </row>
    <row r="265" spans="1:32" x14ac:dyDescent="0.2">
      <c r="A265" s="872" t="s">
        <v>2978</v>
      </c>
      <c r="B265" s="874" t="s">
        <v>2617</v>
      </c>
      <c r="C265" s="874" t="s">
        <v>2212</v>
      </c>
      <c r="D265" s="874" t="s">
        <v>2696</v>
      </c>
      <c r="E265" s="874"/>
      <c r="F265" s="874"/>
      <c r="G265" s="874"/>
      <c r="H265" s="874"/>
      <c r="I265" s="874"/>
      <c r="J265" s="874"/>
      <c r="K265" s="874"/>
      <c r="L265" s="874"/>
      <c r="M265" s="874"/>
      <c r="N265" s="874"/>
      <c r="O265" s="874"/>
      <c r="P265" s="874"/>
      <c r="Q265" s="874"/>
      <c r="R265" s="874"/>
      <c r="S265" s="874"/>
      <c r="T265" s="874"/>
      <c r="U265" s="874"/>
      <c r="V265" s="874"/>
      <c r="W265" s="874"/>
      <c r="X265" s="874"/>
      <c r="Y265" s="874"/>
      <c r="Z265" s="874"/>
      <c r="AA265" s="874"/>
      <c r="AB265" s="874"/>
      <c r="AC265" s="874"/>
      <c r="AD265" s="874"/>
      <c r="AE265" s="874"/>
      <c r="AF265" s="874"/>
    </row>
    <row r="266" spans="1:32" x14ac:dyDescent="0.2">
      <c r="A266" s="872" t="s">
        <v>2979</v>
      </c>
      <c r="B266" s="874" t="s">
        <v>298</v>
      </c>
      <c r="C266" s="874" t="s">
        <v>2559</v>
      </c>
      <c r="D266" s="874" t="s">
        <v>2560</v>
      </c>
      <c r="E266" s="874" t="s">
        <v>2365</v>
      </c>
      <c r="F266" s="874"/>
      <c r="G266" s="874"/>
      <c r="H266" s="874"/>
      <c r="I266" s="874"/>
      <c r="J266" s="874"/>
      <c r="K266" s="874"/>
      <c r="L266" s="874"/>
      <c r="M266" s="874"/>
      <c r="N266" s="874"/>
      <c r="O266" s="874"/>
      <c r="P266" s="874"/>
      <c r="Q266" s="874"/>
      <c r="R266" s="874"/>
      <c r="S266" s="874"/>
      <c r="T266" s="874"/>
      <c r="U266" s="874"/>
      <c r="V266" s="874"/>
      <c r="W266" s="874"/>
      <c r="X266" s="874"/>
      <c r="Y266" s="874"/>
      <c r="Z266" s="874"/>
      <c r="AA266" s="874"/>
      <c r="AB266" s="874"/>
      <c r="AC266" s="874"/>
      <c r="AD266" s="874"/>
      <c r="AE266" s="874"/>
      <c r="AF266" s="874"/>
    </row>
    <row r="267" spans="1:32" x14ac:dyDescent="0.2">
      <c r="A267" s="872" t="s">
        <v>2980</v>
      </c>
      <c r="B267" s="874" t="s">
        <v>277</v>
      </c>
      <c r="C267" s="874" t="s">
        <v>742</v>
      </c>
      <c r="D267" s="874" t="s">
        <v>700</v>
      </c>
      <c r="E267" s="874" t="s">
        <v>699</v>
      </c>
      <c r="F267" s="874" t="s">
        <v>807</v>
      </c>
      <c r="G267" s="874" t="s">
        <v>2291</v>
      </c>
      <c r="H267" s="874"/>
      <c r="I267" s="874"/>
      <c r="J267" s="874"/>
      <c r="K267" s="874"/>
      <c r="L267" s="874"/>
      <c r="M267" s="874"/>
      <c r="N267" s="874"/>
      <c r="O267" s="874"/>
      <c r="P267" s="874"/>
      <c r="Q267" s="874"/>
      <c r="R267" s="874"/>
      <c r="S267" s="874"/>
      <c r="T267" s="874"/>
      <c r="U267" s="874"/>
      <c r="V267" s="874"/>
      <c r="W267" s="874"/>
      <c r="X267" s="874"/>
      <c r="Y267" s="874"/>
      <c r="Z267" s="874"/>
      <c r="AA267" s="874"/>
      <c r="AB267" s="874"/>
      <c r="AC267" s="874"/>
      <c r="AD267" s="874"/>
      <c r="AE267" s="874"/>
      <c r="AF267" s="874"/>
    </row>
    <row r="268" spans="1:32" x14ac:dyDescent="0.2">
      <c r="A268" s="872" t="s">
        <v>2981</v>
      </c>
      <c r="B268" s="874" t="s">
        <v>279</v>
      </c>
      <c r="C268" s="874" t="s">
        <v>2090</v>
      </c>
      <c r="D268" s="874" t="s">
        <v>914</v>
      </c>
      <c r="E268" s="874" t="s">
        <v>913</v>
      </c>
      <c r="F268" s="874" t="s">
        <v>915</v>
      </c>
      <c r="G268" s="874" t="s">
        <v>2292</v>
      </c>
      <c r="H268" s="874" t="s">
        <v>3567</v>
      </c>
      <c r="I268" s="874"/>
      <c r="J268" s="874"/>
      <c r="K268" s="874"/>
      <c r="L268" s="874"/>
      <c r="M268" s="874"/>
      <c r="N268" s="874"/>
      <c r="O268" s="874"/>
      <c r="P268" s="874"/>
      <c r="Q268" s="874"/>
      <c r="R268" s="874"/>
      <c r="S268" s="874"/>
      <c r="T268" s="874"/>
      <c r="U268" s="874"/>
      <c r="V268" s="874"/>
      <c r="W268" s="874"/>
      <c r="X268" s="874"/>
      <c r="Y268" s="874"/>
      <c r="Z268" s="874"/>
      <c r="AA268" s="874"/>
      <c r="AB268" s="874"/>
      <c r="AC268" s="874"/>
      <c r="AD268" s="874"/>
      <c r="AE268" s="874"/>
      <c r="AF268" s="874"/>
    </row>
    <row r="269" spans="1:32" x14ac:dyDescent="0.2">
      <c r="A269" s="872" t="s">
        <v>2982</v>
      </c>
      <c r="B269" s="874" t="s">
        <v>288</v>
      </c>
      <c r="C269" s="874" t="s">
        <v>734</v>
      </c>
      <c r="D269" s="874"/>
      <c r="E269" s="874"/>
      <c r="F269" s="874"/>
      <c r="G269" s="874"/>
      <c r="H269" s="874"/>
      <c r="I269" s="874"/>
      <c r="J269" s="874"/>
      <c r="K269" s="874"/>
      <c r="L269" s="874"/>
      <c r="M269" s="874"/>
      <c r="N269" s="874"/>
      <c r="O269" s="874"/>
      <c r="P269" s="874"/>
      <c r="Q269" s="874"/>
      <c r="R269" s="874"/>
      <c r="S269" s="874"/>
      <c r="T269" s="874"/>
      <c r="U269" s="874"/>
      <c r="V269" s="874"/>
      <c r="W269" s="874"/>
      <c r="X269" s="874"/>
      <c r="Y269" s="874"/>
      <c r="Z269" s="874"/>
      <c r="AA269" s="874"/>
      <c r="AB269" s="874"/>
      <c r="AC269" s="874"/>
      <c r="AD269" s="874"/>
      <c r="AE269" s="874"/>
      <c r="AF269" s="874"/>
    </row>
    <row r="270" spans="1:32" x14ac:dyDescent="0.2">
      <c r="A270" s="872" t="s">
        <v>2983</v>
      </c>
      <c r="B270" s="874" t="s">
        <v>293</v>
      </c>
      <c r="C270" s="874" t="s">
        <v>730</v>
      </c>
      <c r="D270" s="874"/>
      <c r="E270" s="874"/>
      <c r="F270" s="874"/>
      <c r="G270" s="874"/>
      <c r="H270" s="874"/>
      <c r="I270" s="874"/>
      <c r="J270" s="874"/>
      <c r="K270" s="874"/>
      <c r="L270" s="874"/>
      <c r="M270" s="874"/>
      <c r="N270" s="874"/>
      <c r="O270" s="874"/>
      <c r="P270" s="874"/>
      <c r="Q270" s="874"/>
      <c r="R270" s="874"/>
      <c r="S270" s="874"/>
      <c r="T270" s="874"/>
      <c r="U270" s="874"/>
      <c r="V270" s="874"/>
      <c r="W270" s="874"/>
      <c r="X270" s="874"/>
      <c r="Y270" s="874"/>
      <c r="Z270" s="874"/>
      <c r="AA270" s="874"/>
      <c r="AB270" s="874"/>
      <c r="AC270" s="874"/>
      <c r="AD270" s="874"/>
      <c r="AE270" s="874"/>
      <c r="AF270" s="874"/>
    </row>
    <row r="271" spans="1:32" x14ac:dyDescent="0.2">
      <c r="A271" s="872" t="s">
        <v>2984</v>
      </c>
      <c r="B271" s="874" t="s">
        <v>309</v>
      </c>
      <c r="C271" s="874" t="s">
        <v>697</v>
      </c>
      <c r="D271" s="874" t="s">
        <v>2294</v>
      </c>
      <c r="E271" s="874"/>
      <c r="F271" s="874"/>
      <c r="G271" s="874"/>
      <c r="H271" s="874"/>
      <c r="I271" s="874"/>
      <c r="J271" s="874"/>
      <c r="K271" s="874"/>
      <c r="L271" s="874"/>
      <c r="M271" s="874"/>
      <c r="N271" s="874"/>
      <c r="O271" s="874"/>
      <c r="P271" s="874"/>
      <c r="Q271" s="874"/>
      <c r="R271" s="874"/>
      <c r="S271" s="874"/>
      <c r="T271" s="874"/>
      <c r="U271" s="874"/>
      <c r="V271" s="874"/>
      <c r="W271" s="874"/>
      <c r="X271" s="874"/>
      <c r="Y271" s="874"/>
      <c r="Z271" s="874"/>
      <c r="AA271" s="874"/>
      <c r="AB271" s="874"/>
      <c r="AC271" s="874"/>
      <c r="AD271" s="874"/>
      <c r="AE271" s="874"/>
      <c r="AF271" s="874"/>
    </row>
    <row r="272" spans="1:32" x14ac:dyDescent="0.2">
      <c r="A272" s="872" t="s">
        <v>2985</v>
      </c>
      <c r="B272" s="874" t="s">
        <v>311</v>
      </c>
      <c r="C272" s="874" t="s">
        <v>700</v>
      </c>
      <c r="D272" s="874" t="s">
        <v>711</v>
      </c>
      <c r="E272" s="874" t="s">
        <v>697</v>
      </c>
      <c r="F272" s="874" t="s">
        <v>699</v>
      </c>
      <c r="G272" s="874" t="s">
        <v>3519</v>
      </c>
      <c r="H272" s="874"/>
      <c r="I272" s="874"/>
      <c r="J272" s="874"/>
      <c r="K272" s="874"/>
      <c r="L272" s="874"/>
      <c r="M272" s="874"/>
      <c r="N272" s="874"/>
      <c r="O272" s="874"/>
      <c r="P272" s="874"/>
      <c r="Q272" s="874"/>
      <c r="R272" s="874"/>
      <c r="S272" s="874"/>
      <c r="T272" s="874"/>
      <c r="U272" s="874"/>
      <c r="V272" s="874"/>
      <c r="W272" s="874"/>
      <c r="X272" s="874"/>
      <c r="Y272" s="874"/>
      <c r="Z272" s="874"/>
      <c r="AA272" s="874"/>
      <c r="AB272" s="874"/>
      <c r="AC272" s="874"/>
      <c r="AD272" s="874"/>
      <c r="AE272" s="874"/>
      <c r="AF272" s="874"/>
    </row>
    <row r="273" spans="1:32" x14ac:dyDescent="0.2">
      <c r="A273" s="872" t="s">
        <v>2986</v>
      </c>
      <c r="B273" s="874" t="s">
        <v>323</v>
      </c>
      <c r="C273" s="874" t="s">
        <v>697</v>
      </c>
      <c r="D273" s="874" t="s">
        <v>705</v>
      </c>
      <c r="E273" s="874" t="s">
        <v>704</v>
      </c>
      <c r="F273" s="874" t="s">
        <v>742</v>
      </c>
      <c r="G273" s="874" t="s">
        <v>698</v>
      </c>
      <c r="H273" s="874" t="s">
        <v>825</v>
      </c>
      <c r="I273" s="874" t="s">
        <v>910</v>
      </c>
      <c r="J273" s="874" t="s">
        <v>766</v>
      </c>
      <c r="K273" s="874" t="s">
        <v>2075</v>
      </c>
      <c r="L273" s="874"/>
      <c r="M273" s="874"/>
      <c r="N273" s="874"/>
      <c r="O273" s="874"/>
      <c r="P273" s="874"/>
      <c r="Q273" s="874"/>
      <c r="R273" s="874"/>
      <c r="S273" s="874"/>
      <c r="T273" s="874"/>
      <c r="U273" s="874"/>
      <c r="V273" s="874"/>
      <c r="W273" s="874"/>
      <c r="X273" s="874"/>
      <c r="Y273" s="874"/>
      <c r="Z273" s="874"/>
      <c r="AA273" s="874"/>
      <c r="AB273" s="874"/>
      <c r="AC273" s="874"/>
      <c r="AD273" s="874"/>
      <c r="AE273" s="874"/>
      <c r="AF273" s="874"/>
    </row>
    <row r="274" spans="1:32" x14ac:dyDescent="0.2">
      <c r="A274" s="872" t="s">
        <v>2987</v>
      </c>
      <c r="B274" s="874" t="s">
        <v>326</v>
      </c>
      <c r="C274" s="874" t="s">
        <v>859</v>
      </c>
      <c r="D274" s="874" t="s">
        <v>2373</v>
      </c>
      <c r="E274" s="874"/>
      <c r="F274" s="874"/>
      <c r="G274" s="874"/>
      <c r="H274" s="874"/>
      <c r="I274" s="874"/>
      <c r="J274" s="874"/>
      <c r="K274" s="874"/>
      <c r="L274" s="874"/>
      <c r="M274" s="874"/>
      <c r="N274" s="874"/>
      <c r="O274" s="874"/>
      <c r="P274" s="874"/>
      <c r="Q274" s="874"/>
      <c r="R274" s="874"/>
      <c r="S274" s="874"/>
      <c r="T274" s="874"/>
      <c r="U274" s="874"/>
      <c r="V274" s="874"/>
      <c r="W274" s="874"/>
      <c r="X274" s="874"/>
      <c r="Y274" s="874"/>
      <c r="Z274" s="874"/>
      <c r="AA274" s="874"/>
      <c r="AB274" s="874"/>
      <c r="AC274" s="874"/>
      <c r="AD274" s="874"/>
      <c r="AE274" s="874"/>
      <c r="AF274" s="874"/>
    </row>
    <row r="275" spans="1:32" x14ac:dyDescent="0.2">
      <c r="A275" s="872" t="s">
        <v>2988</v>
      </c>
      <c r="B275" s="874" t="s">
        <v>327</v>
      </c>
      <c r="C275" s="874" t="s">
        <v>697</v>
      </c>
      <c r="D275" s="874" t="s">
        <v>700</v>
      </c>
      <c r="E275" s="874" t="s">
        <v>699</v>
      </c>
      <c r="F275" s="874" t="s">
        <v>696</v>
      </c>
      <c r="G275" s="874" t="s">
        <v>703</v>
      </c>
      <c r="H275" s="874" t="s">
        <v>711</v>
      </c>
      <c r="I275" s="874" t="s">
        <v>760</v>
      </c>
      <c r="J275" s="874" t="s">
        <v>2048</v>
      </c>
      <c r="K275" s="874" t="s">
        <v>943</v>
      </c>
      <c r="L275" s="874" t="s">
        <v>944</v>
      </c>
      <c r="M275" s="874" t="s">
        <v>2099</v>
      </c>
      <c r="N275" s="874"/>
      <c r="O275" s="874"/>
      <c r="P275" s="874"/>
      <c r="Q275" s="874"/>
      <c r="R275" s="874"/>
      <c r="S275" s="874"/>
      <c r="T275" s="874"/>
      <c r="U275" s="874"/>
      <c r="V275" s="874"/>
      <c r="W275" s="874"/>
      <c r="X275" s="874"/>
      <c r="Y275" s="874"/>
      <c r="Z275" s="874"/>
      <c r="AA275" s="874"/>
      <c r="AB275" s="874"/>
      <c r="AC275" s="874"/>
      <c r="AD275" s="874"/>
      <c r="AE275" s="874"/>
      <c r="AF275" s="874"/>
    </row>
    <row r="276" spans="1:32" x14ac:dyDescent="0.2">
      <c r="A276" s="872" t="s">
        <v>2989</v>
      </c>
      <c r="B276" s="874" t="s">
        <v>337</v>
      </c>
      <c r="C276" s="874" t="s">
        <v>700</v>
      </c>
      <c r="D276" s="874" t="s">
        <v>742</v>
      </c>
      <c r="E276" s="874" t="s">
        <v>950</v>
      </c>
      <c r="F276" s="874" t="s">
        <v>951</v>
      </c>
      <c r="G276" s="874"/>
      <c r="H276" s="874"/>
      <c r="I276" s="874"/>
      <c r="J276" s="874"/>
      <c r="K276" s="874"/>
      <c r="L276" s="874"/>
      <c r="M276" s="874"/>
      <c r="N276" s="874"/>
      <c r="O276" s="874"/>
      <c r="P276" s="874"/>
      <c r="Q276" s="874"/>
      <c r="R276" s="874"/>
      <c r="S276" s="874"/>
      <c r="T276" s="874"/>
      <c r="U276" s="874"/>
      <c r="V276" s="874"/>
      <c r="W276" s="874"/>
      <c r="X276" s="874"/>
      <c r="Y276" s="874"/>
      <c r="Z276" s="874"/>
      <c r="AA276" s="874"/>
      <c r="AB276" s="874"/>
      <c r="AC276" s="874"/>
      <c r="AD276" s="874"/>
      <c r="AE276" s="874"/>
      <c r="AF276" s="874"/>
    </row>
    <row r="277" spans="1:32" x14ac:dyDescent="0.2">
      <c r="A277" s="872" t="s">
        <v>2990</v>
      </c>
      <c r="B277" s="874" t="s">
        <v>344</v>
      </c>
      <c r="C277" s="874" t="s">
        <v>776</v>
      </c>
      <c r="D277" s="874"/>
      <c r="E277" s="874"/>
      <c r="F277" s="874"/>
      <c r="G277" s="874"/>
      <c r="H277" s="874"/>
      <c r="I277" s="874"/>
      <c r="J277" s="874"/>
      <c r="K277" s="874"/>
      <c r="L277" s="874"/>
      <c r="M277" s="874"/>
      <c r="N277" s="874"/>
      <c r="O277" s="874"/>
      <c r="P277" s="874"/>
      <c r="Q277" s="874"/>
      <c r="R277" s="874"/>
      <c r="S277" s="874"/>
      <c r="T277" s="874"/>
      <c r="U277" s="874"/>
      <c r="V277" s="874"/>
      <c r="W277" s="874"/>
      <c r="X277" s="874"/>
      <c r="Y277" s="874"/>
      <c r="Z277" s="874"/>
      <c r="AA277" s="874"/>
      <c r="AB277" s="874"/>
      <c r="AC277" s="874"/>
      <c r="AD277" s="874"/>
      <c r="AE277" s="874"/>
      <c r="AF277" s="874"/>
    </row>
    <row r="278" spans="1:32" x14ac:dyDescent="0.2">
      <c r="A278" s="872" t="s">
        <v>2991</v>
      </c>
      <c r="B278" s="874" t="s">
        <v>345</v>
      </c>
      <c r="C278" s="874" t="s">
        <v>908</v>
      </c>
      <c r="D278" s="874"/>
      <c r="E278" s="874"/>
      <c r="F278" s="874"/>
      <c r="G278" s="874"/>
      <c r="H278" s="874"/>
      <c r="I278" s="874"/>
      <c r="J278" s="874"/>
      <c r="K278" s="874"/>
      <c r="L278" s="874"/>
      <c r="M278" s="874"/>
      <c r="N278" s="874"/>
      <c r="O278" s="874"/>
      <c r="P278" s="874"/>
      <c r="Q278" s="874"/>
      <c r="R278" s="874"/>
      <c r="S278" s="874"/>
      <c r="T278" s="874"/>
      <c r="U278" s="874"/>
      <c r="V278" s="874"/>
      <c r="W278" s="874"/>
      <c r="X278" s="874"/>
      <c r="Y278" s="874"/>
      <c r="Z278" s="874"/>
      <c r="AA278" s="874"/>
      <c r="AB278" s="874"/>
      <c r="AC278" s="874"/>
      <c r="AD278" s="874"/>
      <c r="AE278" s="874"/>
      <c r="AF278" s="874"/>
    </row>
    <row r="279" spans="1:32" x14ac:dyDescent="0.2">
      <c r="A279" s="872" t="s">
        <v>2992</v>
      </c>
      <c r="B279" s="874" t="s">
        <v>348</v>
      </c>
      <c r="C279" s="874" t="s">
        <v>797</v>
      </c>
      <c r="D279" s="874"/>
      <c r="E279" s="874"/>
      <c r="F279" s="874"/>
      <c r="G279" s="874"/>
      <c r="H279" s="874"/>
      <c r="I279" s="874"/>
      <c r="J279" s="874"/>
      <c r="K279" s="874"/>
      <c r="L279" s="874"/>
      <c r="M279" s="874"/>
      <c r="N279" s="874"/>
      <c r="O279" s="874"/>
      <c r="P279" s="874"/>
      <c r="Q279" s="874"/>
      <c r="R279" s="874"/>
      <c r="S279" s="874"/>
      <c r="T279" s="874"/>
      <c r="U279" s="874"/>
      <c r="V279" s="874"/>
      <c r="W279" s="874"/>
      <c r="X279" s="874"/>
      <c r="Y279" s="874"/>
      <c r="Z279" s="874"/>
      <c r="AA279" s="874"/>
      <c r="AB279" s="874"/>
      <c r="AC279" s="874"/>
      <c r="AD279" s="874"/>
      <c r="AE279" s="874"/>
      <c r="AF279" s="874"/>
    </row>
    <row r="280" spans="1:32" x14ac:dyDescent="0.2">
      <c r="A280" s="872" t="s">
        <v>2993</v>
      </c>
      <c r="B280" s="874" t="s">
        <v>357</v>
      </c>
      <c r="C280" s="874" t="s">
        <v>734</v>
      </c>
      <c r="D280" s="874"/>
      <c r="E280" s="874"/>
      <c r="F280" s="874"/>
      <c r="G280" s="874"/>
      <c r="H280" s="874"/>
      <c r="I280" s="874"/>
      <c r="J280" s="874"/>
      <c r="K280" s="874"/>
      <c r="L280" s="874"/>
      <c r="M280" s="874"/>
      <c r="N280" s="874"/>
      <c r="O280" s="874"/>
      <c r="P280" s="874"/>
      <c r="Q280" s="874"/>
      <c r="R280" s="874"/>
      <c r="S280" s="874"/>
      <c r="T280" s="874"/>
      <c r="U280" s="874"/>
      <c r="V280" s="874"/>
      <c r="W280" s="874"/>
      <c r="X280" s="874"/>
      <c r="Y280" s="874"/>
      <c r="Z280" s="874"/>
      <c r="AA280" s="874"/>
      <c r="AB280" s="874"/>
      <c r="AC280" s="874"/>
      <c r="AD280" s="874"/>
      <c r="AE280" s="874"/>
      <c r="AF280" s="874"/>
    </row>
    <row r="281" spans="1:32" x14ac:dyDescent="0.2">
      <c r="A281" s="872" t="s">
        <v>2994</v>
      </c>
      <c r="B281" s="874" t="s">
        <v>364</v>
      </c>
      <c r="C281" s="874" t="s">
        <v>706</v>
      </c>
      <c r="D281" s="874" t="s">
        <v>979</v>
      </c>
      <c r="E281" s="874"/>
      <c r="F281" s="874"/>
      <c r="G281" s="874"/>
      <c r="H281" s="874"/>
      <c r="I281" s="874"/>
      <c r="J281" s="874"/>
      <c r="K281" s="874"/>
      <c r="L281" s="874"/>
      <c r="M281" s="874"/>
      <c r="N281" s="874"/>
      <c r="O281" s="874"/>
      <c r="P281" s="874"/>
      <c r="Q281" s="874"/>
      <c r="R281" s="874"/>
      <c r="S281" s="874"/>
      <c r="T281" s="874"/>
      <c r="U281" s="874"/>
      <c r="V281" s="874"/>
      <c r="W281" s="874"/>
      <c r="X281" s="874"/>
      <c r="Y281" s="874"/>
      <c r="Z281" s="874"/>
      <c r="AA281" s="874"/>
      <c r="AB281" s="874"/>
      <c r="AC281" s="874"/>
      <c r="AD281" s="874"/>
      <c r="AE281" s="874"/>
      <c r="AF281" s="874"/>
    </row>
    <row r="282" spans="1:32" x14ac:dyDescent="0.2">
      <c r="A282" s="872" t="s">
        <v>2995</v>
      </c>
      <c r="B282" s="874" t="s">
        <v>377</v>
      </c>
      <c r="C282" s="874" t="s">
        <v>697</v>
      </c>
      <c r="D282" s="874" t="s">
        <v>2300</v>
      </c>
      <c r="E282" s="874" t="s">
        <v>2114</v>
      </c>
      <c r="F282" s="874" t="s">
        <v>2115</v>
      </c>
      <c r="G282" s="874" t="s">
        <v>742</v>
      </c>
      <c r="H282" s="874" t="s">
        <v>2680</v>
      </c>
      <c r="I282" s="874" t="s">
        <v>2116</v>
      </c>
      <c r="J282" s="874" t="s">
        <v>704</v>
      </c>
      <c r="K282" s="874" t="s">
        <v>698</v>
      </c>
      <c r="L282" s="874" t="s">
        <v>703</v>
      </c>
      <c r="M282" s="874" t="s">
        <v>731</v>
      </c>
      <c r="N282" s="874" t="s">
        <v>2117</v>
      </c>
      <c r="O282" s="874" t="s">
        <v>2075</v>
      </c>
      <c r="P282" s="874" t="s">
        <v>3683</v>
      </c>
      <c r="Q282" s="874"/>
      <c r="R282" s="874"/>
      <c r="S282" s="874"/>
      <c r="T282" s="874"/>
      <c r="U282" s="874"/>
      <c r="V282" s="874"/>
      <c r="W282" s="874"/>
      <c r="X282" s="874"/>
      <c r="Y282" s="874"/>
      <c r="Z282" s="874"/>
      <c r="AA282" s="874"/>
      <c r="AB282" s="874"/>
      <c r="AC282" s="874"/>
      <c r="AD282" s="874"/>
      <c r="AE282" s="874"/>
      <c r="AF282" s="874"/>
    </row>
    <row r="283" spans="1:32" x14ac:dyDescent="0.2">
      <c r="A283" s="872" t="s">
        <v>2996</v>
      </c>
      <c r="B283" s="874" t="s">
        <v>379</v>
      </c>
      <c r="C283" s="874" t="s">
        <v>797</v>
      </c>
      <c r="D283" s="875" t="s">
        <v>3596</v>
      </c>
      <c r="E283" s="874" t="s">
        <v>2118</v>
      </c>
      <c r="F283" s="874"/>
      <c r="G283" s="874"/>
      <c r="H283" s="874"/>
      <c r="I283" s="874"/>
      <c r="J283" s="874"/>
      <c r="K283" s="874"/>
      <c r="L283" s="874"/>
      <c r="M283" s="874"/>
      <c r="N283" s="874"/>
      <c r="O283" s="874"/>
      <c r="P283" s="874"/>
      <c r="Q283" s="874"/>
      <c r="R283" s="874"/>
      <c r="S283" s="874"/>
      <c r="T283" s="874"/>
      <c r="U283" s="874"/>
      <c r="V283" s="874"/>
      <c r="W283" s="874"/>
      <c r="X283" s="874"/>
      <c r="Y283" s="874"/>
      <c r="Z283" s="874"/>
      <c r="AA283" s="874"/>
      <c r="AB283" s="874"/>
      <c r="AC283" s="874"/>
      <c r="AD283" s="874"/>
      <c r="AE283" s="874"/>
      <c r="AF283" s="874"/>
    </row>
    <row r="284" spans="1:32" x14ac:dyDescent="0.2">
      <c r="A284" s="872" t="s">
        <v>2997</v>
      </c>
      <c r="B284" s="874" t="s">
        <v>383</v>
      </c>
      <c r="C284" s="874" t="s">
        <v>711</v>
      </c>
      <c r="D284" s="874" t="s">
        <v>710</v>
      </c>
      <c r="E284" s="874" t="s">
        <v>753</v>
      </c>
      <c r="F284" s="874" t="s">
        <v>700</v>
      </c>
      <c r="G284" s="874" t="s">
        <v>698</v>
      </c>
      <c r="H284" s="874" t="s">
        <v>2079</v>
      </c>
      <c r="I284" s="874" t="s">
        <v>779</v>
      </c>
      <c r="J284" s="874" t="s">
        <v>2388</v>
      </c>
      <c r="K284" s="874" t="s">
        <v>3561</v>
      </c>
      <c r="L284" s="874" t="s">
        <v>2075</v>
      </c>
      <c r="M284" s="874"/>
      <c r="N284" s="874"/>
      <c r="O284" s="874"/>
      <c r="P284" s="874"/>
      <c r="Q284" s="874"/>
      <c r="R284" s="874"/>
      <c r="S284" s="874"/>
      <c r="T284" s="874"/>
      <c r="U284" s="874"/>
      <c r="V284" s="874"/>
      <c r="W284" s="874"/>
      <c r="X284" s="874"/>
      <c r="Y284" s="874"/>
      <c r="Z284" s="874"/>
      <c r="AA284" s="874"/>
      <c r="AB284" s="874"/>
      <c r="AC284" s="874"/>
      <c r="AD284" s="874"/>
      <c r="AE284" s="874"/>
      <c r="AF284" s="874"/>
    </row>
    <row r="285" spans="1:32" x14ac:dyDescent="0.2">
      <c r="A285" s="872" t="s">
        <v>2998</v>
      </c>
      <c r="B285" s="874" t="s">
        <v>388</v>
      </c>
      <c r="C285" s="874" t="s">
        <v>994</v>
      </c>
      <c r="D285" s="874" t="s">
        <v>940</v>
      </c>
      <c r="E285" s="874" t="s">
        <v>877</v>
      </c>
      <c r="F285" s="874"/>
      <c r="G285" s="874"/>
      <c r="H285" s="874"/>
      <c r="I285" s="874"/>
      <c r="J285" s="874"/>
      <c r="K285" s="874"/>
      <c r="L285" s="874"/>
      <c r="M285" s="874"/>
      <c r="N285" s="874"/>
      <c r="O285" s="874"/>
      <c r="P285" s="874"/>
      <c r="Q285" s="874"/>
      <c r="R285" s="874"/>
      <c r="S285" s="874"/>
      <c r="T285" s="874"/>
      <c r="U285" s="874"/>
      <c r="V285" s="874"/>
      <c r="W285" s="874"/>
      <c r="X285" s="874"/>
      <c r="Y285" s="874"/>
      <c r="Z285" s="874"/>
      <c r="AA285" s="874"/>
      <c r="AB285" s="874"/>
      <c r="AC285" s="874"/>
      <c r="AD285" s="874"/>
      <c r="AE285" s="874"/>
      <c r="AF285" s="874"/>
    </row>
    <row r="286" spans="1:32" x14ac:dyDescent="0.2">
      <c r="A286" s="872" t="s">
        <v>2999</v>
      </c>
      <c r="B286" s="874" t="s">
        <v>287</v>
      </c>
      <c r="C286" s="874" t="s">
        <v>696</v>
      </c>
      <c r="D286" s="874" t="s">
        <v>851</v>
      </c>
      <c r="E286" s="874" t="s">
        <v>785</v>
      </c>
      <c r="F286" s="874" t="s">
        <v>760</v>
      </c>
      <c r="G286" s="874"/>
      <c r="H286" s="874"/>
      <c r="I286" s="874"/>
      <c r="J286" s="874"/>
      <c r="K286" s="874"/>
      <c r="L286" s="874"/>
      <c r="M286" s="874"/>
      <c r="N286" s="874"/>
      <c r="O286" s="874"/>
      <c r="P286" s="874"/>
      <c r="Q286" s="874"/>
      <c r="R286" s="874"/>
      <c r="S286" s="874"/>
      <c r="T286" s="874"/>
      <c r="U286" s="874"/>
      <c r="V286" s="874"/>
      <c r="W286" s="874"/>
      <c r="X286" s="874"/>
      <c r="Y286" s="874"/>
      <c r="Z286" s="874"/>
      <c r="AA286" s="874"/>
      <c r="AB286" s="874"/>
      <c r="AC286" s="874"/>
      <c r="AD286" s="874"/>
      <c r="AE286" s="874"/>
      <c r="AF286" s="874"/>
    </row>
    <row r="287" spans="1:32" x14ac:dyDescent="0.2">
      <c r="A287" s="872" t="s">
        <v>3000</v>
      </c>
      <c r="B287" s="874" t="s">
        <v>317</v>
      </c>
      <c r="C287" s="874" t="s">
        <v>700</v>
      </c>
      <c r="D287" s="874" t="s">
        <v>699</v>
      </c>
      <c r="E287" s="874" t="s">
        <v>697</v>
      </c>
      <c r="F287" s="874" t="s">
        <v>742</v>
      </c>
      <c r="G287" s="874" t="s">
        <v>698</v>
      </c>
      <c r="H287" s="874" t="s">
        <v>2035</v>
      </c>
      <c r="I287" s="874" t="s">
        <v>731</v>
      </c>
      <c r="J287" s="874" t="s">
        <v>2098</v>
      </c>
      <c r="K287" s="874" t="s">
        <v>924</v>
      </c>
      <c r="L287" s="874" t="s">
        <v>925</v>
      </c>
      <c r="M287" s="874" t="s">
        <v>2075</v>
      </c>
      <c r="N287" s="874" t="s">
        <v>2223</v>
      </c>
      <c r="O287" s="874"/>
      <c r="P287" s="874"/>
      <c r="Q287" s="874"/>
      <c r="R287" s="874"/>
      <c r="S287" s="874"/>
      <c r="T287" s="874"/>
      <c r="U287" s="874"/>
      <c r="V287" s="874"/>
      <c r="W287" s="874"/>
      <c r="X287" s="874"/>
      <c r="Y287" s="874"/>
      <c r="Z287" s="874"/>
      <c r="AA287" s="874"/>
      <c r="AB287" s="874"/>
      <c r="AC287" s="874"/>
      <c r="AD287" s="874"/>
      <c r="AE287" s="874"/>
      <c r="AF287" s="874"/>
    </row>
    <row r="288" spans="1:32" x14ac:dyDescent="0.2">
      <c r="A288" s="872" t="s">
        <v>3001</v>
      </c>
      <c r="B288" s="874" t="s">
        <v>369</v>
      </c>
      <c r="C288" s="874" t="s">
        <v>699</v>
      </c>
      <c r="D288" s="874"/>
      <c r="E288" s="874"/>
      <c r="F288" s="874"/>
      <c r="G288" s="874"/>
      <c r="H288" s="874"/>
      <c r="I288" s="874"/>
      <c r="J288" s="874"/>
      <c r="K288" s="874"/>
      <c r="L288" s="874"/>
      <c r="M288" s="874"/>
      <c r="N288" s="874"/>
      <c r="O288" s="874"/>
      <c r="P288" s="874"/>
      <c r="Q288" s="874"/>
      <c r="R288" s="874"/>
      <c r="S288" s="874"/>
      <c r="T288" s="874"/>
      <c r="U288" s="874"/>
      <c r="V288" s="874"/>
      <c r="W288" s="874"/>
      <c r="X288" s="874"/>
      <c r="Y288" s="874"/>
      <c r="Z288" s="874"/>
      <c r="AA288" s="874"/>
      <c r="AB288" s="874"/>
      <c r="AC288" s="874"/>
      <c r="AD288" s="874"/>
      <c r="AE288" s="874"/>
      <c r="AF288" s="874"/>
    </row>
    <row r="289" spans="1:32" x14ac:dyDescent="0.2">
      <c r="A289" s="872" t="s">
        <v>3002</v>
      </c>
      <c r="B289" s="874" t="s">
        <v>338</v>
      </c>
      <c r="C289" s="874" t="s">
        <v>953</v>
      </c>
      <c r="D289" s="874" t="s">
        <v>952</v>
      </c>
      <c r="E289" s="874" t="s">
        <v>897</v>
      </c>
      <c r="F289" s="874" t="s">
        <v>2102</v>
      </c>
      <c r="G289" s="874" t="s">
        <v>863</v>
      </c>
      <c r="H289" s="874" t="s">
        <v>779</v>
      </c>
      <c r="I289" s="874"/>
      <c r="J289" s="874"/>
      <c r="K289" s="874"/>
      <c r="L289" s="874"/>
      <c r="M289" s="874"/>
      <c r="N289" s="874"/>
      <c r="O289" s="874"/>
      <c r="P289" s="874"/>
      <c r="Q289" s="874"/>
      <c r="R289" s="874"/>
      <c r="S289" s="874"/>
      <c r="T289" s="874"/>
      <c r="U289" s="874"/>
      <c r="V289" s="874"/>
      <c r="W289" s="874"/>
      <c r="X289" s="874"/>
      <c r="Y289" s="874"/>
      <c r="Z289" s="874"/>
      <c r="AA289" s="874"/>
      <c r="AB289" s="874"/>
      <c r="AC289" s="874"/>
      <c r="AD289" s="874"/>
      <c r="AE289" s="874"/>
      <c r="AF289" s="874"/>
    </row>
    <row r="290" spans="1:32" x14ac:dyDescent="0.2">
      <c r="A290" s="872" t="s">
        <v>3003</v>
      </c>
      <c r="B290" s="874" t="s">
        <v>367</v>
      </c>
      <c r="C290" s="874" t="s">
        <v>731</v>
      </c>
      <c r="D290" s="874" t="s">
        <v>3566</v>
      </c>
      <c r="E290" s="874"/>
      <c r="F290" s="874"/>
      <c r="G290" s="874"/>
      <c r="H290" s="874"/>
      <c r="I290" s="874"/>
      <c r="J290" s="874"/>
      <c r="K290" s="874"/>
      <c r="L290" s="874"/>
      <c r="M290" s="874"/>
      <c r="N290" s="874"/>
      <c r="O290" s="874"/>
      <c r="P290" s="874"/>
      <c r="Q290" s="874"/>
      <c r="R290" s="874"/>
      <c r="S290" s="874"/>
      <c r="T290" s="874"/>
      <c r="U290" s="874"/>
      <c r="V290" s="874"/>
      <c r="W290" s="874"/>
      <c r="X290" s="874"/>
      <c r="Y290" s="874"/>
      <c r="Z290" s="874"/>
      <c r="AA290" s="874"/>
      <c r="AB290" s="874"/>
      <c r="AC290" s="874"/>
      <c r="AD290" s="874"/>
      <c r="AE290" s="874"/>
      <c r="AF290" s="874"/>
    </row>
    <row r="291" spans="1:32" x14ac:dyDescent="0.2">
      <c r="A291" s="872" t="s">
        <v>3004</v>
      </c>
      <c r="B291" s="874" t="s">
        <v>291</v>
      </c>
      <c r="C291" s="874" t="s">
        <v>710</v>
      </c>
      <c r="D291" s="874" t="s">
        <v>832</v>
      </c>
      <c r="E291" s="874"/>
      <c r="F291" s="874"/>
      <c r="G291" s="874"/>
      <c r="H291" s="874"/>
      <c r="I291" s="874"/>
      <c r="J291" s="874"/>
      <c r="K291" s="874"/>
      <c r="L291" s="874"/>
      <c r="M291" s="874"/>
      <c r="N291" s="874"/>
      <c r="O291" s="874"/>
      <c r="P291" s="874"/>
      <c r="Q291" s="874"/>
      <c r="R291" s="874"/>
      <c r="S291" s="874"/>
      <c r="T291" s="874"/>
      <c r="U291" s="874"/>
      <c r="V291" s="874"/>
      <c r="W291" s="874"/>
      <c r="X291" s="874"/>
      <c r="Y291" s="874"/>
      <c r="Z291" s="874"/>
      <c r="AA291" s="874"/>
      <c r="AB291" s="874"/>
      <c r="AC291" s="874"/>
      <c r="AD291" s="874"/>
      <c r="AE291" s="874"/>
      <c r="AF291" s="874"/>
    </row>
    <row r="292" spans="1:32" x14ac:dyDescent="0.2">
      <c r="A292" s="872" t="s">
        <v>3005</v>
      </c>
      <c r="B292" s="874" t="s">
        <v>322</v>
      </c>
      <c r="C292" s="874" t="s">
        <v>808</v>
      </c>
      <c r="D292" s="874" t="s">
        <v>942</v>
      </c>
      <c r="E292" s="874"/>
      <c r="F292" s="874"/>
      <c r="G292" s="874"/>
      <c r="H292" s="874"/>
      <c r="I292" s="874"/>
      <c r="J292" s="874"/>
      <c r="K292" s="874"/>
      <c r="L292" s="874"/>
      <c r="M292" s="874"/>
      <c r="N292" s="874"/>
      <c r="O292" s="874"/>
      <c r="P292" s="874"/>
      <c r="Q292" s="874"/>
      <c r="R292" s="874"/>
      <c r="S292" s="874"/>
      <c r="T292" s="874"/>
      <c r="U292" s="874"/>
      <c r="V292" s="874"/>
      <c r="W292" s="874"/>
      <c r="X292" s="874"/>
      <c r="Y292" s="874"/>
      <c r="Z292" s="874"/>
      <c r="AA292" s="874"/>
      <c r="AB292" s="874"/>
      <c r="AC292" s="874"/>
      <c r="AD292" s="874"/>
      <c r="AE292" s="874"/>
      <c r="AF292" s="874"/>
    </row>
    <row r="293" spans="1:32" x14ac:dyDescent="0.2">
      <c r="A293" s="872" t="s">
        <v>3006</v>
      </c>
      <c r="B293" s="874" t="s">
        <v>2103</v>
      </c>
      <c r="C293" s="874" t="s">
        <v>882</v>
      </c>
      <c r="D293" s="874" t="s">
        <v>731</v>
      </c>
      <c r="E293" s="874"/>
      <c r="F293" s="874"/>
      <c r="G293" s="874"/>
      <c r="H293" s="874"/>
      <c r="I293" s="874"/>
      <c r="J293" s="874"/>
      <c r="K293" s="874"/>
      <c r="L293" s="874"/>
      <c r="M293" s="874"/>
      <c r="N293" s="874"/>
      <c r="O293" s="874"/>
      <c r="P293" s="874"/>
      <c r="Q293" s="874"/>
      <c r="R293" s="874"/>
      <c r="S293" s="874"/>
      <c r="T293" s="874"/>
      <c r="U293" s="874"/>
      <c r="V293" s="874"/>
      <c r="W293" s="874"/>
      <c r="X293" s="874"/>
      <c r="Y293" s="874"/>
      <c r="Z293" s="874"/>
      <c r="AA293" s="874"/>
      <c r="AB293" s="874"/>
      <c r="AC293" s="874"/>
      <c r="AD293" s="874"/>
      <c r="AE293" s="874"/>
      <c r="AF293" s="874"/>
    </row>
    <row r="294" spans="1:32" x14ac:dyDescent="0.2">
      <c r="A294" s="872" t="s">
        <v>3007</v>
      </c>
      <c r="B294" s="874" t="s">
        <v>282</v>
      </c>
      <c r="C294" s="874" t="s">
        <v>782</v>
      </c>
      <c r="D294" s="874"/>
      <c r="E294" s="874"/>
      <c r="F294" s="874"/>
      <c r="G294" s="874"/>
      <c r="H294" s="874"/>
      <c r="I294" s="874"/>
      <c r="J294" s="874"/>
      <c r="K294" s="874"/>
      <c r="L294" s="874"/>
      <c r="M294" s="874"/>
      <c r="N294" s="874"/>
      <c r="O294" s="874"/>
      <c r="P294" s="874"/>
      <c r="Q294" s="874"/>
      <c r="R294" s="874"/>
      <c r="S294" s="874"/>
      <c r="T294" s="874"/>
      <c r="U294" s="874"/>
      <c r="V294" s="874"/>
      <c r="W294" s="874"/>
      <c r="X294" s="874"/>
      <c r="Y294" s="874"/>
      <c r="Z294" s="874"/>
      <c r="AA294" s="874"/>
      <c r="AB294" s="874"/>
      <c r="AC294" s="874"/>
      <c r="AD294" s="874"/>
      <c r="AE294" s="874"/>
      <c r="AF294" s="874"/>
    </row>
    <row r="295" spans="1:32" x14ac:dyDescent="0.2">
      <c r="A295" s="872" t="s">
        <v>3008</v>
      </c>
      <c r="B295" s="874" t="s">
        <v>352</v>
      </c>
      <c r="C295" s="874" t="s">
        <v>742</v>
      </c>
      <c r="D295" s="874"/>
      <c r="E295" s="874"/>
      <c r="F295" s="874"/>
      <c r="G295" s="874"/>
      <c r="H295" s="874"/>
      <c r="I295" s="874"/>
      <c r="J295" s="874"/>
      <c r="K295" s="874"/>
      <c r="L295" s="874"/>
      <c r="M295" s="874"/>
      <c r="N295" s="874"/>
      <c r="O295" s="874"/>
      <c r="P295" s="874"/>
      <c r="Q295" s="874"/>
      <c r="R295" s="874"/>
      <c r="S295" s="874"/>
      <c r="T295" s="874"/>
      <c r="U295" s="874"/>
      <c r="V295" s="874"/>
      <c r="W295" s="874"/>
      <c r="X295" s="874"/>
      <c r="Y295" s="874"/>
      <c r="Z295" s="874"/>
      <c r="AA295" s="874"/>
      <c r="AB295" s="874"/>
      <c r="AC295" s="874"/>
      <c r="AD295" s="874"/>
      <c r="AE295" s="874"/>
      <c r="AF295" s="874"/>
    </row>
    <row r="296" spans="1:32" x14ac:dyDescent="0.2">
      <c r="A296" s="872" t="s">
        <v>3010</v>
      </c>
      <c r="B296" s="874" t="s">
        <v>692</v>
      </c>
      <c r="C296" s="874" t="s">
        <v>1107</v>
      </c>
      <c r="D296" s="874"/>
      <c r="E296" s="874"/>
      <c r="F296" s="874"/>
      <c r="G296" s="874"/>
      <c r="H296" s="874"/>
      <c r="I296" s="874"/>
      <c r="J296" s="874"/>
      <c r="K296" s="874"/>
      <c r="L296" s="874"/>
      <c r="M296" s="874"/>
      <c r="N296" s="874"/>
      <c r="O296" s="874"/>
      <c r="P296" s="874"/>
      <c r="Q296" s="874"/>
      <c r="R296" s="874"/>
      <c r="S296" s="874"/>
      <c r="T296" s="874"/>
      <c r="U296" s="874"/>
      <c r="V296" s="874"/>
      <c r="W296" s="874"/>
      <c r="X296" s="874"/>
      <c r="Y296" s="874"/>
      <c r="Z296" s="874"/>
      <c r="AA296" s="874"/>
      <c r="AB296" s="874"/>
      <c r="AC296" s="874"/>
      <c r="AD296" s="874"/>
      <c r="AE296" s="874"/>
      <c r="AF296" s="874"/>
    </row>
    <row r="297" spans="1:32" x14ac:dyDescent="0.2">
      <c r="A297" s="872" t="s">
        <v>3011</v>
      </c>
      <c r="B297" s="874" t="s">
        <v>308</v>
      </c>
      <c r="C297" s="874" t="s">
        <v>936</v>
      </c>
      <c r="D297" s="874"/>
      <c r="E297" s="874"/>
      <c r="F297" s="874"/>
      <c r="G297" s="874"/>
      <c r="H297" s="874"/>
      <c r="I297" s="874"/>
      <c r="J297" s="874"/>
      <c r="K297" s="874"/>
      <c r="L297" s="874"/>
      <c r="M297" s="874"/>
      <c r="N297" s="874"/>
      <c r="O297" s="874"/>
      <c r="P297" s="874"/>
      <c r="Q297" s="874"/>
      <c r="R297" s="874"/>
      <c r="S297" s="874"/>
      <c r="T297" s="874"/>
      <c r="U297" s="874"/>
      <c r="V297" s="874"/>
      <c r="W297" s="874"/>
      <c r="X297" s="874"/>
      <c r="Y297" s="874"/>
      <c r="Z297" s="874"/>
      <c r="AA297" s="874"/>
      <c r="AB297" s="874"/>
      <c r="AC297" s="874"/>
      <c r="AD297" s="874"/>
      <c r="AE297" s="874"/>
      <c r="AF297" s="874"/>
    </row>
    <row r="298" spans="1:32" x14ac:dyDescent="0.2">
      <c r="A298" s="872" t="s">
        <v>3012</v>
      </c>
      <c r="B298" s="874" t="s">
        <v>333</v>
      </c>
      <c r="C298" s="874" t="s">
        <v>863</v>
      </c>
      <c r="D298" s="874" t="s">
        <v>3570</v>
      </c>
      <c r="E298" s="874" t="s">
        <v>3571</v>
      </c>
      <c r="F298" s="874" t="s">
        <v>2496</v>
      </c>
      <c r="G298" s="874" t="s">
        <v>2497</v>
      </c>
      <c r="H298" s="874"/>
      <c r="I298" s="874"/>
      <c r="J298" s="874"/>
      <c r="K298" s="874"/>
      <c r="L298" s="874"/>
      <c r="M298" s="874"/>
      <c r="N298" s="874"/>
      <c r="O298" s="874"/>
      <c r="P298" s="874"/>
      <c r="Q298" s="874"/>
      <c r="R298" s="874"/>
      <c r="S298" s="874"/>
      <c r="T298" s="874"/>
      <c r="U298" s="874"/>
      <c r="V298" s="874"/>
      <c r="W298" s="874"/>
      <c r="X298" s="874"/>
      <c r="Y298" s="874"/>
      <c r="Z298" s="874"/>
      <c r="AA298" s="874"/>
      <c r="AB298" s="874"/>
      <c r="AC298" s="874"/>
      <c r="AD298" s="874"/>
      <c r="AE298" s="874"/>
      <c r="AF298" s="874"/>
    </row>
    <row r="299" spans="1:32" x14ac:dyDescent="0.2">
      <c r="A299" s="872" t="s">
        <v>3013</v>
      </c>
      <c r="B299" s="874" t="s">
        <v>346</v>
      </c>
      <c r="C299" s="874" t="s">
        <v>788</v>
      </c>
      <c r="D299" s="874"/>
      <c r="E299" s="874"/>
      <c r="F299" s="874"/>
      <c r="G299" s="874"/>
      <c r="H299" s="874"/>
      <c r="I299" s="874"/>
      <c r="J299" s="874"/>
      <c r="K299" s="874"/>
      <c r="L299" s="874"/>
      <c r="M299" s="874"/>
      <c r="N299" s="874"/>
      <c r="O299" s="874"/>
      <c r="P299" s="874"/>
      <c r="Q299" s="874"/>
      <c r="R299" s="874"/>
      <c r="S299" s="874"/>
      <c r="T299" s="874"/>
      <c r="U299" s="874"/>
      <c r="V299" s="874"/>
      <c r="W299" s="874"/>
      <c r="X299" s="874"/>
      <c r="Y299" s="874"/>
      <c r="Z299" s="874"/>
      <c r="AA299" s="874"/>
      <c r="AB299" s="874"/>
      <c r="AC299" s="874"/>
      <c r="AD299" s="874"/>
      <c r="AE299" s="874"/>
      <c r="AF299" s="874"/>
    </row>
    <row r="300" spans="1:32" x14ac:dyDescent="0.2">
      <c r="A300" s="872" t="s">
        <v>3014</v>
      </c>
      <c r="B300" s="874" t="s">
        <v>693</v>
      </c>
      <c r="C300" s="874" t="s">
        <v>1108</v>
      </c>
      <c r="D300" s="874"/>
      <c r="E300" s="874"/>
      <c r="F300" s="874"/>
      <c r="G300" s="874"/>
      <c r="H300" s="874"/>
      <c r="I300" s="874"/>
      <c r="J300" s="874"/>
      <c r="K300" s="874"/>
      <c r="L300" s="874"/>
      <c r="M300" s="874"/>
      <c r="N300" s="874"/>
      <c r="O300" s="874"/>
      <c r="P300" s="874"/>
      <c r="Q300" s="874"/>
      <c r="R300" s="874"/>
      <c r="S300" s="874"/>
      <c r="T300" s="874"/>
      <c r="U300" s="874"/>
      <c r="V300" s="874"/>
      <c r="W300" s="874"/>
      <c r="X300" s="874"/>
      <c r="Y300" s="874"/>
      <c r="Z300" s="874"/>
      <c r="AA300" s="874"/>
      <c r="AB300" s="874"/>
      <c r="AC300" s="874"/>
      <c r="AD300" s="874"/>
      <c r="AE300" s="874"/>
      <c r="AF300" s="874"/>
    </row>
    <row r="301" spans="1:32" x14ac:dyDescent="0.2">
      <c r="A301" s="872" t="s">
        <v>3018</v>
      </c>
      <c r="B301" s="874" t="s">
        <v>353</v>
      </c>
      <c r="C301" s="874" t="s">
        <v>961</v>
      </c>
      <c r="D301" s="874" t="s">
        <v>2105</v>
      </c>
      <c r="E301" s="874" t="s">
        <v>2106</v>
      </c>
      <c r="F301" s="874" t="s">
        <v>2107</v>
      </c>
      <c r="G301" s="874"/>
      <c r="H301" s="874"/>
      <c r="I301" s="874"/>
      <c r="J301" s="874"/>
      <c r="K301" s="874"/>
      <c r="L301" s="874"/>
      <c r="M301" s="874"/>
      <c r="N301" s="874"/>
      <c r="O301" s="874"/>
      <c r="P301" s="874"/>
      <c r="Q301" s="874"/>
      <c r="R301" s="874"/>
      <c r="S301" s="874"/>
      <c r="T301" s="874"/>
      <c r="U301" s="874"/>
      <c r="V301" s="874"/>
      <c r="W301" s="874"/>
      <c r="X301" s="874"/>
      <c r="Y301" s="874"/>
      <c r="Z301" s="874"/>
      <c r="AA301" s="874"/>
      <c r="AB301" s="874"/>
      <c r="AC301" s="874"/>
      <c r="AD301" s="874"/>
      <c r="AE301" s="874"/>
      <c r="AF301" s="874"/>
    </row>
    <row r="302" spans="1:32" x14ac:dyDescent="0.2">
      <c r="A302" s="872" t="s">
        <v>3021</v>
      </c>
      <c r="B302" s="874" t="s">
        <v>296</v>
      </c>
      <c r="C302" s="874" t="s">
        <v>930</v>
      </c>
      <c r="D302" s="874"/>
      <c r="E302" s="874"/>
      <c r="F302" s="874"/>
      <c r="G302" s="874"/>
      <c r="H302" s="874"/>
      <c r="I302" s="874"/>
      <c r="J302" s="874"/>
      <c r="K302" s="874"/>
      <c r="L302" s="874"/>
      <c r="M302" s="874"/>
      <c r="N302" s="874"/>
      <c r="O302" s="874"/>
      <c r="P302" s="874"/>
      <c r="Q302" s="874"/>
      <c r="R302" s="874"/>
      <c r="S302" s="874"/>
      <c r="T302" s="874"/>
      <c r="U302" s="874"/>
      <c r="V302" s="874"/>
      <c r="W302" s="874"/>
      <c r="X302" s="874"/>
      <c r="Y302" s="874"/>
      <c r="Z302" s="874"/>
      <c r="AA302" s="874"/>
      <c r="AB302" s="874"/>
      <c r="AC302" s="874"/>
      <c r="AD302" s="874"/>
      <c r="AE302" s="874"/>
      <c r="AF302" s="874"/>
    </row>
    <row r="303" spans="1:32" x14ac:dyDescent="0.2">
      <c r="A303" s="872" t="s">
        <v>3022</v>
      </c>
      <c r="B303" s="874" t="s">
        <v>331</v>
      </c>
      <c r="C303" s="874" t="s">
        <v>778</v>
      </c>
      <c r="D303" s="874" t="s">
        <v>731</v>
      </c>
      <c r="E303" s="874"/>
      <c r="F303" s="874"/>
      <c r="G303" s="874"/>
      <c r="H303" s="874"/>
      <c r="I303" s="874"/>
      <c r="J303" s="874"/>
      <c r="K303" s="874"/>
      <c r="L303" s="874"/>
      <c r="M303" s="874"/>
      <c r="N303" s="874"/>
      <c r="O303" s="874"/>
      <c r="P303" s="874"/>
      <c r="Q303" s="874"/>
      <c r="R303" s="874"/>
      <c r="S303" s="874"/>
      <c r="T303" s="874"/>
      <c r="U303" s="874"/>
      <c r="V303" s="874"/>
      <c r="W303" s="874"/>
      <c r="X303" s="874"/>
      <c r="Y303" s="874"/>
      <c r="Z303" s="874"/>
      <c r="AA303" s="874"/>
      <c r="AB303" s="874"/>
      <c r="AC303" s="874"/>
      <c r="AD303" s="874"/>
      <c r="AE303" s="874"/>
      <c r="AF303" s="874"/>
    </row>
    <row r="304" spans="1:32" x14ac:dyDescent="0.2">
      <c r="A304" s="872" t="s">
        <v>3023</v>
      </c>
      <c r="B304" s="874" t="s">
        <v>339</v>
      </c>
      <c r="C304" s="874" t="s">
        <v>704</v>
      </c>
      <c r="D304" s="874" t="s">
        <v>825</v>
      </c>
      <c r="E304" s="874"/>
      <c r="F304" s="874"/>
      <c r="G304" s="874"/>
      <c r="H304" s="874"/>
      <c r="I304" s="874"/>
      <c r="J304" s="874"/>
      <c r="K304" s="874"/>
      <c r="L304" s="874"/>
      <c r="M304" s="874"/>
      <c r="N304" s="874"/>
      <c r="O304" s="874"/>
      <c r="P304" s="874"/>
      <c r="Q304" s="874"/>
      <c r="R304" s="874"/>
      <c r="S304" s="874"/>
      <c r="T304" s="874"/>
      <c r="U304" s="874"/>
      <c r="V304" s="874"/>
      <c r="W304" s="874"/>
      <c r="X304" s="874"/>
      <c r="Y304" s="874"/>
      <c r="Z304" s="874"/>
      <c r="AA304" s="874"/>
      <c r="AB304" s="874"/>
      <c r="AC304" s="874"/>
      <c r="AD304" s="874"/>
      <c r="AE304" s="874"/>
      <c r="AF304" s="874"/>
    </row>
    <row r="305" spans="1:32" x14ac:dyDescent="0.2">
      <c r="A305" s="872" t="s">
        <v>3024</v>
      </c>
      <c r="B305" s="874" t="s">
        <v>397</v>
      </c>
      <c r="C305" s="874" t="s">
        <v>1004</v>
      </c>
      <c r="D305" s="874" t="s">
        <v>742</v>
      </c>
      <c r="E305" s="874" t="s">
        <v>2094</v>
      </c>
      <c r="F305" s="874"/>
      <c r="G305" s="874"/>
      <c r="H305" s="874"/>
      <c r="I305" s="874"/>
      <c r="J305" s="874"/>
      <c r="K305" s="874"/>
      <c r="L305" s="874"/>
      <c r="M305" s="874"/>
      <c r="N305" s="874"/>
      <c r="O305" s="874"/>
      <c r="P305" s="874"/>
      <c r="Q305" s="874"/>
      <c r="R305" s="874"/>
      <c r="S305" s="874"/>
      <c r="T305" s="874"/>
      <c r="U305" s="874"/>
      <c r="V305" s="874"/>
      <c r="W305" s="874"/>
      <c r="X305" s="874"/>
      <c r="Y305" s="874"/>
      <c r="Z305" s="874"/>
      <c r="AA305" s="874"/>
      <c r="AB305" s="874"/>
      <c r="AC305" s="874"/>
      <c r="AD305" s="874"/>
      <c r="AE305" s="874"/>
      <c r="AF305" s="874"/>
    </row>
    <row r="306" spans="1:32" x14ac:dyDescent="0.2">
      <c r="A306" s="872" t="s">
        <v>3025</v>
      </c>
      <c r="B306" s="874" t="s">
        <v>2549</v>
      </c>
      <c r="C306" s="874" t="s">
        <v>989</v>
      </c>
      <c r="D306" s="874"/>
      <c r="E306" s="874"/>
      <c r="F306" s="874"/>
      <c r="G306" s="874"/>
      <c r="H306" s="874"/>
      <c r="I306" s="874"/>
      <c r="J306" s="874"/>
      <c r="K306" s="874"/>
      <c r="L306" s="874"/>
      <c r="M306" s="874"/>
      <c r="N306" s="874"/>
      <c r="O306" s="874"/>
      <c r="P306" s="874"/>
      <c r="Q306" s="874"/>
      <c r="R306" s="874"/>
      <c r="S306" s="874"/>
      <c r="T306" s="874"/>
      <c r="U306" s="874"/>
      <c r="V306" s="874"/>
      <c r="W306" s="874"/>
      <c r="X306" s="874"/>
      <c r="Y306" s="874"/>
      <c r="Z306" s="874"/>
      <c r="AA306" s="874"/>
      <c r="AB306" s="874"/>
      <c r="AC306" s="874"/>
      <c r="AD306" s="874"/>
      <c r="AE306" s="874"/>
      <c r="AF306" s="874"/>
    </row>
    <row r="307" spans="1:32" x14ac:dyDescent="0.2">
      <c r="A307" s="872" t="s">
        <v>3026</v>
      </c>
      <c r="B307" s="874" t="s">
        <v>2616</v>
      </c>
      <c r="C307" s="874" t="s">
        <v>2057</v>
      </c>
      <c r="D307" s="874"/>
      <c r="E307" s="874"/>
      <c r="F307" s="874"/>
      <c r="G307" s="874"/>
      <c r="H307" s="874"/>
      <c r="I307" s="874"/>
      <c r="J307" s="874"/>
      <c r="K307" s="874"/>
      <c r="L307" s="874"/>
      <c r="M307" s="874"/>
      <c r="N307" s="874"/>
      <c r="O307" s="874"/>
      <c r="P307" s="874"/>
      <c r="Q307" s="874"/>
      <c r="R307" s="874"/>
      <c r="S307" s="874"/>
      <c r="T307" s="874"/>
      <c r="U307" s="874"/>
      <c r="V307" s="874"/>
      <c r="W307" s="874"/>
      <c r="X307" s="874"/>
      <c r="Y307" s="874"/>
      <c r="Z307" s="874"/>
      <c r="AA307" s="874"/>
      <c r="AB307" s="874"/>
      <c r="AC307" s="874"/>
      <c r="AD307" s="874"/>
      <c r="AE307" s="874"/>
      <c r="AF307" s="874"/>
    </row>
    <row r="308" spans="1:32" x14ac:dyDescent="0.2">
      <c r="A308" s="872" t="s">
        <v>3029</v>
      </c>
      <c r="B308" s="874" t="s">
        <v>328</v>
      </c>
      <c r="C308" s="874" t="s">
        <v>749</v>
      </c>
      <c r="D308" s="874" t="s">
        <v>945</v>
      </c>
      <c r="E308" s="874" t="s">
        <v>2573</v>
      </c>
      <c r="F308" s="874"/>
      <c r="G308" s="874"/>
      <c r="H308" s="874"/>
      <c r="I308" s="874"/>
      <c r="J308" s="874"/>
      <c r="K308" s="874"/>
      <c r="L308" s="874"/>
      <c r="M308" s="874"/>
      <c r="N308" s="874"/>
      <c r="O308" s="874"/>
      <c r="P308" s="874"/>
      <c r="Q308" s="874"/>
      <c r="R308" s="874"/>
      <c r="S308" s="874"/>
      <c r="T308" s="874"/>
      <c r="U308" s="874"/>
      <c r="V308" s="874"/>
      <c r="W308" s="874"/>
      <c r="X308" s="874"/>
      <c r="Y308" s="874"/>
      <c r="Z308" s="874"/>
      <c r="AA308" s="874"/>
      <c r="AB308" s="874"/>
      <c r="AC308" s="874"/>
      <c r="AD308" s="874"/>
      <c r="AE308" s="874"/>
      <c r="AF308" s="874"/>
    </row>
    <row r="309" spans="1:32" x14ac:dyDescent="0.2">
      <c r="A309" s="872" t="s">
        <v>3030</v>
      </c>
      <c r="B309" s="874" t="s">
        <v>34</v>
      </c>
      <c r="C309" s="874" t="s">
        <v>2361</v>
      </c>
      <c r="D309" s="874" t="s">
        <v>700</v>
      </c>
      <c r="E309" s="874" t="s">
        <v>742</v>
      </c>
      <c r="F309" s="874" t="s">
        <v>2035</v>
      </c>
      <c r="G309" s="874" t="s">
        <v>2446</v>
      </c>
      <c r="H309" s="874"/>
      <c r="I309" s="874"/>
      <c r="J309" s="874"/>
      <c r="K309" s="874"/>
      <c r="L309" s="874"/>
      <c r="M309" s="874"/>
      <c r="N309" s="874"/>
      <c r="O309" s="874"/>
      <c r="P309" s="874"/>
      <c r="Q309" s="874"/>
      <c r="R309" s="874"/>
      <c r="S309" s="874"/>
      <c r="T309" s="874"/>
      <c r="U309" s="874"/>
      <c r="V309" s="874"/>
      <c r="W309" s="874"/>
      <c r="X309" s="874"/>
      <c r="Y309" s="874"/>
      <c r="Z309" s="874"/>
      <c r="AA309" s="874"/>
      <c r="AB309" s="874"/>
      <c r="AC309" s="874"/>
      <c r="AD309" s="874"/>
      <c r="AE309" s="874"/>
      <c r="AF309" s="874"/>
    </row>
    <row r="310" spans="1:32" x14ac:dyDescent="0.2">
      <c r="A310" s="872" t="s">
        <v>3032</v>
      </c>
      <c r="B310" s="874" t="s">
        <v>110</v>
      </c>
      <c r="C310" s="874" t="s">
        <v>2095</v>
      </c>
      <c r="D310" s="874" t="s">
        <v>2674</v>
      </c>
      <c r="E310" s="874" t="s">
        <v>2675</v>
      </c>
      <c r="F310" s="874" t="s">
        <v>2449</v>
      </c>
      <c r="G310" s="874" t="s">
        <v>696</v>
      </c>
      <c r="H310" s="874"/>
      <c r="I310" s="874"/>
      <c r="J310" s="874"/>
      <c r="K310" s="874"/>
      <c r="L310" s="874"/>
      <c r="M310" s="874"/>
      <c r="N310" s="874"/>
      <c r="O310" s="874"/>
      <c r="P310" s="874"/>
      <c r="Q310" s="874"/>
      <c r="R310" s="874"/>
      <c r="S310" s="874"/>
      <c r="T310" s="874"/>
      <c r="U310" s="874"/>
      <c r="V310" s="874"/>
      <c r="W310" s="874"/>
      <c r="X310" s="874"/>
      <c r="Y310" s="874"/>
      <c r="Z310" s="874"/>
      <c r="AA310" s="874"/>
      <c r="AB310" s="874"/>
      <c r="AC310" s="874"/>
      <c r="AD310" s="874"/>
      <c r="AE310" s="874"/>
      <c r="AF310" s="874"/>
    </row>
    <row r="311" spans="1:32" x14ac:dyDescent="0.2">
      <c r="A311" s="872" t="s">
        <v>3033</v>
      </c>
      <c r="B311" s="874" t="s">
        <v>109</v>
      </c>
      <c r="C311" s="874" t="s">
        <v>780</v>
      </c>
      <c r="D311" s="874"/>
      <c r="E311" s="874"/>
      <c r="F311" s="874"/>
      <c r="G311" s="874"/>
      <c r="H311" s="874"/>
      <c r="I311" s="874"/>
      <c r="J311" s="874"/>
      <c r="K311" s="874"/>
      <c r="L311" s="874"/>
      <c r="M311" s="874"/>
      <c r="N311" s="874"/>
      <c r="O311" s="874"/>
      <c r="P311" s="874"/>
      <c r="Q311" s="874"/>
      <c r="R311" s="874"/>
      <c r="S311" s="874"/>
      <c r="T311" s="874"/>
      <c r="U311" s="874"/>
      <c r="V311" s="874"/>
      <c r="W311" s="874"/>
      <c r="X311" s="874"/>
      <c r="Y311" s="874"/>
      <c r="Z311" s="874"/>
      <c r="AA311" s="874"/>
      <c r="AB311" s="874"/>
      <c r="AC311" s="874"/>
      <c r="AD311" s="874"/>
      <c r="AE311" s="874"/>
      <c r="AF311" s="874"/>
    </row>
    <row r="312" spans="1:32" x14ac:dyDescent="0.2">
      <c r="A312" s="872" t="s">
        <v>3730</v>
      </c>
      <c r="B312" s="874" t="s">
        <v>3731</v>
      </c>
      <c r="C312" s="874" t="s">
        <v>2365</v>
      </c>
      <c r="D312" s="874"/>
      <c r="E312" s="874"/>
      <c r="F312" s="874"/>
      <c r="G312" s="874"/>
      <c r="H312" s="874"/>
      <c r="I312" s="874"/>
      <c r="J312" s="874"/>
      <c r="K312" s="874"/>
      <c r="L312" s="874"/>
      <c r="M312" s="874"/>
      <c r="N312" s="874"/>
      <c r="O312" s="874"/>
      <c r="P312" s="874"/>
      <c r="Q312" s="874"/>
      <c r="R312" s="874"/>
      <c r="S312" s="874"/>
      <c r="T312" s="874"/>
      <c r="U312" s="874"/>
      <c r="V312" s="874"/>
      <c r="W312" s="874"/>
      <c r="X312" s="874"/>
      <c r="Y312" s="874"/>
      <c r="Z312" s="874"/>
      <c r="AA312" s="874"/>
      <c r="AB312" s="874"/>
      <c r="AC312" s="874"/>
      <c r="AD312" s="874"/>
      <c r="AE312" s="874"/>
      <c r="AF312" s="874"/>
    </row>
    <row r="313" spans="1:32" x14ac:dyDescent="0.2">
      <c r="A313" s="872" t="s">
        <v>3034</v>
      </c>
      <c r="B313" s="874" t="s">
        <v>402</v>
      </c>
      <c r="C313" s="874" t="s">
        <v>2126</v>
      </c>
      <c r="D313" s="874"/>
      <c r="E313" s="874"/>
      <c r="F313" s="874"/>
      <c r="H313" s="874"/>
      <c r="I313" s="874"/>
      <c r="J313" s="874"/>
      <c r="K313" s="874"/>
      <c r="L313" s="874"/>
      <c r="M313" s="874"/>
      <c r="N313" s="874"/>
      <c r="O313" s="874"/>
      <c r="P313" s="874"/>
      <c r="Q313" s="874"/>
      <c r="R313" s="874"/>
      <c r="S313" s="874"/>
      <c r="T313" s="874"/>
      <c r="U313" s="874"/>
      <c r="V313" s="874"/>
      <c r="W313" s="874"/>
      <c r="X313" s="874"/>
      <c r="Y313" s="874"/>
      <c r="Z313" s="874"/>
      <c r="AA313" s="874"/>
      <c r="AB313" s="874"/>
      <c r="AC313" s="874"/>
      <c r="AD313" s="874"/>
      <c r="AE313" s="874"/>
      <c r="AF313" s="874"/>
    </row>
    <row r="314" spans="1:32" x14ac:dyDescent="0.2">
      <c r="A314" s="872" t="s">
        <v>3035</v>
      </c>
      <c r="B314" s="874" t="s">
        <v>391</v>
      </c>
      <c r="C314" s="874" t="s">
        <v>699</v>
      </c>
      <c r="D314" s="874" t="s">
        <v>700</v>
      </c>
      <c r="E314" s="874" t="s">
        <v>742</v>
      </c>
      <c r="F314" s="874" t="s">
        <v>760</v>
      </c>
      <c r="G314" s="874" t="s">
        <v>988</v>
      </c>
      <c r="H314" s="874" t="s">
        <v>759</v>
      </c>
      <c r="I314" s="874" t="s">
        <v>701</v>
      </c>
      <c r="J314" s="874" t="s">
        <v>704</v>
      </c>
      <c r="K314" s="874" t="s">
        <v>3561</v>
      </c>
      <c r="L314" s="874"/>
      <c r="M314" s="874"/>
      <c r="N314" s="874"/>
      <c r="O314" s="874"/>
      <c r="P314" s="874"/>
      <c r="Q314" s="874"/>
      <c r="R314" s="874"/>
      <c r="S314" s="874"/>
      <c r="T314" s="874"/>
      <c r="U314" s="874"/>
      <c r="V314" s="874"/>
      <c r="W314" s="874"/>
      <c r="X314" s="874"/>
      <c r="Y314" s="874"/>
      <c r="Z314" s="874"/>
      <c r="AA314" s="874"/>
      <c r="AB314" s="874"/>
      <c r="AC314" s="874"/>
      <c r="AD314" s="874"/>
      <c r="AE314" s="874"/>
      <c r="AF314" s="874"/>
    </row>
    <row r="315" spans="1:32" x14ac:dyDescent="0.2">
      <c r="A315" s="872" t="s">
        <v>3036</v>
      </c>
      <c r="B315" s="874" t="s">
        <v>395</v>
      </c>
      <c r="C315" s="874" t="s">
        <v>2120</v>
      </c>
      <c r="D315" s="874" t="s">
        <v>2055</v>
      </c>
      <c r="E315" s="874" t="s">
        <v>700</v>
      </c>
      <c r="F315" s="874" t="s">
        <v>699</v>
      </c>
      <c r="G315" s="874" t="s">
        <v>2031</v>
      </c>
      <c r="H315" s="874" t="s">
        <v>2121</v>
      </c>
      <c r="I315" s="874" t="s">
        <v>2389</v>
      </c>
      <c r="J315" s="874" t="s">
        <v>2122</v>
      </c>
      <c r="K315" s="874" t="s">
        <v>698</v>
      </c>
      <c r="L315" s="874" t="s">
        <v>2045</v>
      </c>
      <c r="M315" s="874" t="s">
        <v>2390</v>
      </c>
      <c r="N315" s="874"/>
      <c r="O315" s="874"/>
      <c r="P315" s="874"/>
      <c r="Q315" s="874"/>
      <c r="R315" s="874"/>
      <c r="S315" s="874"/>
      <c r="T315" s="874"/>
      <c r="U315" s="874"/>
      <c r="V315" s="874"/>
      <c r="W315" s="874"/>
      <c r="X315" s="874"/>
      <c r="Y315" s="874"/>
      <c r="Z315" s="874"/>
      <c r="AA315" s="874"/>
      <c r="AB315" s="874"/>
      <c r="AC315" s="874"/>
      <c r="AD315" s="874"/>
      <c r="AE315" s="874"/>
      <c r="AF315" s="874"/>
    </row>
    <row r="316" spans="1:32" x14ac:dyDescent="0.2">
      <c r="A316" s="872" t="s">
        <v>3037</v>
      </c>
      <c r="B316" s="874" t="s">
        <v>405</v>
      </c>
      <c r="C316" s="874" t="s">
        <v>697</v>
      </c>
      <c r="D316" s="874" t="s">
        <v>702</v>
      </c>
      <c r="E316" s="874"/>
      <c r="F316" s="874"/>
      <c r="G316" s="874"/>
      <c r="H316" s="874"/>
      <c r="I316" s="874"/>
      <c r="J316" s="874"/>
      <c r="K316" s="874"/>
      <c r="L316" s="874"/>
      <c r="M316" s="874"/>
      <c r="N316" s="874"/>
      <c r="O316" s="874"/>
      <c r="P316" s="874"/>
      <c r="Q316" s="874"/>
      <c r="R316" s="874"/>
      <c r="S316" s="874"/>
      <c r="T316" s="874"/>
      <c r="U316" s="874"/>
      <c r="V316" s="874"/>
      <c r="W316" s="874"/>
      <c r="X316" s="874"/>
      <c r="Y316" s="874"/>
      <c r="Z316" s="874"/>
      <c r="AA316" s="874"/>
      <c r="AB316" s="874"/>
      <c r="AC316" s="874"/>
      <c r="AD316" s="874"/>
      <c r="AE316" s="874"/>
      <c r="AF316" s="874"/>
    </row>
    <row r="317" spans="1:32" x14ac:dyDescent="0.2">
      <c r="A317" s="872" t="s">
        <v>3038</v>
      </c>
      <c r="B317" s="874" t="s">
        <v>409</v>
      </c>
      <c r="C317" s="874" t="s">
        <v>697</v>
      </c>
      <c r="D317" s="874" t="s">
        <v>734</v>
      </c>
      <c r="E317" s="874" t="s">
        <v>1009</v>
      </c>
      <c r="F317" s="874"/>
      <c r="G317" s="874"/>
      <c r="H317" s="874"/>
      <c r="I317" s="874"/>
      <c r="J317" s="874"/>
      <c r="K317" s="874"/>
      <c r="L317" s="874"/>
      <c r="M317" s="874"/>
      <c r="N317" s="874"/>
      <c r="O317" s="874"/>
      <c r="P317" s="874"/>
      <c r="Q317" s="874"/>
      <c r="R317" s="874"/>
      <c r="S317" s="874"/>
      <c r="T317" s="874"/>
      <c r="U317" s="874"/>
      <c r="V317" s="874"/>
      <c r="W317" s="874"/>
      <c r="X317" s="874"/>
      <c r="Y317" s="874"/>
      <c r="Z317" s="874"/>
      <c r="AA317" s="874"/>
      <c r="AB317" s="874"/>
      <c r="AC317" s="874"/>
      <c r="AD317" s="874"/>
      <c r="AE317" s="874"/>
      <c r="AF317" s="874"/>
    </row>
    <row r="318" spans="1:32" x14ac:dyDescent="0.2">
      <c r="A318" s="872" t="s">
        <v>3039</v>
      </c>
      <c r="B318" s="874" t="s">
        <v>411</v>
      </c>
      <c r="C318" s="874" t="s">
        <v>708</v>
      </c>
      <c r="D318" s="874"/>
      <c r="E318" s="874"/>
      <c r="F318" s="874"/>
      <c r="G318" s="874"/>
      <c r="H318" s="874"/>
      <c r="I318" s="874"/>
      <c r="J318" s="874"/>
      <c r="K318" s="874"/>
      <c r="L318" s="874"/>
      <c r="M318" s="874"/>
      <c r="N318" s="874"/>
      <c r="O318" s="874"/>
      <c r="P318" s="874"/>
      <c r="Q318" s="874"/>
      <c r="R318" s="874"/>
      <c r="S318" s="874"/>
      <c r="T318" s="874"/>
      <c r="U318" s="874"/>
      <c r="V318" s="874"/>
      <c r="W318" s="874"/>
      <c r="X318" s="874"/>
      <c r="Y318" s="874"/>
      <c r="Z318" s="874"/>
      <c r="AA318" s="874"/>
      <c r="AB318" s="874"/>
      <c r="AC318" s="874"/>
      <c r="AD318" s="874"/>
      <c r="AE318" s="874"/>
      <c r="AF318" s="874"/>
    </row>
    <row r="319" spans="1:32" x14ac:dyDescent="0.2">
      <c r="A319" s="872" t="s">
        <v>3040</v>
      </c>
      <c r="B319" s="874" t="s">
        <v>410</v>
      </c>
      <c r="C319" s="874" t="s">
        <v>2129</v>
      </c>
      <c r="D319" s="874"/>
      <c r="E319" s="874"/>
      <c r="F319" s="874"/>
      <c r="G319" s="874"/>
      <c r="H319" s="874"/>
      <c r="I319" s="874"/>
      <c r="J319" s="874"/>
      <c r="K319" s="874"/>
      <c r="L319" s="874"/>
      <c r="M319" s="874"/>
      <c r="N319" s="874"/>
      <c r="O319" s="874"/>
      <c r="P319" s="874"/>
      <c r="Q319" s="874"/>
      <c r="R319" s="874"/>
      <c r="S319" s="874"/>
      <c r="T319" s="874"/>
      <c r="U319" s="874"/>
      <c r="V319" s="874"/>
      <c r="W319" s="874"/>
      <c r="X319" s="874"/>
      <c r="Y319" s="874"/>
      <c r="Z319" s="874"/>
      <c r="AA319" s="874"/>
      <c r="AB319" s="874"/>
      <c r="AC319" s="874"/>
      <c r="AD319" s="874"/>
      <c r="AE319" s="874"/>
      <c r="AF319" s="874"/>
    </row>
    <row r="320" spans="1:32" x14ac:dyDescent="0.2">
      <c r="A320" s="872" t="s">
        <v>3042</v>
      </c>
      <c r="B320" s="874" t="s">
        <v>413</v>
      </c>
      <c r="C320" s="874" t="s">
        <v>703</v>
      </c>
      <c r="D320" s="874"/>
      <c r="E320" s="874"/>
      <c r="F320" s="874"/>
      <c r="G320" s="874"/>
      <c r="H320" s="874"/>
      <c r="I320" s="874"/>
      <c r="J320" s="874"/>
      <c r="K320" s="874"/>
      <c r="L320" s="874"/>
      <c r="M320" s="874"/>
      <c r="N320" s="874"/>
      <c r="O320" s="874"/>
      <c r="P320" s="874"/>
      <c r="Q320" s="874"/>
      <c r="R320" s="874"/>
      <c r="S320" s="874"/>
      <c r="T320" s="874"/>
      <c r="U320" s="874"/>
      <c r="V320" s="874"/>
      <c r="W320" s="874"/>
      <c r="X320" s="874"/>
      <c r="Y320" s="874"/>
      <c r="Z320" s="874"/>
      <c r="AA320" s="874"/>
      <c r="AB320" s="874"/>
      <c r="AC320" s="874"/>
      <c r="AD320" s="874"/>
      <c r="AE320" s="874"/>
      <c r="AF320" s="874"/>
    </row>
    <row r="321" spans="1:32" x14ac:dyDescent="0.2">
      <c r="A321" s="872" t="s">
        <v>3043</v>
      </c>
      <c r="B321" s="874" t="s">
        <v>390</v>
      </c>
      <c r="C321" s="874" t="s">
        <v>706</v>
      </c>
      <c r="D321" s="874" t="s">
        <v>1001</v>
      </c>
      <c r="E321" s="874"/>
      <c r="F321" s="874"/>
      <c r="G321" s="874"/>
      <c r="H321" s="874"/>
      <c r="I321" s="874"/>
      <c r="J321" s="874"/>
      <c r="K321" s="874"/>
      <c r="L321" s="874"/>
      <c r="M321" s="874"/>
      <c r="N321" s="874"/>
      <c r="O321" s="874"/>
      <c r="P321" s="874"/>
      <c r="Q321" s="874"/>
      <c r="R321" s="874"/>
      <c r="S321" s="874"/>
      <c r="T321" s="874"/>
      <c r="U321" s="874"/>
      <c r="V321" s="874"/>
      <c r="W321" s="874"/>
      <c r="X321" s="874"/>
      <c r="Y321" s="874"/>
      <c r="Z321" s="874"/>
      <c r="AA321" s="874"/>
      <c r="AB321" s="874"/>
      <c r="AC321" s="874"/>
      <c r="AD321" s="874"/>
      <c r="AE321" s="874"/>
      <c r="AF321" s="874"/>
    </row>
    <row r="322" spans="1:32" x14ac:dyDescent="0.2">
      <c r="A322" s="872" t="s">
        <v>3044</v>
      </c>
      <c r="B322" s="874" t="s">
        <v>393</v>
      </c>
      <c r="C322" s="874" t="s">
        <v>702</v>
      </c>
      <c r="D322" s="874"/>
      <c r="E322" s="874"/>
      <c r="F322" s="874"/>
      <c r="G322" s="874"/>
      <c r="H322" s="874"/>
      <c r="I322" s="874"/>
      <c r="J322" s="874"/>
      <c r="K322" s="874"/>
      <c r="L322" s="874"/>
      <c r="M322" s="874"/>
      <c r="N322" s="874"/>
      <c r="O322" s="874"/>
      <c r="P322" s="874"/>
      <c r="Q322" s="874"/>
      <c r="R322" s="874"/>
      <c r="S322" s="874"/>
      <c r="T322" s="874"/>
      <c r="U322" s="874"/>
      <c r="V322" s="874"/>
      <c r="W322" s="874"/>
      <c r="X322" s="874"/>
      <c r="Y322" s="874"/>
      <c r="Z322" s="874"/>
      <c r="AA322" s="874"/>
      <c r="AB322" s="874"/>
      <c r="AC322" s="874"/>
      <c r="AD322" s="874"/>
      <c r="AE322" s="874"/>
      <c r="AF322" s="874"/>
    </row>
    <row r="323" spans="1:32" x14ac:dyDescent="0.2">
      <c r="A323" s="872" t="s">
        <v>3045</v>
      </c>
      <c r="B323" s="874" t="s">
        <v>394</v>
      </c>
      <c r="C323" s="874" t="s">
        <v>848</v>
      </c>
      <c r="D323" s="874" t="s">
        <v>900</v>
      </c>
      <c r="E323" s="874" t="s">
        <v>698</v>
      </c>
      <c r="F323" s="874"/>
      <c r="G323" s="874"/>
      <c r="H323" s="874"/>
      <c r="I323" s="874"/>
      <c r="J323" s="874"/>
      <c r="K323" s="874"/>
      <c r="L323" s="874"/>
      <c r="M323" s="874"/>
      <c r="N323" s="874"/>
      <c r="O323" s="874"/>
      <c r="P323" s="874"/>
      <c r="Q323" s="874"/>
      <c r="R323" s="874"/>
      <c r="S323" s="874"/>
      <c r="T323" s="874"/>
      <c r="U323" s="874"/>
      <c r="V323" s="874"/>
      <c r="W323" s="874"/>
      <c r="X323" s="874"/>
      <c r="Y323" s="874"/>
      <c r="Z323" s="874"/>
      <c r="AA323" s="874"/>
      <c r="AB323" s="874"/>
      <c r="AC323" s="874"/>
      <c r="AD323" s="874"/>
      <c r="AE323" s="874"/>
      <c r="AF323" s="874"/>
    </row>
    <row r="324" spans="1:32" x14ac:dyDescent="0.2">
      <c r="A324" s="872" t="s">
        <v>3046</v>
      </c>
      <c r="B324" s="874" t="s">
        <v>399</v>
      </c>
      <c r="C324" s="874" t="s">
        <v>704</v>
      </c>
      <c r="D324" s="874"/>
      <c r="E324" s="874"/>
      <c r="F324" s="874"/>
      <c r="G324" s="874"/>
      <c r="H324" s="874"/>
      <c r="I324" s="874"/>
      <c r="J324" s="874"/>
      <c r="K324" s="874"/>
      <c r="L324" s="874"/>
      <c r="M324" s="874"/>
      <c r="N324" s="874"/>
      <c r="O324" s="874"/>
      <c r="P324" s="874"/>
      <c r="Q324" s="874"/>
      <c r="R324" s="874"/>
      <c r="S324" s="874"/>
      <c r="T324" s="874"/>
      <c r="U324" s="874"/>
      <c r="V324" s="874"/>
      <c r="W324" s="874"/>
      <c r="X324" s="874"/>
      <c r="Y324" s="874"/>
      <c r="Z324" s="874"/>
      <c r="AA324" s="874"/>
      <c r="AB324" s="874"/>
      <c r="AC324" s="874"/>
      <c r="AD324" s="874"/>
      <c r="AE324" s="874"/>
      <c r="AF324" s="874"/>
    </row>
    <row r="325" spans="1:32" x14ac:dyDescent="0.2">
      <c r="A325" s="872" t="s">
        <v>3047</v>
      </c>
      <c r="B325" s="874" t="s">
        <v>396</v>
      </c>
      <c r="C325" s="874" t="s">
        <v>859</v>
      </c>
      <c r="D325" s="874" t="s">
        <v>832</v>
      </c>
      <c r="E325" s="874" t="s">
        <v>852</v>
      </c>
      <c r="F325" s="874"/>
      <c r="G325" s="874"/>
      <c r="H325" s="874"/>
      <c r="I325" s="874"/>
      <c r="J325" s="874"/>
      <c r="K325" s="874"/>
      <c r="L325" s="874"/>
      <c r="M325" s="874"/>
      <c r="N325" s="874"/>
      <c r="O325" s="874"/>
      <c r="P325" s="874"/>
      <c r="Q325" s="874"/>
      <c r="R325" s="874"/>
      <c r="S325" s="874"/>
      <c r="T325" s="874"/>
      <c r="U325" s="874"/>
      <c r="V325" s="874"/>
      <c r="W325" s="874"/>
      <c r="X325" s="874"/>
      <c r="Y325" s="874"/>
      <c r="Z325" s="874"/>
      <c r="AA325" s="874"/>
      <c r="AB325" s="874"/>
      <c r="AC325" s="874"/>
      <c r="AD325" s="874"/>
      <c r="AE325" s="874"/>
      <c r="AF325" s="874"/>
    </row>
    <row r="326" spans="1:32" x14ac:dyDescent="0.2">
      <c r="A326" s="872" t="s">
        <v>3048</v>
      </c>
      <c r="B326" s="874" t="s">
        <v>404</v>
      </c>
      <c r="C326" s="874" t="s">
        <v>734</v>
      </c>
      <c r="D326" s="874"/>
      <c r="E326" s="874"/>
      <c r="F326" s="874"/>
      <c r="G326" s="874"/>
      <c r="H326" s="874"/>
      <c r="I326" s="874"/>
      <c r="J326" s="874"/>
      <c r="K326" s="874"/>
      <c r="L326" s="874"/>
      <c r="M326" s="874"/>
      <c r="N326" s="874"/>
      <c r="O326" s="874"/>
      <c r="P326" s="874"/>
      <c r="Q326" s="874"/>
      <c r="R326" s="874"/>
      <c r="S326" s="874"/>
      <c r="T326" s="874"/>
      <c r="U326" s="874"/>
      <c r="V326" s="874"/>
      <c r="W326" s="874"/>
      <c r="X326" s="874"/>
      <c r="Y326" s="874"/>
      <c r="Z326" s="874"/>
      <c r="AA326" s="874"/>
      <c r="AB326" s="874"/>
      <c r="AC326" s="874"/>
      <c r="AD326" s="874"/>
      <c r="AE326" s="874"/>
      <c r="AF326" s="874"/>
    </row>
    <row r="327" spans="1:32" x14ac:dyDescent="0.2">
      <c r="A327" s="872" t="s">
        <v>3049</v>
      </c>
      <c r="B327" s="874" t="s">
        <v>403</v>
      </c>
      <c r="C327" s="874" t="s">
        <v>696</v>
      </c>
      <c r="D327" s="874"/>
      <c r="E327" s="874"/>
      <c r="F327" s="874"/>
      <c r="G327" s="874"/>
      <c r="H327" s="874"/>
      <c r="I327" s="874"/>
      <c r="J327" s="874"/>
      <c r="K327" s="874"/>
      <c r="L327" s="874"/>
      <c r="M327" s="874"/>
      <c r="N327" s="874"/>
      <c r="O327" s="874"/>
      <c r="P327" s="874"/>
      <c r="Q327" s="874"/>
      <c r="R327" s="874"/>
      <c r="S327" s="874"/>
      <c r="T327" s="874"/>
      <c r="U327" s="874"/>
      <c r="V327" s="874"/>
      <c r="W327" s="874"/>
      <c r="X327" s="874"/>
      <c r="Y327" s="874"/>
      <c r="Z327" s="874"/>
      <c r="AA327" s="874"/>
      <c r="AB327" s="874"/>
      <c r="AC327" s="874"/>
      <c r="AD327" s="874"/>
      <c r="AE327" s="874"/>
      <c r="AF327" s="874"/>
    </row>
    <row r="328" spans="1:32" x14ac:dyDescent="0.2">
      <c r="A328" s="872" t="s">
        <v>3050</v>
      </c>
      <c r="B328" s="874" t="s">
        <v>392</v>
      </c>
      <c r="C328" s="874" t="s">
        <v>704</v>
      </c>
      <c r="D328" s="874" t="s">
        <v>753</v>
      </c>
      <c r="E328" s="874" t="s">
        <v>1003</v>
      </c>
      <c r="F328" s="875" t="s">
        <v>1002</v>
      </c>
      <c r="G328" s="874" t="s">
        <v>3511</v>
      </c>
      <c r="H328" s="874"/>
      <c r="I328" s="874"/>
      <c r="J328" s="874"/>
      <c r="K328" s="874"/>
      <c r="L328" s="874"/>
      <c r="M328" s="874"/>
      <c r="N328" s="874"/>
      <c r="O328" s="874"/>
      <c r="P328" s="874"/>
      <c r="Q328" s="874"/>
      <c r="R328" s="874"/>
      <c r="S328" s="874"/>
      <c r="T328" s="874"/>
      <c r="U328" s="874"/>
      <c r="V328" s="874"/>
      <c r="W328" s="874"/>
      <c r="X328" s="874"/>
      <c r="Y328" s="874"/>
      <c r="Z328" s="874"/>
      <c r="AA328" s="874"/>
      <c r="AB328" s="874"/>
      <c r="AC328" s="874"/>
      <c r="AD328" s="874"/>
      <c r="AE328" s="874"/>
      <c r="AF328" s="874"/>
    </row>
    <row r="329" spans="1:32" x14ac:dyDescent="0.2">
      <c r="A329" s="872" t="s">
        <v>3051</v>
      </c>
      <c r="B329" s="874" t="s">
        <v>401</v>
      </c>
      <c r="C329" s="874" t="s">
        <v>734</v>
      </c>
      <c r="D329" s="874"/>
      <c r="E329" s="874"/>
      <c r="F329" s="874"/>
      <c r="G329" s="874"/>
      <c r="H329" s="874"/>
      <c r="I329" s="874"/>
      <c r="J329" s="874"/>
      <c r="K329" s="874"/>
      <c r="L329" s="874"/>
      <c r="M329" s="874"/>
      <c r="N329" s="874"/>
      <c r="O329" s="874"/>
      <c r="P329" s="874"/>
      <c r="Q329" s="874"/>
      <c r="R329" s="874"/>
      <c r="S329" s="874"/>
      <c r="T329" s="874"/>
      <c r="U329" s="874"/>
      <c r="V329" s="874"/>
      <c r="W329" s="874"/>
      <c r="X329" s="874"/>
      <c r="Y329" s="874"/>
      <c r="Z329" s="874"/>
      <c r="AA329" s="874"/>
      <c r="AB329" s="874"/>
      <c r="AC329" s="874"/>
      <c r="AD329" s="874"/>
      <c r="AE329" s="874"/>
      <c r="AF329" s="874"/>
    </row>
    <row r="330" spans="1:32" x14ac:dyDescent="0.2">
      <c r="A330" s="872" t="s">
        <v>3052</v>
      </c>
      <c r="B330" s="874" t="s">
        <v>407</v>
      </c>
      <c r="C330" s="874" t="s">
        <v>699</v>
      </c>
      <c r="D330" s="874" t="s">
        <v>1008</v>
      </c>
      <c r="E330" s="874" t="s">
        <v>1007</v>
      </c>
      <c r="F330" s="874"/>
      <c r="G330" s="874"/>
      <c r="H330" s="874"/>
      <c r="I330" s="874"/>
      <c r="J330" s="874"/>
      <c r="K330" s="874"/>
      <c r="L330" s="874"/>
      <c r="M330" s="874"/>
      <c r="N330" s="874"/>
      <c r="O330" s="874"/>
      <c r="P330" s="874"/>
      <c r="Q330" s="874"/>
      <c r="R330" s="874"/>
      <c r="S330" s="874"/>
      <c r="T330" s="874"/>
      <c r="U330" s="874"/>
      <c r="V330" s="874"/>
      <c r="W330" s="874"/>
      <c r="X330" s="874"/>
      <c r="Y330" s="874"/>
      <c r="Z330" s="874"/>
      <c r="AA330" s="874"/>
      <c r="AB330" s="874"/>
      <c r="AC330" s="874"/>
      <c r="AD330" s="874"/>
      <c r="AE330" s="874"/>
      <c r="AF330" s="874"/>
    </row>
    <row r="331" spans="1:32" x14ac:dyDescent="0.2">
      <c r="A331" s="872" t="s">
        <v>3053</v>
      </c>
      <c r="B331" s="874" t="s">
        <v>408</v>
      </c>
      <c r="C331" s="874" t="s">
        <v>759</v>
      </c>
      <c r="D331" s="874" t="s">
        <v>733</v>
      </c>
      <c r="E331" s="874"/>
      <c r="F331" s="874"/>
      <c r="G331" s="874"/>
      <c r="H331" s="874"/>
      <c r="I331" s="874"/>
      <c r="J331" s="874"/>
      <c r="K331" s="874"/>
      <c r="L331" s="874"/>
      <c r="M331" s="874"/>
      <c r="N331" s="874"/>
      <c r="O331" s="874"/>
      <c r="P331" s="874"/>
      <c r="Q331" s="874"/>
      <c r="R331" s="874"/>
      <c r="S331" s="874"/>
      <c r="T331" s="874"/>
      <c r="U331" s="874"/>
      <c r="V331" s="874"/>
      <c r="W331" s="874"/>
      <c r="X331" s="874"/>
      <c r="Y331" s="874"/>
      <c r="Z331" s="874"/>
      <c r="AA331" s="874"/>
      <c r="AB331" s="874"/>
      <c r="AC331" s="874"/>
      <c r="AD331" s="874"/>
      <c r="AE331" s="874"/>
      <c r="AF331" s="874"/>
    </row>
    <row r="332" spans="1:32" x14ac:dyDescent="0.2">
      <c r="A332" s="872" t="s">
        <v>3054</v>
      </c>
      <c r="B332" s="874" t="s">
        <v>398</v>
      </c>
      <c r="C332" s="874" t="s">
        <v>1005</v>
      </c>
      <c r="D332" s="874" t="s">
        <v>2123</v>
      </c>
      <c r="E332" s="874" t="s">
        <v>2124</v>
      </c>
      <c r="F332" s="874" t="s">
        <v>2045</v>
      </c>
      <c r="G332" s="874"/>
      <c r="H332" s="874"/>
      <c r="I332" s="874"/>
      <c r="J332" s="874"/>
      <c r="K332" s="874"/>
      <c r="L332" s="874"/>
      <c r="M332" s="874"/>
      <c r="N332" s="874"/>
      <c r="O332" s="874"/>
      <c r="P332" s="874"/>
      <c r="Q332" s="874"/>
      <c r="R332" s="874"/>
      <c r="S332" s="874"/>
      <c r="T332" s="874"/>
      <c r="U332" s="874"/>
      <c r="V332" s="874"/>
      <c r="W332" s="874"/>
      <c r="X332" s="874"/>
      <c r="Y332" s="874"/>
      <c r="Z332" s="874"/>
      <c r="AA332" s="874"/>
      <c r="AB332" s="874"/>
      <c r="AC332" s="874"/>
      <c r="AD332" s="874"/>
      <c r="AE332" s="874"/>
      <c r="AF332" s="874"/>
    </row>
    <row r="333" spans="1:32" x14ac:dyDescent="0.2">
      <c r="A333" s="872" t="s">
        <v>3055</v>
      </c>
      <c r="B333" s="874" t="s">
        <v>406</v>
      </c>
      <c r="C333" s="874" t="s">
        <v>805</v>
      </c>
      <c r="D333" s="874" t="s">
        <v>1006</v>
      </c>
      <c r="E333" s="874" t="s">
        <v>2588</v>
      </c>
      <c r="F333" s="874"/>
      <c r="G333" s="874"/>
      <c r="H333" s="874"/>
      <c r="I333" s="874"/>
      <c r="J333" s="874"/>
      <c r="K333" s="874"/>
      <c r="L333" s="874"/>
      <c r="M333" s="874"/>
      <c r="N333" s="874"/>
      <c r="O333" s="874"/>
      <c r="P333" s="874"/>
      <c r="Q333" s="874"/>
      <c r="R333" s="874"/>
      <c r="S333" s="874"/>
      <c r="T333" s="874"/>
      <c r="U333" s="874"/>
      <c r="V333" s="874"/>
      <c r="W333" s="874"/>
      <c r="X333" s="874"/>
      <c r="Y333" s="874"/>
      <c r="Z333" s="874"/>
      <c r="AA333" s="874"/>
      <c r="AB333" s="874"/>
      <c r="AC333" s="874"/>
      <c r="AD333" s="874"/>
      <c r="AE333" s="874"/>
      <c r="AF333" s="874"/>
    </row>
    <row r="334" spans="1:32" x14ac:dyDescent="0.2">
      <c r="A334" s="872" t="s">
        <v>3056</v>
      </c>
      <c r="B334" s="874" t="s">
        <v>412</v>
      </c>
      <c r="C334" s="874" t="s">
        <v>735</v>
      </c>
      <c r="D334" s="874"/>
      <c r="E334" s="874"/>
      <c r="F334" s="874"/>
      <c r="G334" s="874"/>
      <c r="H334" s="874"/>
      <c r="I334" s="874"/>
      <c r="J334" s="874"/>
      <c r="K334" s="874"/>
      <c r="L334" s="874"/>
      <c r="M334" s="874"/>
      <c r="N334" s="874"/>
      <c r="O334" s="874"/>
      <c r="P334" s="874"/>
      <c r="Q334" s="874"/>
      <c r="R334" s="874"/>
      <c r="S334" s="874"/>
      <c r="T334" s="874"/>
      <c r="U334" s="874"/>
      <c r="V334" s="874"/>
      <c r="W334" s="874"/>
      <c r="X334" s="874"/>
      <c r="Y334" s="874"/>
      <c r="Z334" s="874"/>
      <c r="AA334" s="874"/>
      <c r="AB334" s="874"/>
      <c r="AC334" s="874"/>
      <c r="AD334" s="874"/>
      <c r="AE334" s="874"/>
      <c r="AF334" s="874"/>
    </row>
    <row r="335" spans="1:32" x14ac:dyDescent="0.2">
      <c r="A335" s="872" t="s">
        <v>3057</v>
      </c>
      <c r="B335" s="874" t="s">
        <v>2619</v>
      </c>
      <c r="C335" s="874" t="s">
        <v>2128</v>
      </c>
      <c r="D335" s="874"/>
      <c r="F335" s="874"/>
      <c r="G335" s="874"/>
      <c r="H335" s="874"/>
      <c r="I335" s="874"/>
      <c r="J335" s="874"/>
      <c r="K335" s="874"/>
      <c r="L335" s="874"/>
      <c r="M335" s="874"/>
      <c r="N335" s="874"/>
      <c r="O335" s="874"/>
      <c r="P335" s="874"/>
      <c r="Q335" s="874"/>
      <c r="R335" s="874"/>
      <c r="S335" s="874"/>
      <c r="T335" s="874"/>
      <c r="U335" s="874"/>
      <c r="V335" s="874"/>
      <c r="W335" s="874"/>
      <c r="X335" s="874"/>
      <c r="Y335" s="874"/>
      <c r="Z335" s="874"/>
      <c r="AA335" s="874"/>
      <c r="AB335" s="874"/>
      <c r="AC335" s="874"/>
      <c r="AD335" s="874"/>
      <c r="AE335" s="874"/>
      <c r="AF335" s="874"/>
    </row>
    <row r="336" spans="1:32" x14ac:dyDescent="0.2">
      <c r="A336" s="872" t="s">
        <v>3058</v>
      </c>
      <c r="B336" s="874" t="s">
        <v>2431</v>
      </c>
      <c r="C336" s="874" t="s">
        <v>2045</v>
      </c>
      <c r="D336" s="874" t="s">
        <v>2130</v>
      </c>
      <c r="E336" s="874"/>
      <c r="F336" s="874"/>
      <c r="G336" s="874"/>
      <c r="H336" s="874"/>
      <c r="I336" s="874"/>
      <c r="J336" s="874"/>
      <c r="K336" s="874"/>
      <c r="L336" s="874"/>
      <c r="M336" s="874"/>
      <c r="N336" s="874"/>
      <c r="O336" s="874"/>
      <c r="P336" s="874"/>
      <c r="Q336" s="874"/>
      <c r="R336" s="874"/>
      <c r="S336" s="874"/>
      <c r="T336" s="874"/>
      <c r="U336" s="874"/>
      <c r="V336" s="874"/>
      <c r="W336" s="874"/>
      <c r="X336" s="874"/>
      <c r="Y336" s="874"/>
      <c r="Z336" s="874"/>
      <c r="AA336" s="874"/>
      <c r="AB336" s="874"/>
      <c r="AC336" s="874"/>
      <c r="AD336" s="874"/>
      <c r="AE336" s="874"/>
      <c r="AF336" s="874"/>
    </row>
    <row r="337" spans="1:32" x14ac:dyDescent="0.2">
      <c r="A337" s="872" t="s">
        <v>3059</v>
      </c>
      <c r="B337" s="874" t="s">
        <v>2618</v>
      </c>
      <c r="C337" s="874" t="s">
        <v>2125</v>
      </c>
      <c r="D337" s="874" t="s">
        <v>2483</v>
      </c>
      <c r="E337" s="874"/>
      <c r="F337" s="874"/>
      <c r="G337" s="874"/>
      <c r="H337" s="874"/>
      <c r="I337" s="874"/>
      <c r="J337" s="874"/>
      <c r="K337" s="874"/>
      <c r="L337" s="874"/>
      <c r="M337" s="874"/>
      <c r="N337" s="874"/>
      <c r="O337" s="874"/>
      <c r="P337" s="874"/>
      <c r="Q337" s="874"/>
      <c r="R337" s="874"/>
      <c r="S337" s="874"/>
      <c r="T337" s="874"/>
      <c r="U337" s="874"/>
      <c r="V337" s="874"/>
      <c r="W337" s="874"/>
      <c r="X337" s="874"/>
      <c r="Y337" s="874"/>
      <c r="Z337" s="874"/>
      <c r="AA337" s="874"/>
      <c r="AB337" s="874"/>
      <c r="AC337" s="874"/>
      <c r="AD337" s="874"/>
      <c r="AE337" s="874"/>
      <c r="AF337" s="874"/>
    </row>
    <row r="338" spans="1:32" x14ac:dyDescent="0.2">
      <c r="A338" s="872" t="s">
        <v>3060</v>
      </c>
      <c r="B338" s="874" t="s">
        <v>3732</v>
      </c>
      <c r="C338" s="874" t="s">
        <v>2302</v>
      </c>
      <c r="D338" s="874"/>
      <c r="E338" s="874"/>
      <c r="F338" s="874"/>
      <c r="G338" s="874"/>
      <c r="H338" s="874"/>
      <c r="I338" s="874"/>
      <c r="J338" s="874"/>
      <c r="K338" s="874"/>
      <c r="L338" s="874"/>
      <c r="M338" s="874"/>
      <c r="N338" s="874"/>
      <c r="O338" s="874"/>
      <c r="P338" s="874"/>
      <c r="Q338" s="874"/>
      <c r="R338" s="874"/>
      <c r="S338" s="874"/>
      <c r="T338" s="874"/>
      <c r="U338" s="874"/>
      <c r="V338" s="874"/>
      <c r="W338" s="874"/>
      <c r="X338" s="874"/>
      <c r="Y338" s="874"/>
      <c r="Z338" s="874"/>
      <c r="AA338" s="874"/>
      <c r="AB338" s="874"/>
      <c r="AC338" s="874"/>
      <c r="AD338" s="874"/>
      <c r="AE338" s="874"/>
      <c r="AF338" s="874"/>
    </row>
    <row r="339" spans="1:32" x14ac:dyDescent="0.2">
      <c r="A339" s="872" t="s">
        <v>3061</v>
      </c>
      <c r="B339" s="874" t="s">
        <v>35</v>
      </c>
      <c r="C339" s="874" t="s">
        <v>710</v>
      </c>
      <c r="D339" s="874" t="s">
        <v>698</v>
      </c>
      <c r="E339" s="874" t="s">
        <v>699</v>
      </c>
      <c r="F339" s="874" t="s">
        <v>3610</v>
      </c>
      <c r="G339" s="874" t="s">
        <v>701</v>
      </c>
      <c r="H339" s="874" t="s">
        <v>696</v>
      </c>
      <c r="I339" s="874" t="s">
        <v>702</v>
      </c>
      <c r="J339" s="874" t="s">
        <v>704</v>
      </c>
      <c r="K339" s="874" t="s">
        <v>705</v>
      </c>
      <c r="L339" s="874" t="s">
        <v>2442</v>
      </c>
      <c r="M339" s="874"/>
      <c r="N339" s="874"/>
      <c r="O339" s="874"/>
      <c r="P339" s="874"/>
      <c r="Q339" s="874"/>
      <c r="R339" s="874"/>
      <c r="S339" s="874"/>
      <c r="T339" s="874"/>
      <c r="U339" s="874"/>
      <c r="V339" s="874"/>
      <c r="W339" s="874"/>
      <c r="X339" s="874"/>
      <c r="Y339" s="874"/>
      <c r="Z339" s="874"/>
      <c r="AA339" s="874"/>
      <c r="AB339" s="874"/>
      <c r="AC339" s="874"/>
      <c r="AD339" s="874"/>
      <c r="AE339" s="874"/>
      <c r="AF339" s="874"/>
    </row>
    <row r="340" spans="1:32" x14ac:dyDescent="0.2">
      <c r="A340" s="872" t="s">
        <v>3062</v>
      </c>
      <c r="B340" s="874" t="s">
        <v>36</v>
      </c>
      <c r="C340" s="874" t="s">
        <v>704</v>
      </c>
      <c r="D340" s="874"/>
      <c r="E340" s="874"/>
      <c r="F340" s="874"/>
      <c r="G340" s="874"/>
      <c r="H340" s="874"/>
      <c r="I340" s="874"/>
      <c r="J340" s="874"/>
      <c r="K340" s="874"/>
      <c r="L340" s="874"/>
      <c r="M340" s="874"/>
      <c r="N340" s="874"/>
      <c r="O340" s="874"/>
      <c r="P340" s="874"/>
      <c r="Q340" s="874"/>
      <c r="R340" s="874"/>
      <c r="S340" s="874"/>
      <c r="T340" s="874"/>
      <c r="U340" s="874"/>
      <c r="V340" s="874"/>
      <c r="W340" s="874"/>
      <c r="X340" s="874"/>
      <c r="Y340" s="874"/>
      <c r="Z340" s="874"/>
      <c r="AA340" s="874"/>
      <c r="AB340" s="874"/>
      <c r="AC340" s="874"/>
      <c r="AD340" s="874"/>
      <c r="AE340" s="874"/>
      <c r="AF340" s="874"/>
    </row>
    <row r="341" spans="1:32" x14ac:dyDescent="0.2">
      <c r="A341" s="872" t="s">
        <v>3063</v>
      </c>
      <c r="B341" s="874" t="s">
        <v>37</v>
      </c>
      <c r="C341" s="874" t="s">
        <v>743</v>
      </c>
      <c r="D341" s="874"/>
      <c r="E341" s="874"/>
      <c r="F341" s="874"/>
      <c r="G341" s="874"/>
      <c r="H341" s="874"/>
      <c r="I341" s="874"/>
      <c r="J341" s="874"/>
      <c r="K341" s="874"/>
      <c r="L341" s="874"/>
      <c r="M341" s="874"/>
      <c r="N341" s="874"/>
      <c r="O341" s="874"/>
      <c r="P341" s="874"/>
      <c r="Q341" s="874"/>
      <c r="R341" s="874"/>
      <c r="S341" s="874"/>
      <c r="T341" s="874"/>
      <c r="U341" s="874"/>
      <c r="V341" s="874"/>
      <c r="W341" s="874"/>
      <c r="X341" s="874"/>
      <c r="Y341" s="874"/>
      <c r="Z341" s="874"/>
      <c r="AA341" s="874"/>
      <c r="AB341" s="874"/>
      <c r="AC341" s="874"/>
      <c r="AD341" s="874"/>
      <c r="AE341" s="874"/>
      <c r="AF341" s="874"/>
    </row>
    <row r="342" spans="1:32" x14ac:dyDescent="0.2">
      <c r="A342" s="872" t="s">
        <v>3064</v>
      </c>
      <c r="B342" s="874" t="s">
        <v>113</v>
      </c>
      <c r="C342" s="874" t="s">
        <v>731</v>
      </c>
      <c r="D342" s="874"/>
      <c r="E342" s="874"/>
      <c r="F342" s="874"/>
      <c r="G342" s="874"/>
      <c r="H342" s="874"/>
      <c r="I342" s="874"/>
      <c r="J342" s="874"/>
      <c r="K342" s="874"/>
      <c r="L342" s="874"/>
      <c r="M342" s="874"/>
      <c r="N342" s="874"/>
      <c r="O342" s="874"/>
      <c r="P342" s="874"/>
      <c r="Q342" s="874"/>
      <c r="R342" s="874"/>
      <c r="S342" s="874"/>
      <c r="T342" s="874"/>
      <c r="U342" s="874"/>
      <c r="V342" s="874"/>
      <c r="W342" s="874"/>
      <c r="X342" s="874"/>
      <c r="Y342" s="874"/>
      <c r="Z342" s="874"/>
      <c r="AA342" s="874"/>
      <c r="AB342" s="874"/>
      <c r="AC342" s="874"/>
      <c r="AD342" s="874"/>
      <c r="AE342" s="874"/>
      <c r="AF342" s="874"/>
    </row>
    <row r="343" spans="1:32" x14ac:dyDescent="0.2">
      <c r="A343" s="872" t="s">
        <v>3065</v>
      </c>
      <c r="B343" s="874" t="s">
        <v>112</v>
      </c>
      <c r="C343" s="874" t="s">
        <v>798</v>
      </c>
      <c r="D343" s="874" t="s">
        <v>799</v>
      </c>
      <c r="E343" s="874" t="s">
        <v>3512</v>
      </c>
      <c r="F343" s="874"/>
      <c r="G343" s="874"/>
      <c r="H343" s="874"/>
      <c r="I343" s="874"/>
      <c r="J343" s="874"/>
      <c r="K343" s="874"/>
      <c r="L343" s="874"/>
      <c r="M343" s="874"/>
      <c r="N343" s="874"/>
      <c r="O343" s="874"/>
      <c r="P343" s="874"/>
      <c r="Q343" s="874"/>
      <c r="R343" s="874"/>
      <c r="S343" s="874"/>
      <c r="T343" s="874"/>
      <c r="U343" s="874"/>
      <c r="V343" s="874"/>
      <c r="W343" s="874"/>
      <c r="X343" s="874"/>
      <c r="Y343" s="874"/>
      <c r="Z343" s="874"/>
      <c r="AA343" s="874"/>
      <c r="AB343" s="874"/>
      <c r="AC343" s="874"/>
      <c r="AD343" s="874"/>
      <c r="AE343" s="874"/>
      <c r="AF343" s="874"/>
    </row>
    <row r="344" spans="1:32" x14ac:dyDescent="0.2">
      <c r="A344" s="872" t="s">
        <v>3066</v>
      </c>
      <c r="B344" s="874" t="s">
        <v>111</v>
      </c>
      <c r="C344" s="874" t="s">
        <v>2044</v>
      </c>
      <c r="D344" s="874"/>
      <c r="E344" s="874"/>
      <c r="F344" s="874"/>
      <c r="G344" s="874"/>
      <c r="H344" s="874"/>
      <c r="I344" s="874"/>
      <c r="J344" s="874"/>
      <c r="K344" s="874"/>
      <c r="L344" s="874"/>
      <c r="M344" s="874"/>
      <c r="N344" s="874"/>
      <c r="O344" s="874"/>
      <c r="P344" s="874"/>
      <c r="Q344" s="874"/>
      <c r="R344" s="874"/>
      <c r="S344" s="874"/>
      <c r="T344" s="874"/>
      <c r="U344" s="874"/>
      <c r="V344" s="874"/>
      <c r="W344" s="874"/>
      <c r="X344" s="874"/>
      <c r="Y344" s="874"/>
      <c r="Z344" s="874"/>
      <c r="AA344" s="874"/>
      <c r="AB344" s="874"/>
      <c r="AC344" s="874"/>
      <c r="AD344" s="874"/>
      <c r="AE344" s="874"/>
      <c r="AF344" s="874"/>
    </row>
    <row r="345" spans="1:32" x14ac:dyDescent="0.2">
      <c r="A345" s="872" t="s">
        <v>3067</v>
      </c>
      <c r="B345" s="874" t="s">
        <v>3068</v>
      </c>
      <c r="C345" s="874" t="s">
        <v>3647</v>
      </c>
      <c r="D345" s="874"/>
      <c r="E345" s="874"/>
      <c r="F345" s="874"/>
      <c r="G345" s="874"/>
      <c r="H345" s="874"/>
      <c r="I345" s="874"/>
      <c r="J345" s="874"/>
      <c r="K345" s="874"/>
      <c r="L345" s="874"/>
      <c r="M345" s="874"/>
      <c r="N345" s="874"/>
      <c r="O345" s="874"/>
      <c r="P345" s="874"/>
      <c r="Q345" s="874"/>
      <c r="R345" s="874"/>
      <c r="S345" s="874"/>
      <c r="T345" s="874"/>
      <c r="U345" s="874"/>
      <c r="V345" s="874"/>
      <c r="W345" s="874"/>
      <c r="X345" s="874"/>
      <c r="Y345" s="874"/>
      <c r="Z345" s="874"/>
      <c r="AA345" s="874"/>
      <c r="AB345" s="874"/>
      <c r="AC345" s="874"/>
      <c r="AD345" s="874"/>
      <c r="AE345" s="874"/>
      <c r="AF345" s="874"/>
    </row>
    <row r="346" spans="1:32" x14ac:dyDescent="0.2">
      <c r="A346" s="872" t="s">
        <v>3069</v>
      </c>
      <c r="B346" s="874" t="s">
        <v>417</v>
      </c>
      <c r="C346" s="874" t="s">
        <v>877</v>
      </c>
      <c r="D346" s="874"/>
      <c r="E346" s="874"/>
      <c r="F346" s="874"/>
      <c r="G346" s="874"/>
      <c r="H346" s="874"/>
      <c r="I346" s="874"/>
      <c r="J346" s="874"/>
      <c r="K346" s="874"/>
      <c r="L346" s="874"/>
      <c r="M346" s="874"/>
      <c r="N346" s="874"/>
      <c r="O346" s="874"/>
      <c r="P346" s="874"/>
      <c r="Q346" s="874"/>
      <c r="R346" s="874"/>
      <c r="S346" s="874"/>
      <c r="T346" s="874"/>
      <c r="U346" s="874"/>
      <c r="V346" s="874"/>
      <c r="W346" s="874"/>
      <c r="X346" s="874"/>
      <c r="Y346" s="874"/>
      <c r="Z346" s="874"/>
      <c r="AA346" s="874"/>
      <c r="AB346" s="874"/>
      <c r="AC346" s="874"/>
      <c r="AD346" s="874"/>
      <c r="AE346" s="874"/>
      <c r="AF346" s="874"/>
    </row>
    <row r="347" spans="1:32" x14ac:dyDescent="0.2">
      <c r="A347" s="872" t="s">
        <v>3070</v>
      </c>
      <c r="B347" s="874" t="s">
        <v>418</v>
      </c>
      <c r="C347" s="874" t="s">
        <v>943</v>
      </c>
      <c r="D347" s="874" t="s">
        <v>781</v>
      </c>
      <c r="E347" s="874" t="s">
        <v>784</v>
      </c>
      <c r="F347" s="874" t="s">
        <v>1010</v>
      </c>
      <c r="G347" s="874" t="s">
        <v>2072</v>
      </c>
      <c r="H347" s="874" t="s">
        <v>2302</v>
      </c>
      <c r="I347" s="874"/>
      <c r="J347" s="874"/>
      <c r="K347" s="874"/>
      <c r="L347" s="874"/>
      <c r="M347" s="874"/>
      <c r="N347" s="874"/>
      <c r="O347" s="874"/>
      <c r="P347" s="874"/>
      <c r="Q347" s="874"/>
      <c r="R347" s="874"/>
      <c r="S347" s="874"/>
      <c r="T347" s="874"/>
      <c r="U347" s="874"/>
      <c r="V347" s="874"/>
      <c r="W347" s="874"/>
      <c r="X347" s="874"/>
      <c r="Y347" s="874"/>
      <c r="Z347" s="874"/>
      <c r="AA347" s="874"/>
      <c r="AB347" s="874"/>
      <c r="AC347" s="874"/>
      <c r="AD347" s="874"/>
      <c r="AE347" s="874"/>
      <c r="AF347" s="874"/>
    </row>
    <row r="348" spans="1:32" x14ac:dyDescent="0.2">
      <c r="A348" s="872" t="s">
        <v>3071</v>
      </c>
      <c r="B348" s="874" t="s">
        <v>423</v>
      </c>
      <c r="C348" s="874" t="s">
        <v>731</v>
      </c>
      <c r="D348" s="459" t="s">
        <v>6517</v>
      </c>
      <c r="E348" s="874"/>
      <c r="F348" s="874"/>
      <c r="G348" s="874"/>
      <c r="H348" s="874"/>
      <c r="I348" s="874"/>
      <c r="J348" s="874"/>
      <c r="K348" s="874"/>
      <c r="L348" s="874"/>
      <c r="M348" s="874"/>
      <c r="N348" s="874"/>
      <c r="O348" s="874"/>
      <c r="P348" s="874"/>
      <c r="Q348" s="874"/>
      <c r="R348" s="874"/>
      <c r="S348" s="874"/>
      <c r="T348" s="874"/>
      <c r="U348" s="874"/>
      <c r="V348" s="874"/>
      <c r="W348" s="874"/>
      <c r="X348" s="874"/>
      <c r="Y348" s="874"/>
      <c r="Z348" s="874"/>
      <c r="AA348" s="874"/>
      <c r="AB348" s="874"/>
      <c r="AC348" s="874"/>
      <c r="AD348" s="874"/>
      <c r="AE348" s="874"/>
      <c r="AF348" s="874"/>
    </row>
    <row r="349" spans="1:32" x14ac:dyDescent="0.2">
      <c r="A349" s="872" t="s">
        <v>3072</v>
      </c>
      <c r="B349" s="874" t="s">
        <v>420</v>
      </c>
      <c r="C349" s="874" t="s">
        <v>704</v>
      </c>
      <c r="D349" s="874"/>
      <c r="E349" s="874"/>
      <c r="F349" s="874"/>
      <c r="G349" s="874"/>
      <c r="H349" s="874"/>
      <c r="I349" s="874"/>
      <c r="J349" s="874"/>
      <c r="K349" s="874"/>
      <c r="L349" s="874"/>
      <c r="M349" s="874"/>
      <c r="N349" s="874"/>
      <c r="O349" s="874"/>
      <c r="P349" s="874"/>
      <c r="Q349" s="874"/>
      <c r="R349" s="874"/>
      <c r="S349" s="874"/>
      <c r="T349" s="874"/>
      <c r="U349" s="874"/>
      <c r="V349" s="874"/>
      <c r="W349" s="874"/>
      <c r="X349" s="874"/>
      <c r="Y349" s="874"/>
      <c r="Z349" s="874"/>
      <c r="AA349" s="874"/>
      <c r="AB349" s="874"/>
      <c r="AC349" s="874"/>
      <c r="AD349" s="874"/>
      <c r="AE349" s="874"/>
      <c r="AF349" s="874"/>
    </row>
    <row r="350" spans="1:32" x14ac:dyDescent="0.2">
      <c r="A350" s="872" t="s">
        <v>3073</v>
      </c>
      <c r="B350" s="874" t="s">
        <v>419</v>
      </c>
      <c r="C350" s="874" t="s">
        <v>808</v>
      </c>
      <c r="D350" s="874" t="s">
        <v>2301</v>
      </c>
      <c r="E350" s="874"/>
      <c r="F350" s="874"/>
      <c r="G350" s="874"/>
      <c r="H350" s="874"/>
      <c r="I350" s="874"/>
      <c r="J350" s="874"/>
      <c r="K350" s="874"/>
      <c r="L350" s="874"/>
      <c r="M350" s="874"/>
      <c r="N350" s="874"/>
      <c r="O350" s="874"/>
      <c r="P350" s="874"/>
      <c r="Q350" s="874"/>
      <c r="R350" s="874"/>
      <c r="S350" s="874"/>
      <c r="T350" s="874"/>
      <c r="U350" s="874"/>
      <c r="V350" s="874"/>
      <c r="W350" s="874"/>
      <c r="X350" s="874"/>
      <c r="Y350" s="874"/>
      <c r="Z350" s="874"/>
      <c r="AA350" s="874"/>
      <c r="AB350" s="874"/>
      <c r="AC350" s="874"/>
      <c r="AD350" s="874"/>
      <c r="AE350" s="874"/>
      <c r="AF350" s="874"/>
    </row>
    <row r="351" spans="1:32" x14ac:dyDescent="0.2">
      <c r="A351" s="872" t="s">
        <v>3074</v>
      </c>
      <c r="B351" s="874" t="s">
        <v>421</v>
      </c>
      <c r="C351" s="874" t="s">
        <v>2131</v>
      </c>
      <c r="D351" s="874" t="s">
        <v>2503</v>
      </c>
      <c r="E351" s="874"/>
      <c r="F351" s="874"/>
      <c r="G351" s="874"/>
      <c r="H351" s="874"/>
      <c r="I351" s="874"/>
      <c r="J351" s="874"/>
      <c r="K351" s="874"/>
      <c r="L351" s="874"/>
      <c r="M351" s="874"/>
      <c r="N351" s="874"/>
      <c r="O351" s="874"/>
      <c r="P351" s="874"/>
      <c r="Q351" s="874"/>
      <c r="R351" s="874"/>
      <c r="S351" s="874"/>
      <c r="T351" s="874"/>
      <c r="U351" s="874"/>
      <c r="V351" s="874"/>
      <c r="W351" s="874"/>
      <c r="X351" s="874"/>
      <c r="Y351" s="874"/>
      <c r="Z351" s="874"/>
      <c r="AA351" s="874"/>
      <c r="AB351" s="874"/>
      <c r="AC351" s="874"/>
      <c r="AD351" s="874"/>
      <c r="AE351" s="874"/>
      <c r="AF351" s="874"/>
    </row>
    <row r="352" spans="1:32" x14ac:dyDescent="0.2">
      <c r="A352" s="872" t="s">
        <v>3075</v>
      </c>
      <c r="B352" s="874" t="s">
        <v>414</v>
      </c>
      <c r="C352" s="874" t="s">
        <v>2693</v>
      </c>
      <c r="D352" s="874"/>
      <c r="E352" s="874"/>
      <c r="F352" s="874"/>
      <c r="G352" s="874"/>
      <c r="H352" s="874"/>
      <c r="I352" s="874"/>
      <c r="J352" s="874"/>
      <c r="K352" s="874"/>
      <c r="L352" s="874"/>
      <c r="M352" s="874"/>
      <c r="N352" s="874"/>
      <c r="O352" s="874"/>
      <c r="P352" s="874"/>
      <c r="Q352" s="874"/>
      <c r="R352" s="874"/>
      <c r="S352" s="874"/>
      <c r="T352" s="874"/>
      <c r="U352" s="874"/>
      <c r="V352" s="874"/>
      <c r="W352" s="874"/>
      <c r="X352" s="874"/>
      <c r="Y352" s="874"/>
      <c r="Z352" s="874"/>
      <c r="AA352" s="874"/>
      <c r="AB352" s="874"/>
      <c r="AC352" s="874"/>
      <c r="AD352" s="874"/>
      <c r="AE352" s="874"/>
      <c r="AF352" s="874"/>
    </row>
    <row r="353" spans="1:32" x14ac:dyDescent="0.2">
      <c r="A353" s="872" t="s">
        <v>3076</v>
      </c>
      <c r="B353" s="874" t="s">
        <v>424</v>
      </c>
      <c r="C353" s="874" t="s">
        <v>703</v>
      </c>
      <c r="D353" s="874" t="s">
        <v>979</v>
      </c>
      <c r="E353" s="677" t="s">
        <v>2587</v>
      </c>
      <c r="F353" s="677" t="s">
        <v>3644</v>
      </c>
      <c r="G353" s="874"/>
      <c r="H353" s="874"/>
      <c r="I353" s="874"/>
      <c r="J353" s="874"/>
      <c r="K353" s="874"/>
      <c r="L353" s="874"/>
      <c r="M353" s="874"/>
      <c r="N353" s="874"/>
      <c r="O353" s="874"/>
      <c r="P353" s="874"/>
      <c r="Q353" s="874"/>
      <c r="R353" s="874"/>
      <c r="S353" s="874"/>
      <c r="T353" s="874"/>
      <c r="U353" s="874"/>
      <c r="V353" s="874"/>
      <c r="W353" s="874"/>
      <c r="X353" s="874"/>
      <c r="Y353" s="874"/>
      <c r="Z353" s="874"/>
      <c r="AA353" s="874"/>
      <c r="AB353" s="874"/>
      <c r="AC353" s="874"/>
      <c r="AD353" s="874"/>
      <c r="AE353" s="874"/>
      <c r="AF353" s="874"/>
    </row>
    <row r="354" spans="1:32" x14ac:dyDescent="0.2">
      <c r="A354" s="872" t="s">
        <v>3078</v>
      </c>
      <c r="B354" s="874" t="s">
        <v>422</v>
      </c>
      <c r="C354" s="874" t="s">
        <v>700</v>
      </c>
      <c r="D354" s="874" t="s">
        <v>3655</v>
      </c>
      <c r="E354" s="874"/>
      <c r="F354" s="874"/>
      <c r="G354" s="874"/>
      <c r="H354" s="874"/>
      <c r="I354" s="874"/>
      <c r="J354" s="874"/>
      <c r="K354" s="874"/>
      <c r="L354" s="874"/>
      <c r="M354" s="874"/>
      <c r="N354" s="874"/>
      <c r="O354" s="874"/>
      <c r="P354" s="874"/>
      <c r="Q354" s="874"/>
      <c r="R354" s="874"/>
      <c r="S354" s="874"/>
      <c r="T354" s="874"/>
      <c r="U354" s="874"/>
      <c r="V354" s="874"/>
      <c r="W354" s="874"/>
      <c r="X354" s="874"/>
      <c r="Y354" s="874"/>
      <c r="Z354" s="874"/>
      <c r="AA354" s="874"/>
      <c r="AB354" s="874"/>
      <c r="AC354" s="874"/>
      <c r="AD354" s="874"/>
      <c r="AE354" s="874"/>
      <c r="AF354" s="874"/>
    </row>
    <row r="355" spans="1:32" x14ac:dyDescent="0.2">
      <c r="A355" s="872" t="s">
        <v>3080</v>
      </c>
      <c r="B355" s="874" t="s">
        <v>425</v>
      </c>
      <c r="C355" s="874" t="s">
        <v>1011</v>
      </c>
      <c r="D355" s="874"/>
      <c r="E355" s="874"/>
      <c r="F355" s="874"/>
      <c r="G355" s="874"/>
      <c r="H355" s="874"/>
      <c r="I355" s="874"/>
      <c r="J355" s="874"/>
      <c r="K355" s="874"/>
      <c r="L355" s="874"/>
      <c r="M355" s="874"/>
      <c r="N355" s="874"/>
      <c r="O355" s="874"/>
      <c r="P355" s="874"/>
      <c r="Q355" s="874"/>
      <c r="R355" s="874"/>
      <c r="S355" s="874"/>
      <c r="T355" s="874"/>
      <c r="U355" s="874"/>
      <c r="V355" s="874"/>
      <c r="W355" s="874"/>
      <c r="X355" s="874"/>
      <c r="Y355" s="874"/>
      <c r="Z355" s="874"/>
      <c r="AA355" s="874"/>
      <c r="AB355" s="874"/>
      <c r="AC355" s="874"/>
      <c r="AD355" s="874"/>
      <c r="AE355" s="874"/>
      <c r="AF355" s="874"/>
    </row>
    <row r="356" spans="1:32" x14ac:dyDescent="0.2">
      <c r="A356" s="872" t="s">
        <v>3081</v>
      </c>
      <c r="B356" s="874" t="s">
        <v>2621</v>
      </c>
      <c r="C356" s="874" t="s">
        <v>2504</v>
      </c>
      <c r="D356" s="874"/>
      <c r="E356" s="874"/>
      <c r="F356" s="874"/>
      <c r="G356" s="874"/>
      <c r="H356" s="874"/>
      <c r="I356" s="874"/>
      <c r="J356" s="874"/>
      <c r="K356" s="874"/>
      <c r="L356" s="874"/>
      <c r="M356" s="874"/>
      <c r="N356" s="874"/>
      <c r="O356" s="874"/>
      <c r="P356" s="874"/>
      <c r="Q356" s="874"/>
      <c r="R356" s="874"/>
      <c r="S356" s="874"/>
      <c r="T356" s="874"/>
      <c r="U356" s="874"/>
      <c r="V356" s="874"/>
      <c r="W356" s="874"/>
      <c r="X356" s="874"/>
      <c r="Y356" s="874"/>
      <c r="Z356" s="874"/>
      <c r="AA356" s="874"/>
      <c r="AB356" s="874"/>
      <c r="AC356" s="874"/>
      <c r="AD356" s="874"/>
      <c r="AE356" s="874"/>
      <c r="AF356" s="874"/>
    </row>
    <row r="357" spans="1:32" x14ac:dyDescent="0.2">
      <c r="A357" s="872" t="s">
        <v>3082</v>
      </c>
      <c r="B357" s="874" t="s">
        <v>2620</v>
      </c>
      <c r="C357" s="874" t="s">
        <v>2365</v>
      </c>
      <c r="D357" s="874"/>
      <c r="E357" s="874"/>
      <c r="F357" s="874"/>
      <c r="G357" s="874"/>
      <c r="H357" s="874"/>
      <c r="I357" s="874"/>
      <c r="J357" s="874"/>
      <c r="K357" s="874"/>
      <c r="L357" s="874"/>
      <c r="M357" s="874"/>
      <c r="N357" s="874"/>
      <c r="O357" s="874"/>
      <c r="P357" s="874"/>
      <c r="Q357" s="874"/>
      <c r="R357" s="874"/>
      <c r="S357" s="874"/>
      <c r="T357" s="874"/>
      <c r="U357" s="874"/>
      <c r="V357" s="874"/>
      <c r="W357" s="874"/>
      <c r="X357" s="874"/>
      <c r="Y357" s="874"/>
      <c r="Z357" s="874"/>
      <c r="AA357" s="874"/>
      <c r="AB357" s="874"/>
      <c r="AC357" s="874"/>
      <c r="AD357" s="874"/>
      <c r="AE357" s="874"/>
      <c r="AF357" s="874"/>
    </row>
    <row r="358" spans="1:32" x14ac:dyDescent="0.2">
      <c r="A358" s="872" t="s">
        <v>3083</v>
      </c>
      <c r="B358" s="874" t="s">
        <v>38</v>
      </c>
      <c r="C358" s="874" t="s">
        <v>710</v>
      </c>
      <c r="D358" s="874" t="s">
        <v>744</v>
      </c>
      <c r="E358" s="874" t="s">
        <v>700</v>
      </c>
      <c r="F358" s="874" t="s">
        <v>701</v>
      </c>
      <c r="G358" s="874" t="s">
        <v>696</v>
      </c>
      <c r="H358" s="874" t="s">
        <v>703</v>
      </c>
      <c r="I358" s="874" t="s">
        <v>704</v>
      </c>
      <c r="J358" s="874" t="s">
        <v>745</v>
      </c>
      <c r="K358" s="874" t="s">
        <v>2547</v>
      </c>
      <c r="L358" s="874"/>
      <c r="M358" s="874"/>
      <c r="N358" s="874"/>
      <c r="O358" s="874"/>
      <c r="P358" s="874"/>
      <c r="Q358" s="874"/>
      <c r="R358" s="874"/>
      <c r="S358" s="874"/>
      <c r="T358" s="874"/>
      <c r="U358" s="874"/>
      <c r="V358" s="874"/>
      <c r="W358" s="874"/>
      <c r="X358" s="874"/>
      <c r="Y358" s="874"/>
      <c r="Z358" s="874"/>
      <c r="AA358" s="874"/>
      <c r="AB358" s="874"/>
      <c r="AC358" s="874"/>
      <c r="AD358" s="874"/>
      <c r="AE358" s="874"/>
      <c r="AF358" s="874"/>
    </row>
    <row r="359" spans="1:32" x14ac:dyDescent="0.2">
      <c r="A359" s="872" t="s">
        <v>3084</v>
      </c>
      <c r="B359" s="874" t="s">
        <v>114</v>
      </c>
      <c r="C359" s="874" t="s">
        <v>704</v>
      </c>
      <c r="D359" s="874" t="s">
        <v>2302</v>
      </c>
      <c r="E359" s="874"/>
      <c r="F359" s="874"/>
      <c r="G359" s="874"/>
      <c r="H359" s="874"/>
      <c r="I359" s="874"/>
      <c r="J359" s="874"/>
      <c r="K359" s="874"/>
      <c r="L359" s="874"/>
      <c r="M359" s="874"/>
      <c r="N359" s="874"/>
      <c r="O359" s="874"/>
      <c r="P359" s="874"/>
      <c r="Q359" s="874"/>
      <c r="R359" s="874"/>
      <c r="S359" s="874"/>
      <c r="T359" s="874"/>
      <c r="U359" s="874"/>
      <c r="V359" s="874"/>
      <c r="W359" s="874"/>
      <c r="X359" s="874"/>
      <c r="Y359" s="874"/>
      <c r="Z359" s="874"/>
      <c r="AA359" s="874"/>
      <c r="AB359" s="874"/>
      <c r="AC359" s="874"/>
      <c r="AD359" s="874"/>
      <c r="AE359" s="874"/>
      <c r="AF359" s="874"/>
    </row>
    <row r="360" spans="1:32" x14ac:dyDescent="0.2">
      <c r="A360" s="872" t="s">
        <v>3085</v>
      </c>
      <c r="B360" s="874" t="s">
        <v>426</v>
      </c>
      <c r="C360" s="874" t="s">
        <v>699</v>
      </c>
      <c r="D360" s="874"/>
      <c r="E360" s="874"/>
      <c r="F360" s="874"/>
      <c r="G360" s="874"/>
      <c r="H360" s="874"/>
      <c r="I360" s="874"/>
      <c r="J360" s="874"/>
      <c r="K360" s="874"/>
      <c r="L360" s="874"/>
      <c r="M360" s="874"/>
      <c r="N360" s="874"/>
      <c r="O360" s="874"/>
      <c r="P360" s="874"/>
      <c r="Q360" s="874"/>
      <c r="R360" s="874"/>
      <c r="S360" s="874"/>
      <c r="T360" s="874"/>
      <c r="U360" s="874"/>
      <c r="V360" s="874"/>
      <c r="W360" s="874"/>
      <c r="X360" s="874"/>
      <c r="Y360" s="874"/>
      <c r="Z360" s="874"/>
      <c r="AA360" s="874"/>
      <c r="AB360" s="874"/>
      <c r="AC360" s="874"/>
      <c r="AD360" s="874"/>
      <c r="AE360" s="874"/>
      <c r="AF360" s="874"/>
    </row>
    <row r="361" spans="1:32" x14ac:dyDescent="0.2">
      <c r="A361" s="872" t="s">
        <v>3086</v>
      </c>
      <c r="B361" s="874" t="s">
        <v>428</v>
      </c>
      <c r="C361" s="874" t="s">
        <v>1012</v>
      </c>
      <c r="D361" s="874" t="s">
        <v>1013</v>
      </c>
      <c r="E361" s="874"/>
      <c r="F361" s="874"/>
      <c r="G361" s="874"/>
      <c r="H361" s="874"/>
      <c r="I361" s="874"/>
      <c r="J361" s="874"/>
      <c r="K361" s="874"/>
      <c r="L361" s="874"/>
      <c r="M361" s="874"/>
      <c r="N361" s="874"/>
      <c r="O361" s="874"/>
      <c r="P361" s="874"/>
      <c r="Q361" s="874"/>
      <c r="R361" s="874"/>
      <c r="S361" s="874"/>
      <c r="T361" s="874"/>
      <c r="U361" s="874"/>
      <c r="V361" s="874"/>
      <c r="W361" s="874"/>
      <c r="X361" s="874"/>
      <c r="Y361" s="874"/>
      <c r="Z361" s="874"/>
      <c r="AA361" s="874"/>
      <c r="AB361" s="874"/>
      <c r="AC361" s="874"/>
      <c r="AD361" s="874"/>
      <c r="AE361" s="874"/>
      <c r="AF361" s="874"/>
    </row>
    <row r="362" spans="1:32" x14ac:dyDescent="0.2">
      <c r="A362" s="872" t="s">
        <v>3088</v>
      </c>
      <c r="B362" s="874" t="s">
        <v>39</v>
      </c>
      <c r="C362" s="874" t="s">
        <v>747</v>
      </c>
      <c r="D362" s="874" t="s">
        <v>748</v>
      </c>
      <c r="E362" s="874" t="s">
        <v>746</v>
      </c>
      <c r="F362" s="874" t="s">
        <v>3698</v>
      </c>
      <c r="G362" s="874"/>
      <c r="H362" s="874"/>
      <c r="I362" s="874"/>
      <c r="J362" s="874"/>
      <c r="K362" s="874"/>
      <c r="L362" s="874"/>
      <c r="M362" s="874"/>
      <c r="N362" s="874"/>
      <c r="O362" s="874"/>
      <c r="P362" s="874"/>
      <c r="Q362" s="874"/>
      <c r="R362" s="874"/>
      <c r="S362" s="874"/>
      <c r="T362" s="874"/>
      <c r="U362" s="874"/>
      <c r="V362" s="874"/>
      <c r="W362" s="874"/>
      <c r="X362" s="874"/>
      <c r="Y362" s="874"/>
      <c r="Z362" s="874"/>
      <c r="AA362" s="874"/>
      <c r="AB362" s="874"/>
      <c r="AC362" s="874"/>
      <c r="AD362" s="874"/>
      <c r="AE362" s="874"/>
      <c r="AF362" s="874"/>
    </row>
    <row r="363" spans="1:32" x14ac:dyDescent="0.2">
      <c r="A363" s="872" t="s">
        <v>3090</v>
      </c>
      <c r="B363" s="874" t="s">
        <v>2600</v>
      </c>
      <c r="C363" s="874" t="s">
        <v>2477</v>
      </c>
      <c r="D363" s="874" t="s">
        <v>778</v>
      </c>
      <c r="E363" s="874" t="s">
        <v>2478</v>
      </c>
      <c r="F363" s="874"/>
      <c r="G363" s="874"/>
      <c r="H363" s="874"/>
      <c r="I363" s="874"/>
      <c r="J363" s="874"/>
      <c r="K363" s="874"/>
      <c r="L363" s="874"/>
      <c r="M363" s="874"/>
      <c r="N363" s="874"/>
      <c r="O363" s="874"/>
      <c r="P363" s="874"/>
      <c r="Q363" s="874"/>
      <c r="R363" s="874"/>
      <c r="S363" s="874"/>
      <c r="T363" s="874"/>
      <c r="U363" s="874"/>
      <c r="V363" s="874"/>
      <c r="W363" s="874"/>
      <c r="X363" s="874"/>
      <c r="Y363" s="874"/>
      <c r="Z363" s="874"/>
      <c r="AA363" s="874"/>
      <c r="AB363" s="874"/>
      <c r="AC363" s="874"/>
      <c r="AD363" s="874"/>
      <c r="AE363" s="874"/>
      <c r="AF363" s="874"/>
    </row>
    <row r="364" spans="1:32" x14ac:dyDescent="0.2">
      <c r="A364" s="872" t="s">
        <v>3091</v>
      </c>
      <c r="B364" s="874" t="s">
        <v>115</v>
      </c>
      <c r="C364" s="874" t="s">
        <v>800</v>
      </c>
      <c r="D364" s="874"/>
      <c r="E364" s="874"/>
      <c r="F364" s="874"/>
      <c r="G364" s="874"/>
      <c r="H364" s="874"/>
      <c r="I364" s="874"/>
      <c r="J364" s="874"/>
      <c r="K364" s="874"/>
      <c r="L364" s="874"/>
      <c r="M364" s="874"/>
      <c r="N364" s="874"/>
      <c r="O364" s="874"/>
      <c r="P364" s="874"/>
      <c r="Q364" s="874"/>
      <c r="R364" s="874"/>
      <c r="S364" s="874"/>
      <c r="T364" s="874"/>
      <c r="U364" s="874"/>
      <c r="V364" s="874"/>
      <c r="W364" s="874"/>
      <c r="X364" s="874"/>
      <c r="Y364" s="874"/>
      <c r="Z364" s="874"/>
      <c r="AA364" s="874"/>
      <c r="AB364" s="874"/>
      <c r="AC364" s="874"/>
      <c r="AD364" s="874"/>
      <c r="AE364" s="874"/>
      <c r="AF364" s="874"/>
    </row>
    <row r="365" spans="1:32" x14ac:dyDescent="0.2">
      <c r="A365" s="872" t="s">
        <v>3092</v>
      </c>
      <c r="B365" s="874" t="s">
        <v>117</v>
      </c>
      <c r="C365" s="875" t="s">
        <v>801</v>
      </c>
      <c r="D365" s="874"/>
      <c r="E365" s="874"/>
      <c r="F365" s="874"/>
      <c r="G365" s="874"/>
      <c r="H365" s="874"/>
      <c r="I365" s="874"/>
      <c r="J365" s="874"/>
      <c r="K365" s="874"/>
      <c r="L365" s="874"/>
      <c r="M365" s="874"/>
      <c r="N365" s="874"/>
      <c r="O365" s="874"/>
      <c r="P365" s="874"/>
      <c r="Q365" s="874"/>
      <c r="R365" s="874"/>
      <c r="S365" s="874"/>
      <c r="T365" s="874"/>
      <c r="U365" s="874"/>
      <c r="V365" s="874"/>
      <c r="W365" s="874"/>
      <c r="X365" s="874"/>
      <c r="Y365" s="874"/>
      <c r="Z365" s="874"/>
      <c r="AA365" s="874"/>
      <c r="AB365" s="874"/>
      <c r="AC365" s="874"/>
      <c r="AD365" s="874"/>
      <c r="AE365" s="874"/>
      <c r="AF365" s="874"/>
    </row>
    <row r="366" spans="1:32" x14ac:dyDescent="0.2">
      <c r="A366" s="872" t="s">
        <v>3093</v>
      </c>
      <c r="B366" s="874" t="s">
        <v>116</v>
      </c>
      <c r="C366" s="874" t="s">
        <v>731</v>
      </c>
      <c r="D366" s="874"/>
      <c r="E366" s="874"/>
      <c r="F366" s="874"/>
      <c r="G366" s="874"/>
      <c r="H366" s="874"/>
      <c r="I366" s="874"/>
      <c r="J366" s="874"/>
      <c r="K366" s="874"/>
      <c r="L366" s="874"/>
      <c r="M366" s="874"/>
      <c r="N366" s="874"/>
      <c r="O366" s="874"/>
      <c r="P366" s="874"/>
      <c r="Q366" s="874"/>
      <c r="R366" s="874"/>
      <c r="S366" s="874"/>
      <c r="T366" s="874"/>
      <c r="U366" s="874"/>
      <c r="V366" s="874"/>
      <c r="W366" s="874"/>
      <c r="X366" s="874"/>
      <c r="Y366" s="874"/>
      <c r="Z366" s="874"/>
      <c r="AA366" s="874"/>
      <c r="AB366" s="874"/>
      <c r="AC366" s="874"/>
      <c r="AD366" s="874"/>
      <c r="AE366" s="874"/>
      <c r="AF366" s="874"/>
    </row>
    <row r="367" spans="1:32" x14ac:dyDescent="0.2">
      <c r="A367" s="872" t="s">
        <v>3094</v>
      </c>
      <c r="B367" s="874" t="s">
        <v>432</v>
      </c>
      <c r="C367" s="874" t="s">
        <v>700</v>
      </c>
      <c r="D367" s="874" t="s">
        <v>759</v>
      </c>
      <c r="E367" s="874" t="s">
        <v>2250</v>
      </c>
      <c r="F367" s="874"/>
      <c r="G367" s="874"/>
      <c r="H367" s="874"/>
      <c r="I367" s="874"/>
      <c r="J367" s="874"/>
      <c r="K367" s="874"/>
      <c r="L367" s="874"/>
      <c r="M367" s="874"/>
      <c r="N367" s="874"/>
      <c r="O367" s="874"/>
      <c r="P367" s="874"/>
      <c r="Q367" s="874"/>
      <c r="R367" s="874"/>
      <c r="S367" s="874"/>
      <c r="T367" s="874"/>
      <c r="U367" s="874"/>
      <c r="V367" s="874"/>
      <c r="W367" s="874"/>
      <c r="X367" s="874"/>
      <c r="Y367" s="874"/>
      <c r="Z367" s="874"/>
      <c r="AA367" s="874"/>
      <c r="AB367" s="874"/>
      <c r="AC367" s="874"/>
      <c r="AD367" s="874"/>
      <c r="AE367" s="874"/>
      <c r="AF367" s="874"/>
    </row>
    <row r="368" spans="1:32" x14ac:dyDescent="0.2">
      <c r="A368" s="872" t="s">
        <v>3095</v>
      </c>
      <c r="B368" s="874" t="s">
        <v>431</v>
      </c>
      <c r="C368" s="874" t="s">
        <v>704</v>
      </c>
      <c r="D368" s="874" t="s">
        <v>1015</v>
      </c>
      <c r="E368" s="874" t="s">
        <v>1016</v>
      </c>
      <c r="F368" s="874" t="s">
        <v>1014</v>
      </c>
      <c r="G368" s="874" t="s">
        <v>2378</v>
      </c>
      <c r="H368" s="874"/>
      <c r="I368" s="874"/>
      <c r="J368" s="874"/>
      <c r="K368" s="874"/>
      <c r="L368" s="874"/>
      <c r="M368" s="874"/>
      <c r="N368" s="874"/>
      <c r="O368" s="874"/>
      <c r="P368" s="874"/>
      <c r="Q368" s="874"/>
      <c r="R368" s="874"/>
      <c r="S368" s="874"/>
      <c r="T368" s="874"/>
      <c r="U368" s="874"/>
      <c r="V368" s="874"/>
      <c r="W368" s="874"/>
      <c r="X368" s="874"/>
      <c r="Y368" s="874"/>
      <c r="Z368" s="874"/>
      <c r="AA368" s="874"/>
      <c r="AB368" s="874"/>
      <c r="AC368" s="874"/>
      <c r="AD368" s="874"/>
      <c r="AE368" s="874"/>
      <c r="AF368" s="874"/>
    </row>
    <row r="369" spans="1:32" x14ac:dyDescent="0.2">
      <c r="A369" s="872" t="s">
        <v>3096</v>
      </c>
      <c r="B369" s="874" t="s">
        <v>429</v>
      </c>
      <c r="C369" s="874" t="s">
        <v>696</v>
      </c>
      <c r="D369" s="874" t="s">
        <v>731</v>
      </c>
      <c r="E369" s="874"/>
      <c r="F369" s="874"/>
      <c r="G369" s="874"/>
      <c r="H369" s="874"/>
      <c r="I369" s="874"/>
      <c r="J369" s="874"/>
      <c r="K369" s="874"/>
      <c r="L369" s="874"/>
      <c r="M369" s="874"/>
      <c r="N369" s="874"/>
      <c r="O369" s="874"/>
      <c r="P369" s="874"/>
      <c r="Q369" s="874"/>
      <c r="R369" s="874"/>
      <c r="S369" s="874"/>
      <c r="T369" s="874"/>
      <c r="U369" s="874"/>
      <c r="V369" s="874"/>
      <c r="W369" s="874"/>
      <c r="X369" s="874"/>
      <c r="Y369" s="874"/>
      <c r="Z369" s="874"/>
      <c r="AA369" s="874"/>
      <c r="AB369" s="874"/>
      <c r="AC369" s="874"/>
      <c r="AD369" s="874"/>
      <c r="AE369" s="874"/>
      <c r="AF369" s="874"/>
    </row>
    <row r="370" spans="1:32" x14ac:dyDescent="0.2">
      <c r="A370" s="872" t="s">
        <v>3097</v>
      </c>
      <c r="B370" s="874" t="s">
        <v>434</v>
      </c>
      <c r="C370" s="874" t="s">
        <v>703</v>
      </c>
      <c r="D370" s="874" t="s">
        <v>2392</v>
      </c>
      <c r="E370" s="874" t="s">
        <v>2393</v>
      </c>
      <c r="F370" s="874" t="s">
        <v>2394</v>
      </c>
      <c r="G370" s="874"/>
      <c r="H370" s="874"/>
      <c r="I370" s="874"/>
      <c r="J370" s="874"/>
      <c r="K370" s="874"/>
      <c r="L370" s="874"/>
      <c r="M370" s="874"/>
      <c r="N370" s="874"/>
      <c r="O370" s="874"/>
      <c r="P370" s="874"/>
      <c r="Q370" s="874"/>
      <c r="R370" s="874"/>
      <c r="S370" s="874"/>
      <c r="T370" s="874"/>
      <c r="U370" s="874"/>
      <c r="V370" s="874"/>
      <c r="W370" s="874"/>
      <c r="X370" s="874"/>
      <c r="Y370" s="874"/>
      <c r="Z370" s="874"/>
      <c r="AA370" s="874"/>
      <c r="AB370" s="874"/>
      <c r="AC370" s="874"/>
      <c r="AD370" s="874"/>
      <c r="AE370" s="874"/>
      <c r="AF370" s="874"/>
    </row>
    <row r="371" spans="1:32" x14ac:dyDescent="0.2">
      <c r="A371" s="872" t="s">
        <v>3098</v>
      </c>
      <c r="B371" s="874" t="s">
        <v>430</v>
      </c>
      <c r="C371" s="874" t="s">
        <v>700</v>
      </c>
      <c r="D371" s="874" t="s">
        <v>697</v>
      </c>
      <c r="E371" s="874" t="s">
        <v>2361</v>
      </c>
      <c r="F371" s="874" t="s">
        <v>2391</v>
      </c>
      <c r="G371" s="874" t="s">
        <v>3682</v>
      </c>
      <c r="H371" s="874" t="s">
        <v>2299</v>
      </c>
      <c r="I371" s="874"/>
      <c r="J371" s="874"/>
      <c r="K371" s="874"/>
      <c r="L371" s="874"/>
      <c r="M371" s="874"/>
      <c r="N371" s="874"/>
      <c r="O371" s="874"/>
      <c r="P371" s="874"/>
      <c r="Q371" s="874"/>
      <c r="R371" s="874"/>
      <c r="S371" s="874"/>
      <c r="T371" s="874"/>
      <c r="U371" s="874"/>
      <c r="V371" s="874"/>
      <c r="W371" s="874"/>
      <c r="X371" s="874"/>
      <c r="Y371" s="874"/>
      <c r="Z371" s="874"/>
      <c r="AA371" s="874"/>
      <c r="AB371" s="874"/>
      <c r="AC371" s="874"/>
      <c r="AD371" s="874"/>
      <c r="AE371" s="874"/>
      <c r="AF371" s="874"/>
    </row>
    <row r="372" spans="1:32" x14ac:dyDescent="0.2">
      <c r="A372" s="872" t="s">
        <v>3099</v>
      </c>
      <c r="B372" s="874" t="s">
        <v>433</v>
      </c>
      <c r="C372" s="459" t="s">
        <v>6518</v>
      </c>
      <c r="D372" s="874" t="s">
        <v>1017</v>
      </c>
      <c r="E372" s="874" t="s">
        <v>2045</v>
      </c>
      <c r="F372" s="874"/>
      <c r="G372" s="874"/>
      <c r="H372" s="874"/>
      <c r="I372" s="874"/>
      <c r="J372" s="874"/>
      <c r="K372" s="874"/>
      <c r="L372" s="874"/>
      <c r="M372" s="874"/>
      <c r="N372" s="874"/>
      <c r="O372" s="874"/>
      <c r="P372" s="874"/>
      <c r="Q372" s="874"/>
      <c r="R372" s="874"/>
      <c r="S372" s="874"/>
      <c r="T372" s="874"/>
      <c r="U372" s="874"/>
      <c r="V372" s="874"/>
      <c r="W372" s="874"/>
      <c r="X372" s="874"/>
      <c r="Y372" s="874"/>
      <c r="Z372" s="874"/>
      <c r="AA372" s="874"/>
      <c r="AB372" s="874"/>
      <c r="AC372" s="874"/>
      <c r="AD372" s="874"/>
      <c r="AE372" s="874"/>
      <c r="AF372" s="874"/>
    </row>
    <row r="373" spans="1:32" x14ac:dyDescent="0.2">
      <c r="A373" s="872" t="s">
        <v>3100</v>
      </c>
      <c r="B373" s="874" t="s">
        <v>435</v>
      </c>
      <c r="C373" s="874" t="s">
        <v>1018</v>
      </c>
      <c r="D373" s="677" t="s">
        <v>2382</v>
      </c>
      <c r="E373" s="874"/>
      <c r="F373" s="874"/>
      <c r="G373" s="874"/>
      <c r="H373" s="874"/>
      <c r="I373" s="874"/>
      <c r="J373" s="874"/>
      <c r="K373" s="874"/>
      <c r="L373" s="874"/>
      <c r="M373" s="874"/>
      <c r="N373" s="874"/>
      <c r="O373" s="874"/>
      <c r="P373" s="874"/>
      <c r="Q373" s="874"/>
      <c r="R373" s="874"/>
      <c r="S373" s="874"/>
      <c r="T373" s="874"/>
      <c r="U373" s="874"/>
      <c r="V373" s="874"/>
      <c r="W373" s="874"/>
      <c r="X373" s="874"/>
      <c r="Y373" s="874"/>
      <c r="Z373" s="874"/>
      <c r="AA373" s="874"/>
      <c r="AB373" s="874"/>
      <c r="AC373" s="874"/>
      <c r="AD373" s="874"/>
      <c r="AE373" s="874"/>
      <c r="AF373" s="874"/>
    </row>
    <row r="374" spans="1:32" x14ac:dyDescent="0.2">
      <c r="A374" s="872" t="s">
        <v>3101</v>
      </c>
      <c r="B374" s="874" t="s">
        <v>40</v>
      </c>
      <c r="C374" s="874" t="s">
        <v>2361</v>
      </c>
      <c r="D374" s="874" t="s">
        <v>696</v>
      </c>
      <c r="E374" s="874" t="s">
        <v>704</v>
      </c>
      <c r="F374" s="874" t="s">
        <v>2275</v>
      </c>
      <c r="G374" s="874"/>
      <c r="H374" s="874"/>
      <c r="I374" s="874"/>
      <c r="J374" s="874"/>
      <c r="K374" s="874"/>
      <c r="L374" s="874"/>
      <c r="M374" s="874"/>
      <c r="N374" s="874"/>
      <c r="O374" s="874"/>
      <c r="P374" s="874"/>
      <c r="Q374" s="874"/>
      <c r="R374" s="874"/>
      <c r="S374" s="874"/>
      <c r="T374" s="874"/>
      <c r="U374" s="874"/>
      <c r="V374" s="874"/>
      <c r="W374" s="874"/>
      <c r="X374" s="874"/>
      <c r="Y374" s="874"/>
      <c r="Z374" s="874"/>
      <c r="AA374" s="874"/>
      <c r="AB374" s="874"/>
      <c r="AC374" s="874"/>
      <c r="AD374" s="874"/>
      <c r="AE374" s="874"/>
      <c r="AF374" s="874"/>
    </row>
    <row r="375" spans="1:32" x14ac:dyDescent="0.2">
      <c r="A375" s="872" t="s">
        <v>3102</v>
      </c>
      <c r="B375" s="874" t="s">
        <v>118</v>
      </c>
      <c r="C375" s="874" t="s">
        <v>700</v>
      </c>
      <c r="D375" s="874" t="s">
        <v>756</v>
      </c>
      <c r="E375" s="874" t="s">
        <v>802</v>
      </c>
      <c r="F375" s="874" t="s">
        <v>803</v>
      </c>
      <c r="G375" s="874"/>
      <c r="H375" s="874"/>
      <c r="I375" s="874"/>
      <c r="J375" s="874"/>
      <c r="K375" s="874"/>
      <c r="L375" s="874"/>
      <c r="M375" s="874"/>
      <c r="N375" s="874"/>
      <c r="O375" s="874"/>
      <c r="P375" s="874"/>
      <c r="Q375" s="874"/>
      <c r="R375" s="874"/>
      <c r="S375" s="874"/>
      <c r="T375" s="874"/>
      <c r="U375" s="874"/>
      <c r="V375" s="874"/>
      <c r="W375" s="874"/>
      <c r="X375" s="874"/>
      <c r="Y375" s="874"/>
      <c r="Z375" s="874"/>
      <c r="AA375" s="874"/>
      <c r="AB375" s="874"/>
      <c r="AC375" s="874"/>
      <c r="AD375" s="874"/>
      <c r="AE375" s="874"/>
      <c r="AF375" s="874"/>
    </row>
    <row r="376" spans="1:32" x14ac:dyDescent="0.2">
      <c r="A376" s="872" t="s">
        <v>3103</v>
      </c>
      <c r="B376" s="874" t="s">
        <v>2601</v>
      </c>
      <c r="C376" s="874" t="s">
        <v>2045</v>
      </c>
      <c r="D376" s="874"/>
      <c r="E376" s="874"/>
      <c r="F376" s="874"/>
      <c r="G376" s="874"/>
      <c r="H376" s="874"/>
      <c r="I376" s="874"/>
      <c r="J376" s="874"/>
      <c r="K376" s="874"/>
      <c r="L376" s="874"/>
      <c r="M376" s="874"/>
      <c r="N376" s="874"/>
      <c r="O376" s="874"/>
      <c r="P376" s="874"/>
      <c r="Q376" s="874"/>
      <c r="R376" s="874"/>
      <c r="S376" s="874"/>
      <c r="T376" s="874"/>
      <c r="U376" s="874"/>
      <c r="V376" s="874"/>
      <c r="W376" s="874"/>
      <c r="X376" s="874"/>
      <c r="Y376" s="874"/>
      <c r="Z376" s="874"/>
      <c r="AA376" s="874"/>
      <c r="AB376" s="874"/>
      <c r="AC376" s="874"/>
      <c r="AD376" s="874"/>
      <c r="AE376" s="874"/>
      <c r="AF376" s="874"/>
    </row>
    <row r="377" spans="1:32" x14ac:dyDescent="0.2">
      <c r="A377" s="872" t="s">
        <v>3104</v>
      </c>
      <c r="B377" s="874" t="s">
        <v>437</v>
      </c>
      <c r="C377" s="874" t="s">
        <v>704</v>
      </c>
      <c r="D377" s="459" t="s">
        <v>2046</v>
      </c>
      <c r="E377" s="874" t="s">
        <v>2132</v>
      </c>
      <c r="F377" s="874"/>
      <c r="G377" s="874"/>
      <c r="H377" s="874"/>
      <c r="I377" s="874"/>
      <c r="J377" s="874"/>
      <c r="K377" s="874"/>
      <c r="L377" s="874"/>
      <c r="M377" s="874"/>
      <c r="N377" s="874"/>
      <c r="O377" s="874"/>
      <c r="P377" s="874"/>
      <c r="Q377" s="874"/>
      <c r="R377" s="874"/>
      <c r="S377" s="874"/>
      <c r="T377" s="874"/>
      <c r="U377" s="874"/>
      <c r="V377" s="874"/>
      <c r="W377" s="874"/>
      <c r="X377" s="874"/>
      <c r="Y377" s="874"/>
      <c r="Z377" s="874"/>
      <c r="AA377" s="874"/>
      <c r="AB377" s="874"/>
      <c r="AC377" s="874"/>
      <c r="AD377" s="874"/>
      <c r="AE377" s="874"/>
      <c r="AF377" s="874"/>
    </row>
    <row r="378" spans="1:32" x14ac:dyDescent="0.2">
      <c r="A378" s="872" t="s">
        <v>3105</v>
      </c>
      <c r="B378" s="874" t="s">
        <v>436</v>
      </c>
      <c r="C378" s="874" t="s">
        <v>853</v>
      </c>
      <c r="D378" s="874" t="s">
        <v>799</v>
      </c>
      <c r="E378" s="874"/>
      <c r="F378" s="874"/>
      <c r="G378" s="874"/>
      <c r="H378" s="874"/>
      <c r="I378" s="874"/>
      <c r="J378" s="874"/>
      <c r="K378" s="874"/>
      <c r="L378" s="874"/>
      <c r="M378" s="874"/>
      <c r="N378" s="874"/>
      <c r="O378" s="874"/>
      <c r="P378" s="874"/>
      <c r="Q378" s="874"/>
      <c r="R378" s="874"/>
      <c r="S378" s="874"/>
      <c r="T378" s="874"/>
      <c r="U378" s="874"/>
      <c r="V378" s="874"/>
      <c r="W378" s="874"/>
      <c r="X378" s="874"/>
      <c r="Y378" s="874"/>
      <c r="Z378" s="874"/>
      <c r="AA378" s="874"/>
      <c r="AB378" s="874"/>
      <c r="AC378" s="874"/>
      <c r="AD378" s="874"/>
      <c r="AE378" s="874"/>
      <c r="AF378" s="874"/>
    </row>
    <row r="379" spans="1:32" x14ac:dyDescent="0.2">
      <c r="A379" s="872" t="s">
        <v>3106</v>
      </c>
      <c r="B379" s="874" t="s">
        <v>2622</v>
      </c>
      <c r="C379" s="874" t="s">
        <v>2395</v>
      </c>
      <c r="D379" s="874"/>
      <c r="E379" s="874"/>
      <c r="F379" s="874"/>
      <c r="G379" s="874"/>
      <c r="H379" s="874"/>
      <c r="I379" s="874"/>
      <c r="J379" s="874"/>
      <c r="K379" s="874"/>
      <c r="L379" s="874"/>
      <c r="M379" s="874"/>
      <c r="N379" s="874"/>
      <c r="O379" s="874"/>
      <c r="P379" s="874"/>
      <c r="Q379" s="874"/>
      <c r="R379" s="874"/>
      <c r="S379" s="874"/>
      <c r="T379" s="874"/>
      <c r="U379" s="874"/>
      <c r="V379" s="874"/>
      <c r="W379" s="874"/>
      <c r="X379" s="874"/>
      <c r="Y379" s="874"/>
      <c r="Z379" s="874"/>
      <c r="AA379" s="874"/>
      <c r="AB379" s="874"/>
      <c r="AC379" s="874"/>
      <c r="AD379" s="874"/>
      <c r="AE379" s="874"/>
      <c r="AF379" s="874"/>
    </row>
    <row r="380" spans="1:32" x14ac:dyDescent="0.2">
      <c r="A380" s="872" t="s">
        <v>3107</v>
      </c>
      <c r="B380" s="874" t="s">
        <v>41</v>
      </c>
      <c r="C380" s="874" t="s">
        <v>2361</v>
      </c>
      <c r="D380" s="874" t="s">
        <v>696</v>
      </c>
      <c r="E380" s="874" t="s">
        <v>704</v>
      </c>
      <c r="F380" s="874" t="s">
        <v>2036</v>
      </c>
      <c r="G380" s="874"/>
      <c r="H380" s="874"/>
      <c r="I380" s="874"/>
      <c r="J380" s="874"/>
      <c r="K380" s="874"/>
      <c r="L380" s="874"/>
      <c r="M380" s="874"/>
      <c r="N380" s="874"/>
      <c r="O380" s="874"/>
      <c r="P380" s="874"/>
      <c r="Q380" s="874"/>
      <c r="R380" s="874"/>
      <c r="S380" s="874"/>
      <c r="T380" s="874"/>
      <c r="U380" s="874"/>
      <c r="V380" s="874"/>
      <c r="W380" s="874"/>
      <c r="X380" s="874"/>
      <c r="Y380" s="874"/>
      <c r="Z380" s="874"/>
      <c r="AA380" s="874"/>
      <c r="AB380" s="874"/>
      <c r="AC380" s="874"/>
      <c r="AD380" s="874"/>
      <c r="AE380" s="874"/>
      <c r="AF380" s="874"/>
    </row>
    <row r="381" spans="1:32" x14ac:dyDescent="0.2">
      <c r="A381" s="872" t="s">
        <v>3108</v>
      </c>
      <c r="B381" s="874" t="s">
        <v>119</v>
      </c>
      <c r="C381" s="874" t="s">
        <v>697</v>
      </c>
      <c r="D381" s="874" t="s">
        <v>2279</v>
      </c>
      <c r="E381" s="874"/>
      <c r="F381" s="874"/>
      <c r="G381" s="874"/>
      <c r="H381" s="874"/>
      <c r="I381" s="874"/>
      <c r="J381" s="874"/>
      <c r="K381" s="874"/>
      <c r="L381" s="874"/>
      <c r="M381" s="874"/>
      <c r="N381" s="874"/>
      <c r="O381" s="874"/>
      <c r="P381" s="874"/>
      <c r="Q381" s="874"/>
      <c r="R381" s="874"/>
      <c r="S381" s="874"/>
      <c r="T381" s="874"/>
      <c r="U381" s="874"/>
      <c r="V381" s="874"/>
      <c r="W381" s="874"/>
      <c r="X381" s="874"/>
      <c r="Y381" s="874"/>
      <c r="Z381" s="874"/>
      <c r="AA381" s="874"/>
      <c r="AB381" s="874"/>
      <c r="AC381" s="874"/>
      <c r="AD381" s="874"/>
      <c r="AE381" s="874"/>
      <c r="AF381" s="874"/>
    </row>
    <row r="382" spans="1:32" x14ac:dyDescent="0.2">
      <c r="A382" s="872" t="s">
        <v>3109</v>
      </c>
      <c r="B382" s="874" t="s">
        <v>120</v>
      </c>
      <c r="C382" s="874" t="s">
        <v>804</v>
      </c>
      <c r="D382" s="874" t="s">
        <v>805</v>
      </c>
      <c r="E382" s="874" t="s">
        <v>731</v>
      </c>
      <c r="F382" s="874"/>
      <c r="G382" s="874"/>
      <c r="H382" s="874"/>
      <c r="I382" s="874"/>
      <c r="J382" s="874"/>
      <c r="K382" s="874"/>
      <c r="L382" s="874"/>
      <c r="M382" s="874"/>
      <c r="N382" s="874"/>
      <c r="O382" s="874"/>
      <c r="P382" s="874"/>
      <c r="Q382" s="874"/>
      <c r="R382" s="874"/>
      <c r="S382" s="874"/>
      <c r="T382" s="874"/>
      <c r="U382" s="874"/>
      <c r="V382" s="874"/>
      <c r="W382" s="874"/>
      <c r="X382" s="874"/>
      <c r="Y382" s="874"/>
      <c r="Z382" s="874"/>
      <c r="AA382" s="874"/>
      <c r="AB382" s="874"/>
      <c r="AC382" s="874"/>
      <c r="AD382" s="874"/>
      <c r="AE382" s="874"/>
      <c r="AF382" s="874"/>
    </row>
    <row r="383" spans="1:32" x14ac:dyDescent="0.2">
      <c r="A383" s="872" t="s">
        <v>3110</v>
      </c>
      <c r="B383" s="874" t="s">
        <v>441</v>
      </c>
      <c r="C383" s="874" t="s">
        <v>699</v>
      </c>
      <c r="D383" s="874" t="s">
        <v>2282</v>
      </c>
      <c r="E383" s="874" t="s">
        <v>788</v>
      </c>
      <c r="F383" s="874" t="s">
        <v>2133</v>
      </c>
      <c r="G383" s="874" t="s">
        <v>2299</v>
      </c>
      <c r="H383" s="874"/>
      <c r="I383" s="874"/>
      <c r="J383" s="874"/>
      <c r="K383" s="874"/>
      <c r="L383" s="874"/>
      <c r="M383" s="874"/>
      <c r="N383" s="874"/>
      <c r="O383" s="874"/>
      <c r="P383" s="874"/>
      <c r="Q383" s="874"/>
      <c r="R383" s="874"/>
      <c r="S383" s="874"/>
      <c r="T383" s="874"/>
      <c r="U383" s="874"/>
      <c r="V383" s="874"/>
      <c r="W383" s="874"/>
      <c r="X383" s="874"/>
      <c r="Y383" s="874"/>
      <c r="Z383" s="874"/>
      <c r="AA383" s="874"/>
      <c r="AB383" s="874"/>
      <c r="AC383" s="874"/>
      <c r="AD383" s="874"/>
      <c r="AE383" s="874"/>
      <c r="AF383" s="874"/>
    </row>
    <row r="384" spans="1:32" x14ac:dyDescent="0.2">
      <c r="A384" s="872" t="s">
        <v>3111</v>
      </c>
      <c r="B384" s="874" t="s">
        <v>439</v>
      </c>
      <c r="C384" s="874" t="s">
        <v>932</v>
      </c>
      <c r="D384" s="874"/>
      <c r="E384" s="874"/>
      <c r="F384" s="874"/>
      <c r="G384" s="874"/>
      <c r="H384" s="874"/>
      <c r="I384" s="874"/>
      <c r="J384" s="874"/>
      <c r="K384" s="874"/>
      <c r="L384" s="874"/>
      <c r="M384" s="874"/>
      <c r="N384" s="874"/>
      <c r="O384" s="874"/>
      <c r="P384" s="874"/>
      <c r="Q384" s="874"/>
      <c r="R384" s="874"/>
      <c r="S384" s="874"/>
      <c r="T384" s="874"/>
      <c r="U384" s="874"/>
      <c r="V384" s="874"/>
      <c r="W384" s="874"/>
      <c r="X384" s="874"/>
      <c r="Y384" s="874"/>
      <c r="Z384" s="874"/>
      <c r="AA384" s="874"/>
      <c r="AB384" s="874"/>
      <c r="AC384" s="874"/>
      <c r="AD384" s="874"/>
      <c r="AE384" s="874"/>
      <c r="AF384" s="874"/>
    </row>
    <row r="385" spans="1:32" x14ac:dyDescent="0.2">
      <c r="A385" s="872" t="s">
        <v>3112</v>
      </c>
      <c r="B385" s="874" t="s">
        <v>440</v>
      </c>
      <c r="C385" s="874" t="s">
        <v>814</v>
      </c>
      <c r="D385" s="874"/>
      <c r="E385" s="874"/>
      <c r="F385" s="874"/>
      <c r="G385" s="874"/>
      <c r="H385" s="874"/>
      <c r="I385" s="874"/>
      <c r="J385" s="874"/>
      <c r="K385" s="874"/>
      <c r="L385" s="874"/>
      <c r="M385" s="874"/>
      <c r="N385" s="874"/>
      <c r="O385" s="874"/>
      <c r="P385" s="874"/>
      <c r="Q385" s="874"/>
      <c r="R385" s="874"/>
      <c r="S385" s="874"/>
      <c r="T385" s="874"/>
      <c r="U385" s="874"/>
      <c r="V385" s="874"/>
      <c r="W385" s="874"/>
      <c r="X385" s="874"/>
      <c r="Y385" s="874"/>
      <c r="Z385" s="874"/>
      <c r="AA385" s="874"/>
      <c r="AB385" s="874"/>
      <c r="AC385" s="874"/>
      <c r="AD385" s="874"/>
      <c r="AE385" s="874"/>
      <c r="AF385" s="874"/>
    </row>
    <row r="386" spans="1:32" x14ac:dyDescent="0.2">
      <c r="A386" s="872" t="s">
        <v>3113</v>
      </c>
      <c r="B386" s="874" t="s">
        <v>438</v>
      </c>
      <c r="C386" s="874" t="s">
        <v>781</v>
      </c>
      <c r="D386" s="874" t="s">
        <v>2302</v>
      </c>
      <c r="E386" s="874"/>
      <c r="F386" s="874"/>
      <c r="G386" s="874"/>
      <c r="H386" s="874"/>
      <c r="I386" s="874"/>
      <c r="J386" s="874"/>
      <c r="K386" s="874"/>
      <c r="L386" s="874"/>
      <c r="M386" s="874"/>
      <c r="N386" s="874"/>
      <c r="O386" s="874"/>
      <c r="P386" s="874"/>
      <c r="Q386" s="874"/>
      <c r="R386" s="874"/>
      <c r="S386" s="874"/>
      <c r="T386" s="874"/>
      <c r="U386" s="874"/>
      <c r="V386" s="874"/>
      <c r="W386" s="874"/>
      <c r="X386" s="874"/>
      <c r="Y386" s="874"/>
      <c r="Z386" s="874"/>
      <c r="AA386" s="874"/>
      <c r="AB386" s="874"/>
      <c r="AC386" s="874"/>
      <c r="AD386" s="874"/>
      <c r="AE386" s="874"/>
      <c r="AF386" s="874"/>
    </row>
    <row r="387" spans="1:32" x14ac:dyDescent="0.2">
      <c r="A387" s="872" t="s">
        <v>3114</v>
      </c>
      <c r="B387" s="874" t="s">
        <v>42</v>
      </c>
      <c r="C387" s="874" t="s">
        <v>710</v>
      </c>
      <c r="D387" s="874" t="s">
        <v>698</v>
      </c>
      <c r="E387" s="874" t="s">
        <v>2362</v>
      </c>
      <c r="F387" s="874" t="s">
        <v>701</v>
      </c>
      <c r="G387" s="874" t="s">
        <v>696</v>
      </c>
      <c r="H387" s="874" t="s">
        <v>704</v>
      </c>
      <c r="I387" s="874" t="s">
        <v>705</v>
      </c>
      <c r="J387" s="874" t="s">
        <v>750</v>
      </c>
      <c r="K387" s="874"/>
      <c r="L387" s="874"/>
      <c r="M387" s="874"/>
      <c r="N387" s="874"/>
      <c r="O387" s="874"/>
      <c r="P387" s="874"/>
      <c r="Q387" s="874"/>
      <c r="R387" s="874"/>
      <c r="S387" s="874"/>
      <c r="T387" s="874"/>
      <c r="U387" s="874"/>
      <c r="V387" s="874"/>
      <c r="W387" s="874"/>
      <c r="X387" s="874"/>
      <c r="Y387" s="874"/>
      <c r="Z387" s="874"/>
      <c r="AA387" s="874"/>
      <c r="AB387" s="874"/>
      <c r="AC387" s="874"/>
      <c r="AD387" s="874"/>
      <c r="AE387" s="874"/>
      <c r="AF387" s="874"/>
    </row>
    <row r="388" spans="1:32" x14ac:dyDescent="0.2">
      <c r="A388" s="872" t="s">
        <v>3115</v>
      </c>
      <c r="B388" s="874" t="s">
        <v>2656</v>
      </c>
      <c r="C388" s="874" t="s">
        <v>2134</v>
      </c>
      <c r="D388" s="874" t="s">
        <v>808</v>
      </c>
      <c r="E388" s="874"/>
      <c r="F388" s="874"/>
      <c r="G388" s="874"/>
      <c r="H388" s="874"/>
      <c r="I388" s="874"/>
      <c r="J388" s="874"/>
      <c r="K388" s="874"/>
      <c r="L388" s="874"/>
      <c r="M388" s="874"/>
      <c r="N388" s="874"/>
      <c r="O388" s="874"/>
      <c r="P388" s="874"/>
      <c r="Q388" s="874"/>
      <c r="R388" s="874"/>
      <c r="S388" s="874"/>
      <c r="T388" s="874"/>
      <c r="U388" s="874"/>
      <c r="V388" s="874"/>
      <c r="W388" s="874"/>
      <c r="X388" s="874"/>
      <c r="Y388" s="874"/>
      <c r="Z388" s="874"/>
      <c r="AA388" s="874"/>
      <c r="AB388" s="874"/>
      <c r="AC388" s="874"/>
      <c r="AD388" s="874"/>
      <c r="AE388" s="874"/>
      <c r="AF388" s="874"/>
    </row>
    <row r="389" spans="1:32" x14ac:dyDescent="0.2">
      <c r="A389" s="872" t="s">
        <v>3116</v>
      </c>
      <c r="B389" s="874" t="s">
        <v>2602</v>
      </c>
      <c r="C389" s="874" t="s">
        <v>2479</v>
      </c>
      <c r="D389" s="874" t="s">
        <v>2480</v>
      </c>
      <c r="E389" s="874"/>
      <c r="F389" s="874"/>
      <c r="G389" s="874"/>
      <c r="H389" s="874"/>
      <c r="I389" s="874"/>
      <c r="J389" s="874"/>
      <c r="K389" s="874"/>
      <c r="L389" s="874"/>
      <c r="M389" s="874"/>
      <c r="N389" s="874"/>
      <c r="O389" s="874"/>
      <c r="P389" s="874"/>
      <c r="Q389" s="874"/>
      <c r="R389" s="874"/>
      <c r="S389" s="874"/>
      <c r="T389" s="874"/>
      <c r="U389" s="874"/>
      <c r="V389" s="874"/>
      <c r="W389" s="874"/>
      <c r="Y389" s="874"/>
      <c r="Z389" s="874"/>
      <c r="AA389" s="874"/>
      <c r="AB389" s="874"/>
      <c r="AC389" s="874"/>
      <c r="AD389" s="874"/>
      <c r="AE389" s="874"/>
      <c r="AF389" s="874"/>
    </row>
    <row r="390" spans="1:32" x14ac:dyDescent="0.2">
      <c r="A390" s="872" t="s">
        <v>3117</v>
      </c>
      <c r="B390" s="874" t="s">
        <v>121</v>
      </c>
      <c r="C390" s="874" t="s">
        <v>731</v>
      </c>
      <c r="D390" s="874"/>
      <c r="E390" s="874"/>
      <c r="F390" s="874"/>
      <c r="G390" s="874"/>
      <c r="H390" s="874"/>
      <c r="I390" s="874"/>
      <c r="J390" s="874"/>
      <c r="K390" s="874"/>
      <c r="L390" s="874"/>
      <c r="M390" s="874"/>
      <c r="N390" s="874"/>
      <c r="O390" s="874"/>
      <c r="P390" s="874"/>
      <c r="Q390" s="874"/>
      <c r="R390" s="874"/>
      <c r="S390" s="874"/>
      <c r="T390" s="874"/>
      <c r="U390" s="874"/>
      <c r="V390" s="874"/>
      <c r="W390" s="874"/>
      <c r="X390" s="874"/>
      <c r="Y390" s="874"/>
      <c r="Z390" s="874"/>
      <c r="AA390" s="874"/>
      <c r="AB390" s="874"/>
      <c r="AC390" s="874"/>
      <c r="AD390" s="874"/>
      <c r="AE390" s="874"/>
      <c r="AF390" s="874"/>
    </row>
    <row r="391" spans="1:32" x14ac:dyDescent="0.2">
      <c r="A391" s="872" t="s">
        <v>3118</v>
      </c>
      <c r="B391" s="874" t="s">
        <v>444</v>
      </c>
      <c r="C391" s="874" t="s">
        <v>784</v>
      </c>
      <c r="D391" s="874" t="s">
        <v>1020</v>
      </c>
      <c r="E391" s="874" t="s">
        <v>1021</v>
      </c>
      <c r="F391" s="874"/>
      <c r="G391" s="874"/>
      <c r="H391" s="874"/>
      <c r="I391" s="874"/>
      <c r="J391" s="874"/>
      <c r="K391" s="874"/>
      <c r="L391" s="874"/>
      <c r="M391" s="874"/>
      <c r="N391" s="874"/>
      <c r="O391" s="874"/>
      <c r="P391" s="874"/>
      <c r="Q391" s="874"/>
      <c r="R391" s="874"/>
      <c r="S391" s="874"/>
      <c r="T391" s="874"/>
      <c r="U391" s="874"/>
      <c r="V391" s="874"/>
      <c r="W391" s="874"/>
      <c r="X391" s="874"/>
      <c r="Y391" s="874"/>
      <c r="Z391" s="874"/>
      <c r="AA391" s="874"/>
      <c r="AB391" s="874"/>
      <c r="AC391" s="874"/>
      <c r="AD391" s="874"/>
      <c r="AE391" s="874"/>
      <c r="AF391" s="874"/>
    </row>
    <row r="392" spans="1:32" x14ac:dyDescent="0.2">
      <c r="A392" s="872" t="s">
        <v>3119</v>
      </c>
      <c r="B392" s="874" t="s">
        <v>446</v>
      </c>
      <c r="C392" s="874" t="s">
        <v>702</v>
      </c>
      <c r="D392" s="874"/>
      <c r="E392" s="874"/>
      <c r="F392" s="874"/>
      <c r="G392" s="874"/>
      <c r="H392" s="874"/>
      <c r="I392" s="874"/>
      <c r="J392" s="874"/>
      <c r="K392" s="874"/>
      <c r="L392" s="874"/>
      <c r="M392" s="874"/>
      <c r="N392" s="874"/>
      <c r="O392" s="874"/>
      <c r="P392" s="874"/>
      <c r="Q392" s="874"/>
      <c r="R392" s="874"/>
      <c r="S392" s="874"/>
      <c r="T392" s="874"/>
      <c r="U392" s="874"/>
      <c r="V392" s="874"/>
      <c r="W392" s="874"/>
      <c r="X392" s="874"/>
      <c r="Y392" s="874"/>
      <c r="Z392" s="874"/>
      <c r="AA392" s="874"/>
      <c r="AB392" s="874"/>
      <c r="AC392" s="874"/>
      <c r="AD392" s="874"/>
      <c r="AE392" s="874"/>
      <c r="AF392" s="874"/>
    </row>
    <row r="393" spans="1:32" x14ac:dyDescent="0.2">
      <c r="A393" s="872" t="s">
        <v>3120</v>
      </c>
      <c r="B393" s="874" t="s">
        <v>445</v>
      </c>
      <c r="C393" s="874" t="s">
        <v>893</v>
      </c>
      <c r="D393" s="874" t="s">
        <v>835</v>
      </c>
      <c r="E393" s="874" t="s">
        <v>2361</v>
      </c>
      <c r="F393" s="874"/>
      <c r="G393" s="874"/>
      <c r="H393" s="874"/>
      <c r="I393" s="874"/>
      <c r="J393" s="874"/>
      <c r="K393" s="874"/>
      <c r="L393" s="874"/>
      <c r="M393" s="874"/>
      <c r="N393" s="874"/>
      <c r="O393" s="874"/>
      <c r="P393" s="874"/>
      <c r="Q393" s="874"/>
      <c r="R393" s="874"/>
      <c r="S393" s="874"/>
      <c r="T393" s="874"/>
      <c r="U393" s="874"/>
      <c r="V393" s="874"/>
      <c r="W393" s="874"/>
      <c r="X393" s="874"/>
      <c r="Y393" s="874"/>
      <c r="Z393" s="874"/>
      <c r="AA393" s="874"/>
      <c r="AB393" s="874"/>
      <c r="AC393" s="874"/>
      <c r="AD393" s="874"/>
      <c r="AE393" s="874"/>
      <c r="AF393" s="874"/>
    </row>
    <row r="394" spans="1:32" x14ac:dyDescent="0.2">
      <c r="A394" s="872" t="s">
        <v>3121</v>
      </c>
      <c r="B394" s="874" t="s">
        <v>443</v>
      </c>
      <c r="C394" s="874" t="s">
        <v>853</v>
      </c>
      <c r="D394" s="874" t="s">
        <v>2302</v>
      </c>
      <c r="E394" s="874"/>
      <c r="F394" s="874"/>
      <c r="G394" s="874"/>
      <c r="H394" s="874"/>
      <c r="I394" s="874"/>
      <c r="J394" s="874"/>
      <c r="K394" s="874"/>
      <c r="L394" s="874"/>
      <c r="M394" s="874"/>
      <c r="N394" s="874"/>
      <c r="O394" s="874"/>
      <c r="P394" s="874"/>
      <c r="Q394" s="874"/>
      <c r="R394" s="874"/>
      <c r="S394" s="874"/>
      <c r="T394" s="874"/>
      <c r="U394" s="874"/>
      <c r="V394" s="874"/>
      <c r="W394" s="874"/>
      <c r="X394" s="874"/>
      <c r="Y394" s="874"/>
      <c r="Z394" s="874"/>
      <c r="AA394" s="874"/>
      <c r="AB394" s="874"/>
      <c r="AC394" s="874"/>
      <c r="AD394" s="874"/>
      <c r="AE394" s="874"/>
      <c r="AF394" s="874"/>
    </row>
    <row r="395" spans="1:32" x14ac:dyDescent="0.2">
      <c r="A395" s="872" t="s">
        <v>3122</v>
      </c>
      <c r="B395" s="874" t="s">
        <v>442</v>
      </c>
      <c r="C395" s="874" t="s">
        <v>731</v>
      </c>
      <c r="D395" s="874" t="s">
        <v>3654</v>
      </c>
      <c r="E395" s="874"/>
      <c r="F395" s="874"/>
      <c r="G395" s="874"/>
      <c r="H395" s="874"/>
      <c r="I395" s="874"/>
      <c r="J395" s="874"/>
      <c r="K395" s="874"/>
      <c r="L395" s="874"/>
      <c r="M395" s="874"/>
      <c r="N395" s="874"/>
      <c r="O395" s="874"/>
      <c r="P395" s="874"/>
      <c r="Q395" s="874"/>
      <c r="R395" s="874"/>
      <c r="S395" s="874"/>
      <c r="T395" s="874"/>
      <c r="U395" s="874"/>
      <c r="V395" s="874"/>
      <c r="W395" s="874"/>
      <c r="X395" s="874"/>
      <c r="Y395" s="874"/>
      <c r="Z395" s="874"/>
      <c r="AA395" s="874"/>
      <c r="AB395" s="874"/>
      <c r="AC395" s="874"/>
      <c r="AD395" s="874"/>
      <c r="AE395" s="874"/>
      <c r="AF395" s="874"/>
    </row>
    <row r="396" spans="1:32" x14ac:dyDescent="0.2">
      <c r="A396" s="872" t="s">
        <v>3123</v>
      </c>
      <c r="B396" s="874" t="s">
        <v>2623</v>
      </c>
      <c r="C396" s="874" t="s">
        <v>727</v>
      </c>
      <c r="D396" s="874" t="s">
        <v>2302</v>
      </c>
      <c r="E396" s="874"/>
      <c r="F396" s="874"/>
      <c r="G396" s="874"/>
      <c r="H396" s="874"/>
      <c r="I396" s="874"/>
      <c r="J396" s="874"/>
      <c r="K396" s="874"/>
      <c r="L396" s="874"/>
      <c r="M396" s="874"/>
      <c r="N396" s="874"/>
      <c r="O396" s="874"/>
      <c r="P396" s="874"/>
      <c r="Q396" s="874"/>
      <c r="R396" s="874"/>
      <c r="S396" s="874"/>
      <c r="T396" s="874"/>
      <c r="U396" s="874"/>
      <c r="V396" s="874"/>
      <c r="W396" s="874"/>
      <c r="X396" s="874"/>
      <c r="Y396" s="874"/>
      <c r="Z396" s="874"/>
      <c r="AA396" s="874"/>
      <c r="AB396" s="874"/>
      <c r="AC396" s="874"/>
      <c r="AD396" s="874"/>
      <c r="AE396" s="874"/>
      <c r="AF396" s="874"/>
    </row>
    <row r="397" spans="1:32" x14ac:dyDescent="0.2">
      <c r="A397" s="872" t="s">
        <v>3124</v>
      </c>
      <c r="B397" s="874" t="s">
        <v>3125</v>
      </c>
      <c r="C397" s="874" t="s">
        <v>3644</v>
      </c>
      <c r="D397" s="874"/>
      <c r="E397" s="874"/>
      <c r="F397" s="874"/>
      <c r="G397" s="874"/>
      <c r="H397" s="874"/>
      <c r="I397" s="874"/>
      <c r="J397" s="874"/>
      <c r="K397" s="874"/>
      <c r="L397" s="874"/>
      <c r="M397" s="874"/>
      <c r="N397" s="874"/>
      <c r="O397" s="874"/>
      <c r="P397" s="874"/>
      <c r="Q397" s="874"/>
      <c r="R397" s="874"/>
      <c r="S397" s="874"/>
      <c r="T397" s="874"/>
      <c r="U397" s="874"/>
      <c r="V397" s="874"/>
      <c r="W397" s="874"/>
      <c r="X397" s="874"/>
      <c r="Y397" s="874"/>
      <c r="Z397" s="874"/>
      <c r="AA397" s="874"/>
      <c r="AB397" s="874"/>
      <c r="AC397" s="874"/>
      <c r="AD397" s="874"/>
      <c r="AE397" s="874"/>
      <c r="AF397" s="874"/>
    </row>
    <row r="398" spans="1:32" x14ac:dyDescent="0.2">
      <c r="A398" s="872" t="s">
        <v>3126</v>
      </c>
      <c r="B398" s="874" t="s">
        <v>43</v>
      </c>
      <c r="C398" s="874" t="s">
        <v>698</v>
      </c>
      <c r="D398" s="874" t="s">
        <v>751</v>
      </c>
      <c r="E398" s="874" t="s">
        <v>696</v>
      </c>
      <c r="F398" s="874" t="s">
        <v>704</v>
      </c>
      <c r="G398" s="874" t="s">
        <v>752</v>
      </c>
      <c r="H398" s="874" t="s">
        <v>3696</v>
      </c>
      <c r="I398" s="874"/>
      <c r="J398" s="874"/>
      <c r="K398" s="874"/>
      <c r="L398" s="874"/>
      <c r="M398" s="874"/>
      <c r="N398" s="874"/>
      <c r="O398" s="874"/>
      <c r="P398" s="874"/>
      <c r="Q398" s="874"/>
      <c r="R398" s="874"/>
      <c r="S398" s="874"/>
      <c r="T398" s="874"/>
      <c r="U398" s="874"/>
      <c r="V398" s="874"/>
      <c r="W398" s="874"/>
      <c r="X398" s="874"/>
      <c r="Y398" s="874"/>
      <c r="Z398" s="874"/>
      <c r="AA398" s="874"/>
      <c r="AB398" s="874"/>
      <c r="AC398" s="874"/>
      <c r="AD398" s="874"/>
      <c r="AE398" s="874"/>
      <c r="AF398" s="874"/>
    </row>
    <row r="399" spans="1:32" x14ac:dyDescent="0.2">
      <c r="A399" s="872" t="s">
        <v>3127</v>
      </c>
      <c r="B399" s="874" t="s">
        <v>123</v>
      </c>
      <c r="C399" s="874" t="s">
        <v>703</v>
      </c>
      <c r="D399" s="874"/>
      <c r="E399" s="874"/>
      <c r="F399" s="874"/>
      <c r="G399" s="874"/>
      <c r="H399" s="874"/>
      <c r="I399" s="874"/>
      <c r="J399" s="874"/>
      <c r="K399" s="874"/>
      <c r="L399" s="874"/>
      <c r="M399" s="874"/>
      <c r="N399" s="874"/>
      <c r="O399" s="874"/>
      <c r="P399" s="874"/>
      <c r="Q399" s="874"/>
      <c r="R399" s="874"/>
      <c r="S399" s="874"/>
      <c r="T399" s="874"/>
      <c r="U399" s="874"/>
      <c r="V399" s="874"/>
      <c r="W399" s="874"/>
      <c r="X399" s="874"/>
      <c r="Y399" s="874"/>
      <c r="Z399" s="874"/>
      <c r="AA399" s="874"/>
      <c r="AB399" s="874"/>
      <c r="AC399" s="874"/>
      <c r="AD399" s="874"/>
      <c r="AE399" s="874"/>
      <c r="AF399" s="874"/>
    </row>
    <row r="400" spans="1:32" x14ac:dyDescent="0.2">
      <c r="A400" s="872" t="s">
        <v>3128</v>
      </c>
      <c r="B400" s="874" t="s">
        <v>122</v>
      </c>
      <c r="C400" s="874" t="s">
        <v>731</v>
      </c>
      <c r="D400" s="874"/>
      <c r="E400" s="874"/>
      <c r="F400" s="874"/>
      <c r="G400" s="874"/>
      <c r="H400" s="874"/>
      <c r="I400" s="874"/>
      <c r="J400" s="874"/>
      <c r="K400" s="874"/>
      <c r="L400" s="874"/>
      <c r="M400" s="874"/>
      <c r="N400" s="874"/>
      <c r="O400" s="874"/>
      <c r="P400" s="874"/>
      <c r="Q400" s="874"/>
      <c r="R400" s="874"/>
      <c r="S400" s="874"/>
      <c r="T400" s="874"/>
      <c r="U400" s="874"/>
      <c r="V400" s="874"/>
      <c r="W400" s="874"/>
      <c r="X400" s="874"/>
      <c r="Y400" s="874"/>
      <c r="Z400" s="874"/>
      <c r="AA400" s="874"/>
      <c r="AB400" s="874"/>
      <c r="AC400" s="874"/>
      <c r="AD400" s="874"/>
      <c r="AE400" s="874"/>
      <c r="AF400" s="874"/>
    </row>
    <row r="401" spans="1:32" x14ac:dyDescent="0.2">
      <c r="A401" s="872" t="s">
        <v>3130</v>
      </c>
      <c r="B401" s="874" t="s">
        <v>451</v>
      </c>
      <c r="C401" s="874" t="s">
        <v>742</v>
      </c>
      <c r="D401" s="874" t="s">
        <v>731</v>
      </c>
      <c r="E401" s="874"/>
      <c r="F401" s="874"/>
      <c r="G401" s="874"/>
      <c r="H401" s="874"/>
      <c r="I401" s="874"/>
      <c r="J401" s="874"/>
      <c r="K401" s="874"/>
      <c r="L401" s="874"/>
      <c r="M401" s="874"/>
      <c r="N401" s="874"/>
      <c r="O401" s="874"/>
      <c r="P401" s="874"/>
      <c r="Q401" s="874"/>
      <c r="R401" s="874"/>
      <c r="S401" s="874"/>
      <c r="T401" s="874"/>
      <c r="U401" s="874"/>
      <c r="V401" s="874"/>
      <c r="W401" s="874"/>
      <c r="X401" s="874"/>
      <c r="Y401" s="874"/>
      <c r="Z401" s="874"/>
      <c r="AA401" s="874"/>
      <c r="AB401" s="874"/>
      <c r="AC401" s="874"/>
      <c r="AD401" s="874"/>
      <c r="AE401" s="874"/>
      <c r="AF401" s="874"/>
    </row>
    <row r="402" spans="1:32" x14ac:dyDescent="0.2">
      <c r="A402" s="872" t="s">
        <v>3131</v>
      </c>
      <c r="B402" s="874" t="s">
        <v>2624</v>
      </c>
      <c r="C402" s="874" t="s">
        <v>700</v>
      </c>
      <c r="D402" s="874" t="s">
        <v>742</v>
      </c>
      <c r="E402" s="874" t="s">
        <v>2302</v>
      </c>
      <c r="F402" s="874"/>
      <c r="G402" s="874"/>
      <c r="H402" s="874"/>
      <c r="I402" s="874"/>
      <c r="J402" s="874"/>
      <c r="K402" s="874"/>
      <c r="L402" s="874"/>
      <c r="M402" s="874"/>
      <c r="N402" s="874"/>
      <c r="O402" s="874"/>
      <c r="P402" s="874"/>
      <c r="Q402" s="874"/>
      <c r="R402" s="874"/>
      <c r="S402" s="874"/>
      <c r="T402" s="874"/>
      <c r="U402" s="874"/>
      <c r="V402" s="874"/>
      <c r="W402" s="874"/>
      <c r="X402" s="874"/>
      <c r="Y402" s="874"/>
      <c r="Z402" s="874"/>
      <c r="AA402" s="874"/>
      <c r="AB402" s="874"/>
      <c r="AC402" s="874"/>
      <c r="AD402" s="874"/>
      <c r="AE402" s="874"/>
      <c r="AF402" s="874"/>
    </row>
    <row r="403" spans="1:32" x14ac:dyDescent="0.2">
      <c r="A403" s="872" t="s">
        <v>3132</v>
      </c>
      <c r="B403" s="874" t="s">
        <v>449</v>
      </c>
      <c r="C403" s="874" t="s">
        <v>848</v>
      </c>
      <c r="D403" s="874" t="s">
        <v>1022</v>
      </c>
      <c r="E403" s="874"/>
      <c r="F403" s="874"/>
      <c r="G403" s="874"/>
      <c r="H403" s="874"/>
      <c r="I403" s="874"/>
      <c r="J403" s="874"/>
      <c r="K403" s="874"/>
      <c r="L403" s="874"/>
      <c r="M403" s="874"/>
      <c r="N403" s="874"/>
      <c r="O403" s="874"/>
      <c r="P403" s="874"/>
      <c r="Q403" s="874"/>
      <c r="R403" s="874"/>
      <c r="S403" s="874"/>
      <c r="T403" s="874"/>
      <c r="U403" s="874"/>
      <c r="V403" s="874"/>
      <c r="W403" s="874"/>
      <c r="X403" s="874"/>
      <c r="Y403" s="874"/>
      <c r="Z403" s="874"/>
      <c r="AA403" s="874"/>
      <c r="AB403" s="874"/>
      <c r="AC403" s="874"/>
      <c r="AD403" s="874"/>
      <c r="AE403" s="874"/>
      <c r="AF403" s="874"/>
    </row>
    <row r="404" spans="1:32" x14ac:dyDescent="0.2">
      <c r="A404" s="872" t="s">
        <v>3133</v>
      </c>
      <c r="B404" s="874" t="s">
        <v>447</v>
      </c>
      <c r="C404" s="874" t="s">
        <v>702</v>
      </c>
      <c r="D404" s="874" t="s">
        <v>742</v>
      </c>
      <c r="E404" s="874" t="s">
        <v>699</v>
      </c>
      <c r="F404" s="874" t="s">
        <v>2125</v>
      </c>
      <c r="G404" s="874"/>
      <c r="H404" s="874"/>
      <c r="I404" s="874"/>
      <c r="J404" s="874"/>
      <c r="K404" s="874"/>
      <c r="L404" s="874"/>
      <c r="M404" s="874"/>
      <c r="N404" s="874"/>
      <c r="O404" s="874"/>
      <c r="P404" s="874"/>
      <c r="Q404" s="874"/>
      <c r="R404" s="874"/>
      <c r="S404" s="874"/>
      <c r="T404" s="874"/>
      <c r="U404" s="874"/>
      <c r="V404" s="874"/>
      <c r="W404" s="874"/>
      <c r="X404" s="874"/>
      <c r="Y404" s="874"/>
      <c r="Z404" s="874"/>
      <c r="AA404" s="874"/>
      <c r="AB404" s="874"/>
      <c r="AC404" s="874"/>
      <c r="AD404" s="874"/>
      <c r="AE404" s="874"/>
      <c r="AF404" s="874"/>
    </row>
    <row r="405" spans="1:32" x14ac:dyDescent="0.2">
      <c r="A405" s="872" t="s">
        <v>3134</v>
      </c>
      <c r="B405" s="874" t="s">
        <v>450</v>
      </c>
      <c r="C405" s="874" t="s">
        <v>698</v>
      </c>
      <c r="D405" s="874" t="s">
        <v>760</v>
      </c>
      <c r="E405" s="874" t="s">
        <v>824</v>
      </c>
      <c r="F405" s="874" t="s">
        <v>2045</v>
      </c>
      <c r="G405" s="874"/>
      <c r="H405" s="874"/>
      <c r="I405" s="874"/>
      <c r="J405" s="874"/>
      <c r="K405" s="874"/>
      <c r="L405" s="874"/>
      <c r="M405" s="874"/>
      <c r="N405" s="874"/>
      <c r="O405" s="874"/>
      <c r="P405" s="874"/>
      <c r="Q405" s="874"/>
      <c r="R405" s="874"/>
      <c r="S405" s="874"/>
      <c r="T405" s="874"/>
      <c r="U405" s="874"/>
      <c r="V405" s="874"/>
      <c r="W405" s="874"/>
      <c r="X405" s="874"/>
      <c r="Y405" s="874"/>
      <c r="Z405" s="874"/>
      <c r="AA405" s="874"/>
      <c r="AB405" s="874"/>
      <c r="AC405" s="874"/>
      <c r="AD405" s="874"/>
      <c r="AE405" s="874"/>
      <c r="AF405" s="874"/>
    </row>
    <row r="406" spans="1:32" x14ac:dyDescent="0.2">
      <c r="A406" s="872" t="s">
        <v>3135</v>
      </c>
      <c r="B406" s="874" t="s">
        <v>453</v>
      </c>
      <c r="C406" s="874" t="s">
        <v>796</v>
      </c>
      <c r="D406" s="874" t="s">
        <v>916</v>
      </c>
      <c r="E406" s="874"/>
      <c r="F406" s="874"/>
      <c r="G406" s="874"/>
      <c r="H406" s="874"/>
      <c r="I406" s="874"/>
      <c r="J406" s="874"/>
      <c r="K406" s="874"/>
      <c r="L406" s="874"/>
      <c r="M406" s="874"/>
      <c r="N406" s="874"/>
      <c r="O406" s="874"/>
      <c r="P406" s="874"/>
      <c r="Q406" s="874"/>
      <c r="R406" s="874"/>
      <c r="S406" s="874"/>
      <c r="T406" s="874"/>
      <c r="U406" s="874"/>
      <c r="V406" s="874"/>
      <c r="W406" s="874"/>
      <c r="X406" s="874"/>
      <c r="Y406" s="874"/>
      <c r="Z406" s="874"/>
      <c r="AA406" s="874"/>
      <c r="AB406" s="874"/>
      <c r="AC406" s="874"/>
      <c r="AD406" s="874"/>
      <c r="AE406" s="874"/>
      <c r="AF406" s="874"/>
    </row>
    <row r="407" spans="1:32" x14ac:dyDescent="0.2">
      <c r="A407" s="872" t="s">
        <v>3136</v>
      </c>
      <c r="B407" s="874" t="s">
        <v>452</v>
      </c>
      <c r="C407" s="874" t="s">
        <v>805</v>
      </c>
      <c r="D407" s="874" t="s">
        <v>2048</v>
      </c>
      <c r="E407" s="874" t="s">
        <v>2135</v>
      </c>
      <c r="F407" s="874" t="s">
        <v>2396</v>
      </c>
      <c r="G407" s="874" t="s">
        <v>2136</v>
      </c>
      <c r="H407" s="874"/>
      <c r="I407" s="874"/>
      <c r="J407" s="874"/>
      <c r="K407" s="874"/>
      <c r="L407" s="874"/>
      <c r="M407" s="874"/>
      <c r="N407" s="874"/>
      <c r="O407" s="874"/>
      <c r="P407" s="874"/>
      <c r="Q407" s="874"/>
      <c r="R407" s="874"/>
      <c r="S407" s="874"/>
      <c r="T407" s="874"/>
      <c r="U407" s="874"/>
      <c r="V407" s="874"/>
      <c r="W407" s="874"/>
      <c r="X407" s="874"/>
      <c r="Y407" s="874"/>
      <c r="Z407" s="874"/>
      <c r="AA407" s="874"/>
      <c r="AB407" s="874"/>
      <c r="AC407" s="874"/>
      <c r="AD407" s="874"/>
      <c r="AE407" s="874"/>
      <c r="AF407" s="874"/>
    </row>
    <row r="408" spans="1:32" x14ac:dyDescent="0.2">
      <c r="A408" s="872" t="s">
        <v>3137</v>
      </c>
      <c r="B408" s="874" t="s">
        <v>448</v>
      </c>
      <c r="C408" s="874" t="s">
        <v>727</v>
      </c>
      <c r="D408" s="874" t="s">
        <v>2365</v>
      </c>
      <c r="E408" s="874" t="s">
        <v>2483</v>
      </c>
      <c r="F408" s="874"/>
      <c r="G408" s="874"/>
      <c r="H408" s="874"/>
      <c r="I408" s="874"/>
      <c r="J408" s="874"/>
      <c r="K408" s="874"/>
      <c r="N408" s="874"/>
      <c r="O408" s="874"/>
      <c r="P408" s="874"/>
      <c r="Q408" s="874"/>
      <c r="R408" s="874"/>
      <c r="S408" s="874"/>
      <c r="T408" s="874"/>
      <c r="U408" s="874"/>
      <c r="V408" s="874"/>
      <c r="W408" s="874"/>
      <c r="X408" s="874"/>
      <c r="Y408" s="874"/>
      <c r="Z408" s="874"/>
      <c r="AA408" s="874"/>
      <c r="AB408" s="874"/>
      <c r="AC408" s="874"/>
      <c r="AD408" s="874"/>
      <c r="AE408" s="874"/>
      <c r="AF408" s="874"/>
    </row>
    <row r="409" spans="1:32" x14ac:dyDescent="0.2">
      <c r="A409" s="872" t="s">
        <v>3138</v>
      </c>
      <c r="B409" s="874" t="s">
        <v>2625</v>
      </c>
      <c r="C409" s="874" t="s">
        <v>2045</v>
      </c>
      <c r="D409" s="874" t="s">
        <v>2677</v>
      </c>
      <c r="E409" s="874"/>
      <c r="F409" s="874"/>
      <c r="G409" s="874"/>
      <c r="H409" s="874"/>
      <c r="I409" s="874"/>
      <c r="J409" s="874"/>
      <c r="K409" s="874"/>
      <c r="L409" s="874"/>
      <c r="M409" s="874"/>
      <c r="N409" s="874"/>
      <c r="O409" s="874"/>
      <c r="P409" s="874"/>
      <c r="Q409" s="874"/>
      <c r="R409" s="874"/>
      <c r="S409" s="874"/>
      <c r="T409" s="874"/>
      <c r="U409" s="874"/>
      <c r="V409" s="874"/>
      <c r="W409" s="874"/>
      <c r="X409" s="874"/>
      <c r="Y409" s="874"/>
      <c r="Z409" s="874"/>
      <c r="AA409" s="874"/>
      <c r="AB409" s="874"/>
      <c r="AC409" s="874"/>
      <c r="AD409" s="874"/>
      <c r="AE409" s="874"/>
      <c r="AF409" s="874"/>
    </row>
    <row r="410" spans="1:32" x14ac:dyDescent="0.2">
      <c r="A410" s="872" t="s">
        <v>3139</v>
      </c>
      <c r="B410" s="874" t="s">
        <v>44</v>
      </c>
      <c r="C410" s="874" t="s">
        <v>2037</v>
      </c>
      <c r="D410" s="874" t="s">
        <v>698</v>
      </c>
      <c r="E410" s="874" t="s">
        <v>753</v>
      </c>
      <c r="F410" s="874" t="s">
        <v>701</v>
      </c>
      <c r="G410" s="874" t="s">
        <v>704</v>
      </c>
      <c r="H410" s="874" t="s">
        <v>705</v>
      </c>
      <c r="I410" s="874"/>
      <c r="J410" s="874"/>
      <c r="K410" s="874"/>
      <c r="L410" s="874"/>
      <c r="M410" s="874"/>
      <c r="N410" s="874"/>
      <c r="O410" s="874"/>
      <c r="P410" s="874"/>
      <c r="Q410" s="874"/>
      <c r="R410" s="874"/>
      <c r="S410" s="874"/>
      <c r="T410" s="874"/>
      <c r="U410" s="874"/>
      <c r="V410" s="874"/>
      <c r="W410" s="874"/>
      <c r="X410" s="874"/>
      <c r="Y410" s="874"/>
      <c r="Z410" s="874"/>
      <c r="AA410" s="874"/>
      <c r="AB410" s="874"/>
      <c r="AC410" s="874"/>
      <c r="AD410" s="874"/>
      <c r="AE410" s="874"/>
      <c r="AF410" s="874"/>
    </row>
    <row r="411" spans="1:32" x14ac:dyDescent="0.2">
      <c r="A411" s="872" t="s">
        <v>3140</v>
      </c>
      <c r="B411" s="874" t="s">
        <v>45</v>
      </c>
      <c r="C411" s="874" t="s">
        <v>696</v>
      </c>
      <c r="D411" s="874"/>
      <c r="E411" s="874"/>
      <c r="F411" s="874"/>
      <c r="G411" s="874"/>
      <c r="H411" s="874"/>
      <c r="I411" s="874"/>
      <c r="J411" s="874"/>
      <c r="K411" s="874"/>
      <c r="L411" s="874"/>
      <c r="M411" s="874"/>
      <c r="N411" s="874"/>
      <c r="O411" s="874"/>
      <c r="P411" s="874"/>
      <c r="Q411" s="874"/>
      <c r="R411" s="874"/>
      <c r="S411" s="874"/>
      <c r="T411" s="874"/>
      <c r="U411" s="874"/>
      <c r="V411" s="874"/>
      <c r="W411" s="874"/>
      <c r="X411" s="874"/>
      <c r="Y411" s="874"/>
      <c r="Z411" s="874"/>
      <c r="AA411" s="874"/>
      <c r="AB411" s="874"/>
      <c r="AC411" s="874"/>
      <c r="AD411" s="874"/>
      <c r="AE411" s="874"/>
      <c r="AF411" s="874"/>
    </row>
    <row r="412" spans="1:32" x14ac:dyDescent="0.2">
      <c r="A412" s="872" t="s">
        <v>3141</v>
      </c>
      <c r="B412" s="874" t="s">
        <v>125</v>
      </c>
      <c r="C412" s="874" t="s">
        <v>703</v>
      </c>
      <c r="D412" s="874" t="s">
        <v>806</v>
      </c>
      <c r="E412" s="874" t="s">
        <v>807</v>
      </c>
      <c r="F412" s="874" t="s">
        <v>808</v>
      </c>
      <c r="G412" s="874" t="s">
        <v>731</v>
      </c>
      <c r="H412" s="874"/>
      <c r="I412" s="874"/>
      <c r="J412" s="874"/>
      <c r="K412" s="874"/>
      <c r="L412" s="874"/>
      <c r="M412" s="874"/>
      <c r="N412" s="874"/>
      <c r="O412" s="874"/>
      <c r="P412" s="874"/>
      <c r="Q412" s="874"/>
      <c r="R412" s="874"/>
      <c r="S412" s="874"/>
      <c r="T412" s="874"/>
      <c r="U412" s="874"/>
      <c r="V412" s="874"/>
      <c r="W412" s="874"/>
      <c r="X412" s="874"/>
      <c r="Y412" s="874"/>
      <c r="Z412" s="874"/>
      <c r="AA412" s="874"/>
      <c r="AB412" s="874"/>
      <c r="AC412" s="874"/>
      <c r="AD412" s="874"/>
      <c r="AE412" s="874"/>
      <c r="AF412" s="874"/>
    </row>
    <row r="413" spans="1:32" x14ac:dyDescent="0.2">
      <c r="A413" s="872" t="s">
        <v>3142</v>
      </c>
      <c r="B413" s="874" t="s">
        <v>126</v>
      </c>
      <c r="C413" s="874" t="s">
        <v>809</v>
      </c>
      <c r="D413" s="874" t="s">
        <v>779</v>
      </c>
      <c r="E413" s="874"/>
      <c r="F413" s="874"/>
      <c r="G413" s="874"/>
      <c r="H413" s="874"/>
      <c r="I413" s="874"/>
      <c r="J413" s="874"/>
      <c r="K413" s="874"/>
      <c r="L413" s="874"/>
      <c r="M413" s="874"/>
      <c r="N413" s="874"/>
      <c r="O413" s="874"/>
      <c r="P413" s="874"/>
      <c r="Q413" s="874"/>
      <c r="R413" s="874"/>
      <c r="S413" s="874"/>
      <c r="T413" s="874"/>
      <c r="U413" s="874"/>
      <c r="V413" s="874"/>
      <c r="W413" s="874"/>
      <c r="X413" s="874"/>
      <c r="Y413" s="874"/>
      <c r="Z413" s="874"/>
      <c r="AA413" s="874"/>
      <c r="AB413" s="874"/>
      <c r="AC413" s="874"/>
      <c r="AD413" s="874"/>
      <c r="AE413" s="874"/>
      <c r="AF413" s="874"/>
    </row>
    <row r="414" spans="1:32" x14ac:dyDescent="0.2">
      <c r="A414" s="872" t="s">
        <v>3146</v>
      </c>
      <c r="B414" s="874" t="s">
        <v>456</v>
      </c>
      <c r="C414" s="874" t="s">
        <v>784</v>
      </c>
      <c r="D414" s="874" t="s">
        <v>2101</v>
      </c>
      <c r="E414" s="874"/>
      <c r="F414" s="874"/>
      <c r="G414" s="874"/>
      <c r="H414" s="874"/>
      <c r="I414" s="874"/>
      <c r="J414" s="874"/>
      <c r="K414" s="874"/>
      <c r="L414" s="874"/>
      <c r="M414" s="874"/>
      <c r="N414" s="874"/>
      <c r="O414" s="874"/>
      <c r="P414" s="874"/>
      <c r="Q414" s="874"/>
      <c r="R414" s="874"/>
      <c r="S414" s="874"/>
      <c r="T414" s="874"/>
      <c r="U414" s="874"/>
      <c r="V414" s="874"/>
      <c r="W414" s="874"/>
      <c r="X414" s="874"/>
      <c r="Y414" s="874"/>
      <c r="Z414" s="874"/>
      <c r="AA414" s="874"/>
      <c r="AB414" s="874"/>
      <c r="AC414" s="874"/>
      <c r="AD414" s="874"/>
      <c r="AE414" s="874"/>
      <c r="AF414" s="874"/>
    </row>
    <row r="415" spans="1:32" x14ac:dyDescent="0.2">
      <c r="A415" s="872" t="s">
        <v>3147</v>
      </c>
      <c r="B415" s="874" t="s">
        <v>460</v>
      </c>
      <c r="C415" s="874" t="s">
        <v>1026</v>
      </c>
      <c r="D415" s="874"/>
      <c r="E415" s="874"/>
      <c r="F415" s="874"/>
      <c r="G415" s="874"/>
      <c r="H415" s="874"/>
      <c r="I415" s="874"/>
      <c r="J415" s="874"/>
      <c r="K415" s="874"/>
      <c r="L415" s="874"/>
      <c r="M415" s="874"/>
      <c r="N415" s="874"/>
      <c r="O415" s="874"/>
      <c r="P415" s="874"/>
      <c r="Q415" s="874"/>
      <c r="R415" s="874"/>
      <c r="S415" s="874"/>
      <c r="T415" s="874"/>
      <c r="U415" s="874"/>
      <c r="V415" s="874"/>
      <c r="W415" s="874"/>
      <c r="X415" s="874"/>
      <c r="Y415" s="874"/>
      <c r="Z415" s="874"/>
      <c r="AA415" s="874"/>
      <c r="AB415" s="874"/>
      <c r="AC415" s="874"/>
      <c r="AD415" s="874"/>
      <c r="AE415" s="874"/>
      <c r="AF415" s="874"/>
    </row>
    <row r="416" spans="1:32" x14ac:dyDescent="0.2">
      <c r="A416" s="872" t="s">
        <v>3148</v>
      </c>
      <c r="B416" s="874" t="s">
        <v>454</v>
      </c>
      <c r="C416" s="874" t="s">
        <v>832</v>
      </c>
      <c r="D416" s="874"/>
      <c r="E416" s="874"/>
      <c r="F416" s="874"/>
      <c r="G416" s="874"/>
      <c r="H416" s="874"/>
      <c r="I416" s="874"/>
      <c r="J416" s="874"/>
      <c r="K416" s="874"/>
      <c r="L416" s="874"/>
      <c r="M416" s="874"/>
      <c r="N416" s="874"/>
      <c r="O416" s="874"/>
      <c r="P416" s="874"/>
      <c r="Q416" s="874"/>
      <c r="R416" s="874"/>
      <c r="S416" s="874"/>
      <c r="T416" s="874"/>
      <c r="U416" s="874"/>
      <c r="V416" s="874"/>
      <c r="W416" s="874"/>
      <c r="X416" s="874"/>
      <c r="Y416" s="874"/>
      <c r="Z416" s="874"/>
      <c r="AA416" s="874"/>
      <c r="AB416" s="874"/>
      <c r="AC416" s="874"/>
      <c r="AD416" s="874"/>
      <c r="AE416" s="874"/>
      <c r="AF416" s="874"/>
    </row>
    <row r="417" spans="1:32" x14ac:dyDescent="0.2">
      <c r="A417" s="872" t="s">
        <v>3149</v>
      </c>
      <c r="B417" s="874" t="s">
        <v>459</v>
      </c>
      <c r="C417" s="874" t="s">
        <v>698</v>
      </c>
      <c r="D417" s="874" t="s">
        <v>760</v>
      </c>
      <c r="E417" s="874" t="s">
        <v>797</v>
      </c>
      <c r="F417" s="874" t="s">
        <v>699</v>
      </c>
      <c r="G417" s="874" t="s">
        <v>781</v>
      </c>
      <c r="H417" s="874" t="s">
        <v>742</v>
      </c>
      <c r="I417" s="874" t="s">
        <v>2137</v>
      </c>
      <c r="J417" s="874" t="s">
        <v>778</v>
      </c>
      <c r="K417" s="874" t="s">
        <v>1024</v>
      </c>
      <c r="L417" s="874" t="s">
        <v>1025</v>
      </c>
      <c r="M417" s="874"/>
      <c r="N417" s="874"/>
      <c r="O417" s="874"/>
      <c r="P417" s="874"/>
      <c r="Q417" s="874"/>
      <c r="R417" s="874"/>
      <c r="S417" s="874"/>
      <c r="T417" s="874"/>
      <c r="U417" s="874"/>
      <c r="V417" s="874"/>
      <c r="W417" s="874"/>
      <c r="X417" s="874"/>
      <c r="Y417" s="874"/>
      <c r="Z417" s="874"/>
      <c r="AA417" s="874"/>
      <c r="AB417" s="874"/>
      <c r="AC417" s="874"/>
      <c r="AD417" s="874"/>
      <c r="AE417" s="874"/>
      <c r="AF417" s="874"/>
    </row>
    <row r="418" spans="1:32" x14ac:dyDescent="0.2">
      <c r="A418" s="872" t="s">
        <v>3150</v>
      </c>
      <c r="B418" s="874" t="s">
        <v>457</v>
      </c>
      <c r="C418" s="874" t="s">
        <v>711</v>
      </c>
      <c r="D418" s="874" t="s">
        <v>909</v>
      </c>
      <c r="E418" s="874"/>
      <c r="F418" s="874"/>
      <c r="G418" s="874"/>
      <c r="H418" s="874"/>
      <c r="I418" s="874"/>
      <c r="J418" s="874"/>
      <c r="K418" s="874"/>
      <c r="L418" s="874"/>
      <c r="M418" s="874"/>
      <c r="N418" s="874"/>
      <c r="O418" s="874"/>
      <c r="P418" s="874"/>
      <c r="Q418" s="874"/>
      <c r="R418" s="874"/>
      <c r="S418" s="874"/>
      <c r="T418" s="874"/>
      <c r="U418" s="874"/>
      <c r="V418" s="874"/>
      <c r="W418" s="874"/>
      <c r="X418" s="874"/>
      <c r="Y418" s="874"/>
      <c r="Z418" s="874"/>
      <c r="AA418" s="874"/>
      <c r="AB418" s="874"/>
      <c r="AC418" s="874"/>
      <c r="AD418" s="874"/>
      <c r="AE418" s="874"/>
      <c r="AF418" s="874"/>
    </row>
    <row r="419" spans="1:32" x14ac:dyDescent="0.2">
      <c r="A419" s="872" t="s">
        <v>3151</v>
      </c>
      <c r="B419" s="874" t="s">
        <v>458</v>
      </c>
      <c r="C419" s="874" t="s">
        <v>731</v>
      </c>
      <c r="D419" s="874" t="s">
        <v>784</v>
      </c>
      <c r="E419" s="874" t="s">
        <v>869</v>
      </c>
      <c r="F419" s="874"/>
      <c r="G419" s="874"/>
      <c r="H419" s="874"/>
      <c r="I419" s="874"/>
      <c r="J419" s="874"/>
      <c r="K419" s="874"/>
      <c r="L419" s="874"/>
      <c r="M419" s="874"/>
      <c r="N419" s="874"/>
      <c r="O419" s="874"/>
      <c r="P419" s="874"/>
      <c r="Q419" s="874"/>
      <c r="R419" s="874"/>
      <c r="S419" s="874"/>
      <c r="T419" s="874"/>
      <c r="U419" s="874"/>
      <c r="V419" s="874"/>
      <c r="W419" s="874"/>
      <c r="X419" s="874"/>
      <c r="Y419" s="874"/>
      <c r="Z419" s="874"/>
      <c r="AA419" s="874"/>
      <c r="AB419" s="874"/>
      <c r="AC419" s="874"/>
      <c r="AD419" s="874"/>
      <c r="AE419" s="874"/>
      <c r="AF419" s="874"/>
    </row>
    <row r="420" spans="1:32" x14ac:dyDescent="0.2">
      <c r="A420" s="872" t="s">
        <v>3152</v>
      </c>
      <c r="B420" s="874" t="s">
        <v>455</v>
      </c>
      <c r="C420" s="874" t="s">
        <v>742</v>
      </c>
      <c r="D420" s="874" t="s">
        <v>2299</v>
      </c>
      <c r="E420" s="874"/>
      <c r="F420" s="874"/>
      <c r="G420" s="874"/>
      <c r="H420" s="874"/>
      <c r="I420" s="874"/>
      <c r="J420" s="874"/>
      <c r="K420" s="874"/>
      <c r="L420" s="874"/>
      <c r="M420" s="874"/>
      <c r="N420" s="874"/>
      <c r="O420" s="874"/>
      <c r="P420" s="874"/>
      <c r="Q420" s="874"/>
      <c r="R420" s="874"/>
      <c r="S420" s="874"/>
      <c r="T420" s="874"/>
      <c r="U420" s="874"/>
      <c r="V420" s="874"/>
      <c r="W420" s="874"/>
      <c r="X420" s="874"/>
      <c r="Y420" s="874"/>
      <c r="Z420" s="874"/>
      <c r="AA420" s="874"/>
      <c r="AB420" s="874"/>
      <c r="AC420" s="874"/>
      <c r="AD420" s="874"/>
      <c r="AE420" s="874"/>
      <c r="AF420" s="874"/>
    </row>
    <row r="421" spans="1:32" x14ac:dyDescent="0.2">
      <c r="A421" s="872" t="s">
        <v>3153</v>
      </c>
      <c r="B421" s="874" t="s">
        <v>46</v>
      </c>
      <c r="C421" s="874" t="s">
        <v>697</v>
      </c>
      <c r="D421" s="874" t="s">
        <v>698</v>
      </c>
      <c r="E421" s="874" t="s">
        <v>699</v>
      </c>
      <c r="F421" s="874" t="s">
        <v>700</v>
      </c>
      <c r="G421" s="874" t="s">
        <v>2443</v>
      </c>
      <c r="H421" s="874" t="s">
        <v>701</v>
      </c>
      <c r="I421" s="874" t="s">
        <v>696</v>
      </c>
      <c r="J421" s="874" t="s">
        <v>704</v>
      </c>
      <c r="K421" s="874" t="s">
        <v>705</v>
      </c>
      <c r="L421" s="874"/>
      <c r="M421" s="874"/>
      <c r="N421" s="874"/>
      <c r="O421" s="874"/>
      <c r="P421" s="874"/>
      <c r="Q421" s="874"/>
      <c r="R421" s="874"/>
      <c r="S421" s="874"/>
      <c r="T421" s="874"/>
      <c r="U421" s="874"/>
      <c r="V421" s="874"/>
      <c r="W421" s="874"/>
      <c r="X421" s="874"/>
      <c r="Y421" s="874"/>
      <c r="Z421" s="874"/>
      <c r="AA421" s="874"/>
      <c r="AB421" s="874"/>
      <c r="AC421" s="874"/>
      <c r="AD421" s="874"/>
      <c r="AE421" s="874"/>
      <c r="AF421" s="874"/>
    </row>
    <row r="422" spans="1:32" x14ac:dyDescent="0.2">
      <c r="A422" s="872" t="s">
        <v>3154</v>
      </c>
      <c r="B422" s="874" t="s">
        <v>48</v>
      </c>
      <c r="C422" s="874" t="s">
        <v>754</v>
      </c>
      <c r="D422" s="874" t="s">
        <v>755</v>
      </c>
      <c r="E422" s="874"/>
      <c r="F422" s="874"/>
      <c r="G422" s="874"/>
      <c r="H422" s="874"/>
      <c r="I422" s="874"/>
      <c r="J422" s="874"/>
      <c r="K422" s="874"/>
      <c r="L422" s="874"/>
      <c r="M422" s="874"/>
      <c r="N422" s="874"/>
      <c r="O422" s="874"/>
      <c r="P422" s="874"/>
      <c r="Q422" s="874"/>
      <c r="R422" s="874"/>
      <c r="S422" s="874"/>
      <c r="T422" s="874"/>
      <c r="U422" s="874"/>
      <c r="V422" s="874"/>
      <c r="W422" s="874"/>
      <c r="X422" s="874"/>
      <c r="Y422" s="874"/>
      <c r="Z422" s="874"/>
      <c r="AA422" s="874"/>
      <c r="AB422" s="874"/>
      <c r="AC422" s="874"/>
      <c r="AD422" s="874"/>
      <c r="AE422" s="874"/>
      <c r="AF422" s="874"/>
    </row>
    <row r="423" spans="1:32" x14ac:dyDescent="0.2">
      <c r="A423" s="872" t="s">
        <v>3155</v>
      </c>
      <c r="B423" s="874" t="s">
        <v>47</v>
      </c>
      <c r="C423" s="874" t="s">
        <v>698</v>
      </c>
      <c r="D423" s="874"/>
      <c r="E423" s="874"/>
      <c r="F423" s="874"/>
      <c r="G423" s="874"/>
      <c r="H423" s="874"/>
      <c r="I423" s="874"/>
      <c r="J423" s="874"/>
      <c r="K423" s="874"/>
      <c r="L423" s="874"/>
      <c r="M423" s="874"/>
      <c r="N423" s="874"/>
      <c r="O423" s="874"/>
      <c r="P423" s="874"/>
      <c r="Q423" s="874"/>
      <c r="R423" s="874"/>
      <c r="S423" s="874"/>
      <c r="T423" s="874"/>
      <c r="U423" s="874"/>
      <c r="V423" s="874"/>
      <c r="W423" s="874"/>
      <c r="X423" s="874"/>
      <c r="Y423" s="874"/>
      <c r="Z423" s="874"/>
      <c r="AA423" s="874"/>
      <c r="AB423" s="874"/>
      <c r="AC423" s="874"/>
      <c r="AD423" s="874"/>
      <c r="AE423" s="874"/>
      <c r="AF423" s="874"/>
    </row>
    <row r="424" spans="1:32" x14ac:dyDescent="0.2">
      <c r="A424" s="872" t="s">
        <v>3156</v>
      </c>
      <c r="B424" s="874" t="s">
        <v>49</v>
      </c>
      <c r="C424" s="874" t="s">
        <v>704</v>
      </c>
      <c r="D424" s="874"/>
      <c r="E424" s="874"/>
      <c r="F424" s="874"/>
      <c r="G424" s="874"/>
      <c r="H424" s="874"/>
      <c r="I424" s="874"/>
      <c r="J424" s="874"/>
      <c r="K424" s="874"/>
      <c r="L424" s="874"/>
      <c r="M424" s="874"/>
      <c r="N424" s="874"/>
      <c r="O424" s="874"/>
      <c r="P424" s="874"/>
      <c r="Q424" s="874"/>
      <c r="R424" s="874"/>
      <c r="S424" s="874"/>
      <c r="T424" s="874"/>
      <c r="U424" s="874"/>
      <c r="V424" s="874"/>
      <c r="W424" s="874"/>
      <c r="X424" s="874"/>
      <c r="Y424" s="874"/>
      <c r="Z424" s="874"/>
      <c r="AA424" s="874"/>
      <c r="AB424" s="874"/>
      <c r="AC424" s="874"/>
      <c r="AD424" s="874"/>
      <c r="AE424" s="874"/>
      <c r="AF424" s="874"/>
    </row>
    <row r="425" spans="1:32" x14ac:dyDescent="0.2">
      <c r="A425" s="872" t="s">
        <v>3157</v>
      </c>
      <c r="B425" s="874" t="s">
        <v>129</v>
      </c>
      <c r="C425" s="874" t="s">
        <v>696</v>
      </c>
      <c r="D425" s="874" t="s">
        <v>703</v>
      </c>
      <c r="E425" s="874" t="s">
        <v>700</v>
      </c>
      <c r="F425" s="874" t="s">
        <v>813</v>
      </c>
      <c r="G425" s="874" t="s">
        <v>773</v>
      </c>
      <c r="H425" s="874" t="s">
        <v>731</v>
      </c>
      <c r="I425" s="874" t="s">
        <v>2481</v>
      </c>
      <c r="J425" s="874"/>
      <c r="K425" s="874"/>
      <c r="L425" s="874"/>
      <c r="M425" s="874"/>
      <c r="N425" s="874"/>
      <c r="O425" s="874"/>
      <c r="P425" s="874"/>
      <c r="Q425" s="874"/>
      <c r="R425" s="874"/>
      <c r="S425" s="874"/>
      <c r="T425" s="874"/>
      <c r="U425" s="874"/>
      <c r="V425" s="874"/>
      <c r="W425" s="874"/>
      <c r="X425" s="874"/>
      <c r="Y425" s="874"/>
      <c r="Z425" s="874"/>
      <c r="AA425" s="874"/>
      <c r="AB425" s="874"/>
      <c r="AC425" s="874"/>
      <c r="AD425" s="874"/>
      <c r="AE425" s="874"/>
      <c r="AF425" s="874"/>
    </row>
    <row r="426" spans="1:32" x14ac:dyDescent="0.2">
      <c r="A426" s="872" t="s">
        <v>3158</v>
      </c>
      <c r="B426" s="874" t="s">
        <v>128</v>
      </c>
      <c r="C426" s="874" t="s">
        <v>735</v>
      </c>
      <c r="D426" s="874" t="s">
        <v>734</v>
      </c>
      <c r="E426" s="874"/>
      <c r="F426" s="874"/>
      <c r="G426" s="874"/>
      <c r="H426" s="874"/>
      <c r="I426" s="874"/>
      <c r="J426" s="874"/>
      <c r="K426" s="874"/>
      <c r="L426" s="874"/>
      <c r="M426" s="874"/>
      <c r="N426" s="874"/>
      <c r="O426" s="874"/>
      <c r="P426" s="874"/>
      <c r="Q426" s="874"/>
      <c r="R426" s="874"/>
      <c r="S426" s="874"/>
      <c r="T426" s="874"/>
      <c r="U426" s="874"/>
      <c r="V426" s="874"/>
      <c r="W426" s="874"/>
      <c r="X426" s="874"/>
      <c r="Y426" s="874"/>
      <c r="Z426" s="874"/>
      <c r="AA426" s="874"/>
      <c r="AB426" s="874"/>
      <c r="AC426" s="874"/>
      <c r="AD426" s="874"/>
      <c r="AE426" s="874"/>
      <c r="AF426" s="874"/>
    </row>
    <row r="427" spans="1:32" x14ac:dyDescent="0.2">
      <c r="A427" s="872" t="s">
        <v>3159</v>
      </c>
      <c r="B427" s="874" t="s">
        <v>127</v>
      </c>
      <c r="C427" s="874" t="s">
        <v>760</v>
      </c>
      <c r="D427" s="874" t="s">
        <v>810</v>
      </c>
      <c r="E427" s="874" t="s">
        <v>811</v>
      </c>
      <c r="F427" s="874" t="s">
        <v>731</v>
      </c>
      <c r="G427" s="874" t="s">
        <v>812</v>
      </c>
      <c r="H427" s="874"/>
      <c r="I427" s="874"/>
      <c r="J427" s="874"/>
      <c r="K427" s="874"/>
      <c r="L427" s="874"/>
      <c r="M427" s="874"/>
      <c r="N427" s="874"/>
      <c r="O427" s="874"/>
      <c r="P427" s="874"/>
      <c r="Q427" s="874"/>
      <c r="R427" s="874"/>
      <c r="S427" s="874"/>
      <c r="T427" s="874"/>
      <c r="U427" s="874"/>
      <c r="V427" s="874"/>
      <c r="W427" s="874"/>
      <c r="X427" s="874"/>
      <c r="Y427" s="874"/>
      <c r="Z427" s="874"/>
      <c r="AA427" s="874"/>
      <c r="AB427" s="874"/>
      <c r="AC427" s="874"/>
      <c r="AD427" s="874"/>
      <c r="AE427" s="874"/>
      <c r="AF427" s="874"/>
    </row>
    <row r="428" spans="1:32" x14ac:dyDescent="0.2">
      <c r="A428" s="872" t="s">
        <v>3160</v>
      </c>
      <c r="B428" s="874" t="s">
        <v>466</v>
      </c>
      <c r="C428" s="874" t="s">
        <v>704</v>
      </c>
      <c r="D428" s="874"/>
      <c r="E428" s="874"/>
      <c r="F428" s="874"/>
      <c r="G428" s="874"/>
      <c r="H428" s="874"/>
      <c r="I428" s="874"/>
      <c r="J428" s="874"/>
      <c r="K428" s="874"/>
      <c r="L428" s="874"/>
      <c r="M428" s="874"/>
      <c r="N428" s="874"/>
      <c r="O428" s="874"/>
      <c r="P428" s="874"/>
      <c r="Q428" s="874"/>
      <c r="R428" s="874"/>
      <c r="S428" s="874"/>
      <c r="T428" s="874"/>
      <c r="U428" s="874"/>
      <c r="V428" s="874"/>
      <c r="W428" s="874"/>
      <c r="X428" s="874"/>
      <c r="Y428" s="874"/>
      <c r="Z428" s="874"/>
      <c r="AA428" s="874"/>
      <c r="AB428" s="874"/>
      <c r="AC428" s="874"/>
      <c r="AD428" s="874"/>
      <c r="AE428" s="874"/>
      <c r="AF428" s="874"/>
    </row>
    <row r="429" spans="1:32" x14ac:dyDescent="0.2">
      <c r="A429" s="872" t="s">
        <v>3161</v>
      </c>
      <c r="B429" s="874" t="s">
        <v>492</v>
      </c>
      <c r="C429" s="874" t="s">
        <v>2411</v>
      </c>
      <c r="D429" s="874"/>
      <c r="E429" s="874"/>
      <c r="F429" s="874"/>
      <c r="G429" s="874"/>
      <c r="H429" s="874"/>
      <c r="I429" s="874"/>
      <c r="J429" s="874"/>
      <c r="K429" s="874"/>
      <c r="L429" s="874"/>
      <c r="M429" s="874"/>
      <c r="N429" s="874"/>
      <c r="O429" s="874"/>
      <c r="P429" s="874"/>
      <c r="Q429" s="874"/>
      <c r="R429" s="874"/>
      <c r="S429" s="874"/>
      <c r="T429" s="874"/>
      <c r="U429" s="874"/>
      <c r="V429" s="874"/>
      <c r="W429" s="874"/>
      <c r="X429" s="874"/>
      <c r="Y429" s="874"/>
      <c r="Z429" s="874"/>
      <c r="AA429" s="874"/>
      <c r="AB429" s="874"/>
      <c r="AC429" s="874"/>
      <c r="AD429" s="874"/>
      <c r="AE429" s="874"/>
      <c r="AF429" s="874"/>
    </row>
    <row r="430" spans="1:32" x14ac:dyDescent="0.2">
      <c r="A430" s="872" t="s">
        <v>3162</v>
      </c>
      <c r="B430" s="874" t="s">
        <v>500</v>
      </c>
      <c r="C430" s="874" t="s">
        <v>2484</v>
      </c>
      <c r="D430" s="874" t="s">
        <v>3759</v>
      </c>
      <c r="E430" s="874" t="s">
        <v>731</v>
      </c>
      <c r="F430" s="874" t="s">
        <v>2400</v>
      </c>
      <c r="G430" s="874" t="s">
        <v>3760</v>
      </c>
      <c r="H430" s="874"/>
      <c r="I430" s="874"/>
      <c r="J430" s="874"/>
      <c r="K430" s="874"/>
      <c r="L430" s="874"/>
      <c r="M430" s="874"/>
      <c r="N430" s="874"/>
      <c r="O430" s="874"/>
      <c r="P430" s="874"/>
      <c r="Q430" s="874"/>
      <c r="R430" s="874"/>
      <c r="S430" s="874"/>
      <c r="T430" s="874"/>
      <c r="U430" s="874"/>
      <c r="V430" s="874"/>
      <c r="W430" s="874"/>
      <c r="X430" s="874"/>
      <c r="Y430" s="874"/>
      <c r="Z430" s="874"/>
      <c r="AA430" s="874"/>
      <c r="AB430" s="874"/>
      <c r="AC430" s="874"/>
      <c r="AD430" s="874"/>
      <c r="AE430" s="874"/>
      <c r="AF430" s="874"/>
    </row>
    <row r="431" spans="1:32" x14ac:dyDescent="0.2">
      <c r="A431" s="872" t="s">
        <v>3163</v>
      </c>
      <c r="B431" s="874" t="s">
        <v>496</v>
      </c>
      <c r="C431" s="874" t="s">
        <v>2144</v>
      </c>
      <c r="D431" s="874" t="s">
        <v>1041</v>
      </c>
      <c r="E431" s="874"/>
      <c r="F431" s="874"/>
      <c r="G431" s="874"/>
      <c r="H431" s="874"/>
      <c r="I431" s="874"/>
      <c r="J431" s="874"/>
      <c r="K431" s="874"/>
      <c r="L431" s="874"/>
      <c r="M431" s="874"/>
      <c r="N431" s="874"/>
      <c r="O431" s="874"/>
      <c r="P431" s="874"/>
      <c r="Q431" s="874"/>
      <c r="R431" s="874"/>
      <c r="S431" s="874"/>
      <c r="T431" s="874"/>
      <c r="U431" s="874"/>
      <c r="V431" s="874"/>
      <c r="W431" s="874"/>
      <c r="X431" s="874"/>
      <c r="Y431" s="874"/>
      <c r="Z431" s="874"/>
      <c r="AA431" s="874"/>
      <c r="AB431" s="874"/>
      <c r="AC431" s="874"/>
      <c r="AD431" s="874"/>
      <c r="AE431" s="874"/>
      <c r="AF431" s="874"/>
    </row>
    <row r="432" spans="1:32" x14ac:dyDescent="0.2">
      <c r="A432" s="872" t="s">
        <v>3164</v>
      </c>
      <c r="B432" s="874" t="s">
        <v>472</v>
      </c>
      <c r="C432" s="874" t="s">
        <v>759</v>
      </c>
      <c r="D432" s="874"/>
      <c r="E432" s="874"/>
      <c r="F432" s="874"/>
      <c r="G432" s="874"/>
      <c r="H432" s="874"/>
      <c r="I432" s="874"/>
      <c r="J432" s="874"/>
      <c r="K432" s="874"/>
      <c r="L432" s="874"/>
      <c r="M432" s="874"/>
      <c r="N432" s="874"/>
      <c r="O432" s="874"/>
      <c r="P432" s="874"/>
      <c r="Q432" s="874"/>
      <c r="R432" s="874"/>
      <c r="S432" s="874"/>
      <c r="T432" s="874"/>
      <c r="U432" s="874"/>
      <c r="V432" s="874"/>
      <c r="W432" s="874"/>
      <c r="X432" s="874"/>
      <c r="Y432" s="874"/>
      <c r="Z432" s="874"/>
      <c r="AA432" s="874"/>
      <c r="AB432" s="874"/>
      <c r="AC432" s="874"/>
      <c r="AD432" s="874"/>
      <c r="AE432" s="874"/>
      <c r="AF432" s="874"/>
    </row>
    <row r="433" spans="1:32" x14ac:dyDescent="0.2">
      <c r="A433" s="872" t="s">
        <v>3165</v>
      </c>
      <c r="B433" s="874" t="s">
        <v>464</v>
      </c>
      <c r="C433" s="874" t="s">
        <v>697</v>
      </c>
      <c r="D433" s="874" t="s">
        <v>2494</v>
      </c>
      <c r="E433" s="459" t="s">
        <v>6519</v>
      </c>
      <c r="F433" s="874" t="s">
        <v>708</v>
      </c>
      <c r="G433" s="874" t="s">
        <v>742</v>
      </c>
      <c r="H433" s="874" t="s">
        <v>2139</v>
      </c>
      <c r="I433" s="874" t="s">
        <v>699</v>
      </c>
      <c r="J433" s="874" t="s">
        <v>785</v>
      </c>
      <c r="K433" s="874" t="s">
        <v>703</v>
      </c>
      <c r="L433" s="874" t="s">
        <v>702</v>
      </c>
      <c r="M433" s="874"/>
      <c r="N433" s="874"/>
      <c r="O433" s="874"/>
      <c r="P433" s="874"/>
      <c r="Q433" s="874"/>
      <c r="R433" s="874"/>
      <c r="S433" s="874"/>
      <c r="T433" s="874"/>
      <c r="U433" s="874"/>
      <c r="V433" s="874"/>
      <c r="W433" s="874"/>
      <c r="X433" s="874"/>
      <c r="Y433" s="874"/>
      <c r="Z433" s="874"/>
      <c r="AA433" s="874"/>
      <c r="AB433" s="874"/>
      <c r="AC433" s="874"/>
      <c r="AD433" s="874"/>
      <c r="AE433" s="874"/>
      <c r="AF433" s="874"/>
    </row>
    <row r="434" spans="1:32" x14ac:dyDescent="0.2">
      <c r="A434" s="872" t="s">
        <v>3166</v>
      </c>
      <c r="B434" s="874" t="s">
        <v>467</v>
      </c>
      <c r="C434" s="874" t="s">
        <v>704</v>
      </c>
      <c r="D434" s="874" t="s">
        <v>742</v>
      </c>
      <c r="E434" s="874" t="s">
        <v>812</v>
      </c>
      <c r="F434" s="874"/>
      <c r="G434" s="874"/>
      <c r="H434" s="874"/>
      <c r="I434" s="874"/>
      <c r="J434" s="874"/>
      <c r="K434" s="874"/>
      <c r="L434" s="874"/>
      <c r="M434" s="874"/>
      <c r="N434" s="874"/>
      <c r="O434" s="874"/>
      <c r="P434" s="874"/>
      <c r="Q434" s="874"/>
      <c r="R434" s="874"/>
      <c r="S434" s="874"/>
      <c r="T434" s="874"/>
      <c r="U434" s="874"/>
      <c r="V434" s="874"/>
      <c r="W434" s="874"/>
      <c r="X434" s="874"/>
      <c r="Y434" s="874"/>
      <c r="Z434" s="874"/>
      <c r="AA434" s="874"/>
      <c r="AB434" s="874"/>
      <c r="AC434" s="874"/>
      <c r="AD434" s="874"/>
      <c r="AE434" s="874"/>
      <c r="AF434" s="874"/>
    </row>
    <row r="435" spans="1:32" x14ac:dyDescent="0.2">
      <c r="A435" s="872" t="s">
        <v>3167</v>
      </c>
      <c r="B435" s="874" t="s">
        <v>474</v>
      </c>
      <c r="C435" s="874" t="s">
        <v>697</v>
      </c>
      <c r="D435" s="875" t="s">
        <v>764</v>
      </c>
      <c r="E435" s="874" t="s">
        <v>2141</v>
      </c>
      <c r="F435" s="874" t="s">
        <v>759</v>
      </c>
      <c r="G435" s="874" t="s">
        <v>703</v>
      </c>
      <c r="H435" s="874" t="s">
        <v>731</v>
      </c>
      <c r="I435" s="874"/>
      <c r="J435" s="874"/>
      <c r="K435" s="874"/>
      <c r="L435" s="874"/>
      <c r="M435" s="874"/>
      <c r="N435" s="874"/>
      <c r="O435" s="874"/>
      <c r="P435" s="874"/>
      <c r="Q435" s="874"/>
      <c r="R435" s="874"/>
      <c r="S435" s="874"/>
      <c r="T435" s="874"/>
      <c r="U435" s="874"/>
      <c r="V435" s="874"/>
      <c r="W435" s="874"/>
      <c r="X435" s="874"/>
      <c r="Y435" s="874"/>
      <c r="Z435" s="874"/>
      <c r="AA435" s="874"/>
      <c r="AB435" s="874"/>
      <c r="AC435" s="874"/>
      <c r="AD435" s="874"/>
      <c r="AE435" s="874"/>
      <c r="AF435" s="874"/>
    </row>
    <row r="436" spans="1:32" x14ac:dyDescent="0.2">
      <c r="A436" s="872" t="s">
        <v>3168</v>
      </c>
      <c r="B436" s="874" t="s">
        <v>477</v>
      </c>
      <c r="C436" s="874" t="s">
        <v>737</v>
      </c>
      <c r="D436" s="874" t="s">
        <v>791</v>
      </c>
      <c r="E436" s="874" t="s">
        <v>916</v>
      </c>
      <c r="F436" s="874" t="s">
        <v>1034</v>
      </c>
      <c r="G436" s="874" t="s">
        <v>1028</v>
      </c>
      <c r="H436" s="874" t="s">
        <v>698</v>
      </c>
      <c r="I436" s="874" t="s">
        <v>731</v>
      </c>
      <c r="J436" s="874"/>
      <c r="K436" s="874"/>
      <c r="L436" s="874"/>
      <c r="M436" s="874"/>
      <c r="N436" s="874"/>
      <c r="O436" s="874"/>
      <c r="P436" s="874"/>
      <c r="Q436" s="874"/>
      <c r="R436" s="874"/>
      <c r="S436" s="874"/>
      <c r="T436" s="874"/>
      <c r="U436" s="874"/>
      <c r="V436" s="874"/>
      <c r="W436" s="874"/>
      <c r="X436" s="874"/>
      <c r="Y436" s="874"/>
      <c r="Z436" s="874"/>
      <c r="AA436" s="874"/>
      <c r="AB436" s="874"/>
      <c r="AC436" s="874"/>
      <c r="AD436" s="874"/>
      <c r="AE436" s="874"/>
      <c r="AF436" s="874"/>
    </row>
    <row r="437" spans="1:32" x14ac:dyDescent="0.2">
      <c r="A437" s="872" t="s">
        <v>3169</v>
      </c>
      <c r="B437" s="874" t="s">
        <v>479</v>
      </c>
      <c r="C437" s="874" t="s">
        <v>704</v>
      </c>
      <c r="D437" s="874" t="s">
        <v>753</v>
      </c>
      <c r="E437" s="874"/>
      <c r="F437" s="874"/>
      <c r="G437" s="874"/>
      <c r="H437" s="874"/>
      <c r="I437" s="874"/>
      <c r="J437" s="874"/>
      <c r="K437" s="874"/>
      <c r="L437" s="874"/>
      <c r="M437" s="874"/>
      <c r="N437" s="874"/>
      <c r="O437" s="874"/>
      <c r="P437" s="874"/>
      <c r="Q437" s="874"/>
      <c r="R437" s="874"/>
      <c r="S437" s="874"/>
      <c r="T437" s="874"/>
      <c r="U437" s="874"/>
      <c r="V437" s="874"/>
      <c r="W437" s="874"/>
      <c r="X437" s="874"/>
      <c r="Y437" s="874"/>
      <c r="Z437" s="874"/>
      <c r="AA437" s="874"/>
      <c r="AB437" s="874"/>
      <c r="AC437" s="874"/>
      <c r="AD437" s="874"/>
      <c r="AE437" s="874"/>
      <c r="AF437" s="874"/>
    </row>
    <row r="438" spans="1:32" x14ac:dyDescent="0.2">
      <c r="A438" s="872" t="s">
        <v>3170</v>
      </c>
      <c r="B438" s="874" t="s">
        <v>480</v>
      </c>
      <c r="C438" s="874" t="s">
        <v>697</v>
      </c>
      <c r="D438" s="874" t="s">
        <v>2379</v>
      </c>
      <c r="E438" s="874" t="s">
        <v>872</v>
      </c>
      <c r="F438" s="874" t="s">
        <v>1012</v>
      </c>
      <c r="G438" s="874" t="s">
        <v>699</v>
      </c>
      <c r="H438" s="874" t="s">
        <v>785</v>
      </c>
      <c r="I438" s="874" t="s">
        <v>700</v>
      </c>
      <c r="J438" s="874" t="s">
        <v>742</v>
      </c>
      <c r="K438" s="874" t="s">
        <v>704</v>
      </c>
      <c r="L438" s="874" t="s">
        <v>995</v>
      </c>
      <c r="M438" s="874"/>
      <c r="N438" s="874"/>
      <c r="O438" s="874"/>
      <c r="P438" s="874"/>
      <c r="Q438" s="874"/>
      <c r="R438" s="874"/>
      <c r="S438" s="874"/>
      <c r="T438" s="874"/>
      <c r="U438" s="874"/>
      <c r="V438" s="874"/>
      <c r="W438" s="874"/>
      <c r="X438" s="874"/>
      <c r="Y438" s="874"/>
      <c r="Z438" s="874"/>
      <c r="AA438" s="874"/>
      <c r="AB438" s="874"/>
      <c r="AC438" s="874"/>
      <c r="AD438" s="874"/>
      <c r="AE438" s="874"/>
      <c r="AF438" s="874"/>
    </row>
    <row r="439" spans="1:32" x14ac:dyDescent="0.2">
      <c r="A439" s="872" t="s">
        <v>3171</v>
      </c>
      <c r="B439" s="874" t="s">
        <v>483</v>
      </c>
      <c r="C439" s="874" t="s">
        <v>697</v>
      </c>
      <c r="D439" s="874" t="s">
        <v>784</v>
      </c>
      <c r="E439" s="874"/>
      <c r="F439" s="874"/>
      <c r="G439" s="874"/>
      <c r="H439" s="874"/>
      <c r="I439" s="874"/>
      <c r="J439" s="874"/>
      <c r="K439" s="874"/>
      <c r="L439" s="874"/>
      <c r="M439" s="874"/>
      <c r="N439" s="874"/>
      <c r="O439" s="874"/>
      <c r="P439" s="874"/>
      <c r="Q439" s="874"/>
      <c r="R439" s="874"/>
      <c r="S439" s="874"/>
      <c r="T439" s="874"/>
      <c r="U439" s="874"/>
      <c r="V439" s="874"/>
      <c r="W439" s="874"/>
      <c r="X439" s="874"/>
      <c r="Y439" s="874"/>
      <c r="Z439" s="874"/>
      <c r="AA439" s="874"/>
      <c r="AB439" s="874"/>
      <c r="AC439" s="874"/>
      <c r="AD439" s="874"/>
      <c r="AE439" s="874"/>
      <c r="AF439" s="874"/>
    </row>
    <row r="440" spans="1:32" x14ac:dyDescent="0.2">
      <c r="A440" s="872" t="s">
        <v>3172</v>
      </c>
      <c r="B440" s="874" t="s">
        <v>488</v>
      </c>
      <c r="C440" s="874" t="s">
        <v>700</v>
      </c>
      <c r="D440" s="874" t="s">
        <v>1012</v>
      </c>
      <c r="E440" s="874" t="s">
        <v>708</v>
      </c>
      <c r="F440" s="874" t="s">
        <v>699</v>
      </c>
      <c r="G440" s="874" t="s">
        <v>760</v>
      </c>
      <c r="H440" s="874" t="s">
        <v>2120</v>
      </c>
      <c r="I440" s="874" t="s">
        <v>986</v>
      </c>
      <c r="J440" s="874" t="s">
        <v>869</v>
      </c>
      <c r="K440" s="874"/>
      <c r="L440" s="874"/>
      <c r="M440" s="874"/>
      <c r="N440" s="874"/>
      <c r="O440" s="874"/>
      <c r="P440" s="874"/>
      <c r="Q440" s="874"/>
      <c r="R440" s="874"/>
      <c r="S440" s="874"/>
      <c r="T440" s="874"/>
      <c r="U440" s="874"/>
      <c r="V440" s="874"/>
      <c r="W440" s="874"/>
      <c r="X440" s="874"/>
      <c r="Y440" s="874"/>
      <c r="Z440" s="874"/>
      <c r="AA440" s="874"/>
      <c r="AB440" s="874"/>
      <c r="AC440" s="874"/>
      <c r="AD440" s="874"/>
      <c r="AE440" s="874"/>
      <c r="AF440" s="874"/>
    </row>
    <row r="441" spans="1:32" x14ac:dyDescent="0.2">
      <c r="A441" s="872" t="s">
        <v>3173</v>
      </c>
      <c r="B441" s="874" t="s">
        <v>493</v>
      </c>
      <c r="C441" s="874" t="s">
        <v>742</v>
      </c>
      <c r="D441" s="874" t="s">
        <v>700</v>
      </c>
      <c r="E441" s="874" t="s">
        <v>708</v>
      </c>
      <c r="F441" s="874" t="s">
        <v>3725</v>
      </c>
      <c r="G441" s="874"/>
      <c r="H441" s="874"/>
      <c r="I441" s="874"/>
      <c r="J441" s="874"/>
      <c r="K441" s="874"/>
      <c r="L441" s="874"/>
      <c r="M441" s="874"/>
      <c r="N441" s="874"/>
      <c r="O441" s="874"/>
      <c r="P441" s="874"/>
      <c r="Q441" s="874"/>
      <c r="R441" s="874"/>
      <c r="S441" s="874"/>
      <c r="T441" s="874"/>
      <c r="U441" s="874"/>
      <c r="V441" s="874"/>
      <c r="W441" s="874"/>
      <c r="X441" s="874"/>
      <c r="Y441" s="874"/>
      <c r="Z441" s="874"/>
      <c r="AA441" s="874"/>
      <c r="AB441" s="874"/>
      <c r="AC441" s="874"/>
      <c r="AD441" s="874"/>
      <c r="AE441" s="874"/>
      <c r="AF441" s="874"/>
    </row>
    <row r="442" spans="1:32" x14ac:dyDescent="0.2">
      <c r="A442" s="872" t="s">
        <v>3174</v>
      </c>
      <c r="B442" s="874" t="s">
        <v>494</v>
      </c>
      <c r="C442" s="874" t="s">
        <v>848</v>
      </c>
      <c r="D442" s="874" t="s">
        <v>697</v>
      </c>
      <c r="E442" s="874" t="s">
        <v>2382</v>
      </c>
      <c r="F442" s="874" t="s">
        <v>945</v>
      </c>
      <c r="G442" s="874"/>
      <c r="H442" s="874"/>
      <c r="I442" s="874"/>
      <c r="J442" s="874"/>
      <c r="K442" s="874"/>
      <c r="L442" s="874"/>
      <c r="M442" s="874"/>
      <c r="N442" s="874"/>
      <c r="O442" s="874"/>
      <c r="P442" s="874"/>
      <c r="Q442" s="874"/>
      <c r="R442" s="874"/>
      <c r="S442" s="874"/>
      <c r="T442" s="874"/>
      <c r="U442" s="874"/>
      <c r="V442" s="874"/>
      <c r="W442" s="874"/>
      <c r="X442" s="874"/>
      <c r="Y442" s="874"/>
      <c r="Z442" s="874"/>
      <c r="AA442" s="874"/>
      <c r="AB442" s="874"/>
      <c r="AC442" s="874"/>
      <c r="AD442" s="874"/>
      <c r="AE442" s="874"/>
      <c r="AF442" s="874"/>
    </row>
    <row r="443" spans="1:32" x14ac:dyDescent="0.2">
      <c r="A443" s="872" t="s">
        <v>3175</v>
      </c>
      <c r="B443" s="874" t="s">
        <v>497</v>
      </c>
      <c r="C443" s="874" t="s">
        <v>710</v>
      </c>
      <c r="D443" s="874" t="s">
        <v>760</v>
      </c>
      <c r="E443" s="874" t="s">
        <v>700</v>
      </c>
      <c r="F443" s="874" t="s">
        <v>742</v>
      </c>
      <c r="G443" s="874" t="s">
        <v>699</v>
      </c>
      <c r="H443" s="874" t="s">
        <v>785</v>
      </c>
      <c r="I443" s="874" t="s">
        <v>711</v>
      </c>
      <c r="J443" s="874" t="s">
        <v>2376</v>
      </c>
      <c r="K443" s="874"/>
      <c r="L443" s="874"/>
      <c r="M443" s="874"/>
      <c r="N443" s="874"/>
      <c r="O443" s="874"/>
      <c r="P443" s="874"/>
      <c r="Q443" s="874"/>
      <c r="R443" s="874"/>
      <c r="S443" s="874"/>
      <c r="T443" s="874"/>
      <c r="U443" s="874"/>
      <c r="V443" s="874"/>
      <c r="W443" s="874"/>
      <c r="X443" s="874"/>
      <c r="Y443" s="874"/>
      <c r="Z443" s="874"/>
      <c r="AA443" s="874"/>
      <c r="AB443" s="874"/>
      <c r="AC443" s="874"/>
      <c r="AD443" s="874"/>
      <c r="AE443" s="874"/>
      <c r="AF443" s="874"/>
    </row>
    <row r="444" spans="1:32" x14ac:dyDescent="0.2">
      <c r="A444" s="872" t="s">
        <v>3176</v>
      </c>
      <c r="B444" s="874" t="s">
        <v>499</v>
      </c>
      <c r="C444" s="874" t="s">
        <v>784</v>
      </c>
      <c r="D444" s="874" t="s">
        <v>700</v>
      </c>
      <c r="E444" s="874" t="s">
        <v>781</v>
      </c>
      <c r="F444" s="874" t="s">
        <v>3513</v>
      </c>
      <c r="G444" s="874" t="s">
        <v>1042</v>
      </c>
      <c r="H444" s="874" t="s">
        <v>731</v>
      </c>
      <c r="I444" s="874" t="s">
        <v>2299</v>
      </c>
      <c r="J444" s="874" t="s">
        <v>2145</v>
      </c>
      <c r="K444" s="874"/>
      <c r="L444" s="874"/>
      <c r="M444" s="874"/>
      <c r="N444" s="874"/>
      <c r="O444" s="874"/>
      <c r="P444" s="874"/>
      <c r="Q444" s="874"/>
      <c r="R444" s="874"/>
      <c r="S444" s="874"/>
      <c r="T444" s="874"/>
      <c r="U444" s="874"/>
      <c r="V444" s="874"/>
      <c r="W444" s="874"/>
      <c r="X444" s="874"/>
      <c r="Y444" s="874"/>
      <c r="Z444" s="874"/>
      <c r="AA444" s="874"/>
      <c r="AB444" s="874"/>
      <c r="AC444" s="874"/>
      <c r="AD444" s="874"/>
      <c r="AE444" s="874"/>
      <c r="AF444" s="874"/>
    </row>
    <row r="445" spans="1:32" x14ac:dyDescent="0.2">
      <c r="A445" s="872" t="s">
        <v>3177</v>
      </c>
      <c r="B445" s="874" t="s">
        <v>3761</v>
      </c>
      <c r="C445" s="874" t="s">
        <v>699</v>
      </c>
      <c r="D445" s="874" t="s">
        <v>742</v>
      </c>
      <c r="E445" s="874" t="s">
        <v>700</v>
      </c>
      <c r="F445" s="874" t="s">
        <v>760</v>
      </c>
      <c r="G445" s="874" t="s">
        <v>853</v>
      </c>
      <c r="H445" s="874" t="s">
        <v>1043</v>
      </c>
      <c r="I445" s="874" t="s">
        <v>774</v>
      </c>
      <c r="J445" s="874" t="s">
        <v>711</v>
      </c>
      <c r="K445" s="874" t="s">
        <v>705</v>
      </c>
      <c r="L445" s="874" t="s">
        <v>703</v>
      </c>
      <c r="M445" s="874"/>
      <c r="N445" s="874"/>
      <c r="O445" s="874"/>
      <c r="P445" s="874"/>
      <c r="Q445" s="874"/>
      <c r="R445" s="874"/>
      <c r="S445" s="874"/>
      <c r="T445" s="874"/>
      <c r="U445" s="874"/>
      <c r="V445" s="874"/>
      <c r="W445" s="874"/>
      <c r="X445" s="874"/>
      <c r="Y445" s="874"/>
      <c r="Z445" s="874"/>
      <c r="AA445" s="874"/>
      <c r="AB445" s="874"/>
      <c r="AC445" s="874"/>
      <c r="AD445" s="874"/>
      <c r="AE445" s="874"/>
      <c r="AF445" s="874"/>
    </row>
    <row r="446" spans="1:32" x14ac:dyDescent="0.2">
      <c r="A446" s="872" t="s">
        <v>3178</v>
      </c>
      <c r="B446" s="874" t="s">
        <v>486</v>
      </c>
      <c r="C446" s="874" t="s">
        <v>734</v>
      </c>
      <c r="D446" s="874"/>
      <c r="E446" s="874"/>
      <c r="F446" s="874"/>
      <c r="G446" s="874"/>
      <c r="H446" s="874"/>
      <c r="I446" s="874"/>
      <c r="J446" s="874"/>
      <c r="K446" s="874"/>
      <c r="L446" s="874"/>
      <c r="M446" s="874"/>
      <c r="N446" s="874"/>
      <c r="O446" s="874"/>
      <c r="P446" s="874"/>
      <c r="Q446" s="874"/>
      <c r="R446" s="874"/>
      <c r="S446" s="874"/>
      <c r="T446" s="874"/>
      <c r="U446" s="874"/>
      <c r="V446" s="874"/>
      <c r="W446" s="874"/>
      <c r="X446" s="874"/>
      <c r="Y446" s="874"/>
      <c r="Z446" s="874"/>
      <c r="AA446" s="874"/>
      <c r="AB446" s="874"/>
      <c r="AC446" s="874"/>
      <c r="AD446" s="874"/>
      <c r="AE446" s="874"/>
      <c r="AF446" s="874"/>
    </row>
    <row r="447" spans="1:32" x14ac:dyDescent="0.2">
      <c r="A447" s="872" t="s">
        <v>3179</v>
      </c>
      <c r="B447" s="874" t="s">
        <v>484</v>
      </c>
      <c r="C447" s="874" t="s">
        <v>704</v>
      </c>
      <c r="D447" s="874"/>
      <c r="E447" s="874"/>
      <c r="F447" s="874"/>
      <c r="G447" s="874"/>
      <c r="H447" s="874"/>
      <c r="I447" s="874"/>
      <c r="J447" s="874"/>
      <c r="K447" s="874"/>
      <c r="L447" s="874"/>
      <c r="M447" s="874"/>
      <c r="N447" s="874"/>
      <c r="O447" s="874"/>
      <c r="P447" s="874"/>
      <c r="Q447" s="874"/>
      <c r="R447" s="874"/>
      <c r="S447" s="874"/>
      <c r="T447" s="874"/>
      <c r="U447" s="874"/>
      <c r="V447" s="874"/>
      <c r="W447" s="874"/>
      <c r="X447" s="874"/>
      <c r="Y447" s="874"/>
      <c r="Z447" s="874"/>
      <c r="AA447" s="874"/>
      <c r="AB447" s="874"/>
      <c r="AC447" s="874"/>
      <c r="AD447" s="874"/>
      <c r="AE447" s="874"/>
      <c r="AF447" s="874"/>
    </row>
    <row r="448" spans="1:32" x14ac:dyDescent="0.2">
      <c r="A448" s="872" t="s">
        <v>3180</v>
      </c>
      <c r="B448" s="874" t="s">
        <v>487</v>
      </c>
      <c r="C448" s="874" t="s">
        <v>760</v>
      </c>
      <c r="D448" s="874" t="s">
        <v>1037</v>
      </c>
      <c r="E448" s="874" t="s">
        <v>2399</v>
      </c>
      <c r="F448" s="874" t="s">
        <v>2692</v>
      </c>
      <c r="G448" s="874"/>
      <c r="H448" s="874"/>
      <c r="I448" s="874"/>
      <c r="J448" s="874"/>
      <c r="K448" s="874"/>
      <c r="L448" s="874"/>
      <c r="M448" s="874"/>
      <c r="N448" s="874"/>
      <c r="O448" s="874"/>
      <c r="P448" s="874"/>
      <c r="Q448" s="874"/>
      <c r="R448" s="874"/>
      <c r="S448" s="874"/>
      <c r="T448" s="874"/>
      <c r="U448" s="874"/>
      <c r="V448" s="874"/>
      <c r="W448" s="874"/>
      <c r="X448" s="874"/>
      <c r="Y448" s="874"/>
      <c r="Z448" s="874"/>
      <c r="AA448" s="874"/>
      <c r="AB448" s="874"/>
      <c r="AC448" s="874"/>
      <c r="AD448" s="874"/>
      <c r="AE448" s="874"/>
      <c r="AF448" s="874"/>
    </row>
    <row r="449" spans="1:32" x14ac:dyDescent="0.2">
      <c r="A449" s="872" t="s">
        <v>3181</v>
      </c>
      <c r="B449" s="874" t="s">
        <v>495</v>
      </c>
      <c r="C449" s="874" t="s">
        <v>797</v>
      </c>
      <c r="D449" s="874"/>
      <c r="E449" s="874"/>
      <c r="F449" s="874"/>
      <c r="G449" s="874"/>
      <c r="H449" s="874"/>
      <c r="I449" s="874"/>
      <c r="J449" s="874"/>
      <c r="K449" s="874"/>
      <c r="L449" s="874"/>
      <c r="M449" s="874"/>
      <c r="N449" s="874"/>
      <c r="O449" s="874"/>
      <c r="P449" s="874"/>
      <c r="Q449" s="874"/>
      <c r="R449" s="874"/>
      <c r="S449" s="874"/>
      <c r="T449" s="874"/>
      <c r="U449" s="874"/>
      <c r="V449" s="874"/>
      <c r="W449" s="874"/>
      <c r="X449" s="874"/>
      <c r="Y449" s="874"/>
      <c r="Z449" s="874"/>
      <c r="AA449" s="874"/>
      <c r="AB449" s="874"/>
      <c r="AC449" s="874"/>
      <c r="AD449" s="874"/>
      <c r="AE449" s="874"/>
      <c r="AF449" s="874"/>
    </row>
    <row r="450" spans="1:32" x14ac:dyDescent="0.2">
      <c r="A450" s="872" t="s">
        <v>3182</v>
      </c>
      <c r="B450" s="874" t="s">
        <v>468</v>
      </c>
      <c r="C450" s="874" t="s">
        <v>797</v>
      </c>
      <c r="D450" s="874" t="s">
        <v>742</v>
      </c>
      <c r="E450" s="874" t="s">
        <v>2118</v>
      </c>
      <c r="F450" s="874"/>
      <c r="G450" s="874"/>
      <c r="H450" s="874"/>
      <c r="I450" s="874"/>
      <c r="J450" s="874"/>
      <c r="K450" s="874"/>
      <c r="L450" s="874"/>
      <c r="M450" s="874"/>
      <c r="N450" s="874"/>
      <c r="O450" s="874"/>
      <c r="P450" s="874"/>
      <c r="Q450" s="874"/>
      <c r="R450" s="874"/>
      <c r="S450" s="874"/>
      <c r="T450" s="874"/>
      <c r="U450" s="874"/>
      <c r="V450" s="874"/>
      <c r="W450" s="874"/>
      <c r="X450" s="874"/>
      <c r="Y450" s="874"/>
      <c r="Z450" s="874"/>
      <c r="AA450" s="874"/>
      <c r="AB450" s="874"/>
      <c r="AC450" s="874"/>
      <c r="AD450" s="874"/>
      <c r="AE450" s="874"/>
      <c r="AF450" s="874"/>
    </row>
    <row r="451" spans="1:32" x14ac:dyDescent="0.2">
      <c r="A451" s="872" t="s">
        <v>3183</v>
      </c>
      <c r="B451" s="874" t="s">
        <v>482</v>
      </c>
      <c r="C451" s="874" t="s">
        <v>742</v>
      </c>
      <c r="D451" s="874" t="s">
        <v>710</v>
      </c>
      <c r="E451" s="874" t="s">
        <v>2048</v>
      </c>
      <c r="F451" s="874" t="s">
        <v>2142</v>
      </c>
      <c r="G451" s="874" t="s">
        <v>2143</v>
      </c>
      <c r="H451" s="874" t="s">
        <v>2494</v>
      </c>
      <c r="I451" s="874"/>
      <c r="J451" s="874"/>
      <c r="K451" s="874"/>
      <c r="L451" s="874"/>
      <c r="M451" s="874"/>
      <c r="N451" s="874"/>
      <c r="O451" s="874"/>
      <c r="P451" s="874"/>
      <c r="Q451" s="874"/>
      <c r="R451" s="874"/>
      <c r="S451" s="874"/>
      <c r="T451" s="874"/>
      <c r="U451" s="874"/>
      <c r="V451" s="874"/>
      <c r="W451" s="874"/>
      <c r="X451" s="874"/>
      <c r="Y451" s="874"/>
      <c r="Z451" s="874"/>
      <c r="AA451" s="874"/>
      <c r="AB451" s="874"/>
      <c r="AC451" s="874"/>
      <c r="AD451" s="874"/>
      <c r="AE451" s="874"/>
      <c r="AF451" s="874"/>
    </row>
    <row r="452" spans="1:32" x14ac:dyDescent="0.2">
      <c r="A452" s="872" t="s">
        <v>3184</v>
      </c>
      <c r="B452" s="874" t="s">
        <v>485</v>
      </c>
      <c r="C452" s="874" t="s">
        <v>2047</v>
      </c>
      <c r="D452" s="874" t="s">
        <v>778</v>
      </c>
      <c r="E452" s="874"/>
      <c r="F452" s="874"/>
      <c r="G452" s="874"/>
      <c r="H452" s="874"/>
      <c r="I452" s="874"/>
      <c r="J452" s="874"/>
      <c r="K452" s="874"/>
      <c r="L452" s="874"/>
      <c r="M452" s="874"/>
      <c r="N452" s="874"/>
      <c r="O452" s="874"/>
      <c r="P452" s="874"/>
      <c r="Q452" s="874"/>
      <c r="R452" s="874"/>
      <c r="S452" s="874"/>
      <c r="T452" s="874"/>
      <c r="U452" s="874"/>
      <c r="V452" s="874"/>
      <c r="W452" s="874"/>
      <c r="X452" s="874"/>
      <c r="Y452" s="874"/>
      <c r="Z452" s="874"/>
      <c r="AA452" s="874"/>
      <c r="AB452" s="874"/>
      <c r="AC452" s="874"/>
      <c r="AD452" s="874"/>
      <c r="AE452" s="874"/>
      <c r="AF452" s="874"/>
    </row>
    <row r="453" spans="1:32" x14ac:dyDescent="0.2">
      <c r="A453" s="872" t="s">
        <v>3185</v>
      </c>
      <c r="B453" s="874" t="s">
        <v>470</v>
      </c>
      <c r="C453" s="874" t="s">
        <v>742</v>
      </c>
      <c r="D453" s="874" t="s">
        <v>2398</v>
      </c>
      <c r="E453" s="874" t="s">
        <v>2066</v>
      </c>
      <c r="F453" s="874"/>
      <c r="G453" s="874"/>
      <c r="H453" s="874"/>
      <c r="I453" s="874"/>
      <c r="J453" s="874"/>
      <c r="K453" s="874"/>
      <c r="L453" s="874"/>
      <c r="M453" s="874"/>
      <c r="N453" s="874"/>
      <c r="O453" s="874"/>
      <c r="P453" s="874"/>
      <c r="Q453" s="874"/>
      <c r="R453" s="874"/>
      <c r="S453" s="874"/>
      <c r="T453" s="874"/>
      <c r="U453" s="874"/>
      <c r="V453" s="874"/>
      <c r="W453" s="874"/>
      <c r="X453" s="874"/>
      <c r="Y453" s="874"/>
      <c r="Z453" s="874"/>
      <c r="AA453" s="874"/>
      <c r="AB453" s="874"/>
      <c r="AC453" s="874"/>
      <c r="AD453" s="874"/>
      <c r="AE453" s="874"/>
      <c r="AF453" s="874"/>
    </row>
    <row r="454" spans="1:32" x14ac:dyDescent="0.2">
      <c r="A454" s="872" t="s">
        <v>3186</v>
      </c>
      <c r="B454" s="874" t="s">
        <v>478</v>
      </c>
      <c r="C454" s="874" t="s">
        <v>742</v>
      </c>
      <c r="D454" s="874" t="s">
        <v>869</v>
      </c>
      <c r="E454" s="874"/>
      <c r="F454" s="874"/>
      <c r="G454" s="874"/>
      <c r="H454" s="874"/>
      <c r="I454" s="874"/>
      <c r="J454" s="874"/>
      <c r="K454" s="874"/>
      <c r="L454" s="874"/>
      <c r="M454" s="874"/>
      <c r="N454" s="874"/>
      <c r="O454" s="874"/>
      <c r="P454" s="874"/>
      <c r="Q454" s="874"/>
      <c r="R454" s="874"/>
      <c r="S454" s="874"/>
      <c r="T454" s="874"/>
      <c r="U454" s="874"/>
      <c r="V454" s="874"/>
      <c r="W454" s="874"/>
      <c r="X454" s="874"/>
      <c r="Y454" s="874"/>
      <c r="Z454" s="874"/>
      <c r="AA454" s="874"/>
      <c r="AB454" s="874"/>
      <c r="AC454" s="874"/>
      <c r="AD454" s="874"/>
      <c r="AE454" s="874"/>
      <c r="AF454" s="874"/>
    </row>
    <row r="455" spans="1:32" x14ac:dyDescent="0.2">
      <c r="A455" s="872" t="s">
        <v>3187</v>
      </c>
      <c r="B455" s="874" t="s">
        <v>471</v>
      </c>
      <c r="C455" s="874" t="s">
        <v>710</v>
      </c>
      <c r="D455" s="874"/>
      <c r="E455" s="874"/>
      <c r="F455" s="874"/>
      <c r="G455" s="874"/>
      <c r="H455" s="874"/>
      <c r="I455" s="874"/>
      <c r="J455" s="874"/>
      <c r="K455" s="874"/>
      <c r="L455" s="874"/>
      <c r="M455" s="874"/>
      <c r="N455" s="874"/>
      <c r="O455" s="874"/>
      <c r="P455" s="874"/>
      <c r="Q455" s="874"/>
      <c r="R455" s="874"/>
      <c r="S455" s="874"/>
      <c r="T455" s="874"/>
      <c r="U455" s="874"/>
      <c r="V455" s="874"/>
      <c r="W455" s="874"/>
      <c r="X455" s="874"/>
      <c r="Y455" s="874"/>
      <c r="Z455" s="874"/>
      <c r="AA455" s="874"/>
      <c r="AB455" s="874"/>
      <c r="AC455" s="874"/>
      <c r="AD455" s="874"/>
      <c r="AE455" s="874"/>
      <c r="AF455" s="874"/>
    </row>
    <row r="456" spans="1:32" x14ac:dyDescent="0.2">
      <c r="A456" s="872" t="s">
        <v>3188</v>
      </c>
      <c r="B456" s="874" t="s">
        <v>473</v>
      </c>
      <c r="C456" s="874" t="s">
        <v>1025</v>
      </c>
      <c r="D456" s="874" t="s">
        <v>859</v>
      </c>
      <c r="E456" s="874"/>
      <c r="F456" s="874"/>
      <c r="G456" s="874"/>
      <c r="H456" s="874"/>
      <c r="I456" s="874"/>
      <c r="J456" s="874"/>
      <c r="K456" s="874"/>
      <c r="L456" s="874"/>
      <c r="M456" s="874"/>
      <c r="N456" s="874"/>
      <c r="O456" s="874"/>
      <c r="P456" s="874"/>
      <c r="Q456" s="874"/>
      <c r="R456" s="874"/>
      <c r="S456" s="874"/>
      <c r="T456" s="874"/>
      <c r="U456" s="874"/>
      <c r="V456" s="874"/>
      <c r="W456" s="874"/>
      <c r="X456" s="874"/>
      <c r="Y456" s="874"/>
      <c r="Z456" s="874"/>
      <c r="AA456" s="874"/>
      <c r="AB456" s="874"/>
      <c r="AC456" s="874"/>
      <c r="AD456" s="874"/>
      <c r="AE456" s="874"/>
      <c r="AF456" s="874"/>
    </row>
    <row r="457" spans="1:32" x14ac:dyDescent="0.2">
      <c r="A457" s="872" t="s">
        <v>3189</v>
      </c>
      <c r="B457" s="874" t="s">
        <v>462</v>
      </c>
      <c r="C457" s="874" t="s">
        <v>697</v>
      </c>
      <c r="D457" s="874" t="s">
        <v>700</v>
      </c>
      <c r="E457" s="874" t="s">
        <v>791</v>
      </c>
      <c r="F457" s="874" t="s">
        <v>699</v>
      </c>
      <c r="G457" s="874" t="s">
        <v>742</v>
      </c>
      <c r="H457" s="874" t="s">
        <v>1027</v>
      </c>
      <c r="I457" s="874" t="s">
        <v>2138</v>
      </c>
      <c r="J457" s="874"/>
      <c r="K457" s="874"/>
      <c r="L457" s="874"/>
      <c r="M457" s="874"/>
      <c r="N457" s="874"/>
      <c r="O457" s="874"/>
      <c r="P457" s="874"/>
      <c r="Q457" s="874"/>
      <c r="R457" s="874"/>
      <c r="S457" s="874"/>
      <c r="T457" s="874"/>
      <c r="U457" s="874"/>
      <c r="V457" s="874"/>
      <c r="W457" s="874"/>
      <c r="X457" s="874"/>
      <c r="Y457" s="874"/>
      <c r="Z457" s="874"/>
      <c r="AA457" s="874"/>
      <c r="AB457" s="874"/>
      <c r="AC457" s="874"/>
      <c r="AD457" s="874"/>
      <c r="AE457" s="874"/>
      <c r="AF457" s="874"/>
    </row>
    <row r="458" spans="1:32" x14ac:dyDescent="0.2">
      <c r="A458" s="872" t="s">
        <v>3190</v>
      </c>
      <c r="B458" s="874" t="s">
        <v>465</v>
      </c>
      <c r="C458" s="874" t="s">
        <v>848</v>
      </c>
      <c r="D458" s="874"/>
      <c r="E458" s="874"/>
      <c r="F458" s="874"/>
      <c r="G458" s="874"/>
      <c r="H458" s="874"/>
      <c r="I458" s="874"/>
      <c r="J458" s="874"/>
      <c r="K458" s="874"/>
      <c r="L458" s="874"/>
      <c r="M458" s="874"/>
      <c r="N458" s="874"/>
      <c r="O458" s="874"/>
      <c r="P458" s="874"/>
      <c r="Q458" s="874"/>
      <c r="R458" s="874"/>
      <c r="S458" s="874"/>
      <c r="T458" s="874"/>
      <c r="U458" s="874"/>
      <c r="V458" s="874"/>
      <c r="W458" s="874"/>
      <c r="X458" s="874"/>
      <c r="Y458" s="874"/>
      <c r="Z458" s="874"/>
      <c r="AA458" s="874"/>
      <c r="AB458" s="874"/>
      <c r="AC458" s="874"/>
      <c r="AD458" s="874"/>
      <c r="AE458" s="874"/>
      <c r="AF458" s="874"/>
    </row>
    <row r="459" spans="1:32" x14ac:dyDescent="0.2">
      <c r="A459" s="872" t="s">
        <v>3191</v>
      </c>
      <c r="B459" s="874" t="s">
        <v>475</v>
      </c>
      <c r="C459" s="874" t="s">
        <v>781</v>
      </c>
      <c r="D459" s="874"/>
      <c r="E459" s="874"/>
      <c r="F459" s="874"/>
      <c r="G459" s="874"/>
      <c r="H459" s="874"/>
      <c r="I459" s="874"/>
      <c r="J459" s="874"/>
      <c r="K459" s="874"/>
      <c r="L459" s="874"/>
      <c r="M459" s="874"/>
      <c r="N459" s="874"/>
      <c r="O459" s="874"/>
      <c r="P459" s="874"/>
      <c r="Q459" s="874"/>
      <c r="R459" s="874"/>
      <c r="S459" s="874"/>
      <c r="T459" s="874"/>
      <c r="U459" s="874"/>
      <c r="V459" s="874"/>
      <c r="W459" s="874"/>
      <c r="X459" s="874"/>
      <c r="Y459" s="874"/>
      <c r="Z459" s="874"/>
      <c r="AA459" s="874"/>
      <c r="AB459" s="874"/>
      <c r="AC459" s="874"/>
      <c r="AD459" s="874"/>
      <c r="AE459" s="874"/>
      <c r="AF459" s="874"/>
    </row>
    <row r="460" spans="1:32" x14ac:dyDescent="0.2">
      <c r="A460" s="872" t="s">
        <v>3192</v>
      </c>
      <c r="B460" s="874" t="s">
        <v>481</v>
      </c>
      <c r="C460" s="874" t="s">
        <v>704</v>
      </c>
      <c r="D460" s="874" t="s">
        <v>808</v>
      </c>
      <c r="E460" s="874" t="s">
        <v>807</v>
      </c>
      <c r="F460" s="874" t="s">
        <v>710</v>
      </c>
      <c r="G460" s="874" t="s">
        <v>953</v>
      </c>
      <c r="H460" s="874" t="s">
        <v>1035</v>
      </c>
      <c r="I460" s="874" t="s">
        <v>1036</v>
      </c>
      <c r="J460" s="874"/>
      <c r="K460" s="874"/>
      <c r="L460" s="874"/>
      <c r="M460" s="874"/>
      <c r="N460" s="874"/>
      <c r="O460" s="874"/>
      <c r="P460" s="874"/>
      <c r="Q460" s="874"/>
      <c r="R460" s="874"/>
      <c r="S460" s="874"/>
      <c r="T460" s="874"/>
      <c r="U460" s="874"/>
      <c r="V460" s="874"/>
      <c r="W460" s="874"/>
      <c r="X460" s="874"/>
      <c r="Y460" s="874"/>
      <c r="Z460" s="874"/>
      <c r="AA460" s="874"/>
      <c r="AB460" s="874"/>
      <c r="AC460" s="874"/>
      <c r="AD460" s="874"/>
      <c r="AE460" s="874"/>
      <c r="AF460" s="874"/>
    </row>
    <row r="461" spans="1:32" x14ac:dyDescent="0.2">
      <c r="A461" s="872" t="s">
        <v>3193</v>
      </c>
      <c r="B461" s="874" t="s">
        <v>2628</v>
      </c>
      <c r="C461" s="874" t="s">
        <v>696</v>
      </c>
      <c r="D461" s="874" t="s">
        <v>945</v>
      </c>
      <c r="E461" s="874" t="s">
        <v>1045</v>
      </c>
      <c r="F461" s="874"/>
      <c r="G461" s="874"/>
      <c r="H461" s="874"/>
      <c r="I461" s="874"/>
      <c r="J461" s="874"/>
      <c r="K461" s="874"/>
      <c r="L461" s="874"/>
      <c r="M461" s="874"/>
      <c r="N461" s="874"/>
      <c r="O461" s="874"/>
      <c r="P461" s="874"/>
      <c r="Q461" s="874"/>
      <c r="R461" s="874"/>
      <c r="S461" s="874"/>
      <c r="T461" s="874"/>
      <c r="U461" s="874"/>
      <c r="V461" s="874"/>
      <c r="W461" s="874"/>
      <c r="X461" s="874"/>
      <c r="Y461" s="874"/>
      <c r="Z461" s="874"/>
      <c r="AA461" s="874"/>
      <c r="AB461" s="874"/>
      <c r="AC461" s="874"/>
      <c r="AD461" s="874"/>
      <c r="AE461" s="874"/>
      <c r="AF461" s="874"/>
    </row>
    <row r="462" spans="1:32" x14ac:dyDescent="0.2">
      <c r="A462" s="872" t="s">
        <v>3194</v>
      </c>
      <c r="B462" s="874" t="s">
        <v>491</v>
      </c>
      <c r="C462" s="874" t="s">
        <v>2553</v>
      </c>
      <c r="D462" s="874" t="s">
        <v>698</v>
      </c>
      <c r="E462" s="874"/>
      <c r="F462" s="874"/>
      <c r="G462" s="874"/>
      <c r="H462" s="874"/>
      <c r="I462" s="874"/>
      <c r="J462" s="874"/>
      <c r="K462" s="874"/>
      <c r="L462" s="874"/>
      <c r="M462" s="874"/>
      <c r="N462" s="874"/>
      <c r="O462" s="874"/>
      <c r="P462" s="874"/>
      <c r="Q462" s="874"/>
      <c r="R462" s="874"/>
      <c r="S462" s="874"/>
      <c r="T462" s="874"/>
      <c r="U462" s="874"/>
      <c r="V462" s="874"/>
      <c r="W462" s="874"/>
      <c r="X462" s="874"/>
      <c r="Y462" s="874"/>
      <c r="Z462" s="874"/>
      <c r="AA462" s="874"/>
      <c r="AB462" s="874"/>
      <c r="AC462" s="874"/>
      <c r="AD462" s="874"/>
      <c r="AE462" s="874"/>
      <c r="AF462" s="874"/>
    </row>
    <row r="463" spans="1:32" x14ac:dyDescent="0.2">
      <c r="A463" s="872" t="s">
        <v>3195</v>
      </c>
      <c r="B463" s="874" t="s">
        <v>463</v>
      </c>
      <c r="C463" s="874" t="s">
        <v>696</v>
      </c>
      <c r="D463" s="874" t="s">
        <v>731</v>
      </c>
      <c r="E463" s="874"/>
      <c r="F463" s="874"/>
      <c r="G463" s="874"/>
      <c r="H463" s="874"/>
      <c r="I463" s="874"/>
      <c r="J463" s="874"/>
      <c r="K463" s="874"/>
      <c r="L463" s="874"/>
      <c r="M463" s="874"/>
      <c r="N463" s="874"/>
      <c r="O463" s="874"/>
      <c r="P463" s="874"/>
      <c r="Q463" s="874"/>
      <c r="R463" s="874"/>
      <c r="S463" s="874"/>
      <c r="T463" s="874"/>
      <c r="U463" s="874"/>
      <c r="V463" s="874"/>
      <c r="W463" s="874"/>
      <c r="X463" s="874"/>
      <c r="Y463" s="874"/>
      <c r="Z463" s="874"/>
      <c r="AA463" s="874"/>
      <c r="AB463" s="874"/>
      <c r="AC463" s="874"/>
      <c r="AD463" s="874"/>
      <c r="AE463" s="874"/>
      <c r="AF463" s="874"/>
    </row>
    <row r="464" spans="1:32" x14ac:dyDescent="0.2">
      <c r="A464" s="872" t="s">
        <v>3196</v>
      </c>
      <c r="B464" s="874" t="s">
        <v>469</v>
      </c>
      <c r="C464" s="874" t="s">
        <v>697</v>
      </c>
      <c r="D464" s="874" t="s">
        <v>1029</v>
      </c>
      <c r="E464" s="874" t="s">
        <v>872</v>
      </c>
      <c r="F464" s="874" t="s">
        <v>2397</v>
      </c>
      <c r="G464" s="874" t="s">
        <v>1030</v>
      </c>
      <c r="H464" s="874" t="s">
        <v>1031</v>
      </c>
      <c r="I464" s="874" t="s">
        <v>1032</v>
      </c>
      <c r="J464" s="874" t="s">
        <v>849</v>
      </c>
      <c r="K464" s="874" t="s">
        <v>2303</v>
      </c>
      <c r="L464" s="874"/>
      <c r="M464" s="874"/>
      <c r="N464" s="874"/>
      <c r="O464" s="874"/>
      <c r="P464" s="874"/>
      <c r="Q464" s="874"/>
      <c r="R464" s="874"/>
      <c r="S464" s="874"/>
      <c r="T464" s="874"/>
      <c r="U464" s="874"/>
      <c r="V464" s="874"/>
      <c r="W464" s="874"/>
      <c r="X464" s="874"/>
      <c r="Y464" s="874"/>
      <c r="Z464" s="874"/>
      <c r="AA464" s="874"/>
      <c r="AB464" s="874"/>
      <c r="AC464" s="874"/>
      <c r="AD464" s="874"/>
      <c r="AE464" s="874"/>
      <c r="AF464" s="874"/>
    </row>
    <row r="465" spans="1:32" x14ac:dyDescent="0.2">
      <c r="A465" s="872" t="s">
        <v>3197</v>
      </c>
      <c r="B465" s="874" t="s">
        <v>490</v>
      </c>
      <c r="C465" s="874" t="s">
        <v>742</v>
      </c>
      <c r="D465" s="874" t="s">
        <v>700</v>
      </c>
      <c r="E465" s="875" t="s">
        <v>699</v>
      </c>
      <c r="F465" s="874" t="s">
        <v>1040</v>
      </c>
      <c r="G465" s="874"/>
      <c r="H465" s="874"/>
      <c r="I465" s="874"/>
      <c r="J465" s="874"/>
      <c r="K465" s="874"/>
      <c r="L465" s="874"/>
      <c r="M465" s="874"/>
      <c r="N465" s="874"/>
      <c r="O465" s="874"/>
      <c r="P465" s="874"/>
      <c r="Q465" s="874"/>
      <c r="R465" s="874"/>
      <c r="S465" s="874"/>
      <c r="T465" s="874"/>
      <c r="U465" s="874"/>
      <c r="V465" s="874"/>
      <c r="W465" s="874"/>
      <c r="X465" s="874"/>
      <c r="Y465" s="874"/>
      <c r="Z465" s="874"/>
      <c r="AA465" s="874"/>
      <c r="AB465" s="874"/>
      <c r="AC465" s="874"/>
      <c r="AD465" s="874"/>
      <c r="AE465" s="874"/>
      <c r="AF465" s="874"/>
    </row>
    <row r="466" spans="1:32" x14ac:dyDescent="0.2">
      <c r="A466" s="872" t="s">
        <v>3198</v>
      </c>
      <c r="B466" s="874" t="s">
        <v>489</v>
      </c>
      <c r="C466" s="874" t="s">
        <v>1038</v>
      </c>
      <c r="D466" s="874" t="s">
        <v>1039</v>
      </c>
      <c r="E466" s="874" t="s">
        <v>886</v>
      </c>
      <c r="F466" s="874" t="s">
        <v>2365</v>
      </c>
      <c r="G466" s="874"/>
      <c r="H466" s="874"/>
      <c r="I466" s="874"/>
      <c r="J466" s="874"/>
      <c r="K466" s="874"/>
      <c r="L466" s="874"/>
      <c r="M466" s="874"/>
      <c r="N466" s="874"/>
      <c r="O466" s="874"/>
      <c r="P466" s="874"/>
      <c r="Q466" s="874"/>
      <c r="R466" s="874"/>
      <c r="S466" s="874"/>
      <c r="T466" s="874"/>
      <c r="U466" s="874"/>
      <c r="V466" s="874"/>
      <c r="W466" s="874"/>
      <c r="X466" s="874"/>
      <c r="Y466" s="874"/>
      <c r="Z466" s="874"/>
      <c r="AA466" s="874"/>
      <c r="AB466" s="874"/>
      <c r="AC466" s="874"/>
      <c r="AD466" s="874"/>
      <c r="AE466" s="874"/>
      <c r="AF466" s="874"/>
    </row>
    <row r="467" spans="1:32" x14ac:dyDescent="0.2">
      <c r="A467" s="872" t="s">
        <v>3199</v>
      </c>
      <c r="B467" s="874" t="s">
        <v>498</v>
      </c>
      <c r="C467" s="874" t="s">
        <v>731</v>
      </c>
      <c r="D467" s="874"/>
      <c r="E467" s="874"/>
      <c r="F467" s="874"/>
      <c r="G467" s="874"/>
      <c r="H467" s="874"/>
      <c r="I467" s="874"/>
      <c r="J467" s="874"/>
      <c r="K467" s="874"/>
      <c r="L467" s="874"/>
      <c r="M467" s="874"/>
      <c r="N467" s="874"/>
      <c r="O467" s="874"/>
      <c r="P467" s="874"/>
      <c r="Q467" s="874"/>
      <c r="R467" s="874"/>
      <c r="S467" s="874"/>
      <c r="T467" s="874"/>
      <c r="U467" s="874"/>
      <c r="V467" s="874"/>
      <c r="W467" s="874"/>
      <c r="X467" s="874"/>
      <c r="Y467" s="874"/>
      <c r="Z467" s="874"/>
      <c r="AA467" s="874"/>
      <c r="AB467" s="874"/>
      <c r="AC467" s="874"/>
      <c r="AD467" s="874"/>
      <c r="AE467" s="874"/>
      <c r="AF467" s="874"/>
    </row>
    <row r="468" spans="1:32" x14ac:dyDescent="0.2">
      <c r="A468" s="872" t="s">
        <v>3200</v>
      </c>
      <c r="B468" s="874" t="s">
        <v>476</v>
      </c>
      <c r="C468" s="874" t="s">
        <v>788</v>
      </c>
      <c r="D468" s="874" t="s">
        <v>2302</v>
      </c>
      <c r="E468" s="874" t="s">
        <v>3514</v>
      </c>
      <c r="F468" s="874"/>
      <c r="G468" s="874"/>
      <c r="H468" s="874"/>
      <c r="I468" s="874"/>
      <c r="J468" s="874"/>
      <c r="K468" s="874"/>
      <c r="L468" s="874"/>
      <c r="M468" s="874"/>
      <c r="N468" s="874"/>
      <c r="O468" s="874"/>
      <c r="P468" s="874"/>
      <c r="Q468" s="874"/>
      <c r="R468" s="874"/>
      <c r="S468" s="874"/>
      <c r="T468" s="874"/>
      <c r="U468" s="874"/>
      <c r="V468" s="874"/>
      <c r="W468" s="874"/>
      <c r="X468" s="874"/>
      <c r="Y468" s="874"/>
      <c r="Z468" s="874"/>
      <c r="AA468" s="874"/>
      <c r="AB468" s="874"/>
      <c r="AC468" s="874"/>
      <c r="AD468" s="874"/>
      <c r="AE468" s="874"/>
      <c r="AF468" s="874"/>
    </row>
    <row r="469" spans="1:32" x14ac:dyDescent="0.2">
      <c r="A469" s="872" t="s">
        <v>3201</v>
      </c>
      <c r="B469" s="874" t="s">
        <v>2627</v>
      </c>
      <c r="C469" s="874" t="s">
        <v>2140</v>
      </c>
      <c r="D469" s="874"/>
      <c r="E469" s="874"/>
      <c r="F469" s="874"/>
      <c r="G469" s="874"/>
      <c r="H469" s="874"/>
      <c r="I469" s="874"/>
      <c r="J469" s="874"/>
      <c r="K469" s="874"/>
      <c r="L469" s="874"/>
      <c r="M469" s="874"/>
      <c r="N469" s="874"/>
      <c r="O469" s="874"/>
      <c r="P469" s="874"/>
      <c r="Q469" s="874"/>
      <c r="R469" s="874"/>
      <c r="S469" s="874"/>
      <c r="T469" s="874"/>
      <c r="U469" s="874"/>
      <c r="V469" s="874"/>
      <c r="W469" s="874"/>
      <c r="X469" s="874"/>
      <c r="Y469" s="874"/>
      <c r="Z469" s="874"/>
      <c r="AA469" s="874"/>
      <c r="AB469" s="874"/>
      <c r="AC469" s="874"/>
      <c r="AD469" s="874"/>
      <c r="AE469" s="874"/>
      <c r="AF469" s="874"/>
    </row>
    <row r="470" spans="1:32" x14ac:dyDescent="0.2">
      <c r="A470" s="872" t="s">
        <v>3202</v>
      </c>
      <c r="B470" s="874" t="s">
        <v>2626</v>
      </c>
      <c r="C470" s="874" t="s">
        <v>2365</v>
      </c>
      <c r="D470" s="874"/>
      <c r="E470" s="874"/>
      <c r="F470" s="874"/>
      <c r="G470" s="874"/>
      <c r="H470" s="874"/>
      <c r="I470" s="874"/>
      <c r="J470" s="874"/>
      <c r="K470" s="874"/>
      <c r="L470" s="874"/>
      <c r="M470" s="874"/>
      <c r="N470" s="874"/>
      <c r="O470" s="874"/>
      <c r="P470" s="874"/>
      <c r="Q470" s="874"/>
      <c r="R470" s="874"/>
      <c r="S470" s="874"/>
      <c r="T470" s="874"/>
      <c r="U470" s="874"/>
      <c r="V470" s="874"/>
      <c r="W470" s="874"/>
      <c r="X470" s="874"/>
      <c r="Y470" s="874"/>
      <c r="Z470" s="874"/>
      <c r="AA470" s="874"/>
      <c r="AB470" s="874"/>
      <c r="AC470" s="874"/>
      <c r="AD470" s="874"/>
      <c r="AE470" s="874"/>
      <c r="AF470" s="874"/>
    </row>
    <row r="471" spans="1:32" x14ac:dyDescent="0.2">
      <c r="A471" s="872" t="s">
        <v>3203</v>
      </c>
      <c r="B471" s="874" t="s">
        <v>3733</v>
      </c>
      <c r="C471" s="874" t="s">
        <v>3515</v>
      </c>
      <c r="D471" s="874"/>
      <c r="E471" s="874"/>
      <c r="F471" s="874"/>
      <c r="G471" s="874"/>
      <c r="H471" s="874"/>
      <c r="I471" s="874"/>
      <c r="J471" s="874"/>
      <c r="K471" s="874"/>
      <c r="L471" s="874"/>
      <c r="M471" s="874"/>
      <c r="N471" s="874"/>
      <c r="O471" s="874"/>
      <c r="P471" s="874"/>
      <c r="Q471" s="874"/>
      <c r="R471" s="874"/>
      <c r="S471" s="874"/>
      <c r="T471" s="874"/>
      <c r="U471" s="874"/>
      <c r="V471" s="874"/>
      <c r="W471" s="874"/>
      <c r="X471" s="874"/>
      <c r="Y471" s="874"/>
      <c r="Z471" s="874"/>
      <c r="AA471" s="874"/>
      <c r="AB471" s="874"/>
      <c r="AC471" s="874"/>
      <c r="AD471" s="874"/>
      <c r="AE471" s="874"/>
      <c r="AF471" s="874"/>
    </row>
    <row r="472" spans="1:32" x14ac:dyDescent="0.2">
      <c r="A472" s="872" t="s">
        <v>3204</v>
      </c>
      <c r="B472" s="874" t="s">
        <v>50</v>
      </c>
      <c r="C472" s="874" t="s">
        <v>710</v>
      </c>
      <c r="D472" s="874" t="s">
        <v>698</v>
      </c>
      <c r="E472" s="874" t="s">
        <v>696</v>
      </c>
      <c r="F472" s="874" t="s">
        <v>704</v>
      </c>
      <c r="G472" s="874" t="s">
        <v>756</v>
      </c>
      <c r="H472" s="874"/>
      <c r="I472" s="874"/>
      <c r="J472" s="874"/>
      <c r="K472" s="874"/>
      <c r="L472" s="874"/>
      <c r="M472" s="874"/>
      <c r="N472" s="874"/>
      <c r="O472" s="874"/>
      <c r="P472" s="874"/>
      <c r="Q472" s="874"/>
      <c r="R472" s="874"/>
      <c r="S472" s="874"/>
      <c r="T472" s="874"/>
      <c r="U472" s="874"/>
      <c r="V472" s="874"/>
      <c r="W472" s="874"/>
      <c r="X472" s="874"/>
      <c r="Y472" s="874"/>
      <c r="Z472" s="874"/>
      <c r="AA472" s="874"/>
      <c r="AB472" s="874"/>
      <c r="AC472" s="874"/>
      <c r="AD472" s="874"/>
      <c r="AE472" s="874"/>
      <c r="AF472" s="874"/>
    </row>
    <row r="473" spans="1:32" x14ac:dyDescent="0.2">
      <c r="A473" s="872" t="s">
        <v>3205</v>
      </c>
      <c r="B473" s="874" t="s">
        <v>130</v>
      </c>
      <c r="C473" s="874" t="s">
        <v>731</v>
      </c>
      <c r="D473" s="874"/>
      <c r="E473" s="874"/>
      <c r="F473" s="874"/>
      <c r="G473" s="874"/>
      <c r="H473" s="874"/>
      <c r="I473" s="874"/>
      <c r="J473" s="874"/>
      <c r="K473" s="874"/>
      <c r="L473" s="874"/>
      <c r="M473" s="874"/>
      <c r="N473" s="874"/>
      <c r="O473" s="874"/>
      <c r="P473" s="874"/>
      <c r="Q473" s="874"/>
      <c r="R473" s="874"/>
      <c r="S473" s="874"/>
      <c r="T473" s="874"/>
      <c r="U473" s="874"/>
      <c r="V473" s="874"/>
      <c r="W473" s="874"/>
      <c r="X473" s="874"/>
      <c r="Y473" s="874"/>
      <c r="Z473" s="874"/>
      <c r="AA473" s="874"/>
      <c r="AB473" s="874"/>
      <c r="AC473" s="874"/>
      <c r="AD473" s="874"/>
      <c r="AE473" s="874"/>
      <c r="AF473" s="874"/>
    </row>
    <row r="474" spans="1:32" x14ac:dyDescent="0.2">
      <c r="A474" s="872" t="s">
        <v>3206</v>
      </c>
      <c r="B474" s="874" t="s">
        <v>504</v>
      </c>
      <c r="C474" s="874" t="s">
        <v>922</v>
      </c>
      <c r="D474" s="874" t="s">
        <v>785</v>
      </c>
      <c r="E474" s="874"/>
      <c r="F474" s="874"/>
      <c r="G474" s="874"/>
      <c r="H474" s="874"/>
      <c r="I474" s="874"/>
      <c r="J474" s="874"/>
      <c r="K474" s="874"/>
      <c r="L474" s="874"/>
      <c r="M474" s="874"/>
      <c r="N474" s="874"/>
      <c r="O474" s="874"/>
      <c r="P474" s="874"/>
      <c r="Q474" s="874"/>
      <c r="R474" s="874"/>
      <c r="S474" s="874"/>
      <c r="T474" s="874"/>
      <c r="U474" s="874"/>
      <c r="V474" s="874"/>
      <c r="W474" s="874"/>
      <c r="X474" s="874"/>
      <c r="Y474" s="874"/>
      <c r="Z474" s="874"/>
      <c r="AA474" s="874"/>
      <c r="AB474" s="874"/>
      <c r="AC474" s="874"/>
      <c r="AD474" s="874"/>
      <c r="AE474" s="874"/>
      <c r="AF474" s="874"/>
    </row>
    <row r="475" spans="1:32" x14ac:dyDescent="0.2">
      <c r="A475" s="872" t="s">
        <v>3207</v>
      </c>
      <c r="B475" s="874" t="s">
        <v>502</v>
      </c>
      <c r="C475" s="874" t="s">
        <v>697</v>
      </c>
      <c r="D475" s="874" t="s">
        <v>698</v>
      </c>
      <c r="E475" s="874" t="s">
        <v>1044</v>
      </c>
      <c r="F475" s="874"/>
      <c r="G475" s="874"/>
      <c r="H475" s="874"/>
      <c r="I475" s="874"/>
      <c r="J475" s="874"/>
      <c r="K475" s="874"/>
      <c r="L475" s="874"/>
      <c r="M475" s="874"/>
      <c r="N475" s="874"/>
      <c r="O475" s="874"/>
      <c r="P475" s="874"/>
      <c r="Q475" s="874"/>
      <c r="R475" s="874"/>
      <c r="S475" s="874"/>
      <c r="T475" s="874"/>
      <c r="U475" s="874"/>
      <c r="V475" s="874"/>
      <c r="W475" s="874"/>
      <c r="X475" s="874"/>
      <c r="Y475" s="874"/>
      <c r="Z475" s="874"/>
      <c r="AA475" s="874"/>
      <c r="AB475" s="874"/>
      <c r="AC475" s="874"/>
      <c r="AD475" s="874"/>
      <c r="AE475" s="874"/>
      <c r="AF475" s="874"/>
    </row>
    <row r="476" spans="1:32" x14ac:dyDescent="0.2">
      <c r="A476" s="872" t="s">
        <v>3208</v>
      </c>
      <c r="B476" s="874" t="s">
        <v>503</v>
      </c>
      <c r="C476" s="874" t="s">
        <v>1045</v>
      </c>
      <c r="D476" s="874" t="s">
        <v>1008</v>
      </c>
      <c r="E476" s="874" t="s">
        <v>703</v>
      </c>
      <c r="F476" s="874" t="s">
        <v>2065</v>
      </c>
      <c r="G476" s="874"/>
      <c r="H476" s="874"/>
      <c r="I476" s="874"/>
      <c r="J476" s="874"/>
      <c r="K476" s="874"/>
      <c r="L476" s="874"/>
      <c r="M476" s="874"/>
      <c r="N476" s="874"/>
      <c r="O476" s="874"/>
      <c r="P476" s="874"/>
      <c r="Q476" s="874"/>
      <c r="R476" s="874"/>
      <c r="S476" s="874"/>
      <c r="T476" s="874"/>
      <c r="U476" s="874"/>
      <c r="V476" s="874"/>
      <c r="W476" s="874"/>
      <c r="X476" s="874"/>
      <c r="Y476" s="874"/>
      <c r="Z476" s="874"/>
      <c r="AA476" s="874"/>
      <c r="AB476" s="874"/>
      <c r="AC476" s="874"/>
      <c r="AD476" s="874"/>
      <c r="AE476" s="874"/>
      <c r="AF476" s="874"/>
    </row>
    <row r="477" spans="1:32" x14ac:dyDescent="0.2">
      <c r="A477" s="872" t="s">
        <v>3209</v>
      </c>
      <c r="B477" s="874" t="s">
        <v>2146</v>
      </c>
      <c r="C477" s="874" t="s">
        <v>798</v>
      </c>
      <c r="D477" s="874" t="s">
        <v>2401</v>
      </c>
      <c r="E477" s="874"/>
      <c r="F477" s="874"/>
      <c r="G477" s="874"/>
      <c r="H477" s="874"/>
      <c r="I477" s="874"/>
      <c r="J477" s="874"/>
      <c r="K477" s="874"/>
      <c r="L477" s="874"/>
      <c r="M477" s="874"/>
      <c r="N477" s="874"/>
      <c r="O477" s="874"/>
      <c r="P477" s="874"/>
      <c r="Q477" s="874"/>
      <c r="R477" s="874"/>
      <c r="S477" s="874"/>
      <c r="T477" s="874"/>
      <c r="U477" s="874"/>
      <c r="V477" s="874"/>
      <c r="W477" s="874"/>
      <c r="X477" s="874"/>
      <c r="Y477" s="874"/>
      <c r="Z477" s="874"/>
      <c r="AA477" s="874"/>
      <c r="AB477" s="874"/>
      <c r="AC477" s="874"/>
      <c r="AD477" s="874"/>
      <c r="AE477" s="874"/>
      <c r="AF477" s="874"/>
    </row>
    <row r="478" spans="1:32" x14ac:dyDescent="0.2">
      <c r="A478" s="872" t="s">
        <v>3210</v>
      </c>
      <c r="B478" s="874" t="s">
        <v>505</v>
      </c>
      <c r="C478" s="874" t="s">
        <v>2679</v>
      </c>
      <c r="D478" s="874"/>
      <c r="E478" s="874"/>
      <c r="F478" s="874"/>
      <c r="G478" s="874"/>
      <c r="H478" s="874"/>
      <c r="I478" s="874"/>
      <c r="J478" s="874"/>
      <c r="K478" s="874"/>
      <c r="L478" s="874"/>
      <c r="M478" s="874"/>
      <c r="N478" s="874"/>
      <c r="O478" s="874"/>
      <c r="P478" s="874"/>
      <c r="Q478" s="874"/>
      <c r="R478" s="874"/>
      <c r="S478" s="874"/>
      <c r="T478" s="874"/>
      <c r="U478" s="874"/>
      <c r="V478" s="874"/>
      <c r="W478" s="874"/>
      <c r="X478" s="874"/>
      <c r="Y478" s="874"/>
      <c r="Z478" s="874"/>
      <c r="AA478" s="874"/>
      <c r="AB478" s="874"/>
      <c r="AC478" s="874"/>
      <c r="AD478" s="874"/>
      <c r="AE478" s="874"/>
      <c r="AF478" s="874"/>
    </row>
    <row r="479" spans="1:32" x14ac:dyDescent="0.2">
      <c r="A479" s="872" t="s">
        <v>3211</v>
      </c>
      <c r="B479" s="874" t="s">
        <v>51</v>
      </c>
      <c r="C479" s="874" t="s">
        <v>698</v>
      </c>
      <c r="D479" s="874" t="s">
        <v>700</v>
      </c>
      <c r="E479" s="874" t="s">
        <v>2449</v>
      </c>
      <c r="F479" s="874"/>
      <c r="G479" s="874"/>
      <c r="H479" s="874"/>
      <c r="I479" s="874"/>
      <c r="J479" s="874"/>
      <c r="K479" s="874"/>
      <c r="L479" s="874"/>
      <c r="M479" s="874"/>
      <c r="N479" s="874"/>
      <c r="O479" s="874"/>
      <c r="P479" s="874"/>
      <c r="Q479" s="874"/>
      <c r="R479" s="874"/>
      <c r="S479" s="874"/>
      <c r="T479" s="874"/>
      <c r="U479" s="874"/>
      <c r="V479" s="874"/>
      <c r="W479" s="874"/>
      <c r="X479" s="874"/>
      <c r="Y479" s="874"/>
      <c r="Z479" s="874"/>
      <c r="AA479" s="874"/>
      <c r="AB479" s="874"/>
      <c r="AC479" s="874"/>
      <c r="AD479" s="874"/>
      <c r="AE479" s="874"/>
      <c r="AF479" s="874"/>
    </row>
    <row r="480" spans="1:32" x14ac:dyDescent="0.2">
      <c r="A480" s="872" t="s">
        <v>3212</v>
      </c>
      <c r="B480" s="874" t="s">
        <v>52</v>
      </c>
      <c r="C480" s="874" t="s">
        <v>696</v>
      </c>
      <c r="D480" s="874"/>
      <c r="E480" s="874"/>
      <c r="F480" s="874"/>
      <c r="G480" s="874"/>
      <c r="H480" s="874"/>
      <c r="I480" s="874"/>
      <c r="J480" s="874"/>
      <c r="K480" s="874"/>
      <c r="L480" s="874"/>
      <c r="M480" s="874"/>
      <c r="N480" s="874"/>
      <c r="O480" s="874"/>
      <c r="P480" s="874"/>
      <c r="Q480" s="874"/>
      <c r="R480" s="874"/>
      <c r="S480" s="874"/>
      <c r="T480" s="874"/>
      <c r="U480" s="874"/>
      <c r="V480" s="874"/>
      <c r="W480" s="874"/>
      <c r="X480" s="874"/>
      <c r="Y480" s="874"/>
      <c r="Z480" s="874"/>
      <c r="AA480" s="874"/>
      <c r="AB480" s="874"/>
      <c r="AC480" s="874"/>
      <c r="AD480" s="874"/>
      <c r="AE480" s="874"/>
      <c r="AF480" s="874"/>
    </row>
    <row r="481" spans="1:32" x14ac:dyDescent="0.2">
      <c r="A481" s="872" t="s">
        <v>3213</v>
      </c>
      <c r="B481" s="874" t="s">
        <v>131</v>
      </c>
      <c r="C481" s="874" t="s">
        <v>775</v>
      </c>
      <c r="D481" s="874" t="s">
        <v>704</v>
      </c>
      <c r="E481" s="874" t="s">
        <v>814</v>
      </c>
      <c r="F481" s="874" t="s">
        <v>815</v>
      </c>
      <c r="G481" s="874"/>
      <c r="H481" s="874"/>
      <c r="I481" s="874"/>
      <c r="J481" s="874"/>
      <c r="K481" s="874"/>
      <c r="L481" s="874"/>
      <c r="M481" s="874"/>
      <c r="N481" s="874"/>
      <c r="O481" s="874"/>
      <c r="P481" s="874"/>
      <c r="Q481" s="874"/>
      <c r="R481" s="874"/>
      <c r="S481" s="874"/>
      <c r="T481" s="874"/>
      <c r="U481" s="874"/>
      <c r="V481" s="874"/>
      <c r="W481" s="874"/>
      <c r="X481" s="874"/>
      <c r="Y481" s="874"/>
      <c r="Z481" s="874"/>
      <c r="AA481" s="874"/>
      <c r="AB481" s="874"/>
      <c r="AC481" s="874"/>
      <c r="AD481" s="874"/>
      <c r="AE481" s="874"/>
      <c r="AF481" s="874"/>
    </row>
    <row r="482" spans="1:32" x14ac:dyDescent="0.2">
      <c r="A482" s="872" t="s">
        <v>3214</v>
      </c>
      <c r="B482" s="874" t="s">
        <v>506</v>
      </c>
      <c r="C482" s="874" t="s">
        <v>825</v>
      </c>
      <c r="D482" s="874"/>
      <c r="E482" s="874"/>
      <c r="F482" s="874"/>
      <c r="G482" s="874"/>
      <c r="H482" s="874"/>
      <c r="I482" s="874"/>
      <c r="J482" s="874"/>
      <c r="K482" s="874"/>
      <c r="L482" s="874"/>
      <c r="M482" s="874"/>
      <c r="N482" s="874"/>
      <c r="O482" s="874"/>
      <c r="P482" s="874"/>
      <c r="Q482" s="874"/>
      <c r="R482" s="874"/>
      <c r="S482" s="874"/>
      <c r="T482" s="874"/>
      <c r="U482" s="874"/>
      <c r="V482" s="874"/>
      <c r="W482" s="874"/>
      <c r="X482" s="874"/>
      <c r="Y482" s="874"/>
      <c r="Z482" s="874"/>
      <c r="AA482" s="874"/>
      <c r="AB482" s="874"/>
      <c r="AC482" s="874"/>
      <c r="AD482" s="874"/>
      <c r="AE482" s="874"/>
      <c r="AF482" s="874"/>
    </row>
    <row r="483" spans="1:32" x14ac:dyDescent="0.2">
      <c r="A483" s="872" t="s">
        <v>3215</v>
      </c>
      <c r="B483" s="874" t="s">
        <v>507</v>
      </c>
      <c r="C483" s="874" t="s">
        <v>731</v>
      </c>
      <c r="D483" s="874" t="s">
        <v>853</v>
      </c>
      <c r="E483" s="874"/>
      <c r="F483" s="874"/>
      <c r="G483" s="874"/>
      <c r="H483" s="874"/>
      <c r="I483" s="874"/>
      <c r="J483" s="874"/>
      <c r="K483" s="874"/>
      <c r="L483" s="874"/>
      <c r="M483" s="874"/>
      <c r="N483" s="874"/>
      <c r="O483" s="874"/>
      <c r="P483" s="874"/>
      <c r="Q483" s="874"/>
      <c r="R483" s="874"/>
      <c r="S483" s="874"/>
      <c r="T483" s="874"/>
      <c r="U483" s="874"/>
      <c r="V483" s="874"/>
      <c r="W483" s="874"/>
      <c r="X483" s="874"/>
      <c r="Y483" s="874"/>
      <c r="Z483" s="874"/>
      <c r="AA483" s="874"/>
      <c r="AB483" s="874"/>
      <c r="AC483" s="874"/>
      <c r="AD483" s="874"/>
      <c r="AE483" s="874"/>
      <c r="AF483" s="874"/>
    </row>
    <row r="484" spans="1:32" x14ac:dyDescent="0.2">
      <c r="A484" s="872" t="s">
        <v>3216</v>
      </c>
      <c r="B484" s="874" t="s">
        <v>508</v>
      </c>
      <c r="C484" s="874" t="s">
        <v>1046</v>
      </c>
      <c r="D484" s="874"/>
      <c r="E484" s="874"/>
      <c r="F484" s="874"/>
      <c r="G484" s="874"/>
      <c r="H484" s="874"/>
      <c r="I484" s="874"/>
      <c r="J484" s="874"/>
      <c r="K484" s="874"/>
      <c r="L484" s="874"/>
      <c r="M484" s="874"/>
      <c r="N484" s="874"/>
      <c r="O484" s="874"/>
      <c r="P484" s="874"/>
      <c r="Q484" s="874"/>
      <c r="R484" s="874"/>
      <c r="S484" s="874"/>
      <c r="T484" s="874"/>
      <c r="U484" s="874"/>
      <c r="V484" s="874"/>
      <c r="W484" s="874"/>
      <c r="X484" s="874"/>
      <c r="Y484" s="874"/>
      <c r="Z484" s="874"/>
      <c r="AA484" s="874"/>
      <c r="AB484" s="874"/>
      <c r="AC484" s="874"/>
      <c r="AD484" s="874"/>
      <c r="AE484" s="874"/>
      <c r="AF484" s="874"/>
    </row>
    <row r="485" spans="1:32" x14ac:dyDescent="0.2">
      <c r="A485" s="872" t="s">
        <v>3217</v>
      </c>
      <c r="B485" s="874" t="s">
        <v>510</v>
      </c>
      <c r="C485" s="874" t="s">
        <v>1047</v>
      </c>
      <c r="D485" s="874"/>
      <c r="E485" s="874"/>
      <c r="F485" s="874"/>
      <c r="G485" s="874"/>
      <c r="H485" s="874"/>
      <c r="I485" s="874"/>
      <c r="J485" s="874"/>
      <c r="K485" s="874"/>
      <c r="L485" s="874"/>
      <c r="M485" s="874"/>
      <c r="N485" s="874"/>
      <c r="O485" s="874"/>
      <c r="P485" s="874"/>
      <c r="Q485" s="874"/>
      <c r="R485" s="874"/>
      <c r="S485" s="874"/>
      <c r="T485" s="874"/>
      <c r="U485" s="874"/>
      <c r="V485" s="874"/>
      <c r="W485" s="874"/>
      <c r="X485" s="874"/>
      <c r="Y485" s="874"/>
      <c r="Z485" s="874"/>
      <c r="AA485" s="874"/>
      <c r="AB485" s="874"/>
      <c r="AC485" s="874"/>
      <c r="AD485" s="874"/>
      <c r="AE485" s="874"/>
      <c r="AF485" s="874"/>
    </row>
    <row r="486" spans="1:32" x14ac:dyDescent="0.2">
      <c r="A486" s="872" t="s">
        <v>3218</v>
      </c>
      <c r="B486" s="874" t="s">
        <v>509</v>
      </c>
      <c r="C486" s="874" t="s">
        <v>811</v>
      </c>
      <c r="D486" s="874"/>
      <c r="E486" s="874"/>
      <c r="F486" s="874"/>
      <c r="G486" s="874"/>
      <c r="H486" s="874"/>
      <c r="I486" s="874"/>
      <c r="J486" s="874"/>
      <c r="K486" s="874"/>
      <c r="L486" s="874"/>
      <c r="M486" s="874"/>
      <c r="N486" s="874"/>
      <c r="O486" s="874"/>
      <c r="P486" s="874"/>
      <c r="Q486" s="874"/>
      <c r="R486" s="874"/>
      <c r="S486" s="874"/>
      <c r="T486" s="874"/>
      <c r="U486" s="874"/>
      <c r="V486" s="874"/>
      <c r="W486" s="874"/>
      <c r="X486" s="874"/>
      <c r="Y486" s="874"/>
      <c r="Z486" s="874"/>
      <c r="AA486" s="874"/>
      <c r="AB486" s="874"/>
      <c r="AC486" s="874"/>
      <c r="AD486" s="874"/>
      <c r="AE486" s="874"/>
      <c r="AF486" s="874"/>
    </row>
    <row r="487" spans="1:32" x14ac:dyDescent="0.2">
      <c r="A487" s="872" t="s">
        <v>3219</v>
      </c>
      <c r="B487" s="874" t="s">
        <v>53</v>
      </c>
      <c r="C487" s="874" t="s">
        <v>757</v>
      </c>
      <c r="D487" s="874" t="s">
        <v>697</v>
      </c>
      <c r="E487" s="874" t="s">
        <v>698</v>
      </c>
      <c r="F487" s="874" t="s">
        <v>699</v>
      </c>
      <c r="G487" s="874" t="s">
        <v>700</v>
      </c>
      <c r="H487" s="874" t="s">
        <v>701</v>
      </c>
      <c r="I487" s="874" t="s">
        <v>696</v>
      </c>
      <c r="J487" s="874" t="s">
        <v>703</v>
      </c>
      <c r="K487" s="874" t="s">
        <v>704</v>
      </c>
      <c r="L487" s="874" t="s">
        <v>705</v>
      </c>
      <c r="M487" s="874"/>
      <c r="N487" s="874"/>
      <c r="O487" s="874"/>
      <c r="P487" s="874"/>
      <c r="Q487" s="874"/>
      <c r="R487" s="874"/>
      <c r="S487" s="874"/>
      <c r="T487" s="874"/>
      <c r="U487" s="874"/>
      <c r="V487" s="874"/>
      <c r="W487" s="874"/>
      <c r="X487" s="874"/>
      <c r="Y487" s="874"/>
      <c r="Z487" s="874"/>
      <c r="AA487" s="874"/>
      <c r="AB487" s="874"/>
      <c r="AC487" s="874"/>
      <c r="AD487" s="874"/>
      <c r="AE487" s="874"/>
      <c r="AF487" s="874"/>
    </row>
    <row r="488" spans="1:32" x14ac:dyDescent="0.2">
      <c r="A488" s="872" t="s">
        <v>3220</v>
      </c>
      <c r="B488" s="874" t="s">
        <v>54</v>
      </c>
      <c r="C488" s="874" t="s">
        <v>698</v>
      </c>
      <c r="D488" s="874"/>
      <c r="E488" s="874"/>
      <c r="F488" s="874"/>
      <c r="G488" s="874"/>
      <c r="H488" s="874"/>
      <c r="I488" s="874"/>
      <c r="J488" s="874"/>
      <c r="K488" s="874"/>
      <c r="L488" s="874"/>
      <c r="M488" s="874"/>
      <c r="N488" s="874"/>
      <c r="O488" s="874"/>
      <c r="P488" s="874"/>
      <c r="Q488" s="874"/>
      <c r="R488" s="874"/>
      <c r="S488" s="874"/>
      <c r="T488" s="874"/>
      <c r="U488" s="874"/>
      <c r="V488" s="874"/>
      <c r="W488" s="874"/>
      <c r="X488" s="874"/>
      <c r="Y488" s="874"/>
      <c r="Z488" s="874"/>
      <c r="AA488" s="874"/>
      <c r="AB488" s="874"/>
      <c r="AC488" s="874"/>
      <c r="AD488" s="874"/>
      <c r="AE488" s="874"/>
      <c r="AF488" s="874"/>
    </row>
    <row r="489" spans="1:32" x14ac:dyDescent="0.2">
      <c r="A489" s="872" t="s">
        <v>3221</v>
      </c>
      <c r="B489" s="874" t="s">
        <v>55</v>
      </c>
      <c r="C489" s="874" t="s">
        <v>758</v>
      </c>
      <c r="D489" s="874"/>
      <c r="E489" s="874"/>
      <c r="F489" s="874"/>
      <c r="G489" s="874"/>
      <c r="H489" s="874"/>
      <c r="I489" s="874"/>
      <c r="J489" s="874"/>
      <c r="K489" s="874"/>
      <c r="L489" s="874"/>
      <c r="M489" s="874"/>
      <c r="N489" s="874"/>
      <c r="O489" s="874"/>
      <c r="P489" s="874"/>
      <c r="Q489" s="874"/>
      <c r="R489" s="874"/>
      <c r="S489" s="874"/>
      <c r="T489" s="874"/>
      <c r="U489" s="874"/>
      <c r="V489" s="874"/>
      <c r="W489" s="874"/>
      <c r="X489" s="874"/>
      <c r="Y489" s="874"/>
      <c r="Z489" s="874"/>
      <c r="AA489" s="874"/>
      <c r="AB489" s="874"/>
      <c r="AC489" s="874"/>
      <c r="AD489" s="874"/>
      <c r="AE489" s="874"/>
      <c r="AF489" s="874"/>
    </row>
    <row r="490" spans="1:32" x14ac:dyDescent="0.2">
      <c r="A490" s="872" t="s">
        <v>3222</v>
      </c>
      <c r="B490" s="874" t="s">
        <v>132</v>
      </c>
      <c r="C490" s="874" t="s">
        <v>735</v>
      </c>
      <c r="D490" s="874" t="s">
        <v>734</v>
      </c>
      <c r="E490" s="874"/>
      <c r="F490" s="874"/>
      <c r="G490" s="874"/>
      <c r="H490" s="874"/>
      <c r="I490" s="874"/>
      <c r="J490" s="874"/>
      <c r="K490" s="874"/>
      <c r="L490" s="874"/>
      <c r="M490" s="874"/>
      <c r="N490" s="874"/>
      <c r="O490" s="874"/>
      <c r="P490" s="874"/>
      <c r="Q490" s="874"/>
      <c r="R490" s="874"/>
      <c r="S490" s="874"/>
      <c r="T490" s="874"/>
      <c r="U490" s="874"/>
      <c r="V490" s="874"/>
      <c r="W490" s="874"/>
      <c r="X490" s="874"/>
      <c r="Y490" s="874"/>
      <c r="Z490" s="874"/>
      <c r="AA490" s="874"/>
      <c r="AB490" s="874"/>
      <c r="AC490" s="874"/>
      <c r="AD490" s="874"/>
      <c r="AE490" s="874"/>
      <c r="AF490" s="874"/>
    </row>
    <row r="491" spans="1:32" x14ac:dyDescent="0.2">
      <c r="A491" s="872" t="s">
        <v>3223</v>
      </c>
      <c r="B491" s="874" t="s">
        <v>133</v>
      </c>
      <c r="C491" s="874" t="s">
        <v>697</v>
      </c>
      <c r="D491" s="874" t="s">
        <v>816</v>
      </c>
      <c r="E491" s="874" t="s">
        <v>749</v>
      </c>
      <c r="F491" s="874"/>
      <c r="G491" s="874"/>
      <c r="H491" s="874"/>
      <c r="I491" s="874"/>
      <c r="J491" s="874"/>
      <c r="K491" s="874"/>
      <c r="L491" s="874"/>
      <c r="M491" s="874"/>
      <c r="N491" s="874"/>
      <c r="O491" s="874"/>
      <c r="P491" s="874"/>
      <c r="Q491" s="874"/>
      <c r="R491" s="874"/>
      <c r="S491" s="874"/>
      <c r="T491" s="874"/>
      <c r="U491" s="874"/>
      <c r="V491" s="874"/>
      <c r="W491" s="874"/>
      <c r="X491" s="874"/>
      <c r="Y491" s="874"/>
      <c r="Z491" s="874"/>
      <c r="AA491" s="874"/>
      <c r="AB491" s="874"/>
      <c r="AC491" s="874"/>
      <c r="AD491" s="874"/>
      <c r="AE491" s="874"/>
      <c r="AF491" s="874"/>
    </row>
    <row r="492" spans="1:32" x14ac:dyDescent="0.2">
      <c r="A492" s="872" t="s">
        <v>3224</v>
      </c>
      <c r="B492" s="874" t="s">
        <v>134</v>
      </c>
      <c r="C492" s="874" t="s">
        <v>696</v>
      </c>
      <c r="D492" s="874"/>
      <c r="E492" s="874"/>
      <c r="F492" s="874"/>
      <c r="G492" s="874"/>
      <c r="H492" s="874"/>
      <c r="I492" s="874"/>
      <c r="J492" s="874"/>
      <c r="K492" s="874"/>
      <c r="L492" s="874"/>
      <c r="M492" s="874"/>
      <c r="N492" s="874"/>
      <c r="O492" s="874"/>
      <c r="P492" s="874"/>
      <c r="Q492" s="874"/>
      <c r="R492" s="874"/>
      <c r="S492" s="874"/>
      <c r="T492" s="874"/>
      <c r="U492" s="874"/>
      <c r="V492" s="874"/>
      <c r="W492" s="874"/>
      <c r="X492" s="874"/>
      <c r="Y492" s="874"/>
      <c r="Z492" s="874"/>
      <c r="AA492" s="874"/>
      <c r="AB492" s="874"/>
      <c r="AC492" s="874"/>
      <c r="AD492" s="874"/>
      <c r="AE492" s="874"/>
      <c r="AF492" s="874"/>
    </row>
    <row r="493" spans="1:32" x14ac:dyDescent="0.2">
      <c r="A493" s="872" t="s">
        <v>3225</v>
      </c>
      <c r="B493" s="874" t="s">
        <v>2267</v>
      </c>
      <c r="C493" s="874" t="s">
        <v>2281</v>
      </c>
      <c r="D493" s="874" t="s">
        <v>2443</v>
      </c>
      <c r="E493" s="874"/>
      <c r="F493" s="874"/>
      <c r="G493" s="874"/>
      <c r="H493" s="874"/>
      <c r="I493" s="874"/>
      <c r="J493" s="874"/>
      <c r="K493" s="874"/>
      <c r="L493" s="874"/>
      <c r="M493" s="874"/>
      <c r="N493" s="874"/>
      <c r="O493" s="874"/>
      <c r="P493" s="874"/>
      <c r="Q493" s="874"/>
      <c r="R493" s="874"/>
      <c r="S493" s="874"/>
      <c r="T493" s="874"/>
      <c r="U493" s="874"/>
      <c r="V493" s="874"/>
      <c r="W493" s="874"/>
      <c r="X493" s="874"/>
      <c r="Y493" s="874"/>
      <c r="Z493" s="874"/>
      <c r="AA493" s="874"/>
      <c r="AB493" s="874"/>
      <c r="AC493" s="874"/>
      <c r="AD493" s="874"/>
      <c r="AE493" s="874"/>
      <c r="AF493" s="874"/>
    </row>
    <row r="494" spans="1:32" x14ac:dyDescent="0.2">
      <c r="A494" s="872" t="s">
        <v>3226</v>
      </c>
      <c r="B494" s="874" t="s">
        <v>528</v>
      </c>
      <c r="C494" s="874" t="s">
        <v>1058</v>
      </c>
      <c r="D494" s="874" t="s">
        <v>2156</v>
      </c>
      <c r="E494" s="874"/>
      <c r="F494" s="874"/>
      <c r="G494" s="874"/>
      <c r="H494" s="874"/>
      <c r="I494" s="874"/>
      <c r="J494" s="874"/>
      <c r="K494" s="874"/>
      <c r="L494" s="874"/>
      <c r="M494" s="874"/>
      <c r="N494" s="874"/>
      <c r="O494" s="874"/>
      <c r="P494" s="874"/>
      <c r="Q494" s="874"/>
      <c r="R494" s="874"/>
      <c r="S494" s="874"/>
      <c r="T494" s="874"/>
      <c r="U494" s="874"/>
      <c r="V494" s="874"/>
      <c r="W494" s="874"/>
      <c r="X494" s="874"/>
      <c r="Y494" s="874"/>
      <c r="Z494" s="874"/>
      <c r="AA494" s="874"/>
      <c r="AB494" s="874"/>
      <c r="AC494" s="874"/>
      <c r="AD494" s="874"/>
      <c r="AE494" s="874"/>
      <c r="AF494" s="874"/>
    </row>
    <row r="495" spans="1:32" x14ac:dyDescent="0.2">
      <c r="A495" s="872" t="s">
        <v>3227</v>
      </c>
      <c r="B495" s="874" t="s">
        <v>511</v>
      </c>
      <c r="C495" s="874" t="s">
        <v>697</v>
      </c>
      <c r="D495" s="874" t="s">
        <v>2279</v>
      </c>
      <c r="E495" s="874" t="s">
        <v>2505</v>
      </c>
      <c r="F495" s="874" t="s">
        <v>2379</v>
      </c>
      <c r="G495" s="874"/>
      <c r="H495" s="874"/>
      <c r="I495" s="874"/>
      <c r="J495" s="874"/>
      <c r="K495" s="874"/>
      <c r="L495" s="874"/>
      <c r="M495" s="874"/>
      <c r="N495" s="874"/>
      <c r="O495" s="874"/>
      <c r="P495" s="874"/>
      <c r="Q495" s="874"/>
      <c r="R495" s="874"/>
      <c r="S495" s="874"/>
      <c r="T495" s="874"/>
      <c r="U495" s="874"/>
      <c r="V495" s="874"/>
      <c r="W495" s="874"/>
      <c r="X495" s="874"/>
      <c r="Y495" s="874"/>
      <c r="Z495" s="874"/>
      <c r="AA495" s="874"/>
      <c r="AB495" s="874"/>
      <c r="AC495" s="874"/>
      <c r="AD495" s="874"/>
      <c r="AE495" s="874"/>
      <c r="AF495" s="874"/>
    </row>
    <row r="496" spans="1:32" x14ac:dyDescent="0.2">
      <c r="A496" s="872" t="s">
        <v>3228</v>
      </c>
      <c r="B496" s="874" t="s">
        <v>513</v>
      </c>
      <c r="C496" s="874" t="s">
        <v>760</v>
      </c>
      <c r="D496" s="874" t="s">
        <v>2506</v>
      </c>
      <c r="E496" s="874"/>
      <c r="F496" s="874"/>
      <c r="G496" s="874"/>
      <c r="H496" s="874"/>
      <c r="I496" s="874"/>
      <c r="J496" s="874"/>
      <c r="K496" s="874"/>
      <c r="L496" s="874"/>
      <c r="M496" s="874"/>
      <c r="N496" s="874"/>
      <c r="O496" s="874"/>
      <c r="P496" s="874"/>
      <c r="Q496" s="874"/>
      <c r="R496" s="874"/>
      <c r="S496" s="874"/>
      <c r="T496" s="874"/>
      <c r="U496" s="874"/>
      <c r="V496" s="874"/>
      <c r="W496" s="874"/>
      <c r="X496" s="874"/>
      <c r="Y496" s="874"/>
      <c r="Z496" s="874"/>
      <c r="AA496" s="874"/>
      <c r="AB496" s="874"/>
      <c r="AC496" s="874"/>
      <c r="AD496" s="874"/>
      <c r="AE496" s="874"/>
      <c r="AF496" s="874"/>
    </row>
    <row r="497" spans="1:32" x14ac:dyDescent="0.2">
      <c r="A497" s="872" t="s">
        <v>3229</v>
      </c>
      <c r="B497" s="874" t="s">
        <v>515</v>
      </c>
      <c r="C497" s="874" t="s">
        <v>700</v>
      </c>
      <c r="D497" s="874" t="s">
        <v>742</v>
      </c>
      <c r="E497" s="874" t="s">
        <v>699</v>
      </c>
      <c r="F497" s="874" t="s">
        <v>2402</v>
      </c>
      <c r="G497" s="874" t="s">
        <v>2683</v>
      </c>
      <c r="H497" s="874" t="s">
        <v>760</v>
      </c>
      <c r="I497" s="874" t="s">
        <v>827</v>
      </c>
      <c r="J497" s="874" t="s">
        <v>701</v>
      </c>
      <c r="K497" s="874" t="s">
        <v>2507</v>
      </c>
      <c r="L497" s="874" t="s">
        <v>2684</v>
      </c>
      <c r="M497" s="874"/>
      <c r="N497" s="874"/>
      <c r="O497" s="874"/>
      <c r="P497" s="874"/>
      <c r="Q497" s="874"/>
      <c r="R497" s="874"/>
      <c r="S497" s="874"/>
      <c r="T497" s="874"/>
      <c r="U497" s="874"/>
      <c r="V497" s="874"/>
      <c r="W497" s="874"/>
      <c r="X497" s="874"/>
      <c r="Y497" s="874"/>
      <c r="Z497" s="874"/>
      <c r="AA497" s="874"/>
      <c r="AB497" s="874"/>
      <c r="AC497" s="874"/>
      <c r="AD497" s="874"/>
      <c r="AE497" s="874"/>
      <c r="AF497" s="874"/>
    </row>
    <row r="498" spans="1:32" x14ac:dyDescent="0.2">
      <c r="A498" s="872" t="s">
        <v>3230</v>
      </c>
      <c r="B498" s="874" t="s">
        <v>517</v>
      </c>
      <c r="C498" s="874" t="s">
        <v>697</v>
      </c>
      <c r="D498" s="874" t="s">
        <v>890</v>
      </c>
      <c r="E498" s="874" t="s">
        <v>848</v>
      </c>
      <c r="F498" s="874" t="s">
        <v>1012</v>
      </c>
      <c r="G498" s="677" t="s">
        <v>3653</v>
      </c>
      <c r="H498" s="874"/>
      <c r="I498" s="874"/>
      <c r="J498" s="874"/>
      <c r="K498" s="874"/>
      <c r="L498" s="874"/>
      <c r="M498" s="874"/>
      <c r="N498" s="874"/>
      <c r="O498" s="874"/>
      <c r="P498" s="874"/>
      <c r="Q498" s="874"/>
      <c r="R498" s="874"/>
      <c r="S498" s="874"/>
      <c r="T498" s="874"/>
      <c r="U498" s="874"/>
      <c r="V498" s="874"/>
      <c r="W498" s="874"/>
      <c r="X498" s="874"/>
      <c r="Y498" s="874"/>
      <c r="Z498" s="874"/>
      <c r="AA498" s="874"/>
      <c r="AB498" s="874"/>
      <c r="AC498" s="874"/>
      <c r="AD498" s="874"/>
      <c r="AE498" s="874"/>
      <c r="AF498" s="874"/>
    </row>
    <row r="499" spans="1:32" x14ac:dyDescent="0.2">
      <c r="A499" s="872" t="s">
        <v>3231</v>
      </c>
      <c r="B499" s="874" t="s">
        <v>522</v>
      </c>
      <c r="C499" s="874" t="s">
        <v>703</v>
      </c>
      <c r="D499" s="874"/>
      <c r="E499" s="874"/>
      <c r="F499" s="874"/>
      <c r="G499" s="874"/>
      <c r="H499" s="874"/>
      <c r="I499" s="874"/>
      <c r="J499" s="874"/>
      <c r="K499" s="874"/>
      <c r="L499" s="874"/>
      <c r="M499" s="874"/>
      <c r="N499" s="874"/>
      <c r="O499" s="874"/>
      <c r="P499" s="874"/>
      <c r="Q499" s="874"/>
      <c r="R499" s="874"/>
      <c r="S499" s="874"/>
      <c r="T499" s="874"/>
      <c r="U499" s="874"/>
      <c r="V499" s="874"/>
      <c r="W499" s="874"/>
      <c r="X499" s="874"/>
      <c r="Y499" s="874"/>
      <c r="Z499" s="874"/>
      <c r="AA499" s="874"/>
      <c r="AB499" s="874"/>
      <c r="AC499" s="874"/>
      <c r="AD499" s="874"/>
      <c r="AE499" s="874"/>
      <c r="AF499" s="874"/>
    </row>
    <row r="500" spans="1:32" x14ac:dyDescent="0.2">
      <c r="A500" s="872" t="s">
        <v>3232</v>
      </c>
      <c r="B500" s="874" t="s">
        <v>514</v>
      </c>
      <c r="C500" s="874" t="s">
        <v>2151</v>
      </c>
      <c r="D500" s="874" t="s">
        <v>2249</v>
      </c>
      <c r="E500" s="874" t="s">
        <v>2130</v>
      </c>
      <c r="F500" s="874" t="s">
        <v>3762</v>
      </c>
      <c r="G500" s="874"/>
      <c r="H500" s="874"/>
      <c r="I500" s="874"/>
      <c r="J500" s="874"/>
      <c r="K500" s="874"/>
      <c r="L500" s="874"/>
      <c r="M500" s="874"/>
      <c r="N500" s="874"/>
      <c r="O500" s="874"/>
      <c r="P500" s="874"/>
      <c r="Q500" s="874"/>
      <c r="R500" s="874"/>
      <c r="S500" s="874"/>
      <c r="T500" s="874"/>
      <c r="U500" s="874"/>
      <c r="V500" s="874"/>
      <c r="W500" s="874"/>
      <c r="X500" s="874"/>
      <c r="Y500" s="874"/>
      <c r="Z500" s="874"/>
      <c r="AA500" s="874"/>
      <c r="AB500" s="874"/>
      <c r="AC500" s="874"/>
      <c r="AD500" s="874"/>
      <c r="AE500" s="874"/>
      <c r="AF500" s="874"/>
    </row>
    <row r="501" spans="1:32" x14ac:dyDescent="0.2">
      <c r="A501" s="872" t="s">
        <v>3233</v>
      </c>
      <c r="B501" s="874" t="s">
        <v>523</v>
      </c>
      <c r="C501" s="874" t="s">
        <v>710</v>
      </c>
      <c r="D501" s="874"/>
      <c r="E501" s="874"/>
      <c r="F501" s="874"/>
      <c r="G501" s="874"/>
      <c r="H501" s="874"/>
      <c r="I501" s="874"/>
      <c r="J501" s="874"/>
      <c r="K501" s="874"/>
      <c r="L501" s="874"/>
      <c r="M501" s="874"/>
      <c r="N501" s="874"/>
      <c r="O501" s="874"/>
      <c r="P501" s="874"/>
      <c r="Q501" s="874"/>
      <c r="R501" s="874"/>
      <c r="S501" s="874"/>
      <c r="T501" s="874"/>
      <c r="U501" s="874"/>
      <c r="V501" s="874"/>
      <c r="W501" s="874"/>
      <c r="X501" s="874"/>
      <c r="Y501" s="874"/>
      <c r="Z501" s="874"/>
      <c r="AA501" s="874"/>
      <c r="AB501" s="874"/>
      <c r="AC501" s="874"/>
      <c r="AD501" s="874"/>
      <c r="AE501" s="874"/>
      <c r="AF501" s="874"/>
    </row>
    <row r="502" spans="1:32" x14ac:dyDescent="0.2">
      <c r="A502" s="872" t="s">
        <v>3234</v>
      </c>
      <c r="B502" s="874" t="s">
        <v>519</v>
      </c>
      <c r="C502" s="874" t="s">
        <v>697</v>
      </c>
      <c r="D502" s="874" t="s">
        <v>871</v>
      </c>
      <c r="E502" s="874" t="s">
        <v>1019</v>
      </c>
      <c r="F502" s="874" t="s">
        <v>731</v>
      </c>
      <c r="G502" s="874" t="s">
        <v>2151</v>
      </c>
      <c r="H502" s="874" t="s">
        <v>2403</v>
      </c>
      <c r="I502" s="874" t="s">
        <v>2404</v>
      </c>
      <c r="J502" s="874" t="s">
        <v>2152</v>
      </c>
      <c r="K502" s="874" t="s">
        <v>2297</v>
      </c>
      <c r="L502" s="874" t="s">
        <v>2665</v>
      </c>
      <c r="M502" s="874" t="s">
        <v>2251</v>
      </c>
      <c r="N502" s="874"/>
      <c r="O502" s="874"/>
      <c r="P502" s="874"/>
      <c r="Q502" s="874"/>
      <c r="R502" s="874"/>
      <c r="S502" s="874"/>
      <c r="T502" s="874"/>
      <c r="U502" s="874"/>
      <c r="V502" s="874"/>
      <c r="W502" s="874"/>
      <c r="X502" s="874"/>
      <c r="Y502" s="874"/>
      <c r="Z502" s="874"/>
      <c r="AA502" s="874"/>
      <c r="AB502" s="874"/>
      <c r="AC502" s="874"/>
      <c r="AD502" s="874"/>
      <c r="AE502" s="874"/>
      <c r="AF502" s="874"/>
    </row>
    <row r="503" spans="1:32" x14ac:dyDescent="0.2">
      <c r="A503" s="872" t="s">
        <v>3235</v>
      </c>
      <c r="B503" s="874" t="s">
        <v>524</v>
      </c>
      <c r="C503" s="874" t="s">
        <v>908</v>
      </c>
      <c r="D503" s="874" t="s">
        <v>697</v>
      </c>
      <c r="E503" s="874" t="s">
        <v>740</v>
      </c>
      <c r="F503" s="874" t="s">
        <v>699</v>
      </c>
      <c r="G503" s="874" t="s">
        <v>700</v>
      </c>
      <c r="H503" s="874" t="s">
        <v>708</v>
      </c>
      <c r="I503" s="874" t="s">
        <v>1052</v>
      </c>
      <c r="J503" s="874" t="s">
        <v>1034</v>
      </c>
      <c r="K503" s="874" t="s">
        <v>711</v>
      </c>
      <c r="L503" s="874" t="s">
        <v>1053</v>
      </c>
      <c r="M503" s="874" t="s">
        <v>865</v>
      </c>
      <c r="N503" s="874" t="s">
        <v>872</v>
      </c>
      <c r="O503" s="874" t="s">
        <v>2109</v>
      </c>
      <c r="P503" s="874" t="s">
        <v>2154</v>
      </c>
      <c r="Q503" s="874" t="s">
        <v>2460</v>
      </c>
      <c r="R503" s="874"/>
      <c r="S503" s="874"/>
      <c r="T503" s="874"/>
      <c r="U503" s="874"/>
      <c r="V503" s="874"/>
      <c r="W503" s="874"/>
      <c r="X503" s="874"/>
      <c r="Y503" s="874"/>
      <c r="Z503" s="874"/>
      <c r="AA503" s="874"/>
      <c r="AB503" s="874"/>
      <c r="AC503" s="874"/>
      <c r="AD503" s="874"/>
      <c r="AE503" s="874"/>
      <c r="AF503" s="874"/>
    </row>
    <row r="504" spans="1:32" x14ac:dyDescent="0.2">
      <c r="A504" s="872" t="s">
        <v>3236</v>
      </c>
      <c r="B504" s="874" t="s">
        <v>525</v>
      </c>
      <c r="C504" s="874" t="s">
        <v>859</v>
      </c>
      <c r="D504" s="874" t="s">
        <v>1012</v>
      </c>
      <c r="E504" s="874" t="s">
        <v>703</v>
      </c>
      <c r="F504" s="874" t="s">
        <v>731</v>
      </c>
      <c r="G504" s="874" t="s">
        <v>1054</v>
      </c>
      <c r="H504" s="874" t="s">
        <v>737</v>
      </c>
      <c r="I504" s="874"/>
      <c r="J504" s="874"/>
      <c r="K504" s="874"/>
      <c r="L504" s="874"/>
      <c r="M504" s="874"/>
      <c r="N504" s="874"/>
      <c r="O504" s="874"/>
      <c r="P504" s="874"/>
      <c r="Q504" s="874"/>
      <c r="R504" s="874"/>
      <c r="S504" s="874"/>
      <c r="T504" s="874"/>
      <c r="U504" s="874"/>
      <c r="V504" s="874"/>
      <c r="W504" s="874"/>
      <c r="X504" s="874"/>
      <c r="Y504" s="874"/>
      <c r="Z504" s="874"/>
      <c r="AA504" s="874"/>
      <c r="AB504" s="874"/>
      <c r="AC504" s="874"/>
      <c r="AD504" s="874"/>
      <c r="AE504" s="874"/>
      <c r="AF504" s="874"/>
    </row>
    <row r="505" spans="1:32" x14ac:dyDescent="0.2">
      <c r="A505" s="872" t="s">
        <v>3237</v>
      </c>
      <c r="B505" s="874" t="s">
        <v>520</v>
      </c>
      <c r="C505" s="874" t="s">
        <v>2597</v>
      </c>
      <c r="D505" s="874" t="s">
        <v>2405</v>
      </c>
      <c r="E505" s="874"/>
      <c r="F505" s="874"/>
      <c r="G505" s="874"/>
      <c r="H505" s="874"/>
      <c r="I505" s="874"/>
      <c r="J505" s="874"/>
      <c r="K505" s="874"/>
      <c r="L505" s="874"/>
      <c r="M505" s="874"/>
      <c r="N505" s="874"/>
      <c r="O505" s="874"/>
      <c r="P505" s="874"/>
      <c r="Q505" s="874"/>
      <c r="R505" s="874"/>
      <c r="S505" s="874"/>
      <c r="T505" s="874"/>
      <c r="U505" s="874"/>
      <c r="V505" s="874"/>
      <c r="W505" s="874"/>
      <c r="X505" s="874"/>
      <c r="Y505" s="874"/>
      <c r="Z505" s="874"/>
      <c r="AA505" s="874"/>
      <c r="AB505" s="874"/>
      <c r="AC505" s="874"/>
      <c r="AD505" s="874"/>
      <c r="AE505" s="874"/>
      <c r="AF505" s="874"/>
    </row>
    <row r="506" spans="1:32" x14ac:dyDescent="0.2">
      <c r="A506" s="872" t="s">
        <v>3238</v>
      </c>
      <c r="B506" s="874" t="s">
        <v>526</v>
      </c>
      <c r="C506" s="874" t="s">
        <v>697</v>
      </c>
      <c r="D506" s="874" t="s">
        <v>784</v>
      </c>
      <c r="E506" s="874"/>
      <c r="F506" s="874"/>
      <c r="G506" s="874"/>
      <c r="H506" s="874"/>
      <c r="I506" s="874"/>
      <c r="J506" s="874"/>
      <c r="K506" s="874"/>
      <c r="L506" s="874"/>
      <c r="M506" s="874"/>
      <c r="N506" s="874"/>
      <c r="O506" s="874"/>
      <c r="P506" s="874"/>
      <c r="Q506" s="874"/>
      <c r="R506" s="874"/>
      <c r="S506" s="874"/>
      <c r="T506" s="874"/>
      <c r="U506" s="874"/>
      <c r="V506" s="874"/>
      <c r="W506" s="874"/>
      <c r="X506" s="874"/>
      <c r="Y506" s="874"/>
      <c r="Z506" s="874"/>
      <c r="AA506" s="874"/>
      <c r="AB506" s="874"/>
      <c r="AC506" s="874"/>
      <c r="AD506" s="874"/>
      <c r="AE506" s="874"/>
      <c r="AF506" s="874"/>
    </row>
    <row r="507" spans="1:32" x14ac:dyDescent="0.2">
      <c r="A507" s="872" t="s">
        <v>3239</v>
      </c>
      <c r="B507" s="874" t="s">
        <v>527</v>
      </c>
      <c r="C507" s="874" t="s">
        <v>932</v>
      </c>
      <c r="D507" s="874" t="s">
        <v>697</v>
      </c>
      <c r="E507" s="874" t="s">
        <v>1055</v>
      </c>
      <c r="F507" s="874" t="s">
        <v>698</v>
      </c>
      <c r="G507" s="874" t="s">
        <v>740</v>
      </c>
      <c r="H507" s="874" t="s">
        <v>784</v>
      </c>
      <c r="I507" s="874" t="s">
        <v>981</v>
      </c>
      <c r="J507" s="874" t="s">
        <v>2155</v>
      </c>
      <c r="K507" s="874" t="s">
        <v>902</v>
      </c>
      <c r="L507" s="874" t="s">
        <v>1056</v>
      </c>
      <c r="M507" s="874" t="s">
        <v>874</v>
      </c>
      <c r="N507" s="874" t="s">
        <v>1057</v>
      </c>
      <c r="O507" s="874" t="s">
        <v>873</v>
      </c>
      <c r="P507" s="874"/>
      <c r="Q507" s="874"/>
      <c r="R507" s="874"/>
      <c r="S507" s="874"/>
      <c r="T507" s="874"/>
      <c r="U507" s="874"/>
      <c r="V507" s="874"/>
      <c r="W507" s="874"/>
      <c r="X507" s="874"/>
      <c r="Y507" s="874"/>
      <c r="Z507" s="874"/>
      <c r="AA507" s="874"/>
      <c r="AB507" s="874"/>
      <c r="AC507" s="874"/>
      <c r="AD507" s="874"/>
      <c r="AE507" s="874"/>
      <c r="AF507" s="874"/>
    </row>
    <row r="508" spans="1:32" x14ac:dyDescent="0.2">
      <c r="A508" s="872" t="s">
        <v>3240</v>
      </c>
      <c r="B508" s="874" t="s">
        <v>530</v>
      </c>
      <c r="C508" s="874" t="s">
        <v>699</v>
      </c>
      <c r="D508" s="874" t="s">
        <v>864</v>
      </c>
      <c r="E508" s="874" t="s">
        <v>807</v>
      </c>
      <c r="F508" s="874" t="s">
        <v>697</v>
      </c>
      <c r="G508" s="874" t="s">
        <v>1061</v>
      </c>
      <c r="H508" s="874" t="s">
        <v>700</v>
      </c>
      <c r="I508" s="874" t="s">
        <v>865</v>
      </c>
      <c r="J508" s="874" t="s">
        <v>2508</v>
      </c>
      <c r="K508" s="874" t="s">
        <v>711</v>
      </c>
      <c r="L508" s="874" t="s">
        <v>739</v>
      </c>
      <c r="M508" s="874" t="s">
        <v>962</v>
      </c>
      <c r="N508" s="874" t="s">
        <v>703</v>
      </c>
      <c r="O508" s="874" t="s">
        <v>742</v>
      </c>
      <c r="P508" s="874" t="s">
        <v>1060</v>
      </c>
      <c r="Q508" s="874" t="s">
        <v>2304</v>
      </c>
      <c r="R508" s="874" t="s">
        <v>3594</v>
      </c>
      <c r="S508" s="874"/>
      <c r="T508" s="874"/>
      <c r="U508" s="874"/>
      <c r="V508" s="874"/>
      <c r="W508" s="874"/>
      <c r="X508" s="874"/>
      <c r="Y508" s="874"/>
      <c r="Z508" s="874"/>
      <c r="AA508" s="874"/>
      <c r="AB508" s="874"/>
      <c r="AC508" s="874"/>
      <c r="AD508" s="874"/>
      <c r="AE508" s="874"/>
      <c r="AF508" s="874"/>
    </row>
    <row r="509" spans="1:32" x14ac:dyDescent="0.2">
      <c r="A509" s="872" t="s">
        <v>3241</v>
      </c>
      <c r="B509" s="874" t="s">
        <v>531</v>
      </c>
      <c r="C509" s="874" t="s">
        <v>697</v>
      </c>
      <c r="D509" s="874" t="s">
        <v>700</v>
      </c>
      <c r="E509" s="874" t="s">
        <v>742</v>
      </c>
      <c r="F509" s="874" t="s">
        <v>699</v>
      </c>
      <c r="G509" s="874" t="s">
        <v>3590</v>
      </c>
      <c r="H509" s="874" t="s">
        <v>740</v>
      </c>
      <c r="I509" s="874" t="s">
        <v>2157</v>
      </c>
      <c r="J509" s="874" t="s">
        <v>728</v>
      </c>
      <c r="K509" s="874" t="s">
        <v>2158</v>
      </c>
      <c r="L509" s="874"/>
      <c r="M509" s="874"/>
      <c r="N509" s="874"/>
      <c r="O509" s="874"/>
      <c r="P509" s="874"/>
      <c r="Q509" s="874"/>
      <c r="R509" s="874"/>
      <c r="S509" s="874"/>
      <c r="T509" s="874"/>
      <c r="U509" s="874"/>
      <c r="V509" s="874"/>
      <c r="W509" s="874"/>
      <c r="X509" s="874"/>
      <c r="Y509" s="874"/>
      <c r="Z509" s="874"/>
      <c r="AA509" s="874"/>
      <c r="AB509" s="874"/>
      <c r="AC509" s="874"/>
      <c r="AD509" s="874"/>
      <c r="AE509" s="874"/>
      <c r="AF509" s="874"/>
    </row>
    <row r="510" spans="1:32" x14ac:dyDescent="0.2">
      <c r="A510" s="872" t="s">
        <v>3242</v>
      </c>
      <c r="B510" s="874" t="s">
        <v>2629</v>
      </c>
      <c r="C510" s="874" t="s">
        <v>2078</v>
      </c>
      <c r="D510" s="874" t="s">
        <v>2147</v>
      </c>
      <c r="E510" s="874" t="s">
        <v>1048</v>
      </c>
      <c r="F510" s="874" t="s">
        <v>2148</v>
      </c>
      <c r="G510" s="874" t="s">
        <v>2251</v>
      </c>
      <c r="H510" s="874"/>
      <c r="I510" s="874"/>
      <c r="J510" s="874"/>
      <c r="K510" s="874"/>
      <c r="L510" s="874"/>
      <c r="M510" s="874"/>
      <c r="N510" s="874"/>
      <c r="O510" s="874"/>
      <c r="P510" s="874"/>
      <c r="Q510" s="874"/>
      <c r="R510" s="874"/>
      <c r="S510" s="874"/>
      <c r="T510" s="874"/>
      <c r="U510" s="874"/>
      <c r="V510" s="874"/>
      <c r="W510" s="874"/>
      <c r="X510" s="874"/>
      <c r="Y510" s="874"/>
      <c r="Z510" s="874"/>
      <c r="AA510" s="874"/>
      <c r="AB510" s="874"/>
      <c r="AC510" s="874"/>
      <c r="AD510" s="874"/>
      <c r="AE510" s="874"/>
      <c r="AF510" s="874"/>
    </row>
    <row r="511" spans="1:32" x14ac:dyDescent="0.2">
      <c r="A511" s="872" t="s">
        <v>3243</v>
      </c>
      <c r="B511" s="874" t="s">
        <v>518</v>
      </c>
      <c r="C511" s="874" t="s">
        <v>825</v>
      </c>
      <c r="D511" s="874" t="s">
        <v>779</v>
      </c>
      <c r="E511" s="874" t="s">
        <v>1049</v>
      </c>
      <c r="F511" s="874" t="s">
        <v>710</v>
      </c>
      <c r="G511" s="874" t="s">
        <v>2149</v>
      </c>
      <c r="H511" s="874" t="s">
        <v>3672</v>
      </c>
      <c r="I511" s="874" t="s">
        <v>3508</v>
      </c>
      <c r="J511" s="874"/>
      <c r="K511" s="874"/>
      <c r="L511" s="874"/>
      <c r="M511" s="874"/>
      <c r="N511" s="874"/>
      <c r="O511" s="874"/>
      <c r="P511" s="874"/>
      <c r="Q511" s="874"/>
      <c r="R511" s="874"/>
      <c r="S511" s="874"/>
      <c r="T511" s="874"/>
      <c r="U511" s="874"/>
      <c r="V511" s="874"/>
      <c r="W511" s="874"/>
      <c r="X511" s="874"/>
      <c r="Y511" s="874"/>
      <c r="Z511" s="874"/>
      <c r="AA511" s="874"/>
      <c r="AB511" s="874"/>
      <c r="AC511" s="874"/>
      <c r="AD511" s="874"/>
      <c r="AE511" s="874"/>
      <c r="AF511" s="874"/>
    </row>
    <row r="512" spans="1:32" x14ac:dyDescent="0.2">
      <c r="A512" s="872" t="s">
        <v>3244</v>
      </c>
      <c r="B512" s="874" t="s">
        <v>529</v>
      </c>
      <c r="C512" s="874" t="s">
        <v>1059</v>
      </c>
      <c r="D512" s="874" t="s">
        <v>778</v>
      </c>
      <c r="E512" s="874" t="s">
        <v>731</v>
      </c>
      <c r="F512" s="874"/>
      <c r="G512" s="874"/>
      <c r="H512" s="874"/>
      <c r="I512" s="874"/>
      <c r="J512" s="874"/>
      <c r="K512" s="874"/>
      <c r="L512" s="874"/>
      <c r="M512" s="874"/>
      <c r="N512" s="874"/>
      <c r="O512" s="874"/>
      <c r="P512" s="874"/>
      <c r="Q512" s="874"/>
      <c r="R512" s="874"/>
      <c r="S512" s="874"/>
      <c r="T512" s="874"/>
      <c r="U512" s="874"/>
      <c r="V512" s="874"/>
      <c r="W512" s="874"/>
      <c r="X512" s="874"/>
      <c r="Y512" s="874"/>
      <c r="Z512" s="874"/>
      <c r="AA512" s="874"/>
      <c r="AB512" s="874"/>
      <c r="AC512" s="874"/>
      <c r="AD512" s="874"/>
      <c r="AE512" s="874"/>
      <c r="AF512" s="874"/>
    </row>
    <row r="513" spans="1:32" x14ac:dyDescent="0.2">
      <c r="A513" s="872" t="s">
        <v>3245</v>
      </c>
      <c r="B513" s="874" t="s">
        <v>3246</v>
      </c>
      <c r="C513" s="874" t="s">
        <v>825</v>
      </c>
      <c r="D513" s="874" t="s">
        <v>2150</v>
      </c>
      <c r="E513" s="874"/>
      <c r="F513" s="874"/>
      <c r="G513" s="874"/>
      <c r="H513" s="874"/>
      <c r="I513" s="874"/>
      <c r="J513" s="874"/>
      <c r="K513" s="874"/>
      <c r="L513" s="874"/>
      <c r="M513" s="874"/>
      <c r="N513" s="874"/>
      <c r="O513" s="874"/>
      <c r="P513" s="874"/>
      <c r="Q513" s="874"/>
      <c r="R513" s="874"/>
      <c r="S513" s="874"/>
      <c r="T513" s="874"/>
      <c r="U513" s="874"/>
      <c r="V513" s="874"/>
      <c r="W513" s="874"/>
      <c r="X513" s="874"/>
      <c r="Y513" s="874"/>
      <c r="Z513" s="874"/>
      <c r="AA513" s="874"/>
      <c r="AB513" s="874"/>
      <c r="AC513" s="874"/>
      <c r="AD513" s="874"/>
      <c r="AE513" s="874"/>
      <c r="AF513" s="874"/>
    </row>
    <row r="514" spans="1:32" x14ac:dyDescent="0.2">
      <c r="A514" s="872" t="s">
        <v>3247</v>
      </c>
      <c r="B514" s="874" t="s">
        <v>521</v>
      </c>
      <c r="C514" s="874" t="s">
        <v>2153</v>
      </c>
      <c r="D514" s="874" t="s">
        <v>1051</v>
      </c>
      <c r="E514" s="874" t="s">
        <v>930</v>
      </c>
      <c r="F514" s="874"/>
      <c r="G514" s="874"/>
      <c r="H514" s="874"/>
      <c r="I514" s="874"/>
      <c r="J514" s="874"/>
      <c r="K514" s="874"/>
      <c r="L514" s="874"/>
      <c r="M514" s="874"/>
      <c r="N514" s="874"/>
      <c r="O514" s="874"/>
      <c r="P514" s="874"/>
      <c r="Q514" s="874"/>
      <c r="R514" s="874"/>
      <c r="S514" s="874"/>
      <c r="T514" s="874"/>
      <c r="U514" s="874"/>
      <c r="V514" s="874"/>
      <c r="W514" s="874"/>
      <c r="X514" s="874"/>
      <c r="Y514" s="874"/>
      <c r="Z514" s="874"/>
      <c r="AA514" s="874"/>
      <c r="AB514" s="874"/>
      <c r="AC514" s="874"/>
      <c r="AD514" s="874"/>
      <c r="AE514" s="874"/>
      <c r="AF514" s="874"/>
    </row>
    <row r="515" spans="1:32" x14ac:dyDescent="0.2">
      <c r="A515" s="872" t="s">
        <v>3248</v>
      </c>
      <c r="B515" s="874" t="s">
        <v>2633</v>
      </c>
      <c r="C515" s="874" t="s">
        <v>825</v>
      </c>
      <c r="D515" s="874"/>
      <c r="E515" s="874"/>
      <c r="F515" s="874"/>
      <c r="G515" s="874"/>
      <c r="H515" s="874"/>
      <c r="I515" s="874"/>
      <c r="J515" s="874"/>
      <c r="K515" s="874"/>
      <c r="L515" s="874"/>
      <c r="M515" s="874"/>
      <c r="N515" s="874"/>
      <c r="O515" s="874"/>
      <c r="P515" s="874"/>
      <c r="Q515" s="874"/>
      <c r="R515" s="874"/>
      <c r="S515" s="874"/>
      <c r="T515" s="874"/>
      <c r="U515" s="874"/>
      <c r="V515" s="874"/>
      <c r="W515" s="874"/>
      <c r="X515" s="874"/>
      <c r="Y515" s="874"/>
      <c r="Z515" s="874"/>
      <c r="AA515" s="874"/>
      <c r="AB515" s="874"/>
      <c r="AC515" s="874"/>
      <c r="AD515" s="874"/>
      <c r="AE515" s="874"/>
      <c r="AF515" s="874"/>
    </row>
    <row r="516" spans="1:32" x14ac:dyDescent="0.2">
      <c r="A516" s="872" t="s">
        <v>3250</v>
      </c>
      <c r="B516" s="874" t="s">
        <v>512</v>
      </c>
      <c r="C516" s="874" t="s">
        <v>945</v>
      </c>
      <c r="D516" s="874"/>
      <c r="E516" s="874"/>
      <c r="F516" s="874"/>
      <c r="G516" s="874"/>
      <c r="H516" s="874"/>
      <c r="I516" s="874"/>
      <c r="J516" s="874"/>
      <c r="K516" s="874"/>
      <c r="L516" s="874"/>
      <c r="M516" s="874"/>
      <c r="N516" s="874"/>
      <c r="O516" s="874"/>
      <c r="P516" s="874"/>
      <c r="Q516" s="874"/>
      <c r="R516" s="874"/>
      <c r="S516" s="874"/>
      <c r="T516" s="874"/>
      <c r="U516" s="874"/>
      <c r="V516" s="874"/>
      <c r="W516" s="874"/>
      <c r="X516" s="874"/>
      <c r="Y516" s="874"/>
      <c r="Z516" s="874"/>
      <c r="AA516" s="874"/>
      <c r="AB516" s="874"/>
      <c r="AC516" s="874"/>
      <c r="AD516" s="874"/>
      <c r="AE516" s="874"/>
      <c r="AF516" s="874"/>
    </row>
    <row r="517" spans="1:32" x14ac:dyDescent="0.2">
      <c r="A517" s="872" t="s">
        <v>3251</v>
      </c>
      <c r="B517" s="874" t="s">
        <v>2630</v>
      </c>
      <c r="C517" s="874" t="s">
        <v>2330</v>
      </c>
      <c r="D517" s="874"/>
      <c r="E517" s="874"/>
      <c r="F517" s="874"/>
      <c r="G517" s="874"/>
      <c r="H517" s="874"/>
      <c r="I517" s="874"/>
      <c r="J517" s="874"/>
      <c r="K517" s="874"/>
      <c r="L517" s="874"/>
      <c r="M517" s="874"/>
      <c r="N517" s="874"/>
      <c r="O517" s="874"/>
      <c r="P517" s="874"/>
      <c r="Q517" s="874"/>
      <c r="R517" s="874"/>
      <c r="S517" s="874"/>
      <c r="T517" s="874"/>
      <c r="U517" s="874"/>
      <c r="V517" s="874"/>
      <c r="W517" s="874"/>
      <c r="X517" s="874"/>
      <c r="Y517" s="874"/>
      <c r="Z517" s="874"/>
      <c r="AA517" s="874"/>
      <c r="AB517" s="874"/>
      <c r="AC517" s="874"/>
      <c r="AD517" s="874"/>
      <c r="AE517" s="874"/>
      <c r="AF517" s="874"/>
    </row>
    <row r="518" spans="1:32" x14ac:dyDescent="0.2">
      <c r="A518" s="872" t="s">
        <v>3252</v>
      </c>
      <c r="B518" s="874" t="s">
        <v>2632</v>
      </c>
      <c r="C518" s="459" t="s">
        <v>6520</v>
      </c>
      <c r="D518" s="874" t="s">
        <v>3561</v>
      </c>
      <c r="E518" s="874"/>
      <c r="F518" s="874"/>
      <c r="G518" s="874"/>
      <c r="H518" s="874"/>
      <c r="I518" s="874"/>
      <c r="J518" s="874"/>
      <c r="K518" s="874"/>
      <c r="L518" s="874"/>
      <c r="M518" s="874"/>
      <c r="N518" s="874"/>
      <c r="O518" s="874"/>
      <c r="P518" s="874"/>
      <c r="Q518" s="874"/>
      <c r="R518" s="874"/>
      <c r="S518" s="874"/>
      <c r="T518" s="874"/>
      <c r="U518" s="874"/>
      <c r="V518" s="874"/>
      <c r="W518" s="874"/>
      <c r="X518" s="874"/>
      <c r="Y518" s="874"/>
      <c r="Z518" s="874"/>
      <c r="AA518" s="874"/>
      <c r="AB518" s="874"/>
      <c r="AC518" s="874"/>
      <c r="AD518" s="874"/>
      <c r="AE518" s="874"/>
      <c r="AF518" s="874"/>
    </row>
    <row r="519" spans="1:32" x14ac:dyDescent="0.2">
      <c r="A519" s="872" t="s">
        <v>3253</v>
      </c>
      <c r="B519" s="874" t="s">
        <v>2631</v>
      </c>
      <c r="C519" s="874" t="s">
        <v>2332</v>
      </c>
      <c r="D519" s="874"/>
      <c r="E519" s="874"/>
      <c r="F519" s="874"/>
      <c r="G519" s="874"/>
      <c r="H519" s="874"/>
      <c r="I519" s="874"/>
      <c r="J519" s="874"/>
      <c r="K519" s="874"/>
      <c r="L519" s="874"/>
      <c r="M519" s="874"/>
      <c r="N519" s="874"/>
      <c r="O519" s="874"/>
      <c r="P519" s="874"/>
      <c r="Q519" s="874"/>
      <c r="R519" s="874"/>
      <c r="S519" s="874"/>
      <c r="T519" s="874"/>
      <c r="U519" s="874"/>
      <c r="V519" s="874"/>
      <c r="W519" s="874"/>
      <c r="X519" s="874"/>
      <c r="Y519" s="874"/>
      <c r="Z519" s="874"/>
      <c r="AA519" s="874"/>
      <c r="AB519" s="874"/>
      <c r="AC519" s="874"/>
      <c r="AD519" s="874"/>
      <c r="AE519" s="874"/>
      <c r="AF519" s="874"/>
    </row>
    <row r="520" spans="1:32" x14ac:dyDescent="0.2">
      <c r="A520" s="872" t="s">
        <v>3254</v>
      </c>
      <c r="B520" s="874" t="s">
        <v>56</v>
      </c>
      <c r="C520" s="874" t="s">
        <v>697</v>
      </c>
      <c r="D520" s="874" t="s">
        <v>759</v>
      </c>
      <c r="E520" s="874" t="s">
        <v>760</v>
      </c>
      <c r="F520" s="874" t="s">
        <v>699</v>
      </c>
      <c r="G520" s="874" t="s">
        <v>700</v>
      </c>
      <c r="H520" s="874" t="s">
        <v>701</v>
      </c>
      <c r="I520" s="874" t="s">
        <v>696</v>
      </c>
      <c r="J520" s="874" t="s">
        <v>702</v>
      </c>
      <c r="K520" s="874" t="s">
        <v>703</v>
      </c>
      <c r="L520" s="874" t="s">
        <v>704</v>
      </c>
      <c r="M520" s="874" t="s">
        <v>761</v>
      </c>
      <c r="N520" s="874"/>
      <c r="O520" s="874"/>
      <c r="P520" s="874"/>
      <c r="Q520" s="874"/>
      <c r="R520" s="874"/>
      <c r="S520" s="874"/>
      <c r="T520" s="874"/>
      <c r="U520" s="874"/>
      <c r="V520" s="874"/>
      <c r="W520" s="874"/>
      <c r="X520" s="874"/>
      <c r="Y520" s="874"/>
      <c r="Z520" s="874"/>
      <c r="AA520" s="874"/>
      <c r="AB520" s="874"/>
      <c r="AC520" s="874"/>
      <c r="AD520" s="874"/>
      <c r="AE520" s="874"/>
      <c r="AF520" s="874"/>
    </row>
    <row r="521" spans="1:32" x14ac:dyDescent="0.2">
      <c r="A521" s="872" t="s">
        <v>3255</v>
      </c>
      <c r="B521" s="874" t="s">
        <v>57</v>
      </c>
      <c r="C521" s="874" t="s">
        <v>2361</v>
      </c>
      <c r="D521" s="874"/>
      <c r="E521" s="874"/>
      <c r="F521" s="874"/>
      <c r="G521" s="874"/>
      <c r="H521" s="874"/>
      <c r="I521" s="874"/>
      <c r="J521" s="874"/>
      <c r="K521" s="874"/>
      <c r="L521" s="874"/>
      <c r="M521" s="874"/>
      <c r="N521" s="874"/>
      <c r="O521" s="874"/>
      <c r="P521" s="874"/>
      <c r="Q521" s="874"/>
      <c r="R521" s="874"/>
      <c r="S521" s="874"/>
      <c r="T521" s="874"/>
      <c r="U521" s="874"/>
      <c r="V521" s="874"/>
      <c r="W521" s="874"/>
      <c r="X521" s="874"/>
      <c r="Y521" s="874"/>
      <c r="Z521" s="874"/>
      <c r="AA521" s="874"/>
      <c r="AB521" s="874"/>
      <c r="AC521" s="874"/>
      <c r="AD521" s="874"/>
      <c r="AE521" s="874"/>
      <c r="AF521" s="874"/>
    </row>
    <row r="522" spans="1:32" x14ac:dyDescent="0.2">
      <c r="A522" s="872" t="s">
        <v>3734</v>
      </c>
      <c r="B522" s="874" t="s">
        <v>3735</v>
      </c>
      <c r="C522" s="874" t="s">
        <v>3763</v>
      </c>
      <c r="D522" s="874" t="s">
        <v>697</v>
      </c>
      <c r="E522" s="874" t="s">
        <v>699</v>
      </c>
      <c r="F522" s="874" t="s">
        <v>700</v>
      </c>
      <c r="G522" s="874" t="s">
        <v>708</v>
      </c>
      <c r="H522" s="874" t="s">
        <v>701</v>
      </c>
      <c r="I522" s="874" t="s">
        <v>704</v>
      </c>
      <c r="J522" s="874" t="s">
        <v>705</v>
      </c>
      <c r="K522" s="874" t="s">
        <v>706</v>
      </c>
      <c r="L522" s="874" t="s">
        <v>2285</v>
      </c>
      <c r="M522" s="874" t="s">
        <v>731</v>
      </c>
      <c r="N522" s="874" t="s">
        <v>737</v>
      </c>
      <c r="O522" s="874"/>
      <c r="P522" s="874"/>
      <c r="Q522" s="874"/>
      <c r="R522" s="874"/>
      <c r="S522" s="874"/>
      <c r="T522" s="874"/>
      <c r="U522" s="874"/>
      <c r="V522" s="874"/>
      <c r="W522" s="874"/>
      <c r="X522" s="874"/>
      <c r="Y522" s="874"/>
      <c r="Z522" s="874"/>
      <c r="AA522" s="874"/>
      <c r="AB522" s="874"/>
      <c r="AC522" s="874"/>
      <c r="AD522" s="874"/>
      <c r="AE522" s="874"/>
      <c r="AF522" s="874"/>
    </row>
    <row r="523" spans="1:32" x14ac:dyDescent="0.2">
      <c r="A523" s="872" t="s">
        <v>3256</v>
      </c>
      <c r="B523" s="874" t="s">
        <v>539</v>
      </c>
      <c r="C523" s="874" t="s">
        <v>700</v>
      </c>
      <c r="D523" s="874" t="s">
        <v>968</v>
      </c>
      <c r="E523" s="874" t="s">
        <v>969</v>
      </c>
      <c r="F523" s="874" t="s">
        <v>2163</v>
      </c>
      <c r="G523" s="874" t="s">
        <v>759</v>
      </c>
      <c r="H523" s="874"/>
      <c r="I523" s="874"/>
      <c r="J523" s="874"/>
      <c r="K523" s="874"/>
      <c r="L523" s="874"/>
      <c r="M523" s="874"/>
      <c r="N523" s="874"/>
      <c r="O523" s="874"/>
      <c r="P523" s="874"/>
      <c r="Q523" s="874"/>
      <c r="R523" s="874"/>
      <c r="S523" s="874"/>
      <c r="T523" s="874"/>
      <c r="U523" s="874"/>
      <c r="V523" s="874"/>
      <c r="W523" s="874"/>
      <c r="X523" s="874"/>
      <c r="Y523" s="874"/>
      <c r="Z523" s="874"/>
      <c r="AA523" s="874"/>
      <c r="AB523" s="874"/>
      <c r="AC523" s="874"/>
      <c r="AD523" s="874"/>
      <c r="AE523" s="874"/>
      <c r="AF523" s="874"/>
    </row>
    <row r="524" spans="1:32" x14ac:dyDescent="0.2">
      <c r="A524" s="872" t="s">
        <v>3257</v>
      </c>
      <c r="B524" s="874" t="s">
        <v>542</v>
      </c>
      <c r="C524" s="874" t="s">
        <v>704</v>
      </c>
      <c r="D524" s="874" t="s">
        <v>2406</v>
      </c>
      <c r="E524" s="874" t="s">
        <v>812</v>
      </c>
      <c r="F524" s="874" t="s">
        <v>1062</v>
      </c>
      <c r="G524" s="874"/>
      <c r="H524" s="874"/>
      <c r="I524" s="874"/>
      <c r="J524" s="874"/>
      <c r="K524" s="874"/>
      <c r="L524" s="874"/>
      <c r="M524" s="874"/>
      <c r="N524" s="874"/>
      <c r="O524" s="874"/>
      <c r="P524" s="874"/>
      <c r="Q524" s="874"/>
      <c r="R524" s="874"/>
      <c r="S524" s="874"/>
      <c r="T524" s="874"/>
      <c r="U524" s="874"/>
      <c r="V524" s="874"/>
      <c r="W524" s="874"/>
      <c r="X524" s="874"/>
      <c r="Y524" s="874"/>
      <c r="Z524" s="874"/>
      <c r="AA524" s="874"/>
      <c r="AB524" s="874"/>
      <c r="AC524" s="874"/>
      <c r="AD524" s="874"/>
      <c r="AE524" s="874"/>
      <c r="AF524" s="874"/>
    </row>
    <row r="525" spans="1:32" x14ac:dyDescent="0.2">
      <c r="A525" s="872" t="s">
        <v>3258</v>
      </c>
      <c r="B525" s="874" t="s">
        <v>545</v>
      </c>
      <c r="C525" s="874" t="s">
        <v>702</v>
      </c>
      <c r="D525" s="874" t="s">
        <v>2394</v>
      </c>
      <c r="E525" s="874"/>
      <c r="F525" s="874"/>
      <c r="H525" s="874"/>
      <c r="I525" s="874"/>
      <c r="J525" s="874"/>
      <c r="K525" s="874"/>
      <c r="L525" s="874"/>
      <c r="M525" s="874"/>
      <c r="N525" s="874"/>
      <c r="O525" s="874"/>
      <c r="P525" s="874"/>
      <c r="Q525" s="874"/>
      <c r="R525" s="874"/>
      <c r="S525" s="874"/>
      <c r="T525" s="874"/>
      <c r="U525" s="874"/>
      <c r="V525" s="874"/>
      <c r="W525" s="874"/>
      <c r="X525" s="874"/>
      <c r="Y525" s="874"/>
      <c r="Z525" s="874"/>
      <c r="AA525" s="874"/>
      <c r="AB525" s="874"/>
      <c r="AC525" s="874"/>
      <c r="AD525" s="874"/>
      <c r="AE525" s="874"/>
      <c r="AF525" s="874"/>
    </row>
    <row r="526" spans="1:32" x14ac:dyDescent="0.2">
      <c r="A526" s="872" t="s">
        <v>3259</v>
      </c>
      <c r="B526" s="874" t="s">
        <v>565</v>
      </c>
      <c r="C526" s="874" t="s">
        <v>734</v>
      </c>
      <c r="D526" s="874" t="s">
        <v>710</v>
      </c>
      <c r="E526" s="874" t="s">
        <v>871</v>
      </c>
      <c r="F526" s="874"/>
      <c r="G526" s="874"/>
      <c r="H526" s="874"/>
      <c r="I526" s="874"/>
      <c r="J526" s="874"/>
      <c r="K526" s="874"/>
      <c r="L526" s="874"/>
      <c r="M526" s="874"/>
      <c r="N526" s="874"/>
      <c r="O526" s="874"/>
      <c r="P526" s="874"/>
      <c r="Q526" s="874"/>
      <c r="R526" s="874"/>
      <c r="S526" s="874"/>
      <c r="T526" s="874"/>
      <c r="U526" s="874"/>
      <c r="V526" s="874"/>
      <c r="W526" s="874"/>
      <c r="X526" s="874"/>
      <c r="Y526" s="874"/>
      <c r="Z526" s="874"/>
      <c r="AA526" s="874"/>
      <c r="AB526" s="874"/>
      <c r="AC526" s="874"/>
      <c r="AD526" s="874"/>
      <c r="AE526" s="874"/>
      <c r="AF526" s="874"/>
    </row>
    <row r="527" spans="1:32" x14ac:dyDescent="0.2">
      <c r="A527" s="872" t="s">
        <v>3260</v>
      </c>
      <c r="B527" s="874" t="s">
        <v>573</v>
      </c>
      <c r="C527" s="874" t="s">
        <v>787</v>
      </c>
      <c r="D527" s="874" t="s">
        <v>740</v>
      </c>
      <c r="E527" s="874" t="s">
        <v>699</v>
      </c>
      <c r="F527" s="874" t="s">
        <v>700</v>
      </c>
      <c r="G527" s="874" t="s">
        <v>742</v>
      </c>
      <c r="H527" s="874" t="s">
        <v>3678</v>
      </c>
      <c r="I527" s="874"/>
      <c r="J527" s="874"/>
      <c r="K527" s="874"/>
      <c r="L527" s="874"/>
      <c r="M527" s="874"/>
      <c r="N527" s="874"/>
      <c r="O527" s="874"/>
      <c r="P527" s="874"/>
      <c r="Q527" s="874"/>
      <c r="R527" s="874"/>
      <c r="S527" s="874"/>
      <c r="T527" s="874"/>
      <c r="U527" s="874"/>
      <c r="V527" s="874"/>
      <c r="W527" s="874"/>
      <c r="X527" s="874"/>
      <c r="Y527" s="874"/>
      <c r="Z527" s="874"/>
      <c r="AA527" s="874"/>
      <c r="AB527" s="874"/>
      <c r="AC527" s="874"/>
      <c r="AD527" s="874"/>
      <c r="AE527" s="874"/>
      <c r="AF527" s="874"/>
    </row>
    <row r="528" spans="1:32" x14ac:dyDescent="0.2">
      <c r="A528" s="872" t="s">
        <v>3261</v>
      </c>
      <c r="B528" s="874" t="s">
        <v>563</v>
      </c>
      <c r="C528" s="874" t="s">
        <v>699</v>
      </c>
      <c r="D528" s="874" t="s">
        <v>728</v>
      </c>
      <c r="E528" s="874" t="s">
        <v>700</v>
      </c>
      <c r="F528" s="874" t="s">
        <v>742</v>
      </c>
      <c r="G528" s="874" t="s">
        <v>2412</v>
      </c>
      <c r="H528" s="874" t="s">
        <v>3764</v>
      </c>
      <c r="I528" s="874" t="s">
        <v>3644</v>
      </c>
      <c r="J528" s="874" t="s">
        <v>3765</v>
      </c>
      <c r="K528" s="677" t="s">
        <v>6530</v>
      </c>
      <c r="L528" s="874"/>
      <c r="M528" s="874"/>
      <c r="N528" s="874"/>
      <c r="O528" s="874"/>
      <c r="P528" s="874"/>
      <c r="Q528" s="874"/>
      <c r="R528" s="874"/>
      <c r="S528" s="874"/>
      <c r="T528" s="874"/>
      <c r="U528" s="874"/>
      <c r="V528" s="874"/>
      <c r="W528" s="874"/>
      <c r="X528" s="874"/>
      <c r="Y528" s="874"/>
      <c r="Z528" s="874"/>
      <c r="AA528" s="874"/>
      <c r="AB528" s="874"/>
      <c r="AC528" s="874"/>
      <c r="AD528" s="874"/>
      <c r="AE528" s="874"/>
      <c r="AF528" s="874"/>
    </row>
    <row r="529" spans="1:32" x14ac:dyDescent="0.2">
      <c r="A529" s="872" t="s">
        <v>3262</v>
      </c>
      <c r="B529" s="874" t="s">
        <v>2636</v>
      </c>
      <c r="C529" s="874" t="s">
        <v>3516</v>
      </c>
      <c r="D529" s="874"/>
      <c r="E529" s="874"/>
      <c r="F529" s="874"/>
      <c r="G529" s="874"/>
      <c r="H529" s="874"/>
      <c r="I529" s="874"/>
      <c r="J529" s="874"/>
      <c r="K529" s="874"/>
      <c r="L529" s="874"/>
      <c r="M529" s="874"/>
      <c r="N529" s="874"/>
      <c r="O529" s="874"/>
      <c r="P529" s="874"/>
      <c r="Q529" s="874"/>
      <c r="R529" s="874"/>
      <c r="S529" s="874"/>
      <c r="T529" s="874"/>
      <c r="U529" s="874"/>
      <c r="V529" s="874"/>
      <c r="W529" s="874"/>
      <c r="X529" s="874"/>
      <c r="Y529" s="874"/>
      <c r="Z529" s="874"/>
      <c r="AA529" s="874"/>
      <c r="AB529" s="874"/>
      <c r="AC529" s="874"/>
      <c r="AD529" s="874"/>
      <c r="AE529" s="874"/>
      <c r="AF529" s="874"/>
    </row>
    <row r="530" spans="1:32" x14ac:dyDescent="0.2">
      <c r="A530" s="872" t="s">
        <v>3263</v>
      </c>
      <c r="B530" s="874" t="s">
        <v>3766</v>
      </c>
      <c r="C530" s="874" t="s">
        <v>696</v>
      </c>
      <c r="D530" s="874" t="s">
        <v>703</v>
      </c>
      <c r="E530" s="874" t="s">
        <v>731</v>
      </c>
      <c r="F530" s="874"/>
      <c r="G530" s="874"/>
      <c r="H530" s="874"/>
      <c r="I530" s="874"/>
      <c r="J530" s="874"/>
      <c r="K530" s="874"/>
      <c r="L530" s="874"/>
      <c r="M530" s="874"/>
      <c r="N530" s="874"/>
      <c r="O530" s="874"/>
      <c r="P530" s="874"/>
      <c r="Q530" s="874"/>
      <c r="R530" s="874"/>
      <c r="S530" s="874"/>
      <c r="T530" s="874"/>
      <c r="U530" s="874"/>
      <c r="V530" s="874"/>
      <c r="W530" s="874"/>
      <c r="X530" s="874"/>
      <c r="Y530" s="874"/>
      <c r="Z530" s="874"/>
      <c r="AA530" s="874"/>
      <c r="AB530" s="874"/>
      <c r="AC530" s="874"/>
      <c r="AD530" s="874"/>
      <c r="AE530" s="874"/>
      <c r="AF530" s="874"/>
    </row>
    <row r="531" spans="1:32" x14ac:dyDescent="0.2">
      <c r="A531" s="872" t="s">
        <v>3264</v>
      </c>
      <c r="B531" s="874" t="s">
        <v>536</v>
      </c>
      <c r="C531" s="874" t="s">
        <v>734</v>
      </c>
      <c r="D531" s="874"/>
      <c r="E531" s="874"/>
      <c r="F531" s="874"/>
      <c r="G531" s="874"/>
      <c r="H531" s="874"/>
      <c r="I531" s="874"/>
      <c r="J531" s="874"/>
      <c r="K531" s="874"/>
      <c r="L531" s="874"/>
      <c r="M531" s="874"/>
      <c r="N531" s="874"/>
      <c r="O531" s="874"/>
      <c r="P531" s="874"/>
      <c r="Q531" s="874"/>
      <c r="R531" s="874"/>
      <c r="S531" s="874"/>
      <c r="T531" s="874"/>
      <c r="U531" s="874"/>
      <c r="V531" s="874"/>
      <c r="W531" s="874"/>
      <c r="X531" s="874"/>
      <c r="Y531" s="874"/>
      <c r="Z531" s="874"/>
      <c r="AA531" s="874"/>
      <c r="AB531" s="874"/>
      <c r="AC531" s="874"/>
      <c r="AD531" s="874"/>
      <c r="AE531" s="874"/>
      <c r="AF531" s="874"/>
    </row>
    <row r="532" spans="1:32" x14ac:dyDescent="0.2">
      <c r="A532" s="872" t="s">
        <v>3265</v>
      </c>
      <c r="B532" s="874" t="s">
        <v>537</v>
      </c>
      <c r="C532" s="874" t="s">
        <v>2160</v>
      </c>
      <c r="D532" s="874" t="s">
        <v>742</v>
      </c>
      <c r="E532" s="874" t="s">
        <v>700</v>
      </c>
      <c r="F532" s="874" t="s">
        <v>699</v>
      </c>
      <c r="G532" s="874" t="s">
        <v>760</v>
      </c>
      <c r="H532" s="874" t="s">
        <v>728</v>
      </c>
      <c r="I532" s="874" t="s">
        <v>753</v>
      </c>
      <c r="J532" s="874" t="s">
        <v>2161</v>
      </c>
      <c r="K532" s="874"/>
      <c r="L532" s="874"/>
      <c r="M532" s="874"/>
      <c r="N532" s="874"/>
      <c r="O532" s="874"/>
      <c r="P532" s="874"/>
      <c r="Q532" s="874"/>
      <c r="R532" s="874"/>
      <c r="S532" s="874"/>
      <c r="T532" s="874"/>
      <c r="U532" s="874"/>
      <c r="V532" s="874"/>
      <c r="W532" s="874"/>
      <c r="X532" s="874"/>
      <c r="Y532" s="874"/>
      <c r="Z532" s="874"/>
      <c r="AA532" s="874"/>
      <c r="AB532" s="874"/>
      <c r="AC532" s="874"/>
      <c r="AD532" s="874"/>
      <c r="AE532" s="874"/>
      <c r="AF532" s="874"/>
    </row>
    <row r="533" spans="1:32" x14ac:dyDescent="0.2">
      <c r="A533" s="872" t="s">
        <v>3266</v>
      </c>
      <c r="B533" s="874" t="s">
        <v>541</v>
      </c>
      <c r="C533" s="874" t="s">
        <v>825</v>
      </c>
      <c r="D533" s="874" t="s">
        <v>2150</v>
      </c>
      <c r="E533" s="874"/>
      <c r="F533" s="874"/>
      <c r="G533" s="874"/>
      <c r="H533" s="874"/>
      <c r="I533" s="874"/>
      <c r="J533" s="874"/>
      <c r="K533" s="874"/>
      <c r="L533" s="874"/>
      <c r="M533" s="874"/>
      <c r="N533" s="874"/>
      <c r="O533" s="874"/>
      <c r="P533" s="874"/>
      <c r="Q533" s="874"/>
      <c r="R533" s="874"/>
      <c r="S533" s="874"/>
      <c r="T533" s="874"/>
      <c r="U533" s="874"/>
      <c r="V533" s="874"/>
      <c r="W533" s="874"/>
      <c r="X533" s="874"/>
      <c r="Y533" s="874"/>
      <c r="Z533" s="874"/>
      <c r="AA533" s="874"/>
      <c r="AB533" s="874"/>
      <c r="AC533" s="874"/>
      <c r="AD533" s="874"/>
      <c r="AE533" s="874"/>
      <c r="AF533" s="874"/>
    </row>
    <row r="534" spans="1:32" x14ac:dyDescent="0.2">
      <c r="A534" s="872" t="s">
        <v>3267</v>
      </c>
      <c r="B534" s="874" t="s">
        <v>544</v>
      </c>
      <c r="C534" s="874" t="s">
        <v>742</v>
      </c>
      <c r="D534" s="874" t="s">
        <v>700</v>
      </c>
      <c r="E534" s="874" t="s">
        <v>704</v>
      </c>
      <c r="F534" s="874" t="s">
        <v>2165</v>
      </c>
      <c r="G534" s="874" t="s">
        <v>2407</v>
      </c>
      <c r="H534" s="874" t="s">
        <v>2384</v>
      </c>
      <c r="I534" s="874"/>
      <c r="J534" s="874"/>
      <c r="K534" s="874"/>
      <c r="L534" s="874"/>
      <c r="M534" s="874"/>
      <c r="N534" s="874"/>
      <c r="O534" s="874"/>
      <c r="P534" s="874"/>
      <c r="Q534" s="874"/>
      <c r="R534" s="874"/>
      <c r="S534" s="874"/>
      <c r="T534" s="874"/>
      <c r="U534" s="874"/>
      <c r="V534" s="874"/>
      <c r="W534" s="874"/>
      <c r="X534" s="874"/>
      <c r="Y534" s="874"/>
      <c r="Z534" s="874"/>
      <c r="AA534" s="874"/>
      <c r="AB534" s="874"/>
      <c r="AC534" s="874"/>
      <c r="AD534" s="874"/>
      <c r="AE534" s="874"/>
      <c r="AF534" s="874"/>
    </row>
    <row r="535" spans="1:32" x14ac:dyDescent="0.2">
      <c r="A535" s="872" t="s">
        <v>3268</v>
      </c>
      <c r="B535" s="874" t="s">
        <v>546</v>
      </c>
      <c r="C535" s="874" t="s">
        <v>859</v>
      </c>
      <c r="D535" s="874" t="s">
        <v>2565</v>
      </c>
      <c r="E535" s="874" t="s">
        <v>2043</v>
      </c>
      <c r="F535" s="874"/>
      <c r="G535" s="874"/>
      <c r="I535" s="874"/>
      <c r="J535" s="874"/>
      <c r="K535" s="874"/>
      <c r="L535" s="874"/>
      <c r="M535" s="874"/>
      <c r="N535" s="874"/>
      <c r="O535" s="874"/>
      <c r="P535" s="874"/>
      <c r="Q535" s="874"/>
      <c r="R535" s="874"/>
      <c r="S535" s="874"/>
      <c r="T535" s="874"/>
      <c r="U535" s="874"/>
      <c r="V535" s="874"/>
      <c r="W535" s="874"/>
      <c r="X535" s="874"/>
      <c r="Y535" s="874"/>
      <c r="Z535" s="874"/>
      <c r="AA535" s="874"/>
      <c r="AB535" s="874"/>
      <c r="AC535" s="874"/>
      <c r="AD535" s="874"/>
      <c r="AE535" s="874"/>
      <c r="AF535" s="874"/>
    </row>
    <row r="536" spans="1:32" x14ac:dyDescent="0.2">
      <c r="A536" s="872" t="s">
        <v>3269</v>
      </c>
      <c r="B536" s="874" t="s">
        <v>547</v>
      </c>
      <c r="C536" s="874" t="s">
        <v>700</v>
      </c>
      <c r="D536" s="874" t="s">
        <v>893</v>
      </c>
      <c r="E536" s="874" t="s">
        <v>2510</v>
      </c>
      <c r="F536" s="874"/>
      <c r="G536" s="874"/>
      <c r="H536" s="874"/>
      <c r="I536" s="874"/>
      <c r="J536" s="874"/>
      <c r="K536" s="874"/>
      <c r="L536" s="874"/>
      <c r="M536" s="874"/>
      <c r="N536" s="874"/>
      <c r="O536" s="874"/>
      <c r="P536" s="874"/>
      <c r="Q536" s="874"/>
      <c r="R536" s="874"/>
      <c r="S536" s="874"/>
      <c r="T536" s="874"/>
      <c r="U536" s="874"/>
      <c r="V536" s="874"/>
      <c r="W536" s="874"/>
      <c r="X536" s="874"/>
      <c r="Y536" s="874"/>
      <c r="Z536" s="874"/>
      <c r="AA536" s="874"/>
      <c r="AB536" s="874"/>
      <c r="AC536" s="874"/>
      <c r="AD536" s="874"/>
      <c r="AE536" s="874"/>
      <c r="AF536" s="874"/>
    </row>
    <row r="537" spans="1:32" x14ac:dyDescent="0.2">
      <c r="A537" s="872" t="s">
        <v>3270</v>
      </c>
      <c r="B537" s="874" t="s">
        <v>551</v>
      </c>
      <c r="C537" s="874" t="s">
        <v>776</v>
      </c>
      <c r="D537" s="874" t="s">
        <v>698</v>
      </c>
      <c r="E537" s="874"/>
      <c r="F537" s="874"/>
      <c r="G537" s="874"/>
      <c r="H537" s="874"/>
      <c r="I537" s="874"/>
      <c r="J537" s="874"/>
      <c r="K537" s="874"/>
      <c r="L537" s="874"/>
      <c r="M537" s="874"/>
      <c r="N537" s="874"/>
      <c r="O537" s="874"/>
      <c r="P537" s="874"/>
      <c r="Q537" s="874"/>
      <c r="R537" s="874"/>
      <c r="S537" s="874"/>
      <c r="T537" s="874"/>
      <c r="U537" s="874"/>
      <c r="V537" s="874"/>
      <c r="W537" s="874"/>
      <c r="X537" s="874"/>
      <c r="Y537" s="874"/>
      <c r="Z537" s="874"/>
      <c r="AA537" s="874"/>
      <c r="AB537" s="874"/>
      <c r="AC537" s="874"/>
      <c r="AD537" s="874"/>
      <c r="AE537" s="874"/>
      <c r="AF537" s="874"/>
    </row>
    <row r="538" spans="1:32" x14ac:dyDescent="0.2">
      <c r="A538" s="872" t="s">
        <v>3271</v>
      </c>
      <c r="B538" s="874" t="s">
        <v>552</v>
      </c>
      <c r="C538" s="874" t="s">
        <v>704</v>
      </c>
      <c r="D538" s="874" t="s">
        <v>3517</v>
      </c>
      <c r="E538" s="874" t="s">
        <v>1065</v>
      </c>
      <c r="F538" s="874" t="s">
        <v>909</v>
      </c>
      <c r="G538" s="874"/>
      <c r="H538" s="874"/>
      <c r="I538" s="874"/>
      <c r="J538" s="874"/>
      <c r="K538" s="874"/>
      <c r="L538" s="874"/>
      <c r="M538" s="874"/>
      <c r="N538" s="874"/>
      <c r="O538" s="874"/>
      <c r="P538" s="874"/>
      <c r="Q538" s="874"/>
      <c r="R538" s="874"/>
      <c r="S538" s="874"/>
      <c r="T538" s="874"/>
      <c r="U538" s="874"/>
      <c r="V538" s="874"/>
      <c r="W538" s="874"/>
      <c r="X538" s="874"/>
      <c r="Y538" s="874"/>
      <c r="Z538" s="874"/>
      <c r="AA538" s="874"/>
      <c r="AB538" s="874"/>
      <c r="AC538" s="874"/>
      <c r="AD538" s="874"/>
      <c r="AE538" s="874"/>
      <c r="AF538" s="874"/>
    </row>
    <row r="539" spans="1:32" x14ac:dyDescent="0.2">
      <c r="A539" s="872" t="s">
        <v>3272</v>
      </c>
      <c r="B539" s="874" t="s">
        <v>535</v>
      </c>
      <c r="C539" s="874" t="s">
        <v>697</v>
      </c>
      <c r="D539" s="874" t="s">
        <v>698</v>
      </c>
      <c r="E539" s="874" t="s">
        <v>832</v>
      </c>
      <c r="F539" s="874" t="s">
        <v>703</v>
      </c>
      <c r="G539" s="874"/>
      <c r="H539" s="874"/>
      <c r="I539" s="874"/>
      <c r="J539" s="874"/>
      <c r="K539" s="874"/>
      <c r="L539" s="874"/>
      <c r="M539" s="874"/>
      <c r="N539" s="874"/>
      <c r="O539" s="874"/>
      <c r="P539" s="874"/>
      <c r="Q539" s="874"/>
      <c r="R539" s="874"/>
      <c r="S539" s="874"/>
      <c r="T539" s="874"/>
      <c r="U539" s="874"/>
      <c r="V539" s="874"/>
      <c r="W539" s="874"/>
      <c r="X539" s="874"/>
      <c r="Y539" s="874"/>
      <c r="Z539" s="874"/>
      <c r="AA539" s="874"/>
      <c r="AB539" s="874"/>
      <c r="AC539" s="874"/>
      <c r="AD539" s="874"/>
      <c r="AE539" s="874"/>
      <c r="AF539" s="874"/>
    </row>
    <row r="540" spans="1:32" x14ac:dyDescent="0.2">
      <c r="A540" s="872" t="s">
        <v>3273</v>
      </c>
      <c r="B540" s="874" t="s">
        <v>533</v>
      </c>
      <c r="C540" s="874" t="s">
        <v>3722</v>
      </c>
      <c r="D540" s="874" t="s">
        <v>3723</v>
      </c>
      <c r="E540" s="874" t="s">
        <v>872</v>
      </c>
      <c r="F540" s="874" t="s">
        <v>740</v>
      </c>
      <c r="G540" s="874" t="s">
        <v>700</v>
      </c>
      <c r="H540" s="874" t="s">
        <v>742</v>
      </c>
      <c r="I540" s="874" t="s">
        <v>2159</v>
      </c>
      <c r="J540" s="677" t="s">
        <v>3568</v>
      </c>
      <c r="K540" s="874"/>
      <c r="L540" s="874"/>
      <c r="M540" s="874"/>
      <c r="N540" s="874"/>
      <c r="O540" s="874"/>
      <c r="P540" s="874"/>
      <c r="Q540" s="874"/>
      <c r="R540" s="874"/>
      <c r="S540" s="874"/>
      <c r="T540" s="874"/>
      <c r="U540" s="874"/>
      <c r="V540" s="874"/>
      <c r="W540" s="874"/>
      <c r="X540" s="874"/>
      <c r="Y540" s="874"/>
      <c r="Z540" s="874"/>
      <c r="AA540" s="874"/>
      <c r="AB540" s="874"/>
      <c r="AC540" s="874"/>
      <c r="AD540" s="874"/>
      <c r="AE540" s="874"/>
      <c r="AF540" s="874"/>
    </row>
    <row r="541" spans="1:32" x14ac:dyDescent="0.2">
      <c r="A541" s="872" t="s">
        <v>3274</v>
      </c>
      <c r="B541" s="874" t="s">
        <v>555</v>
      </c>
      <c r="C541" s="874" t="s">
        <v>699</v>
      </c>
      <c r="D541" s="874" t="s">
        <v>697</v>
      </c>
      <c r="E541" s="874" t="s">
        <v>700</v>
      </c>
      <c r="F541" s="874" t="s">
        <v>708</v>
      </c>
      <c r="G541" s="874" t="s">
        <v>740</v>
      </c>
      <c r="H541" s="874" t="s">
        <v>1066</v>
      </c>
      <c r="I541" s="874" t="s">
        <v>760</v>
      </c>
      <c r="J541" s="874" t="s">
        <v>835</v>
      </c>
      <c r="K541" s="874" t="s">
        <v>909</v>
      </c>
      <c r="L541" s="874" t="s">
        <v>1067</v>
      </c>
      <c r="M541" s="874" t="s">
        <v>934</v>
      </c>
      <c r="N541" s="874" t="s">
        <v>1068</v>
      </c>
      <c r="O541" s="874" t="s">
        <v>1069</v>
      </c>
      <c r="P541" s="874"/>
      <c r="Q541" s="874"/>
      <c r="R541" s="874"/>
      <c r="S541" s="874"/>
      <c r="T541" s="874"/>
      <c r="U541" s="874"/>
      <c r="V541" s="874"/>
      <c r="W541" s="874"/>
      <c r="X541" s="874"/>
      <c r="Y541" s="874"/>
      <c r="Z541" s="874"/>
      <c r="AA541" s="874"/>
      <c r="AB541" s="874"/>
      <c r="AC541" s="874"/>
      <c r="AD541" s="874"/>
      <c r="AE541" s="874"/>
      <c r="AF541" s="874"/>
    </row>
    <row r="542" spans="1:32" x14ac:dyDescent="0.2">
      <c r="A542" s="872" t="s">
        <v>3275</v>
      </c>
      <c r="B542" s="874" t="s">
        <v>556</v>
      </c>
      <c r="C542" s="874" t="s">
        <v>696</v>
      </c>
      <c r="D542" s="874" t="s">
        <v>2365</v>
      </c>
      <c r="E542" s="874" t="s">
        <v>2677</v>
      </c>
      <c r="F542" s="874"/>
      <c r="G542" s="874"/>
      <c r="H542" s="874"/>
      <c r="I542" s="874"/>
      <c r="J542" s="874"/>
      <c r="K542" s="874"/>
      <c r="L542" s="874"/>
      <c r="M542" s="874"/>
      <c r="N542" s="874"/>
      <c r="O542" s="874"/>
      <c r="P542" s="874"/>
      <c r="Q542" s="874"/>
      <c r="R542" s="874"/>
      <c r="S542" s="874"/>
      <c r="T542" s="874"/>
      <c r="U542" s="874"/>
      <c r="V542" s="874"/>
      <c r="W542" s="874"/>
      <c r="X542" s="874"/>
      <c r="Y542" s="874"/>
      <c r="Z542" s="874"/>
      <c r="AA542" s="874"/>
      <c r="AB542" s="874"/>
      <c r="AC542" s="874"/>
      <c r="AD542" s="874"/>
      <c r="AE542" s="874"/>
      <c r="AF542" s="874"/>
    </row>
    <row r="543" spans="1:32" x14ac:dyDescent="0.2">
      <c r="A543" s="872" t="s">
        <v>3276</v>
      </c>
      <c r="B543" s="874" t="s">
        <v>558</v>
      </c>
      <c r="C543" s="874" t="s">
        <v>2167</v>
      </c>
      <c r="D543" s="874" t="s">
        <v>760</v>
      </c>
      <c r="E543" s="874" t="s">
        <v>2168</v>
      </c>
      <c r="F543" s="874"/>
      <c r="G543" s="874"/>
      <c r="H543" s="874"/>
      <c r="I543" s="874"/>
      <c r="J543" s="874"/>
      <c r="K543" s="874"/>
      <c r="L543" s="874"/>
      <c r="M543" s="874"/>
      <c r="N543" s="874"/>
      <c r="O543" s="874"/>
      <c r="P543" s="874"/>
      <c r="Q543" s="874"/>
      <c r="R543" s="874"/>
      <c r="S543" s="874"/>
      <c r="T543" s="874"/>
      <c r="U543" s="874"/>
      <c r="V543" s="874"/>
      <c r="W543" s="874"/>
      <c r="X543" s="874"/>
      <c r="Y543" s="874"/>
      <c r="Z543" s="874"/>
      <c r="AA543" s="874"/>
      <c r="AB543" s="874"/>
      <c r="AC543" s="874"/>
      <c r="AD543" s="874"/>
      <c r="AE543" s="874"/>
      <c r="AF543" s="874"/>
    </row>
    <row r="544" spans="1:32" x14ac:dyDescent="0.2">
      <c r="A544" s="872" t="s">
        <v>3277</v>
      </c>
      <c r="B544" s="874" t="s">
        <v>560</v>
      </c>
      <c r="C544" s="874" t="s">
        <v>699</v>
      </c>
      <c r="D544" s="874" t="s">
        <v>700</v>
      </c>
      <c r="E544" s="874" t="s">
        <v>742</v>
      </c>
      <c r="F544" s="874" t="s">
        <v>711</v>
      </c>
      <c r="G544" s="874" t="s">
        <v>3561</v>
      </c>
      <c r="H544" s="874" t="s">
        <v>703</v>
      </c>
      <c r="I544" s="874" t="s">
        <v>921</v>
      </c>
      <c r="J544" s="874" t="s">
        <v>1050</v>
      </c>
      <c r="K544" s="874" t="s">
        <v>728</v>
      </c>
      <c r="L544" s="874" t="s">
        <v>753</v>
      </c>
      <c r="M544" s="874" t="s">
        <v>705</v>
      </c>
      <c r="N544" s="874" t="s">
        <v>696</v>
      </c>
      <c r="O544" s="874" t="s">
        <v>1070</v>
      </c>
      <c r="P544" s="874" t="s">
        <v>704</v>
      </c>
      <c r="Q544" s="874" t="s">
        <v>1071</v>
      </c>
      <c r="R544" s="874" t="s">
        <v>925</v>
      </c>
      <c r="S544" s="874"/>
      <c r="T544" s="874"/>
      <c r="U544" s="874"/>
      <c r="V544" s="874"/>
      <c r="W544" s="874"/>
      <c r="X544" s="874"/>
      <c r="Y544" s="874"/>
      <c r="Z544" s="874"/>
      <c r="AA544" s="874"/>
      <c r="AB544" s="874"/>
      <c r="AC544" s="874"/>
      <c r="AD544" s="874"/>
      <c r="AE544" s="874"/>
      <c r="AF544" s="874"/>
    </row>
    <row r="545" spans="1:32" x14ac:dyDescent="0.2">
      <c r="A545" s="872" t="s">
        <v>3278</v>
      </c>
      <c r="B545" s="874" t="s">
        <v>562</v>
      </c>
      <c r="C545" s="874" t="s">
        <v>813</v>
      </c>
      <c r="D545" s="874" t="s">
        <v>698</v>
      </c>
      <c r="E545" s="874" t="s">
        <v>742</v>
      </c>
      <c r="F545" s="874" t="s">
        <v>2045</v>
      </c>
      <c r="G545" s="874"/>
      <c r="H545" s="874"/>
      <c r="I545" s="874"/>
      <c r="J545" s="874"/>
      <c r="K545" s="874"/>
      <c r="L545" s="874"/>
      <c r="M545" s="874"/>
      <c r="N545" s="874"/>
      <c r="O545" s="874"/>
      <c r="P545" s="874"/>
      <c r="Q545" s="874"/>
      <c r="R545" s="874"/>
      <c r="S545" s="874"/>
      <c r="T545" s="874"/>
      <c r="U545" s="874"/>
      <c r="V545" s="874"/>
      <c r="W545" s="874"/>
      <c r="X545" s="874"/>
      <c r="Y545" s="874"/>
      <c r="Z545" s="874"/>
      <c r="AA545" s="874"/>
      <c r="AB545" s="874"/>
      <c r="AC545" s="874"/>
      <c r="AD545" s="874"/>
      <c r="AE545" s="874"/>
      <c r="AF545" s="874"/>
    </row>
    <row r="546" spans="1:32" x14ac:dyDescent="0.2">
      <c r="A546" s="872" t="s">
        <v>3279</v>
      </c>
      <c r="B546" s="874" t="s">
        <v>567</v>
      </c>
      <c r="C546" s="874" t="s">
        <v>910</v>
      </c>
      <c r="D546" s="874" t="s">
        <v>759</v>
      </c>
      <c r="E546" s="874"/>
      <c r="F546" s="874"/>
      <c r="G546" s="874"/>
      <c r="H546" s="874"/>
      <c r="I546" s="874"/>
      <c r="J546" s="874"/>
      <c r="K546" s="874"/>
      <c r="L546" s="874"/>
      <c r="M546" s="874"/>
      <c r="N546" s="874"/>
      <c r="O546" s="874"/>
      <c r="P546" s="874"/>
      <c r="Q546" s="874"/>
      <c r="R546" s="874"/>
      <c r="S546" s="874"/>
      <c r="T546" s="874"/>
      <c r="U546" s="874"/>
      <c r="V546" s="874"/>
      <c r="W546" s="874"/>
      <c r="X546" s="874"/>
      <c r="Y546" s="874"/>
      <c r="Z546" s="874"/>
      <c r="AA546" s="874"/>
      <c r="AB546" s="874"/>
      <c r="AC546" s="874"/>
      <c r="AD546" s="874"/>
      <c r="AE546" s="874"/>
      <c r="AF546" s="874"/>
    </row>
    <row r="547" spans="1:32" x14ac:dyDescent="0.2">
      <c r="A547" s="872" t="s">
        <v>3280</v>
      </c>
      <c r="B547" s="874" t="s">
        <v>569</v>
      </c>
      <c r="C547" s="874" t="s">
        <v>1072</v>
      </c>
      <c r="D547" s="874" t="s">
        <v>1073</v>
      </c>
      <c r="E547" s="874" t="s">
        <v>2170</v>
      </c>
      <c r="F547" s="874" t="s">
        <v>2171</v>
      </c>
      <c r="G547" s="874"/>
      <c r="H547" s="874"/>
      <c r="I547" s="874"/>
      <c r="J547" s="874"/>
      <c r="K547" s="874"/>
      <c r="L547" s="874"/>
      <c r="M547" s="874"/>
      <c r="N547" s="874"/>
      <c r="O547" s="874"/>
      <c r="P547" s="874"/>
      <c r="Q547" s="874"/>
      <c r="R547" s="874"/>
      <c r="S547" s="874"/>
      <c r="T547" s="874"/>
      <c r="U547" s="874"/>
      <c r="V547" s="874"/>
      <c r="W547" s="874"/>
      <c r="X547" s="874"/>
      <c r="Y547" s="874"/>
      <c r="Z547" s="874"/>
      <c r="AA547" s="874"/>
      <c r="AB547" s="874"/>
      <c r="AC547" s="874"/>
      <c r="AD547" s="874"/>
      <c r="AE547" s="874"/>
      <c r="AF547" s="874"/>
    </row>
    <row r="548" spans="1:32" x14ac:dyDescent="0.2">
      <c r="A548" s="872" t="s">
        <v>3281</v>
      </c>
      <c r="B548" s="874" t="s">
        <v>571</v>
      </c>
      <c r="C548" s="874" t="s">
        <v>1075</v>
      </c>
      <c r="D548" s="874" t="s">
        <v>700</v>
      </c>
      <c r="E548" s="874" t="s">
        <v>808</v>
      </c>
      <c r="F548" s="874" t="s">
        <v>791</v>
      </c>
      <c r="G548" s="874" t="s">
        <v>1058</v>
      </c>
      <c r="H548" s="874"/>
      <c r="I548" s="874"/>
      <c r="J548" s="874"/>
      <c r="K548" s="874"/>
      <c r="L548" s="874"/>
      <c r="M548" s="874"/>
      <c r="N548" s="874"/>
      <c r="O548" s="874"/>
      <c r="P548" s="874"/>
      <c r="Q548" s="874"/>
      <c r="R548" s="874"/>
      <c r="S548" s="874"/>
      <c r="T548" s="874"/>
      <c r="U548" s="874"/>
      <c r="V548" s="874"/>
      <c r="W548" s="874"/>
      <c r="X548" s="874"/>
      <c r="Y548" s="874"/>
      <c r="Z548" s="874"/>
      <c r="AA548" s="874"/>
      <c r="AB548" s="874"/>
      <c r="AC548" s="874"/>
      <c r="AD548" s="874"/>
      <c r="AE548" s="874"/>
      <c r="AF548" s="874"/>
    </row>
    <row r="549" spans="1:32" x14ac:dyDescent="0.2">
      <c r="A549" s="872" t="s">
        <v>3282</v>
      </c>
      <c r="B549" s="874" t="s">
        <v>540</v>
      </c>
      <c r="C549" s="874" t="s">
        <v>700</v>
      </c>
      <c r="D549" s="874" t="s">
        <v>699</v>
      </c>
      <c r="E549" s="874" t="s">
        <v>728</v>
      </c>
      <c r="F549" s="874" t="s">
        <v>2665</v>
      </c>
      <c r="G549" s="874"/>
      <c r="H549" s="874"/>
      <c r="I549" s="874"/>
      <c r="J549" s="874"/>
      <c r="K549" s="874"/>
      <c r="L549" s="874"/>
      <c r="M549" s="874"/>
      <c r="N549" s="874"/>
      <c r="O549" s="874"/>
      <c r="P549" s="874"/>
      <c r="Q549" s="874"/>
      <c r="R549" s="874"/>
      <c r="S549" s="874"/>
      <c r="T549" s="874"/>
      <c r="U549" s="874"/>
      <c r="V549" s="874"/>
      <c r="W549" s="874"/>
      <c r="X549" s="874"/>
      <c r="Y549" s="874"/>
      <c r="Z549" s="874"/>
      <c r="AA549" s="874"/>
      <c r="AB549" s="874"/>
      <c r="AC549" s="874"/>
      <c r="AD549" s="874"/>
      <c r="AE549" s="874"/>
      <c r="AF549" s="874"/>
    </row>
    <row r="550" spans="1:32" x14ac:dyDescent="0.2">
      <c r="A550" s="872" t="s">
        <v>3283</v>
      </c>
      <c r="B550" s="874" t="s">
        <v>543</v>
      </c>
      <c r="C550" s="874" t="s">
        <v>2509</v>
      </c>
      <c r="D550" s="874" t="s">
        <v>759</v>
      </c>
      <c r="E550" s="874" t="s">
        <v>2164</v>
      </c>
      <c r="F550" s="874"/>
      <c r="G550" s="874"/>
      <c r="H550" s="874"/>
      <c r="I550" s="874"/>
      <c r="J550" s="874"/>
      <c r="K550" s="874"/>
      <c r="L550" s="874"/>
      <c r="M550" s="874"/>
      <c r="N550" s="874"/>
      <c r="O550" s="874"/>
      <c r="P550" s="874"/>
      <c r="Q550" s="874"/>
      <c r="R550" s="874"/>
      <c r="S550" s="874"/>
      <c r="T550" s="874"/>
      <c r="U550" s="874"/>
      <c r="V550" s="874"/>
      <c r="W550" s="874"/>
      <c r="X550" s="874"/>
      <c r="Y550" s="874"/>
      <c r="Z550" s="874"/>
      <c r="AA550" s="874"/>
      <c r="AB550" s="874"/>
      <c r="AC550" s="874"/>
      <c r="AD550" s="874"/>
      <c r="AE550" s="874"/>
      <c r="AF550" s="874"/>
    </row>
    <row r="551" spans="1:32" x14ac:dyDescent="0.2">
      <c r="A551" s="872" t="s">
        <v>3284</v>
      </c>
      <c r="B551" s="874" t="s">
        <v>559</v>
      </c>
      <c r="C551" s="874" t="s">
        <v>784</v>
      </c>
      <c r="D551" s="874" t="s">
        <v>796</v>
      </c>
      <c r="E551" s="874" t="s">
        <v>2125</v>
      </c>
      <c r="F551" s="874" t="s">
        <v>844</v>
      </c>
      <c r="G551" s="874" t="s">
        <v>698</v>
      </c>
      <c r="H551" s="874"/>
      <c r="I551" s="874"/>
      <c r="J551" s="874"/>
      <c r="K551" s="874"/>
      <c r="L551" s="874"/>
      <c r="M551" s="874"/>
      <c r="N551" s="874"/>
      <c r="O551" s="874"/>
      <c r="P551" s="874"/>
      <c r="Q551" s="874"/>
      <c r="R551" s="874"/>
      <c r="S551" s="874"/>
      <c r="T551" s="874"/>
      <c r="U551" s="874"/>
      <c r="V551" s="874"/>
      <c r="W551" s="874"/>
      <c r="X551" s="874"/>
      <c r="Y551" s="874"/>
      <c r="Z551" s="874"/>
      <c r="AA551" s="874"/>
      <c r="AB551" s="874"/>
      <c r="AC551" s="874"/>
      <c r="AD551" s="874"/>
      <c r="AE551" s="874"/>
      <c r="AF551" s="874"/>
    </row>
    <row r="552" spans="1:32" x14ac:dyDescent="0.2">
      <c r="A552" s="872" t="s">
        <v>3285</v>
      </c>
      <c r="B552" s="874" t="s">
        <v>566</v>
      </c>
      <c r="C552" s="874" t="s">
        <v>742</v>
      </c>
      <c r="D552" s="874" t="s">
        <v>853</v>
      </c>
      <c r="E552" s="874" t="s">
        <v>731</v>
      </c>
      <c r="F552" s="874"/>
      <c r="G552" s="874"/>
      <c r="H552" s="874"/>
      <c r="I552" s="874"/>
      <c r="J552" s="874"/>
      <c r="K552" s="874"/>
      <c r="L552" s="874"/>
      <c r="M552" s="874"/>
      <c r="N552" s="874"/>
      <c r="O552" s="874"/>
      <c r="P552" s="874"/>
      <c r="Q552" s="874"/>
      <c r="R552" s="874"/>
      <c r="S552" s="874"/>
      <c r="T552" s="874"/>
      <c r="U552" s="874"/>
      <c r="V552" s="874"/>
      <c r="W552" s="874"/>
      <c r="X552" s="874"/>
      <c r="Y552" s="874"/>
      <c r="Z552" s="874"/>
      <c r="AA552" s="874"/>
      <c r="AB552" s="874"/>
      <c r="AC552" s="874"/>
      <c r="AD552" s="874"/>
      <c r="AE552" s="874"/>
      <c r="AF552" s="874"/>
    </row>
    <row r="553" spans="1:32" x14ac:dyDescent="0.2">
      <c r="A553" s="872" t="s">
        <v>3286</v>
      </c>
      <c r="B553" s="874" t="s">
        <v>568</v>
      </c>
      <c r="C553" s="874" t="s">
        <v>2169</v>
      </c>
      <c r="D553" s="874"/>
      <c r="E553" s="874"/>
      <c r="F553" s="874"/>
      <c r="H553" s="874"/>
      <c r="I553" s="874"/>
      <c r="J553" s="874"/>
      <c r="K553" s="874"/>
      <c r="O553" s="874"/>
      <c r="P553" s="874"/>
      <c r="Q553" s="874"/>
      <c r="R553" s="874"/>
      <c r="S553" s="874"/>
      <c r="T553" s="874"/>
      <c r="U553" s="874"/>
      <c r="V553" s="874"/>
      <c r="W553" s="874"/>
      <c r="X553" s="874"/>
      <c r="Y553" s="874"/>
      <c r="Z553" s="874"/>
      <c r="AA553" s="874"/>
      <c r="AB553" s="874"/>
      <c r="AC553" s="874"/>
      <c r="AD553" s="874"/>
      <c r="AE553" s="874"/>
      <c r="AF553" s="874"/>
    </row>
    <row r="554" spans="1:32" x14ac:dyDescent="0.2">
      <c r="A554" s="872" t="s">
        <v>3287</v>
      </c>
      <c r="B554" s="874" t="s">
        <v>538</v>
      </c>
      <c r="C554" s="874" t="s">
        <v>766</v>
      </c>
      <c r="D554" s="874" t="s">
        <v>2162</v>
      </c>
      <c r="E554" s="874"/>
      <c r="F554" s="874"/>
      <c r="G554" s="874"/>
      <c r="H554" s="874"/>
      <c r="I554" s="874"/>
      <c r="J554" s="874"/>
      <c r="K554" s="874"/>
      <c r="L554" s="874"/>
      <c r="M554" s="874"/>
      <c r="N554" s="874"/>
      <c r="O554" s="874"/>
      <c r="P554" s="874"/>
      <c r="Q554" s="874"/>
      <c r="R554" s="874"/>
      <c r="S554" s="874"/>
      <c r="T554" s="874"/>
      <c r="U554" s="874"/>
      <c r="V554" s="874"/>
      <c r="W554" s="874"/>
      <c r="X554" s="874"/>
      <c r="Y554" s="874"/>
      <c r="Z554" s="874"/>
      <c r="AA554" s="874"/>
      <c r="AB554" s="874"/>
      <c r="AC554" s="874"/>
      <c r="AD554" s="874"/>
      <c r="AE554" s="874"/>
      <c r="AF554" s="874"/>
    </row>
    <row r="555" spans="1:32" x14ac:dyDescent="0.2">
      <c r="A555" s="872" t="s">
        <v>3288</v>
      </c>
      <c r="B555" s="874" t="s">
        <v>553</v>
      </c>
      <c r="C555" s="874" t="s">
        <v>759</v>
      </c>
      <c r="D555" s="874" t="s">
        <v>872</v>
      </c>
      <c r="E555" s="874" t="s">
        <v>778</v>
      </c>
      <c r="F555" s="874"/>
      <c r="G555" s="874"/>
      <c r="H555" s="874"/>
      <c r="I555" s="874"/>
      <c r="J555" s="874"/>
      <c r="K555" s="874"/>
      <c r="L555" s="874"/>
      <c r="M555" s="874"/>
      <c r="N555" s="874"/>
      <c r="O555" s="874"/>
      <c r="P555" s="874"/>
      <c r="Q555" s="874"/>
      <c r="R555" s="874"/>
      <c r="S555" s="874"/>
      <c r="T555" s="874"/>
      <c r="U555" s="874"/>
      <c r="V555" s="874"/>
      <c r="W555" s="874"/>
      <c r="X555" s="874"/>
      <c r="Y555" s="874"/>
      <c r="Z555" s="874"/>
      <c r="AA555" s="874"/>
      <c r="AB555" s="874"/>
      <c r="AC555" s="874"/>
      <c r="AD555" s="874"/>
      <c r="AE555" s="874"/>
      <c r="AF555" s="874"/>
    </row>
    <row r="556" spans="1:32" x14ac:dyDescent="0.2">
      <c r="A556" s="872" t="s">
        <v>3289</v>
      </c>
      <c r="B556" s="874" t="s">
        <v>570</v>
      </c>
      <c r="C556" s="874" t="s">
        <v>2172</v>
      </c>
      <c r="D556" s="874" t="s">
        <v>799</v>
      </c>
      <c r="E556" s="874"/>
      <c r="F556" s="874"/>
      <c r="G556" s="874"/>
      <c r="H556" s="874"/>
      <c r="I556" s="874"/>
      <c r="J556" s="874"/>
      <c r="K556" s="874"/>
      <c r="L556" s="874"/>
      <c r="M556" s="874"/>
      <c r="N556" s="874"/>
      <c r="O556" s="874"/>
      <c r="P556" s="874"/>
      <c r="Q556" s="874"/>
      <c r="R556" s="874"/>
      <c r="S556" s="874"/>
      <c r="T556" s="874"/>
      <c r="U556" s="874"/>
      <c r="V556" s="874"/>
      <c r="W556" s="874"/>
      <c r="X556" s="874"/>
      <c r="Y556" s="874"/>
      <c r="Z556" s="874"/>
      <c r="AA556" s="874"/>
      <c r="AB556" s="874"/>
      <c r="AC556" s="874"/>
      <c r="AD556" s="874"/>
      <c r="AE556" s="874"/>
      <c r="AF556" s="874"/>
    </row>
    <row r="557" spans="1:32" x14ac:dyDescent="0.2">
      <c r="A557" s="872" t="s">
        <v>3290</v>
      </c>
      <c r="B557" s="874" t="s">
        <v>549</v>
      </c>
      <c r="C557" s="874" t="s">
        <v>2665</v>
      </c>
      <c r="D557" s="874" t="s">
        <v>1058</v>
      </c>
      <c r="E557" s="874" t="s">
        <v>2066</v>
      </c>
      <c r="F557" s="874" t="s">
        <v>825</v>
      </c>
      <c r="G557" s="677" t="s">
        <v>3644</v>
      </c>
      <c r="H557" s="677" t="s">
        <v>3653</v>
      </c>
      <c r="I557" s="874"/>
      <c r="J557" s="874"/>
      <c r="K557" s="874"/>
      <c r="L557" s="874"/>
      <c r="M557" s="874"/>
      <c r="N557" s="874"/>
      <c r="O557" s="874"/>
      <c r="P557" s="874"/>
      <c r="Q557" s="874"/>
      <c r="R557" s="874"/>
      <c r="S557" s="874"/>
      <c r="T557" s="874"/>
      <c r="U557" s="874"/>
      <c r="V557" s="874"/>
      <c r="W557" s="874"/>
      <c r="X557" s="874"/>
      <c r="Y557" s="874"/>
      <c r="Z557" s="874"/>
      <c r="AA557" s="874"/>
      <c r="AB557" s="874"/>
      <c r="AC557" s="874"/>
      <c r="AD557" s="874"/>
      <c r="AE557" s="874"/>
      <c r="AF557" s="874"/>
    </row>
    <row r="558" spans="1:32" x14ac:dyDescent="0.2">
      <c r="A558" s="872" t="s">
        <v>3291</v>
      </c>
      <c r="B558" s="874" t="s">
        <v>557</v>
      </c>
      <c r="C558" s="874" t="s">
        <v>778</v>
      </c>
      <c r="D558" s="874" t="s">
        <v>822</v>
      </c>
      <c r="E558" s="874"/>
      <c r="G558" s="874"/>
      <c r="H558" s="874"/>
      <c r="I558" s="874"/>
      <c r="J558" s="874"/>
      <c r="K558" s="874"/>
      <c r="L558" s="874"/>
      <c r="M558" s="874"/>
      <c r="N558" s="874"/>
      <c r="O558" s="874"/>
      <c r="P558" s="874"/>
      <c r="Q558" s="874"/>
      <c r="R558" s="874"/>
      <c r="S558" s="874"/>
      <c r="T558" s="874"/>
      <c r="U558" s="874"/>
      <c r="V558" s="874"/>
      <c r="W558" s="874"/>
      <c r="X558" s="874"/>
      <c r="Y558" s="874"/>
      <c r="Z558" s="874"/>
      <c r="AA558" s="874"/>
      <c r="AB558" s="874"/>
      <c r="AC558" s="874"/>
      <c r="AD558" s="874"/>
      <c r="AE558" s="874"/>
      <c r="AF558" s="874"/>
    </row>
    <row r="559" spans="1:32" x14ac:dyDescent="0.2">
      <c r="A559" s="872" t="s">
        <v>3292</v>
      </c>
      <c r="B559" s="874" t="s">
        <v>564</v>
      </c>
      <c r="C559" s="874" t="s">
        <v>737</v>
      </c>
      <c r="D559" s="874" t="s">
        <v>2302</v>
      </c>
      <c r="E559" s="874"/>
      <c r="F559" s="874"/>
      <c r="G559" s="874"/>
      <c r="H559" s="874"/>
      <c r="I559" s="874"/>
      <c r="J559" s="874"/>
      <c r="K559" s="874"/>
      <c r="L559" s="874"/>
      <c r="M559" s="874"/>
      <c r="N559" s="874"/>
      <c r="O559" s="874"/>
      <c r="P559" s="874"/>
      <c r="Q559" s="874"/>
      <c r="R559" s="874"/>
      <c r="S559" s="874"/>
      <c r="T559" s="874"/>
      <c r="U559" s="874"/>
      <c r="V559" s="874"/>
      <c r="W559" s="874"/>
      <c r="X559" s="874"/>
      <c r="Y559" s="874"/>
      <c r="Z559" s="874"/>
      <c r="AA559" s="874"/>
      <c r="AB559" s="874"/>
      <c r="AC559" s="874"/>
      <c r="AD559" s="874"/>
      <c r="AE559" s="874"/>
      <c r="AF559" s="874"/>
    </row>
    <row r="560" spans="1:32" x14ac:dyDescent="0.2">
      <c r="A560" s="872" t="s">
        <v>3293</v>
      </c>
      <c r="B560" s="874" t="s">
        <v>572</v>
      </c>
      <c r="C560" s="874" t="s">
        <v>875</v>
      </c>
      <c r="D560" s="874"/>
      <c r="E560" s="874"/>
      <c r="F560" s="874"/>
      <c r="G560" s="874"/>
      <c r="H560" s="874"/>
      <c r="I560" s="874"/>
      <c r="J560" s="874"/>
      <c r="K560" s="874"/>
      <c r="L560" s="874"/>
      <c r="M560" s="874"/>
      <c r="N560" s="874"/>
      <c r="O560" s="874"/>
      <c r="P560" s="874"/>
      <c r="Q560" s="874"/>
      <c r="R560" s="874"/>
      <c r="S560" s="874"/>
      <c r="T560" s="874"/>
      <c r="U560" s="874"/>
      <c r="V560" s="874"/>
      <c r="W560" s="874"/>
      <c r="X560" s="874"/>
      <c r="Y560" s="874"/>
      <c r="Z560" s="874"/>
      <c r="AA560" s="874"/>
      <c r="AB560" s="874"/>
      <c r="AC560" s="874"/>
      <c r="AD560" s="874"/>
      <c r="AE560" s="874"/>
      <c r="AF560" s="874"/>
    </row>
    <row r="561" spans="1:32" x14ac:dyDescent="0.2">
      <c r="A561" s="872" t="s">
        <v>3294</v>
      </c>
      <c r="B561" s="874" t="s">
        <v>548</v>
      </c>
      <c r="C561" s="874" t="s">
        <v>1063</v>
      </c>
      <c r="D561" s="874"/>
      <c r="E561" s="874"/>
      <c r="F561" s="874"/>
      <c r="G561" s="874"/>
      <c r="H561" s="874"/>
      <c r="I561" s="874"/>
      <c r="J561" s="874"/>
      <c r="K561" s="874"/>
      <c r="L561" s="874"/>
      <c r="M561" s="874"/>
      <c r="N561" s="874"/>
      <c r="O561" s="874"/>
      <c r="P561" s="874"/>
      <c r="Q561" s="874"/>
      <c r="R561" s="874"/>
      <c r="S561" s="874"/>
      <c r="T561" s="874"/>
      <c r="U561" s="874"/>
      <c r="V561" s="874"/>
      <c r="W561" s="874"/>
      <c r="X561" s="874"/>
      <c r="Y561" s="874"/>
      <c r="Z561" s="874"/>
      <c r="AA561" s="874"/>
      <c r="AB561" s="874"/>
      <c r="AC561" s="874"/>
      <c r="AD561" s="874"/>
      <c r="AE561" s="874"/>
      <c r="AF561" s="874"/>
    </row>
    <row r="562" spans="1:32" x14ac:dyDescent="0.2">
      <c r="A562" s="872" t="s">
        <v>3295</v>
      </c>
      <c r="B562" s="874" t="s">
        <v>532</v>
      </c>
      <c r="C562" s="874" t="s">
        <v>863</v>
      </c>
      <c r="D562" s="874"/>
      <c r="E562" s="874"/>
      <c r="F562" s="874"/>
      <c r="G562" s="874"/>
      <c r="H562" s="874"/>
      <c r="I562" s="874"/>
      <c r="J562" s="874"/>
      <c r="K562" s="874"/>
      <c r="L562" s="874"/>
      <c r="M562" s="874"/>
      <c r="N562" s="874"/>
      <c r="O562" s="874"/>
      <c r="P562" s="874"/>
      <c r="Q562" s="874"/>
      <c r="R562" s="874"/>
      <c r="S562" s="874"/>
      <c r="T562" s="874"/>
      <c r="U562" s="874"/>
      <c r="V562" s="874"/>
      <c r="W562" s="874"/>
      <c r="X562" s="874"/>
      <c r="Y562" s="874"/>
      <c r="Z562" s="874"/>
      <c r="AA562" s="874"/>
      <c r="AB562" s="874"/>
      <c r="AC562" s="874"/>
      <c r="AD562" s="874"/>
      <c r="AE562" s="874"/>
      <c r="AF562" s="874"/>
    </row>
    <row r="563" spans="1:32" x14ac:dyDescent="0.2">
      <c r="A563" s="872" t="s">
        <v>3296</v>
      </c>
      <c r="B563" s="874" t="s">
        <v>534</v>
      </c>
      <c r="C563" s="874" t="s">
        <v>781</v>
      </c>
      <c r="D563" s="874" t="s">
        <v>3721</v>
      </c>
      <c r="E563" s="874"/>
      <c r="F563" s="874"/>
      <c r="G563" s="874"/>
      <c r="H563" s="874"/>
      <c r="I563" s="874"/>
      <c r="J563" s="874"/>
      <c r="K563" s="874"/>
      <c r="L563" s="874"/>
      <c r="M563" s="874"/>
      <c r="N563" s="874"/>
      <c r="O563" s="874"/>
      <c r="P563" s="874"/>
      <c r="Q563" s="874"/>
      <c r="R563" s="874"/>
      <c r="S563" s="874"/>
      <c r="T563" s="874"/>
      <c r="U563" s="874"/>
      <c r="V563" s="874"/>
      <c r="W563" s="874"/>
      <c r="X563" s="874"/>
      <c r="Y563" s="874"/>
      <c r="Z563" s="874"/>
      <c r="AA563" s="874"/>
      <c r="AB563" s="874"/>
      <c r="AC563" s="874"/>
      <c r="AD563" s="874"/>
      <c r="AE563" s="874"/>
      <c r="AF563" s="874"/>
    </row>
    <row r="564" spans="1:32" x14ac:dyDescent="0.2">
      <c r="A564" s="872" t="s">
        <v>3297</v>
      </c>
      <c r="B564" s="874" t="s">
        <v>561</v>
      </c>
      <c r="C564" s="874" t="s">
        <v>869</v>
      </c>
      <c r="D564" s="874" t="s">
        <v>2045</v>
      </c>
      <c r="E564" s="874"/>
      <c r="F564" s="874"/>
      <c r="G564" s="874"/>
      <c r="H564" s="874"/>
      <c r="I564" s="874"/>
      <c r="J564" s="874"/>
      <c r="K564" s="874"/>
      <c r="L564" s="874"/>
      <c r="M564" s="874"/>
      <c r="N564" s="874"/>
      <c r="O564" s="874"/>
      <c r="P564" s="874"/>
      <c r="Q564" s="874"/>
      <c r="R564" s="874"/>
      <c r="S564" s="874"/>
      <c r="T564" s="874"/>
      <c r="U564" s="874"/>
      <c r="V564" s="874"/>
      <c r="W564" s="874"/>
      <c r="X564" s="874"/>
      <c r="Y564" s="874"/>
      <c r="Z564" s="874"/>
      <c r="AA564" s="874"/>
      <c r="AB564" s="874"/>
      <c r="AC564" s="874"/>
      <c r="AD564" s="874"/>
      <c r="AE564" s="874"/>
      <c r="AF564" s="874"/>
    </row>
    <row r="565" spans="1:32" x14ac:dyDescent="0.2">
      <c r="A565" s="872" t="s">
        <v>3298</v>
      </c>
      <c r="B565" s="874" t="s">
        <v>3736</v>
      </c>
      <c r="C565" s="874" t="s">
        <v>869</v>
      </c>
      <c r="D565" s="874"/>
      <c r="E565" s="874"/>
      <c r="F565" s="874"/>
      <c r="G565" s="874"/>
      <c r="H565" s="874"/>
      <c r="I565" s="874"/>
      <c r="J565" s="874"/>
      <c r="K565" s="874"/>
      <c r="L565" s="874"/>
      <c r="M565" s="874"/>
      <c r="N565" s="874"/>
      <c r="O565" s="874"/>
      <c r="P565" s="874"/>
      <c r="Q565" s="874"/>
      <c r="R565" s="874"/>
      <c r="S565" s="874"/>
      <c r="T565" s="874"/>
      <c r="U565" s="874"/>
      <c r="V565" s="874"/>
      <c r="W565" s="874"/>
      <c r="X565" s="874"/>
      <c r="Y565" s="874"/>
      <c r="Z565" s="874"/>
      <c r="AA565" s="874"/>
      <c r="AB565" s="874"/>
      <c r="AC565" s="874"/>
      <c r="AD565" s="874"/>
      <c r="AE565" s="874"/>
      <c r="AF565" s="874"/>
    </row>
    <row r="566" spans="1:32" x14ac:dyDescent="0.2">
      <c r="A566" s="872" t="s">
        <v>3299</v>
      </c>
      <c r="B566" s="874" t="s">
        <v>550</v>
      </c>
      <c r="C566" s="874" t="s">
        <v>1064</v>
      </c>
      <c r="D566" s="874"/>
      <c r="E566" s="874"/>
      <c r="F566" s="874"/>
      <c r="G566" s="874"/>
      <c r="H566" s="874"/>
      <c r="I566" s="874"/>
      <c r="J566" s="874"/>
      <c r="K566" s="874"/>
      <c r="L566" s="874"/>
      <c r="M566" s="874"/>
      <c r="N566" s="874"/>
      <c r="O566" s="874"/>
      <c r="P566" s="874"/>
      <c r="Q566" s="874"/>
      <c r="R566" s="874"/>
      <c r="S566" s="874"/>
      <c r="T566" s="874"/>
      <c r="U566" s="874"/>
      <c r="V566" s="874"/>
      <c r="W566" s="874"/>
      <c r="X566" s="874"/>
      <c r="Y566" s="874"/>
      <c r="Z566" s="874"/>
      <c r="AA566" s="874"/>
      <c r="AB566" s="874"/>
      <c r="AC566" s="874"/>
      <c r="AD566" s="874"/>
      <c r="AE566" s="874"/>
      <c r="AF566" s="874"/>
    </row>
    <row r="567" spans="1:32" x14ac:dyDescent="0.2">
      <c r="A567" s="872" t="s">
        <v>3300</v>
      </c>
      <c r="B567" s="874" t="s">
        <v>574</v>
      </c>
      <c r="C567" s="874" t="s">
        <v>731</v>
      </c>
      <c r="D567" s="874" t="s">
        <v>1082</v>
      </c>
      <c r="E567" s="874" t="s">
        <v>943</v>
      </c>
      <c r="F567" s="874"/>
      <c r="G567" s="874"/>
      <c r="H567" s="874"/>
      <c r="I567" s="874"/>
      <c r="J567" s="874"/>
      <c r="K567" s="874"/>
      <c r="L567" s="874"/>
      <c r="M567" s="874"/>
      <c r="N567" s="874"/>
      <c r="O567" s="874"/>
      <c r="P567" s="874"/>
      <c r="Q567" s="874"/>
      <c r="R567" s="874"/>
      <c r="S567" s="874"/>
      <c r="T567" s="874"/>
      <c r="U567" s="874"/>
      <c r="V567" s="874"/>
      <c r="W567" s="874"/>
      <c r="X567" s="874"/>
      <c r="Y567" s="874"/>
      <c r="Z567" s="874"/>
      <c r="AA567" s="874"/>
      <c r="AB567" s="874"/>
      <c r="AC567" s="874"/>
      <c r="AD567" s="874"/>
      <c r="AE567" s="874"/>
      <c r="AF567" s="874"/>
    </row>
    <row r="568" spans="1:32" x14ac:dyDescent="0.2">
      <c r="A568" s="872" t="s">
        <v>3301</v>
      </c>
      <c r="B568" s="874" t="s">
        <v>554</v>
      </c>
      <c r="C568" s="874" t="s">
        <v>778</v>
      </c>
      <c r="D568" s="874"/>
      <c r="E568" s="874"/>
      <c r="F568" s="874"/>
      <c r="G568" s="874"/>
      <c r="H568" s="874"/>
      <c r="I568" s="874"/>
      <c r="J568" s="874"/>
      <c r="K568" s="874"/>
      <c r="L568" s="874"/>
      <c r="M568" s="874"/>
      <c r="N568" s="874"/>
      <c r="O568" s="874"/>
      <c r="P568" s="874"/>
      <c r="Q568" s="874"/>
      <c r="R568" s="874"/>
      <c r="S568" s="874"/>
      <c r="T568" s="874"/>
      <c r="U568" s="874"/>
      <c r="V568" s="874"/>
      <c r="W568" s="874"/>
      <c r="X568" s="874"/>
      <c r="Y568" s="874"/>
      <c r="Z568" s="874"/>
      <c r="AA568" s="874"/>
      <c r="AB568" s="874"/>
      <c r="AC568" s="874"/>
      <c r="AD568" s="874"/>
      <c r="AE568" s="874"/>
      <c r="AF568" s="874"/>
    </row>
    <row r="569" spans="1:32" x14ac:dyDescent="0.2">
      <c r="A569" s="872" t="s">
        <v>3302</v>
      </c>
      <c r="B569" s="874" t="s">
        <v>2634</v>
      </c>
      <c r="C569" s="874" t="s">
        <v>2057</v>
      </c>
      <c r="D569" s="874"/>
      <c r="E569" s="874"/>
      <c r="F569" s="874"/>
      <c r="G569" s="874"/>
      <c r="H569" s="874"/>
      <c r="I569" s="874"/>
      <c r="J569" s="874"/>
      <c r="K569" s="874"/>
      <c r="L569" s="874"/>
      <c r="M569" s="874"/>
      <c r="N569" s="874"/>
      <c r="O569" s="874"/>
      <c r="P569" s="874"/>
      <c r="Q569" s="874"/>
      <c r="R569" s="874"/>
      <c r="S569" s="874"/>
      <c r="T569" s="874"/>
      <c r="U569" s="874"/>
      <c r="V569" s="874"/>
      <c r="W569" s="874"/>
      <c r="X569" s="874"/>
      <c r="Y569" s="874"/>
      <c r="Z569" s="874"/>
      <c r="AA569" s="874"/>
      <c r="AB569" s="874"/>
      <c r="AC569" s="874"/>
      <c r="AD569" s="874"/>
      <c r="AE569" s="874"/>
      <c r="AF569" s="874"/>
    </row>
    <row r="570" spans="1:32" x14ac:dyDescent="0.2">
      <c r="A570" s="872" t="s">
        <v>3303</v>
      </c>
      <c r="B570" s="874" t="s">
        <v>3737</v>
      </c>
      <c r="C570" s="874" t="s">
        <v>3514</v>
      </c>
      <c r="D570" s="874"/>
      <c r="E570" s="874"/>
      <c r="F570" s="874"/>
      <c r="G570" s="874"/>
      <c r="H570" s="874"/>
      <c r="I570" s="874"/>
      <c r="J570" s="874"/>
      <c r="K570" s="874"/>
      <c r="L570" s="874"/>
      <c r="M570" s="874"/>
      <c r="N570" s="874"/>
      <c r="O570" s="874"/>
      <c r="P570" s="874"/>
      <c r="Q570" s="874"/>
      <c r="R570" s="874"/>
      <c r="S570" s="874"/>
      <c r="T570" s="874"/>
      <c r="U570" s="874"/>
      <c r="V570" s="874"/>
      <c r="W570" s="874"/>
      <c r="X570" s="874"/>
      <c r="Y570" s="874"/>
      <c r="Z570" s="874"/>
      <c r="AA570" s="874"/>
      <c r="AB570" s="874"/>
      <c r="AC570" s="874"/>
      <c r="AD570" s="874"/>
      <c r="AE570" s="874"/>
      <c r="AF570" s="874"/>
    </row>
    <row r="571" spans="1:32" x14ac:dyDescent="0.2">
      <c r="A571" s="872" t="s">
        <v>3304</v>
      </c>
      <c r="B571" s="874" t="s">
        <v>2635</v>
      </c>
      <c r="C571" s="874" t="s">
        <v>2166</v>
      </c>
      <c r="D571" s="874"/>
      <c r="E571" s="874"/>
      <c r="F571" s="874"/>
      <c r="G571" s="874"/>
      <c r="H571" s="874"/>
      <c r="I571" s="874"/>
      <c r="J571" s="874"/>
      <c r="K571" s="874"/>
      <c r="L571" s="874"/>
      <c r="N571" s="874"/>
      <c r="O571" s="874"/>
      <c r="P571" s="874"/>
      <c r="Q571" s="874"/>
      <c r="R571" s="874"/>
      <c r="S571" s="874"/>
      <c r="T571" s="874"/>
      <c r="U571" s="874"/>
      <c r="V571" s="874"/>
      <c r="W571" s="874"/>
      <c r="X571" s="874"/>
      <c r="Y571" s="874"/>
      <c r="Z571" s="874"/>
      <c r="AA571" s="874"/>
      <c r="AB571" s="874"/>
      <c r="AC571" s="874"/>
      <c r="AD571" s="874"/>
      <c r="AE571" s="874"/>
      <c r="AF571" s="874"/>
    </row>
    <row r="572" spans="1:32" x14ac:dyDescent="0.2">
      <c r="A572" s="872" t="s">
        <v>3305</v>
      </c>
      <c r="B572" s="874" t="s">
        <v>2637</v>
      </c>
      <c r="C572" s="874" t="s">
        <v>3518</v>
      </c>
      <c r="D572" s="874" t="s">
        <v>2305</v>
      </c>
      <c r="E572" s="874" t="s">
        <v>3506</v>
      </c>
      <c r="F572" s="874" t="s">
        <v>2048</v>
      </c>
      <c r="G572" s="874" t="s">
        <v>2125</v>
      </c>
      <c r="H572" s="874"/>
      <c r="I572" s="874"/>
      <c r="J572" s="874"/>
      <c r="K572" s="874"/>
      <c r="L572" s="874"/>
      <c r="M572" s="874"/>
      <c r="N572" s="874"/>
      <c r="O572" s="874"/>
      <c r="P572" s="874"/>
      <c r="Q572" s="874"/>
      <c r="R572" s="874"/>
      <c r="S572" s="874"/>
      <c r="T572" s="874"/>
      <c r="U572" s="874"/>
      <c r="V572" s="874"/>
      <c r="W572" s="874"/>
      <c r="X572" s="874"/>
      <c r="Y572" s="874"/>
      <c r="Z572" s="874"/>
      <c r="AA572" s="874"/>
      <c r="AB572" s="874"/>
      <c r="AC572" s="874"/>
      <c r="AD572" s="874"/>
      <c r="AE572" s="874"/>
      <c r="AF572" s="874"/>
    </row>
    <row r="573" spans="1:32" x14ac:dyDescent="0.2">
      <c r="A573" s="872" t="s">
        <v>3306</v>
      </c>
      <c r="B573" s="874" t="s">
        <v>596</v>
      </c>
      <c r="C573" s="874" t="s">
        <v>731</v>
      </c>
      <c r="D573" s="874" t="s">
        <v>2177</v>
      </c>
      <c r="E573" s="874"/>
      <c r="F573" s="874"/>
      <c r="G573" s="874"/>
      <c r="H573" s="874"/>
      <c r="I573" s="874"/>
      <c r="J573" s="874"/>
      <c r="K573" s="874"/>
      <c r="L573" s="874"/>
      <c r="M573" s="874"/>
      <c r="N573" s="874"/>
      <c r="O573" s="874"/>
      <c r="P573" s="874"/>
      <c r="Q573" s="874"/>
      <c r="R573" s="874"/>
      <c r="S573" s="874"/>
      <c r="T573" s="874"/>
      <c r="U573" s="874"/>
      <c r="V573" s="874"/>
      <c r="W573" s="874"/>
      <c r="X573" s="874"/>
      <c r="Y573" s="874"/>
      <c r="Z573" s="874"/>
      <c r="AA573" s="874"/>
      <c r="AB573" s="874"/>
      <c r="AC573" s="874"/>
      <c r="AD573" s="874"/>
      <c r="AE573" s="874"/>
      <c r="AF573" s="874"/>
    </row>
    <row r="574" spans="1:32" x14ac:dyDescent="0.2">
      <c r="A574" s="872" t="s">
        <v>3738</v>
      </c>
      <c r="B574" s="874" t="s">
        <v>3739</v>
      </c>
      <c r="C574" s="874" t="s">
        <v>2279</v>
      </c>
      <c r="D574" s="874" t="s">
        <v>2365</v>
      </c>
      <c r="E574" s="874"/>
      <c r="F574" s="874"/>
      <c r="G574" s="874"/>
      <c r="H574" s="874"/>
      <c r="I574" s="874"/>
      <c r="J574" s="874"/>
      <c r="K574" s="874"/>
      <c r="L574" s="874"/>
      <c r="M574" s="874"/>
      <c r="N574" s="874"/>
      <c r="O574" s="874"/>
      <c r="P574" s="874"/>
      <c r="Q574" s="874"/>
      <c r="R574" s="874"/>
      <c r="S574" s="874"/>
      <c r="T574" s="874"/>
      <c r="U574" s="874"/>
      <c r="V574" s="874"/>
      <c r="W574" s="874"/>
      <c r="X574" s="874"/>
      <c r="Y574" s="874"/>
      <c r="Z574" s="874"/>
      <c r="AA574" s="874"/>
      <c r="AB574" s="874"/>
      <c r="AC574" s="874"/>
      <c r="AD574" s="874"/>
      <c r="AE574" s="874"/>
      <c r="AF574" s="874"/>
    </row>
    <row r="575" spans="1:32" x14ac:dyDescent="0.2">
      <c r="A575" s="872" t="s">
        <v>3307</v>
      </c>
      <c r="B575" s="874" t="s">
        <v>59</v>
      </c>
      <c r="C575" s="874" t="s">
        <v>697</v>
      </c>
      <c r="D575" s="874" t="s">
        <v>699</v>
      </c>
      <c r="E575" s="874" t="s">
        <v>700</v>
      </c>
      <c r="F575" s="874" t="s">
        <v>742</v>
      </c>
      <c r="G575" s="874" t="s">
        <v>701</v>
      </c>
      <c r="H575" s="874" t="s">
        <v>696</v>
      </c>
      <c r="I575" s="874" t="s">
        <v>704</v>
      </c>
      <c r="J575" s="874" t="s">
        <v>705</v>
      </c>
      <c r="K575" s="874" t="s">
        <v>3699</v>
      </c>
      <c r="L575" s="874" t="s">
        <v>2447</v>
      </c>
      <c r="M575" s="874"/>
      <c r="N575" s="874"/>
      <c r="O575" s="874"/>
      <c r="P575" s="874"/>
      <c r="Q575" s="874"/>
      <c r="R575" s="874"/>
      <c r="S575" s="874"/>
      <c r="T575" s="874"/>
      <c r="U575" s="874"/>
      <c r="V575" s="874"/>
      <c r="W575" s="874"/>
      <c r="X575" s="874"/>
      <c r="Y575" s="874"/>
      <c r="Z575" s="874"/>
      <c r="AA575" s="874"/>
      <c r="AB575" s="874"/>
      <c r="AC575" s="874"/>
      <c r="AD575" s="874"/>
      <c r="AE575" s="874"/>
      <c r="AF575" s="874"/>
    </row>
    <row r="576" spans="1:32" x14ac:dyDescent="0.2">
      <c r="A576" s="872" t="s">
        <v>3308</v>
      </c>
      <c r="B576" s="874" t="s">
        <v>58</v>
      </c>
      <c r="C576" s="874" t="s">
        <v>743</v>
      </c>
      <c r="D576" s="874"/>
      <c r="E576" s="874"/>
      <c r="F576" s="874"/>
      <c r="G576" s="874"/>
      <c r="H576" s="874"/>
      <c r="I576" s="874"/>
      <c r="J576" s="874"/>
      <c r="K576" s="874"/>
      <c r="L576" s="874"/>
      <c r="M576" s="874"/>
      <c r="N576" s="874"/>
      <c r="O576" s="874"/>
      <c r="P576" s="874"/>
      <c r="Q576" s="874"/>
      <c r="R576" s="874"/>
      <c r="S576" s="874"/>
      <c r="T576" s="874"/>
      <c r="U576" s="874"/>
      <c r="V576" s="874"/>
      <c r="W576" s="874"/>
      <c r="X576" s="874"/>
      <c r="Y576" s="874"/>
      <c r="Z576" s="874"/>
      <c r="AA576" s="874"/>
      <c r="AB576" s="874"/>
      <c r="AC576" s="874"/>
      <c r="AD576" s="874"/>
      <c r="AE576" s="874"/>
      <c r="AF576" s="874"/>
    </row>
    <row r="577" spans="1:32" x14ac:dyDescent="0.2">
      <c r="A577" s="872" t="s">
        <v>3309</v>
      </c>
      <c r="B577" s="874" t="s">
        <v>135</v>
      </c>
      <c r="C577" s="874" t="s">
        <v>760</v>
      </c>
      <c r="D577" s="874" t="s">
        <v>819</v>
      </c>
      <c r="E577" s="874"/>
      <c r="F577" s="874"/>
      <c r="G577" s="874"/>
      <c r="H577" s="874"/>
      <c r="I577" s="874"/>
      <c r="J577" s="874"/>
      <c r="K577" s="874"/>
      <c r="L577" s="874"/>
      <c r="M577" s="874"/>
      <c r="N577" s="874"/>
      <c r="O577" s="874"/>
      <c r="P577" s="874"/>
      <c r="Q577" s="874"/>
      <c r="R577" s="874"/>
      <c r="S577" s="874"/>
      <c r="T577" s="874"/>
      <c r="U577" s="874"/>
      <c r="V577" s="874"/>
      <c r="W577" s="874"/>
      <c r="X577" s="874"/>
      <c r="Y577" s="874"/>
      <c r="Z577" s="874"/>
      <c r="AA577" s="874"/>
      <c r="AB577" s="874"/>
      <c r="AC577" s="874"/>
      <c r="AD577" s="874"/>
      <c r="AE577" s="874"/>
      <c r="AF577" s="874"/>
    </row>
    <row r="578" spans="1:32" x14ac:dyDescent="0.2">
      <c r="A578" s="872" t="s">
        <v>3310</v>
      </c>
      <c r="B578" s="874" t="s">
        <v>136</v>
      </c>
      <c r="C578" s="874" t="s">
        <v>731</v>
      </c>
      <c r="D578" s="874"/>
      <c r="E578" s="874"/>
      <c r="F578" s="874"/>
      <c r="G578" s="874"/>
      <c r="H578" s="874"/>
      <c r="I578" s="874"/>
      <c r="J578" s="874"/>
      <c r="K578" s="874"/>
      <c r="L578" s="874"/>
      <c r="M578" s="874"/>
      <c r="N578" s="874"/>
      <c r="O578" s="874"/>
      <c r="P578" s="874"/>
      <c r="Q578" s="874"/>
      <c r="R578" s="874"/>
      <c r="S578" s="874"/>
      <c r="T578" s="874"/>
      <c r="U578" s="874"/>
      <c r="V578" s="874"/>
      <c r="W578" s="874"/>
      <c r="X578" s="874"/>
      <c r="Y578" s="874"/>
      <c r="Z578" s="874"/>
      <c r="AA578" s="874"/>
      <c r="AB578" s="874"/>
      <c r="AC578" s="874"/>
      <c r="AD578" s="874"/>
      <c r="AE578" s="874"/>
      <c r="AF578" s="874"/>
    </row>
    <row r="579" spans="1:32" x14ac:dyDescent="0.2">
      <c r="A579" s="872" t="s">
        <v>3626</v>
      </c>
      <c r="B579" s="874" t="s">
        <v>137</v>
      </c>
      <c r="C579" s="874" t="s">
        <v>3767</v>
      </c>
      <c r="D579" s="874" t="s">
        <v>3768</v>
      </c>
      <c r="E579" s="874" t="s">
        <v>704</v>
      </c>
      <c r="F579" s="874" t="s">
        <v>701</v>
      </c>
      <c r="G579" s="874" t="s">
        <v>820</v>
      </c>
      <c r="H579" s="874" t="s">
        <v>731</v>
      </c>
      <c r="I579" s="874"/>
      <c r="J579" s="874"/>
      <c r="K579" s="874"/>
      <c r="L579" s="874"/>
      <c r="M579" s="874"/>
      <c r="N579" s="874"/>
      <c r="O579" s="874"/>
      <c r="P579" s="874"/>
      <c r="Q579" s="874"/>
      <c r="R579" s="874"/>
      <c r="S579" s="874"/>
      <c r="T579" s="874"/>
      <c r="U579" s="874"/>
      <c r="V579" s="874"/>
      <c r="W579" s="874"/>
      <c r="X579" s="874"/>
      <c r="Y579" s="874"/>
      <c r="Z579" s="874"/>
      <c r="AA579" s="874"/>
      <c r="AB579" s="874"/>
      <c r="AC579" s="874"/>
      <c r="AD579" s="874"/>
      <c r="AE579" s="874"/>
      <c r="AF579" s="874"/>
    </row>
    <row r="580" spans="1:32" x14ac:dyDescent="0.2">
      <c r="A580" s="872" t="s">
        <v>3312</v>
      </c>
      <c r="B580" s="874" t="s">
        <v>582</v>
      </c>
      <c r="C580" s="874" t="s">
        <v>697</v>
      </c>
      <c r="D580" s="874" t="s">
        <v>711</v>
      </c>
      <c r="E580" s="874" t="s">
        <v>700</v>
      </c>
      <c r="F580" s="874" t="s">
        <v>699</v>
      </c>
      <c r="G580" s="874" t="s">
        <v>742</v>
      </c>
      <c r="H580" s="874" t="s">
        <v>1080</v>
      </c>
      <c r="I580" s="874" t="s">
        <v>1081</v>
      </c>
      <c r="J580" s="874" t="s">
        <v>1079</v>
      </c>
      <c r="K580" s="874"/>
      <c r="L580" s="874"/>
      <c r="M580" s="874"/>
      <c r="N580" s="874"/>
      <c r="O580" s="874"/>
      <c r="P580" s="874"/>
      <c r="Q580" s="874"/>
      <c r="R580" s="874"/>
      <c r="S580" s="874"/>
      <c r="T580" s="874"/>
      <c r="U580" s="874"/>
      <c r="V580" s="874"/>
      <c r="W580" s="874"/>
      <c r="X580" s="874"/>
      <c r="Y580" s="874"/>
      <c r="Z580" s="874"/>
      <c r="AA580" s="874"/>
      <c r="AB580" s="874"/>
      <c r="AC580" s="874"/>
      <c r="AD580" s="874"/>
      <c r="AE580" s="874"/>
      <c r="AF580" s="874"/>
    </row>
    <row r="581" spans="1:32" x14ac:dyDescent="0.2">
      <c r="A581" s="872" t="s">
        <v>3313</v>
      </c>
      <c r="B581" s="874" t="s">
        <v>583</v>
      </c>
      <c r="C581" s="874" t="s">
        <v>697</v>
      </c>
      <c r="D581" s="874" t="s">
        <v>759</v>
      </c>
      <c r="E581" s="874" t="s">
        <v>1023</v>
      </c>
      <c r="F581" s="874" t="s">
        <v>2511</v>
      </c>
      <c r="G581" s="874" t="s">
        <v>728</v>
      </c>
      <c r="H581" s="874"/>
      <c r="I581" s="874"/>
      <c r="J581" s="874"/>
      <c r="K581" s="874"/>
      <c r="L581" s="874"/>
      <c r="M581" s="874"/>
      <c r="N581" s="874"/>
      <c r="O581" s="874"/>
      <c r="P581" s="874"/>
      <c r="Q581" s="874"/>
      <c r="R581" s="874"/>
      <c r="S581" s="874"/>
      <c r="T581" s="874"/>
      <c r="U581" s="874"/>
      <c r="V581" s="874"/>
      <c r="W581" s="874"/>
      <c r="X581" s="874"/>
      <c r="Y581" s="874"/>
      <c r="Z581" s="874"/>
      <c r="AA581" s="874"/>
      <c r="AB581" s="874"/>
      <c r="AC581" s="874"/>
      <c r="AD581" s="874"/>
      <c r="AE581" s="874"/>
      <c r="AF581" s="874"/>
    </row>
    <row r="582" spans="1:32" x14ac:dyDescent="0.2">
      <c r="A582" s="872" t="s">
        <v>3314</v>
      </c>
      <c r="B582" s="874" t="s">
        <v>584</v>
      </c>
      <c r="C582" s="874" t="s">
        <v>994</v>
      </c>
      <c r="D582" s="874"/>
      <c r="E582" s="874"/>
      <c r="F582" s="874"/>
      <c r="G582" s="874"/>
      <c r="H582" s="874"/>
      <c r="I582" s="874"/>
      <c r="J582" s="874"/>
      <c r="K582" s="874"/>
      <c r="L582" s="874"/>
      <c r="M582" s="874"/>
      <c r="N582" s="874"/>
      <c r="O582" s="874"/>
      <c r="P582" s="874"/>
      <c r="Q582" s="874"/>
      <c r="R582" s="874"/>
      <c r="S582" s="874"/>
      <c r="T582" s="874"/>
      <c r="U582" s="874"/>
      <c r="V582" s="874"/>
      <c r="W582" s="874"/>
      <c r="X582" s="874"/>
      <c r="Y582" s="874"/>
      <c r="Z582" s="874"/>
      <c r="AA582" s="874"/>
      <c r="AB582" s="874"/>
      <c r="AC582" s="874"/>
      <c r="AD582" s="874"/>
      <c r="AE582" s="874"/>
      <c r="AF582" s="874"/>
    </row>
    <row r="583" spans="1:32" x14ac:dyDescent="0.2">
      <c r="A583" s="872" t="s">
        <v>3315</v>
      </c>
      <c r="B583" s="874" t="s">
        <v>585</v>
      </c>
      <c r="C583" s="874" t="s">
        <v>699</v>
      </c>
      <c r="D583" s="874" t="s">
        <v>700</v>
      </c>
      <c r="E583" s="874" t="s">
        <v>742</v>
      </c>
      <c r="F583" s="874" t="s">
        <v>710</v>
      </c>
      <c r="G583" s="874" t="s">
        <v>2175</v>
      </c>
      <c r="H583" s="874" t="s">
        <v>2109</v>
      </c>
      <c r="I583" s="874" t="s">
        <v>1082</v>
      </c>
      <c r="J583" s="874" t="s">
        <v>880</v>
      </c>
      <c r="K583" s="874" t="s">
        <v>703</v>
      </c>
      <c r="L583" s="874" t="s">
        <v>2494</v>
      </c>
      <c r="M583" s="874"/>
      <c r="N583" s="874"/>
      <c r="O583" s="874"/>
      <c r="P583" s="874"/>
      <c r="Q583" s="874"/>
      <c r="R583" s="874"/>
      <c r="S583" s="874"/>
      <c r="T583" s="874"/>
      <c r="U583" s="874"/>
      <c r="V583" s="874"/>
      <c r="W583" s="874"/>
      <c r="X583" s="874"/>
      <c r="Y583" s="874"/>
      <c r="Z583" s="874"/>
      <c r="AA583" s="874"/>
      <c r="AB583" s="874"/>
      <c r="AC583" s="874"/>
      <c r="AD583" s="874"/>
      <c r="AE583" s="874"/>
      <c r="AF583" s="874"/>
    </row>
    <row r="584" spans="1:32" x14ac:dyDescent="0.2">
      <c r="A584" s="872" t="s">
        <v>3316</v>
      </c>
      <c r="B584" s="874" t="s">
        <v>591</v>
      </c>
      <c r="C584" s="874" t="s">
        <v>697</v>
      </c>
      <c r="D584" s="874" t="s">
        <v>848</v>
      </c>
      <c r="E584" s="874" t="s">
        <v>796</v>
      </c>
      <c r="F584" s="874" t="s">
        <v>731</v>
      </c>
      <c r="G584" s="874" t="s">
        <v>3769</v>
      </c>
      <c r="H584" s="874"/>
      <c r="I584" s="874"/>
      <c r="J584" s="874"/>
      <c r="K584" s="874"/>
      <c r="L584" s="874"/>
      <c r="M584" s="874"/>
      <c r="N584" s="874"/>
      <c r="O584" s="874"/>
      <c r="P584" s="874"/>
      <c r="Q584" s="874"/>
      <c r="R584" s="874"/>
      <c r="S584" s="874"/>
      <c r="T584" s="874"/>
      <c r="U584" s="874"/>
      <c r="V584" s="874"/>
      <c r="W584" s="874"/>
      <c r="X584" s="874"/>
      <c r="Y584" s="874"/>
      <c r="Z584" s="874"/>
      <c r="AA584" s="874"/>
      <c r="AB584" s="874"/>
      <c r="AC584" s="874"/>
      <c r="AD584" s="874"/>
      <c r="AE584" s="874"/>
      <c r="AF584" s="874"/>
    </row>
    <row r="585" spans="1:32" x14ac:dyDescent="0.2">
      <c r="A585" s="872" t="s">
        <v>3317</v>
      </c>
      <c r="B585" s="874" t="s">
        <v>594</v>
      </c>
      <c r="C585" s="874" t="s">
        <v>703</v>
      </c>
      <c r="D585" s="874"/>
      <c r="E585" s="874"/>
      <c r="G585" s="874"/>
      <c r="H585" s="874"/>
      <c r="I585" s="874"/>
      <c r="J585" s="874"/>
      <c r="K585" s="874"/>
      <c r="L585" s="874"/>
      <c r="M585" s="874"/>
      <c r="N585" s="874"/>
      <c r="O585" s="874"/>
      <c r="P585" s="874"/>
      <c r="Q585" s="874"/>
      <c r="R585" s="874"/>
      <c r="S585" s="874"/>
      <c r="T585" s="874"/>
      <c r="U585" s="874"/>
      <c r="V585" s="874"/>
      <c r="W585" s="874"/>
      <c r="X585" s="874"/>
      <c r="Y585" s="874"/>
      <c r="Z585" s="874"/>
      <c r="AA585" s="874"/>
      <c r="AB585" s="874"/>
      <c r="AC585" s="874"/>
      <c r="AD585" s="874"/>
      <c r="AE585" s="874"/>
      <c r="AF585" s="874"/>
    </row>
    <row r="586" spans="1:32" x14ac:dyDescent="0.2">
      <c r="A586" s="872" t="s">
        <v>3318</v>
      </c>
      <c r="B586" s="874" t="s">
        <v>588</v>
      </c>
      <c r="C586" s="874" t="s">
        <v>697</v>
      </c>
      <c r="D586" s="874" t="s">
        <v>759</v>
      </c>
      <c r="E586" s="874" t="s">
        <v>2279</v>
      </c>
      <c r="F586" s="874"/>
      <c r="G586" s="874"/>
      <c r="H586" s="874"/>
      <c r="I586" s="874"/>
      <c r="J586" s="874"/>
      <c r="K586" s="874"/>
      <c r="L586" s="874"/>
      <c r="M586" s="874"/>
      <c r="N586" s="874"/>
      <c r="O586" s="874"/>
      <c r="P586" s="874"/>
      <c r="Q586" s="874"/>
      <c r="R586" s="874"/>
      <c r="S586" s="874"/>
      <c r="T586" s="874"/>
      <c r="U586" s="874"/>
      <c r="V586" s="874"/>
      <c r="W586" s="874"/>
      <c r="X586" s="874"/>
      <c r="Y586" s="874"/>
      <c r="Z586" s="874"/>
      <c r="AA586" s="874"/>
      <c r="AB586" s="874"/>
      <c r="AC586" s="874"/>
      <c r="AD586" s="874"/>
      <c r="AE586" s="874"/>
      <c r="AF586" s="874"/>
    </row>
    <row r="587" spans="1:32" x14ac:dyDescent="0.2">
      <c r="A587" s="872" t="s">
        <v>3319</v>
      </c>
      <c r="B587" s="874" t="s">
        <v>6510</v>
      </c>
      <c r="C587" s="874" t="s">
        <v>697</v>
      </c>
      <c r="D587" s="874" t="s">
        <v>2361</v>
      </c>
      <c r="E587" s="874" t="s">
        <v>2075</v>
      </c>
      <c r="F587" s="874"/>
      <c r="G587" s="874"/>
      <c r="H587" s="874"/>
      <c r="I587" s="874"/>
      <c r="J587" s="874"/>
      <c r="K587" s="874"/>
      <c r="L587" s="874"/>
      <c r="M587" s="874"/>
      <c r="N587" s="874"/>
      <c r="O587" s="874"/>
      <c r="P587" s="874"/>
      <c r="Q587" s="874"/>
      <c r="R587" s="874"/>
      <c r="S587" s="874"/>
      <c r="T587" s="874"/>
      <c r="U587" s="874"/>
      <c r="V587" s="874"/>
      <c r="W587" s="874"/>
      <c r="X587" s="874"/>
      <c r="Y587" s="874"/>
      <c r="Z587" s="874"/>
      <c r="AA587" s="874"/>
      <c r="AB587" s="874"/>
      <c r="AC587" s="874"/>
      <c r="AD587" s="874"/>
      <c r="AE587" s="874"/>
      <c r="AF587" s="874"/>
    </row>
    <row r="588" spans="1:32" x14ac:dyDescent="0.2">
      <c r="A588" s="872" t="s">
        <v>3320</v>
      </c>
      <c r="B588" s="874" t="s">
        <v>587</v>
      </c>
      <c r="C588" s="874" t="s">
        <v>700</v>
      </c>
      <c r="D588" s="874" t="s">
        <v>869</v>
      </c>
      <c r="E588" s="874"/>
      <c r="F588" s="874"/>
      <c r="G588" s="874"/>
      <c r="H588" s="874"/>
      <c r="I588" s="874"/>
      <c r="J588" s="874"/>
      <c r="K588" s="874"/>
      <c r="L588" s="874"/>
      <c r="M588" s="874"/>
      <c r="N588" s="874"/>
      <c r="O588" s="874"/>
      <c r="P588" s="874"/>
      <c r="Q588" s="874"/>
      <c r="R588" s="874"/>
      <c r="S588" s="874"/>
      <c r="T588" s="874"/>
      <c r="U588" s="874"/>
      <c r="V588" s="874"/>
      <c r="W588" s="874"/>
      <c r="X588" s="874"/>
      <c r="Y588" s="874"/>
      <c r="Z588" s="874"/>
      <c r="AA588" s="874"/>
      <c r="AB588" s="874"/>
      <c r="AC588" s="874"/>
      <c r="AD588" s="874"/>
      <c r="AE588" s="874"/>
      <c r="AF588" s="874"/>
    </row>
    <row r="589" spans="1:32" x14ac:dyDescent="0.2">
      <c r="A589" s="872" t="s">
        <v>3321</v>
      </c>
      <c r="B589" s="874" t="s">
        <v>598</v>
      </c>
      <c r="C589" s="874" t="s">
        <v>2408</v>
      </c>
      <c r="D589" s="874" t="s">
        <v>781</v>
      </c>
      <c r="E589" s="874" t="s">
        <v>1084</v>
      </c>
      <c r="F589" s="874" t="s">
        <v>2409</v>
      </c>
      <c r="G589" s="874" t="s">
        <v>2365</v>
      </c>
      <c r="H589" s="874"/>
      <c r="I589" s="874"/>
      <c r="J589" s="874"/>
      <c r="K589" s="874"/>
      <c r="L589" s="874"/>
      <c r="M589" s="874"/>
      <c r="N589" s="874"/>
      <c r="O589" s="874"/>
      <c r="P589" s="874"/>
      <c r="Q589" s="874"/>
      <c r="R589" s="874"/>
      <c r="S589" s="874"/>
      <c r="T589" s="874"/>
      <c r="U589" s="874"/>
      <c r="V589" s="874"/>
      <c r="W589" s="874"/>
      <c r="X589" s="874"/>
      <c r="Y589" s="874"/>
      <c r="Z589" s="874"/>
      <c r="AA589" s="874"/>
      <c r="AB589" s="874"/>
      <c r="AC589" s="874"/>
      <c r="AD589" s="874"/>
      <c r="AE589" s="874"/>
      <c r="AF589" s="874"/>
    </row>
    <row r="590" spans="1:32" x14ac:dyDescent="0.2">
      <c r="A590" s="872" t="s">
        <v>3322</v>
      </c>
      <c r="B590" s="874" t="s">
        <v>593</v>
      </c>
      <c r="C590" s="874" t="s">
        <v>727</v>
      </c>
      <c r="D590" s="874" t="s">
        <v>2048</v>
      </c>
      <c r="E590" s="874"/>
      <c r="F590" s="874"/>
      <c r="G590" s="874"/>
      <c r="H590" s="874"/>
      <c r="I590" s="874"/>
      <c r="J590" s="874"/>
      <c r="K590" s="874"/>
      <c r="L590" s="874"/>
      <c r="M590" s="874"/>
      <c r="N590" s="874"/>
      <c r="O590" s="874"/>
      <c r="P590" s="874"/>
      <c r="Q590" s="874"/>
      <c r="R590" s="874"/>
      <c r="S590" s="874"/>
      <c r="T590" s="874"/>
      <c r="U590" s="874"/>
      <c r="V590" s="874"/>
      <c r="W590" s="874"/>
      <c r="X590" s="874"/>
      <c r="Y590" s="874"/>
      <c r="Z590" s="874"/>
      <c r="AA590" s="874"/>
      <c r="AB590" s="874"/>
      <c r="AC590" s="874"/>
      <c r="AD590" s="874"/>
      <c r="AE590" s="874"/>
      <c r="AF590" s="874"/>
    </row>
    <row r="591" spans="1:32" x14ac:dyDescent="0.2">
      <c r="A591" s="872" t="s">
        <v>3323</v>
      </c>
      <c r="B591" s="874" t="s">
        <v>2638</v>
      </c>
      <c r="C591" s="874" t="s">
        <v>2057</v>
      </c>
      <c r="D591" s="874" t="s">
        <v>3573</v>
      </c>
      <c r="E591" s="874"/>
      <c r="F591" s="874"/>
      <c r="G591" s="874"/>
      <c r="H591" s="874"/>
      <c r="I591" s="874"/>
      <c r="J591" s="874"/>
      <c r="K591" s="874"/>
      <c r="L591" s="874"/>
      <c r="M591" s="874"/>
      <c r="N591" s="874"/>
      <c r="O591" s="874"/>
      <c r="P591" s="874"/>
      <c r="Q591" s="874"/>
      <c r="R591" s="874"/>
      <c r="S591" s="874"/>
      <c r="T591" s="874"/>
      <c r="U591" s="874"/>
      <c r="V591" s="874"/>
      <c r="W591" s="874"/>
      <c r="X591" s="874"/>
      <c r="Y591" s="874"/>
      <c r="Z591" s="874"/>
      <c r="AA591" s="874"/>
      <c r="AB591" s="874"/>
      <c r="AC591" s="874"/>
      <c r="AD591" s="874"/>
      <c r="AE591" s="874"/>
      <c r="AF591" s="874"/>
    </row>
    <row r="592" spans="1:32" x14ac:dyDescent="0.2">
      <c r="A592" s="872" t="s">
        <v>3324</v>
      </c>
      <c r="B592" s="874" t="s">
        <v>575</v>
      </c>
      <c r="C592" s="874" t="s">
        <v>1077</v>
      </c>
      <c r="D592" s="874" t="s">
        <v>1076</v>
      </c>
      <c r="E592" s="874"/>
      <c r="F592" s="874"/>
      <c r="G592" s="874"/>
      <c r="H592" s="874"/>
      <c r="I592" s="874"/>
      <c r="K592" s="874"/>
      <c r="L592" s="874"/>
      <c r="M592" s="874"/>
      <c r="N592" s="874"/>
      <c r="O592" s="874"/>
      <c r="P592" s="874"/>
      <c r="Q592" s="874"/>
      <c r="R592" s="874"/>
      <c r="S592" s="874"/>
      <c r="T592" s="874"/>
      <c r="U592" s="874"/>
      <c r="V592" s="874"/>
      <c r="W592" s="874"/>
      <c r="X592" s="874"/>
      <c r="Y592" s="874"/>
      <c r="Z592" s="874"/>
      <c r="AA592" s="874"/>
      <c r="AB592" s="874"/>
      <c r="AC592" s="874"/>
      <c r="AD592" s="874"/>
      <c r="AE592" s="874"/>
      <c r="AF592" s="874"/>
    </row>
    <row r="593" spans="1:32" x14ac:dyDescent="0.2">
      <c r="A593" s="872" t="s">
        <v>3325</v>
      </c>
      <c r="B593" s="874" t="s">
        <v>576</v>
      </c>
      <c r="C593" s="874" t="s">
        <v>988</v>
      </c>
      <c r="D593" s="874" t="s">
        <v>3639</v>
      </c>
      <c r="E593" s="874" t="s">
        <v>1012</v>
      </c>
      <c r="F593" s="874" t="s">
        <v>788</v>
      </c>
      <c r="G593" s="874" t="s">
        <v>2585</v>
      </c>
      <c r="H593" s="874" t="s">
        <v>2173</v>
      </c>
      <c r="I593" s="874"/>
      <c r="J593" s="874"/>
      <c r="K593" s="874"/>
      <c r="L593" s="874"/>
      <c r="M593" s="874"/>
      <c r="N593" s="874"/>
      <c r="O593" s="874"/>
      <c r="P593" s="874"/>
      <c r="Q593" s="874"/>
      <c r="R593" s="874"/>
      <c r="S593" s="874"/>
      <c r="T593" s="874"/>
      <c r="U593" s="874"/>
      <c r="V593" s="874"/>
      <c r="W593" s="874"/>
      <c r="X593" s="874"/>
      <c r="Y593" s="874"/>
      <c r="Z593" s="874"/>
      <c r="AA593" s="874"/>
      <c r="AB593" s="874"/>
      <c r="AC593" s="874"/>
      <c r="AD593" s="874"/>
      <c r="AE593" s="874"/>
      <c r="AF593" s="874"/>
    </row>
    <row r="594" spans="1:32" x14ac:dyDescent="0.2">
      <c r="A594" s="872" t="s">
        <v>3326</v>
      </c>
      <c r="B594" s="874" t="s">
        <v>580</v>
      </c>
      <c r="C594" s="874" t="s">
        <v>908</v>
      </c>
      <c r="D594" s="874" t="s">
        <v>697</v>
      </c>
      <c r="E594" s="874" t="s">
        <v>740</v>
      </c>
      <c r="F594" s="874" t="s">
        <v>699</v>
      </c>
      <c r="G594" s="874" t="s">
        <v>700</v>
      </c>
      <c r="H594" s="874" t="s">
        <v>708</v>
      </c>
      <c r="I594" s="874" t="s">
        <v>805</v>
      </c>
      <c r="J594" s="874" t="s">
        <v>785</v>
      </c>
      <c r="K594" s="874" t="s">
        <v>698</v>
      </c>
      <c r="L594" s="874" t="s">
        <v>728</v>
      </c>
      <c r="M594" s="874" t="s">
        <v>2675</v>
      </c>
      <c r="N594" s="874" t="s">
        <v>2251</v>
      </c>
      <c r="O594" s="874" t="s">
        <v>3673</v>
      </c>
      <c r="P594" s="874" t="s">
        <v>3591</v>
      </c>
      <c r="Q594" s="874"/>
      <c r="R594" s="874"/>
      <c r="S594" s="874"/>
      <c r="T594" s="874"/>
      <c r="U594" s="874"/>
      <c r="V594" s="874"/>
      <c r="W594" s="874"/>
      <c r="X594" s="874"/>
      <c r="Y594" s="874"/>
      <c r="Z594" s="874"/>
      <c r="AA594" s="874"/>
      <c r="AB594" s="874"/>
      <c r="AC594" s="874"/>
      <c r="AD594" s="874"/>
      <c r="AE594" s="874"/>
      <c r="AF594" s="874"/>
    </row>
    <row r="595" spans="1:32" x14ac:dyDescent="0.2">
      <c r="A595" s="872" t="s">
        <v>3327</v>
      </c>
      <c r="B595" s="874" t="s">
        <v>581</v>
      </c>
      <c r="C595" s="874" t="s">
        <v>880</v>
      </c>
      <c r="D595" s="874" t="s">
        <v>2174</v>
      </c>
      <c r="E595" s="874"/>
      <c r="F595" s="874"/>
      <c r="G595" s="874"/>
      <c r="H595" s="874"/>
      <c r="I595" s="874"/>
      <c r="J595" s="874"/>
      <c r="K595" s="874"/>
      <c r="L595" s="874"/>
      <c r="M595" s="874"/>
      <c r="N595" s="874"/>
      <c r="O595" s="874"/>
      <c r="P595" s="874"/>
      <c r="Q595" s="874"/>
      <c r="R595" s="874"/>
      <c r="S595" s="874"/>
      <c r="T595" s="874"/>
      <c r="U595" s="874"/>
      <c r="V595" s="874"/>
      <c r="W595" s="874"/>
      <c r="X595" s="874"/>
      <c r="Y595" s="874"/>
      <c r="Z595" s="874"/>
      <c r="AA595" s="874"/>
      <c r="AB595" s="874"/>
      <c r="AC595" s="874"/>
      <c r="AD595" s="874"/>
      <c r="AE595" s="874"/>
      <c r="AF595" s="874"/>
    </row>
    <row r="596" spans="1:32" x14ac:dyDescent="0.2">
      <c r="A596" s="872" t="s">
        <v>3328</v>
      </c>
      <c r="B596" s="874" t="s">
        <v>590</v>
      </c>
      <c r="C596" s="874" t="s">
        <v>697</v>
      </c>
      <c r="D596" s="874" t="s">
        <v>734</v>
      </c>
      <c r="E596" s="874" t="s">
        <v>759</v>
      </c>
      <c r="F596" s="874"/>
      <c r="G596" s="874"/>
      <c r="H596" s="874"/>
      <c r="I596" s="874"/>
      <c r="J596" s="874"/>
      <c r="K596" s="874"/>
      <c r="L596" s="874"/>
      <c r="M596" s="874"/>
      <c r="N596" s="874"/>
      <c r="O596" s="874"/>
      <c r="P596" s="874"/>
      <c r="Q596" s="874"/>
      <c r="R596" s="874"/>
      <c r="S596" s="874"/>
      <c r="T596" s="874"/>
      <c r="U596" s="874"/>
      <c r="V596" s="874"/>
      <c r="W596" s="874"/>
      <c r="X596" s="874"/>
      <c r="Y596" s="874"/>
      <c r="Z596" s="874"/>
      <c r="AA596" s="874"/>
      <c r="AB596" s="874"/>
      <c r="AC596" s="874"/>
      <c r="AD596" s="874"/>
      <c r="AE596" s="874"/>
      <c r="AF596" s="874"/>
    </row>
    <row r="597" spans="1:32" x14ac:dyDescent="0.2">
      <c r="A597" s="872" t="s">
        <v>3329</v>
      </c>
      <c r="B597" s="874" t="s">
        <v>595</v>
      </c>
      <c r="C597" s="874" t="s">
        <v>835</v>
      </c>
      <c r="D597" s="874" t="s">
        <v>1083</v>
      </c>
      <c r="E597" s="874" t="s">
        <v>3519</v>
      </c>
      <c r="F597" s="874"/>
      <c r="G597" s="874"/>
      <c r="H597" s="874"/>
      <c r="I597" s="874"/>
      <c r="J597" s="874"/>
      <c r="K597" s="874"/>
      <c r="L597" s="874"/>
      <c r="M597" s="874"/>
      <c r="N597" s="874"/>
      <c r="O597" s="874"/>
      <c r="P597" s="874"/>
      <c r="Q597" s="874"/>
      <c r="R597" s="874"/>
      <c r="S597" s="874"/>
      <c r="T597" s="874"/>
      <c r="U597" s="874"/>
      <c r="V597" s="874"/>
      <c r="W597" s="874"/>
      <c r="X597" s="874"/>
      <c r="Y597" s="874"/>
      <c r="Z597" s="874"/>
      <c r="AA597" s="874"/>
      <c r="AB597" s="874"/>
      <c r="AC597" s="874"/>
      <c r="AD597" s="874"/>
      <c r="AE597" s="874"/>
      <c r="AF597" s="874"/>
    </row>
    <row r="598" spans="1:32" x14ac:dyDescent="0.2">
      <c r="A598" s="872" t="s">
        <v>3330</v>
      </c>
      <c r="B598" s="874" t="s">
        <v>600</v>
      </c>
      <c r="C598" s="874" t="s">
        <v>697</v>
      </c>
      <c r="D598" s="874" t="s">
        <v>2178</v>
      </c>
      <c r="E598" s="874" t="s">
        <v>764</v>
      </c>
      <c r="F598" s="874" t="s">
        <v>734</v>
      </c>
      <c r="G598" s="874" t="s">
        <v>703</v>
      </c>
      <c r="H598" s="874" t="s">
        <v>731</v>
      </c>
      <c r="I598" s="874" t="s">
        <v>2361</v>
      </c>
      <c r="J598" s="874" t="s">
        <v>3592</v>
      </c>
      <c r="K598" s="874" t="s">
        <v>3591</v>
      </c>
      <c r="L598" s="874" t="s">
        <v>2665</v>
      </c>
      <c r="M598" s="874"/>
      <c r="N598" s="874"/>
      <c r="O598" s="874"/>
      <c r="P598" s="874"/>
      <c r="Q598" s="874"/>
      <c r="R598" s="874"/>
      <c r="S598" s="874"/>
      <c r="T598" s="874"/>
      <c r="U598" s="874"/>
      <c r="V598" s="874"/>
      <c r="W598" s="874"/>
      <c r="X598" s="874"/>
      <c r="Y598" s="874"/>
      <c r="Z598" s="874"/>
      <c r="AA598" s="874"/>
      <c r="AB598" s="874"/>
      <c r="AC598" s="874"/>
      <c r="AD598" s="874"/>
      <c r="AE598" s="874"/>
      <c r="AF598" s="874"/>
    </row>
    <row r="599" spans="1:32" x14ac:dyDescent="0.2">
      <c r="A599" s="872" t="s">
        <v>3331</v>
      </c>
      <c r="B599" s="874" t="s">
        <v>599</v>
      </c>
      <c r="C599" s="874" t="s">
        <v>696</v>
      </c>
      <c r="D599" s="874" t="s">
        <v>2483</v>
      </c>
      <c r="E599" s="874" t="s">
        <v>2302</v>
      </c>
      <c r="F599" s="874" t="s">
        <v>3770</v>
      </c>
      <c r="G599" s="874"/>
      <c r="H599" s="874"/>
      <c r="I599" s="874"/>
      <c r="J599" s="874"/>
      <c r="K599" s="874"/>
      <c r="L599" s="874"/>
      <c r="M599" s="874"/>
      <c r="N599" s="874"/>
      <c r="O599" s="874"/>
      <c r="P599" s="874"/>
      <c r="Q599" s="874"/>
      <c r="R599" s="874"/>
      <c r="S599" s="874"/>
      <c r="T599" s="874"/>
      <c r="U599" s="874"/>
      <c r="V599" s="874"/>
      <c r="W599" s="874"/>
      <c r="X599" s="874"/>
      <c r="Y599" s="874"/>
      <c r="Z599" s="874"/>
      <c r="AA599" s="874"/>
      <c r="AB599" s="874"/>
      <c r="AC599" s="874"/>
      <c r="AD599" s="874"/>
      <c r="AE599" s="874"/>
      <c r="AF599" s="874"/>
    </row>
    <row r="600" spans="1:32" x14ac:dyDescent="0.2">
      <c r="A600" s="872" t="s">
        <v>3332</v>
      </c>
      <c r="B600" s="874" t="s">
        <v>597</v>
      </c>
      <c r="C600" s="874" t="s">
        <v>2306</v>
      </c>
      <c r="D600" s="874" t="s">
        <v>731</v>
      </c>
      <c r="E600" s="874" t="s">
        <v>863</v>
      </c>
      <c r="F600" s="874" t="s">
        <v>703</v>
      </c>
      <c r="G600" s="874"/>
      <c r="H600" s="874"/>
      <c r="I600" s="874"/>
      <c r="J600" s="874"/>
      <c r="K600" s="874"/>
      <c r="L600" s="874"/>
      <c r="M600" s="874"/>
      <c r="N600" s="874"/>
      <c r="O600" s="874"/>
      <c r="P600" s="874"/>
      <c r="Q600" s="874"/>
      <c r="R600" s="874"/>
      <c r="S600" s="874"/>
      <c r="T600" s="874"/>
      <c r="U600" s="874"/>
      <c r="V600" s="874"/>
      <c r="W600" s="874"/>
      <c r="X600" s="874"/>
      <c r="Y600" s="874"/>
      <c r="Z600" s="874"/>
      <c r="AA600" s="874"/>
      <c r="AB600" s="874"/>
      <c r="AC600" s="874"/>
      <c r="AD600" s="874"/>
      <c r="AE600" s="874"/>
      <c r="AF600" s="874"/>
    </row>
    <row r="601" spans="1:32" x14ac:dyDescent="0.2">
      <c r="A601" s="872" t="s">
        <v>3333</v>
      </c>
      <c r="B601" s="874" t="s">
        <v>601</v>
      </c>
      <c r="C601" s="874" t="s">
        <v>708</v>
      </c>
      <c r="D601" s="874" t="s">
        <v>700</v>
      </c>
      <c r="E601" s="874" t="s">
        <v>2086</v>
      </c>
      <c r="F601" s="874"/>
      <c r="G601" s="874"/>
      <c r="H601" s="874"/>
      <c r="I601" s="874"/>
      <c r="J601" s="874"/>
      <c r="K601" s="874"/>
      <c r="L601" s="874"/>
      <c r="M601" s="874"/>
      <c r="N601" s="874"/>
      <c r="O601" s="874"/>
      <c r="P601" s="874"/>
      <c r="Q601" s="874"/>
      <c r="R601" s="874"/>
      <c r="S601" s="874"/>
      <c r="T601" s="874"/>
      <c r="U601" s="874"/>
      <c r="V601" s="874"/>
      <c r="W601" s="874"/>
      <c r="X601" s="874"/>
      <c r="Y601" s="874"/>
      <c r="Z601" s="874"/>
      <c r="AA601" s="874"/>
      <c r="AB601" s="874"/>
      <c r="AC601" s="874"/>
      <c r="AD601" s="874"/>
      <c r="AE601" s="874"/>
      <c r="AF601" s="874"/>
    </row>
    <row r="602" spans="1:32" x14ac:dyDescent="0.2">
      <c r="A602" s="872" t="s">
        <v>3334</v>
      </c>
      <c r="B602" s="874" t="s">
        <v>586</v>
      </c>
      <c r="C602" s="874" t="s">
        <v>2176</v>
      </c>
      <c r="D602" s="874"/>
      <c r="E602" s="874"/>
      <c r="F602" s="874"/>
      <c r="G602" s="874"/>
      <c r="H602" s="874"/>
      <c r="I602" s="874"/>
      <c r="J602" s="874"/>
      <c r="K602" s="874"/>
      <c r="L602" s="874"/>
      <c r="M602" s="874"/>
      <c r="N602" s="874"/>
      <c r="O602" s="874"/>
      <c r="P602" s="874"/>
      <c r="Q602" s="874"/>
      <c r="R602" s="874"/>
      <c r="S602" s="874"/>
      <c r="T602" s="874"/>
      <c r="U602" s="874"/>
      <c r="V602" s="874"/>
      <c r="W602" s="874"/>
      <c r="X602" s="874"/>
      <c r="Y602" s="874"/>
      <c r="Z602" s="874"/>
      <c r="AA602" s="874"/>
      <c r="AB602" s="874"/>
      <c r="AC602" s="874"/>
      <c r="AD602" s="874"/>
      <c r="AE602" s="874"/>
      <c r="AF602" s="874"/>
    </row>
    <row r="603" spans="1:32" x14ac:dyDescent="0.2">
      <c r="A603" s="872" t="s">
        <v>3335</v>
      </c>
      <c r="B603" s="874" t="s">
        <v>579</v>
      </c>
      <c r="C603" s="874" t="s">
        <v>784</v>
      </c>
      <c r="D603" s="874" t="s">
        <v>731</v>
      </c>
      <c r="E603" s="874" t="s">
        <v>2066</v>
      </c>
      <c r="F603" s="874"/>
      <c r="G603" s="874"/>
      <c r="H603" s="874"/>
      <c r="I603" s="874"/>
      <c r="J603" s="874"/>
      <c r="K603" s="874"/>
      <c r="L603" s="874"/>
      <c r="M603" s="874"/>
      <c r="N603" s="874"/>
      <c r="O603" s="874"/>
      <c r="P603" s="874"/>
      <c r="Q603" s="874"/>
      <c r="R603" s="874"/>
      <c r="S603" s="874"/>
      <c r="T603" s="874"/>
      <c r="U603" s="874"/>
      <c r="V603" s="874"/>
      <c r="W603" s="874"/>
      <c r="X603" s="874"/>
      <c r="Y603" s="874"/>
      <c r="Z603" s="874"/>
      <c r="AA603" s="874"/>
      <c r="AB603" s="874"/>
      <c r="AC603" s="874"/>
      <c r="AD603" s="874"/>
      <c r="AE603" s="874"/>
      <c r="AF603" s="874"/>
    </row>
    <row r="604" spans="1:32" x14ac:dyDescent="0.2">
      <c r="A604" s="872" t="s">
        <v>3336</v>
      </c>
      <c r="B604" s="874" t="s">
        <v>578</v>
      </c>
      <c r="C604" s="874" t="s">
        <v>2484</v>
      </c>
      <c r="D604" s="874" t="s">
        <v>698</v>
      </c>
      <c r="E604" s="874" t="s">
        <v>2057</v>
      </c>
      <c r="F604" s="874" t="s">
        <v>2393</v>
      </c>
      <c r="G604" s="874" t="s">
        <v>3519</v>
      </c>
      <c r="H604" s="874" t="s">
        <v>3506</v>
      </c>
      <c r="I604" s="874"/>
      <c r="J604" s="874"/>
      <c r="K604" s="874"/>
      <c r="L604" s="874"/>
      <c r="M604" s="874"/>
      <c r="N604" s="874"/>
      <c r="O604" s="874"/>
      <c r="P604" s="874"/>
      <c r="Q604" s="874"/>
      <c r="R604" s="874"/>
      <c r="S604" s="874"/>
      <c r="T604" s="874"/>
      <c r="U604" s="874"/>
      <c r="V604" s="874"/>
      <c r="W604" s="874"/>
      <c r="X604" s="874"/>
      <c r="Y604" s="874"/>
      <c r="Z604" s="874"/>
      <c r="AA604" s="874"/>
      <c r="AB604" s="874"/>
      <c r="AC604" s="874"/>
      <c r="AD604" s="874"/>
      <c r="AE604" s="874"/>
      <c r="AF604" s="874"/>
    </row>
    <row r="605" spans="1:32" x14ac:dyDescent="0.2">
      <c r="A605" s="872" t="s">
        <v>3337</v>
      </c>
      <c r="B605" s="874" t="s">
        <v>3771</v>
      </c>
      <c r="C605" s="874" t="s">
        <v>3665</v>
      </c>
      <c r="D605" s="874"/>
      <c r="E605" s="874"/>
      <c r="F605" s="874"/>
      <c r="G605" s="874"/>
      <c r="H605" s="874"/>
      <c r="I605" s="874"/>
      <c r="J605" s="874"/>
      <c r="K605" s="874"/>
      <c r="L605" s="874"/>
      <c r="M605" s="874"/>
      <c r="N605" s="874"/>
      <c r="O605" s="874"/>
      <c r="P605" s="874"/>
      <c r="Q605" s="874"/>
      <c r="R605" s="874"/>
      <c r="S605" s="874"/>
      <c r="T605" s="874"/>
      <c r="U605" s="874"/>
      <c r="V605" s="874"/>
      <c r="W605" s="874"/>
      <c r="X605" s="874"/>
      <c r="Y605" s="874"/>
      <c r="Z605" s="874"/>
      <c r="AA605" s="874"/>
      <c r="AB605" s="874"/>
      <c r="AC605" s="874"/>
      <c r="AD605" s="874"/>
      <c r="AE605" s="874"/>
      <c r="AF605" s="874"/>
    </row>
    <row r="606" spans="1:32" x14ac:dyDescent="0.2">
      <c r="A606" s="872" t="s">
        <v>3339</v>
      </c>
      <c r="B606" s="874" t="s">
        <v>577</v>
      </c>
      <c r="C606" s="874" t="s">
        <v>731</v>
      </c>
      <c r="D606" s="874"/>
      <c r="E606" s="874"/>
      <c r="F606" s="874"/>
      <c r="G606" s="874"/>
      <c r="H606" s="874"/>
      <c r="I606" s="874"/>
      <c r="J606" s="874"/>
      <c r="K606" s="874"/>
      <c r="L606" s="874"/>
      <c r="M606" s="874"/>
      <c r="N606" s="874"/>
      <c r="O606" s="874"/>
      <c r="P606" s="874"/>
      <c r="Q606" s="874"/>
      <c r="R606" s="874"/>
      <c r="S606" s="874"/>
      <c r="T606" s="874"/>
      <c r="U606" s="874"/>
      <c r="V606" s="874"/>
      <c r="W606" s="874"/>
      <c r="X606" s="874"/>
      <c r="Y606" s="874"/>
      <c r="Z606" s="874"/>
      <c r="AA606" s="874"/>
      <c r="AB606" s="874"/>
      <c r="AC606" s="874"/>
      <c r="AD606" s="874"/>
      <c r="AE606" s="874"/>
      <c r="AF606" s="874"/>
    </row>
    <row r="607" spans="1:32" x14ac:dyDescent="0.2">
      <c r="A607" s="872" t="s">
        <v>3340</v>
      </c>
      <c r="B607" s="874" t="s">
        <v>2357</v>
      </c>
      <c r="C607" s="874" t="s">
        <v>731</v>
      </c>
      <c r="D607" s="874" t="s">
        <v>698</v>
      </c>
      <c r="E607" s="874" t="s">
        <v>874</v>
      </c>
      <c r="F607" s="874"/>
      <c r="G607" s="874"/>
      <c r="H607" s="874"/>
      <c r="I607" s="874"/>
      <c r="J607" s="874"/>
      <c r="K607" s="874"/>
      <c r="L607" s="874"/>
      <c r="M607" s="874"/>
      <c r="N607" s="874"/>
      <c r="O607" s="874"/>
      <c r="P607" s="874"/>
      <c r="Q607" s="874"/>
      <c r="R607" s="874"/>
      <c r="S607" s="874"/>
      <c r="T607" s="874"/>
      <c r="U607" s="874"/>
      <c r="V607" s="874"/>
      <c r="W607" s="874"/>
      <c r="X607" s="874"/>
      <c r="Y607" s="874"/>
      <c r="Z607" s="874"/>
      <c r="AA607" s="874"/>
      <c r="AB607" s="874"/>
      <c r="AC607" s="874"/>
      <c r="AD607" s="874"/>
      <c r="AE607" s="874"/>
      <c r="AF607" s="874"/>
    </row>
    <row r="608" spans="1:32" x14ac:dyDescent="0.2">
      <c r="A608" s="872" t="s">
        <v>3341</v>
      </c>
      <c r="B608" s="874" t="s">
        <v>60</v>
      </c>
      <c r="C608" s="874" t="s">
        <v>698</v>
      </c>
      <c r="D608" s="874"/>
      <c r="E608" s="874"/>
      <c r="F608" s="874"/>
      <c r="G608" s="874"/>
      <c r="H608" s="874"/>
      <c r="I608" s="874"/>
      <c r="J608" s="874"/>
      <c r="K608" s="874"/>
      <c r="L608" s="874"/>
      <c r="M608" s="874"/>
      <c r="N608" s="874"/>
      <c r="O608" s="874"/>
      <c r="P608" s="874"/>
      <c r="Q608" s="874"/>
      <c r="R608" s="874"/>
      <c r="S608" s="874"/>
      <c r="T608" s="874"/>
      <c r="U608" s="874"/>
      <c r="V608" s="874"/>
      <c r="W608" s="874"/>
      <c r="X608" s="874"/>
      <c r="Y608" s="874"/>
      <c r="Z608" s="874"/>
      <c r="AA608" s="874"/>
      <c r="AB608" s="874"/>
      <c r="AC608" s="874"/>
      <c r="AD608" s="874"/>
      <c r="AE608" s="874"/>
      <c r="AF608" s="874"/>
    </row>
    <row r="609" spans="1:32" x14ac:dyDescent="0.2">
      <c r="A609" s="872" t="s">
        <v>3342</v>
      </c>
      <c r="B609" s="874" t="s">
        <v>61</v>
      </c>
      <c r="C609" s="874" t="s">
        <v>697</v>
      </c>
      <c r="D609" s="874" t="s">
        <v>701</v>
      </c>
      <c r="E609" s="874" t="s">
        <v>764</v>
      </c>
      <c r="F609" s="874" t="s">
        <v>704</v>
      </c>
      <c r="G609" s="874"/>
      <c r="H609" s="874"/>
      <c r="I609" s="874"/>
      <c r="J609" s="874"/>
      <c r="K609" s="874"/>
      <c r="L609" s="874"/>
      <c r="M609" s="874"/>
      <c r="N609" s="874"/>
      <c r="O609" s="874"/>
      <c r="P609" s="874"/>
      <c r="Q609" s="874"/>
      <c r="R609" s="874"/>
      <c r="S609" s="874"/>
      <c r="T609" s="874"/>
      <c r="U609" s="874"/>
      <c r="V609" s="874"/>
      <c r="W609" s="874"/>
      <c r="X609" s="874"/>
      <c r="Y609" s="874"/>
      <c r="Z609" s="874"/>
      <c r="AA609" s="874"/>
      <c r="AB609" s="874"/>
      <c r="AC609" s="874"/>
      <c r="AD609" s="874"/>
      <c r="AE609" s="874"/>
      <c r="AF609" s="874"/>
    </row>
    <row r="610" spans="1:32" x14ac:dyDescent="0.2">
      <c r="A610" s="872" t="s">
        <v>3344</v>
      </c>
      <c r="B610" s="874" t="s">
        <v>139</v>
      </c>
      <c r="C610" s="874" t="s">
        <v>696</v>
      </c>
      <c r="D610" s="874"/>
      <c r="E610" s="874"/>
      <c r="F610" s="874"/>
      <c r="G610" s="874"/>
      <c r="H610" s="874"/>
      <c r="I610" s="874"/>
      <c r="J610" s="874"/>
      <c r="K610" s="874"/>
      <c r="L610" s="874"/>
      <c r="M610" s="874"/>
      <c r="N610" s="874"/>
      <c r="O610" s="874"/>
      <c r="P610" s="874"/>
      <c r="Q610" s="874"/>
      <c r="R610" s="874"/>
      <c r="S610" s="874"/>
      <c r="T610" s="874"/>
      <c r="U610" s="874"/>
      <c r="V610" s="874"/>
      <c r="W610" s="874"/>
      <c r="X610" s="874"/>
      <c r="Y610" s="874"/>
      <c r="Z610" s="874"/>
      <c r="AA610" s="874"/>
      <c r="AB610" s="874"/>
      <c r="AC610" s="874"/>
      <c r="AD610" s="874"/>
      <c r="AE610" s="874"/>
      <c r="AF610" s="874"/>
    </row>
    <row r="611" spans="1:32" x14ac:dyDescent="0.2">
      <c r="A611" s="872" t="s">
        <v>3345</v>
      </c>
      <c r="B611" s="874" t="s">
        <v>138</v>
      </c>
      <c r="C611" s="874" t="s">
        <v>821</v>
      </c>
      <c r="D611" s="874"/>
      <c r="E611" s="874"/>
      <c r="F611" s="874"/>
      <c r="G611" s="874"/>
      <c r="H611" s="874"/>
      <c r="I611" s="874"/>
      <c r="J611" s="874"/>
      <c r="K611" s="874"/>
      <c r="L611" s="874"/>
      <c r="M611" s="874"/>
      <c r="N611" s="874"/>
      <c r="O611" s="874"/>
      <c r="P611" s="874"/>
      <c r="Q611" s="874"/>
      <c r="R611" s="874"/>
      <c r="S611" s="874"/>
      <c r="T611" s="874"/>
      <c r="U611" s="874"/>
      <c r="V611" s="874"/>
      <c r="W611" s="874"/>
      <c r="X611" s="874"/>
      <c r="Y611" s="874"/>
      <c r="Z611" s="874"/>
      <c r="AA611" s="874"/>
      <c r="AB611" s="874"/>
      <c r="AC611" s="874"/>
      <c r="AD611" s="874"/>
      <c r="AE611" s="874"/>
      <c r="AF611" s="874"/>
    </row>
    <row r="612" spans="1:32" x14ac:dyDescent="0.2">
      <c r="A612" s="872" t="s">
        <v>3346</v>
      </c>
      <c r="B612" s="874" t="s">
        <v>2639</v>
      </c>
      <c r="C612" s="874" t="s">
        <v>697</v>
      </c>
      <c r="D612" s="874" t="s">
        <v>699</v>
      </c>
      <c r="E612" s="874" t="s">
        <v>872</v>
      </c>
      <c r="F612" s="874" t="s">
        <v>949</v>
      </c>
      <c r="G612" s="874" t="s">
        <v>2475</v>
      </c>
      <c r="H612" s="874" t="s">
        <v>2361</v>
      </c>
      <c r="I612" s="874"/>
      <c r="J612" s="874"/>
      <c r="K612" s="874"/>
      <c r="L612" s="874"/>
      <c r="M612" s="874"/>
      <c r="N612" s="874"/>
      <c r="O612" s="874"/>
      <c r="P612" s="874"/>
      <c r="Q612" s="874"/>
      <c r="R612" s="874"/>
      <c r="S612" s="874"/>
      <c r="T612" s="874"/>
      <c r="U612" s="874"/>
      <c r="V612" s="874"/>
      <c r="W612" s="874"/>
      <c r="X612" s="874"/>
      <c r="Y612" s="874"/>
      <c r="Z612" s="874"/>
      <c r="AA612" s="874"/>
      <c r="AB612" s="874"/>
      <c r="AC612" s="874"/>
      <c r="AD612" s="874"/>
      <c r="AE612" s="874"/>
      <c r="AF612" s="874"/>
    </row>
    <row r="613" spans="1:32" x14ac:dyDescent="0.2">
      <c r="A613" s="872" t="s">
        <v>3347</v>
      </c>
      <c r="B613" s="874" t="s">
        <v>603</v>
      </c>
      <c r="C613" s="874" t="s">
        <v>853</v>
      </c>
      <c r="D613" s="874" t="s">
        <v>697</v>
      </c>
      <c r="E613" s="874" t="s">
        <v>728</v>
      </c>
      <c r="F613" s="874" t="s">
        <v>776</v>
      </c>
      <c r="G613" s="459" t="s">
        <v>6513</v>
      </c>
      <c r="H613" s="874"/>
      <c r="I613" s="874"/>
      <c r="J613" s="874"/>
      <c r="K613" s="874"/>
      <c r="L613" s="874"/>
      <c r="M613" s="874"/>
      <c r="N613" s="874"/>
      <c r="O613" s="874"/>
      <c r="P613" s="874"/>
      <c r="Q613" s="874"/>
      <c r="R613" s="874"/>
      <c r="S613" s="874"/>
      <c r="T613" s="874"/>
      <c r="U613" s="874"/>
      <c r="V613" s="874"/>
      <c r="W613" s="874"/>
      <c r="X613" s="874"/>
      <c r="Y613" s="874"/>
      <c r="Z613" s="874"/>
      <c r="AA613" s="874"/>
      <c r="AB613" s="874"/>
      <c r="AC613" s="874"/>
      <c r="AD613" s="874"/>
      <c r="AE613" s="874"/>
      <c r="AF613" s="874"/>
    </row>
    <row r="614" spans="1:32" x14ac:dyDescent="0.2">
      <c r="A614" s="872" t="s">
        <v>3348</v>
      </c>
      <c r="B614" s="874" t="s">
        <v>604</v>
      </c>
      <c r="C614" s="874" t="s">
        <v>697</v>
      </c>
      <c r="D614" s="874" t="s">
        <v>740</v>
      </c>
      <c r="E614" s="874" t="s">
        <v>2091</v>
      </c>
      <c r="F614" s="874"/>
      <c r="G614" s="874"/>
      <c r="H614" s="874"/>
      <c r="I614" s="874"/>
      <c r="J614" s="874"/>
      <c r="K614" s="874"/>
      <c r="L614" s="874"/>
      <c r="M614" s="874"/>
      <c r="N614" s="874"/>
      <c r="O614" s="874"/>
      <c r="P614" s="874"/>
      <c r="Q614" s="874"/>
      <c r="R614" s="874"/>
      <c r="S614" s="874"/>
      <c r="T614" s="874"/>
      <c r="U614" s="874"/>
      <c r="V614" s="874"/>
      <c r="W614" s="874"/>
      <c r="X614" s="874"/>
      <c r="Y614" s="874"/>
      <c r="Z614" s="874"/>
      <c r="AA614" s="874"/>
      <c r="AB614" s="874"/>
      <c r="AC614" s="874"/>
      <c r="AD614" s="874"/>
      <c r="AE614" s="874"/>
      <c r="AF614" s="874"/>
    </row>
    <row r="615" spans="1:32" x14ac:dyDescent="0.2">
      <c r="A615" s="872" t="s">
        <v>3349</v>
      </c>
      <c r="B615" s="874" t="s">
        <v>2640</v>
      </c>
      <c r="C615" s="874" t="s">
        <v>2179</v>
      </c>
      <c r="D615" s="874" t="s">
        <v>2125</v>
      </c>
      <c r="E615" s="874"/>
      <c r="F615" s="874"/>
      <c r="G615" s="874"/>
      <c r="H615" s="874"/>
      <c r="I615" s="874"/>
      <c r="J615" s="874"/>
      <c r="K615" s="874"/>
      <c r="L615" s="874"/>
      <c r="M615" s="874"/>
      <c r="N615" s="874"/>
      <c r="O615" s="874"/>
      <c r="P615" s="874"/>
      <c r="Q615" s="874"/>
      <c r="R615" s="874"/>
      <c r="S615" s="874"/>
      <c r="T615" s="874"/>
      <c r="U615" s="874"/>
      <c r="V615" s="874"/>
      <c r="W615" s="874"/>
      <c r="X615" s="874"/>
      <c r="Y615" s="874"/>
      <c r="Z615" s="874"/>
      <c r="AA615" s="874"/>
      <c r="AB615" s="874"/>
      <c r="AC615" s="874"/>
      <c r="AD615" s="874"/>
      <c r="AE615" s="874"/>
      <c r="AF615" s="874"/>
    </row>
    <row r="616" spans="1:32" x14ac:dyDescent="0.2">
      <c r="A616" s="872" t="s">
        <v>3350</v>
      </c>
      <c r="B616" s="874" t="s">
        <v>602</v>
      </c>
      <c r="C616" s="874" t="s">
        <v>781</v>
      </c>
      <c r="D616" s="874" t="s">
        <v>698</v>
      </c>
      <c r="E616" s="874"/>
      <c r="F616" s="874"/>
      <c r="G616" s="874"/>
      <c r="H616" s="874"/>
      <c r="I616" s="874"/>
      <c r="J616" s="874"/>
      <c r="K616" s="874"/>
      <c r="L616" s="874"/>
      <c r="M616" s="874"/>
      <c r="N616" s="874"/>
      <c r="O616" s="874"/>
      <c r="P616" s="874"/>
      <c r="Q616" s="874"/>
      <c r="R616" s="874"/>
      <c r="S616" s="874"/>
      <c r="T616" s="874"/>
      <c r="U616" s="874"/>
      <c r="V616" s="874"/>
      <c r="W616" s="874"/>
      <c r="X616" s="874"/>
      <c r="Y616" s="874"/>
      <c r="Z616" s="874"/>
      <c r="AA616" s="874"/>
      <c r="AB616" s="874"/>
      <c r="AC616" s="874"/>
      <c r="AD616" s="874"/>
      <c r="AE616" s="874"/>
      <c r="AF616" s="874"/>
    </row>
    <row r="617" spans="1:32" x14ac:dyDescent="0.2">
      <c r="A617" s="872" t="s">
        <v>3351</v>
      </c>
      <c r="B617" s="874" t="s">
        <v>62</v>
      </c>
      <c r="C617" s="874" t="s">
        <v>698</v>
      </c>
      <c r="D617" s="874" t="s">
        <v>700</v>
      </c>
      <c r="E617" s="874" t="s">
        <v>765</v>
      </c>
      <c r="F617" s="874" t="s">
        <v>766</v>
      </c>
      <c r="G617" s="874"/>
      <c r="H617" s="874"/>
      <c r="I617" s="874"/>
      <c r="J617" s="874"/>
      <c r="K617" s="874"/>
      <c r="L617" s="874"/>
      <c r="M617" s="874"/>
      <c r="N617" s="874"/>
      <c r="O617" s="874"/>
      <c r="P617" s="874"/>
      <c r="Q617" s="874"/>
      <c r="R617" s="874"/>
      <c r="S617" s="874"/>
      <c r="T617" s="874"/>
      <c r="U617" s="874"/>
      <c r="V617" s="874"/>
      <c r="W617" s="874"/>
      <c r="X617" s="874"/>
      <c r="Y617" s="874"/>
      <c r="Z617" s="874"/>
      <c r="AA617" s="874"/>
      <c r="AB617" s="874"/>
      <c r="AC617" s="874"/>
      <c r="AD617" s="874"/>
      <c r="AE617" s="874"/>
      <c r="AF617" s="874"/>
    </row>
    <row r="618" spans="1:32" x14ac:dyDescent="0.2">
      <c r="A618" s="872" t="s">
        <v>3352</v>
      </c>
      <c r="B618" s="874" t="s">
        <v>140</v>
      </c>
      <c r="C618" s="874" t="s">
        <v>696</v>
      </c>
      <c r="D618" s="874" t="s">
        <v>822</v>
      </c>
      <c r="E618" s="874" t="s">
        <v>2483</v>
      </c>
      <c r="F618" s="874"/>
      <c r="G618" s="874"/>
      <c r="H618" s="874"/>
      <c r="I618" s="874"/>
      <c r="J618" s="874"/>
      <c r="K618" s="874"/>
      <c r="L618" s="874"/>
      <c r="M618" s="874"/>
      <c r="N618" s="874"/>
      <c r="O618" s="874"/>
      <c r="P618" s="874"/>
      <c r="Q618" s="874"/>
      <c r="R618" s="874"/>
      <c r="S618" s="874"/>
      <c r="T618" s="874"/>
      <c r="U618" s="874"/>
      <c r="V618" s="874"/>
      <c r="W618" s="874"/>
      <c r="X618" s="874"/>
      <c r="Y618" s="874"/>
      <c r="Z618" s="874"/>
      <c r="AA618" s="874"/>
      <c r="AB618" s="874"/>
      <c r="AC618" s="874"/>
      <c r="AD618" s="874"/>
      <c r="AE618" s="874"/>
      <c r="AF618" s="874"/>
    </row>
    <row r="619" spans="1:32" x14ac:dyDescent="0.2">
      <c r="A619" s="872" t="s">
        <v>3353</v>
      </c>
      <c r="B619" s="874" t="s">
        <v>605</v>
      </c>
      <c r="C619" s="874" t="s">
        <v>697</v>
      </c>
      <c r="D619" s="874"/>
      <c r="E619" s="874"/>
      <c r="F619" s="874"/>
      <c r="G619" s="874"/>
      <c r="H619" s="874"/>
      <c r="I619" s="874"/>
      <c r="J619" s="874"/>
      <c r="K619" s="874"/>
      <c r="L619" s="874"/>
      <c r="M619" s="874"/>
      <c r="N619" s="874"/>
      <c r="O619" s="874"/>
      <c r="P619" s="874"/>
      <c r="Q619" s="874"/>
      <c r="R619" s="874"/>
      <c r="S619" s="874"/>
      <c r="T619" s="874"/>
      <c r="U619" s="874"/>
      <c r="V619" s="874"/>
      <c r="W619" s="874"/>
      <c r="X619" s="874"/>
      <c r="Y619" s="874"/>
      <c r="Z619" s="874"/>
      <c r="AA619" s="874"/>
      <c r="AB619" s="874"/>
      <c r="AC619" s="874"/>
      <c r="AD619" s="874"/>
      <c r="AE619" s="874"/>
      <c r="AF619" s="874"/>
    </row>
    <row r="620" spans="1:32" x14ac:dyDescent="0.2">
      <c r="A620" s="872" t="s">
        <v>3354</v>
      </c>
      <c r="B620" s="874" t="s">
        <v>2579</v>
      </c>
      <c r="C620" s="874" t="s">
        <v>2279</v>
      </c>
      <c r="D620" s="874"/>
      <c r="E620" s="874"/>
      <c r="F620" s="874"/>
      <c r="G620" s="874"/>
      <c r="H620" s="874"/>
      <c r="I620" s="874"/>
      <c r="J620" s="874"/>
      <c r="K620" s="874"/>
      <c r="L620" s="874"/>
      <c r="M620" s="874"/>
      <c r="N620" s="874"/>
      <c r="O620" s="874"/>
      <c r="P620" s="874"/>
      <c r="Q620" s="874"/>
      <c r="R620" s="874"/>
      <c r="S620" s="874"/>
      <c r="T620" s="874"/>
      <c r="U620" s="874"/>
      <c r="V620" s="874"/>
      <c r="W620" s="874"/>
      <c r="X620" s="874"/>
      <c r="Y620" s="874"/>
      <c r="Z620" s="874"/>
      <c r="AA620" s="874"/>
      <c r="AB620" s="874"/>
      <c r="AC620" s="874"/>
      <c r="AD620" s="874"/>
      <c r="AE620" s="874"/>
      <c r="AF620" s="874"/>
    </row>
    <row r="621" spans="1:32" x14ac:dyDescent="0.2">
      <c r="A621" s="872" t="s">
        <v>3355</v>
      </c>
      <c r="B621" s="874" t="s">
        <v>63</v>
      </c>
      <c r="C621" s="874" t="s">
        <v>767</v>
      </c>
      <c r="D621" s="874" t="s">
        <v>696</v>
      </c>
      <c r="E621" s="874" t="s">
        <v>704</v>
      </c>
      <c r="F621" s="874" t="s">
        <v>705</v>
      </c>
      <c r="G621" s="874"/>
      <c r="H621" s="874"/>
      <c r="I621" s="874"/>
      <c r="J621" s="874"/>
      <c r="K621" s="874"/>
      <c r="L621" s="874"/>
      <c r="M621" s="874"/>
      <c r="N621" s="874"/>
      <c r="O621" s="874"/>
      <c r="P621" s="874"/>
      <c r="Q621" s="874"/>
      <c r="R621" s="874"/>
      <c r="S621" s="874"/>
      <c r="T621" s="874"/>
      <c r="U621" s="874"/>
      <c r="V621" s="874"/>
      <c r="W621" s="874"/>
      <c r="X621" s="874"/>
      <c r="Y621" s="874"/>
      <c r="Z621" s="874"/>
      <c r="AA621" s="874"/>
      <c r="AB621" s="874"/>
      <c r="AC621" s="874"/>
      <c r="AD621" s="874"/>
      <c r="AE621" s="874"/>
      <c r="AF621" s="874"/>
    </row>
    <row r="622" spans="1:32" x14ac:dyDescent="0.2">
      <c r="A622" s="872" t="s">
        <v>3356</v>
      </c>
      <c r="B622" s="874" t="s">
        <v>2200</v>
      </c>
      <c r="C622" s="874" t="s">
        <v>2046</v>
      </c>
      <c r="D622" s="874" t="s">
        <v>2047</v>
      </c>
      <c r="E622" s="874"/>
      <c r="F622" s="874"/>
      <c r="G622" s="874"/>
      <c r="H622" s="874"/>
      <c r="I622" s="874"/>
      <c r="J622" s="874"/>
      <c r="K622" s="874"/>
      <c r="L622" s="874"/>
      <c r="M622" s="874"/>
      <c r="N622" s="874"/>
      <c r="O622" s="874"/>
      <c r="P622" s="874"/>
      <c r="Q622" s="874"/>
      <c r="R622" s="874"/>
      <c r="S622" s="874"/>
      <c r="T622" s="874"/>
      <c r="U622" s="874"/>
      <c r="V622" s="874"/>
      <c r="W622" s="874"/>
      <c r="X622" s="874"/>
      <c r="Y622" s="874"/>
      <c r="Z622" s="874"/>
      <c r="AA622" s="874"/>
      <c r="AB622" s="874"/>
      <c r="AC622" s="874"/>
      <c r="AD622" s="874"/>
      <c r="AE622" s="874"/>
      <c r="AF622" s="874"/>
    </row>
    <row r="623" spans="1:32" x14ac:dyDescent="0.2">
      <c r="A623" s="872" t="s">
        <v>3357</v>
      </c>
      <c r="B623" s="874" t="s">
        <v>2641</v>
      </c>
      <c r="C623" s="874" t="s">
        <v>731</v>
      </c>
      <c r="D623" s="874"/>
      <c r="E623" s="874"/>
      <c r="F623" s="874"/>
      <c r="G623" s="874"/>
      <c r="H623" s="874"/>
      <c r="I623" s="874"/>
      <c r="J623" s="874"/>
      <c r="K623" s="874"/>
      <c r="L623" s="874"/>
      <c r="M623" s="874"/>
      <c r="N623" s="874"/>
      <c r="O623" s="874"/>
      <c r="P623" s="874"/>
      <c r="Q623" s="874"/>
      <c r="R623" s="874"/>
      <c r="S623" s="874"/>
      <c r="T623" s="874"/>
      <c r="U623" s="874"/>
      <c r="V623" s="874"/>
      <c r="W623" s="874"/>
      <c r="X623" s="874"/>
      <c r="Y623" s="874"/>
      <c r="Z623" s="874"/>
      <c r="AA623" s="874"/>
      <c r="AB623" s="874"/>
      <c r="AC623" s="874"/>
      <c r="AD623" s="874"/>
      <c r="AE623" s="874"/>
      <c r="AF623" s="874"/>
    </row>
    <row r="624" spans="1:32" x14ac:dyDescent="0.2">
      <c r="A624" s="872" t="s">
        <v>3358</v>
      </c>
      <c r="B624" s="874" t="s">
        <v>64</v>
      </c>
      <c r="C624" s="874" t="s">
        <v>768</v>
      </c>
      <c r="D624" s="874" t="s">
        <v>698</v>
      </c>
      <c r="E624" s="874" t="s">
        <v>696</v>
      </c>
      <c r="F624" s="874" t="s">
        <v>769</v>
      </c>
      <c r="G624" s="874" t="s">
        <v>770</v>
      </c>
      <c r="H624" s="874" t="s">
        <v>759</v>
      </c>
      <c r="I624" s="874"/>
      <c r="J624" s="874"/>
      <c r="K624" s="874"/>
      <c r="L624" s="874"/>
      <c r="M624" s="874"/>
      <c r="N624" s="874"/>
      <c r="O624" s="874"/>
      <c r="P624" s="874"/>
      <c r="Q624" s="874"/>
      <c r="R624" s="874"/>
      <c r="S624" s="874"/>
      <c r="T624" s="874"/>
      <c r="U624" s="874"/>
      <c r="V624" s="874"/>
      <c r="W624" s="874"/>
      <c r="X624" s="874"/>
      <c r="Y624" s="874"/>
      <c r="Z624" s="874"/>
      <c r="AA624" s="874"/>
      <c r="AB624" s="874"/>
      <c r="AC624" s="874"/>
      <c r="AD624" s="874"/>
      <c r="AE624" s="874"/>
      <c r="AF624" s="874"/>
    </row>
    <row r="625" spans="1:32" x14ac:dyDescent="0.2">
      <c r="A625" s="872" t="s">
        <v>3359</v>
      </c>
      <c r="B625" s="874" t="s">
        <v>141</v>
      </c>
      <c r="C625" s="874" t="s">
        <v>785</v>
      </c>
      <c r="D625" s="874" t="s">
        <v>3636</v>
      </c>
      <c r="E625" s="874" t="s">
        <v>2482</v>
      </c>
      <c r="F625" s="874" t="s">
        <v>2683</v>
      </c>
      <c r="G625" s="874" t="s">
        <v>3669</v>
      </c>
      <c r="H625" s="874"/>
      <c r="I625" s="874"/>
      <c r="J625" s="874"/>
      <c r="K625" s="874"/>
      <c r="L625" s="874"/>
      <c r="M625" s="874"/>
      <c r="N625" s="874"/>
      <c r="O625" s="874"/>
      <c r="P625" s="874"/>
      <c r="Q625" s="874"/>
      <c r="R625" s="874"/>
      <c r="S625" s="874"/>
      <c r="T625" s="874"/>
      <c r="U625" s="874"/>
      <c r="V625" s="874"/>
      <c r="W625" s="874"/>
      <c r="X625" s="874"/>
      <c r="Y625" s="874"/>
      <c r="Z625" s="874"/>
      <c r="AA625" s="874"/>
      <c r="AB625" s="874"/>
      <c r="AC625" s="874"/>
      <c r="AD625" s="874"/>
      <c r="AE625" s="874"/>
      <c r="AF625" s="874"/>
    </row>
    <row r="626" spans="1:32" x14ac:dyDescent="0.2">
      <c r="A626" s="872" t="s">
        <v>3360</v>
      </c>
      <c r="B626" s="874" t="s">
        <v>65</v>
      </c>
      <c r="C626" s="874" t="s">
        <v>697</v>
      </c>
      <c r="D626" s="874" t="s">
        <v>698</v>
      </c>
      <c r="E626" s="874" t="s">
        <v>699</v>
      </c>
      <c r="F626" s="874" t="s">
        <v>700</v>
      </c>
      <c r="G626" s="874" t="s">
        <v>701</v>
      </c>
      <c r="H626" s="874" t="s">
        <v>696</v>
      </c>
      <c r="I626" s="874" t="s">
        <v>702</v>
      </c>
      <c r="J626" s="874" t="s">
        <v>703</v>
      </c>
      <c r="K626" s="874" t="s">
        <v>704</v>
      </c>
      <c r="L626" s="874" t="s">
        <v>705</v>
      </c>
      <c r="M626" s="874"/>
      <c r="N626" s="874"/>
      <c r="O626" s="874"/>
      <c r="P626" s="874"/>
      <c r="Q626" s="874"/>
      <c r="R626" s="874"/>
      <c r="S626" s="874"/>
      <c r="T626" s="874"/>
      <c r="U626" s="874"/>
      <c r="V626" s="874"/>
      <c r="W626" s="874"/>
      <c r="X626" s="874"/>
      <c r="Y626" s="874"/>
      <c r="Z626" s="874"/>
      <c r="AA626" s="874"/>
      <c r="AB626" s="874"/>
      <c r="AC626" s="874"/>
      <c r="AD626" s="874"/>
      <c r="AE626" s="874"/>
      <c r="AF626" s="874"/>
    </row>
    <row r="627" spans="1:32" x14ac:dyDescent="0.2">
      <c r="A627" s="872" t="s">
        <v>3361</v>
      </c>
      <c r="B627" s="874" t="s">
        <v>142</v>
      </c>
      <c r="C627" s="874" t="s">
        <v>780</v>
      </c>
      <c r="D627" s="874" t="s">
        <v>774</v>
      </c>
      <c r="E627" s="874" t="s">
        <v>779</v>
      </c>
      <c r="F627" s="874"/>
      <c r="G627" s="874"/>
      <c r="H627" s="874"/>
      <c r="I627" s="874"/>
      <c r="J627" s="874"/>
      <c r="K627" s="874"/>
      <c r="L627" s="874"/>
      <c r="M627" s="874"/>
      <c r="N627" s="874"/>
      <c r="O627" s="874"/>
      <c r="P627" s="874"/>
      <c r="Q627" s="874"/>
      <c r="R627" s="874"/>
      <c r="S627" s="874"/>
      <c r="T627" s="874"/>
      <c r="U627" s="874"/>
      <c r="V627" s="874"/>
      <c r="W627" s="874"/>
      <c r="X627" s="874"/>
      <c r="Y627" s="874"/>
      <c r="Z627" s="874"/>
      <c r="AA627" s="874"/>
      <c r="AB627" s="874"/>
      <c r="AC627" s="874"/>
      <c r="AD627" s="874"/>
      <c r="AE627" s="874"/>
      <c r="AF627" s="874"/>
    </row>
    <row r="628" spans="1:32" x14ac:dyDescent="0.2">
      <c r="A628" s="872" t="s">
        <v>3362</v>
      </c>
      <c r="B628" s="874" t="s">
        <v>143</v>
      </c>
      <c r="C628" s="874" t="s">
        <v>2690</v>
      </c>
      <c r="D628" s="874"/>
      <c r="E628" s="874"/>
      <c r="F628" s="874"/>
      <c r="G628" s="874"/>
      <c r="H628" s="874"/>
      <c r="I628" s="874"/>
      <c r="J628" s="874"/>
      <c r="K628" s="874"/>
      <c r="L628" s="874"/>
      <c r="M628" s="874"/>
      <c r="N628" s="874"/>
      <c r="O628" s="874"/>
      <c r="P628" s="874"/>
      <c r="Q628" s="874"/>
      <c r="R628" s="874"/>
      <c r="S628" s="874"/>
      <c r="T628" s="874"/>
      <c r="U628" s="874"/>
      <c r="V628" s="874"/>
      <c r="W628" s="874"/>
      <c r="X628" s="874"/>
      <c r="Y628" s="874"/>
      <c r="Z628" s="874"/>
      <c r="AA628" s="874"/>
      <c r="AB628" s="874"/>
      <c r="AC628" s="874"/>
      <c r="AD628" s="874"/>
      <c r="AE628" s="874"/>
      <c r="AF628" s="874"/>
    </row>
    <row r="629" spans="1:32" x14ac:dyDescent="0.2">
      <c r="A629" s="872" t="s">
        <v>3363</v>
      </c>
      <c r="B629" s="874" t="s">
        <v>612</v>
      </c>
      <c r="C629" s="874" t="s">
        <v>2182</v>
      </c>
      <c r="D629" s="874" t="s">
        <v>2183</v>
      </c>
      <c r="E629" s="874" t="s">
        <v>872</v>
      </c>
      <c r="F629" s="874" t="s">
        <v>2185</v>
      </c>
      <c r="G629" s="874" t="s">
        <v>2596</v>
      </c>
      <c r="H629" s="874" t="s">
        <v>2184</v>
      </c>
      <c r="I629" s="874"/>
      <c r="J629" s="874"/>
      <c r="K629" s="874"/>
      <c r="L629" s="874"/>
      <c r="M629" s="874"/>
      <c r="N629" s="874"/>
      <c r="O629" s="874"/>
      <c r="P629" s="874"/>
      <c r="Q629" s="874"/>
      <c r="R629" s="874"/>
      <c r="S629" s="874"/>
      <c r="T629" s="874"/>
      <c r="U629" s="874"/>
      <c r="V629" s="874"/>
      <c r="W629" s="874"/>
      <c r="X629" s="874"/>
      <c r="Y629" s="874"/>
      <c r="Z629" s="874"/>
      <c r="AA629" s="874"/>
      <c r="AB629" s="874"/>
      <c r="AC629" s="874"/>
      <c r="AD629" s="874"/>
      <c r="AE629" s="874"/>
      <c r="AF629" s="874"/>
    </row>
    <row r="630" spans="1:32" x14ac:dyDescent="0.2">
      <c r="A630" s="872" t="s">
        <v>3364</v>
      </c>
      <c r="B630" s="874" t="s">
        <v>607</v>
      </c>
      <c r="C630" s="874" t="s">
        <v>699</v>
      </c>
      <c r="D630" s="874" t="s">
        <v>700</v>
      </c>
      <c r="E630" s="874" t="s">
        <v>742</v>
      </c>
      <c r="F630" s="874"/>
      <c r="G630" s="874"/>
      <c r="H630" s="874"/>
      <c r="I630" s="874"/>
      <c r="J630" s="874"/>
      <c r="K630" s="874"/>
      <c r="L630" s="874"/>
      <c r="M630" s="874"/>
      <c r="N630" s="874"/>
      <c r="O630" s="874"/>
      <c r="P630" s="874"/>
      <c r="Q630" s="874"/>
      <c r="R630" s="874"/>
      <c r="S630" s="874"/>
      <c r="T630" s="874"/>
      <c r="U630" s="874"/>
      <c r="V630" s="874"/>
      <c r="W630" s="874"/>
      <c r="X630" s="874"/>
      <c r="Y630" s="874"/>
      <c r="Z630" s="874"/>
      <c r="AA630" s="874"/>
      <c r="AB630" s="874"/>
      <c r="AC630" s="874"/>
      <c r="AD630" s="874"/>
      <c r="AE630" s="874"/>
      <c r="AF630" s="874"/>
    </row>
    <row r="631" spans="1:32" x14ac:dyDescent="0.2">
      <c r="A631" s="872" t="s">
        <v>3365</v>
      </c>
      <c r="B631" s="874" t="s">
        <v>608</v>
      </c>
      <c r="C631" s="874" t="s">
        <v>701</v>
      </c>
      <c r="D631" s="874" t="s">
        <v>704</v>
      </c>
      <c r="E631" s="874" t="s">
        <v>739</v>
      </c>
      <c r="F631" s="874" t="s">
        <v>962</v>
      </c>
      <c r="G631" s="874" t="s">
        <v>2180</v>
      </c>
      <c r="H631" s="874" t="s">
        <v>2307</v>
      </c>
      <c r="I631" s="874" t="s">
        <v>2390</v>
      </c>
      <c r="J631" s="874" t="s">
        <v>2512</v>
      </c>
      <c r="K631" s="874"/>
      <c r="L631" s="874"/>
      <c r="M631" s="874"/>
      <c r="N631" s="874"/>
      <c r="O631" s="874"/>
      <c r="P631" s="874"/>
      <c r="Q631" s="874"/>
      <c r="R631" s="874"/>
      <c r="S631" s="874"/>
      <c r="T631" s="874"/>
      <c r="U631" s="874"/>
      <c r="V631" s="874"/>
      <c r="W631" s="874"/>
      <c r="X631" s="874"/>
      <c r="Y631" s="874"/>
      <c r="Z631" s="874"/>
      <c r="AA631" s="874"/>
      <c r="AB631" s="874"/>
      <c r="AC631" s="874"/>
      <c r="AD631" s="874"/>
      <c r="AE631" s="874"/>
      <c r="AF631" s="874"/>
    </row>
    <row r="632" spans="1:32" x14ac:dyDescent="0.2">
      <c r="A632" s="872" t="s">
        <v>3366</v>
      </c>
      <c r="B632" s="874" t="s">
        <v>614</v>
      </c>
      <c r="C632" s="874" t="s">
        <v>734</v>
      </c>
      <c r="D632" s="874" t="s">
        <v>1074</v>
      </c>
      <c r="E632" s="874" t="s">
        <v>1033</v>
      </c>
      <c r="F632" s="874"/>
      <c r="G632" s="874"/>
      <c r="H632" s="874"/>
      <c r="I632" s="874"/>
      <c r="J632" s="874"/>
      <c r="K632" s="874"/>
      <c r="L632" s="874"/>
      <c r="M632" s="874"/>
      <c r="N632" s="874"/>
      <c r="O632" s="874"/>
      <c r="P632" s="874"/>
      <c r="Q632" s="874"/>
      <c r="R632" s="874"/>
      <c r="S632" s="874"/>
      <c r="T632" s="874"/>
      <c r="U632" s="874"/>
      <c r="V632" s="874"/>
      <c r="W632" s="874"/>
      <c r="X632" s="874"/>
      <c r="Y632" s="874"/>
      <c r="Z632" s="874"/>
      <c r="AA632" s="874"/>
      <c r="AB632" s="874"/>
      <c r="AC632" s="874"/>
      <c r="AD632" s="874"/>
      <c r="AE632" s="874"/>
      <c r="AF632" s="874"/>
    </row>
    <row r="633" spans="1:32" x14ac:dyDescent="0.2">
      <c r="A633" s="872" t="s">
        <v>3367</v>
      </c>
      <c r="B633" s="874" t="s">
        <v>618</v>
      </c>
      <c r="C633" s="874" t="s">
        <v>697</v>
      </c>
      <c r="D633" s="874" t="s">
        <v>799</v>
      </c>
      <c r="E633" s="874"/>
      <c r="F633" s="874"/>
      <c r="G633" s="874"/>
      <c r="H633" s="874"/>
      <c r="I633" s="874"/>
      <c r="J633" s="874"/>
      <c r="K633" s="874"/>
      <c r="L633" s="874"/>
      <c r="M633" s="874"/>
      <c r="N633" s="874"/>
      <c r="O633" s="874"/>
      <c r="P633" s="874"/>
      <c r="Q633" s="874"/>
      <c r="R633" s="874"/>
      <c r="S633" s="874"/>
      <c r="T633" s="874"/>
      <c r="U633" s="874"/>
      <c r="V633" s="874"/>
      <c r="W633" s="874"/>
      <c r="X633" s="874"/>
      <c r="Y633" s="874"/>
      <c r="Z633" s="874"/>
      <c r="AA633" s="874"/>
      <c r="AB633" s="874"/>
      <c r="AC633" s="874"/>
      <c r="AD633" s="874"/>
      <c r="AE633" s="874"/>
      <c r="AF633" s="874"/>
    </row>
    <row r="634" spans="1:32" x14ac:dyDescent="0.2">
      <c r="A634" s="872" t="s">
        <v>3368</v>
      </c>
      <c r="B634" s="874" t="s">
        <v>609</v>
      </c>
      <c r="C634" s="874" t="s">
        <v>696</v>
      </c>
      <c r="D634" s="874"/>
      <c r="E634" s="874"/>
      <c r="F634" s="874"/>
      <c r="G634" s="874"/>
      <c r="H634" s="874"/>
      <c r="I634" s="874"/>
      <c r="J634" s="874"/>
      <c r="K634" s="874"/>
      <c r="L634" s="874"/>
      <c r="M634" s="874"/>
      <c r="N634" s="874"/>
      <c r="O634" s="874"/>
      <c r="P634" s="874"/>
      <c r="Q634" s="874"/>
      <c r="R634" s="874"/>
      <c r="S634" s="874"/>
      <c r="T634" s="874"/>
      <c r="U634" s="874"/>
      <c r="V634" s="874"/>
      <c r="W634" s="874"/>
      <c r="X634" s="874"/>
      <c r="Y634" s="874"/>
      <c r="Z634" s="874"/>
      <c r="AA634" s="874"/>
      <c r="AB634" s="874"/>
      <c r="AC634" s="874"/>
      <c r="AD634" s="874"/>
      <c r="AE634" s="874"/>
      <c r="AF634" s="874"/>
    </row>
    <row r="635" spans="1:32" x14ac:dyDescent="0.2">
      <c r="A635" s="872" t="s">
        <v>3369</v>
      </c>
      <c r="B635" s="874" t="s">
        <v>616</v>
      </c>
      <c r="C635" s="874" t="s">
        <v>1087</v>
      </c>
      <c r="D635" s="874" t="s">
        <v>698</v>
      </c>
      <c r="E635" s="874" t="s">
        <v>703</v>
      </c>
      <c r="F635" s="874" t="s">
        <v>2079</v>
      </c>
      <c r="G635" s="874"/>
      <c r="H635" s="874"/>
      <c r="I635" s="874"/>
      <c r="J635" s="874"/>
      <c r="K635" s="874"/>
      <c r="L635" s="874"/>
      <c r="M635" s="874"/>
      <c r="N635" s="874"/>
      <c r="O635" s="874"/>
      <c r="P635" s="874"/>
      <c r="Q635" s="874"/>
      <c r="R635" s="874"/>
      <c r="S635" s="874"/>
      <c r="T635" s="874"/>
      <c r="U635" s="874"/>
      <c r="V635" s="874"/>
      <c r="W635" s="874"/>
      <c r="X635" s="874"/>
      <c r="Y635" s="874"/>
      <c r="Z635" s="874"/>
      <c r="AA635" s="874"/>
      <c r="AB635" s="874"/>
      <c r="AC635" s="874"/>
      <c r="AD635" s="874"/>
      <c r="AE635" s="874"/>
      <c r="AF635" s="874"/>
    </row>
    <row r="636" spans="1:32" x14ac:dyDescent="0.2">
      <c r="A636" s="872" t="s">
        <v>3370</v>
      </c>
      <c r="B636" s="874" t="s">
        <v>610</v>
      </c>
      <c r="C636" s="874" t="s">
        <v>858</v>
      </c>
      <c r="D636" s="874" t="s">
        <v>2676</v>
      </c>
      <c r="E636" s="874" t="s">
        <v>2677</v>
      </c>
      <c r="F636" s="874" t="s">
        <v>943</v>
      </c>
      <c r="G636" s="874" t="s">
        <v>1085</v>
      </c>
      <c r="H636" s="874"/>
      <c r="I636" s="874"/>
      <c r="J636" s="874"/>
      <c r="K636" s="874"/>
      <c r="L636" s="874"/>
      <c r="M636" s="874"/>
      <c r="N636" s="874"/>
      <c r="O636" s="874"/>
      <c r="P636" s="874"/>
      <c r="Q636" s="874"/>
      <c r="R636" s="874"/>
      <c r="S636" s="874"/>
      <c r="T636" s="874"/>
      <c r="U636" s="874"/>
      <c r="V636" s="874"/>
      <c r="W636" s="874"/>
      <c r="X636" s="874"/>
      <c r="Y636" s="874"/>
      <c r="Z636" s="874"/>
      <c r="AA636" s="874"/>
      <c r="AB636" s="874"/>
      <c r="AC636" s="874"/>
      <c r="AD636" s="874"/>
      <c r="AE636" s="874"/>
      <c r="AF636" s="874"/>
    </row>
    <row r="637" spans="1:32" x14ac:dyDescent="0.2">
      <c r="A637" s="872" t="s">
        <v>3371</v>
      </c>
      <c r="B637" s="874" t="s">
        <v>615</v>
      </c>
      <c r="C637" s="874" t="s">
        <v>731</v>
      </c>
      <c r="D637" s="874" t="s">
        <v>757</v>
      </c>
      <c r="E637" s="874" t="s">
        <v>2513</v>
      </c>
      <c r="F637" s="874"/>
      <c r="G637" s="874"/>
      <c r="H637" s="874"/>
      <c r="I637" s="874"/>
      <c r="J637" s="874"/>
      <c r="K637" s="874"/>
      <c r="L637" s="874"/>
      <c r="M637" s="874"/>
      <c r="N637" s="874"/>
      <c r="O637" s="874"/>
      <c r="P637" s="874"/>
      <c r="Q637" s="874"/>
      <c r="R637" s="874"/>
      <c r="S637" s="874"/>
      <c r="T637" s="874"/>
      <c r="U637" s="874"/>
      <c r="V637" s="874"/>
      <c r="W637" s="874"/>
      <c r="X637" s="874"/>
      <c r="Y637" s="874"/>
      <c r="Z637" s="874"/>
      <c r="AA637" s="874"/>
      <c r="AB637" s="874"/>
      <c r="AC637" s="874"/>
      <c r="AD637" s="874"/>
      <c r="AE637" s="874"/>
      <c r="AF637" s="874"/>
    </row>
    <row r="638" spans="1:32" x14ac:dyDescent="0.2">
      <c r="A638" s="872" t="s">
        <v>3372</v>
      </c>
      <c r="B638" s="874" t="s">
        <v>613</v>
      </c>
      <c r="C638" s="874" t="s">
        <v>825</v>
      </c>
      <c r="D638" s="874" t="s">
        <v>962</v>
      </c>
      <c r="E638" s="874" t="s">
        <v>2298</v>
      </c>
      <c r="F638" s="874"/>
      <c r="G638" s="874"/>
      <c r="H638" s="874"/>
      <c r="I638" s="874"/>
      <c r="J638" s="874"/>
      <c r="K638" s="874"/>
      <c r="L638" s="874"/>
      <c r="M638" s="874"/>
      <c r="N638" s="874"/>
      <c r="O638" s="874"/>
      <c r="P638" s="874"/>
      <c r="Q638" s="874"/>
      <c r="R638" s="874"/>
      <c r="S638" s="874"/>
      <c r="T638" s="874"/>
      <c r="U638" s="874"/>
      <c r="V638" s="874"/>
      <c r="W638" s="874"/>
      <c r="X638" s="874"/>
      <c r="Y638" s="874"/>
      <c r="Z638" s="874"/>
      <c r="AA638" s="874"/>
      <c r="AB638" s="874"/>
      <c r="AC638" s="874"/>
      <c r="AD638" s="874"/>
      <c r="AE638" s="874"/>
      <c r="AF638" s="874"/>
    </row>
    <row r="639" spans="1:32" x14ac:dyDescent="0.2">
      <c r="A639" s="872" t="s">
        <v>3373</v>
      </c>
      <c r="B639" s="874" t="s">
        <v>606</v>
      </c>
      <c r="C639" s="874" t="s">
        <v>799</v>
      </c>
      <c r="D639" s="874"/>
      <c r="E639" s="874"/>
      <c r="F639" s="874"/>
      <c r="G639" s="874"/>
      <c r="H639" s="874"/>
      <c r="I639" s="874"/>
      <c r="J639" s="874"/>
      <c r="K639" s="874"/>
      <c r="L639" s="874"/>
      <c r="M639" s="874"/>
      <c r="N639" s="874"/>
      <c r="O639" s="874"/>
      <c r="P639" s="874"/>
      <c r="Q639" s="874"/>
      <c r="R639" s="874"/>
      <c r="S639" s="874"/>
      <c r="T639" s="874"/>
      <c r="U639" s="874"/>
      <c r="V639" s="874"/>
      <c r="W639" s="874"/>
      <c r="X639" s="874"/>
      <c r="Y639" s="874"/>
      <c r="Z639" s="874"/>
      <c r="AA639" s="874"/>
      <c r="AB639" s="874"/>
      <c r="AC639" s="874"/>
      <c r="AD639" s="874"/>
      <c r="AE639" s="874"/>
      <c r="AF639" s="874"/>
    </row>
    <row r="640" spans="1:32" x14ac:dyDescent="0.2">
      <c r="A640" s="872" t="s">
        <v>3374</v>
      </c>
      <c r="B640" s="874" t="s">
        <v>617</v>
      </c>
      <c r="C640" s="874" t="s">
        <v>949</v>
      </c>
      <c r="D640" s="874" t="s">
        <v>936</v>
      </c>
      <c r="E640" s="874" t="s">
        <v>2095</v>
      </c>
      <c r="F640" s="874"/>
      <c r="G640" s="874"/>
      <c r="H640" s="874"/>
      <c r="I640" s="874"/>
      <c r="J640" s="874"/>
      <c r="K640" s="874"/>
      <c r="L640" s="874"/>
      <c r="M640" s="874"/>
      <c r="N640" s="874"/>
      <c r="O640" s="874"/>
      <c r="P640" s="874"/>
      <c r="Q640" s="874"/>
      <c r="R640" s="874"/>
      <c r="S640" s="874"/>
      <c r="T640" s="874"/>
      <c r="U640" s="874"/>
      <c r="V640" s="874"/>
      <c r="W640" s="874"/>
      <c r="X640" s="874"/>
      <c r="Y640" s="874"/>
      <c r="Z640" s="874"/>
      <c r="AA640" s="874"/>
      <c r="AB640" s="874"/>
      <c r="AC640" s="874"/>
      <c r="AD640" s="874"/>
      <c r="AE640" s="874"/>
      <c r="AF640" s="874"/>
    </row>
    <row r="641" spans="1:32" x14ac:dyDescent="0.2">
      <c r="A641" s="872" t="s">
        <v>3375</v>
      </c>
      <c r="B641" s="874" t="s">
        <v>611</v>
      </c>
      <c r="C641" s="874" t="s">
        <v>776</v>
      </c>
      <c r="D641" s="874" t="s">
        <v>1086</v>
      </c>
      <c r="E641" s="874" t="s">
        <v>2392</v>
      </c>
      <c r="F641" s="874" t="s">
        <v>2181</v>
      </c>
      <c r="G641" s="874"/>
      <c r="H641" s="874"/>
      <c r="I641" s="874"/>
      <c r="J641" s="874"/>
      <c r="K641" s="874"/>
      <c r="L641" s="874"/>
      <c r="M641" s="874"/>
      <c r="N641" s="874"/>
      <c r="O641" s="874"/>
      <c r="P641" s="874"/>
      <c r="Q641" s="874"/>
      <c r="R641" s="874"/>
      <c r="S641" s="874"/>
      <c r="T641" s="874"/>
      <c r="U641" s="874"/>
      <c r="V641" s="874"/>
      <c r="W641" s="874"/>
      <c r="X641" s="874"/>
      <c r="Y641" s="874"/>
      <c r="Z641" s="874"/>
      <c r="AA641" s="874"/>
      <c r="AB641" s="874"/>
      <c r="AC641" s="874"/>
      <c r="AD641" s="874"/>
      <c r="AE641" s="874"/>
      <c r="AF641" s="874"/>
    </row>
    <row r="642" spans="1:32" x14ac:dyDescent="0.2">
      <c r="A642" s="872" t="s">
        <v>3376</v>
      </c>
      <c r="B642" s="874" t="s">
        <v>619</v>
      </c>
      <c r="C642" s="874" t="s">
        <v>737</v>
      </c>
      <c r="D642" s="874"/>
      <c r="E642" s="874"/>
      <c r="F642" s="874"/>
      <c r="G642" s="874"/>
      <c r="H642" s="874"/>
      <c r="I642" s="874"/>
      <c r="J642" s="874"/>
      <c r="K642" s="874"/>
      <c r="L642" s="874"/>
      <c r="M642" s="874"/>
      <c r="N642" s="874"/>
      <c r="O642" s="874"/>
      <c r="P642" s="874"/>
      <c r="Q642" s="874"/>
      <c r="R642" s="874"/>
      <c r="S642" s="874"/>
      <c r="T642" s="874"/>
      <c r="U642" s="874"/>
      <c r="V642" s="874"/>
      <c r="W642" s="874"/>
      <c r="X642" s="874"/>
      <c r="Y642" s="874"/>
      <c r="Z642" s="874"/>
      <c r="AA642" s="874"/>
      <c r="AB642" s="874"/>
      <c r="AC642" s="874"/>
      <c r="AD642" s="874"/>
      <c r="AE642" s="874"/>
      <c r="AF642" s="874"/>
    </row>
    <row r="643" spans="1:32" x14ac:dyDescent="0.2">
      <c r="A643" s="872" t="s">
        <v>3377</v>
      </c>
      <c r="B643" s="874" t="s">
        <v>66</v>
      </c>
      <c r="C643" s="874" t="s">
        <v>771</v>
      </c>
      <c r="D643" s="874" t="s">
        <v>697</v>
      </c>
      <c r="E643" s="874" t="s">
        <v>698</v>
      </c>
      <c r="F643" s="874" t="s">
        <v>699</v>
      </c>
      <c r="G643" s="874" t="s">
        <v>700</v>
      </c>
      <c r="H643" s="874" t="s">
        <v>701</v>
      </c>
      <c r="I643" s="874" t="s">
        <v>696</v>
      </c>
      <c r="J643" s="874" t="s">
        <v>702</v>
      </c>
      <c r="K643" s="874" t="s">
        <v>703</v>
      </c>
      <c r="L643" s="874" t="s">
        <v>704</v>
      </c>
      <c r="M643" s="874" t="s">
        <v>772</v>
      </c>
      <c r="N643" s="874" t="s">
        <v>2556</v>
      </c>
      <c r="O643" s="874"/>
      <c r="P643" s="874"/>
      <c r="Q643" s="874"/>
      <c r="R643" s="874"/>
      <c r="S643" s="874"/>
      <c r="T643" s="874"/>
      <c r="U643" s="874"/>
      <c r="V643" s="874"/>
      <c r="W643" s="874"/>
      <c r="X643" s="874"/>
      <c r="Y643" s="874"/>
      <c r="Z643" s="874"/>
      <c r="AA643" s="874"/>
      <c r="AB643" s="874"/>
      <c r="AC643" s="874"/>
      <c r="AD643" s="874"/>
      <c r="AE643" s="874"/>
      <c r="AF643" s="874"/>
    </row>
    <row r="644" spans="1:32" x14ac:dyDescent="0.2">
      <c r="A644" s="872" t="s">
        <v>3378</v>
      </c>
      <c r="B644" s="874" t="s">
        <v>145</v>
      </c>
      <c r="C644" s="874" t="s">
        <v>2296</v>
      </c>
      <c r="D644" s="874" t="s">
        <v>770</v>
      </c>
      <c r="E644" s="874" t="s">
        <v>780</v>
      </c>
      <c r="F644" s="874"/>
      <c r="G644" s="874"/>
      <c r="H644" s="874"/>
      <c r="I644" s="874"/>
      <c r="J644" s="874"/>
      <c r="K644" s="874"/>
      <c r="L644" s="874"/>
      <c r="M644" s="874"/>
      <c r="N644" s="874"/>
      <c r="O644" s="874"/>
      <c r="P644" s="874"/>
      <c r="Q644" s="874"/>
      <c r="R644" s="874"/>
      <c r="S644" s="874"/>
      <c r="T644" s="874"/>
      <c r="U644" s="874"/>
      <c r="V644" s="874"/>
      <c r="W644" s="874"/>
      <c r="X644" s="874"/>
      <c r="Y644" s="874"/>
      <c r="Z644" s="874"/>
      <c r="AA644" s="874"/>
      <c r="AB644" s="874"/>
      <c r="AC644" s="874"/>
      <c r="AD644" s="874"/>
      <c r="AE644" s="874"/>
      <c r="AF644" s="874"/>
    </row>
    <row r="645" spans="1:32" x14ac:dyDescent="0.2">
      <c r="A645" s="872" t="s">
        <v>3379</v>
      </c>
      <c r="B645" s="874" t="s">
        <v>144</v>
      </c>
      <c r="C645" s="875" t="s">
        <v>824</v>
      </c>
      <c r="D645" s="874" t="s">
        <v>745</v>
      </c>
      <c r="E645" s="874"/>
      <c r="F645" s="874"/>
      <c r="G645" s="874"/>
      <c r="H645" s="874"/>
      <c r="J645" s="874"/>
      <c r="K645" s="874"/>
      <c r="L645" s="874"/>
      <c r="M645" s="874"/>
      <c r="N645" s="874"/>
      <c r="O645" s="874"/>
      <c r="P645" s="874"/>
      <c r="Q645" s="874"/>
      <c r="R645" s="874"/>
      <c r="S645" s="874"/>
      <c r="T645" s="874"/>
      <c r="U645" s="874"/>
      <c r="V645" s="874"/>
      <c r="W645" s="874"/>
      <c r="X645" s="874"/>
      <c r="Y645" s="874"/>
      <c r="Z645" s="874"/>
      <c r="AA645" s="874"/>
      <c r="AB645" s="874"/>
      <c r="AC645" s="874"/>
      <c r="AD645" s="874"/>
      <c r="AE645" s="874"/>
      <c r="AF645" s="874"/>
    </row>
    <row r="646" spans="1:32" x14ac:dyDescent="0.2">
      <c r="A646" s="872" t="s">
        <v>3380</v>
      </c>
      <c r="B646" s="874" t="s">
        <v>146</v>
      </c>
      <c r="C646" s="874" t="s">
        <v>728</v>
      </c>
      <c r="D646" s="874" t="s">
        <v>812</v>
      </c>
      <c r="E646" s="874" t="s">
        <v>825</v>
      </c>
      <c r="F646" s="874"/>
      <c r="G646" s="874"/>
      <c r="H646" s="874"/>
      <c r="I646" s="874"/>
      <c r="J646" s="874"/>
      <c r="K646" s="874"/>
      <c r="L646" s="874"/>
      <c r="M646" s="874"/>
      <c r="N646" s="874"/>
      <c r="O646" s="874"/>
      <c r="P646" s="874"/>
      <c r="Q646" s="874"/>
      <c r="R646" s="874"/>
      <c r="S646" s="874"/>
      <c r="T646" s="874"/>
      <c r="U646" s="874"/>
      <c r="V646" s="874"/>
      <c r="W646" s="874"/>
      <c r="X646" s="874"/>
      <c r="Y646" s="874"/>
      <c r="Z646" s="874"/>
      <c r="AA646" s="874"/>
      <c r="AB646" s="874"/>
      <c r="AC646" s="874"/>
      <c r="AD646" s="874"/>
      <c r="AE646" s="874"/>
      <c r="AF646" s="874"/>
    </row>
    <row r="647" spans="1:32" x14ac:dyDescent="0.2">
      <c r="A647" s="872" t="s">
        <v>3381</v>
      </c>
      <c r="B647" s="874" t="s">
        <v>147</v>
      </c>
      <c r="C647" s="874" t="s">
        <v>2048</v>
      </c>
      <c r="D647" s="874" t="s">
        <v>2049</v>
      </c>
      <c r="E647" s="874"/>
      <c r="F647" s="874"/>
      <c r="G647" s="874"/>
      <c r="H647" s="874"/>
      <c r="I647" s="874"/>
      <c r="J647" s="874"/>
      <c r="K647" s="874"/>
      <c r="L647" s="874"/>
      <c r="M647" s="874"/>
      <c r="N647" s="874"/>
      <c r="O647" s="874"/>
      <c r="P647" s="874"/>
      <c r="Q647" s="874"/>
      <c r="R647" s="874"/>
      <c r="S647" s="874"/>
      <c r="T647" s="874"/>
      <c r="U647" s="874"/>
      <c r="V647" s="874"/>
      <c r="W647" s="874"/>
      <c r="X647" s="874"/>
      <c r="Y647" s="874"/>
      <c r="Z647" s="874"/>
      <c r="AA647" s="874"/>
      <c r="AB647" s="874"/>
      <c r="AC647" s="874"/>
      <c r="AD647" s="874"/>
      <c r="AE647" s="874"/>
      <c r="AF647" s="874"/>
    </row>
    <row r="648" spans="1:32" x14ac:dyDescent="0.2">
      <c r="A648" s="872" t="s">
        <v>3382</v>
      </c>
      <c r="B648" s="874" t="s">
        <v>3383</v>
      </c>
      <c r="C648" s="874" t="s">
        <v>3648</v>
      </c>
      <c r="D648" s="874"/>
      <c r="E648" s="874"/>
      <c r="F648" s="874"/>
      <c r="G648" s="874"/>
      <c r="H648" s="874"/>
      <c r="I648" s="874"/>
      <c r="J648" s="874"/>
      <c r="K648" s="874"/>
      <c r="L648" s="874"/>
      <c r="M648" s="874"/>
      <c r="N648" s="874"/>
      <c r="O648" s="874"/>
      <c r="P648" s="874"/>
      <c r="Q648" s="874"/>
      <c r="R648" s="874"/>
      <c r="S648" s="874"/>
      <c r="T648" s="874"/>
      <c r="U648" s="874"/>
      <c r="V648" s="874"/>
      <c r="W648" s="874"/>
      <c r="X648" s="874"/>
      <c r="Y648" s="874"/>
      <c r="Z648" s="874"/>
      <c r="AA648" s="874"/>
      <c r="AB648" s="874"/>
      <c r="AC648" s="874"/>
      <c r="AD648" s="874"/>
      <c r="AE648" s="874"/>
      <c r="AF648" s="874"/>
    </row>
    <row r="649" spans="1:32" x14ac:dyDescent="0.2">
      <c r="A649" s="872" t="s">
        <v>3384</v>
      </c>
      <c r="B649" s="874" t="s">
        <v>620</v>
      </c>
      <c r="C649" s="874" t="s">
        <v>734</v>
      </c>
      <c r="D649" s="874"/>
      <c r="E649" s="874"/>
      <c r="F649" s="874"/>
      <c r="G649" s="874"/>
      <c r="H649" s="874"/>
      <c r="I649" s="874"/>
      <c r="J649" s="874"/>
      <c r="K649" s="874"/>
      <c r="L649" s="874"/>
      <c r="M649" s="874"/>
      <c r="N649" s="874"/>
      <c r="O649" s="874"/>
      <c r="P649" s="874"/>
      <c r="Q649" s="874"/>
      <c r="R649" s="874"/>
      <c r="S649" s="874"/>
      <c r="T649" s="874"/>
      <c r="U649" s="874"/>
      <c r="V649" s="874"/>
      <c r="W649" s="874"/>
      <c r="X649" s="874"/>
      <c r="Y649" s="874"/>
      <c r="Z649" s="874"/>
      <c r="AA649" s="874"/>
      <c r="AB649" s="874"/>
      <c r="AC649" s="874"/>
      <c r="AD649" s="874"/>
      <c r="AE649" s="874"/>
      <c r="AF649" s="874"/>
    </row>
    <row r="650" spans="1:32" x14ac:dyDescent="0.2">
      <c r="A650" s="872" t="s">
        <v>3385</v>
      </c>
      <c r="B650" s="874" t="s">
        <v>623</v>
      </c>
      <c r="C650" s="874" t="s">
        <v>700</v>
      </c>
      <c r="D650" s="874" t="s">
        <v>2665</v>
      </c>
      <c r="E650" s="874" t="s">
        <v>2666</v>
      </c>
      <c r="F650" s="874"/>
      <c r="G650" s="874"/>
      <c r="H650" s="874"/>
      <c r="I650" s="874"/>
      <c r="J650" s="874"/>
      <c r="K650" s="874"/>
      <c r="L650" s="874"/>
      <c r="M650" s="874"/>
      <c r="N650" s="874"/>
      <c r="O650" s="874"/>
      <c r="P650" s="874"/>
      <c r="Q650" s="874"/>
      <c r="R650" s="874"/>
      <c r="S650" s="874"/>
      <c r="T650" s="874"/>
      <c r="U650" s="874"/>
      <c r="V650" s="874"/>
      <c r="W650" s="874"/>
      <c r="X650" s="874"/>
      <c r="Y650" s="874"/>
      <c r="Z650" s="874"/>
      <c r="AA650" s="874"/>
      <c r="AB650" s="874"/>
      <c r="AC650" s="874"/>
      <c r="AD650" s="874"/>
      <c r="AE650" s="874"/>
      <c r="AF650" s="874"/>
    </row>
    <row r="651" spans="1:32" x14ac:dyDescent="0.2">
      <c r="A651" s="872" t="s">
        <v>3386</v>
      </c>
      <c r="B651" s="874" t="s">
        <v>624</v>
      </c>
      <c r="C651" s="874" t="s">
        <v>704</v>
      </c>
      <c r="D651" s="874" t="s">
        <v>753</v>
      </c>
      <c r="E651" s="874" t="s">
        <v>823</v>
      </c>
      <c r="F651" s="874" t="s">
        <v>2186</v>
      </c>
      <c r="G651" s="874"/>
      <c r="H651" s="874"/>
      <c r="I651" s="874"/>
      <c r="J651" s="874"/>
      <c r="K651" s="874"/>
      <c r="L651" s="874"/>
      <c r="M651" s="874"/>
      <c r="N651" s="874"/>
      <c r="O651" s="874"/>
      <c r="P651" s="874"/>
      <c r="Q651" s="874"/>
      <c r="R651" s="874"/>
      <c r="S651" s="874"/>
      <c r="T651" s="874"/>
      <c r="U651" s="874"/>
      <c r="V651" s="874"/>
      <c r="W651" s="874"/>
      <c r="X651" s="874"/>
      <c r="Y651" s="874"/>
      <c r="Z651" s="874"/>
      <c r="AA651" s="874"/>
      <c r="AB651" s="874"/>
      <c r="AC651" s="874"/>
      <c r="AD651" s="874"/>
      <c r="AE651" s="874"/>
      <c r="AF651" s="874"/>
    </row>
    <row r="652" spans="1:32" x14ac:dyDescent="0.2">
      <c r="A652" s="872" t="s">
        <v>3387</v>
      </c>
      <c r="B652" s="874" t="s">
        <v>626</v>
      </c>
      <c r="C652" s="874" t="s">
        <v>708</v>
      </c>
      <c r="D652" s="874" t="s">
        <v>1088</v>
      </c>
      <c r="E652" s="874" t="s">
        <v>710</v>
      </c>
      <c r="F652" s="874" t="s">
        <v>699</v>
      </c>
      <c r="G652" s="874" t="s">
        <v>983</v>
      </c>
      <c r="H652" s="874" t="s">
        <v>2451</v>
      </c>
      <c r="I652" s="874" t="s">
        <v>2514</v>
      </c>
      <c r="J652" s="874"/>
      <c r="K652" s="874"/>
      <c r="L652" s="874"/>
      <c r="M652" s="874"/>
      <c r="N652" s="874"/>
      <c r="O652" s="874"/>
      <c r="P652" s="874"/>
      <c r="Q652" s="874"/>
      <c r="R652" s="874"/>
      <c r="S652" s="874"/>
      <c r="T652" s="874"/>
      <c r="U652" s="874"/>
      <c r="V652" s="874"/>
      <c r="W652" s="874"/>
      <c r="X652" s="874"/>
      <c r="Y652" s="874"/>
      <c r="Z652" s="874"/>
      <c r="AA652" s="874"/>
      <c r="AB652" s="874"/>
      <c r="AC652" s="874"/>
      <c r="AD652" s="874"/>
      <c r="AE652" s="874"/>
      <c r="AF652" s="874"/>
    </row>
    <row r="653" spans="1:32" x14ac:dyDescent="0.2">
      <c r="A653" s="872" t="s">
        <v>3388</v>
      </c>
      <c r="B653" s="874" t="s">
        <v>627</v>
      </c>
      <c r="C653" s="874" t="s">
        <v>2188</v>
      </c>
      <c r="D653" s="874" t="s">
        <v>2250</v>
      </c>
      <c r="E653" s="874"/>
      <c r="F653" s="874"/>
      <c r="G653" s="874"/>
      <c r="H653" s="874"/>
      <c r="J653" s="874"/>
      <c r="L653" s="874"/>
      <c r="M653" s="874"/>
      <c r="N653" s="874"/>
      <c r="O653" s="874"/>
      <c r="P653" s="874"/>
      <c r="Q653" s="874"/>
      <c r="R653" s="874"/>
      <c r="S653" s="874"/>
      <c r="T653" s="874"/>
      <c r="U653" s="874"/>
      <c r="V653" s="874"/>
      <c r="W653" s="874"/>
      <c r="X653" s="874"/>
      <c r="Y653" s="874"/>
      <c r="Z653" s="874"/>
      <c r="AA653" s="874"/>
      <c r="AB653" s="874"/>
      <c r="AC653" s="874"/>
      <c r="AD653" s="874"/>
      <c r="AE653" s="874"/>
      <c r="AF653" s="874"/>
    </row>
    <row r="654" spans="1:32" x14ac:dyDescent="0.2">
      <c r="A654" s="872" t="s">
        <v>3389</v>
      </c>
      <c r="B654" s="874" t="s">
        <v>2642</v>
      </c>
      <c r="C654" s="874" t="s">
        <v>698</v>
      </c>
      <c r="D654" s="874" t="s">
        <v>759</v>
      </c>
      <c r="E654" s="874"/>
      <c r="F654" s="874"/>
      <c r="G654" s="874"/>
      <c r="H654" s="874"/>
      <c r="I654" s="874"/>
      <c r="J654" s="874"/>
      <c r="K654" s="874"/>
      <c r="L654" s="874"/>
      <c r="M654" s="874"/>
      <c r="N654" s="874"/>
      <c r="O654" s="874"/>
      <c r="P654" s="874"/>
      <c r="Q654" s="874"/>
      <c r="R654" s="874"/>
      <c r="S654" s="874"/>
      <c r="T654" s="874"/>
      <c r="U654" s="874"/>
      <c r="V654" s="874"/>
      <c r="W654" s="874"/>
      <c r="X654" s="874"/>
      <c r="Y654" s="874"/>
      <c r="Z654" s="874"/>
      <c r="AA654" s="874"/>
      <c r="AB654" s="874"/>
      <c r="AC654" s="874"/>
      <c r="AD654" s="874"/>
      <c r="AE654" s="874"/>
      <c r="AF654" s="874"/>
    </row>
    <row r="655" spans="1:32" x14ac:dyDescent="0.2">
      <c r="A655" s="872" t="s">
        <v>3390</v>
      </c>
      <c r="B655" s="874" t="s">
        <v>632</v>
      </c>
      <c r="C655" s="874" t="s">
        <v>697</v>
      </c>
      <c r="D655" s="874" t="s">
        <v>2048</v>
      </c>
      <c r="E655" s="874" t="s">
        <v>2174</v>
      </c>
      <c r="F655" s="874" t="s">
        <v>1019</v>
      </c>
      <c r="G655" s="874" t="s">
        <v>848</v>
      </c>
      <c r="H655" s="874" t="s">
        <v>703</v>
      </c>
      <c r="I655" s="874" t="s">
        <v>2065</v>
      </c>
      <c r="J655" s="874"/>
      <c r="K655" s="874"/>
      <c r="L655" s="874"/>
      <c r="M655" s="874"/>
      <c r="N655" s="874"/>
      <c r="O655" s="874"/>
      <c r="P655" s="874"/>
      <c r="Q655" s="874"/>
      <c r="R655" s="874"/>
      <c r="S655" s="874"/>
      <c r="T655" s="874"/>
      <c r="U655" s="874"/>
      <c r="V655" s="874"/>
      <c r="W655" s="874"/>
      <c r="X655" s="874"/>
      <c r="Y655" s="874"/>
      <c r="Z655" s="874"/>
      <c r="AA655" s="874"/>
      <c r="AB655" s="874"/>
      <c r="AC655" s="874"/>
      <c r="AD655" s="874"/>
      <c r="AE655" s="874"/>
      <c r="AF655" s="874"/>
    </row>
    <row r="656" spans="1:32" x14ac:dyDescent="0.2">
      <c r="A656" s="872" t="s">
        <v>3391</v>
      </c>
      <c r="B656" s="874" t="s">
        <v>630</v>
      </c>
      <c r="C656" s="874" t="s">
        <v>700</v>
      </c>
      <c r="D656" s="874" t="s">
        <v>814</v>
      </c>
      <c r="E656" s="874" t="s">
        <v>704</v>
      </c>
      <c r="F656" s="874" t="s">
        <v>1089</v>
      </c>
      <c r="G656" s="874" t="s">
        <v>703</v>
      </c>
      <c r="H656" s="874"/>
      <c r="I656" s="874"/>
      <c r="J656" s="874"/>
      <c r="K656" s="874"/>
      <c r="L656" s="874"/>
      <c r="M656" s="874"/>
      <c r="N656" s="874"/>
      <c r="O656" s="874"/>
      <c r="P656" s="874"/>
      <c r="Q656" s="874"/>
      <c r="R656" s="874"/>
      <c r="S656" s="874"/>
      <c r="T656" s="874"/>
      <c r="U656" s="874"/>
      <c r="V656" s="874"/>
      <c r="W656" s="874"/>
      <c r="X656" s="874"/>
      <c r="Y656" s="874"/>
      <c r="Z656" s="874"/>
      <c r="AA656" s="874"/>
      <c r="AB656" s="874"/>
      <c r="AC656" s="874"/>
      <c r="AD656" s="874"/>
      <c r="AE656" s="874"/>
      <c r="AF656" s="874"/>
    </row>
    <row r="657" spans="1:32" x14ac:dyDescent="0.2">
      <c r="A657" s="872" t="s">
        <v>3392</v>
      </c>
      <c r="B657" s="874" t="s">
        <v>622</v>
      </c>
      <c r="C657" s="874" t="s">
        <v>882</v>
      </c>
      <c r="D657" s="874" t="s">
        <v>2143</v>
      </c>
      <c r="E657" s="874"/>
      <c r="F657" s="874"/>
      <c r="G657" s="874"/>
      <c r="H657" s="874"/>
      <c r="I657" s="874"/>
      <c r="J657" s="874"/>
      <c r="K657" s="874"/>
      <c r="L657" s="874"/>
      <c r="M657" s="874"/>
      <c r="N657" s="874"/>
      <c r="O657" s="874"/>
      <c r="P657" s="874"/>
      <c r="Q657" s="874"/>
      <c r="R657" s="874"/>
      <c r="S657" s="874"/>
      <c r="T657" s="874"/>
      <c r="U657" s="874"/>
      <c r="V657" s="874"/>
      <c r="W657" s="874"/>
      <c r="X657" s="874"/>
      <c r="Y657" s="874"/>
      <c r="Z657" s="874"/>
      <c r="AA657" s="874"/>
      <c r="AB657" s="874"/>
      <c r="AC657" s="874"/>
      <c r="AD657" s="874"/>
      <c r="AE657" s="874"/>
      <c r="AF657" s="874"/>
    </row>
    <row r="658" spans="1:32" x14ac:dyDescent="0.2">
      <c r="A658" s="872" t="s">
        <v>3393</v>
      </c>
      <c r="B658" s="874" t="s">
        <v>631</v>
      </c>
      <c r="C658" s="874" t="s">
        <v>742</v>
      </c>
      <c r="D658" s="874" t="s">
        <v>1090</v>
      </c>
      <c r="E658" s="874" t="s">
        <v>731</v>
      </c>
      <c r="F658" s="874"/>
      <c r="G658" s="874"/>
      <c r="H658" s="874"/>
      <c r="I658" s="874"/>
      <c r="J658" s="874"/>
      <c r="K658" s="874"/>
      <c r="L658" s="874"/>
      <c r="M658" s="874"/>
      <c r="N658" s="874"/>
      <c r="O658" s="874"/>
      <c r="P658" s="874"/>
      <c r="Q658" s="874"/>
      <c r="R658" s="874"/>
      <c r="S658" s="874"/>
      <c r="T658" s="874"/>
      <c r="U658" s="874"/>
      <c r="V658" s="874"/>
      <c r="W658" s="874"/>
      <c r="X658" s="874"/>
      <c r="Y658" s="874"/>
      <c r="Z658" s="874"/>
      <c r="AA658" s="874"/>
      <c r="AB658" s="874"/>
      <c r="AC658" s="874"/>
      <c r="AD658" s="874"/>
      <c r="AE658" s="874"/>
      <c r="AF658" s="874"/>
    </row>
    <row r="659" spans="1:32" x14ac:dyDescent="0.2">
      <c r="A659" s="872" t="s">
        <v>3394</v>
      </c>
      <c r="B659" s="874" t="s">
        <v>629</v>
      </c>
      <c r="C659" s="874" t="s">
        <v>731</v>
      </c>
      <c r="D659" s="874" t="s">
        <v>859</v>
      </c>
      <c r="E659" s="874" t="s">
        <v>2415</v>
      </c>
      <c r="F659" s="874"/>
      <c r="G659" s="874"/>
      <c r="H659" s="874"/>
      <c r="I659" s="874"/>
      <c r="J659" s="874"/>
      <c r="K659" s="874"/>
      <c r="L659" s="874"/>
      <c r="M659" s="874"/>
      <c r="N659" s="874"/>
      <c r="O659" s="874"/>
      <c r="P659" s="874"/>
      <c r="Q659" s="874"/>
      <c r="R659" s="874"/>
      <c r="S659" s="874"/>
      <c r="T659" s="874"/>
      <c r="U659" s="874"/>
      <c r="V659" s="874"/>
      <c r="W659" s="874"/>
      <c r="X659" s="874"/>
      <c r="Y659" s="874"/>
      <c r="Z659" s="874"/>
      <c r="AA659" s="874"/>
      <c r="AB659" s="874"/>
      <c r="AC659" s="874"/>
      <c r="AD659" s="874"/>
      <c r="AE659" s="874"/>
      <c r="AF659" s="874"/>
    </row>
    <row r="660" spans="1:32" x14ac:dyDescent="0.2">
      <c r="A660" s="872" t="s">
        <v>3395</v>
      </c>
      <c r="B660" s="874" t="s">
        <v>625</v>
      </c>
      <c r="C660" s="874" t="s">
        <v>778</v>
      </c>
      <c r="D660" s="874" t="s">
        <v>2187</v>
      </c>
      <c r="E660" s="874" t="s">
        <v>3520</v>
      </c>
      <c r="F660" s="874" t="s">
        <v>3574</v>
      </c>
      <c r="G660" s="874" t="s">
        <v>731</v>
      </c>
      <c r="H660" s="874" t="s">
        <v>703</v>
      </c>
      <c r="I660" s="874"/>
      <c r="J660" s="874"/>
      <c r="K660" s="874"/>
      <c r="L660" s="874"/>
      <c r="M660" s="874"/>
      <c r="N660" s="874"/>
      <c r="O660" s="874"/>
      <c r="P660" s="874"/>
      <c r="Q660" s="874"/>
      <c r="R660" s="874"/>
      <c r="S660" s="874"/>
      <c r="T660" s="874"/>
      <c r="U660" s="874"/>
      <c r="V660" s="874"/>
      <c r="W660" s="874"/>
      <c r="X660" s="874"/>
      <c r="Y660" s="874"/>
      <c r="Z660" s="874"/>
      <c r="AA660" s="874"/>
      <c r="AB660" s="874"/>
      <c r="AC660" s="874"/>
      <c r="AD660" s="874"/>
      <c r="AE660" s="874"/>
      <c r="AF660" s="874"/>
    </row>
    <row r="661" spans="1:32" x14ac:dyDescent="0.2">
      <c r="A661" s="872" t="s">
        <v>3396</v>
      </c>
      <c r="B661" s="874" t="s">
        <v>621</v>
      </c>
      <c r="C661" s="874" t="s">
        <v>731</v>
      </c>
      <c r="D661" s="874"/>
      <c r="E661" s="874"/>
      <c r="F661" s="874"/>
      <c r="G661" s="874"/>
      <c r="H661" s="874"/>
      <c r="I661" s="874"/>
      <c r="J661" s="874"/>
      <c r="K661" s="874"/>
      <c r="L661" s="874"/>
      <c r="M661" s="874"/>
      <c r="N661" s="874"/>
      <c r="O661" s="874"/>
      <c r="P661" s="874"/>
      <c r="Q661" s="874"/>
      <c r="R661" s="874"/>
      <c r="S661" s="874"/>
      <c r="T661" s="874"/>
      <c r="U661" s="874"/>
      <c r="V661" s="874"/>
      <c r="W661" s="874"/>
      <c r="X661" s="874"/>
      <c r="Y661" s="874"/>
      <c r="Z661" s="874"/>
      <c r="AA661" s="874"/>
      <c r="AB661" s="874"/>
      <c r="AC661" s="874"/>
      <c r="AD661" s="874"/>
      <c r="AE661" s="874"/>
      <c r="AF661" s="874"/>
    </row>
    <row r="662" spans="1:32" x14ac:dyDescent="0.2">
      <c r="A662" s="872" t="s">
        <v>3397</v>
      </c>
      <c r="B662" s="874" t="s">
        <v>628</v>
      </c>
      <c r="C662" s="874" t="s">
        <v>781</v>
      </c>
      <c r="D662" s="874" t="s">
        <v>2189</v>
      </c>
      <c r="E662" s="874"/>
      <c r="F662" s="874"/>
      <c r="G662" s="874"/>
      <c r="H662" s="874"/>
      <c r="K662" s="874"/>
      <c r="L662" s="874"/>
      <c r="M662" s="874"/>
      <c r="N662" s="874"/>
      <c r="O662" s="874"/>
      <c r="P662" s="874"/>
      <c r="Q662" s="874"/>
      <c r="R662" s="874"/>
      <c r="S662" s="874"/>
      <c r="T662" s="874"/>
      <c r="U662" s="874"/>
      <c r="V662" s="874"/>
      <c r="W662" s="874"/>
      <c r="X662" s="874"/>
      <c r="Y662" s="874"/>
      <c r="Z662" s="874"/>
      <c r="AA662" s="874"/>
      <c r="AB662" s="874"/>
      <c r="AC662" s="874"/>
      <c r="AD662" s="874"/>
      <c r="AE662" s="874"/>
      <c r="AF662" s="874"/>
    </row>
    <row r="663" spans="1:32" x14ac:dyDescent="0.2">
      <c r="A663" s="872" t="s">
        <v>3398</v>
      </c>
      <c r="B663" s="874" t="s">
        <v>67</v>
      </c>
      <c r="C663" s="874" t="s">
        <v>710</v>
      </c>
      <c r="D663" s="874" t="s">
        <v>698</v>
      </c>
      <c r="E663" s="874" t="s">
        <v>700</v>
      </c>
      <c r="F663" s="874" t="s">
        <v>701</v>
      </c>
      <c r="G663" s="874" t="s">
        <v>696</v>
      </c>
      <c r="H663" s="874" t="s">
        <v>704</v>
      </c>
      <c r="I663" s="874" t="s">
        <v>705</v>
      </c>
      <c r="J663" s="874" t="s">
        <v>2038</v>
      </c>
      <c r="K663" s="874" t="s">
        <v>2039</v>
      </c>
      <c r="L663" s="874"/>
      <c r="M663" s="874"/>
      <c r="N663" s="874"/>
      <c r="O663" s="874"/>
      <c r="P663" s="874"/>
      <c r="Q663" s="874"/>
      <c r="R663" s="874"/>
      <c r="S663" s="874"/>
      <c r="T663" s="874"/>
      <c r="U663" s="874"/>
      <c r="V663" s="874"/>
      <c r="W663" s="874"/>
      <c r="X663" s="874"/>
      <c r="Y663" s="874"/>
      <c r="Z663" s="874"/>
      <c r="AA663" s="874"/>
      <c r="AB663" s="874"/>
      <c r="AC663" s="874"/>
      <c r="AD663" s="874"/>
      <c r="AE663" s="874"/>
      <c r="AF663" s="874"/>
    </row>
    <row r="664" spans="1:32" x14ac:dyDescent="0.2">
      <c r="A664" s="872" t="s">
        <v>3399</v>
      </c>
      <c r="B664" s="874" t="s">
        <v>148</v>
      </c>
      <c r="C664" s="874" t="s">
        <v>700</v>
      </c>
      <c r="D664" s="874"/>
      <c r="E664" s="874"/>
      <c r="F664" s="874"/>
      <c r="G664" s="874"/>
      <c r="H664" s="874"/>
      <c r="I664" s="874"/>
      <c r="K664" s="874"/>
      <c r="L664" s="874"/>
      <c r="M664" s="874"/>
      <c r="N664" s="874"/>
      <c r="O664" s="874"/>
      <c r="P664" s="874"/>
      <c r="Q664" s="874"/>
      <c r="R664" s="874"/>
      <c r="S664" s="874"/>
      <c r="T664" s="874"/>
      <c r="U664" s="874"/>
      <c r="V664" s="874"/>
      <c r="W664" s="874"/>
      <c r="X664" s="874"/>
      <c r="Y664" s="874"/>
      <c r="Z664" s="874"/>
      <c r="AA664" s="874"/>
      <c r="AB664" s="874"/>
      <c r="AC664" s="874"/>
      <c r="AD664" s="874"/>
      <c r="AE664" s="874"/>
      <c r="AF664" s="874"/>
    </row>
    <row r="665" spans="1:32" x14ac:dyDescent="0.2">
      <c r="A665" s="872" t="s">
        <v>3400</v>
      </c>
      <c r="B665" s="874" t="s">
        <v>149</v>
      </c>
      <c r="C665" s="874" t="s">
        <v>762</v>
      </c>
      <c r="D665" s="874" t="s">
        <v>784</v>
      </c>
      <c r="E665" s="874" t="s">
        <v>826</v>
      </c>
      <c r="F665" s="874"/>
      <c r="G665" s="874"/>
      <c r="H665" s="874"/>
      <c r="I665" s="874"/>
      <c r="J665" s="874"/>
      <c r="K665" s="874"/>
      <c r="L665" s="874"/>
      <c r="M665" s="874"/>
      <c r="N665" s="874"/>
      <c r="O665" s="874"/>
      <c r="P665" s="874"/>
      <c r="Q665" s="874"/>
      <c r="R665" s="874"/>
      <c r="S665" s="874"/>
      <c r="T665" s="874"/>
      <c r="U665" s="874"/>
      <c r="V665" s="874"/>
      <c r="W665" s="874"/>
      <c r="X665" s="874"/>
      <c r="Y665" s="874"/>
      <c r="Z665" s="874"/>
      <c r="AA665" s="874"/>
      <c r="AB665" s="874"/>
      <c r="AC665" s="874"/>
      <c r="AD665" s="874"/>
      <c r="AE665" s="874"/>
      <c r="AF665" s="874"/>
    </row>
    <row r="666" spans="1:32" x14ac:dyDescent="0.2">
      <c r="A666" s="872" t="s">
        <v>3401</v>
      </c>
      <c r="B666" s="874" t="s">
        <v>2268</v>
      </c>
      <c r="C666" s="874" t="s">
        <v>2251</v>
      </c>
      <c r="D666" s="874" t="s">
        <v>2483</v>
      </c>
      <c r="E666" s="874"/>
      <c r="F666" s="874"/>
      <c r="G666" s="874"/>
      <c r="H666" s="874"/>
      <c r="I666" s="874"/>
      <c r="J666" s="874"/>
      <c r="K666" s="874"/>
      <c r="L666" s="874"/>
      <c r="M666" s="874"/>
      <c r="N666" s="874"/>
      <c r="O666" s="874"/>
      <c r="P666" s="874"/>
      <c r="Q666" s="874"/>
      <c r="R666" s="874"/>
      <c r="S666" s="874"/>
      <c r="T666" s="874"/>
      <c r="U666" s="874"/>
      <c r="V666" s="874"/>
      <c r="W666" s="874"/>
      <c r="X666" s="874"/>
      <c r="Y666" s="874"/>
      <c r="Z666" s="874"/>
      <c r="AA666" s="874"/>
      <c r="AB666" s="874"/>
      <c r="AC666" s="874"/>
      <c r="AD666" s="874"/>
      <c r="AE666" s="874"/>
      <c r="AF666" s="874"/>
    </row>
    <row r="667" spans="1:32" x14ac:dyDescent="0.2">
      <c r="A667" s="872" t="s">
        <v>3684</v>
      </c>
      <c r="B667" s="874" t="s">
        <v>3741</v>
      </c>
      <c r="C667" s="874" t="s">
        <v>700</v>
      </c>
      <c r="D667" s="874" t="s">
        <v>1091</v>
      </c>
      <c r="E667" s="874"/>
      <c r="F667" s="874"/>
      <c r="G667" s="874"/>
      <c r="H667" s="874"/>
      <c r="I667" s="874"/>
      <c r="J667" s="874"/>
      <c r="K667" s="874"/>
      <c r="L667" s="874"/>
      <c r="M667" s="874"/>
      <c r="N667" s="874"/>
      <c r="O667" s="874"/>
      <c r="P667" s="874"/>
      <c r="Q667" s="874"/>
      <c r="R667" s="874"/>
      <c r="S667" s="874"/>
      <c r="T667" s="874"/>
      <c r="U667" s="874"/>
      <c r="V667" s="874"/>
      <c r="W667" s="874"/>
      <c r="X667" s="874"/>
      <c r="Y667" s="874"/>
      <c r="Z667" s="874"/>
      <c r="AA667" s="874"/>
      <c r="AB667" s="874"/>
      <c r="AC667" s="874"/>
      <c r="AD667" s="874"/>
      <c r="AE667" s="874"/>
      <c r="AF667" s="874"/>
    </row>
    <row r="668" spans="1:32" x14ac:dyDescent="0.2">
      <c r="A668" s="872" t="s">
        <v>3402</v>
      </c>
      <c r="B668" s="874" t="s">
        <v>635</v>
      </c>
      <c r="C668" s="874" t="s">
        <v>697</v>
      </c>
      <c r="D668" s="874" t="s">
        <v>936</v>
      </c>
      <c r="E668" s="874"/>
      <c r="F668" s="874"/>
      <c r="G668" s="874"/>
      <c r="H668" s="874"/>
      <c r="I668" s="874"/>
      <c r="J668" s="874"/>
      <c r="K668" s="874"/>
      <c r="L668" s="874"/>
      <c r="M668" s="874"/>
      <c r="N668" s="874"/>
      <c r="O668" s="874"/>
      <c r="P668" s="874"/>
      <c r="Q668" s="874"/>
      <c r="R668" s="874"/>
      <c r="S668" s="874"/>
      <c r="T668" s="874"/>
      <c r="U668" s="874"/>
      <c r="V668" s="874"/>
      <c r="W668" s="874"/>
      <c r="X668" s="874"/>
      <c r="Y668" s="874"/>
      <c r="Z668" s="874"/>
      <c r="AA668" s="874"/>
      <c r="AB668" s="874"/>
      <c r="AC668" s="874"/>
      <c r="AD668" s="874"/>
      <c r="AE668" s="874"/>
      <c r="AF668" s="874"/>
    </row>
    <row r="669" spans="1:32" x14ac:dyDescent="0.2">
      <c r="A669" s="872" t="s">
        <v>3403</v>
      </c>
      <c r="B669" s="874" t="s">
        <v>634</v>
      </c>
      <c r="C669" s="874" t="s">
        <v>1011</v>
      </c>
      <c r="D669" s="874" t="s">
        <v>759</v>
      </c>
      <c r="E669" s="874" t="s">
        <v>2054</v>
      </c>
      <c r="F669" s="874"/>
      <c r="G669" s="874"/>
      <c r="H669" s="874"/>
      <c r="I669" s="874"/>
      <c r="J669" s="874"/>
      <c r="K669" s="874"/>
      <c r="L669" s="874"/>
      <c r="M669" s="874"/>
      <c r="N669" s="874"/>
      <c r="O669" s="874"/>
      <c r="P669" s="874"/>
      <c r="Q669" s="874"/>
      <c r="R669" s="874"/>
      <c r="S669" s="874"/>
      <c r="T669" s="874"/>
      <c r="U669" s="874"/>
      <c r="V669" s="874"/>
      <c r="W669" s="874"/>
      <c r="X669" s="874"/>
      <c r="Y669" s="874"/>
      <c r="Z669" s="874"/>
      <c r="AA669" s="874"/>
      <c r="AB669" s="874"/>
      <c r="AC669" s="874"/>
      <c r="AD669" s="874"/>
      <c r="AE669" s="874"/>
      <c r="AF669" s="874"/>
    </row>
    <row r="670" spans="1:32" x14ac:dyDescent="0.2">
      <c r="A670" s="872" t="s">
        <v>3404</v>
      </c>
      <c r="B670" s="874" t="s">
        <v>2643</v>
      </c>
      <c r="C670" s="874" t="s">
        <v>3642</v>
      </c>
      <c r="D670" s="874"/>
      <c r="E670" s="874"/>
      <c r="F670" s="874"/>
      <c r="G670" s="874"/>
      <c r="H670" s="874"/>
      <c r="I670" s="874"/>
      <c r="J670" s="874"/>
      <c r="K670" s="874"/>
      <c r="L670" s="874"/>
      <c r="M670" s="874"/>
      <c r="N670" s="874"/>
      <c r="O670" s="874"/>
      <c r="P670" s="874"/>
      <c r="Q670" s="874"/>
      <c r="R670" s="874"/>
      <c r="S670" s="874"/>
      <c r="T670" s="874"/>
      <c r="U670" s="874"/>
      <c r="V670" s="874"/>
      <c r="W670" s="874"/>
      <c r="X670" s="874"/>
      <c r="Y670" s="874"/>
      <c r="Z670" s="874"/>
      <c r="AA670" s="874"/>
      <c r="AB670" s="874"/>
      <c r="AC670" s="874"/>
      <c r="AD670" s="874"/>
      <c r="AE670" s="874"/>
      <c r="AF670" s="874"/>
    </row>
    <row r="671" spans="1:32" x14ac:dyDescent="0.2">
      <c r="A671" s="872" t="s">
        <v>3405</v>
      </c>
      <c r="B671" s="874" t="s">
        <v>633</v>
      </c>
      <c r="C671" s="874" t="s">
        <v>731</v>
      </c>
      <c r="D671" s="874" t="s">
        <v>3575</v>
      </c>
      <c r="E671" s="874"/>
      <c r="F671" s="874"/>
      <c r="G671" s="874"/>
      <c r="H671" s="874"/>
      <c r="I671" s="874"/>
      <c r="J671" s="874"/>
      <c r="K671" s="874"/>
      <c r="L671" s="874"/>
      <c r="M671" s="874"/>
      <c r="N671" s="874"/>
      <c r="O671" s="874"/>
      <c r="P671" s="874"/>
      <c r="Q671" s="874"/>
      <c r="R671" s="874"/>
      <c r="S671" s="874"/>
      <c r="T671" s="874"/>
      <c r="U671" s="874"/>
      <c r="V671" s="874"/>
      <c r="W671" s="874"/>
      <c r="X671" s="874"/>
      <c r="Y671" s="874"/>
      <c r="Z671" s="874"/>
      <c r="AA671" s="874"/>
      <c r="AB671" s="874"/>
      <c r="AC671" s="874"/>
      <c r="AD671" s="874"/>
      <c r="AE671" s="874"/>
      <c r="AF671" s="874"/>
    </row>
    <row r="672" spans="1:32" x14ac:dyDescent="0.2">
      <c r="A672" s="872" t="s">
        <v>3406</v>
      </c>
      <c r="B672" s="874" t="s">
        <v>636</v>
      </c>
      <c r="C672" s="874" t="s">
        <v>698</v>
      </c>
      <c r="D672" s="874"/>
      <c r="E672" s="874"/>
      <c r="F672" s="874"/>
      <c r="G672" s="874"/>
      <c r="H672" s="874"/>
      <c r="I672" s="874"/>
      <c r="J672" s="874"/>
      <c r="K672" s="874"/>
      <c r="L672" s="874"/>
      <c r="M672" s="874"/>
      <c r="N672" s="874"/>
      <c r="O672" s="874"/>
      <c r="P672" s="874"/>
      <c r="Q672" s="874"/>
      <c r="R672" s="874"/>
      <c r="S672" s="874"/>
      <c r="T672" s="874"/>
      <c r="U672" s="874"/>
      <c r="V672" s="874"/>
      <c r="W672" s="874"/>
      <c r="X672" s="874"/>
      <c r="Y672" s="874"/>
      <c r="Z672" s="874"/>
      <c r="AA672" s="874"/>
      <c r="AB672" s="874"/>
      <c r="AC672" s="874"/>
      <c r="AD672" s="874"/>
      <c r="AE672" s="874"/>
      <c r="AF672" s="874"/>
    </row>
    <row r="673" spans="1:32" x14ac:dyDescent="0.2">
      <c r="A673" s="872" t="s">
        <v>3407</v>
      </c>
      <c r="B673" s="874" t="s">
        <v>68</v>
      </c>
      <c r="C673" s="874" t="s">
        <v>771</v>
      </c>
      <c r="D673" s="874" t="s">
        <v>696</v>
      </c>
      <c r="E673" s="874" t="s">
        <v>702</v>
      </c>
      <c r="F673" s="874" t="s">
        <v>703</v>
      </c>
      <c r="G673" s="874" t="s">
        <v>2359</v>
      </c>
      <c r="H673" s="874" t="s">
        <v>2276</v>
      </c>
      <c r="I673" s="874"/>
      <c r="J673" s="874"/>
      <c r="K673" s="874"/>
      <c r="L673" s="874"/>
      <c r="M673" s="874"/>
      <c r="N673" s="874"/>
      <c r="O673" s="874"/>
      <c r="P673" s="874"/>
      <c r="Q673" s="874"/>
      <c r="R673" s="874"/>
      <c r="S673" s="874"/>
      <c r="T673" s="874"/>
      <c r="U673" s="874"/>
      <c r="V673" s="874"/>
      <c r="W673" s="874"/>
      <c r="X673" s="874"/>
      <c r="Y673" s="874"/>
      <c r="Z673" s="874"/>
      <c r="AA673" s="874"/>
      <c r="AB673" s="874"/>
      <c r="AC673" s="874"/>
      <c r="AD673" s="874"/>
      <c r="AE673" s="874"/>
      <c r="AF673" s="874"/>
    </row>
    <row r="674" spans="1:32" x14ac:dyDescent="0.2">
      <c r="A674" s="872" t="s">
        <v>3408</v>
      </c>
      <c r="B674" s="874" t="s">
        <v>69</v>
      </c>
      <c r="C674" s="874" t="s">
        <v>743</v>
      </c>
      <c r="D674" s="874"/>
      <c r="E674" s="874"/>
      <c r="F674" s="874"/>
      <c r="G674" s="874"/>
      <c r="H674" s="874"/>
      <c r="I674" s="874"/>
      <c r="J674" s="874"/>
      <c r="K674" s="874"/>
      <c r="L674" s="874"/>
      <c r="M674" s="874"/>
      <c r="N674" s="874"/>
      <c r="O674" s="874"/>
      <c r="P674" s="874"/>
      <c r="Q674" s="874"/>
      <c r="R674" s="874"/>
      <c r="S674" s="874"/>
      <c r="T674" s="874"/>
      <c r="U674" s="874"/>
      <c r="V674" s="874"/>
      <c r="W674" s="874"/>
      <c r="X674" s="874"/>
      <c r="Y674" s="874"/>
      <c r="Z674" s="874"/>
      <c r="AA674" s="874"/>
      <c r="AB674" s="874"/>
      <c r="AC674" s="874"/>
      <c r="AD674" s="874"/>
      <c r="AE674" s="874"/>
      <c r="AF674" s="874"/>
    </row>
    <row r="675" spans="1:32" x14ac:dyDescent="0.2">
      <c r="A675" s="872" t="s">
        <v>3409</v>
      </c>
      <c r="B675" s="874" t="s">
        <v>637</v>
      </c>
      <c r="C675" s="874" t="s">
        <v>697</v>
      </c>
      <c r="D675" s="874" t="s">
        <v>808</v>
      </c>
      <c r="E675" s="874" t="s">
        <v>737</v>
      </c>
      <c r="F675" s="874" t="s">
        <v>731</v>
      </c>
      <c r="G675" s="874"/>
      <c r="H675" s="874"/>
      <c r="I675" s="874"/>
      <c r="J675" s="874"/>
      <c r="K675" s="874"/>
      <c r="L675" s="874"/>
      <c r="M675" s="874"/>
      <c r="N675" s="874"/>
      <c r="O675" s="874"/>
      <c r="P675" s="874"/>
      <c r="Q675" s="874"/>
      <c r="R675" s="874"/>
      <c r="S675" s="874"/>
      <c r="T675" s="874"/>
      <c r="U675" s="874"/>
      <c r="V675" s="874"/>
      <c r="W675" s="874"/>
      <c r="X675" s="874"/>
      <c r="Y675" s="874"/>
      <c r="Z675" s="874"/>
      <c r="AA675" s="874"/>
      <c r="AB675" s="874"/>
      <c r="AC675" s="874"/>
      <c r="AD675" s="874"/>
      <c r="AE675" s="874"/>
      <c r="AF675" s="874"/>
    </row>
    <row r="676" spans="1:32" x14ac:dyDescent="0.2">
      <c r="A676" s="872" t="s">
        <v>3410</v>
      </c>
      <c r="B676" s="874" t="s">
        <v>638</v>
      </c>
      <c r="C676" s="874" t="s">
        <v>799</v>
      </c>
      <c r="D676" s="874" t="s">
        <v>734</v>
      </c>
      <c r="E676" s="874" t="s">
        <v>703</v>
      </c>
      <c r="F676" s="874" t="s">
        <v>785</v>
      </c>
      <c r="G676" s="874" t="s">
        <v>697</v>
      </c>
      <c r="H676" s="874" t="s">
        <v>711</v>
      </c>
      <c r="I676" s="874" t="s">
        <v>1092</v>
      </c>
      <c r="J676" s="874" t="s">
        <v>780</v>
      </c>
      <c r="K676" s="874"/>
      <c r="L676" s="874"/>
      <c r="M676" s="874"/>
      <c r="N676" s="874"/>
      <c r="O676" s="874"/>
      <c r="P676" s="874"/>
      <c r="Q676" s="874"/>
      <c r="R676" s="874"/>
      <c r="S676" s="874"/>
      <c r="T676" s="874"/>
      <c r="U676" s="874"/>
      <c r="V676" s="874"/>
      <c r="W676" s="874"/>
      <c r="X676" s="874"/>
      <c r="Y676" s="874"/>
      <c r="Z676" s="874"/>
      <c r="AA676" s="874"/>
      <c r="AB676" s="874"/>
      <c r="AC676" s="874"/>
      <c r="AD676" s="874"/>
      <c r="AE676" s="874"/>
      <c r="AF676" s="874"/>
    </row>
    <row r="677" spans="1:32" x14ac:dyDescent="0.2">
      <c r="A677" s="872" t="s">
        <v>3411</v>
      </c>
      <c r="B677" s="874" t="s">
        <v>70</v>
      </c>
      <c r="C677" s="874" t="s">
        <v>698</v>
      </c>
      <c r="D677" s="874" t="s">
        <v>699</v>
      </c>
      <c r="E677" s="874" t="s">
        <v>700</v>
      </c>
      <c r="F677" s="874" t="s">
        <v>696</v>
      </c>
      <c r="G677" s="874" t="s">
        <v>705</v>
      </c>
      <c r="H677" s="874" t="s">
        <v>2289</v>
      </c>
      <c r="I677" s="874"/>
      <c r="J677" s="874"/>
      <c r="K677" s="874"/>
      <c r="M677" s="874"/>
      <c r="N677" s="874"/>
      <c r="O677" s="874"/>
      <c r="P677" s="874"/>
      <c r="Q677" s="874"/>
      <c r="R677" s="874"/>
      <c r="S677" s="874"/>
      <c r="T677" s="874"/>
      <c r="U677" s="874"/>
      <c r="V677" s="874"/>
      <c r="W677" s="874"/>
      <c r="X677" s="874"/>
      <c r="Y677" s="874"/>
      <c r="Z677" s="874"/>
      <c r="AA677" s="874"/>
      <c r="AB677" s="874"/>
      <c r="AC677" s="874"/>
      <c r="AD677" s="874"/>
      <c r="AE677" s="874"/>
      <c r="AF677" s="874"/>
    </row>
    <row r="678" spans="1:32" x14ac:dyDescent="0.2">
      <c r="A678" s="872" t="s">
        <v>3412</v>
      </c>
      <c r="B678" s="874" t="s">
        <v>150</v>
      </c>
      <c r="C678" s="874" t="s">
        <v>778</v>
      </c>
      <c r="D678" s="874"/>
      <c r="E678" s="874"/>
      <c r="F678" s="874"/>
      <c r="G678" s="874"/>
      <c r="H678" s="874"/>
      <c r="I678" s="874"/>
      <c r="J678" s="874"/>
      <c r="K678" s="874"/>
      <c r="L678" s="874"/>
      <c r="M678" s="874"/>
      <c r="N678" s="874"/>
      <c r="O678" s="874"/>
      <c r="P678" s="874"/>
      <c r="Q678" s="874"/>
      <c r="R678" s="874"/>
      <c r="S678" s="874"/>
      <c r="T678" s="874"/>
      <c r="U678" s="874"/>
      <c r="V678" s="874"/>
      <c r="W678" s="874"/>
      <c r="X678" s="874"/>
      <c r="Y678" s="874"/>
      <c r="Z678" s="874"/>
      <c r="AA678" s="874"/>
      <c r="AB678" s="874"/>
      <c r="AC678" s="874"/>
      <c r="AD678" s="874"/>
      <c r="AE678" s="874"/>
      <c r="AF678" s="874"/>
    </row>
    <row r="679" spans="1:32" x14ac:dyDescent="0.2">
      <c r="A679" s="872" t="s">
        <v>3413</v>
      </c>
      <c r="B679" s="874" t="s">
        <v>639</v>
      </c>
      <c r="C679" s="874" t="s">
        <v>697</v>
      </c>
      <c r="D679" s="874" t="s">
        <v>740</v>
      </c>
      <c r="E679" s="874" t="s">
        <v>784</v>
      </c>
      <c r="F679" s="874"/>
      <c r="G679" s="874"/>
      <c r="H679" s="874"/>
      <c r="I679" s="874"/>
      <c r="J679" s="874"/>
      <c r="K679" s="874"/>
      <c r="L679" s="874"/>
      <c r="M679" s="874"/>
      <c r="N679" s="874"/>
      <c r="O679" s="874"/>
      <c r="P679" s="874"/>
      <c r="Q679" s="874"/>
      <c r="R679" s="874"/>
      <c r="S679" s="874"/>
      <c r="T679" s="874"/>
      <c r="U679" s="874"/>
      <c r="V679" s="874"/>
      <c r="W679" s="874"/>
      <c r="X679" s="874"/>
      <c r="Y679" s="874"/>
      <c r="Z679" s="874"/>
      <c r="AA679" s="874"/>
      <c r="AB679" s="874"/>
      <c r="AC679" s="874"/>
      <c r="AD679" s="874"/>
      <c r="AE679" s="874"/>
      <c r="AF679" s="874"/>
    </row>
    <row r="680" spans="1:32" x14ac:dyDescent="0.2">
      <c r="A680" s="872" t="s">
        <v>3414</v>
      </c>
      <c r="B680" s="874" t="s">
        <v>640</v>
      </c>
      <c r="C680" s="874" t="s">
        <v>742</v>
      </c>
      <c r="D680" s="874" t="s">
        <v>763</v>
      </c>
      <c r="E680" s="874"/>
      <c r="F680" s="874"/>
      <c r="G680" s="874"/>
      <c r="H680" s="874"/>
      <c r="I680" s="874"/>
      <c r="J680" s="874"/>
      <c r="K680" s="874"/>
      <c r="L680" s="874"/>
      <c r="M680" s="874"/>
      <c r="N680" s="874"/>
      <c r="O680" s="874"/>
      <c r="P680" s="874"/>
      <c r="Q680" s="874"/>
      <c r="R680" s="874"/>
      <c r="S680" s="874"/>
      <c r="T680" s="874"/>
      <c r="U680" s="874"/>
      <c r="V680" s="874"/>
      <c r="W680" s="874"/>
      <c r="X680" s="874"/>
      <c r="Y680" s="874"/>
      <c r="Z680" s="874"/>
      <c r="AA680" s="874"/>
      <c r="AB680" s="874"/>
      <c r="AC680" s="874"/>
      <c r="AD680" s="874"/>
      <c r="AE680" s="874"/>
      <c r="AF680" s="874"/>
    </row>
    <row r="681" spans="1:32" x14ac:dyDescent="0.2">
      <c r="A681" s="872" t="s">
        <v>3415</v>
      </c>
      <c r="B681" s="874" t="s">
        <v>71</v>
      </c>
      <c r="C681" s="874" t="s">
        <v>768</v>
      </c>
      <c r="D681" s="874" t="s">
        <v>698</v>
      </c>
      <c r="E681" s="874" t="s">
        <v>701</v>
      </c>
      <c r="F681" s="874" t="s">
        <v>696</v>
      </c>
      <c r="G681" s="874" t="s">
        <v>704</v>
      </c>
      <c r="H681" s="874" t="s">
        <v>705</v>
      </c>
      <c r="I681" s="874" t="s">
        <v>2277</v>
      </c>
      <c r="J681" s="874"/>
      <c r="K681" s="874"/>
      <c r="L681" s="874"/>
      <c r="M681" s="874"/>
      <c r="N681" s="874"/>
      <c r="O681" s="874"/>
      <c r="P681" s="874"/>
      <c r="Q681" s="874"/>
      <c r="R681" s="874"/>
      <c r="S681" s="874"/>
      <c r="T681" s="874"/>
      <c r="U681" s="874"/>
      <c r="V681" s="874"/>
      <c r="W681" s="874"/>
      <c r="X681" s="874"/>
      <c r="Y681" s="874"/>
      <c r="Z681" s="874"/>
      <c r="AA681" s="874"/>
      <c r="AB681" s="874"/>
      <c r="AC681" s="874"/>
      <c r="AD681" s="874"/>
      <c r="AE681" s="874"/>
      <c r="AF681" s="874"/>
    </row>
    <row r="682" spans="1:32" x14ac:dyDescent="0.2">
      <c r="A682" s="872" t="s">
        <v>3416</v>
      </c>
      <c r="B682" s="874" t="s">
        <v>151</v>
      </c>
      <c r="C682" s="874" t="s">
        <v>727</v>
      </c>
      <c r="D682" s="874"/>
      <c r="E682" s="874"/>
      <c r="F682" s="874"/>
      <c r="G682" s="874"/>
      <c r="H682" s="874"/>
      <c r="I682" s="874"/>
      <c r="J682" s="874"/>
      <c r="K682" s="874"/>
      <c r="L682" s="874"/>
      <c r="M682" s="874"/>
      <c r="N682" s="874"/>
      <c r="O682" s="874"/>
      <c r="P682" s="874"/>
      <c r="Q682" s="874"/>
      <c r="R682" s="874"/>
      <c r="S682" s="874"/>
      <c r="T682" s="874"/>
      <c r="U682" s="874"/>
      <c r="V682" s="874"/>
      <c r="W682" s="874"/>
      <c r="X682" s="874"/>
      <c r="Y682" s="874"/>
      <c r="Z682" s="874"/>
      <c r="AA682" s="874"/>
      <c r="AB682" s="874"/>
      <c r="AC682" s="874"/>
      <c r="AD682" s="874"/>
      <c r="AE682" s="874"/>
      <c r="AF682" s="874"/>
    </row>
    <row r="683" spans="1:32" x14ac:dyDescent="0.2">
      <c r="A683" s="872" t="s">
        <v>3417</v>
      </c>
      <c r="B683" s="874" t="s">
        <v>642</v>
      </c>
      <c r="C683" s="874" t="s">
        <v>700</v>
      </c>
      <c r="D683" s="874" t="s">
        <v>742</v>
      </c>
      <c r="E683" s="874" t="s">
        <v>710</v>
      </c>
      <c r="F683" s="874" t="s">
        <v>699</v>
      </c>
      <c r="G683" s="874" t="s">
        <v>703</v>
      </c>
      <c r="H683" s="874"/>
      <c r="I683" s="874"/>
      <c r="J683" s="874"/>
      <c r="K683" s="874"/>
      <c r="L683" s="874"/>
      <c r="M683" s="874"/>
      <c r="N683" s="874"/>
      <c r="O683" s="874"/>
      <c r="P683" s="874"/>
      <c r="Q683" s="874"/>
      <c r="R683" s="874"/>
      <c r="S683" s="874"/>
      <c r="T683" s="874"/>
      <c r="U683" s="874"/>
      <c r="V683" s="874"/>
      <c r="W683" s="874"/>
      <c r="X683" s="874"/>
      <c r="Y683" s="874"/>
      <c r="Z683" s="874"/>
      <c r="AA683" s="874"/>
      <c r="AB683" s="874"/>
      <c r="AC683" s="874"/>
      <c r="AD683" s="874"/>
      <c r="AE683" s="874"/>
      <c r="AF683" s="874"/>
    </row>
    <row r="684" spans="1:32" x14ac:dyDescent="0.2">
      <c r="A684" s="872" t="s">
        <v>3418</v>
      </c>
      <c r="B684" s="874" t="s">
        <v>641</v>
      </c>
      <c r="C684" s="874" t="s">
        <v>1093</v>
      </c>
      <c r="D684" s="874"/>
      <c r="E684" s="874"/>
      <c r="F684" s="874"/>
      <c r="G684" s="874"/>
      <c r="H684" s="874"/>
      <c r="I684" s="874"/>
      <c r="J684" s="874"/>
      <c r="K684" s="874"/>
      <c r="L684" s="874"/>
      <c r="M684" s="874"/>
      <c r="N684" s="874"/>
      <c r="O684" s="874"/>
      <c r="P684" s="874"/>
      <c r="Q684" s="874"/>
      <c r="R684" s="874"/>
      <c r="S684" s="874"/>
      <c r="T684" s="874"/>
      <c r="U684" s="874"/>
      <c r="V684" s="874"/>
      <c r="W684" s="874"/>
      <c r="X684" s="874"/>
      <c r="Y684" s="874"/>
      <c r="Z684" s="874"/>
      <c r="AA684" s="874"/>
      <c r="AB684" s="874"/>
      <c r="AC684" s="874"/>
      <c r="AD684" s="874"/>
      <c r="AE684" s="874"/>
      <c r="AF684" s="874"/>
    </row>
    <row r="685" spans="1:32" x14ac:dyDescent="0.2">
      <c r="A685" s="872" t="s">
        <v>3419</v>
      </c>
      <c r="B685" s="874" t="s">
        <v>643</v>
      </c>
      <c r="C685" s="874" t="s">
        <v>1087</v>
      </c>
      <c r="D685" s="874"/>
      <c r="E685" s="874"/>
      <c r="F685" s="874"/>
      <c r="G685" s="874"/>
      <c r="H685" s="874"/>
      <c r="I685" s="874"/>
      <c r="J685" s="874"/>
      <c r="K685" s="874"/>
      <c r="L685" s="874"/>
      <c r="M685" s="874"/>
      <c r="N685" s="874"/>
      <c r="O685" s="874"/>
      <c r="P685" s="874"/>
      <c r="Q685" s="874"/>
      <c r="R685" s="874"/>
      <c r="S685" s="874"/>
      <c r="T685" s="874"/>
      <c r="U685" s="874"/>
      <c r="V685" s="874"/>
      <c r="W685" s="874"/>
      <c r="X685" s="874"/>
      <c r="Y685" s="874"/>
      <c r="Z685" s="874"/>
      <c r="AA685" s="874"/>
      <c r="AB685" s="874"/>
      <c r="AC685" s="874"/>
      <c r="AD685" s="874"/>
      <c r="AE685" s="874"/>
      <c r="AF685" s="874"/>
    </row>
    <row r="686" spans="1:32" x14ac:dyDescent="0.2">
      <c r="A686" s="872" t="s">
        <v>3420</v>
      </c>
      <c r="B686" s="874" t="s">
        <v>72</v>
      </c>
      <c r="C686" s="874" t="s">
        <v>2363</v>
      </c>
      <c r="D686" s="874" t="s">
        <v>698</v>
      </c>
      <c r="E686" s="874" t="s">
        <v>2450</v>
      </c>
      <c r="F686" s="874" t="s">
        <v>696</v>
      </c>
      <c r="G686" s="874" t="s">
        <v>2364</v>
      </c>
      <c r="H686" s="874" t="s">
        <v>2040</v>
      </c>
      <c r="I686" s="874"/>
      <c r="J686" s="874"/>
      <c r="K686" s="874"/>
      <c r="L686" s="874"/>
      <c r="M686" s="874"/>
      <c r="N686" s="874"/>
      <c r="O686" s="874"/>
      <c r="P686" s="874"/>
      <c r="Q686" s="874"/>
      <c r="R686" s="874"/>
      <c r="S686" s="874"/>
      <c r="T686" s="874"/>
      <c r="U686" s="874"/>
      <c r="V686" s="874"/>
      <c r="W686" s="874"/>
      <c r="X686" s="874"/>
      <c r="Y686" s="874"/>
      <c r="Z686" s="874"/>
      <c r="AA686" s="874"/>
      <c r="AB686" s="874"/>
      <c r="AC686" s="874"/>
      <c r="AD686" s="874"/>
      <c r="AE686" s="874"/>
      <c r="AF686" s="874"/>
    </row>
    <row r="687" spans="1:32" x14ac:dyDescent="0.2">
      <c r="A687" s="872" t="s">
        <v>3421</v>
      </c>
      <c r="B687" s="874" t="s">
        <v>152</v>
      </c>
      <c r="C687" s="874" t="s">
        <v>827</v>
      </c>
      <c r="D687" s="874" t="s">
        <v>731</v>
      </c>
      <c r="E687" s="874" t="s">
        <v>784</v>
      </c>
      <c r="F687" s="874" t="s">
        <v>788</v>
      </c>
      <c r="G687" s="874"/>
      <c r="H687" s="874"/>
      <c r="I687" s="874"/>
      <c r="J687" s="874"/>
      <c r="K687" s="874"/>
      <c r="L687" s="874"/>
      <c r="M687" s="874"/>
      <c r="N687" s="874"/>
      <c r="O687" s="874"/>
      <c r="P687" s="874"/>
      <c r="Q687" s="874"/>
      <c r="R687" s="874"/>
      <c r="S687" s="874"/>
      <c r="T687" s="874"/>
      <c r="U687" s="874"/>
      <c r="V687" s="874"/>
      <c r="W687" s="874"/>
      <c r="X687" s="874"/>
      <c r="Y687" s="874"/>
      <c r="Z687" s="874"/>
      <c r="AA687" s="874"/>
      <c r="AB687" s="874"/>
      <c r="AC687" s="874"/>
      <c r="AD687" s="874"/>
      <c r="AE687" s="874"/>
      <c r="AF687" s="874"/>
    </row>
    <row r="688" spans="1:32" x14ac:dyDescent="0.2">
      <c r="A688" s="872" t="s">
        <v>3422</v>
      </c>
      <c r="B688" s="874" t="s">
        <v>153</v>
      </c>
      <c r="C688" s="874" t="s">
        <v>828</v>
      </c>
      <c r="D688" s="459" t="s">
        <v>6514</v>
      </c>
      <c r="E688" s="874" t="s">
        <v>723</v>
      </c>
      <c r="F688" s="874" t="s">
        <v>2050</v>
      </c>
      <c r="G688" s="874"/>
      <c r="H688" s="874"/>
      <c r="I688" s="874"/>
      <c r="J688" s="874"/>
      <c r="K688" s="874"/>
      <c r="L688" s="874"/>
      <c r="M688" s="874"/>
      <c r="N688" s="874"/>
      <c r="O688" s="874"/>
      <c r="P688" s="874"/>
      <c r="Q688" s="874"/>
      <c r="R688" s="874"/>
      <c r="S688" s="874"/>
      <c r="T688" s="874"/>
      <c r="U688" s="874"/>
      <c r="V688" s="874"/>
      <c r="W688" s="874"/>
      <c r="X688" s="874"/>
      <c r="Y688" s="874"/>
      <c r="Z688" s="874"/>
      <c r="AA688" s="874"/>
      <c r="AB688" s="874"/>
      <c r="AC688" s="874"/>
      <c r="AD688" s="874"/>
      <c r="AE688" s="874"/>
      <c r="AF688" s="874"/>
    </row>
    <row r="689" spans="1:32" x14ac:dyDescent="0.2">
      <c r="A689" s="872" t="s">
        <v>3423</v>
      </c>
      <c r="B689" s="874" t="s">
        <v>3424</v>
      </c>
      <c r="C689" s="874" t="s">
        <v>3521</v>
      </c>
      <c r="D689" s="874"/>
      <c r="E689" s="874"/>
      <c r="F689" s="874"/>
      <c r="G689" s="874"/>
      <c r="H689" s="874"/>
      <c r="I689" s="874"/>
      <c r="J689" s="874"/>
      <c r="K689" s="874"/>
      <c r="L689" s="874"/>
      <c r="M689" s="874"/>
      <c r="N689" s="874"/>
      <c r="O689" s="874"/>
      <c r="P689" s="874"/>
      <c r="Q689" s="874"/>
      <c r="R689" s="874"/>
      <c r="S689" s="874"/>
      <c r="T689" s="874"/>
      <c r="U689" s="874"/>
      <c r="V689" s="874"/>
      <c r="W689" s="874"/>
      <c r="X689" s="874"/>
      <c r="Y689" s="874"/>
      <c r="Z689" s="874"/>
      <c r="AA689" s="874"/>
      <c r="AB689" s="874"/>
      <c r="AC689" s="874"/>
      <c r="AD689" s="874"/>
      <c r="AE689" s="874"/>
      <c r="AF689" s="874"/>
    </row>
    <row r="690" spans="1:32" x14ac:dyDescent="0.2">
      <c r="A690" s="872" t="s">
        <v>3425</v>
      </c>
      <c r="B690" s="874" t="s">
        <v>75</v>
      </c>
      <c r="C690" s="874" t="s">
        <v>704</v>
      </c>
      <c r="D690" s="874" t="s">
        <v>774</v>
      </c>
      <c r="E690" s="874"/>
      <c r="F690" s="874"/>
      <c r="G690" s="874"/>
      <c r="H690" s="874"/>
      <c r="I690" s="874"/>
      <c r="J690" s="874"/>
      <c r="K690" s="874"/>
      <c r="L690" s="874"/>
      <c r="M690" s="874"/>
      <c r="N690" s="874"/>
      <c r="O690" s="874"/>
      <c r="P690" s="874"/>
      <c r="Q690" s="874"/>
      <c r="R690" s="874"/>
      <c r="S690" s="874"/>
      <c r="T690" s="874"/>
      <c r="U690" s="874"/>
      <c r="V690" s="874"/>
      <c r="W690" s="874"/>
      <c r="X690" s="874"/>
      <c r="Y690" s="874"/>
      <c r="Z690" s="874"/>
      <c r="AA690" s="874"/>
      <c r="AB690" s="874"/>
      <c r="AC690" s="874"/>
      <c r="AD690" s="874"/>
      <c r="AE690" s="874"/>
      <c r="AF690" s="874"/>
    </row>
    <row r="691" spans="1:32" x14ac:dyDescent="0.2">
      <c r="A691" s="872" t="s">
        <v>3426</v>
      </c>
      <c r="B691" s="874" t="s">
        <v>73</v>
      </c>
      <c r="C691" s="874" t="s">
        <v>698</v>
      </c>
      <c r="D691" s="874"/>
      <c r="E691" s="874"/>
      <c r="G691" s="874"/>
      <c r="H691" s="874"/>
      <c r="I691" s="874"/>
      <c r="J691" s="874"/>
      <c r="K691" s="874"/>
      <c r="L691" s="874"/>
      <c r="M691" s="874"/>
      <c r="N691" s="874"/>
      <c r="O691" s="874"/>
      <c r="P691" s="874"/>
      <c r="Q691" s="874"/>
      <c r="R691" s="874"/>
      <c r="S691" s="874"/>
      <c r="T691" s="874"/>
      <c r="U691" s="874"/>
      <c r="V691" s="874"/>
      <c r="W691" s="874"/>
      <c r="X691" s="874"/>
      <c r="Y691" s="874"/>
      <c r="Z691" s="874"/>
      <c r="AA691" s="874"/>
      <c r="AB691" s="874"/>
      <c r="AC691" s="874"/>
      <c r="AD691" s="874"/>
      <c r="AE691" s="874"/>
      <c r="AF691" s="874"/>
    </row>
    <row r="692" spans="1:32" x14ac:dyDescent="0.2">
      <c r="A692" s="872" t="s">
        <v>3427</v>
      </c>
      <c r="B692" s="874" t="s">
        <v>74</v>
      </c>
      <c r="C692" s="874" t="s">
        <v>697</v>
      </c>
      <c r="D692" s="874" t="s">
        <v>698</v>
      </c>
      <c r="E692" s="874" t="s">
        <v>699</v>
      </c>
      <c r="F692" s="874" t="s">
        <v>700</v>
      </c>
      <c r="G692" s="874" t="s">
        <v>701</v>
      </c>
      <c r="H692" s="874" t="s">
        <v>696</v>
      </c>
      <c r="I692" s="874" t="s">
        <v>702</v>
      </c>
      <c r="J692" s="874" t="s">
        <v>703</v>
      </c>
      <c r="K692" s="874" t="s">
        <v>704</v>
      </c>
      <c r="L692" s="874" t="s">
        <v>773</v>
      </c>
      <c r="M692" s="874" t="s">
        <v>705</v>
      </c>
      <c r="N692" s="874" t="s">
        <v>2458</v>
      </c>
      <c r="O692" s="874" t="s">
        <v>2546</v>
      </c>
      <c r="P692" s="874"/>
      <c r="Q692" s="874"/>
      <c r="R692" s="874"/>
      <c r="S692" s="874"/>
      <c r="T692" s="874"/>
      <c r="U692" s="874"/>
      <c r="V692" s="874"/>
      <c r="W692" s="874"/>
      <c r="X692" s="874"/>
      <c r="Y692" s="874"/>
      <c r="Z692" s="874"/>
      <c r="AA692" s="874"/>
      <c r="AB692" s="874"/>
      <c r="AC692" s="874"/>
      <c r="AD692" s="874"/>
      <c r="AE692" s="874"/>
      <c r="AF692" s="874"/>
    </row>
    <row r="693" spans="1:32" x14ac:dyDescent="0.2">
      <c r="A693" s="872" t="s">
        <v>3428</v>
      </c>
      <c r="B693" s="874" t="s">
        <v>154</v>
      </c>
      <c r="C693" s="874" t="s">
        <v>760</v>
      </c>
      <c r="D693" s="874" t="s">
        <v>700</v>
      </c>
      <c r="E693" s="874" t="s">
        <v>697</v>
      </c>
      <c r="F693" s="874" t="s">
        <v>699</v>
      </c>
      <c r="G693" s="874" t="s">
        <v>830</v>
      </c>
      <c r="H693" s="874" t="s">
        <v>831</v>
      </c>
      <c r="I693" s="874"/>
      <c r="J693" s="874"/>
      <c r="K693" s="874"/>
      <c r="L693" s="874"/>
      <c r="M693" s="874"/>
      <c r="N693" s="874"/>
      <c r="O693" s="874"/>
      <c r="P693" s="874"/>
      <c r="Q693" s="874"/>
      <c r="R693" s="874"/>
      <c r="S693" s="874"/>
      <c r="T693" s="874"/>
      <c r="U693" s="874"/>
      <c r="V693" s="874"/>
      <c r="W693" s="874"/>
      <c r="X693" s="874"/>
      <c r="Y693" s="874"/>
      <c r="Z693" s="874"/>
      <c r="AA693" s="874"/>
      <c r="AB693" s="874"/>
      <c r="AC693" s="874"/>
      <c r="AD693" s="874"/>
      <c r="AE693" s="874"/>
      <c r="AF693" s="874"/>
    </row>
    <row r="694" spans="1:32" x14ac:dyDescent="0.2">
      <c r="A694" s="872" t="s">
        <v>3429</v>
      </c>
      <c r="B694" s="874" t="s">
        <v>155</v>
      </c>
      <c r="C694" s="874" t="s">
        <v>702</v>
      </c>
      <c r="D694" s="874"/>
      <c r="E694" s="874"/>
      <c r="F694" s="874"/>
      <c r="G694" s="874"/>
      <c r="H694" s="874"/>
      <c r="I694" s="874"/>
      <c r="J694" s="874"/>
      <c r="K694" s="874"/>
      <c r="L694" s="874"/>
      <c r="M694" s="874"/>
      <c r="N694" s="874"/>
      <c r="O694" s="874"/>
      <c r="P694" s="874"/>
      <c r="Q694" s="874"/>
      <c r="R694" s="874"/>
      <c r="S694" s="874"/>
      <c r="T694" s="874"/>
      <c r="U694" s="874"/>
      <c r="V694" s="874"/>
      <c r="W694" s="874"/>
      <c r="X694" s="874"/>
      <c r="Y694" s="874"/>
      <c r="Z694" s="874"/>
      <c r="AA694" s="874"/>
      <c r="AB694" s="874"/>
      <c r="AC694" s="874"/>
      <c r="AD694" s="874"/>
      <c r="AE694" s="874"/>
      <c r="AF694" s="874"/>
    </row>
    <row r="695" spans="1:32" x14ac:dyDescent="0.2">
      <c r="A695" s="872" t="s">
        <v>3430</v>
      </c>
      <c r="B695" s="874" t="s">
        <v>157</v>
      </c>
      <c r="C695" s="874" t="s">
        <v>2051</v>
      </c>
      <c r="D695" s="874"/>
      <c r="E695" s="874"/>
      <c r="F695" s="874"/>
      <c r="G695" s="874"/>
      <c r="H695" s="874"/>
      <c r="I695" s="874"/>
      <c r="J695" s="874"/>
      <c r="K695" s="874"/>
      <c r="L695" s="874"/>
      <c r="M695" s="874"/>
      <c r="N695" s="874"/>
      <c r="O695" s="874"/>
      <c r="P695" s="874"/>
      <c r="Q695" s="874"/>
      <c r="R695" s="874"/>
      <c r="S695" s="874"/>
      <c r="T695" s="874"/>
      <c r="U695" s="874"/>
      <c r="V695" s="874"/>
      <c r="W695" s="874"/>
      <c r="X695" s="874"/>
      <c r="Y695" s="874"/>
      <c r="Z695" s="874"/>
      <c r="AA695" s="874"/>
      <c r="AB695" s="874"/>
      <c r="AC695" s="874"/>
      <c r="AD695" s="874"/>
      <c r="AE695" s="874"/>
      <c r="AF695" s="874"/>
    </row>
    <row r="696" spans="1:32" x14ac:dyDescent="0.2">
      <c r="A696" s="872" t="s">
        <v>3431</v>
      </c>
      <c r="B696" s="874" t="s">
        <v>156</v>
      </c>
      <c r="C696" s="874" t="s">
        <v>832</v>
      </c>
      <c r="D696" s="874" t="s">
        <v>731</v>
      </c>
      <c r="E696" s="874"/>
      <c r="F696" s="874"/>
      <c r="G696" s="874"/>
      <c r="H696" s="874"/>
      <c r="I696" s="874"/>
      <c r="J696" s="874"/>
      <c r="K696" s="874"/>
      <c r="L696" s="874"/>
      <c r="M696" s="874"/>
      <c r="N696" s="874"/>
      <c r="O696" s="874"/>
      <c r="P696" s="874"/>
      <c r="Q696" s="874"/>
      <c r="R696" s="874"/>
      <c r="S696" s="874"/>
      <c r="T696" s="874"/>
      <c r="U696" s="874"/>
      <c r="V696" s="874"/>
      <c r="W696" s="874"/>
      <c r="X696" s="874"/>
      <c r="Y696" s="874"/>
      <c r="Z696" s="874"/>
      <c r="AA696" s="874"/>
      <c r="AB696" s="874"/>
      <c r="AC696" s="874"/>
      <c r="AD696" s="874"/>
      <c r="AE696" s="874"/>
      <c r="AF696" s="874"/>
    </row>
    <row r="697" spans="1:32" x14ac:dyDescent="0.2">
      <c r="A697" s="872" t="s">
        <v>3432</v>
      </c>
      <c r="B697" s="874" t="s">
        <v>645</v>
      </c>
      <c r="C697" s="874" t="s">
        <v>700</v>
      </c>
      <c r="D697" s="874" t="s">
        <v>1047</v>
      </c>
      <c r="E697" s="874"/>
      <c r="F697" s="874"/>
      <c r="G697" s="874"/>
      <c r="H697" s="874"/>
      <c r="I697" s="874"/>
      <c r="J697" s="874"/>
      <c r="K697" s="874"/>
      <c r="L697" s="874"/>
      <c r="M697" s="874"/>
      <c r="N697" s="874"/>
      <c r="O697" s="874"/>
      <c r="P697" s="874"/>
      <c r="Q697" s="874"/>
      <c r="R697" s="874"/>
      <c r="S697" s="874"/>
      <c r="T697" s="874"/>
      <c r="U697" s="874"/>
      <c r="V697" s="874"/>
      <c r="W697" s="874"/>
      <c r="X697" s="874"/>
      <c r="Y697" s="874"/>
      <c r="Z697" s="874"/>
      <c r="AA697" s="874"/>
      <c r="AB697" s="874"/>
      <c r="AC697" s="874"/>
      <c r="AD697" s="874"/>
      <c r="AE697" s="874"/>
      <c r="AF697" s="874"/>
    </row>
    <row r="698" spans="1:32" x14ac:dyDescent="0.2">
      <c r="A698" s="872" t="s">
        <v>3433</v>
      </c>
      <c r="B698" s="874" t="s">
        <v>649</v>
      </c>
      <c r="C698" s="874" t="s">
        <v>848</v>
      </c>
      <c r="D698" s="874" t="s">
        <v>759</v>
      </c>
      <c r="E698" s="874"/>
      <c r="F698" s="874"/>
      <c r="G698" s="874"/>
      <c r="H698" s="874"/>
      <c r="I698" s="874"/>
      <c r="J698" s="874"/>
      <c r="K698" s="874"/>
      <c r="L698" s="874"/>
      <c r="M698" s="874"/>
      <c r="N698" s="874"/>
      <c r="O698" s="874"/>
      <c r="P698" s="874"/>
      <c r="Q698" s="874"/>
      <c r="R698" s="874"/>
      <c r="S698" s="874"/>
      <c r="T698" s="874"/>
      <c r="U698" s="874"/>
      <c r="V698" s="874"/>
      <c r="W698" s="874"/>
      <c r="X698" s="874"/>
      <c r="Y698" s="874"/>
      <c r="Z698" s="874"/>
      <c r="AA698" s="874"/>
      <c r="AB698" s="874"/>
      <c r="AC698" s="874"/>
      <c r="AD698" s="874"/>
      <c r="AE698" s="874"/>
      <c r="AF698" s="874"/>
    </row>
    <row r="699" spans="1:32" x14ac:dyDescent="0.2">
      <c r="A699" s="872" t="s">
        <v>3434</v>
      </c>
      <c r="B699" s="874" t="s">
        <v>646</v>
      </c>
      <c r="C699" s="874" t="s">
        <v>699</v>
      </c>
      <c r="D699" s="874" t="s">
        <v>2410</v>
      </c>
      <c r="E699" s="874" t="s">
        <v>2411</v>
      </c>
      <c r="F699" s="874"/>
      <c r="G699" s="874"/>
      <c r="H699" s="874"/>
      <c r="I699" s="874"/>
      <c r="J699" s="874"/>
      <c r="K699" s="874"/>
      <c r="L699" s="874"/>
      <c r="M699" s="874"/>
      <c r="N699" s="874"/>
      <c r="O699" s="874"/>
      <c r="P699" s="874"/>
      <c r="Q699" s="874"/>
      <c r="R699" s="874"/>
      <c r="S699" s="874"/>
      <c r="T699" s="874"/>
      <c r="U699" s="874"/>
      <c r="V699" s="874"/>
      <c r="W699" s="874"/>
      <c r="X699" s="874"/>
      <c r="Y699" s="874"/>
      <c r="Z699" s="874"/>
      <c r="AA699" s="874"/>
      <c r="AB699" s="874"/>
      <c r="AC699" s="874"/>
      <c r="AD699" s="874"/>
      <c r="AE699" s="874"/>
      <c r="AF699" s="874"/>
    </row>
    <row r="700" spans="1:32" x14ac:dyDescent="0.2">
      <c r="A700" s="872" t="s">
        <v>3435</v>
      </c>
      <c r="B700" s="874" t="s">
        <v>664</v>
      </c>
      <c r="C700" s="874" t="s">
        <v>2191</v>
      </c>
      <c r="D700" s="874"/>
      <c r="E700" s="874"/>
      <c r="F700" s="874"/>
      <c r="G700" s="874"/>
      <c r="H700" s="874"/>
      <c r="I700" s="874"/>
      <c r="J700" s="874"/>
      <c r="K700" s="874"/>
      <c r="L700" s="874"/>
      <c r="M700" s="874"/>
      <c r="N700" s="874"/>
      <c r="O700" s="874"/>
      <c r="P700" s="874"/>
      <c r="Q700" s="874"/>
      <c r="R700" s="874"/>
      <c r="S700" s="874"/>
      <c r="T700" s="874"/>
      <c r="U700" s="874"/>
      <c r="V700" s="874"/>
      <c r="W700" s="874"/>
      <c r="X700" s="874"/>
      <c r="Y700" s="874"/>
      <c r="Z700" s="874"/>
      <c r="AA700" s="874"/>
      <c r="AB700" s="874"/>
      <c r="AC700" s="874"/>
      <c r="AD700" s="874"/>
      <c r="AE700" s="874"/>
      <c r="AF700" s="874"/>
    </row>
    <row r="701" spans="1:32" x14ac:dyDescent="0.2">
      <c r="A701" s="872" t="s">
        <v>3436</v>
      </c>
      <c r="B701" s="874" t="s">
        <v>647</v>
      </c>
      <c r="C701" s="874" t="s">
        <v>762</v>
      </c>
      <c r="D701" s="874" t="s">
        <v>2116</v>
      </c>
      <c r="E701" s="874" t="s">
        <v>700</v>
      </c>
      <c r="F701" s="874" t="s">
        <v>2515</v>
      </c>
      <c r="G701" s="874" t="s">
        <v>2516</v>
      </c>
      <c r="H701" s="874" t="s">
        <v>2412</v>
      </c>
      <c r="I701" s="874" t="s">
        <v>2413</v>
      </c>
      <c r="J701" s="874" t="s">
        <v>2414</v>
      </c>
      <c r="K701" s="874" t="s">
        <v>825</v>
      </c>
      <c r="L701" s="874"/>
      <c r="M701" s="874"/>
      <c r="N701" s="874"/>
      <c r="O701" s="874"/>
      <c r="P701" s="874"/>
      <c r="Q701" s="874"/>
      <c r="R701" s="874"/>
      <c r="S701" s="874"/>
      <c r="T701" s="874"/>
      <c r="U701" s="874"/>
      <c r="V701" s="874"/>
      <c r="W701" s="874"/>
      <c r="X701" s="874"/>
      <c r="Y701" s="874"/>
      <c r="Z701" s="874"/>
      <c r="AA701" s="874"/>
      <c r="AB701" s="874"/>
      <c r="AC701" s="874"/>
      <c r="AD701" s="874"/>
      <c r="AE701" s="874"/>
      <c r="AF701" s="874"/>
    </row>
    <row r="702" spans="1:32" x14ac:dyDescent="0.2">
      <c r="A702" s="872" t="s">
        <v>3437</v>
      </c>
      <c r="B702" s="874" t="s">
        <v>650</v>
      </c>
      <c r="C702" s="874" t="s">
        <v>697</v>
      </c>
      <c r="D702" s="874" t="s">
        <v>699</v>
      </c>
      <c r="E702" s="874" t="s">
        <v>700</v>
      </c>
      <c r="F702" s="874" t="s">
        <v>708</v>
      </c>
      <c r="G702" s="874" t="s">
        <v>696</v>
      </c>
      <c r="H702" s="874" t="s">
        <v>2415</v>
      </c>
      <c r="I702" s="874"/>
      <c r="J702" s="874"/>
      <c r="K702" s="874"/>
      <c r="L702" s="874"/>
      <c r="M702" s="874"/>
      <c r="N702" s="874"/>
      <c r="O702" s="874"/>
      <c r="P702" s="874"/>
      <c r="Q702" s="874"/>
      <c r="R702" s="874"/>
      <c r="S702" s="874"/>
      <c r="T702" s="874"/>
      <c r="U702" s="874"/>
      <c r="V702" s="874"/>
      <c r="W702" s="874"/>
      <c r="X702" s="874"/>
      <c r="Y702" s="874"/>
      <c r="Z702" s="874"/>
      <c r="AA702" s="874"/>
      <c r="AB702" s="874"/>
      <c r="AC702" s="874"/>
      <c r="AD702" s="874"/>
      <c r="AE702" s="874"/>
      <c r="AF702" s="874"/>
    </row>
    <row r="703" spans="1:32" x14ac:dyDescent="0.2">
      <c r="A703" s="872" t="s">
        <v>3438</v>
      </c>
      <c r="B703" s="874" t="s">
        <v>653</v>
      </c>
      <c r="C703" s="874" t="s">
        <v>908</v>
      </c>
      <c r="D703" s="874" t="s">
        <v>3576</v>
      </c>
      <c r="E703" s="874" t="s">
        <v>708</v>
      </c>
      <c r="F703" s="874" t="s">
        <v>700</v>
      </c>
      <c r="G703" s="874" t="s">
        <v>699</v>
      </c>
      <c r="H703" s="874" t="s">
        <v>759</v>
      </c>
      <c r="I703" s="874" t="s">
        <v>762</v>
      </c>
      <c r="J703" s="874"/>
      <c r="K703" s="874"/>
      <c r="L703" s="874"/>
      <c r="M703" s="874"/>
      <c r="N703" s="874"/>
      <c r="O703" s="874"/>
      <c r="P703" s="874"/>
      <c r="Q703" s="874"/>
      <c r="R703" s="874"/>
      <c r="S703" s="874"/>
      <c r="T703" s="874"/>
      <c r="U703" s="874"/>
      <c r="V703" s="874"/>
      <c r="W703" s="874"/>
      <c r="X703" s="874"/>
      <c r="Y703" s="874"/>
      <c r="Z703" s="874"/>
      <c r="AA703" s="874"/>
      <c r="AB703" s="874"/>
      <c r="AC703" s="874"/>
      <c r="AD703" s="874"/>
      <c r="AE703" s="874"/>
      <c r="AF703" s="874"/>
    </row>
    <row r="704" spans="1:32" x14ac:dyDescent="0.2">
      <c r="A704" s="872" t="s">
        <v>3439</v>
      </c>
      <c r="B704" s="874" t="s">
        <v>656</v>
      </c>
      <c r="C704" s="874" t="s">
        <v>703</v>
      </c>
      <c r="D704" s="874" t="s">
        <v>2302</v>
      </c>
      <c r="E704" s="874"/>
      <c r="F704" s="874"/>
      <c r="G704" s="874"/>
      <c r="H704" s="874"/>
      <c r="I704" s="874"/>
      <c r="J704" s="874"/>
      <c r="K704" s="874"/>
      <c r="L704" s="874"/>
      <c r="M704" s="874"/>
      <c r="N704" s="874"/>
      <c r="O704" s="874"/>
      <c r="P704" s="874"/>
      <c r="Q704" s="874"/>
      <c r="R704" s="874"/>
      <c r="S704" s="874"/>
      <c r="T704" s="874"/>
      <c r="U704" s="874"/>
      <c r="V704" s="874"/>
      <c r="W704" s="874"/>
      <c r="X704" s="874"/>
      <c r="Y704" s="874"/>
      <c r="Z704" s="874"/>
      <c r="AA704" s="874"/>
      <c r="AB704" s="874"/>
      <c r="AC704" s="874"/>
      <c r="AD704" s="874"/>
      <c r="AE704" s="874"/>
      <c r="AF704" s="874"/>
    </row>
    <row r="705" spans="1:32" x14ac:dyDescent="0.2">
      <c r="A705" s="872" t="s">
        <v>3440</v>
      </c>
      <c r="B705" s="874" t="s">
        <v>658</v>
      </c>
      <c r="C705" s="874" t="s">
        <v>852</v>
      </c>
      <c r="D705" s="874" t="s">
        <v>698</v>
      </c>
      <c r="E705" s="874" t="s">
        <v>1097</v>
      </c>
      <c r="F705" s="874"/>
      <c r="G705" s="874"/>
      <c r="H705" s="874"/>
      <c r="I705" s="874"/>
      <c r="J705" s="874"/>
      <c r="K705" s="874"/>
      <c r="L705" s="874"/>
      <c r="M705" s="874"/>
      <c r="N705" s="874"/>
      <c r="O705" s="874"/>
      <c r="P705" s="874"/>
      <c r="Q705" s="874"/>
      <c r="R705" s="874"/>
      <c r="S705" s="874"/>
      <c r="T705" s="874"/>
      <c r="U705" s="874"/>
      <c r="V705" s="874"/>
      <c r="W705" s="874"/>
      <c r="X705" s="874"/>
      <c r="Y705" s="874"/>
      <c r="Z705" s="874"/>
      <c r="AA705" s="874"/>
      <c r="AB705" s="874"/>
      <c r="AC705" s="874"/>
      <c r="AD705" s="874"/>
      <c r="AE705" s="874"/>
      <c r="AF705" s="874"/>
    </row>
    <row r="706" spans="1:32" x14ac:dyDescent="0.2">
      <c r="A706" s="872" t="s">
        <v>3441</v>
      </c>
      <c r="B706" s="874" t="s">
        <v>659</v>
      </c>
      <c r="C706" s="874" t="s">
        <v>704</v>
      </c>
      <c r="D706" s="874" t="s">
        <v>779</v>
      </c>
      <c r="E706" s="874"/>
      <c r="F706" s="874"/>
      <c r="G706" s="874"/>
      <c r="H706" s="874"/>
      <c r="I706" s="874"/>
      <c r="J706" s="874"/>
      <c r="K706" s="874"/>
      <c r="L706" s="874"/>
      <c r="M706" s="874"/>
      <c r="N706" s="874"/>
      <c r="O706" s="874"/>
      <c r="P706" s="874"/>
      <c r="Q706" s="874"/>
      <c r="R706" s="874"/>
      <c r="S706" s="874"/>
      <c r="T706" s="874"/>
      <c r="U706" s="874"/>
      <c r="V706" s="874"/>
      <c r="W706" s="874"/>
      <c r="X706" s="874"/>
      <c r="Y706" s="874"/>
      <c r="Z706" s="874"/>
      <c r="AA706" s="874"/>
      <c r="AB706" s="874"/>
      <c r="AC706" s="874"/>
      <c r="AD706" s="874"/>
      <c r="AE706" s="874"/>
      <c r="AF706" s="874"/>
    </row>
    <row r="707" spans="1:32" x14ac:dyDescent="0.2">
      <c r="A707" s="872" t="s">
        <v>3442</v>
      </c>
      <c r="B707" s="874" t="s">
        <v>662</v>
      </c>
      <c r="C707" s="874" t="s">
        <v>710</v>
      </c>
      <c r="D707" s="874" t="s">
        <v>699</v>
      </c>
      <c r="E707" s="874" t="s">
        <v>700</v>
      </c>
      <c r="F707" s="874" t="s">
        <v>708</v>
      </c>
      <c r="G707" s="874" t="s">
        <v>1095</v>
      </c>
      <c r="H707" s="874" t="s">
        <v>701</v>
      </c>
      <c r="I707" s="874" t="s">
        <v>704</v>
      </c>
      <c r="J707" s="874" t="s">
        <v>696</v>
      </c>
      <c r="K707" s="874" t="s">
        <v>703</v>
      </c>
      <c r="L707" s="874" t="s">
        <v>995</v>
      </c>
      <c r="M707" s="874"/>
      <c r="N707" s="874"/>
      <c r="O707" s="874"/>
      <c r="P707" s="874"/>
      <c r="Q707" s="874"/>
      <c r="R707" s="874"/>
      <c r="S707" s="874"/>
      <c r="T707" s="874"/>
      <c r="U707" s="874"/>
      <c r="V707" s="874"/>
      <c r="W707" s="874"/>
      <c r="X707" s="874"/>
      <c r="Y707" s="874"/>
      <c r="Z707" s="874"/>
      <c r="AA707" s="874"/>
      <c r="AB707" s="874"/>
      <c r="AC707" s="874"/>
      <c r="AD707" s="874"/>
      <c r="AE707" s="874"/>
      <c r="AF707" s="874"/>
    </row>
    <row r="708" spans="1:32" x14ac:dyDescent="0.2">
      <c r="A708" s="872" t="s">
        <v>3443</v>
      </c>
      <c r="B708" s="874" t="s">
        <v>663</v>
      </c>
      <c r="C708" s="874" t="s">
        <v>704</v>
      </c>
      <c r="D708" s="874" t="s">
        <v>774</v>
      </c>
      <c r="E708" s="874" t="s">
        <v>1024</v>
      </c>
      <c r="F708" s="874"/>
      <c r="G708" s="874"/>
      <c r="H708" s="874"/>
      <c r="I708" s="874"/>
      <c r="J708" s="874"/>
      <c r="K708" s="874"/>
      <c r="L708" s="874"/>
      <c r="M708" s="874"/>
      <c r="N708" s="874"/>
      <c r="O708" s="874"/>
      <c r="P708" s="874"/>
      <c r="Q708" s="874"/>
      <c r="R708" s="874"/>
      <c r="S708" s="874"/>
      <c r="T708" s="874"/>
      <c r="U708" s="874"/>
      <c r="V708" s="874"/>
      <c r="W708" s="874"/>
      <c r="X708" s="874"/>
      <c r="Y708" s="874"/>
      <c r="Z708" s="874"/>
      <c r="AA708" s="874"/>
      <c r="AB708" s="874"/>
      <c r="AC708" s="874"/>
      <c r="AD708" s="874"/>
      <c r="AE708" s="874"/>
      <c r="AF708" s="874"/>
    </row>
    <row r="709" spans="1:32" x14ac:dyDescent="0.2">
      <c r="A709" s="872" t="s">
        <v>3444</v>
      </c>
      <c r="B709" s="874" t="s">
        <v>660</v>
      </c>
      <c r="C709" s="874" t="s">
        <v>700</v>
      </c>
      <c r="D709" s="874" t="s">
        <v>2079</v>
      </c>
      <c r="E709" s="874"/>
      <c r="F709" s="874"/>
      <c r="G709" s="874"/>
      <c r="H709" s="874"/>
      <c r="I709" s="874"/>
      <c r="J709" s="874"/>
      <c r="K709" s="874"/>
      <c r="L709" s="874"/>
      <c r="M709" s="874"/>
      <c r="N709" s="874"/>
      <c r="O709" s="874"/>
      <c r="P709" s="874"/>
      <c r="Q709" s="874"/>
      <c r="R709" s="874"/>
      <c r="S709" s="874"/>
      <c r="T709" s="874"/>
      <c r="U709" s="874"/>
      <c r="V709" s="874"/>
      <c r="W709" s="874"/>
      <c r="X709" s="874"/>
      <c r="Y709" s="874"/>
      <c r="Z709" s="874"/>
      <c r="AA709" s="874"/>
      <c r="AB709" s="874"/>
      <c r="AC709" s="874"/>
      <c r="AD709" s="874"/>
      <c r="AE709" s="874"/>
      <c r="AF709" s="874"/>
    </row>
    <row r="710" spans="1:32" x14ac:dyDescent="0.2">
      <c r="A710" s="872" t="s">
        <v>3445</v>
      </c>
      <c r="B710" s="874" t="s">
        <v>651</v>
      </c>
      <c r="C710" s="874" t="s">
        <v>704</v>
      </c>
      <c r="D710" s="874"/>
      <c r="E710" s="874"/>
      <c r="F710" s="874"/>
      <c r="G710" s="874"/>
      <c r="H710" s="874"/>
      <c r="I710" s="874"/>
      <c r="J710" s="874"/>
      <c r="K710" s="874"/>
      <c r="L710" s="874"/>
      <c r="M710" s="874"/>
      <c r="N710" s="874"/>
      <c r="O710" s="874"/>
      <c r="P710" s="874"/>
      <c r="Q710" s="874"/>
      <c r="R710" s="874"/>
      <c r="S710" s="874"/>
      <c r="T710" s="874"/>
      <c r="U710" s="874"/>
      <c r="V710" s="874"/>
      <c r="W710" s="874"/>
      <c r="X710" s="874"/>
      <c r="Y710" s="874"/>
      <c r="Z710" s="874"/>
      <c r="AA710" s="874"/>
      <c r="AB710" s="874"/>
      <c r="AC710" s="874"/>
      <c r="AD710" s="874"/>
      <c r="AE710" s="874"/>
      <c r="AF710" s="874"/>
    </row>
    <row r="711" spans="1:32" x14ac:dyDescent="0.2">
      <c r="A711" s="872" t="s">
        <v>3446</v>
      </c>
      <c r="B711" s="874" t="s">
        <v>652</v>
      </c>
      <c r="C711" s="874" t="s">
        <v>696</v>
      </c>
      <c r="D711" s="874" t="s">
        <v>1096</v>
      </c>
      <c r="E711" s="874"/>
      <c r="F711" s="874"/>
      <c r="G711" s="874"/>
      <c r="H711" s="874"/>
      <c r="I711" s="874"/>
      <c r="J711" s="874"/>
      <c r="K711" s="874"/>
      <c r="L711" s="874"/>
      <c r="M711" s="874"/>
      <c r="N711" s="874"/>
      <c r="O711" s="874"/>
      <c r="P711" s="874"/>
      <c r="Q711" s="874"/>
      <c r="R711" s="874"/>
      <c r="S711" s="874"/>
      <c r="T711" s="874"/>
      <c r="U711" s="874"/>
      <c r="V711" s="874"/>
      <c r="W711" s="874"/>
      <c r="X711" s="874"/>
      <c r="Y711" s="874"/>
      <c r="Z711" s="874"/>
      <c r="AA711" s="874"/>
      <c r="AB711" s="874"/>
      <c r="AC711" s="874"/>
      <c r="AD711" s="874"/>
      <c r="AE711" s="874"/>
      <c r="AF711" s="874"/>
    </row>
    <row r="712" spans="1:32" x14ac:dyDescent="0.2">
      <c r="A712" s="872" t="s">
        <v>3447</v>
      </c>
      <c r="B712" s="874" t="s">
        <v>657</v>
      </c>
      <c r="C712" s="874" t="s">
        <v>697</v>
      </c>
      <c r="D712" s="874" t="s">
        <v>2190</v>
      </c>
      <c r="E712" s="874" t="s">
        <v>1012</v>
      </c>
      <c r="F712" s="874"/>
      <c r="G712" s="874"/>
      <c r="H712" s="874"/>
      <c r="I712" s="874"/>
      <c r="J712" s="874"/>
      <c r="K712" s="874"/>
      <c r="L712" s="874"/>
      <c r="M712" s="874"/>
      <c r="N712" s="874"/>
      <c r="O712" s="874"/>
      <c r="P712" s="874"/>
      <c r="Q712" s="874"/>
      <c r="R712" s="874"/>
      <c r="S712" s="874"/>
      <c r="T712" s="874"/>
      <c r="U712" s="874"/>
      <c r="V712" s="874"/>
      <c r="W712" s="874"/>
      <c r="X712" s="874"/>
      <c r="Y712" s="874"/>
      <c r="Z712" s="874"/>
      <c r="AA712" s="874"/>
      <c r="AB712" s="874"/>
      <c r="AC712" s="874"/>
      <c r="AD712" s="874"/>
      <c r="AE712" s="874"/>
      <c r="AF712" s="874"/>
    </row>
    <row r="713" spans="1:32" x14ac:dyDescent="0.2">
      <c r="A713" s="872" t="s">
        <v>3448</v>
      </c>
      <c r="B713" s="874" t="s">
        <v>665</v>
      </c>
      <c r="C713" s="874" t="s">
        <v>710</v>
      </c>
      <c r="D713" s="874" t="s">
        <v>916</v>
      </c>
      <c r="E713" s="874" t="s">
        <v>2192</v>
      </c>
      <c r="F713" s="874"/>
      <c r="G713" s="874"/>
      <c r="H713" s="874"/>
      <c r="I713" s="874"/>
      <c r="J713" s="874"/>
      <c r="K713" s="874"/>
      <c r="L713" s="874"/>
      <c r="M713" s="874"/>
      <c r="N713" s="874"/>
      <c r="O713" s="874"/>
      <c r="P713" s="874"/>
      <c r="Q713" s="874"/>
      <c r="R713" s="874"/>
      <c r="S713" s="874"/>
      <c r="T713" s="874"/>
      <c r="U713" s="874"/>
      <c r="V713" s="874"/>
      <c r="W713" s="874"/>
      <c r="X713" s="874"/>
      <c r="Y713" s="874"/>
      <c r="Z713" s="874"/>
      <c r="AA713" s="874"/>
      <c r="AB713" s="874"/>
      <c r="AC713" s="874"/>
      <c r="AD713" s="874"/>
      <c r="AE713" s="874"/>
      <c r="AF713" s="874"/>
    </row>
    <row r="714" spans="1:32" x14ac:dyDescent="0.2">
      <c r="A714" s="872" t="s">
        <v>3449</v>
      </c>
      <c r="B714" s="874" t="s">
        <v>654</v>
      </c>
      <c r="C714" s="874" t="s">
        <v>780</v>
      </c>
      <c r="D714" s="874" t="s">
        <v>710</v>
      </c>
      <c r="E714" s="874"/>
      <c r="F714" s="874"/>
      <c r="G714" s="874"/>
      <c r="H714" s="874"/>
      <c r="I714" s="874"/>
      <c r="J714" s="874"/>
      <c r="K714" s="874"/>
      <c r="L714" s="874"/>
      <c r="M714" s="874"/>
      <c r="N714" s="874"/>
      <c r="O714" s="874"/>
      <c r="P714" s="874"/>
      <c r="Q714" s="874"/>
      <c r="R714" s="874"/>
      <c r="S714" s="874"/>
      <c r="T714" s="874"/>
      <c r="U714" s="874"/>
      <c r="V714" s="874"/>
      <c r="W714" s="874"/>
      <c r="X714" s="874"/>
      <c r="Y714" s="874"/>
      <c r="Z714" s="874"/>
      <c r="AA714" s="874"/>
      <c r="AB714" s="874"/>
      <c r="AC714" s="874"/>
      <c r="AD714" s="874"/>
      <c r="AE714" s="874"/>
      <c r="AF714" s="874"/>
    </row>
    <row r="715" spans="1:32" x14ac:dyDescent="0.2">
      <c r="A715" s="872" t="s">
        <v>3450</v>
      </c>
      <c r="B715" s="874" t="s">
        <v>648</v>
      </c>
      <c r="C715" s="874" t="s">
        <v>808</v>
      </c>
      <c r="D715" s="874"/>
      <c r="E715" s="874"/>
      <c r="F715" s="874"/>
      <c r="G715" s="874"/>
      <c r="H715" s="874"/>
      <c r="I715" s="874"/>
      <c r="J715" s="874"/>
      <c r="K715" s="874"/>
      <c r="L715" s="874"/>
      <c r="M715" s="874"/>
      <c r="N715" s="874"/>
      <c r="O715" s="874"/>
      <c r="P715" s="874"/>
      <c r="Q715" s="874"/>
      <c r="R715" s="874"/>
      <c r="S715" s="874"/>
      <c r="T715" s="874"/>
      <c r="U715" s="874"/>
      <c r="V715" s="874"/>
      <c r="W715" s="874"/>
      <c r="X715" s="874"/>
      <c r="Y715" s="874"/>
      <c r="Z715" s="874"/>
      <c r="AA715" s="874"/>
      <c r="AB715" s="874"/>
      <c r="AC715" s="874"/>
      <c r="AD715" s="874"/>
      <c r="AE715" s="874"/>
      <c r="AF715" s="874"/>
    </row>
    <row r="716" spans="1:32" x14ac:dyDescent="0.2">
      <c r="A716" s="872" t="s">
        <v>3451</v>
      </c>
      <c r="B716" s="874" t="s">
        <v>644</v>
      </c>
      <c r="C716" s="874" t="s">
        <v>1094</v>
      </c>
      <c r="D716" s="874" t="s">
        <v>869</v>
      </c>
      <c r="E716" s="874"/>
      <c r="F716" s="874"/>
      <c r="G716" s="874"/>
      <c r="H716" s="874"/>
      <c r="I716" s="874"/>
      <c r="J716" s="874"/>
      <c r="K716" s="874"/>
      <c r="L716" s="874"/>
      <c r="M716" s="874"/>
      <c r="N716" s="874"/>
      <c r="O716" s="874"/>
      <c r="P716" s="874"/>
      <c r="Q716" s="874"/>
      <c r="R716" s="874"/>
      <c r="S716" s="874"/>
      <c r="T716" s="874"/>
      <c r="U716" s="874"/>
      <c r="V716" s="874"/>
      <c r="W716" s="874"/>
      <c r="X716" s="874"/>
      <c r="Y716" s="874"/>
      <c r="Z716" s="874"/>
      <c r="AA716" s="874"/>
      <c r="AB716" s="874"/>
      <c r="AC716" s="874"/>
      <c r="AD716" s="874"/>
      <c r="AE716" s="874"/>
      <c r="AF716" s="874"/>
    </row>
    <row r="717" spans="1:32" x14ac:dyDescent="0.2">
      <c r="A717" s="872" t="s">
        <v>3452</v>
      </c>
      <c r="B717" s="874" t="s">
        <v>661</v>
      </c>
      <c r="C717" s="874" t="s">
        <v>731</v>
      </c>
      <c r="D717" s="874"/>
      <c r="E717" s="874"/>
      <c r="F717" s="874"/>
      <c r="G717" s="874"/>
      <c r="H717" s="874"/>
      <c r="I717" s="874"/>
      <c r="J717" s="874"/>
      <c r="K717" s="874"/>
      <c r="L717" s="874"/>
      <c r="M717" s="874"/>
      <c r="N717" s="874"/>
      <c r="O717" s="874"/>
      <c r="P717" s="874"/>
      <c r="Q717" s="874"/>
      <c r="R717" s="874"/>
      <c r="S717" s="874"/>
      <c r="T717" s="874"/>
      <c r="U717" s="874"/>
      <c r="V717" s="874"/>
      <c r="W717" s="874"/>
      <c r="X717" s="874"/>
      <c r="Y717" s="874"/>
      <c r="Z717" s="874"/>
      <c r="AA717" s="874"/>
      <c r="AB717" s="874"/>
      <c r="AC717" s="874"/>
      <c r="AD717" s="874"/>
      <c r="AE717" s="874"/>
      <c r="AF717" s="874"/>
    </row>
    <row r="718" spans="1:32" x14ac:dyDescent="0.2">
      <c r="A718" s="872" t="s">
        <v>3453</v>
      </c>
      <c r="B718" s="874" t="s">
        <v>655</v>
      </c>
      <c r="C718" s="874" t="s">
        <v>731</v>
      </c>
      <c r="D718" s="874"/>
      <c r="E718" s="874"/>
      <c r="F718" s="874"/>
      <c r="G718" s="874"/>
      <c r="H718" s="874"/>
      <c r="I718" s="874"/>
      <c r="J718" s="874"/>
      <c r="K718" s="874"/>
      <c r="L718" s="874"/>
      <c r="M718" s="874"/>
      <c r="N718" s="874"/>
      <c r="O718" s="874"/>
      <c r="P718" s="874"/>
      <c r="Q718" s="874"/>
      <c r="R718" s="874"/>
      <c r="S718" s="874"/>
      <c r="T718" s="874"/>
      <c r="U718" s="874"/>
      <c r="V718" s="874"/>
      <c r="W718" s="874"/>
      <c r="X718" s="874"/>
      <c r="Y718" s="874"/>
      <c r="Z718" s="874"/>
      <c r="AA718" s="874"/>
      <c r="AB718" s="874"/>
      <c r="AC718" s="874"/>
      <c r="AD718" s="874"/>
      <c r="AE718" s="874"/>
      <c r="AF718" s="874"/>
    </row>
    <row r="719" spans="1:32" x14ac:dyDescent="0.2">
      <c r="A719" s="872" t="s">
        <v>3454</v>
      </c>
      <c r="B719" s="874" t="s">
        <v>695</v>
      </c>
      <c r="C719" s="874" t="s">
        <v>1109</v>
      </c>
      <c r="D719" s="874"/>
      <c r="E719" s="874"/>
      <c r="F719" s="874"/>
      <c r="G719" s="874"/>
      <c r="H719" s="874"/>
      <c r="I719" s="874"/>
      <c r="J719" s="874"/>
      <c r="K719" s="874"/>
      <c r="L719" s="874"/>
      <c r="M719" s="874"/>
      <c r="Q719" s="874"/>
      <c r="R719" s="874"/>
      <c r="S719" s="874"/>
      <c r="T719" s="874"/>
      <c r="U719" s="874"/>
      <c r="V719" s="874"/>
      <c r="W719" s="874"/>
      <c r="X719" s="874"/>
      <c r="Y719" s="874"/>
      <c r="Z719" s="874"/>
      <c r="AA719" s="874"/>
      <c r="AB719" s="874"/>
      <c r="AC719" s="874"/>
      <c r="AD719" s="874"/>
      <c r="AE719" s="874"/>
      <c r="AF719" s="874"/>
    </row>
    <row r="720" spans="1:32" x14ac:dyDescent="0.2">
      <c r="A720" s="872" t="s">
        <v>3455</v>
      </c>
      <c r="B720" s="874" t="s">
        <v>666</v>
      </c>
      <c r="C720" s="874" t="s">
        <v>731</v>
      </c>
      <c r="D720" s="874"/>
      <c r="E720" s="874"/>
      <c r="F720" s="874"/>
      <c r="G720" s="874"/>
      <c r="H720" s="874"/>
      <c r="I720" s="874"/>
      <c r="J720" s="874"/>
      <c r="K720" s="874"/>
      <c r="L720" s="874"/>
      <c r="M720" s="874"/>
      <c r="N720" s="874"/>
      <c r="O720" s="874"/>
      <c r="P720" s="874"/>
      <c r="Q720" s="874"/>
      <c r="R720" s="874"/>
      <c r="S720" s="874"/>
      <c r="T720" s="874"/>
      <c r="U720" s="874"/>
      <c r="V720" s="874"/>
      <c r="W720" s="874"/>
      <c r="X720" s="874"/>
      <c r="Y720" s="874"/>
      <c r="Z720" s="874"/>
      <c r="AA720" s="874"/>
      <c r="AB720" s="874"/>
      <c r="AC720" s="874"/>
      <c r="AD720" s="874"/>
      <c r="AE720" s="874"/>
      <c r="AF720" s="874"/>
    </row>
    <row r="721" spans="1:32" x14ac:dyDescent="0.2">
      <c r="A721" s="872" t="s">
        <v>3456</v>
      </c>
      <c r="B721" s="874" t="s">
        <v>2644</v>
      </c>
      <c r="C721" s="874" t="s">
        <v>2057</v>
      </c>
      <c r="D721" s="874"/>
      <c r="E721" s="874"/>
      <c r="F721" s="874"/>
      <c r="G721" s="874"/>
      <c r="H721" s="874"/>
      <c r="I721" s="874"/>
      <c r="J721" s="874"/>
      <c r="K721" s="874"/>
      <c r="L721" s="874"/>
      <c r="M721" s="874"/>
      <c r="N721" s="874"/>
      <c r="O721" s="874"/>
      <c r="P721" s="874"/>
      <c r="Q721" s="874"/>
      <c r="R721" s="874"/>
      <c r="S721" s="874"/>
      <c r="T721" s="874"/>
      <c r="U721" s="874"/>
      <c r="V721" s="874"/>
      <c r="W721" s="874"/>
      <c r="X721" s="874"/>
      <c r="Y721" s="874"/>
      <c r="Z721" s="874"/>
      <c r="AA721" s="874"/>
      <c r="AB721" s="874"/>
      <c r="AC721" s="874"/>
      <c r="AD721" s="874"/>
      <c r="AE721" s="874"/>
      <c r="AF721" s="874"/>
    </row>
    <row r="722" spans="1:32" x14ac:dyDescent="0.2">
      <c r="A722" s="872" t="s">
        <v>3457</v>
      </c>
      <c r="B722" s="874" t="s">
        <v>2645</v>
      </c>
      <c r="C722" s="874" t="s">
        <v>2365</v>
      </c>
      <c r="D722" s="874"/>
      <c r="E722" s="874"/>
      <c r="F722" s="874"/>
      <c r="G722" s="874"/>
      <c r="H722" s="874"/>
      <c r="I722" s="874"/>
      <c r="J722" s="874"/>
      <c r="K722" s="874"/>
      <c r="L722" s="874"/>
      <c r="M722" s="874"/>
      <c r="N722" s="874"/>
      <c r="O722" s="874"/>
      <c r="P722" s="874"/>
      <c r="Q722" s="874"/>
      <c r="R722" s="874"/>
      <c r="S722" s="874"/>
      <c r="T722" s="874"/>
      <c r="U722" s="874"/>
      <c r="V722" s="874"/>
      <c r="W722" s="874"/>
      <c r="X722" s="874"/>
      <c r="Y722" s="874"/>
      <c r="Z722" s="874"/>
      <c r="AA722" s="874"/>
      <c r="AB722" s="874"/>
      <c r="AC722" s="874"/>
      <c r="AD722" s="874"/>
      <c r="AE722" s="874"/>
      <c r="AF722" s="874"/>
    </row>
    <row r="723" spans="1:32" x14ac:dyDescent="0.2">
      <c r="A723" s="872" t="s">
        <v>3458</v>
      </c>
      <c r="B723" s="874" t="s">
        <v>2580</v>
      </c>
      <c r="C723" s="874" t="s">
        <v>2581</v>
      </c>
      <c r="D723" s="874" t="s">
        <v>3644</v>
      </c>
      <c r="E723" s="874"/>
      <c r="F723" s="874"/>
      <c r="G723" s="874"/>
      <c r="H723" s="874"/>
      <c r="I723" s="874"/>
      <c r="J723" s="874"/>
      <c r="K723" s="874"/>
      <c r="L723" s="874"/>
      <c r="M723" s="874"/>
      <c r="N723" s="874"/>
      <c r="O723" s="874"/>
      <c r="P723" s="874"/>
      <c r="Q723" s="874"/>
      <c r="R723" s="874"/>
      <c r="S723" s="874"/>
      <c r="T723" s="874"/>
      <c r="U723" s="874"/>
      <c r="V723" s="874"/>
      <c r="W723" s="874"/>
      <c r="X723" s="874"/>
      <c r="Y723" s="874"/>
      <c r="Z723" s="874"/>
      <c r="AA723" s="874"/>
      <c r="AB723" s="874"/>
      <c r="AC723" s="874"/>
      <c r="AD723" s="874"/>
      <c r="AE723" s="874"/>
      <c r="AF723" s="874"/>
    </row>
    <row r="724" spans="1:32" x14ac:dyDescent="0.2">
      <c r="A724" s="872" t="s">
        <v>3742</v>
      </c>
      <c r="B724" s="874" t="s">
        <v>3743</v>
      </c>
      <c r="C724" s="874" t="s">
        <v>731</v>
      </c>
      <c r="D724" s="874" t="s">
        <v>869</v>
      </c>
      <c r="E724" s="874"/>
      <c r="F724" s="874"/>
      <c r="G724" s="874"/>
      <c r="H724" s="874"/>
      <c r="I724" s="874"/>
      <c r="J724" s="874"/>
      <c r="K724" s="874"/>
      <c r="L724" s="874"/>
      <c r="M724" s="874"/>
      <c r="N724" s="874"/>
      <c r="O724" s="874"/>
      <c r="P724" s="874"/>
      <c r="Q724" s="874"/>
      <c r="R724" s="874"/>
      <c r="S724" s="874"/>
      <c r="T724" s="874"/>
      <c r="U724" s="874"/>
      <c r="V724" s="874"/>
      <c r="W724" s="874"/>
      <c r="X724" s="874"/>
      <c r="Y724" s="874"/>
      <c r="Z724" s="874"/>
      <c r="AA724" s="874"/>
      <c r="AB724" s="874"/>
      <c r="AC724" s="874"/>
      <c r="AD724" s="874"/>
      <c r="AE724" s="874"/>
      <c r="AF724" s="874"/>
    </row>
    <row r="725" spans="1:32" x14ac:dyDescent="0.2">
      <c r="A725" s="872" t="s">
        <v>3459</v>
      </c>
      <c r="B725" s="874" t="s">
        <v>76</v>
      </c>
      <c r="C725" s="874" t="s">
        <v>2361</v>
      </c>
      <c r="D725" s="874" t="s">
        <v>2278</v>
      </c>
      <c r="E725" s="874" t="s">
        <v>700</v>
      </c>
      <c r="F725" s="874" t="s">
        <v>696</v>
      </c>
      <c r="G725" s="874" t="s">
        <v>711</v>
      </c>
      <c r="H725" s="874" t="s">
        <v>705</v>
      </c>
      <c r="I725" s="874"/>
      <c r="J725" s="874"/>
      <c r="K725" s="874"/>
      <c r="L725" s="874"/>
      <c r="M725" s="874"/>
      <c r="N725" s="874"/>
      <c r="O725" s="874"/>
      <c r="P725" s="874"/>
      <c r="Q725" s="874"/>
      <c r="R725" s="874"/>
      <c r="S725" s="874"/>
      <c r="T725" s="874"/>
      <c r="U725" s="874"/>
      <c r="V725" s="874"/>
      <c r="W725" s="874"/>
      <c r="X725" s="874"/>
      <c r="Y725" s="874"/>
      <c r="Z725" s="874"/>
      <c r="AA725" s="874"/>
      <c r="AB725" s="874"/>
      <c r="AC725" s="874"/>
      <c r="AD725" s="874"/>
      <c r="AE725" s="874"/>
      <c r="AF725" s="874"/>
    </row>
    <row r="726" spans="1:32" x14ac:dyDescent="0.2">
      <c r="A726" s="872" t="s">
        <v>3460</v>
      </c>
      <c r="B726" s="874" t="s">
        <v>667</v>
      </c>
      <c r="C726" s="874" t="s">
        <v>2193</v>
      </c>
      <c r="D726" s="874" t="s">
        <v>796</v>
      </c>
      <c r="E726" s="874" t="s">
        <v>869</v>
      </c>
      <c r="F726" s="874" t="s">
        <v>936</v>
      </c>
      <c r="G726" s="874" t="s">
        <v>2365</v>
      </c>
      <c r="H726" s="874"/>
      <c r="I726" s="874"/>
      <c r="J726" s="874"/>
      <c r="K726" s="874"/>
      <c r="L726" s="874"/>
      <c r="M726" s="874"/>
      <c r="N726" s="874"/>
      <c r="O726" s="874"/>
      <c r="P726" s="874"/>
      <c r="Q726" s="874"/>
      <c r="R726" s="874"/>
      <c r="S726" s="874"/>
      <c r="T726" s="874"/>
      <c r="U726" s="874"/>
      <c r="V726" s="874"/>
      <c r="W726" s="874"/>
      <c r="X726" s="874"/>
      <c r="Y726" s="874"/>
      <c r="Z726" s="874"/>
      <c r="AA726" s="874"/>
      <c r="AB726" s="874"/>
      <c r="AC726" s="874"/>
      <c r="AD726" s="874"/>
      <c r="AE726" s="874"/>
      <c r="AF726" s="874"/>
    </row>
    <row r="727" spans="1:32" x14ac:dyDescent="0.2">
      <c r="A727" s="872" t="s">
        <v>3461</v>
      </c>
      <c r="B727" s="874" t="s">
        <v>77</v>
      </c>
      <c r="C727" s="874" t="s">
        <v>2041</v>
      </c>
      <c r="D727" s="874" t="s">
        <v>698</v>
      </c>
      <c r="E727" s="874" t="s">
        <v>700</v>
      </c>
      <c r="F727" s="874" t="s">
        <v>696</v>
      </c>
      <c r="G727" s="874" t="s">
        <v>702</v>
      </c>
      <c r="H727" s="874" t="s">
        <v>703</v>
      </c>
      <c r="I727" s="874" t="s">
        <v>3623</v>
      </c>
      <c r="J727" s="874" t="s">
        <v>704</v>
      </c>
      <c r="K727" s="874" t="s">
        <v>775</v>
      </c>
      <c r="L727" s="874" t="s">
        <v>707</v>
      </c>
      <c r="M727" s="874"/>
      <c r="N727" s="874"/>
      <c r="O727" s="874"/>
      <c r="P727" s="874"/>
      <c r="Q727" s="874"/>
      <c r="R727" s="874"/>
      <c r="S727" s="874"/>
      <c r="T727" s="874"/>
      <c r="U727" s="874"/>
      <c r="V727" s="874"/>
      <c r="W727" s="874"/>
      <c r="X727" s="874"/>
      <c r="Y727" s="874"/>
      <c r="Z727" s="874"/>
      <c r="AA727" s="874"/>
      <c r="AB727" s="874"/>
      <c r="AC727" s="874"/>
      <c r="AD727" s="874"/>
      <c r="AE727" s="874"/>
      <c r="AF727" s="874"/>
    </row>
    <row r="728" spans="1:32" x14ac:dyDescent="0.2">
      <c r="A728" s="872" t="s">
        <v>3462</v>
      </c>
      <c r="B728" s="874" t="s">
        <v>158</v>
      </c>
      <c r="C728" s="874" t="s">
        <v>2282</v>
      </c>
      <c r="D728" s="874" t="s">
        <v>2283</v>
      </c>
      <c r="E728" s="874" t="s">
        <v>2270</v>
      </c>
      <c r="F728" s="874" t="s">
        <v>2284</v>
      </c>
      <c r="G728" s="874" t="s">
        <v>826</v>
      </c>
      <c r="H728" s="874"/>
      <c r="I728" s="874"/>
      <c r="J728" s="874"/>
      <c r="K728" s="874"/>
      <c r="L728" s="874"/>
      <c r="M728" s="874"/>
      <c r="N728" s="874"/>
      <c r="O728" s="874"/>
      <c r="P728" s="874"/>
      <c r="Q728" s="874"/>
      <c r="R728" s="874"/>
      <c r="S728" s="874"/>
      <c r="T728" s="874"/>
      <c r="U728" s="874"/>
      <c r="V728" s="874"/>
      <c r="W728" s="874"/>
      <c r="X728" s="874"/>
      <c r="Y728" s="874"/>
      <c r="Z728" s="874"/>
      <c r="AA728" s="874"/>
      <c r="AB728" s="874"/>
      <c r="AC728" s="874"/>
      <c r="AD728" s="874"/>
      <c r="AE728" s="874"/>
      <c r="AF728" s="874"/>
    </row>
    <row r="729" spans="1:32" x14ac:dyDescent="0.2">
      <c r="A729" s="872" t="s">
        <v>3463</v>
      </c>
      <c r="B729" s="874" t="s">
        <v>672</v>
      </c>
      <c r="C729" s="874" t="s">
        <v>2194</v>
      </c>
      <c r="D729" s="874"/>
      <c r="E729" s="874"/>
      <c r="F729" s="874"/>
      <c r="G729" s="874"/>
      <c r="H729" s="874"/>
      <c r="I729" s="874"/>
      <c r="J729" s="874"/>
      <c r="K729" s="874"/>
      <c r="L729" s="874"/>
      <c r="M729" s="874"/>
      <c r="N729" s="874"/>
      <c r="O729" s="874"/>
      <c r="P729" s="874"/>
      <c r="Q729" s="874"/>
      <c r="R729" s="874"/>
      <c r="S729" s="874"/>
      <c r="T729" s="874"/>
      <c r="U729" s="874"/>
      <c r="V729" s="874"/>
      <c r="W729" s="874"/>
      <c r="X729" s="874"/>
      <c r="Y729" s="874"/>
      <c r="Z729" s="874"/>
      <c r="AA729" s="874"/>
      <c r="AB729" s="874"/>
      <c r="AC729" s="874"/>
      <c r="AD729" s="874"/>
      <c r="AE729" s="874"/>
      <c r="AF729" s="874"/>
    </row>
    <row r="730" spans="1:32" x14ac:dyDescent="0.2">
      <c r="A730" s="872" t="s">
        <v>3464</v>
      </c>
      <c r="B730" s="874" t="s">
        <v>668</v>
      </c>
      <c r="C730" s="874" t="s">
        <v>697</v>
      </c>
      <c r="D730" s="874" t="s">
        <v>734</v>
      </c>
      <c r="E730" s="874" t="s">
        <v>1041</v>
      </c>
      <c r="F730" s="874" t="s">
        <v>731</v>
      </c>
      <c r="G730" s="874"/>
      <c r="H730" s="874"/>
      <c r="I730" s="874"/>
      <c r="J730" s="874"/>
      <c r="K730" s="874"/>
      <c r="L730" s="874"/>
      <c r="M730" s="874"/>
      <c r="N730" s="874"/>
      <c r="O730" s="874"/>
      <c r="P730" s="874"/>
      <c r="Q730" s="874"/>
      <c r="R730" s="874"/>
      <c r="S730" s="874"/>
      <c r="T730" s="874"/>
      <c r="U730" s="874"/>
      <c r="V730" s="874"/>
      <c r="W730" s="874"/>
      <c r="X730" s="874"/>
      <c r="Y730" s="874"/>
      <c r="Z730" s="874"/>
      <c r="AA730" s="874"/>
      <c r="AB730" s="874"/>
      <c r="AC730" s="874"/>
      <c r="AD730" s="874"/>
      <c r="AE730" s="874"/>
      <c r="AF730" s="874"/>
    </row>
    <row r="731" spans="1:32" x14ac:dyDescent="0.2">
      <c r="A731" s="872" t="s">
        <v>3465</v>
      </c>
      <c r="B731" s="874" t="s">
        <v>671</v>
      </c>
      <c r="C731" s="874" t="s">
        <v>710</v>
      </c>
      <c r="D731" s="874"/>
      <c r="E731" s="874"/>
      <c r="F731" s="874"/>
      <c r="G731" s="874"/>
      <c r="H731" s="874"/>
      <c r="I731" s="874"/>
      <c r="J731" s="874"/>
      <c r="K731" s="874"/>
      <c r="L731" s="874"/>
      <c r="M731" s="874"/>
      <c r="N731" s="874"/>
      <c r="O731" s="874"/>
      <c r="P731" s="874"/>
      <c r="Q731" s="874"/>
      <c r="R731" s="874"/>
      <c r="S731" s="874"/>
      <c r="T731" s="874"/>
      <c r="U731" s="874"/>
      <c r="V731" s="874"/>
      <c r="W731" s="874"/>
      <c r="X731" s="874"/>
      <c r="Y731" s="874"/>
      <c r="Z731" s="874"/>
      <c r="AA731" s="874"/>
      <c r="AB731" s="874"/>
      <c r="AC731" s="874"/>
      <c r="AD731" s="874"/>
      <c r="AE731" s="874"/>
      <c r="AF731" s="874"/>
    </row>
    <row r="732" spans="1:32" x14ac:dyDescent="0.2">
      <c r="A732" s="872" t="s">
        <v>3466</v>
      </c>
      <c r="B732" s="874" t="s">
        <v>670</v>
      </c>
      <c r="C732" s="874" t="s">
        <v>832</v>
      </c>
      <c r="D732" s="874" t="s">
        <v>1098</v>
      </c>
      <c r="E732" s="874" t="s">
        <v>703</v>
      </c>
      <c r="F732" s="874"/>
      <c r="G732" s="874"/>
      <c r="H732" s="874"/>
      <c r="I732" s="874"/>
      <c r="J732" s="874"/>
      <c r="K732" s="874"/>
      <c r="L732" s="874"/>
      <c r="M732" s="874"/>
      <c r="N732" s="874"/>
      <c r="O732" s="874"/>
      <c r="P732" s="874"/>
      <c r="Q732" s="874"/>
      <c r="R732" s="874"/>
      <c r="S732" s="874"/>
      <c r="T732" s="874"/>
      <c r="U732" s="874"/>
      <c r="V732" s="874"/>
      <c r="W732" s="874"/>
      <c r="X732" s="874"/>
      <c r="Y732" s="874"/>
      <c r="Z732" s="874"/>
      <c r="AA732" s="874"/>
      <c r="AB732" s="874"/>
      <c r="AC732" s="874"/>
      <c r="AD732" s="874"/>
      <c r="AE732" s="874"/>
      <c r="AF732" s="874"/>
    </row>
    <row r="733" spans="1:32" x14ac:dyDescent="0.2">
      <c r="A733" s="872" t="s">
        <v>3467</v>
      </c>
      <c r="B733" s="874" t="s">
        <v>669</v>
      </c>
      <c r="C733" s="874" t="s">
        <v>760</v>
      </c>
      <c r="D733" s="874"/>
      <c r="E733" s="874"/>
      <c r="F733" s="874"/>
      <c r="G733" s="874"/>
      <c r="H733" s="874"/>
      <c r="I733" s="874"/>
      <c r="J733" s="874"/>
      <c r="K733" s="874"/>
      <c r="L733" s="874"/>
      <c r="M733" s="874"/>
      <c r="N733" s="874"/>
      <c r="O733" s="874"/>
      <c r="P733" s="874"/>
      <c r="Q733" s="874"/>
      <c r="R733" s="874"/>
      <c r="S733" s="874"/>
      <c r="T733" s="874"/>
      <c r="U733" s="874"/>
      <c r="V733" s="874"/>
      <c r="W733" s="874"/>
      <c r="X733" s="874"/>
      <c r="Y733" s="874"/>
      <c r="Z733" s="874"/>
      <c r="AA733" s="874"/>
      <c r="AB733" s="874"/>
      <c r="AC733" s="874"/>
      <c r="AD733" s="874"/>
      <c r="AE733" s="874"/>
      <c r="AF733" s="874"/>
    </row>
    <row r="734" spans="1:32" x14ac:dyDescent="0.2">
      <c r="A734" s="872" t="s">
        <v>3468</v>
      </c>
      <c r="B734" s="874" t="s">
        <v>3744</v>
      </c>
      <c r="C734" s="874" t="s">
        <v>1012</v>
      </c>
      <c r="D734" s="874"/>
      <c r="E734" s="874"/>
      <c r="F734" s="874"/>
      <c r="G734" s="874"/>
      <c r="H734" s="874"/>
      <c r="I734" s="874"/>
      <c r="J734" s="874"/>
      <c r="K734" s="874"/>
      <c r="L734" s="874"/>
      <c r="M734" s="874"/>
      <c r="N734" s="874"/>
      <c r="O734" s="874"/>
      <c r="P734" s="874"/>
      <c r="Q734" s="874"/>
      <c r="R734" s="874"/>
      <c r="S734" s="874"/>
      <c r="T734" s="874"/>
      <c r="U734" s="874"/>
      <c r="V734" s="874"/>
      <c r="W734" s="874"/>
      <c r="X734" s="874"/>
      <c r="Y734" s="874"/>
      <c r="Z734" s="874"/>
      <c r="AA734" s="874"/>
      <c r="AB734" s="874"/>
      <c r="AC734" s="874"/>
      <c r="AD734" s="874"/>
      <c r="AE734" s="874"/>
      <c r="AF734" s="874"/>
    </row>
    <row r="735" spans="1:32" x14ac:dyDescent="0.2">
      <c r="A735" s="872" t="s">
        <v>3469</v>
      </c>
      <c r="B735" s="874" t="s">
        <v>78</v>
      </c>
      <c r="C735" s="874" t="s">
        <v>697</v>
      </c>
      <c r="D735" s="874" t="s">
        <v>698</v>
      </c>
      <c r="E735" s="874" t="s">
        <v>699</v>
      </c>
      <c r="F735" s="874" t="s">
        <v>701</v>
      </c>
      <c r="G735" s="874" t="s">
        <v>696</v>
      </c>
      <c r="H735" s="874" t="s">
        <v>703</v>
      </c>
      <c r="I735" s="874" t="s">
        <v>704</v>
      </c>
      <c r="J735" s="874"/>
      <c r="K735" s="874"/>
      <c r="L735" s="874"/>
      <c r="M735" s="874"/>
      <c r="N735" s="874"/>
      <c r="O735" s="874"/>
      <c r="P735" s="874"/>
      <c r="Q735" s="874"/>
      <c r="R735" s="874"/>
      <c r="S735" s="874"/>
      <c r="T735" s="874"/>
      <c r="U735" s="874"/>
      <c r="V735" s="874"/>
      <c r="W735" s="874"/>
      <c r="X735" s="874"/>
      <c r="Y735" s="874"/>
      <c r="Z735" s="874"/>
      <c r="AA735" s="874"/>
      <c r="AB735" s="874"/>
      <c r="AC735" s="874"/>
      <c r="AD735" s="874"/>
      <c r="AE735" s="874"/>
      <c r="AF735" s="874"/>
    </row>
    <row r="736" spans="1:32" x14ac:dyDescent="0.2">
      <c r="A736" s="872" t="s">
        <v>3470</v>
      </c>
      <c r="B736" s="874" t="s">
        <v>159</v>
      </c>
      <c r="C736" s="874" t="s">
        <v>697</v>
      </c>
      <c r="D736" s="874" t="s">
        <v>834</v>
      </c>
      <c r="E736" s="874" t="s">
        <v>833</v>
      </c>
      <c r="F736" s="874"/>
      <c r="G736" s="874"/>
      <c r="H736" s="874"/>
      <c r="I736" s="874"/>
      <c r="J736" s="874"/>
      <c r="K736" s="874"/>
      <c r="L736" s="874"/>
      <c r="M736" s="874"/>
      <c r="N736" s="874"/>
      <c r="O736" s="874"/>
      <c r="P736" s="874"/>
      <c r="Q736" s="874"/>
      <c r="R736" s="874"/>
      <c r="S736" s="874"/>
      <c r="T736" s="874"/>
      <c r="U736" s="874"/>
      <c r="V736" s="874"/>
      <c r="W736" s="874"/>
      <c r="X736" s="874"/>
      <c r="Y736" s="874"/>
      <c r="Z736" s="874"/>
      <c r="AA736" s="874"/>
      <c r="AB736" s="874"/>
      <c r="AC736" s="874"/>
      <c r="AD736" s="874"/>
      <c r="AE736" s="874"/>
      <c r="AF736" s="874"/>
    </row>
    <row r="737" spans="1:32" x14ac:dyDescent="0.2">
      <c r="A737" s="872" t="s">
        <v>3471</v>
      </c>
      <c r="B737" s="874" t="s">
        <v>678</v>
      </c>
      <c r="C737" s="874" t="s">
        <v>704</v>
      </c>
      <c r="D737" s="874" t="s">
        <v>825</v>
      </c>
      <c r="E737" s="874" t="s">
        <v>753</v>
      </c>
      <c r="F737" s="874" t="s">
        <v>1101</v>
      </c>
      <c r="G737" s="874" t="s">
        <v>703</v>
      </c>
      <c r="H737" s="874"/>
      <c r="I737" s="874"/>
      <c r="J737" s="874"/>
      <c r="K737" s="874"/>
      <c r="L737" s="874"/>
      <c r="M737" s="874"/>
      <c r="N737" s="874"/>
      <c r="O737" s="874"/>
      <c r="P737" s="874"/>
      <c r="Q737" s="874"/>
      <c r="R737" s="874"/>
      <c r="S737" s="874"/>
      <c r="T737" s="874"/>
      <c r="U737" s="874"/>
      <c r="V737" s="874"/>
      <c r="W737" s="874"/>
      <c r="X737" s="874"/>
      <c r="Y737" s="874"/>
      <c r="Z737" s="874"/>
      <c r="AA737" s="874"/>
      <c r="AB737" s="874"/>
      <c r="AC737" s="874"/>
      <c r="AD737" s="874"/>
      <c r="AE737" s="874"/>
      <c r="AF737" s="874"/>
    </row>
    <row r="738" spans="1:32" x14ac:dyDescent="0.2">
      <c r="A738" s="872" t="s">
        <v>3472</v>
      </c>
      <c r="B738" s="874" t="s">
        <v>675</v>
      </c>
      <c r="C738" s="874" t="s">
        <v>708</v>
      </c>
      <c r="D738" s="874" t="s">
        <v>700</v>
      </c>
      <c r="E738" s="874" t="s">
        <v>760</v>
      </c>
      <c r="F738" s="874" t="s">
        <v>1099</v>
      </c>
      <c r="G738" s="874" t="s">
        <v>1100</v>
      </c>
      <c r="H738" s="874"/>
      <c r="I738" s="874"/>
      <c r="J738" s="874"/>
      <c r="K738" s="874"/>
      <c r="L738" s="874"/>
      <c r="M738" s="874"/>
      <c r="N738" s="874"/>
      <c r="O738" s="874"/>
      <c r="P738" s="874"/>
      <c r="Q738" s="874"/>
      <c r="R738" s="874"/>
      <c r="S738" s="874"/>
      <c r="T738" s="874"/>
      <c r="U738" s="874"/>
      <c r="V738" s="874"/>
      <c r="W738" s="874"/>
      <c r="X738" s="874"/>
      <c r="Y738" s="874"/>
      <c r="Z738" s="874"/>
      <c r="AA738" s="874"/>
      <c r="AB738" s="874"/>
      <c r="AC738" s="874"/>
      <c r="AD738" s="874"/>
      <c r="AE738" s="874"/>
      <c r="AF738" s="874"/>
    </row>
    <row r="739" spans="1:32" x14ac:dyDescent="0.2">
      <c r="A739" s="872" t="s">
        <v>3473</v>
      </c>
      <c r="B739" s="874" t="s">
        <v>677</v>
      </c>
      <c r="C739" s="874" t="s">
        <v>737</v>
      </c>
      <c r="D739" s="874" t="s">
        <v>2517</v>
      </c>
      <c r="E739" s="677" t="s">
        <v>6532</v>
      </c>
      <c r="F739" s="874"/>
      <c r="G739" s="874"/>
      <c r="H739" s="874"/>
      <c r="I739" s="874"/>
      <c r="J739" s="874"/>
      <c r="K739" s="874"/>
      <c r="L739" s="874"/>
      <c r="M739" s="874"/>
      <c r="N739" s="874"/>
      <c r="O739" s="874"/>
      <c r="P739" s="874"/>
      <c r="Q739" s="874"/>
      <c r="R739" s="874"/>
      <c r="S739" s="874"/>
      <c r="T739" s="874"/>
      <c r="U739" s="874"/>
      <c r="V739" s="874"/>
      <c r="W739" s="874"/>
      <c r="X739" s="874"/>
      <c r="Y739" s="874"/>
      <c r="Z739" s="874"/>
      <c r="AA739" s="874"/>
      <c r="AB739" s="874"/>
      <c r="AC739" s="874"/>
      <c r="AD739" s="874"/>
      <c r="AE739" s="874"/>
      <c r="AF739" s="874"/>
    </row>
    <row r="740" spans="1:32" x14ac:dyDescent="0.2">
      <c r="A740" s="872" t="s">
        <v>3474</v>
      </c>
      <c r="B740" s="874" t="s">
        <v>674</v>
      </c>
      <c r="C740" s="874" t="s">
        <v>710</v>
      </c>
      <c r="D740" s="874"/>
      <c r="E740" s="874"/>
      <c r="F740" s="874"/>
      <c r="G740" s="874"/>
      <c r="H740" s="874"/>
      <c r="I740" s="874"/>
      <c r="J740" s="874"/>
      <c r="K740" s="874"/>
      <c r="L740" s="874"/>
      <c r="M740" s="874"/>
      <c r="N740" s="874"/>
      <c r="O740" s="874"/>
      <c r="P740" s="874"/>
      <c r="Q740" s="874"/>
      <c r="R740" s="874"/>
      <c r="S740" s="874"/>
      <c r="T740" s="874"/>
      <c r="U740" s="874"/>
      <c r="V740" s="874"/>
      <c r="W740" s="874"/>
      <c r="X740" s="874"/>
      <c r="Y740" s="874"/>
      <c r="Z740" s="874"/>
      <c r="AA740" s="874"/>
      <c r="AB740" s="874"/>
      <c r="AC740" s="874"/>
      <c r="AD740" s="874"/>
      <c r="AE740" s="874"/>
      <c r="AF740" s="874"/>
    </row>
    <row r="741" spans="1:32" x14ac:dyDescent="0.2">
      <c r="A741" s="872" t="s">
        <v>3475</v>
      </c>
      <c r="B741" s="874" t="s">
        <v>673</v>
      </c>
      <c r="C741" s="874" t="s">
        <v>803</v>
      </c>
      <c r="D741" s="874"/>
      <c r="E741" s="874"/>
      <c r="F741" s="874"/>
      <c r="G741" s="874"/>
      <c r="H741" s="874"/>
      <c r="I741" s="874"/>
      <c r="J741" s="874"/>
      <c r="K741" s="874"/>
      <c r="L741" s="874"/>
      <c r="M741" s="874"/>
      <c r="N741" s="874"/>
      <c r="O741" s="874"/>
      <c r="P741" s="874"/>
      <c r="Q741" s="874"/>
      <c r="R741" s="874"/>
      <c r="S741" s="874"/>
      <c r="T741" s="874"/>
      <c r="U741" s="874"/>
      <c r="V741" s="874"/>
      <c r="W741" s="874"/>
      <c r="X741" s="874"/>
      <c r="Y741" s="874"/>
      <c r="Z741" s="874"/>
      <c r="AA741" s="874"/>
      <c r="AB741" s="874"/>
      <c r="AC741" s="874"/>
      <c r="AD741" s="874"/>
      <c r="AE741" s="874"/>
      <c r="AF741" s="874"/>
    </row>
    <row r="742" spans="1:32" x14ac:dyDescent="0.2">
      <c r="A742" s="872" t="s">
        <v>3476</v>
      </c>
      <c r="B742" s="874" t="s">
        <v>679</v>
      </c>
      <c r="C742" s="874" t="s">
        <v>734</v>
      </c>
      <c r="D742" s="874"/>
      <c r="E742" s="874"/>
      <c r="F742" s="874"/>
      <c r="G742" s="874"/>
      <c r="H742" s="874"/>
      <c r="I742" s="874"/>
      <c r="J742" s="874"/>
      <c r="K742" s="874"/>
      <c r="L742" s="874"/>
      <c r="M742" s="874"/>
      <c r="N742" s="874"/>
      <c r="O742" s="874"/>
      <c r="P742" s="874"/>
      <c r="Q742" s="874"/>
      <c r="R742" s="874"/>
      <c r="S742" s="874"/>
      <c r="T742" s="874"/>
      <c r="U742" s="874"/>
      <c r="V742" s="874"/>
      <c r="W742" s="874"/>
      <c r="X742" s="874"/>
      <c r="Y742" s="874"/>
      <c r="Z742" s="874"/>
      <c r="AA742" s="874"/>
      <c r="AB742" s="874"/>
      <c r="AC742" s="874"/>
      <c r="AD742" s="874"/>
      <c r="AE742" s="874"/>
      <c r="AF742" s="874"/>
    </row>
    <row r="743" spans="1:32" x14ac:dyDescent="0.2">
      <c r="A743" s="872" t="s">
        <v>3477</v>
      </c>
      <c r="B743" s="874" t="s">
        <v>676</v>
      </c>
      <c r="C743" s="874" t="s">
        <v>727</v>
      </c>
      <c r="D743" s="874"/>
      <c r="E743" s="874"/>
      <c r="F743" s="874"/>
      <c r="G743" s="874"/>
      <c r="H743" s="874"/>
      <c r="I743" s="874"/>
      <c r="J743" s="874"/>
      <c r="K743" s="874"/>
      <c r="L743" s="874"/>
      <c r="M743" s="874"/>
      <c r="N743" s="874"/>
      <c r="O743" s="874"/>
      <c r="P743" s="874"/>
      <c r="Q743" s="874"/>
      <c r="R743" s="874"/>
      <c r="S743" s="874"/>
      <c r="T743" s="874"/>
      <c r="U743" s="874"/>
      <c r="V743" s="874"/>
      <c r="W743" s="874"/>
      <c r="X743" s="874"/>
      <c r="Y743" s="874"/>
      <c r="Z743" s="874"/>
      <c r="AA743" s="874"/>
      <c r="AB743" s="874"/>
      <c r="AC743" s="874"/>
      <c r="AD743" s="874"/>
      <c r="AE743" s="874"/>
      <c r="AF743" s="874"/>
    </row>
    <row r="744" spans="1:32" x14ac:dyDescent="0.2">
      <c r="A744" s="872" t="s">
        <v>3478</v>
      </c>
      <c r="B744" s="874" t="s">
        <v>79</v>
      </c>
      <c r="C744" s="874" t="s">
        <v>2331</v>
      </c>
      <c r="D744" s="874" t="s">
        <v>700</v>
      </c>
      <c r="E744" s="874" t="s">
        <v>696</v>
      </c>
      <c r="F744" s="874" t="s">
        <v>2359</v>
      </c>
      <c r="G744" s="874" t="s">
        <v>2048</v>
      </c>
      <c r="H744" s="874"/>
      <c r="I744" s="874"/>
      <c r="J744" s="874"/>
      <c r="K744" s="874"/>
      <c r="L744" s="874"/>
      <c r="M744" s="874"/>
      <c r="N744" s="874"/>
      <c r="O744" s="874"/>
      <c r="P744" s="874"/>
      <c r="Q744" s="874"/>
      <c r="R744" s="874"/>
      <c r="S744" s="874"/>
      <c r="T744" s="874"/>
      <c r="U744" s="874"/>
      <c r="V744" s="874"/>
      <c r="W744" s="874"/>
      <c r="X744" s="874"/>
      <c r="Y744" s="874"/>
      <c r="Z744" s="874"/>
      <c r="AA744" s="874"/>
      <c r="AB744" s="874"/>
      <c r="AC744" s="874"/>
      <c r="AD744" s="874"/>
      <c r="AE744" s="874"/>
      <c r="AF744" s="874"/>
    </row>
    <row r="745" spans="1:32" x14ac:dyDescent="0.2">
      <c r="A745" s="872" t="s">
        <v>3479</v>
      </c>
      <c r="B745" s="874" t="s">
        <v>160</v>
      </c>
      <c r="C745" s="874" t="s">
        <v>731</v>
      </c>
      <c r="D745" s="874"/>
      <c r="E745" s="874"/>
      <c r="F745" s="874"/>
      <c r="G745" s="874"/>
      <c r="H745" s="874"/>
      <c r="I745" s="874"/>
      <c r="J745" s="874"/>
      <c r="K745" s="874"/>
      <c r="L745" s="874"/>
      <c r="M745" s="874"/>
      <c r="N745" s="874"/>
      <c r="O745" s="874"/>
      <c r="P745" s="874"/>
      <c r="Q745" s="874"/>
      <c r="R745" s="874"/>
      <c r="S745" s="874"/>
      <c r="T745" s="874"/>
      <c r="U745" s="874"/>
      <c r="V745" s="874"/>
      <c r="W745" s="874"/>
      <c r="X745" s="874"/>
      <c r="Y745" s="874"/>
      <c r="Z745" s="874"/>
      <c r="AA745" s="874"/>
      <c r="AB745" s="874"/>
      <c r="AC745" s="874"/>
      <c r="AD745" s="874"/>
      <c r="AE745" s="874"/>
      <c r="AF745" s="874"/>
    </row>
    <row r="746" spans="1:32" x14ac:dyDescent="0.2">
      <c r="A746" s="872" t="s">
        <v>3480</v>
      </c>
      <c r="B746" s="874" t="s">
        <v>680</v>
      </c>
      <c r="C746" s="874" t="s">
        <v>704</v>
      </c>
      <c r="D746" s="874" t="s">
        <v>782</v>
      </c>
      <c r="E746" s="677" t="s">
        <v>6531</v>
      </c>
      <c r="F746" s="874"/>
      <c r="G746" s="874"/>
      <c r="H746" s="874"/>
      <c r="I746" s="874"/>
      <c r="J746" s="874"/>
      <c r="K746" s="874"/>
      <c r="L746" s="874"/>
      <c r="M746" s="874"/>
      <c r="N746" s="874"/>
      <c r="O746" s="874"/>
      <c r="P746" s="874"/>
      <c r="Q746" s="874"/>
      <c r="R746" s="874"/>
      <c r="S746" s="874"/>
      <c r="T746" s="874"/>
      <c r="U746" s="874"/>
      <c r="V746" s="874"/>
      <c r="W746" s="874"/>
      <c r="X746" s="874"/>
      <c r="Y746" s="874"/>
      <c r="Z746" s="874"/>
      <c r="AA746" s="874"/>
      <c r="AB746" s="874"/>
      <c r="AC746" s="874"/>
      <c r="AD746" s="874"/>
      <c r="AE746" s="874"/>
      <c r="AF746" s="874"/>
    </row>
    <row r="747" spans="1:32" x14ac:dyDescent="0.2">
      <c r="A747" s="872" t="s">
        <v>3481</v>
      </c>
      <c r="B747" s="874" t="s">
        <v>681</v>
      </c>
      <c r="C747" s="874" t="s">
        <v>697</v>
      </c>
      <c r="D747" s="874" t="s">
        <v>1102</v>
      </c>
      <c r="E747" s="874" t="s">
        <v>876</v>
      </c>
      <c r="F747" s="874"/>
      <c r="G747" s="874"/>
      <c r="H747" s="874"/>
      <c r="I747" s="874"/>
      <c r="J747" s="874"/>
      <c r="K747" s="874"/>
      <c r="L747" s="874"/>
      <c r="M747" s="874"/>
      <c r="N747" s="874"/>
      <c r="O747" s="874"/>
      <c r="P747" s="874"/>
      <c r="Q747" s="874"/>
      <c r="R747" s="874"/>
      <c r="S747" s="874"/>
      <c r="T747" s="874"/>
      <c r="U747" s="874"/>
      <c r="V747" s="874"/>
      <c r="W747" s="874"/>
      <c r="X747" s="874"/>
      <c r="Y747" s="874"/>
      <c r="Z747" s="874"/>
      <c r="AA747" s="874"/>
      <c r="AB747" s="874"/>
      <c r="AC747" s="874"/>
      <c r="AD747" s="874"/>
      <c r="AE747" s="874"/>
      <c r="AF747" s="874"/>
    </row>
    <row r="748" spans="1:32" x14ac:dyDescent="0.2">
      <c r="A748" s="872" t="s">
        <v>3482</v>
      </c>
      <c r="B748" s="874" t="s">
        <v>682</v>
      </c>
      <c r="C748" s="874" t="s">
        <v>1103</v>
      </c>
      <c r="D748" s="874" t="s">
        <v>876</v>
      </c>
      <c r="E748" s="874"/>
      <c r="F748" s="874"/>
      <c r="G748" s="874"/>
      <c r="H748" s="874"/>
      <c r="I748" s="874"/>
      <c r="J748" s="874"/>
      <c r="K748" s="874"/>
      <c r="L748" s="874"/>
      <c r="M748" s="874"/>
      <c r="N748" s="874"/>
      <c r="O748" s="874"/>
      <c r="P748" s="874"/>
      <c r="Q748" s="874"/>
      <c r="R748" s="874"/>
      <c r="S748" s="874"/>
      <c r="T748" s="874"/>
      <c r="U748" s="874"/>
      <c r="V748" s="874"/>
      <c r="W748" s="874"/>
      <c r="X748" s="874"/>
      <c r="Y748" s="874"/>
      <c r="Z748" s="874"/>
      <c r="AA748" s="874"/>
      <c r="AB748" s="874"/>
      <c r="AC748" s="874"/>
      <c r="AD748" s="874"/>
      <c r="AE748" s="874"/>
      <c r="AF748" s="874"/>
    </row>
    <row r="749" spans="1:32" x14ac:dyDescent="0.2">
      <c r="A749" s="872" t="s">
        <v>3483</v>
      </c>
      <c r="B749" s="874" t="s">
        <v>80</v>
      </c>
      <c r="C749" s="874" t="s">
        <v>2361</v>
      </c>
      <c r="D749" s="874" t="s">
        <v>696</v>
      </c>
      <c r="E749" s="874" t="s">
        <v>704</v>
      </c>
      <c r="F749" s="874" t="s">
        <v>705</v>
      </c>
      <c r="G749" s="874" t="s">
        <v>2280</v>
      </c>
      <c r="H749" s="874"/>
      <c r="I749" s="874"/>
      <c r="J749" s="874"/>
      <c r="K749" s="874"/>
      <c r="L749" s="874"/>
      <c r="M749" s="874"/>
      <c r="N749" s="874"/>
      <c r="O749" s="874"/>
      <c r="P749" s="874"/>
      <c r="Q749" s="874"/>
      <c r="R749" s="874"/>
      <c r="S749" s="874"/>
      <c r="T749" s="874"/>
      <c r="U749" s="874"/>
      <c r="V749" s="874"/>
      <c r="W749" s="874"/>
      <c r="X749" s="874"/>
      <c r="Y749" s="874"/>
      <c r="Z749" s="874"/>
      <c r="AA749" s="874"/>
      <c r="AB749" s="874"/>
      <c r="AC749" s="874"/>
      <c r="AD749" s="874"/>
      <c r="AE749" s="874"/>
      <c r="AF749" s="874"/>
    </row>
    <row r="750" spans="1:32" x14ac:dyDescent="0.2">
      <c r="A750" s="872" t="s">
        <v>3484</v>
      </c>
      <c r="B750" s="874" t="s">
        <v>162</v>
      </c>
      <c r="C750" s="874" t="s">
        <v>710</v>
      </c>
      <c r="D750" s="874"/>
      <c r="E750" s="874"/>
      <c r="F750" s="874"/>
      <c r="G750" s="874"/>
      <c r="H750" s="874"/>
      <c r="I750" s="874"/>
      <c r="J750" s="874"/>
      <c r="K750" s="874"/>
      <c r="L750" s="874"/>
      <c r="M750" s="874"/>
      <c r="N750" s="874"/>
      <c r="O750" s="874"/>
      <c r="P750" s="874"/>
      <c r="Q750" s="874"/>
      <c r="R750" s="874"/>
      <c r="S750" s="874"/>
      <c r="T750" s="874"/>
      <c r="U750" s="874"/>
      <c r="V750" s="874"/>
      <c r="W750" s="874"/>
      <c r="X750" s="874"/>
      <c r="Y750" s="874"/>
      <c r="Z750" s="874"/>
      <c r="AA750" s="874"/>
      <c r="AB750" s="874"/>
      <c r="AC750" s="874"/>
      <c r="AD750" s="874"/>
      <c r="AE750" s="874"/>
      <c r="AF750" s="874"/>
    </row>
    <row r="751" spans="1:32" x14ac:dyDescent="0.2">
      <c r="A751" s="872" t="s">
        <v>3485</v>
      </c>
      <c r="B751" s="874" t="s">
        <v>161</v>
      </c>
      <c r="C751" s="874" t="s">
        <v>731</v>
      </c>
      <c r="D751" s="874"/>
      <c r="E751" s="874"/>
      <c r="F751" s="874"/>
      <c r="G751" s="874"/>
      <c r="H751" s="874"/>
      <c r="I751" s="874"/>
      <c r="J751" s="874"/>
      <c r="K751" s="874"/>
      <c r="L751" s="874"/>
      <c r="M751" s="874"/>
      <c r="N751" s="874"/>
      <c r="O751" s="874"/>
      <c r="P751" s="874"/>
      <c r="Q751" s="874"/>
      <c r="R751" s="874"/>
      <c r="S751" s="874"/>
      <c r="T751" s="874"/>
      <c r="U751" s="874"/>
      <c r="V751" s="874"/>
      <c r="W751" s="874"/>
      <c r="X751" s="874"/>
      <c r="Y751" s="874"/>
      <c r="Z751" s="874"/>
      <c r="AA751" s="874"/>
      <c r="AB751" s="874"/>
      <c r="AC751" s="874"/>
      <c r="AD751" s="874"/>
      <c r="AE751" s="874"/>
      <c r="AF751" s="874"/>
    </row>
    <row r="752" spans="1:32" x14ac:dyDescent="0.2">
      <c r="A752" s="872" t="s">
        <v>3486</v>
      </c>
      <c r="B752" s="874" t="s">
        <v>683</v>
      </c>
      <c r="C752" s="874" t="s">
        <v>1104</v>
      </c>
      <c r="D752" s="874" t="s">
        <v>788</v>
      </c>
      <c r="E752" s="874" t="s">
        <v>871</v>
      </c>
      <c r="F752" s="874"/>
      <c r="G752" s="874"/>
      <c r="H752" s="874"/>
      <c r="I752" s="874"/>
      <c r="J752" s="874"/>
      <c r="K752" s="874"/>
      <c r="L752" s="874"/>
      <c r="M752" s="874"/>
      <c r="N752" s="874"/>
      <c r="O752" s="874"/>
      <c r="P752" s="874"/>
      <c r="Q752" s="874"/>
      <c r="R752" s="874"/>
      <c r="S752" s="874"/>
      <c r="T752" s="874"/>
      <c r="U752" s="874"/>
      <c r="V752" s="874"/>
      <c r="W752" s="874"/>
      <c r="X752" s="874"/>
      <c r="Y752" s="874"/>
      <c r="Z752" s="874"/>
      <c r="AA752" s="874"/>
      <c r="AB752" s="874"/>
      <c r="AC752" s="874"/>
      <c r="AD752" s="874"/>
      <c r="AE752" s="874"/>
      <c r="AF752" s="874"/>
    </row>
    <row r="753" spans="1:32" x14ac:dyDescent="0.2">
      <c r="A753" s="872" t="s">
        <v>3487</v>
      </c>
      <c r="B753" s="874" t="s">
        <v>685</v>
      </c>
      <c r="C753" s="874" t="s">
        <v>699</v>
      </c>
      <c r="D753" s="874" t="s">
        <v>742</v>
      </c>
      <c r="E753" s="874"/>
      <c r="F753" s="874"/>
      <c r="G753" s="874"/>
      <c r="H753" s="874"/>
      <c r="I753" s="874"/>
      <c r="J753" s="874"/>
      <c r="K753" s="874"/>
      <c r="L753" s="874"/>
      <c r="M753" s="874"/>
      <c r="N753" s="874"/>
      <c r="O753" s="874"/>
      <c r="P753" s="874"/>
      <c r="Q753" s="874"/>
      <c r="R753" s="874"/>
      <c r="S753" s="874"/>
      <c r="T753" s="874"/>
      <c r="U753" s="874"/>
      <c r="V753" s="874"/>
      <c r="W753" s="874"/>
      <c r="X753" s="874"/>
      <c r="Y753" s="874"/>
      <c r="Z753" s="874"/>
      <c r="AA753" s="874"/>
      <c r="AB753" s="874"/>
      <c r="AC753" s="874"/>
      <c r="AD753" s="874"/>
      <c r="AE753" s="874"/>
      <c r="AF753" s="874"/>
    </row>
    <row r="754" spans="1:32" x14ac:dyDescent="0.2">
      <c r="A754" s="872" t="s">
        <v>3488</v>
      </c>
      <c r="B754" s="874" t="s">
        <v>684</v>
      </c>
      <c r="C754" s="874" t="s">
        <v>787</v>
      </c>
      <c r="D754" s="874" t="s">
        <v>2066</v>
      </c>
      <c r="E754" s="874"/>
      <c r="F754" s="874"/>
      <c r="G754" s="874"/>
      <c r="H754" s="874"/>
      <c r="I754" s="874"/>
      <c r="J754" s="874"/>
      <c r="K754" s="874"/>
      <c r="L754" s="874"/>
      <c r="M754" s="874"/>
      <c r="N754" s="874"/>
      <c r="O754" s="874"/>
      <c r="P754" s="874"/>
      <c r="Q754" s="874"/>
      <c r="R754" s="874"/>
      <c r="S754" s="874"/>
      <c r="T754" s="874"/>
      <c r="U754" s="874"/>
      <c r="V754" s="874"/>
      <c r="W754" s="874"/>
      <c r="X754" s="874"/>
      <c r="Y754" s="874"/>
      <c r="Z754" s="874"/>
      <c r="AA754" s="874"/>
      <c r="AB754" s="874"/>
      <c r="AC754" s="874"/>
      <c r="AD754" s="874"/>
      <c r="AE754" s="874"/>
      <c r="AF754" s="874"/>
    </row>
    <row r="755" spans="1:32" x14ac:dyDescent="0.2">
      <c r="A755" s="872" t="s">
        <v>3489</v>
      </c>
      <c r="B755" s="459" t="s">
        <v>6506</v>
      </c>
      <c r="C755" s="874" t="s">
        <v>784</v>
      </c>
      <c r="D755" s="874" t="s">
        <v>1051</v>
      </c>
      <c r="E755" s="874" t="s">
        <v>703</v>
      </c>
      <c r="F755" s="874" t="s">
        <v>2195</v>
      </c>
      <c r="G755" s="874" t="s">
        <v>873</v>
      </c>
      <c r="H755" s="874"/>
      <c r="I755" s="874"/>
      <c r="J755" s="874"/>
      <c r="K755" s="874"/>
      <c r="L755" s="874"/>
      <c r="M755" s="874"/>
      <c r="N755" s="874"/>
      <c r="O755" s="874"/>
      <c r="P755" s="874"/>
      <c r="Q755" s="874"/>
      <c r="R755" s="874"/>
      <c r="S755" s="874"/>
      <c r="T755" s="874"/>
      <c r="U755" s="874"/>
      <c r="V755" s="874"/>
      <c r="W755" s="874"/>
      <c r="X755" s="874"/>
      <c r="Y755" s="874"/>
      <c r="Z755" s="874"/>
      <c r="AA755" s="874"/>
      <c r="AB755" s="874"/>
      <c r="AC755" s="874"/>
      <c r="AD755" s="874"/>
      <c r="AE755" s="874"/>
      <c r="AF755" s="874"/>
    </row>
    <row r="756" spans="1:32" x14ac:dyDescent="0.2">
      <c r="A756" s="872" t="s">
        <v>3490</v>
      </c>
      <c r="B756" s="874" t="s">
        <v>81</v>
      </c>
      <c r="C756" s="874" t="s">
        <v>768</v>
      </c>
      <c r="D756" s="874" t="s">
        <v>698</v>
      </c>
      <c r="E756" s="874" t="s">
        <v>701</v>
      </c>
      <c r="F756" s="874" t="s">
        <v>696</v>
      </c>
      <c r="G756" s="874" t="s">
        <v>702</v>
      </c>
      <c r="H756" s="874" t="s">
        <v>704</v>
      </c>
      <c r="I756" s="874" t="s">
        <v>705</v>
      </c>
      <c r="J756" s="874" t="s">
        <v>707</v>
      </c>
      <c r="K756" s="874" t="s">
        <v>2039</v>
      </c>
      <c r="L756" s="874"/>
      <c r="M756" s="874"/>
      <c r="N756" s="874"/>
      <c r="O756" s="874"/>
      <c r="P756" s="874"/>
      <c r="Q756" s="874"/>
      <c r="R756" s="874"/>
      <c r="S756" s="874"/>
      <c r="T756" s="874"/>
      <c r="U756" s="874"/>
      <c r="V756" s="874"/>
      <c r="W756" s="874"/>
      <c r="X756" s="874"/>
      <c r="Y756" s="874"/>
      <c r="Z756" s="874"/>
      <c r="AA756" s="874"/>
      <c r="AB756" s="874"/>
      <c r="AC756" s="874"/>
      <c r="AD756" s="874"/>
      <c r="AE756" s="874"/>
      <c r="AF756" s="874"/>
    </row>
    <row r="757" spans="1:32" x14ac:dyDescent="0.2">
      <c r="A757" s="872" t="s">
        <v>3491</v>
      </c>
      <c r="B757" s="874" t="s">
        <v>82</v>
      </c>
      <c r="C757" s="874" t="s">
        <v>776</v>
      </c>
      <c r="D757" s="874"/>
      <c r="E757" s="874"/>
      <c r="F757" s="874"/>
      <c r="G757" s="874"/>
      <c r="H757" s="874"/>
      <c r="I757" s="874"/>
      <c r="J757" s="874"/>
      <c r="K757" s="874"/>
      <c r="L757" s="874"/>
      <c r="M757" s="874"/>
      <c r="N757" s="874"/>
      <c r="O757" s="874"/>
      <c r="P757" s="874"/>
      <c r="Q757" s="874"/>
      <c r="R757" s="874"/>
      <c r="S757" s="874"/>
      <c r="T757" s="874"/>
      <c r="U757" s="874"/>
      <c r="V757" s="874"/>
      <c r="W757" s="874"/>
      <c r="X757" s="874"/>
      <c r="Y757" s="874"/>
      <c r="Z757" s="874"/>
      <c r="AA757" s="874"/>
      <c r="AB757" s="874"/>
      <c r="AC757" s="874"/>
      <c r="AD757" s="874"/>
      <c r="AE757" s="874"/>
      <c r="AF757" s="874"/>
    </row>
    <row r="758" spans="1:32" x14ac:dyDescent="0.2">
      <c r="A758" s="872" t="s">
        <v>3492</v>
      </c>
      <c r="B758" s="874" t="s">
        <v>686</v>
      </c>
      <c r="C758" s="874" t="s">
        <v>700</v>
      </c>
      <c r="D758" s="874" t="s">
        <v>1105</v>
      </c>
      <c r="E758" s="874" t="s">
        <v>762</v>
      </c>
      <c r="F758" s="677" t="s">
        <v>3644</v>
      </c>
      <c r="G758" s="874"/>
      <c r="H758" s="874"/>
      <c r="I758" s="874"/>
      <c r="J758" s="874"/>
      <c r="K758" s="874"/>
      <c r="L758" s="874"/>
      <c r="M758" s="874"/>
      <c r="N758" s="874"/>
      <c r="O758" s="874"/>
      <c r="P758" s="874"/>
      <c r="Q758" s="874"/>
      <c r="R758" s="874"/>
      <c r="S758" s="874"/>
      <c r="T758" s="874"/>
      <c r="U758" s="874"/>
      <c r="V758" s="874"/>
      <c r="W758" s="874"/>
      <c r="X758" s="874"/>
      <c r="Y758" s="874"/>
      <c r="Z758" s="874"/>
      <c r="AA758" s="874"/>
      <c r="AB758" s="874"/>
      <c r="AC758" s="874"/>
      <c r="AD758" s="874"/>
      <c r="AE758" s="874"/>
      <c r="AF758" s="874"/>
    </row>
    <row r="759" spans="1:32" x14ac:dyDescent="0.2">
      <c r="A759" s="872" t="s">
        <v>3493</v>
      </c>
      <c r="B759" s="874" t="s">
        <v>3745</v>
      </c>
      <c r="C759" s="874" t="s">
        <v>704</v>
      </c>
      <c r="D759" s="874" t="s">
        <v>2667</v>
      </c>
      <c r="E759" s="874"/>
      <c r="F759" s="874"/>
      <c r="G759" s="874"/>
      <c r="H759" s="874"/>
      <c r="I759" s="874"/>
      <c r="J759" s="874"/>
      <c r="K759" s="874"/>
      <c r="L759" s="874"/>
      <c r="M759" s="874"/>
      <c r="N759" s="874"/>
      <c r="O759" s="874"/>
      <c r="P759" s="874"/>
      <c r="Q759" s="874"/>
      <c r="R759" s="874"/>
      <c r="S759" s="874"/>
      <c r="T759" s="874"/>
      <c r="U759" s="874"/>
      <c r="V759" s="874"/>
      <c r="W759" s="874"/>
      <c r="X759" s="874"/>
      <c r="Y759" s="874"/>
      <c r="Z759" s="874"/>
      <c r="AA759" s="874"/>
      <c r="AB759" s="874"/>
      <c r="AC759" s="874"/>
      <c r="AD759" s="874"/>
      <c r="AE759" s="874"/>
      <c r="AF759" s="874"/>
    </row>
    <row r="760" spans="1:32" x14ac:dyDescent="0.2">
      <c r="A760" s="872" t="s">
        <v>3494</v>
      </c>
      <c r="B760" s="874" t="s">
        <v>687</v>
      </c>
      <c r="C760" s="874" t="s">
        <v>916</v>
      </c>
      <c r="D760" s="874" t="s">
        <v>699</v>
      </c>
      <c r="E760" s="874"/>
      <c r="F760" s="874"/>
      <c r="G760" s="874"/>
      <c r="H760" s="874"/>
      <c r="I760" s="874"/>
      <c r="J760" s="874"/>
      <c r="K760" s="874"/>
      <c r="L760" s="874"/>
      <c r="M760" s="874"/>
      <c r="N760" s="874"/>
      <c r="O760" s="874"/>
      <c r="P760" s="874"/>
      <c r="Q760" s="874"/>
      <c r="R760" s="874"/>
      <c r="S760" s="874"/>
      <c r="T760" s="874"/>
      <c r="U760" s="874"/>
      <c r="V760" s="874"/>
      <c r="W760" s="874"/>
      <c r="X760" s="874"/>
      <c r="Y760" s="874"/>
      <c r="Z760" s="874"/>
      <c r="AA760" s="874"/>
      <c r="AB760" s="874"/>
      <c r="AC760" s="874"/>
      <c r="AD760" s="874"/>
      <c r="AE760" s="874"/>
      <c r="AF760" s="874"/>
    </row>
    <row r="761" spans="1:32" x14ac:dyDescent="0.2">
      <c r="A761" s="872" t="s">
        <v>3495</v>
      </c>
      <c r="B761" s="874" t="s">
        <v>6509</v>
      </c>
      <c r="C761" s="874" t="s">
        <v>1083</v>
      </c>
      <c r="D761" s="874" t="s">
        <v>826</v>
      </c>
      <c r="E761" s="874"/>
      <c r="F761" s="874"/>
      <c r="G761" s="874"/>
      <c r="H761" s="874"/>
      <c r="I761" s="874"/>
      <c r="J761" s="874"/>
      <c r="K761" s="874"/>
      <c r="L761" s="874"/>
      <c r="M761" s="874"/>
      <c r="N761" s="874"/>
      <c r="O761" s="874"/>
      <c r="P761" s="874"/>
      <c r="Q761" s="874"/>
      <c r="R761" s="874"/>
      <c r="S761" s="874"/>
      <c r="T761" s="874"/>
      <c r="U761" s="874"/>
      <c r="V761" s="874"/>
      <c r="W761" s="874"/>
      <c r="X761" s="874"/>
      <c r="Y761" s="874"/>
      <c r="Z761" s="876"/>
      <c r="AA761" s="874"/>
      <c r="AB761" s="874"/>
      <c r="AC761" s="874"/>
      <c r="AD761" s="874"/>
      <c r="AE761" s="874"/>
      <c r="AF761" s="874"/>
    </row>
    <row r="762" spans="1:32" x14ac:dyDescent="0.2">
      <c r="A762" s="872" t="s">
        <v>3496</v>
      </c>
      <c r="B762" s="874" t="s">
        <v>83</v>
      </c>
      <c r="C762" s="874" t="s">
        <v>2554</v>
      </c>
      <c r="D762" s="874" t="s">
        <v>2555</v>
      </c>
      <c r="E762" s="874" t="s">
        <v>698</v>
      </c>
      <c r="F762" s="874" t="s">
        <v>701</v>
      </c>
      <c r="G762" s="874" t="s">
        <v>696</v>
      </c>
      <c r="H762" s="874" t="s">
        <v>704</v>
      </c>
      <c r="I762" s="874" t="s">
        <v>705</v>
      </c>
      <c r="J762" s="874"/>
      <c r="K762" s="874"/>
      <c r="L762" s="874"/>
      <c r="M762" s="874"/>
      <c r="N762" s="874"/>
      <c r="O762" s="874"/>
      <c r="P762" s="874"/>
      <c r="Q762" s="874"/>
      <c r="R762" s="874"/>
      <c r="S762" s="874"/>
      <c r="T762" s="874"/>
      <c r="U762" s="874"/>
      <c r="V762" s="874"/>
      <c r="W762" s="874"/>
      <c r="X762" s="874"/>
      <c r="Y762" s="874"/>
      <c r="Z762" s="876"/>
      <c r="AA762" s="874"/>
      <c r="AB762" s="874"/>
      <c r="AC762" s="874"/>
      <c r="AD762" s="874"/>
      <c r="AE762" s="874"/>
      <c r="AF762" s="874"/>
    </row>
    <row r="763" spans="1:32" x14ac:dyDescent="0.2">
      <c r="A763" s="872" t="s">
        <v>3497</v>
      </c>
      <c r="B763" s="874" t="s">
        <v>165</v>
      </c>
      <c r="C763" s="459" t="s">
        <v>6521</v>
      </c>
      <c r="D763" s="874" t="s">
        <v>835</v>
      </c>
      <c r="E763" s="874"/>
      <c r="F763" s="874"/>
      <c r="G763" s="874"/>
      <c r="H763" s="874"/>
      <c r="I763" s="874"/>
      <c r="J763" s="874"/>
      <c r="K763" s="874"/>
      <c r="L763" s="874"/>
      <c r="M763" s="874"/>
      <c r="N763" s="874"/>
      <c r="O763" s="874"/>
      <c r="P763" s="874"/>
      <c r="Q763" s="874"/>
      <c r="R763" s="874"/>
      <c r="S763" s="874"/>
      <c r="T763" s="874"/>
      <c r="U763" s="874"/>
      <c r="V763" s="874"/>
      <c r="W763" s="874"/>
      <c r="X763" s="874"/>
      <c r="Y763" s="874"/>
      <c r="Z763" s="876"/>
      <c r="AA763" s="874"/>
      <c r="AB763" s="874"/>
      <c r="AC763" s="874"/>
      <c r="AD763" s="874"/>
      <c r="AE763" s="874"/>
      <c r="AF763" s="874"/>
    </row>
    <row r="764" spans="1:32" x14ac:dyDescent="0.2">
      <c r="A764" s="872" t="s">
        <v>3498</v>
      </c>
      <c r="B764" s="874" t="s">
        <v>164</v>
      </c>
      <c r="C764" s="874" t="s">
        <v>801</v>
      </c>
      <c r="D764" s="874" t="s">
        <v>734</v>
      </c>
      <c r="E764" s="874"/>
      <c r="F764" s="874"/>
      <c r="G764" s="874"/>
      <c r="H764" s="874"/>
      <c r="I764" s="874"/>
      <c r="J764" s="874"/>
      <c r="K764" s="874"/>
      <c r="L764" s="874"/>
      <c r="M764" s="874"/>
      <c r="N764" s="874"/>
      <c r="O764" s="874"/>
      <c r="P764" s="874"/>
      <c r="Q764" s="874"/>
      <c r="R764" s="874"/>
      <c r="S764" s="874"/>
      <c r="T764" s="874"/>
      <c r="U764" s="874"/>
      <c r="V764" s="874"/>
      <c r="W764" s="874"/>
      <c r="X764" s="874"/>
      <c r="Y764" s="874"/>
      <c r="Z764" s="876"/>
      <c r="AA764" s="874"/>
      <c r="AB764" s="874"/>
      <c r="AC764" s="874"/>
      <c r="AD764" s="874"/>
      <c r="AE764" s="874"/>
      <c r="AF764" s="874"/>
    </row>
    <row r="765" spans="1:32" x14ac:dyDescent="0.2">
      <c r="A765" s="872" t="s">
        <v>3499</v>
      </c>
      <c r="B765" s="874" t="s">
        <v>163</v>
      </c>
      <c r="C765" s="874" t="s">
        <v>731</v>
      </c>
      <c r="D765" s="874"/>
      <c r="E765" s="874"/>
      <c r="F765" s="874"/>
      <c r="G765" s="874"/>
      <c r="H765" s="874"/>
      <c r="I765" s="874"/>
      <c r="J765" s="874"/>
      <c r="K765" s="874"/>
      <c r="L765" s="874"/>
      <c r="M765" s="874"/>
      <c r="N765" s="874"/>
      <c r="O765" s="874"/>
      <c r="P765" s="874"/>
      <c r="Q765" s="874"/>
      <c r="R765" s="874"/>
      <c r="S765" s="874"/>
      <c r="T765" s="874"/>
      <c r="U765" s="874"/>
      <c r="V765" s="874"/>
      <c r="W765" s="874"/>
      <c r="X765" s="874"/>
      <c r="Y765" s="874"/>
      <c r="Z765" s="876"/>
      <c r="AA765" s="874"/>
      <c r="AB765" s="874"/>
      <c r="AC765" s="874"/>
      <c r="AD765" s="874"/>
      <c r="AE765" s="874"/>
      <c r="AF765" s="874"/>
    </row>
    <row r="766" spans="1:32" x14ac:dyDescent="0.2">
      <c r="A766" s="872" t="s">
        <v>3501</v>
      </c>
      <c r="B766" s="874" t="s">
        <v>691</v>
      </c>
      <c r="C766" s="874" t="s">
        <v>699</v>
      </c>
      <c r="D766" s="874" t="s">
        <v>1078</v>
      </c>
      <c r="E766" s="874" t="s">
        <v>700</v>
      </c>
      <c r="F766" s="874" t="s">
        <v>1106</v>
      </c>
      <c r="G766" s="874"/>
      <c r="H766" s="874"/>
      <c r="I766" s="874"/>
      <c r="J766" s="874"/>
      <c r="K766" s="874"/>
      <c r="L766" s="874"/>
      <c r="M766" s="874"/>
      <c r="N766" s="874"/>
      <c r="O766" s="874"/>
      <c r="P766" s="874"/>
      <c r="Q766" s="874"/>
      <c r="R766" s="874"/>
      <c r="S766" s="874"/>
      <c r="T766" s="874"/>
      <c r="U766" s="874"/>
      <c r="V766" s="874"/>
      <c r="W766" s="874"/>
      <c r="X766" s="874"/>
      <c r="Y766" s="874"/>
      <c r="Z766" s="876"/>
      <c r="AA766" s="874"/>
      <c r="AB766" s="874"/>
      <c r="AC766" s="874"/>
      <c r="AD766" s="874"/>
      <c r="AE766" s="874"/>
      <c r="AF766" s="874"/>
    </row>
    <row r="767" spans="1:32" x14ac:dyDescent="0.2">
      <c r="A767" s="872" t="s">
        <v>3502</v>
      </c>
      <c r="B767" s="874" t="s">
        <v>688</v>
      </c>
      <c r="C767" s="874" t="s">
        <v>3522</v>
      </c>
      <c r="D767" s="874" t="s">
        <v>710</v>
      </c>
      <c r="E767" s="874" t="s">
        <v>2586</v>
      </c>
      <c r="F767" s="874"/>
      <c r="G767" s="874"/>
      <c r="H767" s="874"/>
      <c r="I767" s="874"/>
      <c r="J767" s="874"/>
      <c r="K767" s="874"/>
      <c r="L767" s="874"/>
      <c r="M767" s="874"/>
      <c r="N767" s="874"/>
      <c r="O767" s="874"/>
      <c r="P767" s="874"/>
      <c r="Q767" s="874"/>
      <c r="R767" s="874"/>
      <c r="S767" s="874"/>
      <c r="T767" s="874"/>
      <c r="U767" s="874"/>
      <c r="V767" s="874"/>
      <c r="W767" s="874"/>
      <c r="X767" s="874"/>
      <c r="Y767" s="874"/>
      <c r="Z767" s="876"/>
      <c r="AA767" s="874"/>
      <c r="AB767" s="874"/>
      <c r="AC767" s="874"/>
      <c r="AD767" s="874"/>
      <c r="AE767" s="874"/>
      <c r="AF767" s="874"/>
    </row>
    <row r="768" spans="1:32" x14ac:dyDescent="0.2">
      <c r="A768" s="872" t="s">
        <v>3503</v>
      </c>
      <c r="B768" s="874" t="s">
        <v>690</v>
      </c>
      <c r="C768" s="874" t="s">
        <v>710</v>
      </c>
      <c r="D768" s="874"/>
      <c r="E768" s="874"/>
      <c r="F768" s="874"/>
      <c r="G768" s="874"/>
      <c r="H768" s="874"/>
      <c r="I768" s="874"/>
      <c r="J768" s="874"/>
      <c r="K768" s="874"/>
      <c r="L768" s="874"/>
      <c r="M768" s="874"/>
      <c r="N768" s="874"/>
      <c r="O768" s="874"/>
      <c r="P768" s="874"/>
      <c r="Q768" s="874"/>
      <c r="R768" s="874"/>
      <c r="S768" s="874"/>
      <c r="T768" s="874"/>
      <c r="U768" s="874"/>
      <c r="V768" s="874"/>
      <c r="W768" s="874"/>
      <c r="X768" s="874"/>
      <c r="Y768" s="874"/>
      <c r="Z768" s="876"/>
      <c r="AA768" s="874"/>
      <c r="AB768" s="874"/>
      <c r="AC768" s="874"/>
      <c r="AD768" s="874"/>
      <c r="AE768" s="874"/>
      <c r="AF768" s="874"/>
    </row>
    <row r="769" spans="3:32" x14ac:dyDescent="0.2">
      <c r="C769" s="875">
        <v>1</v>
      </c>
      <c r="D769" s="875">
        <v>2</v>
      </c>
      <c r="E769" s="875">
        <v>3</v>
      </c>
      <c r="F769" s="875">
        <v>4</v>
      </c>
      <c r="G769" s="875">
        <v>5</v>
      </c>
      <c r="H769" s="875">
        <v>6</v>
      </c>
      <c r="I769" s="875">
        <v>7</v>
      </c>
      <c r="J769" s="875">
        <v>8</v>
      </c>
      <c r="K769" s="875">
        <v>9</v>
      </c>
      <c r="L769" s="875">
        <v>10</v>
      </c>
      <c r="M769" s="875">
        <v>11</v>
      </c>
      <c r="N769" s="875">
        <v>12</v>
      </c>
      <c r="O769" s="875">
        <v>13</v>
      </c>
      <c r="P769" s="875">
        <v>14</v>
      </c>
      <c r="Q769" s="875">
        <v>15</v>
      </c>
      <c r="R769" s="875">
        <v>16</v>
      </c>
      <c r="S769" s="875">
        <v>17</v>
      </c>
      <c r="T769" s="875">
        <v>18</v>
      </c>
      <c r="U769" s="875">
        <v>19</v>
      </c>
      <c r="V769" s="875">
        <v>20</v>
      </c>
      <c r="W769" s="875">
        <v>21</v>
      </c>
      <c r="X769" s="875">
        <v>22</v>
      </c>
      <c r="Y769" s="875">
        <v>23</v>
      </c>
      <c r="Z769" s="875">
        <v>24</v>
      </c>
      <c r="AA769" s="875">
        <v>25</v>
      </c>
      <c r="AB769" s="875">
        <v>26</v>
      </c>
      <c r="AC769" s="875">
        <v>27</v>
      </c>
      <c r="AD769" s="875">
        <v>28</v>
      </c>
      <c r="AE769" s="875">
        <v>29</v>
      </c>
      <c r="AF769" s="875">
        <v>30</v>
      </c>
    </row>
  </sheetData>
  <sheetProtection algorithmName="SHA-512" hashValue="PYz1i3Zy+iut/rZ3+zOOMD3yrkETFTKAwXuGfEsXOlVVWAlVngddQxoKsu2vg6vFqQd3sI+jjRqQUxY4i70S5g==" saltValue="VfPhWVIH8jacj9dybkSR+w==" spinCount="100000" sheet="1" objects="1" scenarios="1"/>
  <autoFilter ref="A1:AH770" xr:uid="{7F9DD6D5-7697-4AA4-B4E7-69C7FBB3EA41}"/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3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6.44140625" style="37" hidden="1" customWidth="1"/>
    <col min="2" max="2" width="9.6640625" style="37" hidden="1" customWidth="1"/>
    <col min="3" max="3" width="4.6640625" style="37" hidden="1" customWidth="1"/>
    <col min="4" max="4" width="22.44140625" style="37" customWidth="1"/>
    <col min="5" max="21" width="3.6640625" style="37" customWidth="1"/>
    <col min="22" max="22" width="10.6640625" style="37" customWidth="1"/>
    <col min="23" max="23" width="30" style="37" customWidth="1"/>
    <col min="24" max="24" width="15.77734375" style="38" bestFit="1" customWidth="1"/>
    <col min="25" max="25" width="22.33203125" style="38" bestFit="1" customWidth="1"/>
    <col min="26" max="26" width="2.44140625" style="37" customWidth="1"/>
    <col min="27" max="16384" width="2.44140625" style="37"/>
  </cols>
  <sheetData>
    <row r="1" spans="1:25" ht="13.5" customHeight="1" x14ac:dyDescent="0.2">
      <c r="D1" s="36" t="s">
        <v>1928</v>
      </c>
      <c r="G1" s="36"/>
    </row>
    <row r="2" spans="1:25" ht="13.5" customHeight="1" thickBot="1" x14ac:dyDescent="0.25">
      <c r="D2" s="37" t="s">
        <v>1950</v>
      </c>
    </row>
    <row r="3" spans="1:25" ht="13.2" customHeight="1" x14ac:dyDescent="0.2">
      <c r="A3" s="45"/>
      <c r="B3" s="46"/>
      <c r="C3" s="135"/>
      <c r="D3" s="419"/>
      <c r="E3" s="1146" t="str">
        <f>IF(X6=1,"↓未入力あり","")</f>
        <v/>
      </c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  <c r="R3" s="1147"/>
      <c r="S3" s="1147"/>
      <c r="T3" s="1147"/>
      <c r="U3" s="1148"/>
      <c r="V3" s="704"/>
    </row>
    <row r="4" spans="1:25" ht="13.5" customHeight="1" x14ac:dyDescent="0.2">
      <c r="A4" s="47"/>
      <c r="B4" s="48"/>
      <c r="C4" s="52"/>
      <c r="D4" s="591"/>
      <c r="E4" s="156" t="s">
        <v>2353</v>
      </c>
      <c r="F4" s="448"/>
      <c r="G4" s="448"/>
      <c r="H4" s="448"/>
      <c r="I4" s="448"/>
      <c r="J4" s="448"/>
      <c r="K4" s="448"/>
      <c r="L4" s="448"/>
      <c r="M4" s="448"/>
      <c r="N4" s="448"/>
      <c r="O4" s="1149" t="str">
        <f>IF(Y6=1," 「q」選択時は複数不可↓ ","")</f>
        <v/>
      </c>
      <c r="P4" s="1149"/>
      <c r="Q4" s="1149"/>
      <c r="R4" s="1149"/>
      <c r="S4" s="1149"/>
      <c r="T4" s="1149"/>
      <c r="U4" s="1150"/>
      <c r="V4" s="704"/>
    </row>
    <row r="5" spans="1:25" ht="13.5" customHeight="1" x14ac:dyDescent="0.2">
      <c r="A5" s="47"/>
      <c r="B5" s="48"/>
      <c r="C5" s="52"/>
      <c r="D5" s="679" t="str">
        <f>IF(AND(設定!C4&lt;&gt;"",設定!B8=""),"研究科のみの大学は回答不要です。","")</f>
        <v/>
      </c>
      <c r="E5" s="847" t="s">
        <v>1951</v>
      </c>
      <c r="F5" s="848"/>
      <c r="G5" s="848"/>
      <c r="H5" s="848"/>
      <c r="I5" s="848"/>
      <c r="J5" s="848"/>
      <c r="K5" s="848"/>
      <c r="L5" s="848"/>
      <c r="M5" s="848"/>
      <c r="N5" s="848"/>
      <c r="O5" s="943"/>
      <c r="P5" s="943"/>
      <c r="Q5" s="943"/>
      <c r="R5" s="943"/>
      <c r="S5" s="943"/>
      <c r="T5" s="943"/>
      <c r="U5" s="944"/>
      <c r="V5" s="704"/>
      <c r="X5" s="38" t="s">
        <v>3911</v>
      </c>
      <c r="Y5" s="38" t="s">
        <v>3912</v>
      </c>
    </row>
    <row r="6" spans="1:25" ht="13.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139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82" t="s">
        <v>1934</v>
      </c>
      <c r="K6" s="82" t="s">
        <v>1935</v>
      </c>
      <c r="L6" s="82" t="s">
        <v>1936</v>
      </c>
      <c r="M6" s="82" t="s">
        <v>1937</v>
      </c>
      <c r="N6" s="82" t="s">
        <v>1938</v>
      </c>
      <c r="O6" s="97" t="s">
        <v>1992</v>
      </c>
      <c r="P6" s="82" t="s">
        <v>1993</v>
      </c>
      <c r="Q6" s="158" t="s">
        <v>2253</v>
      </c>
      <c r="R6" s="158" t="s">
        <v>2336</v>
      </c>
      <c r="S6" s="158" t="s">
        <v>2252</v>
      </c>
      <c r="T6" s="705" t="s">
        <v>2337</v>
      </c>
      <c r="U6" s="713" t="s">
        <v>3814</v>
      </c>
      <c r="V6" s="704"/>
      <c r="X6" s="38">
        <f>IF(SUM(X7:X31)&lt;&gt;0,1,0)</f>
        <v>0</v>
      </c>
      <c r="Y6" s="38">
        <f>IF(SUM(Y7:Y31)&lt;&gt;0,1,0)</f>
        <v>0</v>
      </c>
    </row>
    <row r="7" spans="1:25" ht="15" customHeight="1" x14ac:dyDescent="0.2">
      <c r="A7" s="578" t="str">
        <f>IF(C7&lt;&gt;"",設定!$C$4&amp;TEXT(ROW(A7)-6,"00"),"")</f>
        <v/>
      </c>
      <c r="B7" s="579" t="str">
        <f>IF(C7&lt;&gt;"",設定!$D$4,"")</f>
        <v/>
      </c>
      <c r="C7" s="590" t="str">
        <f>IF(D7&lt;&gt;"","学部","")</f>
        <v/>
      </c>
      <c r="D7" s="1119" t="str">
        <f>IF(設定!B8&lt;&gt;0,設定!B8,"")</f>
        <v/>
      </c>
      <c r="E7" s="128"/>
      <c r="F7" s="83"/>
      <c r="G7" s="83"/>
      <c r="H7" s="83"/>
      <c r="I7" s="83"/>
      <c r="J7" s="83"/>
      <c r="K7" s="83"/>
      <c r="L7" s="83"/>
      <c r="M7" s="83"/>
      <c r="N7" s="83"/>
      <c r="O7" s="98"/>
      <c r="P7" s="83"/>
      <c r="Q7" s="120"/>
      <c r="R7" s="120"/>
      <c r="S7" s="120"/>
      <c r="T7" s="707"/>
      <c r="U7" s="706"/>
      <c r="V7" s="94" t="str">
        <f>IF(SUM(X7:X7)=1,"←未入力あり","")</f>
        <v/>
      </c>
      <c r="W7" s="94" t="str">
        <f>IF(SUM(Y7:Y7)=1,"←入力エラー 「q」選択時は複数不可","")</f>
        <v/>
      </c>
      <c r="X7" s="38">
        <f>IF($D7&lt;&gt;"",IF(COUNTIF(E7:U7,"○")&gt;0,0,1),0)</f>
        <v>0</v>
      </c>
      <c r="Y7" s="38">
        <f>IF(AND(COUNTIF(E7:T7,"○")&gt;0,U7&lt;&gt;""),1,0)</f>
        <v>0</v>
      </c>
    </row>
    <row r="8" spans="1:25" ht="15" customHeight="1" x14ac:dyDescent="0.2">
      <c r="A8" s="109" t="str">
        <f>IF(C8&lt;&gt;"",設定!$C$4&amp;TEXT(ROW(A8)-6,"00"),"")</f>
        <v/>
      </c>
      <c r="B8" s="110" t="str">
        <f>IF(C8&lt;&gt;"",設定!$D$4,"")</f>
        <v/>
      </c>
      <c r="C8" s="586" t="str">
        <f t="shared" ref="C8:C31" si="0">IF(D8&lt;&gt;"","学部","")</f>
        <v/>
      </c>
      <c r="D8" s="428" t="str">
        <f>IF(設定!B9&lt;&gt;0,設定!B9,"")</f>
        <v/>
      </c>
      <c r="E8" s="129"/>
      <c r="F8" s="84"/>
      <c r="G8" s="84"/>
      <c r="H8" s="84"/>
      <c r="I8" s="84"/>
      <c r="J8" s="84"/>
      <c r="K8" s="84"/>
      <c r="L8" s="84"/>
      <c r="M8" s="84"/>
      <c r="N8" s="84"/>
      <c r="O8" s="99"/>
      <c r="P8" s="84"/>
      <c r="Q8" s="121"/>
      <c r="R8" s="121"/>
      <c r="S8" s="121"/>
      <c r="T8" s="708"/>
      <c r="U8" s="116"/>
      <c r="V8" s="94" t="str">
        <f t="shared" ref="V8:V31" si="1">IF(SUM(X8:X8)=1,"←未入力あり","")</f>
        <v/>
      </c>
      <c r="W8" s="94" t="str">
        <f t="shared" ref="W8:W31" si="2">IF(SUM(Y8:Y8)=1,"←入力エラー 「q」選択時は複数不可","")</f>
        <v/>
      </c>
      <c r="X8" s="38">
        <f t="shared" ref="X8:X31" si="3">IF($D8&lt;&gt;"",IF(COUNTIF(E8:U8,"○")&gt;0,0,1),0)</f>
        <v>0</v>
      </c>
      <c r="Y8" s="38">
        <f t="shared" ref="Y8:Y31" si="4">IF(AND(COUNTIF(E8:T8,"○")&gt;0,U8&lt;&gt;""),1,0)</f>
        <v>0</v>
      </c>
    </row>
    <row r="9" spans="1:25" ht="15" customHeight="1" x14ac:dyDescent="0.2">
      <c r="A9" s="43" t="str">
        <f>IF(C9&lt;&gt;"",設定!$C$4&amp;TEXT(ROW(A9)-6,"00"),"")</f>
        <v/>
      </c>
      <c r="B9" s="44" t="str">
        <f>IF(C9&lt;&gt;"",設定!$D$4,"")</f>
        <v/>
      </c>
      <c r="C9" s="421" t="str">
        <f t="shared" si="0"/>
        <v/>
      </c>
      <c r="D9" s="424" t="str">
        <f>IF(設定!B10&lt;&gt;0,設定!B10,"")</f>
        <v/>
      </c>
      <c r="E9" s="129"/>
      <c r="F9" s="84"/>
      <c r="G9" s="84"/>
      <c r="H9" s="84"/>
      <c r="I9" s="84"/>
      <c r="J9" s="84"/>
      <c r="K9" s="84"/>
      <c r="L9" s="84"/>
      <c r="M9" s="84"/>
      <c r="N9" s="84"/>
      <c r="O9" s="99"/>
      <c r="P9" s="84"/>
      <c r="Q9" s="121"/>
      <c r="R9" s="121"/>
      <c r="S9" s="121"/>
      <c r="T9" s="708"/>
      <c r="U9" s="116"/>
      <c r="V9" s="94" t="str">
        <f t="shared" si="1"/>
        <v/>
      </c>
      <c r="W9" s="94" t="str">
        <f t="shared" si="2"/>
        <v/>
      </c>
      <c r="X9" s="38">
        <f t="shared" si="3"/>
        <v>0</v>
      </c>
      <c r="Y9" s="38">
        <f t="shared" si="4"/>
        <v>0</v>
      </c>
    </row>
    <row r="10" spans="1:25" ht="15" customHeight="1" x14ac:dyDescent="0.2">
      <c r="A10" s="43" t="str">
        <f>IF(C10&lt;&gt;"",設定!$C$4&amp;TEXT(ROW(A10)-6,"00"),"")</f>
        <v/>
      </c>
      <c r="B10" s="44" t="str">
        <f>IF(C10&lt;&gt;"",設定!$D$4,"")</f>
        <v/>
      </c>
      <c r="C10" s="421" t="str">
        <f t="shared" si="0"/>
        <v/>
      </c>
      <c r="D10" s="424" t="str">
        <f>IF(設定!B11&lt;&gt;0,設定!B11,"")</f>
        <v/>
      </c>
      <c r="E10" s="129"/>
      <c r="F10" s="84"/>
      <c r="G10" s="84"/>
      <c r="H10" s="84"/>
      <c r="I10" s="84"/>
      <c r="J10" s="84"/>
      <c r="K10" s="84"/>
      <c r="L10" s="84"/>
      <c r="M10" s="84"/>
      <c r="N10" s="84"/>
      <c r="O10" s="99"/>
      <c r="P10" s="84"/>
      <c r="Q10" s="121"/>
      <c r="R10" s="121"/>
      <c r="S10" s="121"/>
      <c r="T10" s="708"/>
      <c r="U10" s="116"/>
      <c r="V10" s="94" t="str">
        <f t="shared" si="1"/>
        <v/>
      </c>
      <c r="W10" s="94" t="str">
        <f t="shared" si="2"/>
        <v/>
      </c>
      <c r="X10" s="38">
        <f t="shared" si="3"/>
        <v>0</v>
      </c>
      <c r="Y10" s="38">
        <f t="shared" si="4"/>
        <v>0</v>
      </c>
    </row>
    <row r="11" spans="1:25" ht="15" customHeight="1" x14ac:dyDescent="0.2">
      <c r="A11" s="107" t="str">
        <f>IF(C11&lt;&gt;"",設定!$C$4&amp;TEXT(ROW(A11)-6,"00"),"")</f>
        <v/>
      </c>
      <c r="B11" s="108" t="str">
        <f>IF(C11&lt;&gt;"",設定!$D$4,"")</f>
        <v/>
      </c>
      <c r="C11" s="584" t="str">
        <f t="shared" si="0"/>
        <v/>
      </c>
      <c r="D11" s="425" t="str">
        <f>IF(設定!B12&lt;&gt;0,設定!B12,"")</f>
        <v/>
      </c>
      <c r="E11" s="130"/>
      <c r="F11" s="86"/>
      <c r="G11" s="86"/>
      <c r="H11" s="86"/>
      <c r="I11" s="86"/>
      <c r="J11" s="86"/>
      <c r="K11" s="86"/>
      <c r="L11" s="86"/>
      <c r="M11" s="86"/>
      <c r="N11" s="86"/>
      <c r="O11" s="100"/>
      <c r="P11" s="86"/>
      <c r="Q11" s="122"/>
      <c r="R11" s="122"/>
      <c r="S11" s="122"/>
      <c r="T11" s="709"/>
      <c r="U11" s="117"/>
      <c r="V11" s="94" t="str">
        <f t="shared" si="1"/>
        <v/>
      </c>
      <c r="W11" s="94" t="str">
        <f t="shared" si="2"/>
        <v/>
      </c>
      <c r="X11" s="38">
        <f t="shared" si="3"/>
        <v>0</v>
      </c>
      <c r="Y11" s="38">
        <f t="shared" si="4"/>
        <v>0</v>
      </c>
    </row>
    <row r="12" spans="1:25" ht="15" customHeight="1" x14ac:dyDescent="0.2">
      <c r="A12" s="105" t="str">
        <f>IF(C12&lt;&gt;"",設定!$C$4&amp;TEXT(ROW(A12)-6,"00"),"")</f>
        <v/>
      </c>
      <c r="B12" s="106" t="str">
        <f>IF(C12&lt;&gt;"",設定!$D$4,"")</f>
        <v/>
      </c>
      <c r="C12" s="583" t="str">
        <f t="shared" si="0"/>
        <v/>
      </c>
      <c r="D12" s="426" t="str">
        <f>IF(設定!B13&lt;&gt;0,設定!B13,"")</f>
        <v/>
      </c>
      <c r="E12" s="131"/>
      <c r="F12" s="88"/>
      <c r="G12" s="88"/>
      <c r="H12" s="88"/>
      <c r="I12" s="88"/>
      <c r="J12" s="88"/>
      <c r="K12" s="88"/>
      <c r="L12" s="88"/>
      <c r="M12" s="88"/>
      <c r="N12" s="88"/>
      <c r="O12" s="101"/>
      <c r="P12" s="88"/>
      <c r="Q12" s="123"/>
      <c r="R12" s="123"/>
      <c r="S12" s="123"/>
      <c r="T12" s="710"/>
      <c r="U12" s="115"/>
      <c r="V12" s="94" t="str">
        <f t="shared" si="1"/>
        <v/>
      </c>
      <c r="W12" s="94" t="str">
        <f t="shared" si="2"/>
        <v/>
      </c>
      <c r="X12" s="38">
        <f t="shared" si="3"/>
        <v>0</v>
      </c>
      <c r="Y12" s="38">
        <f t="shared" si="4"/>
        <v>0</v>
      </c>
    </row>
    <row r="13" spans="1:25" ht="15" customHeight="1" x14ac:dyDescent="0.2">
      <c r="A13" s="43" t="str">
        <f>IF(C13&lt;&gt;"",設定!$C$4&amp;TEXT(ROW(A13)-6,"00"),"")</f>
        <v/>
      </c>
      <c r="B13" s="44" t="str">
        <f>IF(C13&lt;&gt;"",設定!$D$4,"")</f>
        <v/>
      </c>
      <c r="C13" s="421" t="str">
        <f t="shared" si="0"/>
        <v/>
      </c>
      <c r="D13" s="424" t="str">
        <f>IF(設定!B14&lt;&gt;0,設定!B14,"")</f>
        <v/>
      </c>
      <c r="E13" s="129"/>
      <c r="F13" s="84"/>
      <c r="G13" s="84"/>
      <c r="H13" s="84"/>
      <c r="I13" s="84"/>
      <c r="J13" s="84"/>
      <c r="K13" s="84"/>
      <c r="L13" s="84"/>
      <c r="M13" s="84"/>
      <c r="N13" s="84"/>
      <c r="O13" s="99"/>
      <c r="P13" s="84"/>
      <c r="Q13" s="121"/>
      <c r="R13" s="121"/>
      <c r="S13" s="121"/>
      <c r="T13" s="708"/>
      <c r="U13" s="116"/>
      <c r="V13" s="94" t="str">
        <f t="shared" si="1"/>
        <v/>
      </c>
      <c r="W13" s="94" t="str">
        <f t="shared" si="2"/>
        <v/>
      </c>
      <c r="X13" s="38">
        <f t="shared" si="3"/>
        <v>0</v>
      </c>
      <c r="Y13" s="38">
        <f t="shared" si="4"/>
        <v>0</v>
      </c>
    </row>
    <row r="14" spans="1:25" ht="15" customHeight="1" x14ac:dyDescent="0.2">
      <c r="A14" s="43" t="str">
        <f>IF(C14&lt;&gt;"",設定!$C$4&amp;TEXT(ROW(A14)-6,"00"),"")</f>
        <v/>
      </c>
      <c r="B14" s="44" t="str">
        <f>IF(C14&lt;&gt;"",設定!$D$4,"")</f>
        <v/>
      </c>
      <c r="C14" s="421" t="str">
        <f t="shared" si="0"/>
        <v/>
      </c>
      <c r="D14" s="424" t="str">
        <f>IF(設定!B15&lt;&gt;0,設定!B15,"")</f>
        <v/>
      </c>
      <c r="E14" s="129"/>
      <c r="F14" s="84"/>
      <c r="G14" s="84"/>
      <c r="H14" s="84"/>
      <c r="I14" s="84"/>
      <c r="J14" s="84"/>
      <c r="K14" s="84"/>
      <c r="L14" s="84"/>
      <c r="M14" s="84"/>
      <c r="N14" s="84"/>
      <c r="O14" s="99"/>
      <c r="P14" s="84"/>
      <c r="Q14" s="121"/>
      <c r="R14" s="121"/>
      <c r="S14" s="121"/>
      <c r="T14" s="708"/>
      <c r="U14" s="116"/>
      <c r="V14" s="94" t="str">
        <f t="shared" si="1"/>
        <v/>
      </c>
      <c r="W14" s="94" t="str">
        <f t="shared" si="2"/>
        <v/>
      </c>
      <c r="X14" s="38">
        <f t="shared" si="3"/>
        <v>0</v>
      </c>
      <c r="Y14" s="38">
        <f t="shared" si="4"/>
        <v>0</v>
      </c>
    </row>
    <row r="15" spans="1:25" ht="15" customHeight="1" x14ac:dyDescent="0.2">
      <c r="A15" s="43" t="str">
        <f>IF(C15&lt;&gt;"",設定!$C$4&amp;TEXT(ROW(A15)-6,"00"),"")</f>
        <v/>
      </c>
      <c r="B15" s="44" t="str">
        <f>IF(C15&lt;&gt;"",設定!$D$4,"")</f>
        <v/>
      </c>
      <c r="C15" s="421" t="str">
        <f t="shared" si="0"/>
        <v/>
      </c>
      <c r="D15" s="424" t="str">
        <f>IF(設定!B16&lt;&gt;0,設定!B16,"")</f>
        <v/>
      </c>
      <c r="E15" s="129"/>
      <c r="F15" s="84"/>
      <c r="G15" s="84"/>
      <c r="H15" s="84"/>
      <c r="I15" s="84"/>
      <c r="J15" s="84"/>
      <c r="K15" s="84"/>
      <c r="L15" s="84"/>
      <c r="M15" s="84"/>
      <c r="N15" s="84"/>
      <c r="O15" s="99"/>
      <c r="P15" s="84"/>
      <c r="Q15" s="121"/>
      <c r="R15" s="121"/>
      <c r="S15" s="121"/>
      <c r="T15" s="708"/>
      <c r="U15" s="116"/>
      <c r="V15" s="94" t="str">
        <f t="shared" si="1"/>
        <v/>
      </c>
      <c r="W15" s="94" t="str">
        <f t="shared" si="2"/>
        <v/>
      </c>
      <c r="X15" s="38">
        <f t="shared" si="3"/>
        <v>0</v>
      </c>
      <c r="Y15" s="38">
        <f t="shared" si="4"/>
        <v>0</v>
      </c>
    </row>
    <row r="16" spans="1:25" ht="15" customHeight="1" x14ac:dyDescent="0.2">
      <c r="A16" s="111" t="str">
        <f>IF(C16&lt;&gt;"",設定!$C$4&amp;TEXT(ROW(A16)-6,"00"),"")</f>
        <v/>
      </c>
      <c r="B16" s="112" t="str">
        <f>IF(C16&lt;&gt;"",設定!$D$4,"")</f>
        <v/>
      </c>
      <c r="C16" s="585" t="str">
        <f t="shared" si="0"/>
        <v/>
      </c>
      <c r="D16" s="427" t="str">
        <f>IF(設定!B17&lt;&gt;0,設定!B17,"")</f>
        <v/>
      </c>
      <c r="E16" s="132"/>
      <c r="F16" s="90"/>
      <c r="G16" s="90"/>
      <c r="H16" s="90"/>
      <c r="I16" s="90"/>
      <c r="J16" s="90"/>
      <c r="K16" s="90"/>
      <c r="L16" s="90"/>
      <c r="M16" s="90"/>
      <c r="N16" s="90"/>
      <c r="O16" s="102"/>
      <c r="P16" s="90"/>
      <c r="Q16" s="124"/>
      <c r="R16" s="124"/>
      <c r="S16" s="124"/>
      <c r="T16" s="711"/>
      <c r="U16" s="118"/>
      <c r="V16" s="94" t="str">
        <f t="shared" si="1"/>
        <v/>
      </c>
      <c r="W16" s="94" t="str">
        <f t="shared" si="2"/>
        <v/>
      </c>
      <c r="X16" s="38">
        <f t="shared" si="3"/>
        <v>0</v>
      </c>
      <c r="Y16" s="38">
        <f t="shared" si="4"/>
        <v>0</v>
      </c>
    </row>
    <row r="17" spans="1:25" ht="15" customHeight="1" x14ac:dyDescent="0.2">
      <c r="A17" s="109" t="str">
        <f>IF(C17&lt;&gt;"",設定!$C$4&amp;TEXT(ROW(A17)-6,"00"),"")</f>
        <v/>
      </c>
      <c r="B17" s="110" t="str">
        <f>IF(C17&lt;&gt;"",設定!$D$4,"")</f>
        <v/>
      </c>
      <c r="C17" s="586" t="str">
        <f t="shared" si="0"/>
        <v/>
      </c>
      <c r="D17" s="428" t="str">
        <f>IF(設定!B18&lt;&gt;0,設定!B18,"")</f>
        <v/>
      </c>
      <c r="E17" s="133"/>
      <c r="F17" s="92"/>
      <c r="G17" s="92"/>
      <c r="H17" s="92"/>
      <c r="I17" s="92"/>
      <c r="J17" s="92"/>
      <c r="K17" s="92"/>
      <c r="L17" s="92"/>
      <c r="M17" s="92"/>
      <c r="N17" s="92"/>
      <c r="O17" s="103"/>
      <c r="P17" s="92"/>
      <c r="Q17" s="125"/>
      <c r="R17" s="125"/>
      <c r="S17" s="125"/>
      <c r="T17" s="712"/>
      <c r="U17" s="119"/>
      <c r="V17" s="94" t="str">
        <f t="shared" si="1"/>
        <v/>
      </c>
      <c r="W17" s="94" t="str">
        <f t="shared" si="2"/>
        <v/>
      </c>
      <c r="X17" s="38">
        <f t="shared" si="3"/>
        <v>0</v>
      </c>
      <c r="Y17" s="38">
        <f t="shared" si="4"/>
        <v>0</v>
      </c>
    </row>
    <row r="18" spans="1:25" ht="15" customHeight="1" x14ac:dyDescent="0.2">
      <c r="A18" s="43" t="str">
        <f>IF(C18&lt;&gt;"",設定!$C$4&amp;TEXT(ROW(A18)-6,"00"),"")</f>
        <v/>
      </c>
      <c r="B18" s="44" t="str">
        <f>IF(C18&lt;&gt;"",設定!$D$4,"")</f>
        <v/>
      </c>
      <c r="C18" s="421" t="str">
        <f t="shared" si="0"/>
        <v/>
      </c>
      <c r="D18" s="424" t="str">
        <f>IF(設定!B19&lt;&gt;0,設定!B19,"")</f>
        <v/>
      </c>
      <c r="E18" s="129"/>
      <c r="F18" s="84"/>
      <c r="G18" s="84"/>
      <c r="H18" s="84"/>
      <c r="I18" s="84"/>
      <c r="J18" s="84"/>
      <c r="K18" s="84"/>
      <c r="L18" s="84"/>
      <c r="M18" s="84"/>
      <c r="N18" s="84"/>
      <c r="O18" s="99"/>
      <c r="P18" s="84"/>
      <c r="Q18" s="121"/>
      <c r="R18" s="121"/>
      <c r="S18" s="121"/>
      <c r="T18" s="708"/>
      <c r="U18" s="116"/>
      <c r="V18" s="94" t="str">
        <f t="shared" si="1"/>
        <v/>
      </c>
      <c r="W18" s="94" t="str">
        <f t="shared" si="2"/>
        <v/>
      </c>
      <c r="X18" s="38">
        <f t="shared" si="3"/>
        <v>0</v>
      </c>
      <c r="Y18" s="38">
        <f t="shared" si="4"/>
        <v>0</v>
      </c>
    </row>
    <row r="19" spans="1:25" ht="15" customHeight="1" x14ac:dyDescent="0.2">
      <c r="A19" s="43" t="str">
        <f>IF(C19&lt;&gt;"",設定!$C$4&amp;TEXT(ROW(A19)-6,"00"),"")</f>
        <v/>
      </c>
      <c r="B19" s="44" t="str">
        <f>IF(C19&lt;&gt;"",設定!$D$4,"")</f>
        <v/>
      </c>
      <c r="C19" s="421" t="str">
        <f t="shared" si="0"/>
        <v/>
      </c>
      <c r="D19" s="424" t="str">
        <f>IF(設定!B20&lt;&gt;0,設定!B20,"")</f>
        <v/>
      </c>
      <c r="E19" s="129"/>
      <c r="F19" s="84"/>
      <c r="G19" s="84"/>
      <c r="H19" s="84"/>
      <c r="I19" s="84"/>
      <c r="J19" s="84"/>
      <c r="K19" s="84"/>
      <c r="L19" s="84"/>
      <c r="M19" s="84"/>
      <c r="N19" s="84"/>
      <c r="O19" s="99"/>
      <c r="P19" s="84"/>
      <c r="Q19" s="121"/>
      <c r="R19" s="121"/>
      <c r="S19" s="121"/>
      <c r="T19" s="708"/>
      <c r="U19" s="116"/>
      <c r="V19" s="94" t="str">
        <f t="shared" si="1"/>
        <v/>
      </c>
      <c r="W19" s="94" t="str">
        <f t="shared" si="2"/>
        <v/>
      </c>
      <c r="X19" s="38">
        <f t="shared" si="3"/>
        <v>0</v>
      </c>
      <c r="Y19" s="38">
        <f t="shared" si="4"/>
        <v>0</v>
      </c>
    </row>
    <row r="20" spans="1:25" ht="15" customHeight="1" x14ac:dyDescent="0.2">
      <c r="A20" s="43" t="str">
        <f>IF(C20&lt;&gt;"",設定!$C$4&amp;TEXT(ROW(A20)-6,"00"),"")</f>
        <v/>
      </c>
      <c r="B20" s="44" t="str">
        <f>IF(C20&lt;&gt;"",設定!$D$4,"")</f>
        <v/>
      </c>
      <c r="C20" s="421" t="str">
        <f t="shared" si="0"/>
        <v/>
      </c>
      <c r="D20" s="424" t="str">
        <f>IF(設定!B21&lt;&gt;0,設定!B21,"")</f>
        <v/>
      </c>
      <c r="E20" s="129"/>
      <c r="F20" s="84"/>
      <c r="G20" s="84"/>
      <c r="H20" s="84"/>
      <c r="I20" s="84"/>
      <c r="J20" s="84"/>
      <c r="K20" s="84"/>
      <c r="L20" s="84"/>
      <c r="M20" s="84"/>
      <c r="N20" s="84"/>
      <c r="O20" s="99"/>
      <c r="P20" s="84"/>
      <c r="Q20" s="121"/>
      <c r="R20" s="121"/>
      <c r="S20" s="121"/>
      <c r="T20" s="708"/>
      <c r="U20" s="116"/>
      <c r="V20" s="94" t="str">
        <f t="shared" si="1"/>
        <v/>
      </c>
      <c r="W20" s="94" t="str">
        <f t="shared" si="2"/>
        <v/>
      </c>
      <c r="X20" s="38">
        <f t="shared" si="3"/>
        <v>0</v>
      </c>
      <c r="Y20" s="38">
        <f t="shared" si="4"/>
        <v>0</v>
      </c>
    </row>
    <row r="21" spans="1:25" ht="15" customHeight="1" x14ac:dyDescent="0.2">
      <c r="A21" s="107" t="str">
        <f>IF(C21&lt;&gt;"",設定!$C$4&amp;TEXT(ROW(A21)-6,"00"),"")</f>
        <v/>
      </c>
      <c r="B21" s="108" t="str">
        <f>IF(C21&lt;&gt;"",設定!$D$4,"")</f>
        <v/>
      </c>
      <c r="C21" s="584" t="str">
        <f t="shared" si="0"/>
        <v/>
      </c>
      <c r="D21" s="425" t="str">
        <f>IF(設定!B22&lt;&gt;0,設定!B22,"")</f>
        <v/>
      </c>
      <c r="E21" s="130"/>
      <c r="F21" s="86"/>
      <c r="G21" s="86"/>
      <c r="H21" s="86"/>
      <c r="I21" s="86"/>
      <c r="J21" s="86"/>
      <c r="K21" s="86"/>
      <c r="L21" s="86"/>
      <c r="M21" s="86"/>
      <c r="N21" s="86"/>
      <c r="O21" s="100"/>
      <c r="P21" s="86"/>
      <c r="Q21" s="122"/>
      <c r="R21" s="122"/>
      <c r="S21" s="122"/>
      <c r="T21" s="709"/>
      <c r="U21" s="117"/>
      <c r="V21" s="94" t="str">
        <f t="shared" si="1"/>
        <v/>
      </c>
      <c r="W21" s="94" t="str">
        <f t="shared" si="2"/>
        <v/>
      </c>
      <c r="X21" s="38">
        <f t="shared" si="3"/>
        <v>0</v>
      </c>
      <c r="Y21" s="38">
        <f t="shared" si="4"/>
        <v>0</v>
      </c>
    </row>
    <row r="22" spans="1:25" ht="15" customHeight="1" x14ac:dyDescent="0.2">
      <c r="A22" s="105" t="str">
        <f>IF(C22&lt;&gt;"",設定!$C$4&amp;TEXT(ROW(A22)-6,"00"),"")</f>
        <v/>
      </c>
      <c r="B22" s="106" t="str">
        <f>IF(C22&lt;&gt;"",設定!$D$4,"")</f>
        <v/>
      </c>
      <c r="C22" s="583" t="str">
        <f t="shared" si="0"/>
        <v/>
      </c>
      <c r="D22" s="426" t="str">
        <f>IF(設定!B23&lt;&gt;0,設定!B23,"")</f>
        <v/>
      </c>
      <c r="E22" s="131"/>
      <c r="F22" s="88"/>
      <c r="G22" s="88"/>
      <c r="H22" s="88"/>
      <c r="I22" s="88"/>
      <c r="J22" s="88"/>
      <c r="K22" s="88"/>
      <c r="L22" s="88"/>
      <c r="M22" s="88"/>
      <c r="N22" s="88"/>
      <c r="O22" s="101"/>
      <c r="P22" s="88"/>
      <c r="Q22" s="123"/>
      <c r="R22" s="123"/>
      <c r="S22" s="123"/>
      <c r="T22" s="710"/>
      <c r="U22" s="115"/>
      <c r="V22" s="94" t="str">
        <f t="shared" si="1"/>
        <v/>
      </c>
      <c r="W22" s="94" t="str">
        <f t="shared" si="2"/>
        <v/>
      </c>
      <c r="X22" s="38">
        <f t="shared" si="3"/>
        <v>0</v>
      </c>
      <c r="Y22" s="38">
        <f t="shared" si="4"/>
        <v>0</v>
      </c>
    </row>
    <row r="23" spans="1:25" ht="15" customHeight="1" x14ac:dyDescent="0.2">
      <c r="A23" s="43" t="str">
        <f>IF(C23&lt;&gt;"",設定!$C$4&amp;TEXT(ROW(A23)-6,"00"),"")</f>
        <v/>
      </c>
      <c r="B23" s="44" t="str">
        <f>IF(C23&lt;&gt;"",設定!$D$4,"")</f>
        <v/>
      </c>
      <c r="C23" s="421" t="str">
        <f t="shared" si="0"/>
        <v/>
      </c>
      <c r="D23" s="424" t="str">
        <f>IF(設定!B24&lt;&gt;0,設定!B24,"")</f>
        <v/>
      </c>
      <c r="E23" s="129"/>
      <c r="F23" s="84"/>
      <c r="G23" s="84"/>
      <c r="H23" s="84"/>
      <c r="I23" s="84"/>
      <c r="J23" s="84"/>
      <c r="K23" s="84"/>
      <c r="L23" s="84"/>
      <c r="M23" s="84"/>
      <c r="N23" s="84"/>
      <c r="O23" s="99"/>
      <c r="P23" s="84"/>
      <c r="Q23" s="121"/>
      <c r="R23" s="121"/>
      <c r="S23" s="121"/>
      <c r="T23" s="708"/>
      <c r="U23" s="116"/>
      <c r="V23" s="94" t="str">
        <f t="shared" si="1"/>
        <v/>
      </c>
      <c r="W23" s="94" t="str">
        <f t="shared" si="2"/>
        <v/>
      </c>
      <c r="X23" s="38">
        <f t="shared" si="3"/>
        <v>0</v>
      </c>
      <c r="Y23" s="38">
        <f t="shared" si="4"/>
        <v>0</v>
      </c>
    </row>
    <row r="24" spans="1:25" ht="15" customHeight="1" x14ac:dyDescent="0.2">
      <c r="A24" s="43" t="str">
        <f>IF(C24&lt;&gt;"",設定!$C$4&amp;TEXT(ROW(A24)-6,"00"),"")</f>
        <v/>
      </c>
      <c r="B24" s="44" t="str">
        <f>IF(C24&lt;&gt;"",設定!$D$4,"")</f>
        <v/>
      </c>
      <c r="C24" s="421" t="str">
        <f t="shared" si="0"/>
        <v/>
      </c>
      <c r="D24" s="424" t="str">
        <f>IF(設定!B25&lt;&gt;0,設定!B25,"")</f>
        <v/>
      </c>
      <c r="E24" s="129"/>
      <c r="F24" s="84"/>
      <c r="G24" s="84"/>
      <c r="H24" s="84"/>
      <c r="I24" s="84"/>
      <c r="J24" s="84"/>
      <c r="K24" s="84"/>
      <c r="L24" s="84"/>
      <c r="M24" s="84"/>
      <c r="N24" s="84"/>
      <c r="O24" s="99"/>
      <c r="P24" s="84"/>
      <c r="Q24" s="121"/>
      <c r="R24" s="121"/>
      <c r="S24" s="121"/>
      <c r="T24" s="708"/>
      <c r="U24" s="116"/>
      <c r="V24" s="94" t="str">
        <f t="shared" si="1"/>
        <v/>
      </c>
      <c r="W24" s="94" t="str">
        <f t="shared" si="2"/>
        <v/>
      </c>
      <c r="X24" s="38">
        <f t="shared" si="3"/>
        <v>0</v>
      </c>
      <c r="Y24" s="38">
        <f t="shared" si="4"/>
        <v>0</v>
      </c>
    </row>
    <row r="25" spans="1:25" ht="15" customHeight="1" x14ac:dyDescent="0.2">
      <c r="A25" s="43" t="str">
        <f>IF(C25&lt;&gt;"",設定!$C$4&amp;TEXT(ROW(A25)-6,"00"),"")</f>
        <v/>
      </c>
      <c r="B25" s="44" t="str">
        <f>IF(C25&lt;&gt;"",設定!$D$4,"")</f>
        <v/>
      </c>
      <c r="C25" s="421" t="str">
        <f t="shared" si="0"/>
        <v/>
      </c>
      <c r="D25" s="424" t="str">
        <f>IF(設定!B26&lt;&gt;0,設定!B26,"")</f>
        <v/>
      </c>
      <c r="E25" s="129"/>
      <c r="F25" s="84"/>
      <c r="G25" s="84"/>
      <c r="H25" s="84"/>
      <c r="I25" s="84"/>
      <c r="J25" s="84"/>
      <c r="K25" s="84"/>
      <c r="L25" s="84"/>
      <c r="M25" s="84"/>
      <c r="N25" s="84"/>
      <c r="O25" s="99"/>
      <c r="P25" s="84"/>
      <c r="Q25" s="121"/>
      <c r="R25" s="121"/>
      <c r="S25" s="121"/>
      <c r="T25" s="708"/>
      <c r="U25" s="116"/>
      <c r="V25" s="94" t="str">
        <f t="shared" si="1"/>
        <v/>
      </c>
      <c r="W25" s="94" t="str">
        <f t="shared" si="2"/>
        <v/>
      </c>
      <c r="X25" s="38">
        <f t="shared" si="3"/>
        <v>0</v>
      </c>
      <c r="Y25" s="38">
        <f t="shared" si="4"/>
        <v>0</v>
      </c>
    </row>
    <row r="26" spans="1:25" ht="15" customHeight="1" x14ac:dyDescent="0.2">
      <c r="A26" s="107" t="str">
        <f>IF(C26&lt;&gt;"",設定!$C$4&amp;TEXT(ROW(A26)-6,"00"),"")</f>
        <v/>
      </c>
      <c r="B26" s="108" t="str">
        <f>IF(C26&lt;&gt;"",設定!$D$4,"")</f>
        <v/>
      </c>
      <c r="C26" s="584" t="str">
        <f t="shared" si="0"/>
        <v/>
      </c>
      <c r="D26" s="425" t="str">
        <f>IF(設定!B27&lt;&gt;0,設定!B27,"")</f>
        <v/>
      </c>
      <c r="E26" s="132"/>
      <c r="F26" s="90"/>
      <c r="G26" s="90"/>
      <c r="H26" s="90"/>
      <c r="I26" s="90"/>
      <c r="J26" s="90"/>
      <c r="K26" s="90"/>
      <c r="L26" s="90"/>
      <c r="M26" s="90"/>
      <c r="N26" s="90"/>
      <c r="O26" s="102"/>
      <c r="P26" s="90"/>
      <c r="Q26" s="124"/>
      <c r="R26" s="124"/>
      <c r="S26" s="124"/>
      <c r="T26" s="711"/>
      <c r="U26" s="118"/>
      <c r="V26" s="94" t="str">
        <f t="shared" si="1"/>
        <v/>
      </c>
      <c r="W26" s="94" t="str">
        <f t="shared" si="2"/>
        <v/>
      </c>
      <c r="X26" s="38">
        <f t="shared" si="3"/>
        <v>0</v>
      </c>
      <c r="Y26" s="38">
        <f t="shared" si="4"/>
        <v>0</v>
      </c>
    </row>
    <row r="27" spans="1:25" ht="15" customHeight="1" x14ac:dyDescent="0.2">
      <c r="A27" s="105" t="str">
        <f>IF(C27&lt;&gt;"",設定!$C$4&amp;TEXT(ROW(A27)-6,"00"),"")</f>
        <v/>
      </c>
      <c r="B27" s="106" t="str">
        <f>IF(C27&lt;&gt;"",設定!$D$4,"")</f>
        <v/>
      </c>
      <c r="C27" s="583" t="str">
        <f t="shared" si="0"/>
        <v/>
      </c>
      <c r="D27" s="426" t="str">
        <f>IF(設定!B28&lt;&gt;0,設定!B28,"")</f>
        <v/>
      </c>
      <c r="E27" s="133"/>
      <c r="F27" s="92"/>
      <c r="G27" s="92"/>
      <c r="H27" s="92"/>
      <c r="I27" s="92"/>
      <c r="J27" s="92"/>
      <c r="K27" s="92"/>
      <c r="L27" s="92"/>
      <c r="M27" s="92"/>
      <c r="N27" s="92"/>
      <c r="O27" s="103"/>
      <c r="P27" s="92"/>
      <c r="Q27" s="125"/>
      <c r="R27" s="125"/>
      <c r="S27" s="125"/>
      <c r="T27" s="712"/>
      <c r="U27" s="119"/>
      <c r="V27" s="94" t="str">
        <f t="shared" si="1"/>
        <v/>
      </c>
      <c r="W27" s="94" t="str">
        <f t="shared" si="2"/>
        <v/>
      </c>
      <c r="X27" s="38">
        <f t="shared" si="3"/>
        <v>0</v>
      </c>
      <c r="Y27" s="38">
        <f t="shared" si="4"/>
        <v>0</v>
      </c>
    </row>
    <row r="28" spans="1:25" ht="15" customHeight="1" x14ac:dyDescent="0.2">
      <c r="A28" s="43" t="str">
        <f>IF(C28&lt;&gt;"",設定!$C$4&amp;TEXT(ROW(A28)-6,"00"),"")</f>
        <v/>
      </c>
      <c r="B28" s="44" t="str">
        <f>IF(C28&lt;&gt;"",設定!$D$4,"")</f>
        <v/>
      </c>
      <c r="C28" s="421" t="str">
        <f t="shared" si="0"/>
        <v/>
      </c>
      <c r="D28" s="424" t="str">
        <f>IF(設定!B29&lt;&gt;0,設定!B29,"")</f>
        <v/>
      </c>
      <c r="E28" s="129"/>
      <c r="F28" s="84"/>
      <c r="G28" s="84"/>
      <c r="H28" s="84"/>
      <c r="I28" s="84"/>
      <c r="J28" s="84"/>
      <c r="K28" s="84"/>
      <c r="L28" s="84"/>
      <c r="M28" s="84"/>
      <c r="N28" s="84"/>
      <c r="O28" s="99"/>
      <c r="P28" s="84"/>
      <c r="Q28" s="121"/>
      <c r="R28" s="121"/>
      <c r="S28" s="121"/>
      <c r="T28" s="708"/>
      <c r="U28" s="116"/>
      <c r="V28" s="94" t="str">
        <f t="shared" si="1"/>
        <v/>
      </c>
      <c r="W28" s="94" t="str">
        <f t="shared" si="2"/>
        <v/>
      </c>
      <c r="X28" s="38">
        <f t="shared" si="3"/>
        <v>0</v>
      </c>
      <c r="Y28" s="38">
        <f t="shared" si="4"/>
        <v>0</v>
      </c>
    </row>
    <row r="29" spans="1:25" ht="15" customHeight="1" x14ac:dyDescent="0.2">
      <c r="A29" s="43" t="str">
        <f>IF(C29&lt;&gt;"",設定!$C$4&amp;TEXT(ROW(A29)-6,"00"),"")</f>
        <v/>
      </c>
      <c r="B29" s="44" t="str">
        <f>IF(C29&lt;&gt;"",設定!$D$4,"")</f>
        <v/>
      </c>
      <c r="C29" s="421" t="str">
        <f t="shared" si="0"/>
        <v/>
      </c>
      <c r="D29" s="424" t="str">
        <f>IF(設定!B30&lt;&gt;0,設定!B30,"")</f>
        <v/>
      </c>
      <c r="E29" s="129"/>
      <c r="F29" s="84"/>
      <c r="G29" s="84"/>
      <c r="H29" s="84"/>
      <c r="I29" s="84"/>
      <c r="J29" s="84"/>
      <c r="K29" s="84"/>
      <c r="L29" s="84"/>
      <c r="M29" s="84"/>
      <c r="N29" s="84"/>
      <c r="O29" s="99"/>
      <c r="P29" s="84"/>
      <c r="Q29" s="121"/>
      <c r="R29" s="121"/>
      <c r="S29" s="121"/>
      <c r="T29" s="708"/>
      <c r="U29" s="116"/>
      <c r="V29" s="94" t="str">
        <f t="shared" si="1"/>
        <v/>
      </c>
      <c r="W29" s="94" t="str">
        <f t="shared" si="2"/>
        <v/>
      </c>
      <c r="X29" s="38">
        <f t="shared" si="3"/>
        <v>0</v>
      </c>
      <c r="Y29" s="38">
        <f t="shared" si="4"/>
        <v>0</v>
      </c>
    </row>
    <row r="30" spans="1:25" ht="15" customHeight="1" x14ac:dyDescent="0.2">
      <c r="A30" s="493" t="str">
        <f>IF(C30&lt;&gt;"",設定!$C$4&amp;TEXT(ROW(A30)-6,"00"),"")</f>
        <v/>
      </c>
      <c r="B30" s="44" t="str">
        <f>IF(C30&lt;&gt;"",設定!$D$4,"")</f>
        <v/>
      </c>
      <c r="C30" s="421" t="str">
        <f t="shared" si="0"/>
        <v/>
      </c>
      <c r="D30" s="424" t="str">
        <f>IF(設定!B31&lt;&gt;0,設定!B31,"")</f>
        <v/>
      </c>
      <c r="E30" s="129"/>
      <c r="F30" s="84"/>
      <c r="G30" s="84"/>
      <c r="H30" s="84"/>
      <c r="I30" s="84"/>
      <c r="J30" s="84"/>
      <c r="K30" s="84"/>
      <c r="L30" s="84"/>
      <c r="M30" s="84"/>
      <c r="N30" s="84"/>
      <c r="O30" s="99"/>
      <c r="P30" s="84"/>
      <c r="Q30" s="121"/>
      <c r="R30" s="121"/>
      <c r="S30" s="121"/>
      <c r="T30" s="708"/>
      <c r="U30" s="116"/>
      <c r="V30" s="94" t="str">
        <f t="shared" si="1"/>
        <v/>
      </c>
      <c r="W30" s="94" t="str">
        <f t="shared" si="2"/>
        <v/>
      </c>
      <c r="X30" s="38">
        <f t="shared" si="3"/>
        <v>0</v>
      </c>
      <c r="Y30" s="38">
        <f t="shared" si="4"/>
        <v>0</v>
      </c>
    </row>
    <row r="31" spans="1:25" ht="15" customHeight="1" thickBot="1" x14ac:dyDescent="0.25">
      <c r="A31" s="40" t="str">
        <f>IF(C31&lt;&gt;"",設定!$C$4&amp;TEXT(ROW(A31)-6,"00"),"")</f>
        <v/>
      </c>
      <c r="B31" s="42" t="str">
        <f>IF(C31&lt;&gt;"",設定!$D$4,"")</f>
        <v/>
      </c>
      <c r="C31" s="422" t="str">
        <f t="shared" si="0"/>
        <v/>
      </c>
      <c r="D31" s="431" t="str">
        <f>IF(設定!B32&lt;&gt;0,設定!B32,"")</f>
        <v/>
      </c>
      <c r="E31" s="610"/>
      <c r="F31" s="611"/>
      <c r="G31" s="611"/>
      <c r="H31" s="611"/>
      <c r="I31" s="611"/>
      <c r="J31" s="611"/>
      <c r="K31" s="611"/>
      <c r="L31" s="611"/>
      <c r="M31" s="611"/>
      <c r="N31" s="611"/>
      <c r="O31" s="612"/>
      <c r="P31" s="611"/>
      <c r="Q31" s="614"/>
      <c r="R31" s="614"/>
      <c r="S31" s="614"/>
      <c r="T31" s="931"/>
      <c r="U31" s="932"/>
      <c r="V31" s="94" t="str">
        <f t="shared" si="1"/>
        <v/>
      </c>
      <c r="W31" s="94" t="str">
        <f t="shared" si="2"/>
        <v/>
      </c>
      <c r="X31" s="38">
        <f t="shared" si="3"/>
        <v>0</v>
      </c>
      <c r="Y31" s="38">
        <f t="shared" si="4"/>
        <v>0</v>
      </c>
    </row>
  </sheetData>
  <sheetProtection algorithmName="SHA-512" hashValue="bV29dEnGoqczA0j90WKkZwRvKaj/PImXzbzycFP/WxvWKFw1FGSM5rtUz3vbAAZlO1AK4u8tgvAtQcwDGsOwrA==" saltValue="ckVDDUuZT95yRIuMMLegMg==" spinCount="100000" sheet="1" objects="1" scenarios="1"/>
  <mergeCells count="2">
    <mergeCell ref="E3:U3"/>
    <mergeCell ref="O4:U4"/>
  </mergeCells>
  <phoneticPr fontId="2"/>
  <conditionalFormatting sqref="D7:U31">
    <cfRule type="expression" dxfId="416" priority="6">
      <formula>$C7=""</formula>
    </cfRule>
  </conditionalFormatting>
  <conditionalFormatting sqref="E3:U3">
    <cfRule type="expression" dxfId="415" priority="2">
      <formula>$E$3&lt;&gt;""</formula>
    </cfRule>
  </conditionalFormatting>
  <conditionalFormatting sqref="E7:U31">
    <cfRule type="expression" dxfId="414" priority="1">
      <formula>$W7="←入力エラー 「q」選択時は複数不可"</formula>
    </cfRule>
  </conditionalFormatting>
  <conditionalFormatting sqref="O4">
    <cfRule type="expression" dxfId="413" priority="5">
      <formula>$O$4&lt;&gt;""</formula>
    </cfRule>
  </conditionalFormatting>
  <conditionalFormatting sqref="V7:V31">
    <cfRule type="containsText" dxfId="412" priority="11" operator="containsText" text="未入力">
      <formula>NOT(ISERROR(SEARCH("未入力",V7)))</formula>
    </cfRule>
  </conditionalFormatting>
  <conditionalFormatting sqref="W7:W31">
    <cfRule type="containsText" dxfId="411" priority="8" operator="containsText" text="入力">
      <formula>NOT(ISERROR(SEARCH("入力",W7)))</formula>
    </cfRule>
  </conditionalFormatting>
  <dataValidations count="1">
    <dataValidation type="list" imeMode="disabled" allowBlank="1" showInputMessage="1" showErrorMessage="1" error="整数を入力してください。" sqref="E7:U31" xr:uid="{00000000-0002-0000-03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9BA6C-2D3C-4873-BABD-D7A62671AD94}">
  <dimension ref="A1:BA3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5.109375" style="37" hidden="1" customWidth="1"/>
    <col min="2" max="2" width="10" style="37" hidden="1" customWidth="1"/>
    <col min="3" max="3" width="5" style="37" hidden="1" customWidth="1"/>
    <col min="4" max="4" width="22.44140625" style="37" customWidth="1"/>
    <col min="5" max="17" width="3.109375" style="37" customWidth="1"/>
    <col min="18" max="18" width="15.77734375" style="37" customWidth="1"/>
    <col min="19" max="23" width="4.109375" style="37" customWidth="1"/>
    <col min="24" max="24" width="19.77734375" style="37" customWidth="1"/>
    <col min="25" max="25" width="13.88671875" style="432" customWidth="1"/>
    <col min="26" max="26" width="11.77734375" style="432" customWidth="1"/>
    <col min="27" max="27" width="15.21875" style="414" bestFit="1" customWidth="1"/>
    <col min="28" max="28" width="16" style="414" customWidth="1"/>
    <col min="29" max="29" width="16.33203125" style="414" customWidth="1"/>
    <col min="30" max="31" width="23.109375" style="414" customWidth="1"/>
    <col min="32" max="32" width="22.5546875" style="414" customWidth="1"/>
    <col min="33" max="33" width="23.44140625" style="418" customWidth="1"/>
    <col min="34" max="34" width="25.6640625" style="418" customWidth="1"/>
    <col min="35" max="53" width="2.44140625" style="41"/>
    <col min="54" max="16384" width="2.44140625" style="37"/>
  </cols>
  <sheetData>
    <row r="1" spans="1:34" ht="13.5" customHeight="1" x14ac:dyDescent="0.2">
      <c r="D1" s="36" t="s">
        <v>1940</v>
      </c>
      <c r="F1" s="36"/>
    </row>
    <row r="2" spans="1:34" ht="13.5" customHeight="1" thickBot="1" x14ac:dyDescent="0.25">
      <c r="D2" s="37" t="s">
        <v>1950</v>
      </c>
    </row>
    <row r="3" spans="1:34" ht="13.5" customHeight="1" x14ac:dyDescent="0.2">
      <c r="A3" s="45"/>
      <c r="B3" s="46"/>
      <c r="C3" s="135"/>
      <c r="D3" s="419"/>
      <c r="E3" s="1152" t="str">
        <f>IF(AA6=1,"↓未入力あり","")</f>
        <v/>
      </c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720" t="str">
        <f>IF(AB6=1,"↓未入力あり","")</f>
        <v/>
      </c>
      <c r="S3" s="1145" t="str">
        <f>IF(AC6=1,"↓未入力あり","")</f>
        <v/>
      </c>
      <c r="T3" s="1145"/>
      <c r="U3" s="1145"/>
      <c r="V3" s="1145"/>
      <c r="W3" s="1145"/>
      <c r="X3" s="282" t="str">
        <f>IF(AD6=1,"↓未入力あり","")</f>
        <v/>
      </c>
    </row>
    <row r="4" spans="1:34" ht="13.5" customHeight="1" x14ac:dyDescent="0.2">
      <c r="A4" s="47"/>
      <c r="B4" s="48"/>
      <c r="C4" s="52"/>
      <c r="D4" s="591"/>
      <c r="E4" s="156" t="s">
        <v>2354</v>
      </c>
      <c r="F4" s="449"/>
      <c r="G4" s="449"/>
      <c r="H4" s="449"/>
      <c r="I4" s="449"/>
      <c r="J4" s="449"/>
      <c r="K4" s="449"/>
      <c r="L4" s="450"/>
      <c r="M4" s="808"/>
      <c r="N4" s="1153" t="str">
        <f>IF(AE6=1,"「ｍ」選択時は複数不可↓","")</f>
        <v/>
      </c>
      <c r="O4" s="1153"/>
      <c r="P4" s="1153"/>
      <c r="Q4" s="1153"/>
      <c r="R4" s="1153"/>
      <c r="S4" s="1151" t="str">
        <f>IF(AF6=1,"「ｅ」選択時は複数選択不可↓","")</f>
        <v/>
      </c>
      <c r="T4" s="1151"/>
      <c r="U4" s="1151"/>
      <c r="V4" s="1151"/>
      <c r="W4" s="1151"/>
      <c r="X4" s="686"/>
    </row>
    <row r="5" spans="1:34" ht="13.5" customHeight="1" x14ac:dyDescent="0.2">
      <c r="A5" s="47"/>
      <c r="B5" s="48"/>
      <c r="C5" s="52"/>
      <c r="D5" s="679" t="str">
        <f>IF(AND(設定!C4&lt;&gt;"",設定!B8=""),"研究科のみの大学は回答不要です。","")</f>
        <v/>
      </c>
      <c r="E5" s="847" t="s">
        <v>1952</v>
      </c>
      <c r="F5" s="848"/>
      <c r="G5" s="848"/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940" t="s">
        <v>4048</v>
      </c>
      <c r="S5" s="49" t="s">
        <v>3820</v>
      </c>
      <c r="T5" s="80"/>
      <c r="U5" s="79"/>
      <c r="V5" s="79"/>
      <c r="W5" s="153"/>
      <c r="X5" s="945" t="s">
        <v>6844</v>
      </c>
      <c r="AA5" s="414" t="s">
        <v>3908</v>
      </c>
      <c r="AB5" s="414" t="s">
        <v>3909</v>
      </c>
      <c r="AC5" s="414" t="s">
        <v>3910</v>
      </c>
      <c r="AD5" s="414" t="s">
        <v>3913</v>
      </c>
      <c r="AE5" s="414" t="s">
        <v>3914</v>
      </c>
      <c r="AF5" s="414" t="s">
        <v>3915</v>
      </c>
      <c r="AG5" s="414" t="s">
        <v>4045</v>
      </c>
      <c r="AH5" s="414" t="s">
        <v>6856</v>
      </c>
    </row>
    <row r="6" spans="1:34" ht="13.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139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82" t="s">
        <v>1934</v>
      </c>
      <c r="K6" s="82" t="s">
        <v>1935</v>
      </c>
      <c r="L6" s="97" t="s">
        <v>1936</v>
      </c>
      <c r="M6" s="82" t="s">
        <v>1937</v>
      </c>
      <c r="N6" s="82" t="s">
        <v>1938</v>
      </c>
      <c r="O6" s="82" t="s">
        <v>1939</v>
      </c>
      <c r="P6" s="82" t="s">
        <v>1941</v>
      </c>
      <c r="Q6" s="158" t="s">
        <v>1942</v>
      </c>
      <c r="R6" s="760" t="s">
        <v>4049</v>
      </c>
      <c r="S6" s="201" t="s">
        <v>2244</v>
      </c>
      <c r="T6" s="82" t="s">
        <v>2334</v>
      </c>
      <c r="U6" s="82" t="s">
        <v>1966</v>
      </c>
      <c r="V6" s="82" t="s">
        <v>2020</v>
      </c>
      <c r="W6" s="97" t="s">
        <v>2021</v>
      </c>
      <c r="X6" s="849" t="s">
        <v>4050</v>
      </c>
      <c r="AA6" s="414">
        <f t="shared" ref="AA6:AH6" si="0">IF(SUM(AA7:AA31)&lt;&gt;0,1,0)</f>
        <v>0</v>
      </c>
      <c r="AB6" s="414">
        <f t="shared" si="0"/>
        <v>0</v>
      </c>
      <c r="AC6" s="414">
        <f t="shared" si="0"/>
        <v>0</v>
      </c>
      <c r="AD6" s="414">
        <f t="shared" si="0"/>
        <v>0</v>
      </c>
      <c r="AE6" s="414">
        <f t="shared" si="0"/>
        <v>0</v>
      </c>
      <c r="AF6" s="414">
        <f t="shared" si="0"/>
        <v>0</v>
      </c>
      <c r="AG6" s="414">
        <f t="shared" si="0"/>
        <v>0</v>
      </c>
      <c r="AH6" s="414">
        <f t="shared" si="0"/>
        <v>0</v>
      </c>
    </row>
    <row r="7" spans="1:34" ht="15" customHeight="1" x14ac:dyDescent="0.2">
      <c r="A7" s="578" t="str">
        <f>IF(C7&lt;&gt;"",設定!$C$4&amp;TEXT(ROW(A7)-6,"00"),"")</f>
        <v/>
      </c>
      <c r="B7" s="579" t="str">
        <f>IF(C7&lt;&gt;"",設定!$D$4,"")</f>
        <v/>
      </c>
      <c r="C7" s="590" t="str">
        <f>IF(D7&lt;&gt;"","学部","")</f>
        <v/>
      </c>
      <c r="D7" s="1105" t="str">
        <f>IF(設定!B8&lt;&gt;0,設定!B8,"")</f>
        <v/>
      </c>
      <c r="E7" s="128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120"/>
      <c r="R7" s="409"/>
      <c r="S7" s="714"/>
      <c r="T7" s="83"/>
      <c r="U7" s="83"/>
      <c r="V7" s="83"/>
      <c r="W7" s="98"/>
      <c r="X7" s="652"/>
      <c r="Y7" s="94" t="str">
        <f t="shared" ref="Y7:Y31" si="1">IF(SUM(AA7:AD7)&gt;0,"←未入力あり","")</f>
        <v/>
      </c>
      <c r="Z7" s="94" t="str">
        <f>IF(SUM(AE7:AH7)&gt;0,"←入力エラー","")</f>
        <v/>
      </c>
      <c r="AA7" s="414">
        <f t="shared" ref="AA7:AA31" si="2">IF($D7&lt;&gt;"",IF(COUNTIF(E7:Q7,"○")&gt;0,0,1),0)</f>
        <v>0</v>
      </c>
      <c r="AB7" s="414">
        <f t="shared" ref="AB7:AB31" si="3">IF(AND($D7&lt;&gt;"",$I7="○"),IF(R7&lt;&gt;"",0,1),0)</f>
        <v>0</v>
      </c>
      <c r="AC7" s="414">
        <f>IF(AND($D7&lt;&gt;"",$I7="○"),IF(COUNTIF(S7:W7,"○")&gt;0,0,1),0)</f>
        <v>0</v>
      </c>
      <c r="AD7" s="414">
        <f>IF(AND(U7="○",X7=""),1,0)</f>
        <v>0</v>
      </c>
      <c r="AE7" s="414">
        <f t="shared" ref="AE7:AE31" si="4">IF(AND(COUNTIF(E7:P7,"○")&gt;0,Q7&lt;&gt;""),1,0)</f>
        <v>0</v>
      </c>
      <c r="AF7" s="414">
        <f>IF(AND(COUNTIF(S7:V7,"○")&gt;0,W7&lt;&gt;""),1,0)</f>
        <v>0</v>
      </c>
      <c r="AG7" s="414">
        <f>IF(AND($D7&lt;&gt;"",I7=""),IF(COUNTA(R7:X7)&lt;&gt;0,1,0),0)</f>
        <v>0</v>
      </c>
      <c r="AH7" s="414">
        <f>IF(AND($D7&lt;&gt;"",U7=""),IF(X7&lt;&gt;"",1,0),0)</f>
        <v>0</v>
      </c>
    </row>
    <row r="8" spans="1:34" ht="15" customHeight="1" x14ac:dyDescent="0.2">
      <c r="A8" s="109" t="str">
        <f>IF(C8&lt;&gt;"",設定!$C$4&amp;TEXT(ROW(A8)-6,"00"),"")</f>
        <v/>
      </c>
      <c r="B8" s="110" t="str">
        <f>IF(C8&lt;&gt;"",設定!$D$4,"")</f>
        <v/>
      </c>
      <c r="C8" s="586" t="str">
        <f t="shared" ref="C8:C31" si="5">IF(D8&lt;&gt;"","学部","")</f>
        <v/>
      </c>
      <c r="D8" s="424" t="str">
        <f>IF(設定!B9&lt;&gt;0,設定!B9,"")</f>
        <v/>
      </c>
      <c r="E8" s="129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121"/>
      <c r="R8" s="410"/>
      <c r="S8" s="715"/>
      <c r="T8" s="84"/>
      <c r="U8" s="84"/>
      <c r="V8" s="84"/>
      <c r="W8" s="99"/>
      <c r="X8" s="653"/>
      <c r="Y8" s="94" t="str">
        <f t="shared" si="1"/>
        <v/>
      </c>
      <c r="Z8" s="94" t="str">
        <f t="shared" ref="Z8:Z31" si="6">IF(SUM(AE8:AH8)&gt;0,"←入力エラー","")</f>
        <v/>
      </c>
      <c r="AA8" s="414">
        <f t="shared" si="2"/>
        <v>0</v>
      </c>
      <c r="AB8" s="414">
        <f t="shared" si="3"/>
        <v>0</v>
      </c>
      <c r="AC8" s="414">
        <f t="shared" ref="AC8:AC31" si="7">IF(AND($D8&lt;&gt;"",$I8="○"),IF(COUNTIF(S8:W8,"○")&gt;0,0,1),0)</f>
        <v>0</v>
      </c>
      <c r="AD8" s="414">
        <f t="shared" ref="AD8:AD31" si="8">IF(AND(U8="○",X8=""),1,0)</f>
        <v>0</v>
      </c>
      <c r="AE8" s="414">
        <f t="shared" si="4"/>
        <v>0</v>
      </c>
      <c r="AF8" s="414">
        <f t="shared" ref="AF8:AF31" si="9">IF(AND(COUNTIF(S8:V8,"○")&gt;0,W8&lt;&gt;""),1,0)</f>
        <v>0</v>
      </c>
      <c r="AG8" s="414">
        <f t="shared" ref="AG8:AG31" si="10">IF(AND($D8&lt;&gt;"",I8=""),IF(COUNTA(R8:X8)&lt;&gt;0,1,0),0)</f>
        <v>0</v>
      </c>
      <c r="AH8" s="414">
        <f t="shared" ref="AH8:AH31" si="11">IF(AND($D8&lt;&gt;"",U8=""),IF(X8&lt;&gt;"",1,0),0)</f>
        <v>0</v>
      </c>
    </row>
    <row r="9" spans="1:34" ht="15" customHeight="1" x14ac:dyDescent="0.2">
      <c r="A9" s="43" t="str">
        <f>IF(C9&lt;&gt;"",設定!$C$4&amp;TEXT(ROW(A9)-6,"00"),"")</f>
        <v/>
      </c>
      <c r="B9" s="44" t="str">
        <f>IF(C9&lt;&gt;"",設定!$D$4,"")</f>
        <v/>
      </c>
      <c r="C9" s="421" t="str">
        <f t="shared" si="5"/>
        <v/>
      </c>
      <c r="D9" s="424" t="str">
        <f>IF(設定!B10&lt;&gt;0,設定!B10,"")</f>
        <v/>
      </c>
      <c r="E9" s="129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121"/>
      <c r="R9" s="410"/>
      <c r="S9" s="715"/>
      <c r="T9" s="84"/>
      <c r="U9" s="84"/>
      <c r="V9" s="84"/>
      <c r="W9" s="99"/>
      <c r="X9" s="653"/>
      <c r="Y9" s="94" t="str">
        <f t="shared" si="1"/>
        <v/>
      </c>
      <c r="Z9" s="94" t="str">
        <f t="shared" si="6"/>
        <v/>
      </c>
      <c r="AA9" s="414">
        <f t="shared" si="2"/>
        <v>0</v>
      </c>
      <c r="AB9" s="414">
        <f t="shared" si="3"/>
        <v>0</v>
      </c>
      <c r="AC9" s="414">
        <f t="shared" si="7"/>
        <v>0</v>
      </c>
      <c r="AD9" s="414">
        <f t="shared" si="8"/>
        <v>0</v>
      </c>
      <c r="AE9" s="414">
        <f t="shared" si="4"/>
        <v>0</v>
      </c>
      <c r="AF9" s="414">
        <f t="shared" si="9"/>
        <v>0</v>
      </c>
      <c r="AG9" s="414">
        <f t="shared" si="10"/>
        <v>0</v>
      </c>
      <c r="AH9" s="414">
        <f t="shared" si="11"/>
        <v>0</v>
      </c>
    </row>
    <row r="10" spans="1:34" ht="15" customHeight="1" x14ac:dyDescent="0.2">
      <c r="A10" s="43" t="str">
        <f>IF(C10&lt;&gt;"",設定!$C$4&amp;TEXT(ROW(A10)-6,"00"),"")</f>
        <v/>
      </c>
      <c r="B10" s="44" t="str">
        <f>IF(C10&lt;&gt;"",設定!$D$4,"")</f>
        <v/>
      </c>
      <c r="C10" s="421" t="str">
        <f t="shared" si="5"/>
        <v/>
      </c>
      <c r="D10" s="424" t="str">
        <f>IF(設定!B11&lt;&gt;0,設定!B11,"")</f>
        <v/>
      </c>
      <c r="E10" s="129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121"/>
      <c r="R10" s="410"/>
      <c r="S10" s="715"/>
      <c r="T10" s="84"/>
      <c r="U10" s="84"/>
      <c r="V10" s="84"/>
      <c r="W10" s="99"/>
      <c r="X10" s="653"/>
      <c r="Y10" s="94" t="str">
        <f t="shared" si="1"/>
        <v/>
      </c>
      <c r="Z10" s="94" t="str">
        <f t="shared" si="6"/>
        <v/>
      </c>
      <c r="AA10" s="414">
        <f t="shared" si="2"/>
        <v>0</v>
      </c>
      <c r="AB10" s="414">
        <f t="shared" si="3"/>
        <v>0</v>
      </c>
      <c r="AC10" s="414">
        <f t="shared" si="7"/>
        <v>0</v>
      </c>
      <c r="AD10" s="414">
        <f t="shared" si="8"/>
        <v>0</v>
      </c>
      <c r="AE10" s="414">
        <f t="shared" si="4"/>
        <v>0</v>
      </c>
      <c r="AF10" s="414">
        <f t="shared" si="9"/>
        <v>0</v>
      </c>
      <c r="AG10" s="414">
        <f t="shared" si="10"/>
        <v>0</v>
      </c>
      <c r="AH10" s="414">
        <f t="shared" si="11"/>
        <v>0</v>
      </c>
    </row>
    <row r="11" spans="1:34" ht="15" customHeight="1" x14ac:dyDescent="0.2">
      <c r="A11" s="107" t="str">
        <f>IF(C11&lt;&gt;"",設定!$C$4&amp;TEXT(ROW(A11)-6,"00"),"")</f>
        <v/>
      </c>
      <c r="B11" s="108" t="str">
        <f>IF(C11&lt;&gt;"",設定!$D$4,"")</f>
        <v/>
      </c>
      <c r="C11" s="584" t="str">
        <f t="shared" si="5"/>
        <v/>
      </c>
      <c r="D11" s="425" t="str">
        <f>IF(設定!B12&lt;&gt;0,設定!B12,"")</f>
        <v/>
      </c>
      <c r="E11" s="130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122"/>
      <c r="R11" s="413"/>
      <c r="S11" s="716"/>
      <c r="T11" s="86"/>
      <c r="U11" s="86"/>
      <c r="V11" s="86"/>
      <c r="W11" s="100"/>
      <c r="X11" s="654"/>
      <c r="Y11" s="94" t="str">
        <f t="shared" si="1"/>
        <v/>
      </c>
      <c r="Z11" s="94" t="str">
        <f t="shared" si="6"/>
        <v/>
      </c>
      <c r="AA11" s="414">
        <f t="shared" si="2"/>
        <v>0</v>
      </c>
      <c r="AB11" s="414">
        <f t="shared" si="3"/>
        <v>0</v>
      </c>
      <c r="AC11" s="414">
        <f t="shared" si="7"/>
        <v>0</v>
      </c>
      <c r="AD11" s="414">
        <f t="shared" si="8"/>
        <v>0</v>
      </c>
      <c r="AE11" s="414">
        <f t="shared" si="4"/>
        <v>0</v>
      </c>
      <c r="AF11" s="414">
        <f t="shared" si="9"/>
        <v>0</v>
      </c>
      <c r="AG11" s="414">
        <f t="shared" si="10"/>
        <v>0</v>
      </c>
      <c r="AH11" s="414">
        <f t="shared" si="11"/>
        <v>0</v>
      </c>
    </row>
    <row r="12" spans="1:34" ht="15" customHeight="1" x14ac:dyDescent="0.2">
      <c r="A12" s="105" t="str">
        <f>IF(C12&lt;&gt;"",設定!$C$4&amp;TEXT(ROW(A12)-6,"00"),"")</f>
        <v/>
      </c>
      <c r="B12" s="106" t="str">
        <f>IF(C12&lt;&gt;"",設定!$D$4,"")</f>
        <v/>
      </c>
      <c r="C12" s="583" t="str">
        <f t="shared" si="5"/>
        <v/>
      </c>
      <c r="D12" s="426" t="str">
        <f>IF(設定!B13&lt;&gt;0,設定!B13,"")</f>
        <v/>
      </c>
      <c r="E12" s="131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123"/>
      <c r="R12" s="409"/>
      <c r="S12" s="717"/>
      <c r="T12" s="88"/>
      <c r="U12" s="88"/>
      <c r="V12" s="88"/>
      <c r="W12" s="101"/>
      <c r="X12" s="655"/>
      <c r="Y12" s="94" t="str">
        <f t="shared" si="1"/>
        <v/>
      </c>
      <c r="Z12" s="94" t="str">
        <f t="shared" si="6"/>
        <v/>
      </c>
      <c r="AA12" s="414">
        <f t="shared" si="2"/>
        <v>0</v>
      </c>
      <c r="AB12" s="414">
        <f t="shared" si="3"/>
        <v>0</v>
      </c>
      <c r="AC12" s="414">
        <f t="shared" si="7"/>
        <v>0</v>
      </c>
      <c r="AD12" s="414">
        <f t="shared" si="8"/>
        <v>0</v>
      </c>
      <c r="AE12" s="414">
        <f t="shared" si="4"/>
        <v>0</v>
      </c>
      <c r="AF12" s="414">
        <f t="shared" si="9"/>
        <v>0</v>
      </c>
      <c r="AG12" s="414">
        <f t="shared" si="10"/>
        <v>0</v>
      </c>
      <c r="AH12" s="414">
        <f t="shared" si="11"/>
        <v>0</v>
      </c>
    </row>
    <row r="13" spans="1:34" ht="15" customHeight="1" x14ac:dyDescent="0.2">
      <c r="A13" s="43" t="str">
        <f>IF(C13&lt;&gt;"",設定!$C$4&amp;TEXT(ROW(A13)-6,"00"),"")</f>
        <v/>
      </c>
      <c r="B13" s="44" t="str">
        <f>IF(C13&lt;&gt;"",設定!$D$4,"")</f>
        <v/>
      </c>
      <c r="C13" s="421" t="str">
        <f t="shared" si="5"/>
        <v/>
      </c>
      <c r="D13" s="424" t="str">
        <f>IF(設定!B14&lt;&gt;0,設定!B14,"")</f>
        <v/>
      </c>
      <c r="E13" s="129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121"/>
      <c r="R13" s="410"/>
      <c r="S13" s="715"/>
      <c r="T13" s="84"/>
      <c r="U13" s="84"/>
      <c r="V13" s="84"/>
      <c r="W13" s="99"/>
      <c r="X13" s="653"/>
      <c r="Y13" s="94" t="str">
        <f t="shared" si="1"/>
        <v/>
      </c>
      <c r="Z13" s="94" t="str">
        <f t="shared" si="6"/>
        <v/>
      </c>
      <c r="AA13" s="414">
        <f t="shared" si="2"/>
        <v>0</v>
      </c>
      <c r="AB13" s="414">
        <f t="shared" si="3"/>
        <v>0</v>
      </c>
      <c r="AC13" s="414">
        <f t="shared" si="7"/>
        <v>0</v>
      </c>
      <c r="AD13" s="414">
        <f t="shared" si="8"/>
        <v>0</v>
      </c>
      <c r="AE13" s="414">
        <f t="shared" si="4"/>
        <v>0</v>
      </c>
      <c r="AF13" s="414">
        <f t="shared" si="9"/>
        <v>0</v>
      </c>
      <c r="AG13" s="414">
        <f t="shared" si="10"/>
        <v>0</v>
      </c>
      <c r="AH13" s="414">
        <f t="shared" si="11"/>
        <v>0</v>
      </c>
    </row>
    <row r="14" spans="1:34" ht="15" customHeight="1" x14ac:dyDescent="0.2">
      <c r="A14" s="43" t="str">
        <f>IF(C14&lt;&gt;"",設定!$C$4&amp;TEXT(ROW(A14)-6,"00"),"")</f>
        <v/>
      </c>
      <c r="B14" s="44" t="str">
        <f>IF(C14&lt;&gt;"",設定!$D$4,"")</f>
        <v/>
      </c>
      <c r="C14" s="421" t="str">
        <f t="shared" si="5"/>
        <v/>
      </c>
      <c r="D14" s="424" t="str">
        <f>IF(設定!B15&lt;&gt;0,設定!B15,"")</f>
        <v/>
      </c>
      <c r="E14" s="129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121"/>
      <c r="R14" s="410"/>
      <c r="S14" s="715"/>
      <c r="T14" s="84"/>
      <c r="U14" s="84"/>
      <c r="V14" s="84"/>
      <c r="W14" s="99"/>
      <c r="X14" s="653"/>
      <c r="Y14" s="94" t="str">
        <f t="shared" si="1"/>
        <v/>
      </c>
      <c r="Z14" s="94" t="str">
        <f t="shared" si="6"/>
        <v/>
      </c>
      <c r="AA14" s="414">
        <f t="shared" si="2"/>
        <v>0</v>
      </c>
      <c r="AB14" s="414">
        <f t="shared" si="3"/>
        <v>0</v>
      </c>
      <c r="AC14" s="414">
        <f t="shared" si="7"/>
        <v>0</v>
      </c>
      <c r="AD14" s="414">
        <f t="shared" si="8"/>
        <v>0</v>
      </c>
      <c r="AE14" s="414">
        <f t="shared" si="4"/>
        <v>0</v>
      </c>
      <c r="AF14" s="414">
        <f t="shared" si="9"/>
        <v>0</v>
      </c>
      <c r="AG14" s="414">
        <f t="shared" si="10"/>
        <v>0</v>
      </c>
      <c r="AH14" s="414">
        <f t="shared" si="11"/>
        <v>0</v>
      </c>
    </row>
    <row r="15" spans="1:34" ht="15" customHeight="1" x14ac:dyDescent="0.2">
      <c r="A15" s="43" t="str">
        <f>IF(C15&lt;&gt;"",設定!$C$4&amp;TEXT(ROW(A15)-6,"00"),"")</f>
        <v/>
      </c>
      <c r="B15" s="44" t="str">
        <f>IF(C15&lt;&gt;"",設定!$D$4,"")</f>
        <v/>
      </c>
      <c r="C15" s="421" t="str">
        <f t="shared" si="5"/>
        <v/>
      </c>
      <c r="D15" s="424" t="str">
        <f>IF(設定!B16&lt;&gt;0,設定!B16,"")</f>
        <v/>
      </c>
      <c r="E15" s="129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121"/>
      <c r="R15" s="410"/>
      <c r="S15" s="715"/>
      <c r="T15" s="84"/>
      <c r="U15" s="84"/>
      <c r="V15" s="84"/>
      <c r="W15" s="99"/>
      <c r="X15" s="653"/>
      <c r="Y15" s="94" t="str">
        <f t="shared" si="1"/>
        <v/>
      </c>
      <c r="Z15" s="94" t="str">
        <f t="shared" si="6"/>
        <v/>
      </c>
      <c r="AA15" s="414">
        <f t="shared" si="2"/>
        <v>0</v>
      </c>
      <c r="AB15" s="414">
        <f t="shared" si="3"/>
        <v>0</v>
      </c>
      <c r="AC15" s="414">
        <f t="shared" si="7"/>
        <v>0</v>
      </c>
      <c r="AD15" s="414">
        <f t="shared" si="8"/>
        <v>0</v>
      </c>
      <c r="AE15" s="414">
        <f t="shared" si="4"/>
        <v>0</v>
      </c>
      <c r="AF15" s="414">
        <f t="shared" si="9"/>
        <v>0</v>
      </c>
      <c r="AG15" s="414">
        <f t="shared" si="10"/>
        <v>0</v>
      </c>
      <c r="AH15" s="414">
        <f t="shared" si="11"/>
        <v>0</v>
      </c>
    </row>
    <row r="16" spans="1:34" ht="15" customHeight="1" x14ac:dyDescent="0.2">
      <c r="A16" s="111" t="str">
        <f>IF(C16&lt;&gt;"",設定!$C$4&amp;TEXT(ROW(A16)-6,"00"),"")</f>
        <v/>
      </c>
      <c r="B16" s="112" t="str">
        <f>IF(C16&lt;&gt;"",設定!$D$4,"")</f>
        <v/>
      </c>
      <c r="C16" s="585" t="str">
        <f t="shared" si="5"/>
        <v/>
      </c>
      <c r="D16" s="427" t="str">
        <f>IF(設定!B17&lt;&gt;0,設定!B17,"")</f>
        <v/>
      </c>
      <c r="E16" s="132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124"/>
      <c r="R16" s="411"/>
      <c r="S16" s="718"/>
      <c r="T16" s="90"/>
      <c r="U16" s="90"/>
      <c r="V16" s="90"/>
      <c r="W16" s="102"/>
      <c r="X16" s="656"/>
      <c r="Y16" s="94" t="str">
        <f t="shared" si="1"/>
        <v/>
      </c>
      <c r="Z16" s="94" t="str">
        <f t="shared" si="6"/>
        <v/>
      </c>
      <c r="AA16" s="414">
        <f t="shared" si="2"/>
        <v>0</v>
      </c>
      <c r="AB16" s="414">
        <f t="shared" si="3"/>
        <v>0</v>
      </c>
      <c r="AC16" s="414">
        <f t="shared" si="7"/>
        <v>0</v>
      </c>
      <c r="AD16" s="414">
        <f t="shared" si="8"/>
        <v>0</v>
      </c>
      <c r="AE16" s="414">
        <f t="shared" si="4"/>
        <v>0</v>
      </c>
      <c r="AF16" s="414">
        <f t="shared" si="9"/>
        <v>0</v>
      </c>
      <c r="AG16" s="414">
        <f t="shared" si="10"/>
        <v>0</v>
      </c>
      <c r="AH16" s="414">
        <f t="shared" si="11"/>
        <v>0</v>
      </c>
    </row>
    <row r="17" spans="1:34" ht="15" customHeight="1" x14ac:dyDescent="0.2">
      <c r="A17" s="109" t="str">
        <f>IF(C17&lt;&gt;"",設定!$C$4&amp;TEXT(ROW(A17)-6,"00"),"")</f>
        <v/>
      </c>
      <c r="B17" s="110" t="str">
        <f>IF(C17&lt;&gt;"",設定!$D$4,"")</f>
        <v/>
      </c>
      <c r="C17" s="586" t="str">
        <f t="shared" si="5"/>
        <v/>
      </c>
      <c r="D17" s="428" t="str">
        <f>IF(設定!B18&lt;&gt;0,設定!B18,"")</f>
        <v/>
      </c>
      <c r="E17" s="133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125"/>
      <c r="R17" s="412"/>
      <c r="S17" s="719"/>
      <c r="T17" s="92"/>
      <c r="U17" s="92"/>
      <c r="V17" s="92"/>
      <c r="W17" s="103"/>
      <c r="X17" s="657"/>
      <c r="Y17" s="94" t="str">
        <f t="shared" si="1"/>
        <v/>
      </c>
      <c r="Z17" s="94" t="str">
        <f t="shared" si="6"/>
        <v/>
      </c>
      <c r="AA17" s="414">
        <f t="shared" si="2"/>
        <v>0</v>
      </c>
      <c r="AB17" s="414">
        <f t="shared" si="3"/>
        <v>0</v>
      </c>
      <c r="AC17" s="414">
        <f t="shared" si="7"/>
        <v>0</v>
      </c>
      <c r="AD17" s="414">
        <f t="shared" si="8"/>
        <v>0</v>
      </c>
      <c r="AE17" s="414">
        <f t="shared" si="4"/>
        <v>0</v>
      </c>
      <c r="AF17" s="414">
        <f t="shared" si="9"/>
        <v>0</v>
      </c>
      <c r="AG17" s="414">
        <f t="shared" si="10"/>
        <v>0</v>
      </c>
      <c r="AH17" s="414">
        <f t="shared" si="11"/>
        <v>0</v>
      </c>
    </row>
    <row r="18" spans="1:34" ht="15" customHeight="1" x14ac:dyDescent="0.2">
      <c r="A18" s="43" t="str">
        <f>IF(C18&lt;&gt;"",設定!$C$4&amp;TEXT(ROW(A18)-6,"00"),"")</f>
        <v/>
      </c>
      <c r="B18" s="44" t="str">
        <f>IF(C18&lt;&gt;"",設定!$D$4,"")</f>
        <v/>
      </c>
      <c r="C18" s="421" t="str">
        <f t="shared" si="5"/>
        <v/>
      </c>
      <c r="D18" s="424" t="str">
        <f>IF(設定!B19&lt;&gt;0,設定!B19,"")</f>
        <v/>
      </c>
      <c r="E18" s="129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121"/>
      <c r="R18" s="410"/>
      <c r="S18" s="715"/>
      <c r="T18" s="84"/>
      <c r="U18" s="84"/>
      <c r="V18" s="84"/>
      <c r="W18" s="99"/>
      <c r="X18" s="653"/>
      <c r="Y18" s="94" t="str">
        <f t="shared" si="1"/>
        <v/>
      </c>
      <c r="Z18" s="94" t="str">
        <f t="shared" si="6"/>
        <v/>
      </c>
      <c r="AA18" s="414">
        <f t="shared" si="2"/>
        <v>0</v>
      </c>
      <c r="AB18" s="414">
        <f t="shared" si="3"/>
        <v>0</v>
      </c>
      <c r="AC18" s="414">
        <f t="shared" si="7"/>
        <v>0</v>
      </c>
      <c r="AD18" s="414">
        <f t="shared" si="8"/>
        <v>0</v>
      </c>
      <c r="AE18" s="414">
        <f t="shared" si="4"/>
        <v>0</v>
      </c>
      <c r="AF18" s="414">
        <f t="shared" si="9"/>
        <v>0</v>
      </c>
      <c r="AG18" s="414">
        <f t="shared" si="10"/>
        <v>0</v>
      </c>
      <c r="AH18" s="414">
        <f t="shared" si="11"/>
        <v>0</v>
      </c>
    </row>
    <row r="19" spans="1:34" ht="15" customHeight="1" x14ac:dyDescent="0.2">
      <c r="A19" s="43" t="str">
        <f>IF(C19&lt;&gt;"",設定!$C$4&amp;TEXT(ROW(A19)-6,"00"),"")</f>
        <v/>
      </c>
      <c r="B19" s="44" t="str">
        <f>IF(C19&lt;&gt;"",設定!$D$4,"")</f>
        <v/>
      </c>
      <c r="C19" s="421" t="str">
        <f t="shared" si="5"/>
        <v/>
      </c>
      <c r="D19" s="424" t="str">
        <f>IF(設定!B20&lt;&gt;0,設定!B20,"")</f>
        <v/>
      </c>
      <c r="E19" s="129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121"/>
      <c r="R19" s="410"/>
      <c r="S19" s="715"/>
      <c r="T19" s="84"/>
      <c r="U19" s="84"/>
      <c r="V19" s="84"/>
      <c r="W19" s="99"/>
      <c r="X19" s="653"/>
      <c r="Y19" s="94" t="str">
        <f t="shared" si="1"/>
        <v/>
      </c>
      <c r="Z19" s="94" t="str">
        <f t="shared" si="6"/>
        <v/>
      </c>
      <c r="AA19" s="414">
        <f t="shared" si="2"/>
        <v>0</v>
      </c>
      <c r="AB19" s="414">
        <f t="shared" si="3"/>
        <v>0</v>
      </c>
      <c r="AC19" s="414">
        <f t="shared" si="7"/>
        <v>0</v>
      </c>
      <c r="AD19" s="414">
        <f t="shared" si="8"/>
        <v>0</v>
      </c>
      <c r="AE19" s="414">
        <f t="shared" si="4"/>
        <v>0</v>
      </c>
      <c r="AF19" s="414">
        <f t="shared" si="9"/>
        <v>0</v>
      </c>
      <c r="AG19" s="414">
        <f t="shared" si="10"/>
        <v>0</v>
      </c>
      <c r="AH19" s="414">
        <f t="shared" si="11"/>
        <v>0</v>
      </c>
    </row>
    <row r="20" spans="1:34" ht="15" customHeight="1" x14ac:dyDescent="0.2">
      <c r="A20" s="43" t="str">
        <f>IF(C20&lt;&gt;"",設定!$C$4&amp;TEXT(ROW(A20)-6,"00"),"")</f>
        <v/>
      </c>
      <c r="B20" s="44" t="str">
        <f>IF(C20&lt;&gt;"",設定!$D$4,"")</f>
        <v/>
      </c>
      <c r="C20" s="421" t="str">
        <f t="shared" si="5"/>
        <v/>
      </c>
      <c r="D20" s="424" t="str">
        <f>IF(設定!B21&lt;&gt;0,設定!B21,"")</f>
        <v/>
      </c>
      <c r="E20" s="129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121"/>
      <c r="R20" s="410"/>
      <c r="S20" s="715"/>
      <c r="T20" s="84"/>
      <c r="U20" s="84"/>
      <c r="V20" s="84"/>
      <c r="W20" s="99"/>
      <c r="X20" s="653"/>
      <c r="Y20" s="94" t="str">
        <f t="shared" si="1"/>
        <v/>
      </c>
      <c r="Z20" s="94" t="str">
        <f t="shared" si="6"/>
        <v/>
      </c>
      <c r="AA20" s="414">
        <f t="shared" si="2"/>
        <v>0</v>
      </c>
      <c r="AB20" s="414">
        <f t="shared" si="3"/>
        <v>0</v>
      </c>
      <c r="AC20" s="414">
        <f t="shared" si="7"/>
        <v>0</v>
      </c>
      <c r="AD20" s="414">
        <f t="shared" si="8"/>
        <v>0</v>
      </c>
      <c r="AE20" s="414">
        <f t="shared" si="4"/>
        <v>0</v>
      </c>
      <c r="AF20" s="414">
        <f t="shared" si="9"/>
        <v>0</v>
      </c>
      <c r="AG20" s="414">
        <f t="shared" si="10"/>
        <v>0</v>
      </c>
      <c r="AH20" s="414">
        <f t="shared" si="11"/>
        <v>0</v>
      </c>
    </row>
    <row r="21" spans="1:34" ht="15" customHeight="1" x14ac:dyDescent="0.2">
      <c r="A21" s="107" t="str">
        <f>IF(C21&lt;&gt;"",設定!$C$4&amp;TEXT(ROW(A21)-6,"00"),"")</f>
        <v/>
      </c>
      <c r="B21" s="108" t="str">
        <f>IF(C21&lt;&gt;"",設定!$D$4,"")</f>
        <v/>
      </c>
      <c r="C21" s="584" t="str">
        <f t="shared" si="5"/>
        <v/>
      </c>
      <c r="D21" s="425" t="str">
        <f>IF(設定!B22&lt;&gt;0,設定!B22,"")</f>
        <v/>
      </c>
      <c r="E21" s="130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122"/>
      <c r="R21" s="410"/>
      <c r="S21" s="716"/>
      <c r="T21" s="86"/>
      <c r="U21" s="86"/>
      <c r="V21" s="86"/>
      <c r="W21" s="100"/>
      <c r="X21" s="654"/>
      <c r="Y21" s="94" t="str">
        <f t="shared" si="1"/>
        <v/>
      </c>
      <c r="Z21" s="94" t="str">
        <f t="shared" si="6"/>
        <v/>
      </c>
      <c r="AA21" s="414">
        <f t="shared" si="2"/>
        <v>0</v>
      </c>
      <c r="AB21" s="414">
        <f t="shared" si="3"/>
        <v>0</v>
      </c>
      <c r="AC21" s="414">
        <f t="shared" si="7"/>
        <v>0</v>
      </c>
      <c r="AD21" s="414">
        <f t="shared" si="8"/>
        <v>0</v>
      </c>
      <c r="AE21" s="414">
        <f t="shared" si="4"/>
        <v>0</v>
      </c>
      <c r="AF21" s="414">
        <f t="shared" si="9"/>
        <v>0</v>
      </c>
      <c r="AG21" s="414">
        <f t="shared" si="10"/>
        <v>0</v>
      </c>
      <c r="AH21" s="414">
        <f t="shared" si="11"/>
        <v>0</v>
      </c>
    </row>
    <row r="22" spans="1:34" ht="15" customHeight="1" x14ac:dyDescent="0.2">
      <c r="A22" s="105" t="str">
        <f>IF(C22&lt;&gt;"",設定!$C$4&amp;TEXT(ROW(A22)-6,"00"),"")</f>
        <v/>
      </c>
      <c r="B22" s="106" t="str">
        <f>IF(C22&lt;&gt;"",設定!$D$4,"")</f>
        <v/>
      </c>
      <c r="C22" s="583" t="str">
        <f t="shared" si="5"/>
        <v/>
      </c>
      <c r="D22" s="426" t="str">
        <f>IF(設定!B23&lt;&gt;0,設定!B23,"")</f>
        <v/>
      </c>
      <c r="E22" s="131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123"/>
      <c r="R22" s="412"/>
      <c r="S22" s="717"/>
      <c r="T22" s="88"/>
      <c r="U22" s="88"/>
      <c r="V22" s="88"/>
      <c r="W22" s="101"/>
      <c r="X22" s="655"/>
      <c r="Y22" s="94" t="str">
        <f t="shared" si="1"/>
        <v/>
      </c>
      <c r="Z22" s="94" t="str">
        <f t="shared" si="6"/>
        <v/>
      </c>
      <c r="AA22" s="414">
        <f t="shared" si="2"/>
        <v>0</v>
      </c>
      <c r="AB22" s="414">
        <f t="shared" si="3"/>
        <v>0</v>
      </c>
      <c r="AC22" s="414">
        <f t="shared" si="7"/>
        <v>0</v>
      </c>
      <c r="AD22" s="414">
        <f t="shared" si="8"/>
        <v>0</v>
      </c>
      <c r="AE22" s="414">
        <f t="shared" si="4"/>
        <v>0</v>
      </c>
      <c r="AF22" s="414">
        <f t="shared" si="9"/>
        <v>0</v>
      </c>
      <c r="AG22" s="414">
        <f t="shared" si="10"/>
        <v>0</v>
      </c>
      <c r="AH22" s="414">
        <f t="shared" si="11"/>
        <v>0</v>
      </c>
    </row>
    <row r="23" spans="1:34" ht="15" customHeight="1" x14ac:dyDescent="0.2">
      <c r="A23" s="43" t="str">
        <f>IF(C23&lt;&gt;"",設定!$C$4&amp;TEXT(ROW(A23)-6,"00"),"")</f>
        <v/>
      </c>
      <c r="B23" s="44" t="str">
        <f>IF(C23&lt;&gt;"",設定!$D$4,"")</f>
        <v/>
      </c>
      <c r="C23" s="421" t="str">
        <f t="shared" si="5"/>
        <v/>
      </c>
      <c r="D23" s="424" t="str">
        <f>IF(設定!B24&lt;&gt;0,設定!B24,"")</f>
        <v/>
      </c>
      <c r="E23" s="129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121"/>
      <c r="R23" s="410"/>
      <c r="S23" s="715"/>
      <c r="T23" s="84"/>
      <c r="U23" s="84"/>
      <c r="V23" s="84"/>
      <c r="W23" s="99"/>
      <c r="X23" s="653"/>
      <c r="Y23" s="94" t="str">
        <f t="shared" si="1"/>
        <v/>
      </c>
      <c r="Z23" s="94" t="str">
        <f t="shared" si="6"/>
        <v/>
      </c>
      <c r="AA23" s="414">
        <f t="shared" si="2"/>
        <v>0</v>
      </c>
      <c r="AB23" s="414">
        <f t="shared" si="3"/>
        <v>0</v>
      </c>
      <c r="AC23" s="414">
        <f t="shared" si="7"/>
        <v>0</v>
      </c>
      <c r="AD23" s="414">
        <f t="shared" si="8"/>
        <v>0</v>
      </c>
      <c r="AE23" s="414">
        <f t="shared" si="4"/>
        <v>0</v>
      </c>
      <c r="AF23" s="414">
        <f t="shared" si="9"/>
        <v>0</v>
      </c>
      <c r="AG23" s="414">
        <f t="shared" si="10"/>
        <v>0</v>
      </c>
      <c r="AH23" s="414">
        <f t="shared" si="11"/>
        <v>0</v>
      </c>
    </row>
    <row r="24" spans="1:34" ht="15" customHeight="1" x14ac:dyDescent="0.2">
      <c r="A24" s="43" t="str">
        <f>IF(C24&lt;&gt;"",設定!$C$4&amp;TEXT(ROW(A24)-6,"00"),"")</f>
        <v/>
      </c>
      <c r="B24" s="44" t="str">
        <f>IF(C24&lt;&gt;"",設定!$D$4,"")</f>
        <v/>
      </c>
      <c r="C24" s="421" t="str">
        <f t="shared" si="5"/>
        <v/>
      </c>
      <c r="D24" s="424" t="str">
        <f>IF(設定!B25&lt;&gt;0,設定!B25,"")</f>
        <v/>
      </c>
      <c r="E24" s="129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121"/>
      <c r="R24" s="410"/>
      <c r="S24" s="715"/>
      <c r="T24" s="84"/>
      <c r="U24" s="84"/>
      <c r="V24" s="84"/>
      <c r="W24" s="99"/>
      <c r="X24" s="653"/>
      <c r="Y24" s="94" t="str">
        <f t="shared" si="1"/>
        <v/>
      </c>
      <c r="Z24" s="94" t="str">
        <f t="shared" si="6"/>
        <v/>
      </c>
      <c r="AA24" s="414">
        <f t="shared" si="2"/>
        <v>0</v>
      </c>
      <c r="AB24" s="414">
        <f t="shared" si="3"/>
        <v>0</v>
      </c>
      <c r="AC24" s="414">
        <f t="shared" si="7"/>
        <v>0</v>
      </c>
      <c r="AD24" s="414">
        <f t="shared" si="8"/>
        <v>0</v>
      </c>
      <c r="AE24" s="414">
        <f t="shared" si="4"/>
        <v>0</v>
      </c>
      <c r="AF24" s="414">
        <f t="shared" si="9"/>
        <v>0</v>
      </c>
      <c r="AG24" s="414">
        <f t="shared" si="10"/>
        <v>0</v>
      </c>
      <c r="AH24" s="414">
        <f t="shared" si="11"/>
        <v>0</v>
      </c>
    </row>
    <row r="25" spans="1:34" ht="15" customHeight="1" x14ac:dyDescent="0.2">
      <c r="A25" s="43" t="str">
        <f>IF(C25&lt;&gt;"",設定!$C$4&amp;TEXT(ROW(A25)-6,"00"),"")</f>
        <v/>
      </c>
      <c r="B25" s="44" t="str">
        <f>IF(C25&lt;&gt;"",設定!$D$4,"")</f>
        <v/>
      </c>
      <c r="C25" s="421" t="str">
        <f t="shared" si="5"/>
        <v/>
      </c>
      <c r="D25" s="424" t="str">
        <f>IF(設定!B26&lt;&gt;0,設定!B26,"")</f>
        <v/>
      </c>
      <c r="E25" s="129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121"/>
      <c r="R25" s="410"/>
      <c r="S25" s="715"/>
      <c r="T25" s="84"/>
      <c r="U25" s="84"/>
      <c r="V25" s="84"/>
      <c r="W25" s="99"/>
      <c r="X25" s="653"/>
      <c r="Y25" s="94" t="str">
        <f t="shared" si="1"/>
        <v/>
      </c>
      <c r="Z25" s="94" t="str">
        <f t="shared" si="6"/>
        <v/>
      </c>
      <c r="AA25" s="414">
        <f t="shared" si="2"/>
        <v>0</v>
      </c>
      <c r="AB25" s="414">
        <f t="shared" si="3"/>
        <v>0</v>
      </c>
      <c r="AC25" s="414">
        <f t="shared" si="7"/>
        <v>0</v>
      </c>
      <c r="AD25" s="414">
        <f t="shared" si="8"/>
        <v>0</v>
      </c>
      <c r="AE25" s="414">
        <f t="shared" si="4"/>
        <v>0</v>
      </c>
      <c r="AF25" s="414">
        <f t="shared" si="9"/>
        <v>0</v>
      </c>
      <c r="AG25" s="414">
        <f t="shared" si="10"/>
        <v>0</v>
      </c>
      <c r="AH25" s="414">
        <f t="shared" si="11"/>
        <v>0</v>
      </c>
    </row>
    <row r="26" spans="1:34" ht="15" customHeight="1" x14ac:dyDescent="0.2">
      <c r="A26" s="107" t="str">
        <f>IF(C26&lt;&gt;"",設定!$C$4&amp;TEXT(ROW(A26)-6,"00"),"")</f>
        <v/>
      </c>
      <c r="B26" s="108" t="str">
        <f>IF(C26&lt;&gt;"",設定!$D$4,"")</f>
        <v/>
      </c>
      <c r="C26" s="584" t="str">
        <f t="shared" si="5"/>
        <v/>
      </c>
      <c r="D26" s="425" t="str">
        <f>IF(設定!B27&lt;&gt;0,設定!B27,"")</f>
        <v/>
      </c>
      <c r="E26" s="132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124"/>
      <c r="R26" s="410"/>
      <c r="S26" s="718"/>
      <c r="T26" s="90"/>
      <c r="U26" s="90"/>
      <c r="V26" s="90"/>
      <c r="W26" s="102"/>
      <c r="X26" s="656"/>
      <c r="Y26" s="94" t="str">
        <f t="shared" si="1"/>
        <v/>
      </c>
      <c r="Z26" s="94" t="str">
        <f t="shared" si="6"/>
        <v/>
      </c>
      <c r="AA26" s="414">
        <f t="shared" si="2"/>
        <v>0</v>
      </c>
      <c r="AB26" s="414">
        <f t="shared" si="3"/>
        <v>0</v>
      </c>
      <c r="AC26" s="414">
        <f t="shared" si="7"/>
        <v>0</v>
      </c>
      <c r="AD26" s="414">
        <f t="shared" si="8"/>
        <v>0</v>
      </c>
      <c r="AE26" s="414">
        <f t="shared" si="4"/>
        <v>0</v>
      </c>
      <c r="AF26" s="414">
        <f t="shared" si="9"/>
        <v>0</v>
      </c>
      <c r="AG26" s="414">
        <f t="shared" si="10"/>
        <v>0</v>
      </c>
      <c r="AH26" s="414">
        <f t="shared" si="11"/>
        <v>0</v>
      </c>
    </row>
    <row r="27" spans="1:34" ht="15" customHeight="1" x14ac:dyDescent="0.2">
      <c r="A27" s="105" t="str">
        <f>IF(C27&lt;&gt;"",設定!$C$4&amp;TEXT(ROW(A27)-6,"00"),"")</f>
        <v/>
      </c>
      <c r="B27" s="106" t="str">
        <f>IF(C27&lt;&gt;"",設定!$D$4,"")</f>
        <v/>
      </c>
      <c r="C27" s="583" t="str">
        <f t="shared" si="5"/>
        <v/>
      </c>
      <c r="D27" s="426" t="str">
        <f>IF(設定!B28&lt;&gt;0,設定!B28,"")</f>
        <v/>
      </c>
      <c r="E27" s="133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125"/>
      <c r="R27" s="412"/>
      <c r="S27" s="719"/>
      <c r="T27" s="92"/>
      <c r="U27" s="92"/>
      <c r="V27" s="92"/>
      <c r="W27" s="103"/>
      <c r="X27" s="657"/>
      <c r="Y27" s="94" t="str">
        <f t="shared" si="1"/>
        <v/>
      </c>
      <c r="Z27" s="94" t="str">
        <f t="shared" si="6"/>
        <v/>
      </c>
      <c r="AA27" s="414">
        <f t="shared" si="2"/>
        <v>0</v>
      </c>
      <c r="AB27" s="414">
        <f t="shared" si="3"/>
        <v>0</v>
      </c>
      <c r="AC27" s="414">
        <f t="shared" si="7"/>
        <v>0</v>
      </c>
      <c r="AD27" s="414">
        <f t="shared" si="8"/>
        <v>0</v>
      </c>
      <c r="AE27" s="414">
        <f t="shared" si="4"/>
        <v>0</v>
      </c>
      <c r="AF27" s="414">
        <f t="shared" si="9"/>
        <v>0</v>
      </c>
      <c r="AG27" s="414">
        <f t="shared" si="10"/>
        <v>0</v>
      </c>
      <c r="AH27" s="414">
        <f t="shared" si="11"/>
        <v>0</v>
      </c>
    </row>
    <row r="28" spans="1:34" ht="15" customHeight="1" x14ac:dyDescent="0.2">
      <c r="A28" s="43" t="str">
        <f>IF(C28&lt;&gt;"",設定!$C$4&amp;TEXT(ROW(A28)-6,"00"),"")</f>
        <v/>
      </c>
      <c r="B28" s="44" t="str">
        <f>IF(C28&lt;&gt;"",設定!$D$4,"")</f>
        <v/>
      </c>
      <c r="C28" s="421" t="str">
        <f t="shared" si="5"/>
        <v/>
      </c>
      <c r="D28" s="424" t="str">
        <f>IF(設定!B29&lt;&gt;0,設定!B29,"")</f>
        <v/>
      </c>
      <c r="E28" s="129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121"/>
      <c r="R28" s="410"/>
      <c r="S28" s="715"/>
      <c r="T28" s="84"/>
      <c r="U28" s="84"/>
      <c r="V28" s="84"/>
      <c r="W28" s="99"/>
      <c r="X28" s="653"/>
      <c r="Y28" s="94" t="str">
        <f t="shared" si="1"/>
        <v/>
      </c>
      <c r="Z28" s="94" t="str">
        <f t="shared" si="6"/>
        <v/>
      </c>
      <c r="AA28" s="414">
        <f t="shared" si="2"/>
        <v>0</v>
      </c>
      <c r="AB28" s="414">
        <f t="shared" si="3"/>
        <v>0</v>
      </c>
      <c r="AC28" s="414">
        <f t="shared" si="7"/>
        <v>0</v>
      </c>
      <c r="AD28" s="414">
        <f t="shared" si="8"/>
        <v>0</v>
      </c>
      <c r="AE28" s="414">
        <f t="shared" si="4"/>
        <v>0</v>
      </c>
      <c r="AF28" s="414">
        <f t="shared" si="9"/>
        <v>0</v>
      </c>
      <c r="AG28" s="414">
        <f t="shared" si="10"/>
        <v>0</v>
      </c>
      <c r="AH28" s="414">
        <f t="shared" si="11"/>
        <v>0</v>
      </c>
    </row>
    <row r="29" spans="1:34" ht="15" customHeight="1" x14ac:dyDescent="0.2">
      <c r="A29" s="43" t="str">
        <f>IF(C29&lt;&gt;"",設定!$C$4&amp;TEXT(ROW(A29)-6,"00"),"")</f>
        <v/>
      </c>
      <c r="B29" s="44" t="str">
        <f>IF(C29&lt;&gt;"",設定!$D$4,"")</f>
        <v/>
      </c>
      <c r="C29" s="421" t="str">
        <f t="shared" si="5"/>
        <v/>
      </c>
      <c r="D29" s="424" t="str">
        <f>IF(設定!B30&lt;&gt;0,設定!B30,"")</f>
        <v/>
      </c>
      <c r="E29" s="129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121"/>
      <c r="R29" s="410"/>
      <c r="S29" s="715"/>
      <c r="T29" s="84"/>
      <c r="U29" s="84"/>
      <c r="V29" s="84"/>
      <c r="W29" s="99"/>
      <c r="X29" s="653"/>
      <c r="Y29" s="94" t="str">
        <f t="shared" si="1"/>
        <v/>
      </c>
      <c r="Z29" s="94" t="str">
        <f t="shared" si="6"/>
        <v/>
      </c>
      <c r="AA29" s="414">
        <f t="shared" si="2"/>
        <v>0</v>
      </c>
      <c r="AB29" s="414">
        <f t="shared" si="3"/>
        <v>0</v>
      </c>
      <c r="AC29" s="414">
        <f t="shared" si="7"/>
        <v>0</v>
      </c>
      <c r="AD29" s="414">
        <f t="shared" si="8"/>
        <v>0</v>
      </c>
      <c r="AE29" s="414">
        <f t="shared" si="4"/>
        <v>0</v>
      </c>
      <c r="AF29" s="414">
        <f t="shared" si="9"/>
        <v>0</v>
      </c>
      <c r="AG29" s="414">
        <f t="shared" si="10"/>
        <v>0</v>
      </c>
      <c r="AH29" s="414">
        <f t="shared" si="11"/>
        <v>0</v>
      </c>
    </row>
    <row r="30" spans="1:34" ht="15" customHeight="1" x14ac:dyDescent="0.2">
      <c r="A30" s="493" t="str">
        <f>IF(C30&lt;&gt;"",設定!$C$4&amp;TEXT(ROW(A30)-6,"00"),"")</f>
        <v/>
      </c>
      <c r="B30" s="44" t="str">
        <f>IF(C30&lt;&gt;"",設定!$D$4,"")</f>
        <v/>
      </c>
      <c r="C30" s="421" t="str">
        <f t="shared" si="5"/>
        <v/>
      </c>
      <c r="D30" s="424" t="str">
        <f>IF(設定!B31&lt;&gt;0,設定!B31,"")</f>
        <v/>
      </c>
      <c r="E30" s="129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121"/>
      <c r="R30" s="410"/>
      <c r="S30" s="715"/>
      <c r="T30" s="84"/>
      <c r="U30" s="84"/>
      <c r="V30" s="84"/>
      <c r="W30" s="99"/>
      <c r="X30" s="653"/>
      <c r="Y30" s="94" t="str">
        <f t="shared" si="1"/>
        <v/>
      </c>
      <c r="Z30" s="94" t="str">
        <f t="shared" si="6"/>
        <v/>
      </c>
      <c r="AA30" s="414">
        <f t="shared" si="2"/>
        <v>0</v>
      </c>
      <c r="AB30" s="414">
        <f t="shared" si="3"/>
        <v>0</v>
      </c>
      <c r="AC30" s="414">
        <f t="shared" si="7"/>
        <v>0</v>
      </c>
      <c r="AD30" s="414">
        <f t="shared" si="8"/>
        <v>0</v>
      </c>
      <c r="AE30" s="414">
        <f t="shared" si="4"/>
        <v>0</v>
      </c>
      <c r="AF30" s="414">
        <f t="shared" si="9"/>
        <v>0</v>
      </c>
      <c r="AG30" s="414">
        <f t="shared" si="10"/>
        <v>0</v>
      </c>
      <c r="AH30" s="414">
        <f t="shared" si="11"/>
        <v>0</v>
      </c>
    </row>
    <row r="31" spans="1:34" ht="15" customHeight="1" thickBot="1" x14ac:dyDescent="0.25">
      <c r="A31" s="40" t="str">
        <f>IF(C31&lt;&gt;"",設定!$C$4&amp;TEXT(ROW(A31)-6,"00"),"")</f>
        <v/>
      </c>
      <c r="B31" s="42" t="str">
        <f>IF(C31&lt;&gt;"",設定!$D$4,"")</f>
        <v/>
      </c>
      <c r="C31" s="422" t="str">
        <f t="shared" si="5"/>
        <v/>
      </c>
      <c r="D31" s="431" t="str">
        <f>IF(設定!B32&lt;&gt;0,設定!B32,"")</f>
        <v/>
      </c>
      <c r="E31" s="610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4"/>
      <c r="R31" s="722"/>
      <c r="S31" s="801"/>
      <c r="T31" s="611"/>
      <c r="U31" s="611"/>
      <c r="V31" s="611"/>
      <c r="W31" s="612"/>
      <c r="X31" s="933"/>
      <c r="Y31" s="94" t="str">
        <f t="shared" si="1"/>
        <v/>
      </c>
      <c r="Z31" s="94" t="str">
        <f t="shared" si="6"/>
        <v/>
      </c>
      <c r="AA31" s="414">
        <f t="shared" si="2"/>
        <v>0</v>
      </c>
      <c r="AB31" s="414">
        <f t="shared" si="3"/>
        <v>0</v>
      </c>
      <c r="AC31" s="414">
        <f t="shared" si="7"/>
        <v>0</v>
      </c>
      <c r="AD31" s="414">
        <f t="shared" si="8"/>
        <v>0</v>
      </c>
      <c r="AE31" s="414">
        <f t="shared" si="4"/>
        <v>0</v>
      </c>
      <c r="AF31" s="414">
        <f t="shared" si="9"/>
        <v>0</v>
      </c>
      <c r="AG31" s="414">
        <f t="shared" si="10"/>
        <v>0</v>
      </c>
      <c r="AH31" s="414">
        <f t="shared" si="11"/>
        <v>0</v>
      </c>
    </row>
  </sheetData>
  <sheetProtection algorithmName="SHA-512" hashValue="T6zGqSOvhbKar4RGnWd8pP8waq8Fg/89cB7/DzUXhUz6lI6McYigZI/37HlL2N1UBn8kv7t0Pr5YeKgUv2+pQA==" saltValue="AeCNW7xrUL+Hym3qDv3DjQ==" spinCount="100000" sheet="1" objects="1" scenarios="1"/>
  <mergeCells count="4">
    <mergeCell ref="S3:W3"/>
    <mergeCell ref="S4:W4"/>
    <mergeCell ref="E3:Q3"/>
    <mergeCell ref="N4:R4"/>
  </mergeCells>
  <phoneticPr fontId="2"/>
  <conditionalFormatting sqref="D7:X31">
    <cfRule type="expression" dxfId="410" priority="10">
      <formula>$C7=""</formula>
    </cfRule>
  </conditionalFormatting>
  <conditionalFormatting sqref="E3">
    <cfRule type="containsText" dxfId="409" priority="15" operator="containsText" text="未入力">
      <formula>NOT(ISERROR(SEARCH("未入力",E3)))</formula>
    </cfRule>
  </conditionalFormatting>
  <conditionalFormatting sqref="E7:Q31">
    <cfRule type="expression" dxfId="408" priority="4">
      <formula>$AE7&gt;0</formula>
    </cfRule>
  </conditionalFormatting>
  <conditionalFormatting sqref="M4">
    <cfRule type="expression" dxfId="407" priority="18">
      <formula>$M$4&lt;&gt;""</formula>
    </cfRule>
  </conditionalFormatting>
  <conditionalFormatting sqref="N4:R4">
    <cfRule type="expression" dxfId="406" priority="6">
      <formula>$N$4&lt;&gt;""</formula>
    </cfRule>
  </conditionalFormatting>
  <conditionalFormatting sqref="R3">
    <cfRule type="expression" dxfId="405" priority="8">
      <formula>$R$3&lt;&gt;""</formula>
    </cfRule>
  </conditionalFormatting>
  <conditionalFormatting sqref="R7:X31">
    <cfRule type="expression" dxfId="404" priority="2">
      <formula>$AG7&gt;0</formula>
    </cfRule>
    <cfRule type="expression" dxfId="403" priority="727">
      <formula>AND($C7&lt;&gt;"",$I7="")</formula>
    </cfRule>
  </conditionalFormatting>
  <conditionalFormatting sqref="S4">
    <cfRule type="expression" dxfId="402" priority="23">
      <formula>$S$4&lt;&gt;""</formula>
    </cfRule>
  </conditionalFormatting>
  <conditionalFormatting sqref="S3:W3">
    <cfRule type="expression" dxfId="401" priority="7">
      <formula>$S$3&lt;&gt;""</formula>
    </cfRule>
  </conditionalFormatting>
  <conditionalFormatting sqref="S7:W31">
    <cfRule type="expression" dxfId="400" priority="3">
      <formula>$AF7&gt;0</formula>
    </cfRule>
  </conditionalFormatting>
  <conditionalFormatting sqref="S7:X31">
    <cfRule type="expression" dxfId="399" priority="1">
      <formula>$AH7&gt;0</formula>
    </cfRule>
  </conditionalFormatting>
  <conditionalFormatting sqref="X3">
    <cfRule type="containsText" dxfId="398" priority="25" operator="containsText" text="未入力">
      <formula>NOT(ISERROR(SEARCH("未入力",X3)))</formula>
    </cfRule>
  </conditionalFormatting>
  <conditionalFormatting sqref="X7:X31">
    <cfRule type="expression" dxfId="397" priority="14">
      <formula>$U7=""</formula>
    </cfRule>
  </conditionalFormatting>
  <conditionalFormatting sqref="Y7:Y31">
    <cfRule type="containsText" dxfId="396" priority="28" operator="containsText" text="未入力">
      <formula>NOT(ISERROR(SEARCH("未入力",Y7)))</formula>
    </cfRule>
  </conditionalFormatting>
  <conditionalFormatting sqref="Z7:Z31">
    <cfRule type="containsText" dxfId="395" priority="27" operator="containsText" text="入力">
      <formula>NOT(ISERROR(SEARCH("入力",Z7)))</formula>
    </cfRule>
  </conditionalFormatting>
  <dataValidations count="2">
    <dataValidation type="list" imeMode="disabled" allowBlank="1" showInputMessage="1" showErrorMessage="1" error="整数を入力してください。" sqref="S7:W31 E7:Q31" xr:uid="{2E3430E9-5A24-4AFC-991F-5F54C3F96693}">
      <formula1>"○"</formula1>
    </dataValidation>
    <dataValidation type="list" imeMode="disabled" allowBlank="1" showInputMessage="1" showErrorMessage="1" error="整数を入力してください。" sqref="R7:R31" xr:uid="{1B38D129-21C4-4EE0-A856-E6EC9342CD02}">
      <formula1>"a：開講している,b：開講検討中,c：開講検討していない"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scale="79" orientation="landscape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C32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16.77734375" style="37" customWidth="1"/>
    <col min="6" max="17" width="4" style="37" customWidth="1"/>
    <col min="18" max="18" width="16.77734375" style="37" customWidth="1"/>
    <col min="19" max="32" width="4" style="37" customWidth="1"/>
    <col min="33" max="33" width="28.77734375" style="37" customWidth="1"/>
    <col min="34" max="34" width="13.33203125" style="37" customWidth="1"/>
    <col min="35" max="35" width="10.77734375" style="320" customWidth="1"/>
    <col min="36" max="36" width="17" style="414" customWidth="1"/>
    <col min="37" max="37" width="15.6640625" style="414" customWidth="1"/>
    <col min="38" max="38" width="16.77734375" style="414" customWidth="1"/>
    <col min="39" max="39" width="16.33203125" style="414" customWidth="1"/>
    <col min="40" max="40" width="16.44140625" style="414" customWidth="1"/>
    <col min="41" max="41" width="26.6640625" style="418" customWidth="1"/>
    <col min="42" max="42" width="28" style="418" customWidth="1"/>
    <col min="43" max="55" width="2.44140625" style="41"/>
    <col min="56" max="16384" width="2.44140625" style="37"/>
  </cols>
  <sheetData>
    <row r="1" spans="1:42" ht="13.5" customHeight="1" x14ac:dyDescent="0.2">
      <c r="D1" s="36" t="s">
        <v>1943</v>
      </c>
    </row>
    <row r="2" spans="1:42" ht="13.5" customHeight="1" thickBot="1" x14ac:dyDescent="0.25">
      <c r="D2" s="37" t="s">
        <v>1946</v>
      </c>
    </row>
    <row r="3" spans="1:42" ht="13.5" customHeight="1" x14ac:dyDescent="0.2">
      <c r="A3" s="45"/>
      <c r="B3" s="46"/>
      <c r="C3" s="135"/>
      <c r="D3" s="419"/>
      <c r="E3" s="301" t="str">
        <f>IF(AJ6=1,"↓未入力あり","")</f>
        <v/>
      </c>
      <c r="F3" s="1145" t="str">
        <f>IF(AK6=1,"↓未入力あり","")</f>
        <v/>
      </c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222" t="str">
        <f>IF(AL6=1,"↓未入力あり","")</f>
        <v/>
      </c>
      <c r="S3" s="1145" t="str">
        <f>IF(AM6=1,"↓未入力あり","")</f>
        <v/>
      </c>
      <c r="T3" s="1145"/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45"/>
      <c r="AF3" s="1145"/>
      <c r="AG3" s="282" t="str">
        <f>IF(AN6=1,"↓未入力あり","")</f>
        <v/>
      </c>
    </row>
    <row r="4" spans="1:42" ht="13.5" customHeight="1" x14ac:dyDescent="0.2">
      <c r="A4" s="47"/>
      <c r="B4" s="48"/>
      <c r="C4" s="52"/>
      <c r="D4" s="179"/>
      <c r="E4" s="447" t="s">
        <v>2355</v>
      </c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54"/>
      <c r="S4" s="486"/>
      <c r="T4" s="486"/>
      <c r="U4" s="486"/>
      <c r="V4" s="486"/>
      <c r="W4" s="486"/>
      <c r="X4" s="486"/>
      <c r="Y4" s="486"/>
      <c r="Z4" s="486"/>
      <c r="AA4" s="486"/>
      <c r="AB4" s="486"/>
      <c r="AC4" s="486"/>
      <c r="AD4" s="486"/>
      <c r="AE4" s="486"/>
      <c r="AF4" s="486"/>
      <c r="AG4" s="451"/>
    </row>
    <row r="5" spans="1:42" ht="13.5" customHeight="1" x14ac:dyDescent="0.2">
      <c r="A5" s="47"/>
      <c r="B5" s="48"/>
      <c r="C5" s="52"/>
      <c r="D5" s="588"/>
      <c r="E5" s="764" t="s">
        <v>2346</v>
      </c>
      <c r="F5" s="848" t="s">
        <v>2264</v>
      </c>
      <c r="G5" s="848"/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541" t="s">
        <v>2347</v>
      </c>
      <c r="S5" s="837" t="s">
        <v>2266</v>
      </c>
      <c r="T5" s="848"/>
      <c r="U5" s="848"/>
      <c r="V5" s="848"/>
      <c r="W5" s="848"/>
      <c r="X5" s="848"/>
      <c r="Y5" s="848"/>
      <c r="Z5" s="848"/>
      <c r="AA5" s="848"/>
      <c r="AB5" s="848"/>
      <c r="AC5" s="848"/>
      <c r="AD5" s="848"/>
      <c r="AE5" s="848"/>
      <c r="AF5" s="848"/>
      <c r="AG5" s="581" t="s">
        <v>1948</v>
      </c>
      <c r="AJ5" s="414" t="s">
        <v>3916</v>
      </c>
      <c r="AK5" s="414" t="s">
        <v>3909</v>
      </c>
      <c r="AL5" s="414" t="s">
        <v>3910</v>
      </c>
      <c r="AM5" s="414" t="s">
        <v>6854</v>
      </c>
      <c r="AN5" s="414" t="s">
        <v>3917</v>
      </c>
      <c r="AO5" s="414" t="s">
        <v>6548</v>
      </c>
      <c r="AP5" s="414" t="s">
        <v>6857</v>
      </c>
    </row>
    <row r="6" spans="1:42" ht="13.5" customHeight="1" thickBot="1" x14ac:dyDescent="0.25">
      <c r="A6" s="565" t="s">
        <v>3505</v>
      </c>
      <c r="B6" s="566" t="s">
        <v>1921</v>
      </c>
      <c r="C6" s="568" t="s">
        <v>1922</v>
      </c>
      <c r="D6" s="420" t="s">
        <v>1923</v>
      </c>
      <c r="E6" s="392" t="s">
        <v>1944</v>
      </c>
      <c r="F6" s="81" t="s">
        <v>1929</v>
      </c>
      <c r="G6" s="82" t="s">
        <v>1930</v>
      </c>
      <c r="H6" s="82" t="s">
        <v>1931</v>
      </c>
      <c r="I6" s="82" t="s">
        <v>1932</v>
      </c>
      <c r="J6" s="82" t="s">
        <v>1933</v>
      </c>
      <c r="K6" s="82" t="s">
        <v>1934</v>
      </c>
      <c r="L6" s="82" t="s">
        <v>1935</v>
      </c>
      <c r="M6" s="82" t="s">
        <v>1936</v>
      </c>
      <c r="N6" s="82" t="s">
        <v>1937</v>
      </c>
      <c r="O6" s="82" t="s">
        <v>2010</v>
      </c>
      <c r="P6" s="82" t="s">
        <v>1992</v>
      </c>
      <c r="Q6" s="82" t="s">
        <v>1993</v>
      </c>
      <c r="R6" s="81" t="s">
        <v>1947</v>
      </c>
      <c r="S6" s="81" t="s">
        <v>1929</v>
      </c>
      <c r="T6" s="82" t="s">
        <v>1930</v>
      </c>
      <c r="U6" s="82" t="s">
        <v>1931</v>
      </c>
      <c r="V6" s="82" t="s">
        <v>1932</v>
      </c>
      <c r="W6" s="82" t="s">
        <v>1933</v>
      </c>
      <c r="X6" s="82" t="s">
        <v>1934</v>
      </c>
      <c r="Y6" s="82" t="s">
        <v>1935</v>
      </c>
      <c r="Z6" s="82" t="s">
        <v>1936</v>
      </c>
      <c r="AA6" s="82" t="s">
        <v>1937</v>
      </c>
      <c r="AB6" s="82" t="s">
        <v>1938</v>
      </c>
      <c r="AC6" s="82" t="s">
        <v>1945</v>
      </c>
      <c r="AD6" s="82" t="s">
        <v>1993</v>
      </c>
      <c r="AE6" s="82" t="s">
        <v>2011</v>
      </c>
      <c r="AF6" s="155" t="s">
        <v>2012</v>
      </c>
      <c r="AG6" s="114" t="s">
        <v>1949</v>
      </c>
      <c r="AJ6" s="414">
        <f>IF(SUM(AJ7:AJ32)&lt;&gt;0,1,0)</f>
        <v>0</v>
      </c>
      <c r="AK6" s="414">
        <f t="shared" ref="AK6:AP6" si="0">IF(SUM(AK7:AK32)&lt;&gt;0,1,0)</f>
        <v>0</v>
      </c>
      <c r="AL6" s="414">
        <f t="shared" si="0"/>
        <v>0</v>
      </c>
      <c r="AM6" s="414">
        <f t="shared" si="0"/>
        <v>0</v>
      </c>
      <c r="AN6" s="414">
        <f>AN7</f>
        <v>0</v>
      </c>
      <c r="AO6" s="414">
        <f t="shared" si="0"/>
        <v>0</v>
      </c>
      <c r="AP6" s="414">
        <f t="shared" si="0"/>
        <v>0</v>
      </c>
    </row>
    <row r="7" spans="1:42" ht="15" customHeight="1" thickBot="1" x14ac:dyDescent="0.25">
      <c r="A7" s="159" t="str">
        <f>IF(設定!$C$4&lt;&gt;"",設定!$C$4&amp;"00","")</f>
        <v/>
      </c>
      <c r="B7" s="160" t="str">
        <f>設定!$D$4</f>
        <v>※シート【学校コード】より、学校コードを入力してください。</v>
      </c>
      <c r="C7" s="582" t="s">
        <v>1924</v>
      </c>
      <c r="D7" s="501" t="s">
        <v>1925</v>
      </c>
      <c r="E7" s="630" t="s">
        <v>1927</v>
      </c>
      <c r="F7" s="632" t="s">
        <v>1927</v>
      </c>
      <c r="G7" s="633" t="s">
        <v>1926</v>
      </c>
      <c r="H7" s="633" t="s">
        <v>1926</v>
      </c>
      <c r="I7" s="633" t="s">
        <v>1926</v>
      </c>
      <c r="J7" s="633" t="s">
        <v>1926</v>
      </c>
      <c r="K7" s="633" t="s">
        <v>1926</v>
      </c>
      <c r="L7" s="633" t="s">
        <v>1926</v>
      </c>
      <c r="M7" s="633" t="s">
        <v>1926</v>
      </c>
      <c r="N7" s="633" t="s">
        <v>1926</v>
      </c>
      <c r="O7" s="633" t="s">
        <v>1926</v>
      </c>
      <c r="P7" s="633" t="s">
        <v>1926</v>
      </c>
      <c r="Q7" s="633" t="s">
        <v>1926</v>
      </c>
      <c r="R7" s="631" t="s">
        <v>1927</v>
      </c>
      <c r="S7" s="632" t="s">
        <v>1927</v>
      </c>
      <c r="T7" s="633" t="s">
        <v>1926</v>
      </c>
      <c r="U7" s="633" t="s">
        <v>1926</v>
      </c>
      <c r="V7" s="633" t="s">
        <v>1926</v>
      </c>
      <c r="W7" s="633" t="s">
        <v>1926</v>
      </c>
      <c r="X7" s="633" t="s">
        <v>1926</v>
      </c>
      <c r="Y7" s="633" t="s">
        <v>1926</v>
      </c>
      <c r="Z7" s="633" t="s">
        <v>1926</v>
      </c>
      <c r="AA7" s="633" t="s">
        <v>1926</v>
      </c>
      <c r="AB7" s="633" t="s">
        <v>1926</v>
      </c>
      <c r="AC7" s="633" t="s">
        <v>1926</v>
      </c>
      <c r="AD7" s="633" t="s">
        <v>1926</v>
      </c>
      <c r="AE7" s="633" t="s">
        <v>1926</v>
      </c>
      <c r="AF7" s="998" t="s">
        <v>1926</v>
      </c>
      <c r="AG7" s="997"/>
      <c r="AH7" s="94" t="str">
        <f>IF(SUM(AJ7:AN7)&gt;0,"←未入力あり","")</f>
        <v/>
      </c>
      <c r="AJ7" s="414">
        <v>0</v>
      </c>
      <c r="AK7" s="414">
        <v>0</v>
      </c>
      <c r="AL7" s="414">
        <v>0</v>
      </c>
      <c r="AM7" s="414">
        <v>0</v>
      </c>
      <c r="AN7" s="414">
        <f>IF(設定!C4&lt;&gt;"",IF(AG7="",1,0),0)</f>
        <v>0</v>
      </c>
      <c r="AO7" s="414">
        <v>0</v>
      </c>
      <c r="AP7" s="414">
        <v>0</v>
      </c>
    </row>
    <row r="8" spans="1:42" ht="15" customHeight="1" x14ac:dyDescent="0.2">
      <c r="A8" s="109" t="str">
        <f>IF(C8&lt;&gt;"",設定!$C$4&amp;TEXT(ROW(A8)-7,"00"),"")</f>
        <v/>
      </c>
      <c r="B8" s="110" t="str">
        <f>IF(C8&lt;&gt;"",設定!$D$4,"")</f>
        <v/>
      </c>
      <c r="C8" s="586" t="str">
        <f>IF(D8&lt;&gt;"","学部","")</f>
        <v/>
      </c>
      <c r="D8" s="423" t="str">
        <f>IF(設定!B8&lt;&gt;0,設定!B8,"")</f>
        <v/>
      </c>
      <c r="E8" s="140"/>
      <c r="F8" s="63"/>
      <c r="G8" s="92"/>
      <c r="H8" s="92"/>
      <c r="I8" s="92"/>
      <c r="J8" s="92"/>
      <c r="K8" s="92"/>
      <c r="L8" s="92"/>
      <c r="M8" s="92"/>
      <c r="N8" s="92"/>
      <c r="O8" s="92"/>
      <c r="P8" s="92"/>
      <c r="Q8" s="982"/>
      <c r="R8" s="980"/>
      <c r="S8" s="63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82"/>
      <c r="AG8" s="984" t="s">
        <v>1926</v>
      </c>
      <c r="AH8" s="94" t="str">
        <f>IF(SUM(AJ8:AM8)&gt;0,"←未入力あり","")</f>
        <v/>
      </c>
      <c r="AI8" s="320" t="str">
        <f>IF(SUM(AO8:AP8)&gt;0,"←入力エラー","")</f>
        <v/>
      </c>
      <c r="AJ8" s="414">
        <f t="shared" ref="AJ8:AJ32" si="1">IF($D8&lt;&gt;"",IF(E8="",1,0),0)</f>
        <v>0</v>
      </c>
      <c r="AK8" s="414">
        <f>IF($D8&lt;&gt;"",IF(AND(OR(E8="1：全部で行っている",E8="2：一部で行っている"),COUNTIF(F8:Q8,"○")=0),1,0),0)</f>
        <v>0</v>
      </c>
      <c r="AL8" s="414">
        <f t="shared" ref="AL8:AL32" si="2">IF($D8&lt;&gt;"",IF(R8="",1,0),0)</f>
        <v>0</v>
      </c>
      <c r="AM8" s="414">
        <f>IF($D8&lt;&gt;"",IF(AND(OR(R8="1：全部で行っている",R8="2：一部で行っている"),COUNTIF(S8:AF8,"○")=0),1,0),0)</f>
        <v>0</v>
      </c>
      <c r="AO8" s="414">
        <f>IF(AND($D8&lt;&gt;"",E8="3：行っていない"),IF((COUNTA(F8:Q8)=0),0,1),0)</f>
        <v>0</v>
      </c>
      <c r="AP8" s="414">
        <f>IF(AND($D8&lt;&gt;"",R8="3：行っていない"),IF((COUNTA(S8:AF8)=0),0,1),0)</f>
        <v>0</v>
      </c>
    </row>
    <row r="9" spans="1:42" ht="15" customHeight="1" x14ac:dyDescent="0.2">
      <c r="A9" s="43" t="str">
        <f>IF(C9&lt;&gt;"",設定!$C$4&amp;TEXT(ROW(A9)-7,"00"),"")</f>
        <v/>
      </c>
      <c r="B9" s="44" t="str">
        <f>IF(C9&lt;&gt;"",設定!$D$4,"")</f>
        <v/>
      </c>
      <c r="C9" s="421" t="str">
        <f t="shared" ref="C9:C32" si="3">IF(D9&lt;&gt;"","学部","")</f>
        <v/>
      </c>
      <c r="D9" s="424" t="str">
        <f>IF(設定!B9&lt;&gt;0,設定!B9,"")</f>
        <v/>
      </c>
      <c r="E9" s="141"/>
      <c r="F9" s="59"/>
      <c r="G9" s="84"/>
      <c r="H9" s="84"/>
      <c r="I9" s="84"/>
      <c r="J9" s="84"/>
      <c r="K9" s="84"/>
      <c r="L9" s="84"/>
      <c r="M9" s="84"/>
      <c r="N9" s="84"/>
      <c r="O9" s="84"/>
      <c r="P9" s="84"/>
      <c r="Q9" s="66"/>
      <c r="R9" s="85"/>
      <c r="S9" s="59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66"/>
      <c r="AG9" s="985" t="s">
        <v>1926</v>
      </c>
      <c r="AH9" s="94" t="str">
        <f t="shared" ref="AH9:AH26" si="4">IF(SUM(AJ9:AM9)&gt;0,"←未入力あり","")</f>
        <v/>
      </c>
      <c r="AI9" s="320" t="str">
        <f t="shared" ref="AI9:AI32" si="5">IF(SUM(AO9:AP9)&gt;0,"←入力エラー","")</f>
        <v/>
      </c>
      <c r="AJ9" s="414">
        <f t="shared" si="1"/>
        <v>0</v>
      </c>
      <c r="AK9" s="414">
        <f t="shared" ref="AK9:AK32" si="6">IF($D9&lt;&gt;"",IF(AND(OR(E9="1：全部で行っている",E9="2：一部で行っている"),COUNTIF(F9:Q9,"○")=0),1,0),0)</f>
        <v>0</v>
      </c>
      <c r="AL9" s="414">
        <f t="shared" si="2"/>
        <v>0</v>
      </c>
      <c r="AM9" s="414">
        <f t="shared" ref="AM9:AM32" si="7">IF($D9&lt;&gt;"",IF(AND(OR(R9="1：全部で行っている",R9="2：一部で行っている"),COUNTIF(S9:AF9,"○")=0),1,0),0)</f>
        <v>0</v>
      </c>
      <c r="AO9" s="414">
        <f t="shared" ref="AO9:AO32" si="8">IF(AND($D9&lt;&gt;"",E9="3：行っていない"),IF((COUNTA(F9:Q9)=0),0,1),0)</f>
        <v>0</v>
      </c>
      <c r="AP9" s="414">
        <f t="shared" ref="AP9:AP32" si="9">IF(AND($D9&lt;&gt;"",R9="3：行っていない"),IF((COUNTA(S9:AF9)=0),0,1),0)</f>
        <v>0</v>
      </c>
    </row>
    <row r="10" spans="1:42" ht="15" customHeight="1" x14ac:dyDescent="0.2">
      <c r="A10" s="43" t="str">
        <f>IF(C10&lt;&gt;"",設定!$C$4&amp;TEXT(ROW(A10)-7,"00"),"")</f>
        <v/>
      </c>
      <c r="B10" s="44" t="str">
        <f>IF(C10&lt;&gt;"",設定!$D$4,"")</f>
        <v/>
      </c>
      <c r="C10" s="421" t="str">
        <f t="shared" si="3"/>
        <v/>
      </c>
      <c r="D10" s="424" t="str">
        <f>IF(設定!B10&lt;&gt;0,設定!B10,"")</f>
        <v/>
      </c>
      <c r="E10" s="141"/>
      <c r="F10" s="59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66"/>
      <c r="R10" s="85"/>
      <c r="S10" s="59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66"/>
      <c r="AG10" s="985" t="s">
        <v>1926</v>
      </c>
      <c r="AH10" s="94" t="str">
        <f t="shared" si="4"/>
        <v/>
      </c>
      <c r="AI10" s="320" t="str">
        <f t="shared" si="5"/>
        <v/>
      </c>
      <c r="AJ10" s="414">
        <f t="shared" si="1"/>
        <v>0</v>
      </c>
      <c r="AK10" s="414">
        <f t="shared" si="6"/>
        <v>0</v>
      </c>
      <c r="AL10" s="414">
        <f t="shared" si="2"/>
        <v>0</v>
      </c>
      <c r="AM10" s="414">
        <f t="shared" si="7"/>
        <v>0</v>
      </c>
      <c r="AO10" s="414">
        <f t="shared" si="8"/>
        <v>0</v>
      </c>
      <c r="AP10" s="414">
        <f t="shared" si="9"/>
        <v>0</v>
      </c>
    </row>
    <row r="11" spans="1:42" ht="15" customHeight="1" x14ac:dyDescent="0.2">
      <c r="A11" s="43" t="str">
        <f>IF(C11&lt;&gt;"",設定!$C$4&amp;TEXT(ROW(A11)-7,"00"),"")</f>
        <v/>
      </c>
      <c r="B11" s="44" t="str">
        <f>IF(C11&lt;&gt;"",設定!$D$4,"")</f>
        <v/>
      </c>
      <c r="C11" s="421" t="str">
        <f t="shared" si="3"/>
        <v/>
      </c>
      <c r="D11" s="424" t="str">
        <f>IF(設定!B11&lt;&gt;0,設定!B11,"")</f>
        <v/>
      </c>
      <c r="E11" s="141"/>
      <c r="F11" s="60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67"/>
      <c r="R11" s="85"/>
      <c r="S11" s="60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67"/>
      <c r="AG11" s="985" t="s">
        <v>1926</v>
      </c>
      <c r="AH11" s="94" t="str">
        <f t="shared" si="4"/>
        <v/>
      </c>
      <c r="AI11" s="320" t="str">
        <f t="shared" si="5"/>
        <v/>
      </c>
      <c r="AJ11" s="414">
        <f t="shared" si="1"/>
        <v>0</v>
      </c>
      <c r="AK11" s="414">
        <f t="shared" si="6"/>
        <v>0</v>
      </c>
      <c r="AL11" s="414">
        <f t="shared" si="2"/>
        <v>0</v>
      </c>
      <c r="AM11" s="414">
        <f t="shared" si="7"/>
        <v>0</v>
      </c>
      <c r="AO11" s="414">
        <f t="shared" si="8"/>
        <v>0</v>
      </c>
      <c r="AP11" s="414">
        <f t="shared" si="9"/>
        <v>0</v>
      </c>
    </row>
    <row r="12" spans="1:42" ht="15" customHeight="1" x14ac:dyDescent="0.2">
      <c r="A12" s="107" t="str">
        <f>IF(C12&lt;&gt;"",設定!$C$4&amp;TEXT(ROW(A12)-7,"00"),"")</f>
        <v/>
      </c>
      <c r="B12" s="108" t="str">
        <f>IF(C12&lt;&gt;"",設定!$D$4,"")</f>
        <v/>
      </c>
      <c r="C12" s="584" t="str">
        <f t="shared" si="3"/>
        <v/>
      </c>
      <c r="D12" s="425" t="str">
        <f>IF(設定!B12&lt;&gt;0,設定!B12,"")</f>
        <v/>
      </c>
      <c r="E12" s="142"/>
      <c r="F12" s="62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69"/>
      <c r="R12" s="87"/>
      <c r="S12" s="62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69"/>
      <c r="AG12" s="986" t="s">
        <v>1926</v>
      </c>
      <c r="AH12" s="94" t="str">
        <f t="shared" si="4"/>
        <v/>
      </c>
      <c r="AI12" s="320" t="str">
        <f t="shared" si="5"/>
        <v/>
      </c>
      <c r="AJ12" s="414">
        <f t="shared" si="1"/>
        <v>0</v>
      </c>
      <c r="AK12" s="414">
        <f t="shared" si="6"/>
        <v>0</v>
      </c>
      <c r="AL12" s="414">
        <f t="shared" si="2"/>
        <v>0</v>
      </c>
      <c r="AM12" s="414">
        <f t="shared" si="7"/>
        <v>0</v>
      </c>
      <c r="AO12" s="414">
        <f t="shared" si="8"/>
        <v>0</v>
      </c>
      <c r="AP12" s="414">
        <f t="shared" si="9"/>
        <v>0</v>
      </c>
    </row>
    <row r="13" spans="1:42" ht="15" customHeight="1" x14ac:dyDescent="0.2">
      <c r="A13" s="105" t="str">
        <f>IF(C13&lt;&gt;"",設定!$C$4&amp;TEXT(ROW(A13)-7,"00"),"")</f>
        <v/>
      </c>
      <c r="B13" s="106" t="str">
        <f>IF(C13&lt;&gt;"",設定!$D$4,"")</f>
        <v/>
      </c>
      <c r="C13" s="583" t="str">
        <f t="shared" si="3"/>
        <v/>
      </c>
      <c r="D13" s="426" t="str">
        <f>IF(設定!B13&lt;&gt;0,設定!B13,"")</f>
        <v/>
      </c>
      <c r="E13" s="143"/>
      <c r="F13" s="6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70"/>
      <c r="R13" s="89"/>
      <c r="S13" s="63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70"/>
      <c r="AG13" s="987" t="s">
        <v>1926</v>
      </c>
      <c r="AH13" s="94" t="str">
        <f t="shared" si="4"/>
        <v/>
      </c>
      <c r="AI13" s="320" t="str">
        <f t="shared" si="5"/>
        <v/>
      </c>
      <c r="AJ13" s="414">
        <f t="shared" si="1"/>
        <v>0</v>
      </c>
      <c r="AK13" s="414">
        <f t="shared" si="6"/>
        <v>0</v>
      </c>
      <c r="AL13" s="414">
        <f t="shared" si="2"/>
        <v>0</v>
      </c>
      <c r="AM13" s="414">
        <f t="shared" si="7"/>
        <v>0</v>
      </c>
      <c r="AO13" s="414">
        <f t="shared" si="8"/>
        <v>0</v>
      </c>
      <c r="AP13" s="414">
        <f t="shared" si="9"/>
        <v>0</v>
      </c>
    </row>
    <row r="14" spans="1:42" ht="15" customHeight="1" x14ac:dyDescent="0.2">
      <c r="A14" s="43" t="str">
        <f>IF(C14&lt;&gt;"",設定!$C$4&amp;TEXT(ROW(A14)-7,"00"),"")</f>
        <v/>
      </c>
      <c r="B14" s="44" t="str">
        <f>IF(C14&lt;&gt;"",設定!$D$4,"")</f>
        <v/>
      </c>
      <c r="C14" s="421" t="str">
        <f t="shared" si="3"/>
        <v/>
      </c>
      <c r="D14" s="424" t="str">
        <f>IF(設定!B14&lt;&gt;0,設定!B14,"")</f>
        <v/>
      </c>
      <c r="E14" s="141"/>
      <c r="F14" s="59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66"/>
      <c r="R14" s="85"/>
      <c r="S14" s="59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66"/>
      <c r="AG14" s="985" t="s">
        <v>1926</v>
      </c>
      <c r="AH14" s="94" t="str">
        <f t="shared" si="4"/>
        <v/>
      </c>
      <c r="AI14" s="320" t="str">
        <f t="shared" si="5"/>
        <v/>
      </c>
      <c r="AJ14" s="414">
        <f t="shared" si="1"/>
        <v>0</v>
      </c>
      <c r="AK14" s="414">
        <f t="shared" si="6"/>
        <v>0</v>
      </c>
      <c r="AL14" s="414">
        <f t="shared" si="2"/>
        <v>0</v>
      </c>
      <c r="AM14" s="414">
        <f t="shared" si="7"/>
        <v>0</v>
      </c>
      <c r="AO14" s="414">
        <f t="shared" si="8"/>
        <v>0</v>
      </c>
      <c r="AP14" s="414">
        <f t="shared" si="9"/>
        <v>0</v>
      </c>
    </row>
    <row r="15" spans="1:42" ht="15" customHeight="1" x14ac:dyDescent="0.2">
      <c r="A15" s="43" t="str">
        <f>IF(C15&lt;&gt;"",設定!$C$4&amp;TEXT(ROW(A15)-7,"00"),"")</f>
        <v/>
      </c>
      <c r="B15" s="44" t="str">
        <f>IF(C15&lt;&gt;"",設定!$D$4,"")</f>
        <v/>
      </c>
      <c r="C15" s="421" t="str">
        <f t="shared" si="3"/>
        <v/>
      </c>
      <c r="D15" s="424" t="str">
        <f>IF(設定!B15&lt;&gt;0,設定!B15,"")</f>
        <v/>
      </c>
      <c r="E15" s="141"/>
      <c r="F15" s="59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66"/>
      <c r="R15" s="85"/>
      <c r="S15" s="59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66"/>
      <c r="AG15" s="985" t="s">
        <v>1926</v>
      </c>
      <c r="AH15" s="94" t="str">
        <f t="shared" si="4"/>
        <v/>
      </c>
      <c r="AI15" s="320" t="str">
        <f t="shared" si="5"/>
        <v/>
      </c>
      <c r="AJ15" s="414">
        <f t="shared" si="1"/>
        <v>0</v>
      </c>
      <c r="AK15" s="414">
        <f t="shared" si="6"/>
        <v>0</v>
      </c>
      <c r="AL15" s="414">
        <f t="shared" si="2"/>
        <v>0</v>
      </c>
      <c r="AM15" s="414">
        <f t="shared" si="7"/>
        <v>0</v>
      </c>
      <c r="AO15" s="414">
        <f t="shared" si="8"/>
        <v>0</v>
      </c>
      <c r="AP15" s="414">
        <f t="shared" si="9"/>
        <v>0</v>
      </c>
    </row>
    <row r="16" spans="1:42" ht="15" customHeight="1" x14ac:dyDescent="0.2">
      <c r="A16" s="43" t="str">
        <f>IF(C16&lt;&gt;"",設定!$C$4&amp;TEXT(ROW(A16)-7,"00"),"")</f>
        <v/>
      </c>
      <c r="B16" s="44" t="str">
        <f>IF(C16&lt;&gt;"",設定!$D$4,"")</f>
        <v/>
      </c>
      <c r="C16" s="421" t="str">
        <f t="shared" si="3"/>
        <v/>
      </c>
      <c r="D16" s="424" t="str">
        <f>IF(設定!B16&lt;&gt;0,設定!B16,"")</f>
        <v/>
      </c>
      <c r="E16" s="141"/>
      <c r="F16" s="60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67"/>
      <c r="R16" s="85"/>
      <c r="S16" s="60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67"/>
      <c r="AG16" s="985" t="s">
        <v>1926</v>
      </c>
      <c r="AH16" s="94" t="str">
        <f t="shared" si="4"/>
        <v/>
      </c>
      <c r="AI16" s="320" t="str">
        <f t="shared" si="5"/>
        <v/>
      </c>
      <c r="AJ16" s="414">
        <f t="shared" si="1"/>
        <v>0</v>
      </c>
      <c r="AK16" s="414">
        <f t="shared" si="6"/>
        <v>0</v>
      </c>
      <c r="AL16" s="414">
        <f t="shared" si="2"/>
        <v>0</v>
      </c>
      <c r="AM16" s="414">
        <f t="shared" si="7"/>
        <v>0</v>
      </c>
      <c r="AO16" s="414">
        <f t="shared" si="8"/>
        <v>0</v>
      </c>
      <c r="AP16" s="414">
        <f t="shared" si="9"/>
        <v>0</v>
      </c>
    </row>
    <row r="17" spans="1:42" ht="15" customHeight="1" x14ac:dyDescent="0.2">
      <c r="A17" s="111" t="str">
        <f>IF(C17&lt;&gt;"",設定!$C$4&amp;TEXT(ROW(A17)-7,"00"),"")</f>
        <v/>
      </c>
      <c r="B17" s="112" t="str">
        <f>IF(C17&lt;&gt;"",設定!$D$4,"")</f>
        <v/>
      </c>
      <c r="C17" s="585" t="str">
        <f t="shared" si="3"/>
        <v/>
      </c>
      <c r="D17" s="427" t="str">
        <f>IF(設定!B17&lt;&gt;0,設定!B17,"")</f>
        <v/>
      </c>
      <c r="E17" s="141"/>
      <c r="F17" s="62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69"/>
      <c r="R17" s="85"/>
      <c r="S17" s="62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69"/>
      <c r="AG17" s="988" t="s">
        <v>1926</v>
      </c>
      <c r="AH17" s="94" t="str">
        <f t="shared" si="4"/>
        <v/>
      </c>
      <c r="AI17" s="320" t="str">
        <f t="shared" si="5"/>
        <v/>
      </c>
      <c r="AJ17" s="414">
        <f t="shared" si="1"/>
        <v>0</v>
      </c>
      <c r="AK17" s="414">
        <f t="shared" si="6"/>
        <v>0</v>
      </c>
      <c r="AL17" s="414">
        <f t="shared" si="2"/>
        <v>0</v>
      </c>
      <c r="AM17" s="414">
        <f t="shared" si="7"/>
        <v>0</v>
      </c>
      <c r="AO17" s="414">
        <f t="shared" si="8"/>
        <v>0</v>
      </c>
      <c r="AP17" s="414">
        <f t="shared" si="9"/>
        <v>0</v>
      </c>
    </row>
    <row r="18" spans="1:42" ht="15" customHeight="1" x14ac:dyDescent="0.2">
      <c r="A18" s="109" t="str">
        <f>IF(C18&lt;&gt;"",設定!$C$4&amp;TEXT(ROW(A18)-7,"00"),"")</f>
        <v/>
      </c>
      <c r="B18" s="110" t="str">
        <f>IF(C18&lt;&gt;"",設定!$D$4,"")</f>
        <v/>
      </c>
      <c r="C18" s="586" t="str">
        <f t="shared" si="3"/>
        <v/>
      </c>
      <c r="D18" s="428" t="str">
        <f>IF(設定!B18&lt;&gt;0,設定!B18,"")</f>
        <v/>
      </c>
      <c r="E18" s="143"/>
      <c r="F18" s="6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70"/>
      <c r="R18" s="89"/>
      <c r="S18" s="63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70"/>
      <c r="AG18" s="989" t="s">
        <v>1926</v>
      </c>
      <c r="AH18" s="94" t="str">
        <f t="shared" si="4"/>
        <v/>
      </c>
      <c r="AI18" s="320" t="str">
        <f t="shared" si="5"/>
        <v/>
      </c>
      <c r="AJ18" s="414">
        <f t="shared" si="1"/>
        <v>0</v>
      </c>
      <c r="AK18" s="414">
        <f t="shared" si="6"/>
        <v>0</v>
      </c>
      <c r="AL18" s="414">
        <f t="shared" si="2"/>
        <v>0</v>
      </c>
      <c r="AM18" s="414">
        <f t="shared" si="7"/>
        <v>0</v>
      </c>
      <c r="AO18" s="414">
        <f t="shared" si="8"/>
        <v>0</v>
      </c>
      <c r="AP18" s="414">
        <f t="shared" si="9"/>
        <v>0</v>
      </c>
    </row>
    <row r="19" spans="1:42" ht="15" customHeight="1" x14ac:dyDescent="0.2">
      <c r="A19" s="43" t="str">
        <f>IF(C19&lt;&gt;"",設定!$C$4&amp;TEXT(ROW(A19)-7,"00"),"")</f>
        <v/>
      </c>
      <c r="B19" s="44" t="str">
        <f>IF(C19&lt;&gt;"",設定!$D$4,"")</f>
        <v/>
      </c>
      <c r="C19" s="421" t="str">
        <f t="shared" si="3"/>
        <v/>
      </c>
      <c r="D19" s="424" t="str">
        <f>IF(設定!B19&lt;&gt;0,設定!B19,"")</f>
        <v/>
      </c>
      <c r="E19" s="141"/>
      <c r="F19" s="59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66"/>
      <c r="R19" s="85"/>
      <c r="S19" s="59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66"/>
      <c r="AG19" s="985" t="s">
        <v>1926</v>
      </c>
      <c r="AH19" s="94" t="str">
        <f t="shared" si="4"/>
        <v/>
      </c>
      <c r="AI19" s="320" t="str">
        <f t="shared" si="5"/>
        <v/>
      </c>
      <c r="AJ19" s="414">
        <f t="shared" si="1"/>
        <v>0</v>
      </c>
      <c r="AK19" s="414">
        <f t="shared" si="6"/>
        <v>0</v>
      </c>
      <c r="AL19" s="414">
        <f t="shared" si="2"/>
        <v>0</v>
      </c>
      <c r="AM19" s="414">
        <f t="shared" si="7"/>
        <v>0</v>
      </c>
      <c r="AO19" s="414">
        <f t="shared" si="8"/>
        <v>0</v>
      </c>
      <c r="AP19" s="414">
        <f t="shared" si="9"/>
        <v>0</v>
      </c>
    </row>
    <row r="20" spans="1:42" ht="15" customHeight="1" x14ac:dyDescent="0.2">
      <c r="A20" s="43" t="str">
        <f>IF(C20&lt;&gt;"",設定!$C$4&amp;TEXT(ROW(A20)-7,"00"),"")</f>
        <v/>
      </c>
      <c r="B20" s="44" t="str">
        <f>IF(C20&lt;&gt;"",設定!$D$4,"")</f>
        <v/>
      </c>
      <c r="C20" s="421" t="str">
        <f t="shared" si="3"/>
        <v/>
      </c>
      <c r="D20" s="424" t="str">
        <f>IF(設定!B20&lt;&gt;0,設定!B20,"")</f>
        <v/>
      </c>
      <c r="E20" s="141"/>
      <c r="F20" s="59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66"/>
      <c r="R20" s="85"/>
      <c r="S20" s="59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66"/>
      <c r="AG20" s="985" t="s">
        <v>1926</v>
      </c>
      <c r="AH20" s="94" t="str">
        <f t="shared" si="4"/>
        <v/>
      </c>
      <c r="AI20" s="320" t="str">
        <f t="shared" si="5"/>
        <v/>
      </c>
      <c r="AJ20" s="414">
        <f t="shared" si="1"/>
        <v>0</v>
      </c>
      <c r="AK20" s="414">
        <f t="shared" si="6"/>
        <v>0</v>
      </c>
      <c r="AL20" s="414">
        <f t="shared" si="2"/>
        <v>0</v>
      </c>
      <c r="AM20" s="414">
        <f t="shared" si="7"/>
        <v>0</v>
      </c>
      <c r="AO20" s="414">
        <f t="shared" si="8"/>
        <v>0</v>
      </c>
      <c r="AP20" s="414">
        <f t="shared" si="9"/>
        <v>0</v>
      </c>
    </row>
    <row r="21" spans="1:42" ht="15" customHeight="1" x14ac:dyDescent="0.2">
      <c r="A21" s="43" t="str">
        <f>IF(C21&lt;&gt;"",設定!$C$4&amp;TEXT(ROW(A21)-7,"00"),"")</f>
        <v/>
      </c>
      <c r="B21" s="44" t="str">
        <f>IF(C21&lt;&gt;"",設定!$D$4,"")</f>
        <v/>
      </c>
      <c r="C21" s="421" t="str">
        <f t="shared" si="3"/>
        <v/>
      </c>
      <c r="D21" s="424" t="str">
        <f>IF(設定!B21&lt;&gt;0,設定!B21,"")</f>
        <v/>
      </c>
      <c r="E21" s="141"/>
      <c r="F21" s="60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67"/>
      <c r="R21" s="85"/>
      <c r="S21" s="60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67"/>
      <c r="AG21" s="985" t="s">
        <v>1926</v>
      </c>
      <c r="AH21" s="94" t="str">
        <f t="shared" si="4"/>
        <v/>
      </c>
      <c r="AI21" s="320" t="str">
        <f t="shared" si="5"/>
        <v/>
      </c>
      <c r="AJ21" s="414">
        <f t="shared" si="1"/>
        <v>0</v>
      </c>
      <c r="AK21" s="414">
        <f t="shared" si="6"/>
        <v>0</v>
      </c>
      <c r="AL21" s="414">
        <f t="shared" si="2"/>
        <v>0</v>
      </c>
      <c r="AM21" s="414">
        <f t="shared" si="7"/>
        <v>0</v>
      </c>
      <c r="AO21" s="414">
        <f t="shared" si="8"/>
        <v>0</v>
      </c>
      <c r="AP21" s="414">
        <f t="shared" si="9"/>
        <v>0</v>
      </c>
    </row>
    <row r="22" spans="1:42" ht="15" customHeight="1" x14ac:dyDescent="0.2">
      <c r="A22" s="107" t="str">
        <f>IF(C22&lt;&gt;"",設定!$C$4&amp;TEXT(ROW(A22)-7,"00"),"")</f>
        <v/>
      </c>
      <c r="B22" s="108" t="str">
        <f>IF(C22&lt;&gt;"",設定!$D$4,"")</f>
        <v/>
      </c>
      <c r="C22" s="584" t="str">
        <f t="shared" si="3"/>
        <v/>
      </c>
      <c r="D22" s="425" t="str">
        <f>IF(設定!B22&lt;&gt;0,設定!B22,"")</f>
        <v/>
      </c>
      <c r="E22" s="141"/>
      <c r="F22" s="62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69"/>
      <c r="R22" s="85"/>
      <c r="S22" s="62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69"/>
      <c r="AG22" s="986" t="s">
        <v>1926</v>
      </c>
      <c r="AH22" s="94" t="str">
        <f t="shared" si="4"/>
        <v/>
      </c>
      <c r="AI22" s="320" t="str">
        <f t="shared" si="5"/>
        <v/>
      </c>
      <c r="AJ22" s="414">
        <f t="shared" si="1"/>
        <v>0</v>
      </c>
      <c r="AK22" s="414">
        <f t="shared" si="6"/>
        <v>0</v>
      </c>
      <c r="AL22" s="414">
        <f t="shared" si="2"/>
        <v>0</v>
      </c>
      <c r="AM22" s="414">
        <f t="shared" si="7"/>
        <v>0</v>
      </c>
      <c r="AO22" s="414">
        <f t="shared" si="8"/>
        <v>0</v>
      </c>
      <c r="AP22" s="414">
        <f t="shared" si="9"/>
        <v>0</v>
      </c>
    </row>
    <row r="23" spans="1:42" ht="15" customHeight="1" x14ac:dyDescent="0.2">
      <c r="A23" s="105" t="str">
        <f>IF(C23&lt;&gt;"",設定!$C$4&amp;TEXT(ROW(A23)-7,"00"),"")</f>
        <v/>
      </c>
      <c r="B23" s="106" t="str">
        <f>IF(C23&lt;&gt;"",設定!$D$4,"")</f>
        <v/>
      </c>
      <c r="C23" s="583" t="str">
        <f t="shared" si="3"/>
        <v/>
      </c>
      <c r="D23" s="426" t="str">
        <f>IF(設定!B23&lt;&gt;0,設定!B23,"")</f>
        <v/>
      </c>
      <c r="E23" s="143"/>
      <c r="F23" s="6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70"/>
      <c r="R23" s="89"/>
      <c r="S23" s="63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70"/>
      <c r="AG23" s="987" t="s">
        <v>1926</v>
      </c>
      <c r="AH23" s="94" t="str">
        <f t="shared" si="4"/>
        <v/>
      </c>
      <c r="AI23" s="320" t="str">
        <f t="shared" si="5"/>
        <v/>
      </c>
      <c r="AJ23" s="414">
        <f t="shared" si="1"/>
        <v>0</v>
      </c>
      <c r="AK23" s="414">
        <f t="shared" si="6"/>
        <v>0</v>
      </c>
      <c r="AL23" s="414">
        <f t="shared" si="2"/>
        <v>0</v>
      </c>
      <c r="AM23" s="414">
        <f t="shared" si="7"/>
        <v>0</v>
      </c>
      <c r="AO23" s="414">
        <f t="shared" si="8"/>
        <v>0</v>
      </c>
      <c r="AP23" s="414">
        <f t="shared" si="9"/>
        <v>0</v>
      </c>
    </row>
    <row r="24" spans="1:42" ht="15" customHeight="1" x14ac:dyDescent="0.2">
      <c r="A24" s="43" t="str">
        <f>IF(C24&lt;&gt;"",設定!$C$4&amp;TEXT(ROW(A24)-7,"00"),"")</f>
        <v/>
      </c>
      <c r="B24" s="44" t="str">
        <f>IF(C24&lt;&gt;"",設定!$D$4,"")</f>
        <v/>
      </c>
      <c r="C24" s="421" t="str">
        <f t="shared" si="3"/>
        <v/>
      </c>
      <c r="D24" s="424" t="str">
        <f>IF(設定!B24&lt;&gt;0,設定!B24,"")</f>
        <v/>
      </c>
      <c r="E24" s="141"/>
      <c r="F24" s="59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66"/>
      <c r="R24" s="85"/>
      <c r="S24" s="59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66"/>
      <c r="AG24" s="985" t="s">
        <v>1926</v>
      </c>
      <c r="AH24" s="94" t="str">
        <f t="shared" si="4"/>
        <v/>
      </c>
      <c r="AI24" s="320" t="str">
        <f t="shared" si="5"/>
        <v/>
      </c>
      <c r="AJ24" s="414">
        <f t="shared" si="1"/>
        <v>0</v>
      </c>
      <c r="AK24" s="414">
        <f t="shared" si="6"/>
        <v>0</v>
      </c>
      <c r="AL24" s="414">
        <f t="shared" si="2"/>
        <v>0</v>
      </c>
      <c r="AM24" s="414">
        <f t="shared" si="7"/>
        <v>0</v>
      </c>
      <c r="AO24" s="414">
        <f t="shared" si="8"/>
        <v>0</v>
      </c>
      <c r="AP24" s="414">
        <f t="shared" si="9"/>
        <v>0</v>
      </c>
    </row>
    <row r="25" spans="1:42" ht="15" customHeight="1" x14ac:dyDescent="0.2">
      <c r="A25" s="43" t="str">
        <f>IF(C25&lt;&gt;"",設定!$C$4&amp;TEXT(ROW(A25)-7,"00"),"")</f>
        <v/>
      </c>
      <c r="B25" s="44" t="str">
        <f>IF(C25&lt;&gt;"",設定!$D$4,"")</f>
        <v/>
      </c>
      <c r="C25" s="421" t="str">
        <f t="shared" si="3"/>
        <v/>
      </c>
      <c r="D25" s="424" t="str">
        <f>IF(設定!B25&lt;&gt;0,設定!B25,"")</f>
        <v/>
      </c>
      <c r="E25" s="141"/>
      <c r="F25" s="59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66"/>
      <c r="R25" s="85"/>
      <c r="S25" s="59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66"/>
      <c r="AG25" s="985" t="s">
        <v>1926</v>
      </c>
      <c r="AH25" s="94" t="str">
        <f t="shared" si="4"/>
        <v/>
      </c>
      <c r="AI25" s="320" t="str">
        <f t="shared" si="5"/>
        <v/>
      </c>
      <c r="AJ25" s="414">
        <f t="shared" si="1"/>
        <v>0</v>
      </c>
      <c r="AK25" s="414">
        <f t="shared" si="6"/>
        <v>0</v>
      </c>
      <c r="AL25" s="414">
        <f t="shared" si="2"/>
        <v>0</v>
      </c>
      <c r="AM25" s="414">
        <f t="shared" si="7"/>
        <v>0</v>
      </c>
      <c r="AO25" s="414">
        <f t="shared" si="8"/>
        <v>0</v>
      </c>
      <c r="AP25" s="414">
        <f t="shared" si="9"/>
        <v>0</v>
      </c>
    </row>
    <row r="26" spans="1:42" ht="15" customHeight="1" x14ac:dyDescent="0.2">
      <c r="A26" s="43" t="str">
        <f>IF(C26&lt;&gt;"",設定!$C$4&amp;TEXT(ROW(A26)-7,"00"),"")</f>
        <v/>
      </c>
      <c r="B26" s="44" t="str">
        <f>IF(C26&lt;&gt;"",設定!$D$4,"")</f>
        <v/>
      </c>
      <c r="C26" s="421" t="str">
        <f t="shared" si="3"/>
        <v/>
      </c>
      <c r="D26" s="424" t="str">
        <f>IF(設定!B26&lt;&gt;0,設定!B26,"")</f>
        <v/>
      </c>
      <c r="E26" s="141"/>
      <c r="F26" s="60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67"/>
      <c r="R26" s="85"/>
      <c r="S26" s="60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67"/>
      <c r="AG26" s="985" t="s">
        <v>1926</v>
      </c>
      <c r="AH26" s="94" t="str">
        <f t="shared" si="4"/>
        <v/>
      </c>
      <c r="AI26" s="320" t="str">
        <f t="shared" si="5"/>
        <v/>
      </c>
      <c r="AJ26" s="414">
        <f t="shared" si="1"/>
        <v>0</v>
      </c>
      <c r="AK26" s="414">
        <f t="shared" si="6"/>
        <v>0</v>
      </c>
      <c r="AL26" s="414">
        <f t="shared" si="2"/>
        <v>0</v>
      </c>
      <c r="AM26" s="414">
        <f t="shared" si="7"/>
        <v>0</v>
      </c>
      <c r="AO26" s="414">
        <f t="shared" si="8"/>
        <v>0</v>
      </c>
      <c r="AP26" s="414">
        <f t="shared" si="9"/>
        <v>0</v>
      </c>
    </row>
    <row r="27" spans="1:42" ht="15" customHeight="1" x14ac:dyDescent="0.2">
      <c r="A27" s="107" t="str">
        <f>IF(C27&lt;&gt;"",設定!$C$4&amp;TEXT(ROW(A27)-7,"00"),"")</f>
        <v/>
      </c>
      <c r="B27" s="108" t="str">
        <f>IF(C27&lt;&gt;"",設定!$D$4,"")</f>
        <v/>
      </c>
      <c r="C27" s="584" t="str">
        <f t="shared" si="3"/>
        <v/>
      </c>
      <c r="D27" s="425" t="str">
        <f>IF(設定!B27&lt;&gt;0,設定!B27,"")</f>
        <v/>
      </c>
      <c r="E27" s="141"/>
      <c r="F27" s="62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69"/>
      <c r="R27" s="85"/>
      <c r="S27" s="62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69"/>
      <c r="AG27" s="986" t="s">
        <v>1926</v>
      </c>
      <c r="AH27" s="94" t="str">
        <f t="shared" ref="AH27:AH32" si="10">IF(SUM(AJ27:AM27)&gt;0,"←未入力あり","")</f>
        <v/>
      </c>
      <c r="AI27" s="320" t="str">
        <f t="shared" si="5"/>
        <v/>
      </c>
      <c r="AJ27" s="414">
        <f t="shared" si="1"/>
        <v>0</v>
      </c>
      <c r="AK27" s="414">
        <f t="shared" si="6"/>
        <v>0</v>
      </c>
      <c r="AL27" s="414">
        <f t="shared" si="2"/>
        <v>0</v>
      </c>
      <c r="AM27" s="414">
        <f t="shared" si="7"/>
        <v>0</v>
      </c>
      <c r="AO27" s="414">
        <f t="shared" si="8"/>
        <v>0</v>
      </c>
      <c r="AP27" s="414">
        <f t="shared" si="9"/>
        <v>0</v>
      </c>
    </row>
    <row r="28" spans="1:42" ht="15" customHeight="1" x14ac:dyDescent="0.2">
      <c r="A28" s="105" t="str">
        <f>IF(C28&lt;&gt;"",設定!$C$4&amp;TEXT(ROW(A28)-7,"00"),"")</f>
        <v/>
      </c>
      <c r="B28" s="106" t="str">
        <f>IF(C28&lt;&gt;"",設定!$D$4,"")</f>
        <v/>
      </c>
      <c r="C28" s="583" t="str">
        <f t="shared" si="3"/>
        <v/>
      </c>
      <c r="D28" s="426" t="str">
        <f>IF(設定!B28&lt;&gt;0,設定!B28,"")</f>
        <v/>
      </c>
      <c r="E28" s="143"/>
      <c r="F28" s="6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70"/>
      <c r="R28" s="89"/>
      <c r="S28" s="63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70"/>
      <c r="AG28" s="987" t="s">
        <v>1926</v>
      </c>
      <c r="AH28" s="94" t="str">
        <f t="shared" si="10"/>
        <v/>
      </c>
      <c r="AI28" s="320" t="str">
        <f t="shared" si="5"/>
        <v/>
      </c>
      <c r="AJ28" s="414">
        <f t="shared" si="1"/>
        <v>0</v>
      </c>
      <c r="AK28" s="414">
        <f t="shared" si="6"/>
        <v>0</v>
      </c>
      <c r="AL28" s="414">
        <f t="shared" si="2"/>
        <v>0</v>
      </c>
      <c r="AM28" s="414">
        <f t="shared" si="7"/>
        <v>0</v>
      </c>
      <c r="AO28" s="414">
        <f t="shared" si="8"/>
        <v>0</v>
      </c>
      <c r="AP28" s="414">
        <f t="shared" si="9"/>
        <v>0</v>
      </c>
    </row>
    <row r="29" spans="1:42" ht="15" customHeight="1" x14ac:dyDescent="0.2">
      <c r="A29" s="43" t="str">
        <f>IF(C29&lt;&gt;"",設定!$C$4&amp;TEXT(ROW(A29)-7,"00"),"")</f>
        <v/>
      </c>
      <c r="B29" s="44" t="str">
        <f>IF(C29&lt;&gt;"",設定!$D$4,"")</f>
        <v/>
      </c>
      <c r="C29" s="421" t="str">
        <f t="shared" si="3"/>
        <v/>
      </c>
      <c r="D29" s="424" t="str">
        <f>IF(設定!B29&lt;&gt;0,設定!B29,"")</f>
        <v/>
      </c>
      <c r="E29" s="141"/>
      <c r="F29" s="59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66"/>
      <c r="R29" s="85"/>
      <c r="S29" s="59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66"/>
      <c r="AG29" s="985" t="s">
        <v>1926</v>
      </c>
      <c r="AH29" s="94" t="str">
        <f t="shared" si="10"/>
        <v/>
      </c>
      <c r="AI29" s="320" t="str">
        <f t="shared" si="5"/>
        <v/>
      </c>
      <c r="AJ29" s="414">
        <f t="shared" si="1"/>
        <v>0</v>
      </c>
      <c r="AK29" s="414">
        <f t="shared" si="6"/>
        <v>0</v>
      </c>
      <c r="AL29" s="414">
        <f t="shared" si="2"/>
        <v>0</v>
      </c>
      <c r="AM29" s="414">
        <f t="shared" si="7"/>
        <v>0</v>
      </c>
      <c r="AO29" s="414">
        <f t="shared" si="8"/>
        <v>0</v>
      </c>
      <c r="AP29" s="414">
        <f t="shared" si="9"/>
        <v>0</v>
      </c>
    </row>
    <row r="30" spans="1:42" ht="15" customHeight="1" x14ac:dyDescent="0.2">
      <c r="A30" s="43" t="str">
        <f>IF(C30&lt;&gt;"",設定!$C$4&amp;TEXT(ROW(A30)-7,"00"),"")</f>
        <v/>
      </c>
      <c r="B30" s="44" t="str">
        <f>IF(C30&lt;&gt;"",設定!$D$4,"")</f>
        <v/>
      </c>
      <c r="C30" s="421" t="str">
        <f t="shared" si="3"/>
        <v/>
      </c>
      <c r="D30" s="424" t="str">
        <f>IF(設定!B30&lt;&gt;0,設定!B30,"")</f>
        <v/>
      </c>
      <c r="E30" s="141"/>
      <c r="F30" s="59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66"/>
      <c r="R30" s="85"/>
      <c r="S30" s="59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66"/>
      <c r="AG30" s="985" t="s">
        <v>1926</v>
      </c>
      <c r="AH30" s="94" t="str">
        <f t="shared" si="10"/>
        <v/>
      </c>
      <c r="AI30" s="320" t="str">
        <f t="shared" si="5"/>
        <v/>
      </c>
      <c r="AJ30" s="414">
        <f t="shared" si="1"/>
        <v>0</v>
      </c>
      <c r="AK30" s="414">
        <f t="shared" si="6"/>
        <v>0</v>
      </c>
      <c r="AL30" s="414">
        <f t="shared" si="2"/>
        <v>0</v>
      </c>
      <c r="AM30" s="414">
        <f t="shared" si="7"/>
        <v>0</v>
      </c>
      <c r="AO30" s="414">
        <f t="shared" si="8"/>
        <v>0</v>
      </c>
      <c r="AP30" s="414">
        <f t="shared" si="9"/>
        <v>0</v>
      </c>
    </row>
    <row r="31" spans="1:42" ht="15" customHeight="1" x14ac:dyDescent="0.2">
      <c r="A31" s="493" t="str">
        <f>IF(C31&lt;&gt;"",設定!$C$4&amp;TEXT(ROW(A31)-7,"00"),"")</f>
        <v/>
      </c>
      <c r="B31" s="494" t="str">
        <f>IF(C31&lt;&gt;"",設定!$D$4,"")</f>
        <v/>
      </c>
      <c r="C31" s="587" t="str">
        <f t="shared" si="3"/>
        <v/>
      </c>
      <c r="D31" s="589" t="str">
        <f>IF(設定!B31&lt;&gt;0,設定!B31,"")</f>
        <v/>
      </c>
      <c r="E31" s="141"/>
      <c r="F31" s="495"/>
      <c r="G31" s="496"/>
      <c r="H31" s="496"/>
      <c r="I31" s="496"/>
      <c r="J31" s="496"/>
      <c r="K31" s="496"/>
      <c r="L31" s="496"/>
      <c r="M31" s="496"/>
      <c r="N31" s="496"/>
      <c r="O31" s="496"/>
      <c r="P31" s="496"/>
      <c r="Q31" s="983"/>
      <c r="R31" s="85"/>
      <c r="S31" s="495"/>
      <c r="T31" s="496"/>
      <c r="U31" s="496"/>
      <c r="V31" s="496"/>
      <c r="W31" s="496"/>
      <c r="X31" s="496"/>
      <c r="Y31" s="496"/>
      <c r="Z31" s="496"/>
      <c r="AA31" s="496"/>
      <c r="AB31" s="496"/>
      <c r="AC31" s="496"/>
      <c r="AD31" s="496"/>
      <c r="AE31" s="496"/>
      <c r="AF31" s="983"/>
      <c r="AG31" s="990" t="s">
        <v>1926</v>
      </c>
      <c r="AH31" s="94" t="str">
        <f t="shared" si="10"/>
        <v/>
      </c>
      <c r="AI31" s="320" t="str">
        <f t="shared" si="5"/>
        <v/>
      </c>
      <c r="AJ31" s="414">
        <f t="shared" si="1"/>
        <v>0</v>
      </c>
      <c r="AK31" s="414">
        <f t="shared" si="6"/>
        <v>0</v>
      </c>
      <c r="AL31" s="414">
        <f t="shared" si="2"/>
        <v>0</v>
      </c>
      <c r="AM31" s="414">
        <f t="shared" si="7"/>
        <v>0</v>
      </c>
      <c r="AO31" s="414">
        <f t="shared" si="8"/>
        <v>0</v>
      </c>
      <c r="AP31" s="414">
        <f t="shared" si="9"/>
        <v>0</v>
      </c>
    </row>
    <row r="32" spans="1:42" ht="15" customHeight="1" thickBot="1" x14ac:dyDescent="0.25">
      <c r="A32" s="40" t="str">
        <f>IF(C32&lt;&gt;"",設定!$C$4&amp;TEXT(ROW(A32)-7,"00"),"")</f>
        <v/>
      </c>
      <c r="B32" s="42" t="str">
        <f>IF(C32&lt;&gt;"",設定!$D$4,"")</f>
        <v/>
      </c>
      <c r="C32" s="422" t="str">
        <f t="shared" si="3"/>
        <v/>
      </c>
      <c r="D32" s="431" t="str">
        <f>IF(設定!B32&lt;&gt;0,設定!B32,"")</f>
        <v/>
      </c>
      <c r="E32" s="733"/>
      <c r="F32" s="64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71"/>
      <c r="R32" s="981"/>
      <c r="S32" s="64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71"/>
      <c r="AG32" s="991" t="s">
        <v>1926</v>
      </c>
      <c r="AH32" s="94" t="str">
        <f t="shared" si="10"/>
        <v/>
      </c>
      <c r="AI32" s="320" t="str">
        <f t="shared" si="5"/>
        <v/>
      </c>
      <c r="AJ32" s="414">
        <f t="shared" si="1"/>
        <v>0</v>
      </c>
      <c r="AK32" s="414">
        <f t="shared" si="6"/>
        <v>0</v>
      </c>
      <c r="AL32" s="414">
        <f t="shared" si="2"/>
        <v>0</v>
      </c>
      <c r="AM32" s="414">
        <f t="shared" si="7"/>
        <v>0</v>
      </c>
      <c r="AO32" s="414">
        <f t="shared" si="8"/>
        <v>0</v>
      </c>
      <c r="AP32" s="414">
        <f t="shared" si="9"/>
        <v>0</v>
      </c>
    </row>
  </sheetData>
  <sheetProtection algorithmName="SHA-512" hashValue="CfNbaZqCv15upn3iETHFbBSSMDIln9IhlLWNSNwxMDlIKwsMeLtL8xSkPPm+xE8EYyVIuAlSmwkf1AQVQ+Iv0w==" saltValue="3b35WmCEzbUuVX0fPLgtYw==" spinCount="100000" sheet="1" objects="1" scenarios="1"/>
  <mergeCells count="2">
    <mergeCell ref="F3:Q3"/>
    <mergeCell ref="S3:AF3"/>
  </mergeCells>
  <phoneticPr fontId="2"/>
  <conditionalFormatting sqref="D8:AF32">
    <cfRule type="expression" dxfId="394" priority="5">
      <formula>$C8=""</formula>
    </cfRule>
  </conditionalFormatting>
  <conditionalFormatting sqref="E3">
    <cfRule type="expression" dxfId="393" priority="33">
      <formula>$E$3&lt;&gt;""</formula>
    </cfRule>
  </conditionalFormatting>
  <conditionalFormatting sqref="E8:Q32">
    <cfRule type="expression" dxfId="392" priority="2">
      <formula>$AO8&gt;0</formula>
    </cfRule>
  </conditionalFormatting>
  <conditionalFormatting sqref="F3">
    <cfRule type="expression" dxfId="391" priority="19">
      <formula>$F$3&lt;&gt;""</formula>
    </cfRule>
  </conditionalFormatting>
  <conditionalFormatting sqref="F8:Q32">
    <cfRule type="expression" dxfId="390" priority="7">
      <formula>AND($C8&lt;&gt;"",$E8="")</formula>
    </cfRule>
    <cfRule type="expression" dxfId="389" priority="11">
      <formula>AND($C8&lt;&gt;"",$E8="3：行っていない")</formula>
    </cfRule>
  </conditionalFormatting>
  <conditionalFormatting sqref="R3">
    <cfRule type="expression" dxfId="388" priority="10">
      <formula>$R$3&lt;&gt;""</formula>
    </cfRule>
  </conditionalFormatting>
  <conditionalFormatting sqref="R8:AF32">
    <cfRule type="expression" dxfId="387" priority="1">
      <formula>$AP8&gt;0</formula>
    </cfRule>
  </conditionalFormatting>
  <conditionalFormatting sqref="S3">
    <cfRule type="expression" dxfId="386" priority="15">
      <formula>$S$3&lt;&gt;""</formula>
    </cfRule>
  </conditionalFormatting>
  <conditionalFormatting sqref="S8:AF32">
    <cfRule type="expression" dxfId="385" priority="712">
      <formula>AND($C8&lt;&gt;"",$R8="")</formula>
    </cfRule>
    <cfRule type="expression" dxfId="384" priority="713">
      <formula>$R8="3：行っていない"</formula>
    </cfRule>
  </conditionalFormatting>
  <conditionalFormatting sqref="AG3">
    <cfRule type="expression" dxfId="383" priority="9">
      <formula>$AG$3&lt;&gt;""</formula>
    </cfRule>
  </conditionalFormatting>
  <conditionalFormatting sqref="AG7">
    <cfRule type="expression" dxfId="382" priority="4">
      <formula>$A$7=""</formula>
    </cfRule>
  </conditionalFormatting>
  <conditionalFormatting sqref="AH7:AH33">
    <cfRule type="containsText" dxfId="381" priority="30" operator="containsText" text="未入力">
      <formula>NOT(ISERROR(SEARCH("未入力",AH7)))</formula>
    </cfRule>
  </conditionalFormatting>
  <conditionalFormatting sqref="AI8:AI32">
    <cfRule type="expression" dxfId="380" priority="3">
      <formula>$AI8&lt;&gt;""</formula>
    </cfRule>
  </conditionalFormatting>
  <dataValidations count="4">
    <dataValidation type="list" imeMode="disabled" allowBlank="1" showInputMessage="1" showErrorMessage="1" error="整数を入力してください。" sqref="AG7" xr:uid="{00000000-0002-0000-0500-000000000000}">
      <formula1>"1：全学組織を設置している,2：学部等組織を設置している,3：案件ごとに連携している,4：組織の設置や連携は行っていない"</formula1>
    </dataValidation>
    <dataValidation type="list" imeMode="disabled" allowBlank="1" showInputMessage="1" showErrorMessage="1" error="整数を入力してください。" sqref="E33 R33" xr:uid="{00000000-0002-0000-0500-000001000000}">
      <formula1>"1：全部で実施,2：一部で実施,3：未実施"</formula1>
    </dataValidation>
    <dataValidation type="list" imeMode="disabled" allowBlank="1" showInputMessage="1" showErrorMessage="1" error="整数を入力してください。" sqref="S8:AF33 F8:Q33" xr:uid="{00000000-0002-0000-0500-000002000000}">
      <formula1>"○"</formula1>
    </dataValidation>
    <dataValidation type="list" imeMode="disabled" allowBlank="1" showInputMessage="1" showErrorMessage="1" error="整数を入力してください。" sqref="E8:E32 R8:R32" xr:uid="{5916C67F-18A2-43FE-8850-6F1F08AFAC0B}">
      <formula1>"1：全部で行っている,2：一部で行っている,3：行っていない"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71E61-9CB2-4EC4-B909-4817E2379629}">
  <dimension ref="A1:AY2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32.77734375" style="37" customWidth="1"/>
    <col min="6" max="10" width="4.109375" style="37" customWidth="1"/>
    <col min="11" max="11" width="25.77734375" style="37" customWidth="1"/>
    <col min="12" max="20" width="4.109375" style="37" customWidth="1"/>
    <col min="21" max="21" width="10.6640625" style="432" customWidth="1"/>
    <col min="22" max="22" width="10.6640625" style="41" customWidth="1"/>
    <col min="23" max="23" width="16.5546875" style="418" customWidth="1"/>
    <col min="24" max="24" width="16.33203125" style="418" customWidth="1"/>
    <col min="25" max="25" width="16.6640625" style="418" customWidth="1"/>
    <col min="26" max="26" width="17.109375" style="418" customWidth="1"/>
    <col min="27" max="27" width="27.33203125" style="418" customWidth="1"/>
    <col min="28" max="28" width="22.5546875" style="418" customWidth="1"/>
    <col min="29" max="42" width="2.44140625" style="41"/>
    <col min="43" max="51" width="2.44140625" style="320"/>
    <col min="52" max="16384" width="2.44140625" style="37"/>
  </cols>
  <sheetData>
    <row r="1" spans="1:28" ht="13.5" customHeight="1" x14ac:dyDescent="0.2">
      <c r="D1" s="36" t="s">
        <v>3687</v>
      </c>
      <c r="E1" s="36"/>
      <c r="K1" s="36"/>
    </row>
    <row r="2" spans="1:28" ht="13.5" customHeight="1" thickBot="1" x14ac:dyDescent="0.25">
      <c r="D2" s="37" t="s">
        <v>1954</v>
      </c>
    </row>
    <row r="3" spans="1:28" ht="13.5" customHeight="1" x14ac:dyDescent="0.2">
      <c r="A3" s="45"/>
      <c r="B3" s="46"/>
      <c r="C3" s="46"/>
      <c r="D3" s="419"/>
      <c r="E3" s="500" t="str">
        <f>IF(W6=1,"↓未入力あり","")</f>
        <v/>
      </c>
      <c r="F3" s="1154" t="str">
        <f>IF(X6=1,"↓未入力あり","")</f>
        <v/>
      </c>
      <c r="G3" s="1154"/>
      <c r="H3" s="1154"/>
      <c r="I3" s="1154"/>
      <c r="J3" s="1154"/>
      <c r="K3" s="659" t="str">
        <f>IF(Y6=1,"↓未入力あり","")</f>
        <v/>
      </c>
      <c r="L3" s="1155" t="str">
        <f>IF(Z6=1,"↓未入力あり","")</f>
        <v/>
      </c>
      <c r="M3" s="1155"/>
      <c r="N3" s="1155"/>
      <c r="O3" s="1155"/>
      <c r="P3" s="1155"/>
      <c r="Q3" s="1155"/>
      <c r="R3" s="1155"/>
      <c r="S3" s="1155"/>
      <c r="T3" s="1155"/>
      <c r="U3" s="660"/>
    </row>
    <row r="4" spans="1:28" ht="13.5" customHeight="1" x14ac:dyDescent="0.2">
      <c r="A4" s="47"/>
      <c r="B4" s="48"/>
      <c r="C4" s="48"/>
      <c r="D4" s="179"/>
      <c r="E4" s="156" t="s">
        <v>3687</v>
      </c>
      <c r="F4" s="157"/>
      <c r="G4" s="157"/>
      <c r="H4" s="157"/>
      <c r="I4" s="157"/>
      <c r="J4" s="29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660"/>
    </row>
    <row r="5" spans="1:28" ht="13.5" customHeight="1" x14ac:dyDescent="0.2">
      <c r="A5" s="47"/>
      <c r="B5" s="48"/>
      <c r="C5" s="48"/>
      <c r="D5" s="179"/>
      <c r="E5" s="939" t="s">
        <v>3890</v>
      </c>
      <c r="F5" s="839" t="s">
        <v>3688</v>
      </c>
      <c r="G5" s="848"/>
      <c r="H5" s="848"/>
      <c r="I5" s="848"/>
      <c r="J5" s="946"/>
      <c r="K5" s="940" t="s">
        <v>3891</v>
      </c>
      <c r="L5" s="839" t="s">
        <v>3689</v>
      </c>
      <c r="M5" s="848"/>
      <c r="N5" s="848"/>
      <c r="O5" s="848"/>
      <c r="P5" s="848"/>
      <c r="Q5" s="848"/>
      <c r="R5" s="848"/>
      <c r="S5" s="848"/>
      <c r="T5" s="946"/>
      <c r="U5" s="660"/>
      <c r="W5" s="414" t="s">
        <v>3916</v>
      </c>
      <c r="X5" s="414" t="s">
        <v>3909</v>
      </c>
      <c r="Y5" s="414" t="s">
        <v>3910</v>
      </c>
      <c r="Z5" s="414" t="s">
        <v>6854</v>
      </c>
      <c r="AA5" s="414" t="s">
        <v>6549</v>
      </c>
      <c r="AB5" s="414" t="s">
        <v>6858</v>
      </c>
    </row>
    <row r="6" spans="1:28" ht="13.5" customHeight="1" thickBot="1" x14ac:dyDescent="0.25">
      <c r="A6" s="565" t="s">
        <v>3505</v>
      </c>
      <c r="B6" s="566" t="s">
        <v>1921</v>
      </c>
      <c r="C6" s="51" t="s">
        <v>1922</v>
      </c>
      <c r="D6" s="420" t="s">
        <v>1923</v>
      </c>
      <c r="E6" s="785"/>
      <c r="F6" s="81" t="s">
        <v>1929</v>
      </c>
      <c r="G6" s="82" t="s">
        <v>1930</v>
      </c>
      <c r="H6" s="82" t="s">
        <v>1931</v>
      </c>
      <c r="I6" s="82" t="s">
        <v>1932</v>
      </c>
      <c r="J6" s="158" t="s">
        <v>1933</v>
      </c>
      <c r="K6" s="786"/>
      <c r="L6" s="81" t="s">
        <v>1929</v>
      </c>
      <c r="M6" s="82" t="s">
        <v>1930</v>
      </c>
      <c r="N6" s="82" t="s">
        <v>1931</v>
      </c>
      <c r="O6" s="82" t="s">
        <v>1932</v>
      </c>
      <c r="P6" s="82" t="s">
        <v>1933</v>
      </c>
      <c r="Q6" s="82" t="s">
        <v>1934</v>
      </c>
      <c r="R6" s="82" t="s">
        <v>1935</v>
      </c>
      <c r="S6" s="82" t="s">
        <v>1936</v>
      </c>
      <c r="T6" s="158" t="s">
        <v>1937</v>
      </c>
      <c r="U6" s="660"/>
      <c r="W6" s="418">
        <f t="shared" ref="W6:AB6" si="0">W7</f>
        <v>0</v>
      </c>
      <c r="X6" s="418">
        <f t="shared" si="0"/>
        <v>0</v>
      </c>
      <c r="Y6" s="418">
        <f t="shared" si="0"/>
        <v>0</v>
      </c>
      <c r="Z6" s="418">
        <f t="shared" si="0"/>
        <v>0</v>
      </c>
      <c r="AA6" s="418">
        <f t="shared" si="0"/>
        <v>0</v>
      </c>
      <c r="AB6" s="418">
        <f t="shared" si="0"/>
        <v>0</v>
      </c>
    </row>
    <row r="7" spans="1:28" ht="15" customHeight="1" thickBot="1" x14ac:dyDescent="0.25">
      <c r="A7" s="159" t="str">
        <f>IF(設定!$C$4&lt;&gt;"",設定!$C$4&amp;"00","")</f>
        <v/>
      </c>
      <c r="B7" s="160" t="str">
        <f>IF(C7&lt;&gt;"",設定!$D$4,"")</f>
        <v>※シート【学校コード】より、学校コードを入力してください。</v>
      </c>
      <c r="C7" s="160" t="s">
        <v>1924</v>
      </c>
      <c r="D7" s="501" t="s">
        <v>1925</v>
      </c>
      <c r="E7" s="499"/>
      <c r="F7" s="497"/>
      <c r="G7" s="467"/>
      <c r="H7" s="467"/>
      <c r="I7" s="467"/>
      <c r="J7" s="468"/>
      <c r="K7" s="658"/>
      <c r="L7" s="497"/>
      <c r="M7" s="467"/>
      <c r="N7" s="467"/>
      <c r="O7" s="467"/>
      <c r="P7" s="164"/>
      <c r="Q7" s="466"/>
      <c r="R7" s="467"/>
      <c r="S7" s="467"/>
      <c r="T7" s="467"/>
      <c r="U7" s="661" t="str">
        <f>IF(SUM(W7:Z7)&gt;0,"←未入力あり","")</f>
        <v/>
      </c>
      <c r="V7" s="514" t="str">
        <f>IF(SUM(AA7:AB7)&gt;0,"←入力エラー","")</f>
        <v/>
      </c>
      <c r="W7" s="418">
        <f>IF(AND(設定!C4&lt;&gt;"",E7=""),1,0)</f>
        <v>0</v>
      </c>
      <c r="X7" s="418">
        <f>IF(OR(E7="５：行っていない",E7=""),0,IF(AND(E7&lt;&gt;"５：行っていない",COUNTA(F7:J7)=0),1,0))</f>
        <v>0</v>
      </c>
      <c r="Y7" s="418">
        <f>IF(AND(設定!C4&lt;&gt;"",K7=""),1,0)</f>
        <v>0</v>
      </c>
      <c r="Z7" s="418">
        <f>IF(OR(K7="２：行っていない",K7=""),0,IF(AND(E7&lt;&gt;"５：行っていない",COUNTA(L7:T7)=0),1,0))</f>
        <v>0</v>
      </c>
      <c r="AA7" s="418">
        <f>IF(E7="５：行っていない",IF(COUNTA(F7:J7)=0,0,1),0)</f>
        <v>0</v>
      </c>
      <c r="AB7" s="418">
        <f>IF(K7="２：行っていない",IF(COUNTA(L7:T7)=0,0,1),0)</f>
        <v>0</v>
      </c>
    </row>
    <row r="8" spans="1:28" x14ac:dyDescent="0.2">
      <c r="V8" s="514"/>
    </row>
    <row r="9" spans="1:28" x14ac:dyDescent="0.2">
      <c r="V9" s="514"/>
    </row>
    <row r="10" spans="1:28" x14ac:dyDescent="0.2">
      <c r="V10" s="514"/>
    </row>
    <row r="11" spans="1:28" x14ac:dyDescent="0.2">
      <c r="V11" s="514"/>
    </row>
    <row r="12" spans="1:28" x14ac:dyDescent="0.2">
      <c r="V12" s="514"/>
    </row>
    <row r="13" spans="1:28" x14ac:dyDescent="0.2">
      <c r="V13" s="514"/>
    </row>
    <row r="14" spans="1:28" x14ac:dyDescent="0.2">
      <c r="V14" s="514"/>
    </row>
    <row r="15" spans="1:28" x14ac:dyDescent="0.2">
      <c r="V15" s="514"/>
    </row>
    <row r="16" spans="1:28" x14ac:dyDescent="0.2">
      <c r="V16" s="514"/>
    </row>
    <row r="17" spans="22:22" x14ac:dyDescent="0.2">
      <c r="V17" s="514"/>
    </row>
    <row r="18" spans="22:22" x14ac:dyDescent="0.2">
      <c r="V18" s="514"/>
    </row>
    <row r="19" spans="22:22" x14ac:dyDescent="0.2">
      <c r="V19" s="514"/>
    </row>
    <row r="20" spans="22:22" x14ac:dyDescent="0.2">
      <c r="V20" s="514"/>
    </row>
    <row r="21" spans="22:22" x14ac:dyDescent="0.2">
      <c r="V21" s="514"/>
    </row>
  </sheetData>
  <sheetProtection algorithmName="SHA-512" hashValue="DO3GxDhCyAh6tutvhGVMrE4eNsau9sKvJIi1NqNqZQPWvQCBHmeOFih6y36S/UEw7SVqy5GaQ+41q/SPAo64yQ==" saltValue="LizPRxp52TYfbLaaXys3qQ==" spinCount="100000" sheet="1" objects="1" scenarios="1"/>
  <dataConsolidate/>
  <mergeCells count="2">
    <mergeCell ref="F3:J3"/>
    <mergeCell ref="L3:T3"/>
  </mergeCells>
  <phoneticPr fontId="2"/>
  <conditionalFormatting sqref="E3">
    <cfRule type="expression" dxfId="379" priority="10">
      <formula>$E$3&lt;&gt;""</formula>
    </cfRule>
  </conditionalFormatting>
  <conditionalFormatting sqref="E7:J7">
    <cfRule type="expression" dxfId="378" priority="2">
      <formula>$AA$7&gt;0</formula>
    </cfRule>
  </conditionalFormatting>
  <conditionalFormatting sqref="F3 U7 U8:V8">
    <cfRule type="containsText" dxfId="377" priority="22" operator="containsText" text="未入力">
      <formula>NOT(ISERROR(SEARCH("未入力",F3)))</formula>
    </cfRule>
  </conditionalFormatting>
  <conditionalFormatting sqref="F7:J7">
    <cfRule type="expression" dxfId="376" priority="6">
      <formula>$E$7="５：行っていない"</formula>
    </cfRule>
    <cfRule type="expression" dxfId="375" priority="7">
      <formula>$E$7=""</formula>
    </cfRule>
  </conditionalFormatting>
  <conditionalFormatting sqref="K3">
    <cfRule type="expression" dxfId="374" priority="5">
      <formula>$K$3&lt;&gt;""</formula>
    </cfRule>
  </conditionalFormatting>
  <conditionalFormatting sqref="K7:T7">
    <cfRule type="expression" dxfId="373" priority="1">
      <formula>$AB$7&gt;0</formula>
    </cfRule>
  </conditionalFormatting>
  <conditionalFormatting sqref="L3">
    <cfRule type="containsText" dxfId="372" priority="16" operator="containsText" text="未入力">
      <formula>NOT(ISERROR(SEARCH("未入力",L3)))</formula>
    </cfRule>
  </conditionalFormatting>
  <conditionalFormatting sqref="L7:T7">
    <cfRule type="expression" dxfId="371" priority="3">
      <formula>$K$7="２：行っていない"</formula>
    </cfRule>
    <cfRule type="expression" dxfId="370" priority="4">
      <formula>$K$7=""</formula>
    </cfRule>
  </conditionalFormatting>
  <conditionalFormatting sqref="V7:V21">
    <cfRule type="containsText" dxfId="369" priority="20" operator="containsText" text="入力">
      <formula>NOT(ISERROR(SEARCH("入力",V7)))</formula>
    </cfRule>
  </conditionalFormatting>
  <dataValidations count="3">
    <dataValidation type="list" allowBlank="1" showInputMessage="1" showErrorMessage="1" sqref="E7" xr:uid="{995AF0FE-83CE-41CF-8B8A-797CD164BF2E}">
      <formula1>"１：全学で必修科目として行っている,２：全学で必修科目ではないが行っている,３：一部で必修科目として行っている,４：一部で必修科目ではないが行っている,５：行っていない"</formula1>
    </dataValidation>
    <dataValidation type="list" imeMode="disabled" allowBlank="1" showInputMessage="1" showErrorMessage="1" sqref="L7:T7 F7:J7" xr:uid="{FDE6DC45-1982-4E7E-85C1-8CB3A34DFC0B}">
      <formula1>"○"</formula1>
    </dataValidation>
    <dataValidation type="list" allowBlank="1" showInputMessage="1" showErrorMessage="1" sqref="K7" xr:uid="{12A24B5F-B029-4B23-A52B-868A2D7E6C70}">
      <formula1>"１：行っている,２：行っていない"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L5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5.109375" style="37" hidden="1" customWidth="1"/>
    <col min="2" max="2" width="9.6640625" style="37" hidden="1" customWidth="1"/>
    <col min="3" max="3" width="6.33203125" style="37" hidden="1" customWidth="1"/>
    <col min="4" max="4" width="22.44140625" style="37" customWidth="1"/>
    <col min="5" max="5" width="14.33203125" style="37" customWidth="1"/>
    <col min="6" max="11" width="3.6640625" style="37" customWidth="1"/>
    <col min="12" max="12" width="15.44140625" style="37" customWidth="1"/>
    <col min="13" max="19" width="3.6640625" style="37" customWidth="1"/>
    <col min="20" max="20" width="11.77734375" style="37" customWidth="1"/>
    <col min="21" max="21" width="10.6640625" style="37" customWidth="1"/>
    <col min="22" max="22" width="10.6640625" style="41" customWidth="1"/>
    <col min="23" max="23" width="16.77734375" style="414" customWidth="1"/>
    <col min="24" max="24" width="17.21875" style="414" customWidth="1"/>
    <col min="25" max="25" width="16.21875" style="414" customWidth="1"/>
    <col min="26" max="26" width="15.6640625" style="418" customWidth="1"/>
    <col min="27" max="27" width="20.5546875" style="418" customWidth="1"/>
    <col min="28" max="29" width="21.21875" style="418" customWidth="1"/>
    <col min="30" max="30" width="20.88671875" style="418" customWidth="1"/>
    <col min="31" max="64" width="2.44140625" style="41"/>
    <col min="65" max="16384" width="2.44140625" style="37"/>
  </cols>
  <sheetData>
    <row r="1" spans="1:64" ht="13.5" customHeight="1" x14ac:dyDescent="0.2">
      <c r="D1" s="36" t="s">
        <v>3686</v>
      </c>
    </row>
    <row r="2" spans="1:64" ht="13.5" customHeight="1" thickBot="1" x14ac:dyDescent="0.25">
      <c r="D2" s="37" t="s">
        <v>2338</v>
      </c>
      <c r="F2" s="1157"/>
      <c r="G2" s="1157"/>
      <c r="H2" s="1157"/>
      <c r="I2" s="1157"/>
      <c r="J2" s="1157"/>
      <c r="K2" s="1157"/>
      <c r="L2" s="703"/>
      <c r="M2" s="703"/>
      <c r="N2" s="703"/>
      <c r="O2" s="703"/>
      <c r="P2" s="703"/>
      <c r="Q2" s="703"/>
      <c r="R2" s="703"/>
      <c r="S2" s="703"/>
      <c r="T2" s="703"/>
    </row>
    <row r="3" spans="1:64" ht="13.5" customHeight="1" x14ac:dyDescent="0.2">
      <c r="A3" s="45"/>
      <c r="B3" s="46"/>
      <c r="C3" s="135"/>
      <c r="D3" s="45"/>
      <c r="E3" s="629" t="str">
        <f ca="1">IF(W6=1,"↓未入力あり","")</f>
        <v/>
      </c>
      <c r="F3" s="1156" t="str">
        <f ca="1">IF(X6=1,"↓未入力あり","")</f>
        <v/>
      </c>
      <c r="G3" s="1156"/>
      <c r="H3" s="1156"/>
      <c r="I3" s="1156"/>
      <c r="J3" s="1156"/>
      <c r="K3" s="1156"/>
      <c r="L3" s="690" t="str">
        <f ca="1">IF(Y6=1,"↓未入力あり","")</f>
        <v/>
      </c>
      <c r="M3" s="1156" t="str">
        <f ca="1">IF(Z6=1,"↓未入力あり","")</f>
        <v/>
      </c>
      <c r="N3" s="1156"/>
      <c r="O3" s="1156"/>
      <c r="P3" s="1156"/>
      <c r="Q3" s="1156"/>
      <c r="R3" s="1156"/>
      <c r="S3" s="1156"/>
      <c r="T3" s="809" t="str">
        <f ca="1">IF(AA6=1,"↓未入力あり","")</f>
        <v/>
      </c>
    </row>
    <row r="4" spans="1:64" ht="13.5" customHeight="1" x14ac:dyDescent="0.2">
      <c r="A4" s="47"/>
      <c r="B4" s="48"/>
      <c r="C4" s="52"/>
      <c r="D4" s="47"/>
      <c r="E4" s="753" t="s">
        <v>3693</v>
      </c>
      <c r="F4" s="754"/>
      <c r="G4" s="754"/>
      <c r="H4" s="754"/>
      <c r="I4" s="754"/>
      <c r="J4" s="754"/>
      <c r="K4" s="754"/>
      <c r="L4" s="691"/>
      <c r="M4" s="724"/>
      <c r="N4" s="724"/>
      <c r="O4" s="724"/>
      <c r="P4" s="724"/>
      <c r="Q4" s="724"/>
      <c r="R4" s="724"/>
      <c r="S4" s="724"/>
      <c r="T4" s="725"/>
    </row>
    <row r="5" spans="1:64" ht="13.5" customHeight="1" x14ac:dyDescent="0.2">
      <c r="A5" s="47"/>
      <c r="B5" s="48"/>
      <c r="C5" s="52"/>
      <c r="D5" s="47"/>
      <c r="E5" s="947" t="s">
        <v>3905</v>
      </c>
      <c r="F5" s="839" t="s">
        <v>2265</v>
      </c>
      <c r="G5" s="840"/>
      <c r="H5" s="840"/>
      <c r="I5" s="840"/>
      <c r="J5" s="840"/>
      <c r="K5" s="843"/>
      <c r="L5" s="940" t="s">
        <v>4051</v>
      </c>
      <c r="M5" s="839" t="s">
        <v>6845</v>
      </c>
      <c r="N5" s="840"/>
      <c r="O5" s="840"/>
      <c r="P5" s="840"/>
      <c r="Q5" s="840"/>
      <c r="R5" s="840"/>
      <c r="S5" s="840"/>
      <c r="T5" s="397"/>
      <c r="W5" s="414" t="s">
        <v>3916</v>
      </c>
      <c r="X5" s="414" t="s">
        <v>3909</v>
      </c>
      <c r="Y5" s="414" t="s">
        <v>3910</v>
      </c>
      <c r="Z5" s="414" t="s">
        <v>6854</v>
      </c>
      <c r="AA5" s="414" t="s">
        <v>6859</v>
      </c>
      <c r="AB5" s="414" t="s">
        <v>6860</v>
      </c>
      <c r="AC5" s="414" t="s">
        <v>6878</v>
      </c>
      <c r="AD5" s="414" t="s">
        <v>6877</v>
      </c>
    </row>
    <row r="6" spans="1:64" ht="13.5" customHeight="1" thickBot="1" x14ac:dyDescent="0.25">
      <c r="A6" s="436" t="s">
        <v>2698</v>
      </c>
      <c r="B6" s="566" t="s">
        <v>1921</v>
      </c>
      <c r="C6" s="568" t="s">
        <v>1922</v>
      </c>
      <c r="D6" s="50" t="s">
        <v>1923</v>
      </c>
      <c r="E6" s="392"/>
      <c r="F6" s="81" t="s">
        <v>1929</v>
      </c>
      <c r="G6" s="82" t="s">
        <v>1930</v>
      </c>
      <c r="H6" s="82" t="s">
        <v>1931</v>
      </c>
      <c r="I6" s="82" t="s">
        <v>1932</v>
      </c>
      <c r="J6" s="82" t="s">
        <v>1933</v>
      </c>
      <c r="K6" s="302" t="s">
        <v>1934</v>
      </c>
      <c r="L6" s="760" t="s">
        <v>4052</v>
      </c>
      <c r="M6" s="154" t="s">
        <v>1929</v>
      </c>
      <c r="N6" s="82" t="s">
        <v>1930</v>
      </c>
      <c r="O6" s="82" t="s">
        <v>1931</v>
      </c>
      <c r="P6" s="82" t="s">
        <v>1932</v>
      </c>
      <c r="Q6" s="82" t="s">
        <v>1933</v>
      </c>
      <c r="R6" s="97" t="s">
        <v>2022</v>
      </c>
      <c r="S6" s="82" t="s">
        <v>2023</v>
      </c>
      <c r="T6" s="169" t="s">
        <v>3825</v>
      </c>
      <c r="W6" s="414">
        <f t="shared" ref="W6:AD6" ca="1" si="0">IF(SUM(W7:W51)&lt;&gt;0,1,0)</f>
        <v>0</v>
      </c>
      <c r="X6" s="414">
        <f t="shared" ca="1" si="0"/>
        <v>0</v>
      </c>
      <c r="Y6" s="414">
        <f t="shared" ca="1" si="0"/>
        <v>0</v>
      </c>
      <c r="Z6" s="414">
        <f t="shared" ca="1" si="0"/>
        <v>0</v>
      </c>
      <c r="AA6" s="414">
        <f t="shared" ca="1" si="0"/>
        <v>0</v>
      </c>
      <c r="AB6" s="414">
        <f t="shared" ca="1" si="0"/>
        <v>0</v>
      </c>
      <c r="AC6" s="414">
        <f t="shared" ca="1" si="0"/>
        <v>0</v>
      </c>
      <c r="AD6" s="414">
        <f t="shared" si="0"/>
        <v>0</v>
      </c>
    </row>
    <row r="7" spans="1:64" ht="15" customHeight="1" x14ac:dyDescent="0.2">
      <c r="A7" s="39" t="str">
        <f>IF(C7&lt;&gt;"",設定!$C$4&amp;TEXT(ROW(A7)-6,"00"),"")</f>
        <v/>
      </c>
      <c r="B7" s="567" t="str">
        <f>IF(C7&lt;&gt;"",設定!$D$4,"")</f>
        <v/>
      </c>
      <c r="C7" s="430" t="str">
        <f>IF(設定!AH8&lt;&gt;0,設定!AH8,"")</f>
        <v/>
      </c>
      <c r="D7" s="479" t="str">
        <f ca="1">IF(設定!AG8&lt;&gt;0,設定!AG8,"")</f>
        <v/>
      </c>
      <c r="E7" s="140"/>
      <c r="F7" s="61"/>
      <c r="G7" s="88"/>
      <c r="H7" s="88"/>
      <c r="I7" s="88"/>
      <c r="J7" s="88"/>
      <c r="K7" s="982"/>
      <c r="L7" s="980"/>
      <c r="M7" s="150"/>
      <c r="N7" s="726"/>
      <c r="O7" s="726"/>
      <c r="P7" s="726"/>
      <c r="Q7" s="726"/>
      <c r="R7" s="726"/>
      <c r="S7" s="995"/>
      <c r="T7" s="992"/>
      <c r="U7" s="94" t="str">
        <f ca="1">IF(SUM(W7:AA7)&gt;0,"←未入力あり","")</f>
        <v/>
      </c>
      <c r="V7" s="723" t="str">
        <f ca="1">IF(SUM(AB7:AD7)&gt;0,"←入力エラー","")</f>
        <v/>
      </c>
      <c r="W7" s="414">
        <f t="shared" ref="W7:W45" ca="1" si="1">IF($D7&lt;&gt;"",IF(E7="",1,0),0)</f>
        <v>0</v>
      </c>
      <c r="X7" s="414">
        <f ca="1">IF($D7&lt;&gt;"",IF(AND(E7="1：実施している",COUNTIF(F7:K7,"○")=0),1,0),0)</f>
        <v>0</v>
      </c>
      <c r="Y7" s="414">
        <f ca="1">IF($D7&lt;&gt;"",IF(AND(E7="1：実施している",L7=""),1,0),0)</f>
        <v>0</v>
      </c>
      <c r="Z7" s="418">
        <f ca="1">IF($D7&lt;&gt;"",IF(AND(E7="1：実施している",L7="1：実施している",COUNTA(M7:S7)=0),1,0),0)</f>
        <v>0</v>
      </c>
      <c r="AA7" s="418">
        <f ca="1">IF($D7&lt;&gt;"",IF(AND(S7="○",T7=""),1,0),0)</f>
        <v>0</v>
      </c>
      <c r="AB7" s="418">
        <f ca="1">IF(AND($D7&lt;&gt;"",E7="2：実施していない"),IF((COUNTA(F7:T7)&lt;&gt;0),1,0),0)</f>
        <v>0</v>
      </c>
      <c r="AC7" s="418">
        <f ca="1">IF(AND($D7&lt;&gt;"",L7="2：実施していない"),IF((COUNTA(M7:T7)&lt;&gt;0),1,0),0)</f>
        <v>0</v>
      </c>
      <c r="AD7" s="418">
        <f>IF(AND(S7="",T7&lt;&gt;""),1,0)</f>
        <v>0</v>
      </c>
    </row>
    <row r="8" spans="1:64" ht="15" customHeight="1" x14ac:dyDescent="0.2">
      <c r="A8" s="43" t="str">
        <f>IF(C8&lt;&gt;"",設定!$C$4&amp;TEXT(ROW(A8)-6,"00"),"")</f>
        <v/>
      </c>
      <c r="B8" s="214" t="str">
        <f>IF(C8&lt;&gt;"",設定!$D$4,"")</f>
        <v/>
      </c>
      <c r="C8" s="421" t="str">
        <f>IF(設定!AH9&lt;&gt;0,設定!AH9,"")</f>
        <v/>
      </c>
      <c r="D8" s="480" t="str">
        <f ca="1">IF(設定!AG9&lt;&gt;0,設定!AG9,"")</f>
        <v/>
      </c>
      <c r="E8" s="141"/>
      <c r="F8" s="59"/>
      <c r="G8" s="84"/>
      <c r="H8" s="84"/>
      <c r="I8" s="84"/>
      <c r="J8" s="84"/>
      <c r="K8" s="66"/>
      <c r="L8" s="85"/>
      <c r="M8" s="147"/>
      <c r="N8" s="86"/>
      <c r="O8" s="86"/>
      <c r="P8" s="86"/>
      <c r="Q8" s="86"/>
      <c r="R8" s="86"/>
      <c r="S8" s="67"/>
      <c r="T8" s="812"/>
      <c r="U8" s="94" t="str">
        <f t="shared" ref="U8:U51" ca="1" si="2">IF(SUM(W8:AA8)&gt;0,"←未入力あり","")</f>
        <v/>
      </c>
      <c r="V8" s="723" t="str">
        <f t="shared" ref="V8:V51" ca="1" si="3">IF(SUM(AB8:AD8)&gt;0,"←入力エラー","")</f>
        <v/>
      </c>
      <c r="W8" s="414">
        <f t="shared" ca="1" si="1"/>
        <v>0</v>
      </c>
      <c r="X8" s="414">
        <f t="shared" ref="X8:X51" ca="1" si="4">IF($D8&lt;&gt;"",IF(AND(E8="1：実施している",COUNTIF(F8:K8,"○")=0),1,0),0)</f>
        <v>0</v>
      </c>
      <c r="Y8" s="414">
        <f t="shared" ref="Y8:Y51" ca="1" si="5">IF($D8&lt;&gt;"",IF(AND(E8="1：実施している",L8=""),1,0),0)</f>
        <v>0</v>
      </c>
      <c r="Z8" s="418">
        <f t="shared" ref="Z8:Z51" ca="1" si="6">IF($D8&lt;&gt;"",IF(AND(E8="1：実施している",L8="1：実施している",COUNTA(M8:S8)=0),1,0),0)</f>
        <v>0</v>
      </c>
      <c r="AA8" s="418">
        <f t="shared" ref="AA8:AA51" ca="1" si="7">IF($D8&lt;&gt;"",IF(AND(S8="○",T8=""),1,0),0)</f>
        <v>0</v>
      </c>
      <c r="AB8" s="418">
        <f t="shared" ref="AB8:AB51" ca="1" si="8">IF(AND($D8&lt;&gt;"",E8="2：実施していない"),IF((COUNTA(F8:T8)&lt;&gt;0),1,0),0)</f>
        <v>0</v>
      </c>
      <c r="AC8" s="418">
        <f t="shared" ref="AC8:AC51" ca="1" si="9">IF(AND($D8&lt;&gt;"",L8="2：実施していない"),IF((COUNTA(M8:T8)&lt;&gt;0),1,0),0)</f>
        <v>0</v>
      </c>
      <c r="AD8" s="418">
        <f t="shared" ref="AD8:AD51" si="10">IF(AND(S8="",T8&lt;&gt;""),1,0)</f>
        <v>0</v>
      </c>
    </row>
    <row r="9" spans="1:64" ht="15" customHeight="1" x14ac:dyDescent="0.2">
      <c r="A9" s="43" t="str">
        <f>IF(C9&lt;&gt;"",設定!$C$4&amp;TEXT(ROW(A9)-6,"00"),"")</f>
        <v/>
      </c>
      <c r="B9" s="214" t="str">
        <f>IF(C9&lt;&gt;"",設定!$D$4,"")</f>
        <v/>
      </c>
      <c r="C9" s="421" t="str">
        <f>IF(設定!AH10&lt;&gt;0,設定!AH10,"")</f>
        <v/>
      </c>
      <c r="D9" s="480" t="str">
        <f ca="1">IF(設定!AG10&lt;&gt;0,設定!AG10,"")</f>
        <v/>
      </c>
      <c r="E9" s="141"/>
      <c r="F9" s="59"/>
      <c r="G9" s="84"/>
      <c r="H9" s="84"/>
      <c r="I9" s="84"/>
      <c r="J9" s="84"/>
      <c r="K9" s="66"/>
      <c r="L9" s="85"/>
      <c r="M9" s="147"/>
      <c r="N9" s="86"/>
      <c r="O9" s="86"/>
      <c r="P9" s="86"/>
      <c r="Q9" s="86"/>
      <c r="R9" s="86"/>
      <c r="S9" s="67"/>
      <c r="T9" s="812"/>
      <c r="U9" s="94" t="str">
        <f t="shared" ca="1" si="2"/>
        <v/>
      </c>
      <c r="V9" s="723" t="str">
        <f t="shared" ca="1" si="3"/>
        <v/>
      </c>
      <c r="W9" s="414">
        <f t="shared" ca="1" si="1"/>
        <v>0</v>
      </c>
      <c r="X9" s="414">
        <f t="shared" ca="1" si="4"/>
        <v>0</v>
      </c>
      <c r="Y9" s="414">
        <f t="shared" ca="1" si="5"/>
        <v>0</v>
      </c>
      <c r="Z9" s="418">
        <f t="shared" ca="1" si="6"/>
        <v>0</v>
      </c>
      <c r="AA9" s="418">
        <f t="shared" ca="1" si="7"/>
        <v>0</v>
      </c>
      <c r="AB9" s="418">
        <f t="shared" ca="1" si="8"/>
        <v>0</v>
      </c>
      <c r="AC9" s="418">
        <f t="shared" ca="1" si="9"/>
        <v>0</v>
      </c>
      <c r="AD9" s="418">
        <f t="shared" si="10"/>
        <v>0</v>
      </c>
    </row>
    <row r="10" spans="1:64" ht="15" customHeight="1" x14ac:dyDescent="0.2">
      <c r="A10" s="43" t="str">
        <f>IF(C10&lt;&gt;"",設定!$C$4&amp;TEXT(ROW(A10)-6,"00"),"")</f>
        <v/>
      </c>
      <c r="B10" s="214" t="str">
        <f>IF(C10&lt;&gt;"",設定!$D$4,"")</f>
        <v/>
      </c>
      <c r="C10" s="421" t="str">
        <f>IF(設定!AH11&lt;&gt;0,設定!AH11,"")</f>
        <v/>
      </c>
      <c r="D10" s="480" t="str">
        <f ca="1">IF(設定!AG11&lt;&gt;0,設定!AG11,"")</f>
        <v/>
      </c>
      <c r="E10" s="141"/>
      <c r="F10" s="60"/>
      <c r="G10" s="86"/>
      <c r="H10" s="86"/>
      <c r="I10" s="86"/>
      <c r="J10" s="86"/>
      <c r="K10" s="67"/>
      <c r="L10" s="85"/>
      <c r="M10" s="147"/>
      <c r="N10" s="86"/>
      <c r="O10" s="86"/>
      <c r="P10" s="86"/>
      <c r="Q10" s="86"/>
      <c r="R10" s="86"/>
      <c r="S10" s="67"/>
      <c r="T10" s="812"/>
      <c r="U10" s="94" t="str">
        <f t="shared" ca="1" si="2"/>
        <v/>
      </c>
      <c r="V10" s="723" t="str">
        <f t="shared" ca="1" si="3"/>
        <v/>
      </c>
      <c r="W10" s="414">
        <f t="shared" ca="1" si="1"/>
        <v>0</v>
      </c>
      <c r="X10" s="414">
        <f t="shared" ca="1" si="4"/>
        <v>0</v>
      </c>
      <c r="Y10" s="414">
        <f t="shared" ca="1" si="5"/>
        <v>0</v>
      </c>
      <c r="Z10" s="418">
        <f t="shared" ca="1" si="6"/>
        <v>0</v>
      </c>
      <c r="AA10" s="418">
        <f t="shared" ca="1" si="7"/>
        <v>0</v>
      </c>
      <c r="AB10" s="418">
        <f t="shared" ca="1" si="8"/>
        <v>0</v>
      </c>
      <c r="AC10" s="418">
        <f t="shared" ca="1" si="9"/>
        <v>0</v>
      </c>
      <c r="AD10" s="418">
        <f t="shared" si="10"/>
        <v>0</v>
      </c>
    </row>
    <row r="11" spans="1:64" ht="15" customHeight="1" x14ac:dyDescent="0.2">
      <c r="A11" s="111" t="str">
        <f>IF(C11&lt;&gt;"",設定!$C$4&amp;TEXT(ROW(A11)-6,"00"),"")</f>
        <v/>
      </c>
      <c r="B11" s="215" t="str">
        <f>IF(C11&lt;&gt;"",設定!$D$4,"")</f>
        <v/>
      </c>
      <c r="C11" s="603" t="str">
        <f>IF(設定!AH12&lt;&gt;0,設定!AH12,"")</f>
        <v/>
      </c>
      <c r="D11" s="481" t="str">
        <f ca="1">IF(設定!AG12&lt;&gt;0,設定!AG12,"")</f>
        <v/>
      </c>
      <c r="E11" s="142"/>
      <c r="F11" s="62"/>
      <c r="G11" s="90"/>
      <c r="H11" s="90"/>
      <c r="I11" s="90"/>
      <c r="J11" s="90"/>
      <c r="K11" s="69"/>
      <c r="L11" s="87"/>
      <c r="M11" s="149"/>
      <c r="N11" s="86"/>
      <c r="O11" s="86"/>
      <c r="P11" s="86"/>
      <c r="Q11" s="86"/>
      <c r="R11" s="86"/>
      <c r="S11" s="67"/>
      <c r="T11" s="993"/>
      <c r="U11" s="94" t="str">
        <f t="shared" ca="1" si="2"/>
        <v/>
      </c>
      <c r="V11" s="723" t="str">
        <f t="shared" ca="1" si="3"/>
        <v/>
      </c>
      <c r="W11" s="414">
        <f t="shared" ca="1" si="1"/>
        <v>0</v>
      </c>
      <c r="X11" s="414">
        <f t="shared" ca="1" si="4"/>
        <v>0</v>
      </c>
      <c r="Y11" s="414">
        <f t="shared" ca="1" si="5"/>
        <v>0</v>
      </c>
      <c r="Z11" s="418">
        <f t="shared" ca="1" si="6"/>
        <v>0</v>
      </c>
      <c r="AA11" s="418">
        <f t="shared" ca="1" si="7"/>
        <v>0</v>
      </c>
      <c r="AB11" s="418">
        <f t="shared" ca="1" si="8"/>
        <v>0</v>
      </c>
      <c r="AC11" s="418">
        <f t="shared" ca="1" si="9"/>
        <v>0</v>
      </c>
      <c r="AD11" s="418">
        <f t="shared" si="10"/>
        <v>0</v>
      </c>
    </row>
    <row r="12" spans="1:64" ht="15" customHeight="1" x14ac:dyDescent="0.2">
      <c r="A12" s="109" t="str">
        <f>IF(C12&lt;&gt;"",設定!$C$4&amp;TEXT(ROW(A12)-6,"00"),"")</f>
        <v/>
      </c>
      <c r="B12" s="602" t="str">
        <f>IF(C12&lt;&gt;"",設定!$D$4,"")</f>
        <v/>
      </c>
      <c r="C12" s="586" t="str">
        <f>IF(設定!AH13&lt;&gt;0,設定!AH13,"")</f>
        <v/>
      </c>
      <c r="D12" s="482" t="str">
        <f ca="1">IF(設定!AG13&lt;&gt;0,設定!AG13,"")</f>
        <v/>
      </c>
      <c r="E12" s="143"/>
      <c r="F12" s="63"/>
      <c r="G12" s="92"/>
      <c r="H12" s="92"/>
      <c r="I12" s="92"/>
      <c r="J12" s="92"/>
      <c r="K12" s="70"/>
      <c r="L12" s="89"/>
      <c r="M12" s="148"/>
      <c r="N12" s="88"/>
      <c r="O12" s="88"/>
      <c r="P12" s="88"/>
      <c r="Q12" s="88"/>
      <c r="R12" s="88"/>
      <c r="S12" s="68"/>
      <c r="T12" s="994"/>
      <c r="U12" s="94" t="str">
        <f t="shared" ca="1" si="2"/>
        <v/>
      </c>
      <c r="V12" s="723" t="str">
        <f t="shared" ca="1" si="3"/>
        <v/>
      </c>
      <c r="W12" s="414">
        <f t="shared" ca="1" si="1"/>
        <v>0</v>
      </c>
      <c r="X12" s="414">
        <f t="shared" ca="1" si="4"/>
        <v>0</v>
      </c>
      <c r="Y12" s="414">
        <f t="shared" ca="1" si="5"/>
        <v>0</v>
      </c>
      <c r="Z12" s="418">
        <f t="shared" ca="1" si="6"/>
        <v>0</v>
      </c>
      <c r="AA12" s="418">
        <f t="shared" ca="1" si="7"/>
        <v>0</v>
      </c>
      <c r="AB12" s="418">
        <f ca="1">IF(AND($D12&lt;&gt;"",E12="2：実施していない"),IF((COUNTA(F12:T12)&lt;&gt;0),1,0),0)</f>
        <v>0</v>
      </c>
      <c r="AC12" s="418">
        <f t="shared" ca="1" si="9"/>
        <v>0</v>
      </c>
      <c r="AD12" s="418">
        <f t="shared" si="10"/>
        <v>0</v>
      </c>
    </row>
    <row r="13" spans="1:64" ht="15" customHeight="1" x14ac:dyDescent="0.2">
      <c r="A13" s="43" t="str">
        <f>IF(C13&lt;&gt;"",設定!$C$4&amp;TEXT(ROW(A13)-6,"00"),"")</f>
        <v/>
      </c>
      <c r="B13" s="214" t="str">
        <f>IF(C13&lt;&gt;"",設定!$D$4,"")</f>
        <v/>
      </c>
      <c r="C13" s="421" t="str">
        <f>IF(設定!AH14&lt;&gt;0,設定!AH14,"")</f>
        <v/>
      </c>
      <c r="D13" s="480" t="str">
        <f ca="1">IF(設定!AG14&lt;&gt;0,設定!AG14,"")</f>
        <v/>
      </c>
      <c r="E13" s="141"/>
      <c r="F13" s="59"/>
      <c r="G13" s="84"/>
      <c r="H13" s="84"/>
      <c r="I13" s="84"/>
      <c r="J13" s="84"/>
      <c r="K13" s="66"/>
      <c r="L13" s="85"/>
      <c r="M13" s="147"/>
      <c r="N13" s="86"/>
      <c r="O13" s="86"/>
      <c r="P13" s="86"/>
      <c r="Q13" s="86"/>
      <c r="R13" s="86"/>
      <c r="S13" s="67"/>
      <c r="T13" s="812"/>
      <c r="U13" s="94" t="str">
        <f t="shared" ca="1" si="2"/>
        <v/>
      </c>
      <c r="V13" s="723" t="str">
        <f t="shared" ca="1" si="3"/>
        <v/>
      </c>
      <c r="W13" s="414">
        <f t="shared" ca="1" si="1"/>
        <v>0</v>
      </c>
      <c r="X13" s="414">
        <f t="shared" ca="1" si="4"/>
        <v>0</v>
      </c>
      <c r="Y13" s="414">
        <f t="shared" ca="1" si="5"/>
        <v>0</v>
      </c>
      <c r="Z13" s="418">
        <f t="shared" ca="1" si="6"/>
        <v>0</v>
      </c>
      <c r="AA13" s="418">
        <f t="shared" ca="1" si="7"/>
        <v>0</v>
      </c>
      <c r="AB13" s="418">
        <f t="shared" ca="1" si="8"/>
        <v>0</v>
      </c>
      <c r="AC13" s="418">
        <f t="shared" ca="1" si="9"/>
        <v>0</v>
      </c>
      <c r="AD13" s="418">
        <f t="shared" si="10"/>
        <v>0</v>
      </c>
    </row>
    <row r="14" spans="1:64" ht="15" customHeight="1" x14ac:dyDescent="0.2">
      <c r="A14" s="43" t="str">
        <f>IF(C14&lt;&gt;"",設定!$C$4&amp;TEXT(ROW(A14)-6,"00"),"")</f>
        <v/>
      </c>
      <c r="B14" s="214" t="str">
        <f>IF(C14&lt;&gt;"",設定!$D$4,"")</f>
        <v/>
      </c>
      <c r="C14" s="421" t="str">
        <f>IF(設定!AH15&lt;&gt;0,設定!AH15,"")</f>
        <v/>
      </c>
      <c r="D14" s="480" t="str">
        <f ca="1">IF(設定!AG15&lt;&gt;0,設定!AG15,"")</f>
        <v/>
      </c>
      <c r="E14" s="141"/>
      <c r="F14" s="59"/>
      <c r="G14" s="84"/>
      <c r="H14" s="84"/>
      <c r="I14" s="84"/>
      <c r="J14" s="84"/>
      <c r="K14" s="66"/>
      <c r="L14" s="85"/>
      <c r="M14" s="147"/>
      <c r="N14" s="86"/>
      <c r="O14" s="86"/>
      <c r="P14" s="86"/>
      <c r="Q14" s="86"/>
      <c r="R14" s="86"/>
      <c r="S14" s="67"/>
      <c r="T14" s="812"/>
      <c r="U14" s="94" t="str">
        <f t="shared" ca="1" si="2"/>
        <v/>
      </c>
      <c r="V14" s="723" t="str">
        <f t="shared" ca="1" si="3"/>
        <v/>
      </c>
      <c r="W14" s="414">
        <f t="shared" ca="1" si="1"/>
        <v>0</v>
      </c>
      <c r="X14" s="414">
        <f t="shared" ca="1" si="4"/>
        <v>0</v>
      </c>
      <c r="Y14" s="414">
        <f t="shared" ca="1" si="5"/>
        <v>0</v>
      </c>
      <c r="Z14" s="418">
        <f t="shared" ca="1" si="6"/>
        <v>0</v>
      </c>
      <c r="AA14" s="418">
        <f t="shared" ca="1" si="7"/>
        <v>0</v>
      </c>
      <c r="AB14" s="418">
        <f t="shared" ca="1" si="8"/>
        <v>0</v>
      </c>
      <c r="AC14" s="418">
        <f t="shared" ca="1" si="9"/>
        <v>0</v>
      </c>
      <c r="AD14" s="418">
        <f t="shared" si="10"/>
        <v>0</v>
      </c>
    </row>
    <row r="15" spans="1:64" ht="15" customHeight="1" x14ac:dyDescent="0.2">
      <c r="A15" s="43" t="str">
        <f>IF(C15&lt;&gt;"",設定!$C$4&amp;TEXT(ROW(A15)-6,"00"),"")</f>
        <v/>
      </c>
      <c r="B15" s="214" t="str">
        <f>IF(C15&lt;&gt;"",設定!$D$4,"")</f>
        <v/>
      </c>
      <c r="C15" s="421" t="str">
        <f>IF(設定!AH16&lt;&gt;0,設定!AH16,"")</f>
        <v/>
      </c>
      <c r="D15" s="480" t="str">
        <f ca="1">IF(設定!AG16&lt;&gt;0,設定!AG16,"")</f>
        <v/>
      </c>
      <c r="E15" s="141"/>
      <c r="F15" s="60"/>
      <c r="G15" s="86"/>
      <c r="H15" s="86"/>
      <c r="I15" s="86"/>
      <c r="J15" s="86"/>
      <c r="K15" s="67"/>
      <c r="L15" s="85"/>
      <c r="M15" s="147"/>
      <c r="N15" s="86"/>
      <c r="O15" s="86"/>
      <c r="P15" s="86"/>
      <c r="Q15" s="86"/>
      <c r="R15" s="86"/>
      <c r="S15" s="67"/>
      <c r="T15" s="812"/>
      <c r="U15" s="94" t="str">
        <f t="shared" ca="1" si="2"/>
        <v/>
      </c>
      <c r="V15" s="723" t="str">
        <f t="shared" ca="1" si="3"/>
        <v/>
      </c>
      <c r="W15" s="414">
        <f t="shared" ca="1" si="1"/>
        <v>0</v>
      </c>
      <c r="X15" s="414">
        <f t="shared" ca="1" si="4"/>
        <v>0</v>
      </c>
      <c r="Y15" s="414">
        <f t="shared" ca="1" si="5"/>
        <v>0</v>
      </c>
      <c r="Z15" s="418">
        <f t="shared" ca="1" si="6"/>
        <v>0</v>
      </c>
      <c r="AA15" s="418">
        <f t="shared" ca="1" si="7"/>
        <v>0</v>
      </c>
      <c r="AB15" s="418">
        <f t="shared" ca="1" si="8"/>
        <v>0</v>
      </c>
      <c r="AC15" s="418">
        <f t="shared" ca="1" si="9"/>
        <v>0</v>
      </c>
      <c r="AD15" s="418">
        <f t="shared" si="10"/>
        <v>0</v>
      </c>
    </row>
    <row r="16" spans="1:64" s="38" customFormat="1" ht="15" customHeight="1" x14ac:dyDescent="0.2">
      <c r="A16" s="111" t="str">
        <f>IF(C16&lt;&gt;"",設定!$C$4&amp;TEXT(ROW(A16)-6,"00"),"")</f>
        <v/>
      </c>
      <c r="B16" s="215" t="str">
        <f>IF(C16&lt;&gt;"",設定!$D$4,"")</f>
        <v/>
      </c>
      <c r="C16" s="603" t="str">
        <f>IF(設定!AH17&lt;&gt;0,設定!AH17,"")</f>
        <v/>
      </c>
      <c r="D16" s="483" t="str">
        <f ca="1">IF(設定!AG17&lt;&gt;0,設定!AG17,"")</f>
        <v/>
      </c>
      <c r="E16" s="141"/>
      <c r="F16" s="62"/>
      <c r="G16" s="90"/>
      <c r="H16" s="90"/>
      <c r="I16" s="90"/>
      <c r="J16" s="90"/>
      <c r="K16" s="69"/>
      <c r="L16" s="85"/>
      <c r="M16" s="149"/>
      <c r="N16" s="90"/>
      <c r="O16" s="90"/>
      <c r="P16" s="90"/>
      <c r="Q16" s="90"/>
      <c r="R16" s="90"/>
      <c r="S16" s="69"/>
      <c r="T16" s="813"/>
      <c r="U16" s="94" t="str">
        <f t="shared" ca="1" si="2"/>
        <v/>
      </c>
      <c r="V16" s="723" t="str">
        <f t="shared" ca="1" si="3"/>
        <v/>
      </c>
      <c r="W16" s="414">
        <f t="shared" ca="1" si="1"/>
        <v>0</v>
      </c>
      <c r="X16" s="414">
        <f t="shared" ca="1" si="4"/>
        <v>0</v>
      </c>
      <c r="Y16" s="414">
        <f t="shared" ca="1" si="5"/>
        <v>0</v>
      </c>
      <c r="Z16" s="418">
        <f t="shared" ca="1" si="6"/>
        <v>0</v>
      </c>
      <c r="AA16" s="418">
        <f t="shared" ca="1" si="7"/>
        <v>0</v>
      </c>
      <c r="AB16" s="418">
        <f t="shared" ca="1" si="8"/>
        <v>0</v>
      </c>
      <c r="AC16" s="418">
        <f t="shared" ca="1" si="9"/>
        <v>0</v>
      </c>
      <c r="AD16" s="418">
        <f t="shared" si="10"/>
        <v>0</v>
      </c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  <c r="BF16" s="721"/>
      <c r="BG16" s="721"/>
      <c r="BH16" s="721"/>
      <c r="BI16" s="721"/>
      <c r="BJ16" s="721"/>
      <c r="BK16" s="721"/>
      <c r="BL16" s="721"/>
    </row>
    <row r="17" spans="1:64" s="38" customFormat="1" ht="15" customHeight="1" x14ac:dyDescent="0.2">
      <c r="A17" s="109" t="str">
        <f>IF(C17&lt;&gt;"",設定!$C$4&amp;TEXT(ROW(A17)-6,"00"),"")</f>
        <v/>
      </c>
      <c r="B17" s="602" t="str">
        <f>IF(C17&lt;&gt;"",設定!$D$4,"")</f>
        <v/>
      </c>
      <c r="C17" s="586" t="str">
        <f>IF(設定!AH18&lt;&gt;0,設定!AH18,"")</f>
        <v/>
      </c>
      <c r="D17" s="484" t="str">
        <f ca="1">IF(設定!AG18&lt;&gt;0,設定!AG18,"")</f>
        <v/>
      </c>
      <c r="E17" s="143"/>
      <c r="F17" s="63"/>
      <c r="G17" s="92"/>
      <c r="H17" s="92"/>
      <c r="I17" s="92"/>
      <c r="J17" s="92"/>
      <c r="K17" s="70"/>
      <c r="L17" s="89"/>
      <c r="M17" s="148"/>
      <c r="N17" s="88"/>
      <c r="O17" s="88"/>
      <c r="P17" s="88"/>
      <c r="Q17" s="88"/>
      <c r="R17" s="88"/>
      <c r="S17" s="68"/>
      <c r="T17" s="994"/>
      <c r="U17" s="94" t="str">
        <f t="shared" ca="1" si="2"/>
        <v/>
      </c>
      <c r="V17" s="723" t="str">
        <f t="shared" ca="1" si="3"/>
        <v/>
      </c>
      <c r="W17" s="414">
        <f t="shared" ca="1" si="1"/>
        <v>0</v>
      </c>
      <c r="X17" s="414">
        <f t="shared" ca="1" si="4"/>
        <v>0</v>
      </c>
      <c r="Y17" s="414">
        <f t="shared" ca="1" si="5"/>
        <v>0</v>
      </c>
      <c r="Z17" s="418">
        <f t="shared" ca="1" si="6"/>
        <v>0</v>
      </c>
      <c r="AA17" s="418">
        <f t="shared" ca="1" si="7"/>
        <v>0</v>
      </c>
      <c r="AB17" s="418">
        <f t="shared" ca="1" si="8"/>
        <v>0</v>
      </c>
      <c r="AC17" s="418">
        <f t="shared" ca="1" si="9"/>
        <v>0</v>
      </c>
      <c r="AD17" s="418">
        <f t="shared" si="10"/>
        <v>0</v>
      </c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  <c r="BF17" s="721"/>
      <c r="BG17" s="721"/>
      <c r="BH17" s="721"/>
      <c r="BI17" s="721"/>
      <c r="BJ17" s="721"/>
      <c r="BK17" s="721"/>
      <c r="BL17" s="721"/>
    </row>
    <row r="18" spans="1:64" s="38" customFormat="1" ht="15" customHeight="1" x14ac:dyDescent="0.2">
      <c r="A18" s="43" t="str">
        <f>IF(C18&lt;&gt;"",設定!$C$4&amp;TEXT(ROW(A18)-6,"00"),"")</f>
        <v/>
      </c>
      <c r="B18" s="214" t="str">
        <f>IF(C18&lt;&gt;"",設定!$D$4,"")</f>
        <v/>
      </c>
      <c r="C18" s="421" t="str">
        <f>IF(設定!AH19&lt;&gt;0,設定!AH19,"")</f>
        <v/>
      </c>
      <c r="D18" s="480" t="str">
        <f ca="1">IF(設定!AG19&lt;&gt;0,設定!AG19,"")</f>
        <v/>
      </c>
      <c r="E18" s="141"/>
      <c r="F18" s="59"/>
      <c r="G18" s="84"/>
      <c r="H18" s="84"/>
      <c r="I18" s="84"/>
      <c r="J18" s="84"/>
      <c r="K18" s="66"/>
      <c r="L18" s="85"/>
      <c r="M18" s="147"/>
      <c r="N18" s="86"/>
      <c r="O18" s="86"/>
      <c r="P18" s="86"/>
      <c r="Q18" s="86"/>
      <c r="R18" s="86"/>
      <c r="S18" s="67"/>
      <c r="T18" s="812"/>
      <c r="U18" s="94" t="str">
        <f t="shared" ca="1" si="2"/>
        <v/>
      </c>
      <c r="V18" s="723" t="str">
        <f t="shared" ca="1" si="3"/>
        <v/>
      </c>
      <c r="W18" s="414">
        <f t="shared" ca="1" si="1"/>
        <v>0</v>
      </c>
      <c r="X18" s="414">
        <f t="shared" ca="1" si="4"/>
        <v>0</v>
      </c>
      <c r="Y18" s="414">
        <f t="shared" ca="1" si="5"/>
        <v>0</v>
      </c>
      <c r="Z18" s="418">
        <f t="shared" ca="1" si="6"/>
        <v>0</v>
      </c>
      <c r="AA18" s="418">
        <f t="shared" ca="1" si="7"/>
        <v>0</v>
      </c>
      <c r="AB18" s="418">
        <f t="shared" ca="1" si="8"/>
        <v>0</v>
      </c>
      <c r="AC18" s="418">
        <f t="shared" ca="1" si="9"/>
        <v>0</v>
      </c>
      <c r="AD18" s="418">
        <f t="shared" si="10"/>
        <v>0</v>
      </c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  <c r="BF18" s="721"/>
      <c r="BG18" s="721"/>
      <c r="BH18" s="721"/>
      <c r="BI18" s="721"/>
      <c r="BJ18" s="721"/>
      <c r="BK18" s="721"/>
      <c r="BL18" s="721"/>
    </row>
    <row r="19" spans="1:64" s="38" customFormat="1" ht="15" customHeight="1" x14ac:dyDescent="0.2">
      <c r="A19" s="43" t="str">
        <f>IF(C19&lt;&gt;"",設定!$C$4&amp;TEXT(ROW(A19)-6,"00"),"")</f>
        <v/>
      </c>
      <c r="B19" s="214" t="str">
        <f>IF(C19&lt;&gt;"",設定!$D$4,"")</f>
        <v/>
      </c>
      <c r="C19" s="421" t="str">
        <f>IF(設定!AH20&lt;&gt;0,設定!AH20,"")</f>
        <v/>
      </c>
      <c r="D19" s="480" t="str">
        <f ca="1">IF(設定!AG20&lt;&gt;0,設定!AG20,"")</f>
        <v/>
      </c>
      <c r="E19" s="141"/>
      <c r="F19" s="59"/>
      <c r="G19" s="84"/>
      <c r="H19" s="84"/>
      <c r="I19" s="84"/>
      <c r="J19" s="84"/>
      <c r="K19" s="66"/>
      <c r="L19" s="85"/>
      <c r="M19" s="147"/>
      <c r="N19" s="86"/>
      <c r="O19" s="86"/>
      <c r="P19" s="86"/>
      <c r="Q19" s="86"/>
      <c r="R19" s="86"/>
      <c r="S19" s="67"/>
      <c r="T19" s="812"/>
      <c r="U19" s="94" t="str">
        <f t="shared" ca="1" si="2"/>
        <v/>
      </c>
      <c r="V19" s="723" t="str">
        <f t="shared" ca="1" si="3"/>
        <v/>
      </c>
      <c r="W19" s="414">
        <f t="shared" ca="1" si="1"/>
        <v>0</v>
      </c>
      <c r="X19" s="414">
        <f t="shared" ca="1" si="4"/>
        <v>0</v>
      </c>
      <c r="Y19" s="414">
        <f t="shared" ca="1" si="5"/>
        <v>0</v>
      </c>
      <c r="Z19" s="418">
        <f t="shared" ca="1" si="6"/>
        <v>0</v>
      </c>
      <c r="AA19" s="418">
        <f t="shared" ca="1" si="7"/>
        <v>0</v>
      </c>
      <c r="AB19" s="418">
        <f t="shared" ca="1" si="8"/>
        <v>0</v>
      </c>
      <c r="AC19" s="418">
        <f t="shared" ca="1" si="9"/>
        <v>0</v>
      </c>
      <c r="AD19" s="418">
        <f t="shared" si="10"/>
        <v>0</v>
      </c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  <c r="BF19" s="721"/>
      <c r="BG19" s="721"/>
      <c r="BH19" s="721"/>
      <c r="BI19" s="721"/>
      <c r="BJ19" s="721"/>
      <c r="BK19" s="721"/>
      <c r="BL19" s="721"/>
    </row>
    <row r="20" spans="1:64" s="38" customFormat="1" ht="15" customHeight="1" x14ac:dyDescent="0.2">
      <c r="A20" s="43" t="str">
        <f>IF(C20&lt;&gt;"",設定!$C$4&amp;TEXT(ROW(A20)-6,"00"),"")</f>
        <v/>
      </c>
      <c r="B20" s="214" t="str">
        <f>IF(C20&lt;&gt;"",設定!$D$4,"")</f>
        <v/>
      </c>
      <c r="C20" s="421" t="str">
        <f>IF(設定!AH21&lt;&gt;0,設定!AH21,"")</f>
        <v/>
      </c>
      <c r="D20" s="480" t="str">
        <f ca="1">IF(設定!AG21&lt;&gt;0,設定!AG21,"")</f>
        <v/>
      </c>
      <c r="E20" s="141"/>
      <c r="F20" s="60"/>
      <c r="G20" s="86"/>
      <c r="H20" s="86"/>
      <c r="I20" s="86"/>
      <c r="J20" s="86"/>
      <c r="K20" s="67"/>
      <c r="L20" s="85"/>
      <c r="M20" s="147"/>
      <c r="N20" s="86"/>
      <c r="O20" s="86"/>
      <c r="P20" s="86"/>
      <c r="Q20" s="86"/>
      <c r="R20" s="86"/>
      <c r="S20" s="67"/>
      <c r="T20" s="812"/>
      <c r="U20" s="94" t="str">
        <f t="shared" ca="1" si="2"/>
        <v/>
      </c>
      <c r="V20" s="723" t="str">
        <f t="shared" ca="1" si="3"/>
        <v/>
      </c>
      <c r="W20" s="414">
        <f t="shared" ca="1" si="1"/>
        <v>0</v>
      </c>
      <c r="X20" s="414">
        <f t="shared" ca="1" si="4"/>
        <v>0</v>
      </c>
      <c r="Y20" s="414">
        <f t="shared" ca="1" si="5"/>
        <v>0</v>
      </c>
      <c r="Z20" s="418">
        <f t="shared" ca="1" si="6"/>
        <v>0</v>
      </c>
      <c r="AA20" s="418">
        <f t="shared" ca="1" si="7"/>
        <v>0</v>
      </c>
      <c r="AB20" s="418">
        <f t="shared" ca="1" si="8"/>
        <v>0</v>
      </c>
      <c r="AC20" s="418">
        <f t="shared" ca="1" si="9"/>
        <v>0</v>
      </c>
      <c r="AD20" s="418">
        <f t="shared" si="10"/>
        <v>0</v>
      </c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  <c r="BF20" s="721"/>
      <c r="BG20" s="721"/>
      <c r="BH20" s="721"/>
      <c r="BI20" s="721"/>
      <c r="BJ20" s="721"/>
      <c r="BK20" s="721"/>
      <c r="BL20" s="721"/>
    </row>
    <row r="21" spans="1:64" s="38" customFormat="1" ht="15" customHeight="1" x14ac:dyDescent="0.2">
      <c r="A21" s="111" t="str">
        <f>IF(C21&lt;&gt;"",設定!$C$4&amp;TEXT(ROW(A21)-6,"00"),"")</f>
        <v/>
      </c>
      <c r="B21" s="215" t="str">
        <f>IF(C21&lt;&gt;"",設定!$D$4,"")</f>
        <v/>
      </c>
      <c r="C21" s="603" t="str">
        <f>IF(設定!AH22&lt;&gt;0,設定!AH22,"")</f>
        <v/>
      </c>
      <c r="D21" s="481" t="str">
        <f ca="1">IF(設定!AG22&lt;&gt;0,設定!AG22,"")</f>
        <v/>
      </c>
      <c r="E21" s="141"/>
      <c r="F21" s="62"/>
      <c r="G21" s="90"/>
      <c r="H21" s="90"/>
      <c r="I21" s="90"/>
      <c r="J21" s="90"/>
      <c r="K21" s="69"/>
      <c r="L21" s="85"/>
      <c r="M21" s="149"/>
      <c r="N21" s="90"/>
      <c r="O21" s="90"/>
      <c r="P21" s="90"/>
      <c r="Q21" s="90"/>
      <c r="R21" s="90"/>
      <c r="S21" s="69"/>
      <c r="T21" s="813"/>
      <c r="U21" s="94" t="str">
        <f t="shared" ca="1" si="2"/>
        <v/>
      </c>
      <c r="V21" s="723" t="str">
        <f t="shared" ca="1" si="3"/>
        <v/>
      </c>
      <c r="W21" s="414">
        <f t="shared" ca="1" si="1"/>
        <v>0</v>
      </c>
      <c r="X21" s="414">
        <f t="shared" ca="1" si="4"/>
        <v>0</v>
      </c>
      <c r="Y21" s="414">
        <f t="shared" ca="1" si="5"/>
        <v>0</v>
      </c>
      <c r="Z21" s="418">
        <f t="shared" ca="1" si="6"/>
        <v>0</v>
      </c>
      <c r="AA21" s="418">
        <f t="shared" ca="1" si="7"/>
        <v>0</v>
      </c>
      <c r="AB21" s="418">
        <f t="shared" ca="1" si="8"/>
        <v>0</v>
      </c>
      <c r="AC21" s="418">
        <f t="shared" ca="1" si="9"/>
        <v>0</v>
      </c>
      <c r="AD21" s="418">
        <f t="shared" si="10"/>
        <v>0</v>
      </c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  <c r="BF21" s="721"/>
      <c r="BG21" s="721"/>
      <c r="BH21" s="721"/>
      <c r="BI21" s="721"/>
      <c r="BJ21" s="721"/>
      <c r="BK21" s="721"/>
      <c r="BL21" s="721"/>
    </row>
    <row r="22" spans="1:64" s="38" customFormat="1" ht="15" customHeight="1" x14ac:dyDescent="0.2">
      <c r="A22" s="109" t="str">
        <f>IF(C22&lt;&gt;"",設定!$C$4&amp;TEXT(ROW(A22)-6,"00"),"")</f>
        <v/>
      </c>
      <c r="B22" s="602" t="str">
        <f>IF(C22&lt;&gt;"",設定!$D$4,"")</f>
        <v/>
      </c>
      <c r="C22" s="586" t="str">
        <f>IF(設定!AH23&lt;&gt;0,設定!AH23,"")</f>
        <v/>
      </c>
      <c r="D22" s="482" t="str">
        <f ca="1">IF(設定!AG23&lt;&gt;0,設定!AG23,"")</f>
        <v/>
      </c>
      <c r="E22" s="143"/>
      <c r="F22" s="63"/>
      <c r="G22" s="92"/>
      <c r="H22" s="92"/>
      <c r="I22" s="92"/>
      <c r="J22" s="92"/>
      <c r="K22" s="70"/>
      <c r="L22" s="89"/>
      <c r="M22" s="148"/>
      <c r="N22" s="88"/>
      <c r="O22" s="88"/>
      <c r="P22" s="88"/>
      <c r="Q22" s="88"/>
      <c r="R22" s="88"/>
      <c r="S22" s="68"/>
      <c r="T22" s="994"/>
      <c r="U22" s="94" t="str">
        <f t="shared" ca="1" si="2"/>
        <v/>
      </c>
      <c r="V22" s="723" t="str">
        <f t="shared" ca="1" si="3"/>
        <v/>
      </c>
      <c r="W22" s="414">
        <f t="shared" ca="1" si="1"/>
        <v>0</v>
      </c>
      <c r="X22" s="414">
        <f t="shared" ca="1" si="4"/>
        <v>0</v>
      </c>
      <c r="Y22" s="414">
        <f t="shared" ca="1" si="5"/>
        <v>0</v>
      </c>
      <c r="Z22" s="418">
        <f t="shared" ca="1" si="6"/>
        <v>0</v>
      </c>
      <c r="AA22" s="418">
        <f t="shared" ca="1" si="7"/>
        <v>0</v>
      </c>
      <c r="AB22" s="418">
        <f t="shared" ca="1" si="8"/>
        <v>0</v>
      </c>
      <c r="AC22" s="418">
        <f t="shared" ca="1" si="9"/>
        <v>0</v>
      </c>
      <c r="AD22" s="418">
        <f t="shared" si="10"/>
        <v>0</v>
      </c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  <c r="BF22" s="721"/>
      <c r="BG22" s="721"/>
      <c r="BH22" s="721"/>
      <c r="BI22" s="721"/>
      <c r="BJ22" s="721"/>
      <c r="BK22" s="721"/>
      <c r="BL22" s="721"/>
    </row>
    <row r="23" spans="1:64" s="38" customFormat="1" ht="15" customHeight="1" x14ac:dyDescent="0.2">
      <c r="A23" s="43" t="str">
        <f>IF(C23&lt;&gt;"",設定!$C$4&amp;TEXT(ROW(A23)-6,"00"),"")</f>
        <v/>
      </c>
      <c r="B23" s="214" t="str">
        <f>IF(C23&lt;&gt;"",設定!$D$4,"")</f>
        <v/>
      </c>
      <c r="C23" s="421" t="str">
        <f>IF(設定!AH24&lt;&gt;0,設定!AH24,"")</f>
        <v/>
      </c>
      <c r="D23" s="480" t="str">
        <f ca="1">IF(設定!AG24&lt;&gt;0,設定!AG24,"")</f>
        <v/>
      </c>
      <c r="E23" s="141"/>
      <c r="F23" s="59"/>
      <c r="G23" s="84"/>
      <c r="H23" s="84"/>
      <c r="I23" s="84"/>
      <c r="J23" s="84"/>
      <c r="K23" s="66"/>
      <c r="L23" s="85"/>
      <c r="M23" s="147"/>
      <c r="N23" s="86"/>
      <c r="O23" s="86"/>
      <c r="P23" s="86"/>
      <c r="Q23" s="86"/>
      <c r="R23" s="86"/>
      <c r="S23" s="67"/>
      <c r="T23" s="812"/>
      <c r="U23" s="94" t="str">
        <f t="shared" ca="1" si="2"/>
        <v/>
      </c>
      <c r="V23" s="723" t="str">
        <f t="shared" ca="1" si="3"/>
        <v/>
      </c>
      <c r="W23" s="414">
        <f t="shared" ca="1" si="1"/>
        <v>0</v>
      </c>
      <c r="X23" s="414">
        <f t="shared" ca="1" si="4"/>
        <v>0</v>
      </c>
      <c r="Y23" s="414">
        <f t="shared" ca="1" si="5"/>
        <v>0</v>
      </c>
      <c r="Z23" s="418">
        <f t="shared" ca="1" si="6"/>
        <v>0</v>
      </c>
      <c r="AA23" s="418">
        <f t="shared" ca="1" si="7"/>
        <v>0</v>
      </c>
      <c r="AB23" s="418">
        <f t="shared" ca="1" si="8"/>
        <v>0</v>
      </c>
      <c r="AC23" s="418">
        <f t="shared" ca="1" si="9"/>
        <v>0</v>
      </c>
      <c r="AD23" s="418">
        <f t="shared" si="10"/>
        <v>0</v>
      </c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  <c r="BF23" s="721"/>
      <c r="BG23" s="721"/>
      <c r="BH23" s="721"/>
      <c r="BI23" s="721"/>
      <c r="BJ23" s="721"/>
      <c r="BK23" s="721"/>
      <c r="BL23" s="721"/>
    </row>
    <row r="24" spans="1:64" s="38" customFormat="1" ht="15" customHeight="1" x14ac:dyDescent="0.2">
      <c r="A24" s="43" t="str">
        <f>IF(C24&lt;&gt;"",設定!$C$4&amp;TEXT(ROW(A24)-6,"00"),"")</f>
        <v/>
      </c>
      <c r="B24" s="214" t="str">
        <f>IF(C24&lt;&gt;"",設定!$D$4,"")</f>
        <v/>
      </c>
      <c r="C24" s="421" t="str">
        <f>IF(設定!AH25&lt;&gt;0,設定!AH25,"")</f>
        <v/>
      </c>
      <c r="D24" s="480" t="str">
        <f ca="1">IF(設定!AG25&lt;&gt;0,設定!AG25,"")</f>
        <v/>
      </c>
      <c r="E24" s="141"/>
      <c r="F24" s="59"/>
      <c r="G24" s="84"/>
      <c r="H24" s="84"/>
      <c r="I24" s="84"/>
      <c r="J24" s="84"/>
      <c r="K24" s="66"/>
      <c r="L24" s="85"/>
      <c r="M24" s="147"/>
      <c r="N24" s="86"/>
      <c r="O24" s="86"/>
      <c r="P24" s="86"/>
      <c r="Q24" s="86"/>
      <c r="R24" s="86"/>
      <c r="S24" s="67"/>
      <c r="T24" s="812"/>
      <c r="U24" s="94" t="str">
        <f t="shared" ca="1" si="2"/>
        <v/>
      </c>
      <c r="V24" s="723" t="str">
        <f t="shared" ca="1" si="3"/>
        <v/>
      </c>
      <c r="W24" s="414">
        <f t="shared" ca="1" si="1"/>
        <v>0</v>
      </c>
      <c r="X24" s="414">
        <f t="shared" ca="1" si="4"/>
        <v>0</v>
      </c>
      <c r="Y24" s="414">
        <f t="shared" ca="1" si="5"/>
        <v>0</v>
      </c>
      <c r="Z24" s="418">
        <f t="shared" ca="1" si="6"/>
        <v>0</v>
      </c>
      <c r="AA24" s="418">
        <f t="shared" ca="1" si="7"/>
        <v>0</v>
      </c>
      <c r="AB24" s="418">
        <f t="shared" ca="1" si="8"/>
        <v>0</v>
      </c>
      <c r="AC24" s="418">
        <f t="shared" ca="1" si="9"/>
        <v>0</v>
      </c>
      <c r="AD24" s="418">
        <f t="shared" si="10"/>
        <v>0</v>
      </c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  <c r="BF24" s="721"/>
      <c r="BG24" s="721"/>
      <c r="BH24" s="721"/>
      <c r="BI24" s="721"/>
      <c r="BJ24" s="721"/>
      <c r="BK24" s="721"/>
      <c r="BL24" s="721"/>
    </row>
    <row r="25" spans="1:64" s="38" customFormat="1" ht="15" customHeight="1" x14ac:dyDescent="0.2">
      <c r="A25" s="43" t="str">
        <f>IF(C25&lt;&gt;"",設定!$C$4&amp;TEXT(ROW(A25)-6,"00"),"")</f>
        <v/>
      </c>
      <c r="B25" s="214" t="str">
        <f>IF(C25&lt;&gt;"",設定!$D$4,"")</f>
        <v/>
      </c>
      <c r="C25" s="421" t="str">
        <f>IF(設定!AH26&lt;&gt;0,設定!AH26,"")</f>
        <v/>
      </c>
      <c r="D25" s="480" t="str">
        <f ca="1">IF(設定!AG26&lt;&gt;0,設定!AG26,"")</f>
        <v/>
      </c>
      <c r="E25" s="141"/>
      <c r="F25" s="60"/>
      <c r="G25" s="86"/>
      <c r="H25" s="86"/>
      <c r="I25" s="86"/>
      <c r="J25" s="86"/>
      <c r="K25" s="67"/>
      <c r="L25" s="85"/>
      <c r="M25" s="147"/>
      <c r="N25" s="86"/>
      <c r="O25" s="86"/>
      <c r="P25" s="86"/>
      <c r="Q25" s="86"/>
      <c r="R25" s="86"/>
      <c r="S25" s="67"/>
      <c r="T25" s="812"/>
      <c r="U25" s="94" t="str">
        <f t="shared" ca="1" si="2"/>
        <v/>
      </c>
      <c r="V25" s="723" t="str">
        <f t="shared" ca="1" si="3"/>
        <v/>
      </c>
      <c r="W25" s="414">
        <f t="shared" ca="1" si="1"/>
        <v>0</v>
      </c>
      <c r="X25" s="414">
        <f t="shared" ca="1" si="4"/>
        <v>0</v>
      </c>
      <c r="Y25" s="414">
        <f t="shared" ca="1" si="5"/>
        <v>0</v>
      </c>
      <c r="Z25" s="418">
        <f t="shared" ca="1" si="6"/>
        <v>0</v>
      </c>
      <c r="AA25" s="418">
        <f t="shared" ca="1" si="7"/>
        <v>0</v>
      </c>
      <c r="AB25" s="418">
        <f t="shared" ca="1" si="8"/>
        <v>0</v>
      </c>
      <c r="AC25" s="418">
        <f t="shared" ca="1" si="9"/>
        <v>0</v>
      </c>
      <c r="AD25" s="418">
        <f t="shared" si="10"/>
        <v>0</v>
      </c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  <c r="BF25" s="721"/>
      <c r="BG25" s="721"/>
      <c r="BH25" s="721"/>
      <c r="BI25" s="721"/>
      <c r="BJ25" s="721"/>
      <c r="BK25" s="721"/>
      <c r="BL25" s="721"/>
    </row>
    <row r="26" spans="1:64" s="38" customFormat="1" ht="15" customHeight="1" x14ac:dyDescent="0.2">
      <c r="A26" s="111" t="str">
        <f>IF(C26&lt;&gt;"",設定!$C$4&amp;TEXT(ROW(A26)-6,"00"),"")</f>
        <v/>
      </c>
      <c r="B26" s="215" t="str">
        <f>IF(C26&lt;&gt;"",設定!$D$4,"")</f>
        <v/>
      </c>
      <c r="C26" s="603" t="str">
        <f>IF(設定!AH27&lt;&gt;0,設定!AH27,"")</f>
        <v/>
      </c>
      <c r="D26" s="481" t="str">
        <f ca="1">IF(設定!AG27&lt;&gt;0,設定!AG27,"")</f>
        <v/>
      </c>
      <c r="E26" s="141"/>
      <c r="F26" s="62"/>
      <c r="G26" s="90"/>
      <c r="H26" s="90"/>
      <c r="I26" s="90"/>
      <c r="J26" s="90"/>
      <c r="K26" s="69"/>
      <c r="L26" s="85"/>
      <c r="M26" s="149"/>
      <c r="N26" s="90"/>
      <c r="O26" s="90"/>
      <c r="P26" s="90"/>
      <c r="Q26" s="90"/>
      <c r="R26" s="90"/>
      <c r="S26" s="69"/>
      <c r="T26" s="813"/>
      <c r="U26" s="94" t="str">
        <f t="shared" ca="1" si="2"/>
        <v/>
      </c>
      <c r="V26" s="723" t="str">
        <f t="shared" ca="1" si="3"/>
        <v/>
      </c>
      <c r="W26" s="414">
        <f t="shared" ca="1" si="1"/>
        <v>0</v>
      </c>
      <c r="X26" s="414">
        <f t="shared" ca="1" si="4"/>
        <v>0</v>
      </c>
      <c r="Y26" s="414">
        <f t="shared" ca="1" si="5"/>
        <v>0</v>
      </c>
      <c r="Z26" s="418">
        <f t="shared" ca="1" si="6"/>
        <v>0</v>
      </c>
      <c r="AA26" s="418">
        <f t="shared" ca="1" si="7"/>
        <v>0</v>
      </c>
      <c r="AB26" s="418">
        <f t="shared" ca="1" si="8"/>
        <v>0</v>
      </c>
      <c r="AC26" s="418">
        <f t="shared" ca="1" si="9"/>
        <v>0</v>
      </c>
      <c r="AD26" s="418">
        <f t="shared" si="10"/>
        <v>0</v>
      </c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721"/>
      <c r="BL26" s="721"/>
    </row>
    <row r="27" spans="1:64" s="38" customFormat="1" ht="15" customHeight="1" x14ac:dyDescent="0.2">
      <c r="A27" s="109" t="str">
        <f>IF(C27&lt;&gt;"",設定!$C$4&amp;TEXT(ROW(A27)-6,"00"),"")</f>
        <v/>
      </c>
      <c r="B27" s="602" t="str">
        <f>IF(C27&lt;&gt;"",設定!$D$4,"")</f>
        <v/>
      </c>
      <c r="C27" s="586" t="str">
        <f>IF(設定!AH28&lt;&gt;0,設定!AH28,"")</f>
        <v/>
      </c>
      <c r="D27" s="482" t="str">
        <f ca="1">IF(設定!AG28&lt;&gt;0,設定!AG28,"")</f>
        <v/>
      </c>
      <c r="E27" s="143"/>
      <c r="F27" s="63"/>
      <c r="G27" s="92"/>
      <c r="H27" s="92"/>
      <c r="I27" s="92"/>
      <c r="J27" s="92"/>
      <c r="K27" s="70"/>
      <c r="L27" s="89"/>
      <c r="M27" s="148"/>
      <c r="N27" s="88"/>
      <c r="O27" s="88"/>
      <c r="P27" s="88"/>
      <c r="Q27" s="88"/>
      <c r="R27" s="88"/>
      <c r="S27" s="68"/>
      <c r="T27" s="994"/>
      <c r="U27" s="94" t="str">
        <f t="shared" ca="1" si="2"/>
        <v/>
      </c>
      <c r="V27" s="723" t="str">
        <f t="shared" ca="1" si="3"/>
        <v/>
      </c>
      <c r="W27" s="414">
        <f t="shared" ca="1" si="1"/>
        <v>0</v>
      </c>
      <c r="X27" s="414">
        <f t="shared" ca="1" si="4"/>
        <v>0</v>
      </c>
      <c r="Y27" s="414">
        <f t="shared" ca="1" si="5"/>
        <v>0</v>
      </c>
      <c r="Z27" s="418">
        <f t="shared" ca="1" si="6"/>
        <v>0</v>
      </c>
      <c r="AA27" s="418">
        <f t="shared" ca="1" si="7"/>
        <v>0</v>
      </c>
      <c r="AB27" s="418">
        <f t="shared" ca="1" si="8"/>
        <v>0</v>
      </c>
      <c r="AC27" s="418">
        <f t="shared" ca="1" si="9"/>
        <v>0</v>
      </c>
      <c r="AD27" s="418">
        <f t="shared" si="10"/>
        <v>0</v>
      </c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  <c r="BF27" s="721"/>
      <c r="BG27" s="721"/>
      <c r="BH27" s="721"/>
      <c r="BI27" s="721"/>
      <c r="BJ27" s="721"/>
      <c r="BK27" s="721"/>
      <c r="BL27" s="721"/>
    </row>
    <row r="28" spans="1:64" s="38" customFormat="1" ht="15" customHeight="1" x14ac:dyDescent="0.2">
      <c r="A28" s="43" t="str">
        <f>IF(C28&lt;&gt;"",設定!$C$4&amp;TEXT(ROW(A28)-6,"00"),"")</f>
        <v/>
      </c>
      <c r="B28" s="214" t="str">
        <f>IF(C28&lt;&gt;"",設定!$D$4,"")</f>
        <v/>
      </c>
      <c r="C28" s="421" t="str">
        <f>IF(設定!AH29&lt;&gt;0,設定!AH29,"")</f>
        <v/>
      </c>
      <c r="D28" s="480" t="str">
        <f ca="1">IF(設定!AG29&lt;&gt;0,設定!AG29,"")</f>
        <v/>
      </c>
      <c r="E28" s="141"/>
      <c r="F28" s="59"/>
      <c r="G28" s="84"/>
      <c r="H28" s="84"/>
      <c r="I28" s="84"/>
      <c r="J28" s="84"/>
      <c r="K28" s="66"/>
      <c r="L28" s="85"/>
      <c r="M28" s="147"/>
      <c r="N28" s="86"/>
      <c r="O28" s="86"/>
      <c r="P28" s="86"/>
      <c r="Q28" s="86"/>
      <c r="R28" s="86"/>
      <c r="S28" s="67"/>
      <c r="T28" s="812"/>
      <c r="U28" s="94" t="str">
        <f t="shared" ca="1" si="2"/>
        <v/>
      </c>
      <c r="V28" s="723" t="str">
        <f t="shared" ca="1" si="3"/>
        <v/>
      </c>
      <c r="W28" s="414">
        <f t="shared" ca="1" si="1"/>
        <v>0</v>
      </c>
      <c r="X28" s="414">
        <f t="shared" ca="1" si="4"/>
        <v>0</v>
      </c>
      <c r="Y28" s="414">
        <f t="shared" ca="1" si="5"/>
        <v>0</v>
      </c>
      <c r="Z28" s="418">
        <f t="shared" ca="1" si="6"/>
        <v>0</v>
      </c>
      <c r="AA28" s="418">
        <f t="shared" ca="1" si="7"/>
        <v>0</v>
      </c>
      <c r="AB28" s="418">
        <f t="shared" ca="1" si="8"/>
        <v>0</v>
      </c>
      <c r="AC28" s="418">
        <f t="shared" ca="1" si="9"/>
        <v>0</v>
      </c>
      <c r="AD28" s="418">
        <f t="shared" si="10"/>
        <v>0</v>
      </c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  <c r="BF28" s="721"/>
      <c r="BG28" s="721"/>
      <c r="BH28" s="721"/>
      <c r="BI28" s="721"/>
      <c r="BJ28" s="721"/>
      <c r="BK28" s="721"/>
      <c r="BL28" s="721"/>
    </row>
    <row r="29" spans="1:64" s="38" customFormat="1" ht="15" customHeight="1" x14ac:dyDescent="0.2">
      <c r="A29" s="43" t="str">
        <f>IF(C29&lt;&gt;"",設定!$C$4&amp;TEXT(ROW(A29)-6,"00"),"")</f>
        <v/>
      </c>
      <c r="B29" s="214" t="str">
        <f>IF(C29&lt;&gt;"",設定!$D$4,"")</f>
        <v/>
      </c>
      <c r="C29" s="421" t="str">
        <f>IF(設定!AH30&lt;&gt;0,設定!AH30,"")</f>
        <v/>
      </c>
      <c r="D29" s="480" t="str">
        <f ca="1">IF(設定!AG30&lt;&gt;0,設定!AG30,"")</f>
        <v/>
      </c>
      <c r="E29" s="141"/>
      <c r="F29" s="59"/>
      <c r="G29" s="84"/>
      <c r="H29" s="84"/>
      <c r="I29" s="84"/>
      <c r="J29" s="84"/>
      <c r="K29" s="66"/>
      <c r="L29" s="85"/>
      <c r="M29" s="147"/>
      <c r="N29" s="86"/>
      <c r="O29" s="86"/>
      <c r="P29" s="86"/>
      <c r="Q29" s="86"/>
      <c r="R29" s="86"/>
      <c r="S29" s="67"/>
      <c r="T29" s="812"/>
      <c r="U29" s="94" t="str">
        <f t="shared" ca="1" si="2"/>
        <v/>
      </c>
      <c r="V29" s="723" t="str">
        <f t="shared" ca="1" si="3"/>
        <v/>
      </c>
      <c r="W29" s="414">
        <f t="shared" ca="1" si="1"/>
        <v>0</v>
      </c>
      <c r="X29" s="414">
        <f t="shared" ca="1" si="4"/>
        <v>0</v>
      </c>
      <c r="Y29" s="414">
        <f t="shared" ca="1" si="5"/>
        <v>0</v>
      </c>
      <c r="Z29" s="418">
        <f t="shared" ca="1" si="6"/>
        <v>0</v>
      </c>
      <c r="AA29" s="418">
        <f t="shared" ca="1" si="7"/>
        <v>0</v>
      </c>
      <c r="AB29" s="418">
        <f t="shared" ca="1" si="8"/>
        <v>0</v>
      </c>
      <c r="AC29" s="418">
        <f t="shared" ca="1" si="9"/>
        <v>0</v>
      </c>
      <c r="AD29" s="418">
        <f t="shared" si="10"/>
        <v>0</v>
      </c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  <c r="BF29" s="721"/>
      <c r="BG29" s="721"/>
      <c r="BH29" s="721"/>
      <c r="BI29" s="721"/>
      <c r="BJ29" s="721"/>
      <c r="BK29" s="721"/>
      <c r="BL29" s="721"/>
    </row>
    <row r="30" spans="1:64" s="38" customFormat="1" ht="15" customHeight="1" x14ac:dyDescent="0.2">
      <c r="A30" s="43" t="str">
        <f>IF(C30&lt;&gt;"",設定!$C$4&amp;TEXT(ROW(A30)-6,"00"),"")</f>
        <v/>
      </c>
      <c r="B30" s="214" t="str">
        <f>IF(C30&lt;&gt;"",設定!$D$4,"")</f>
        <v/>
      </c>
      <c r="C30" s="421" t="str">
        <f>IF(設定!AH31&lt;&gt;0,設定!AH31,"")</f>
        <v/>
      </c>
      <c r="D30" s="480" t="str">
        <f ca="1">IF(設定!AG31&lt;&gt;0,設定!AG31,"")</f>
        <v/>
      </c>
      <c r="E30" s="141"/>
      <c r="F30" s="59"/>
      <c r="G30" s="84"/>
      <c r="H30" s="84"/>
      <c r="I30" s="84"/>
      <c r="J30" s="84"/>
      <c r="K30" s="66"/>
      <c r="L30" s="85"/>
      <c r="M30" s="147"/>
      <c r="N30" s="86"/>
      <c r="O30" s="86"/>
      <c r="P30" s="86"/>
      <c r="Q30" s="86"/>
      <c r="R30" s="86"/>
      <c r="S30" s="67"/>
      <c r="T30" s="812"/>
      <c r="U30" s="94" t="str">
        <f t="shared" ca="1" si="2"/>
        <v/>
      </c>
      <c r="V30" s="723" t="str">
        <f t="shared" ca="1" si="3"/>
        <v/>
      </c>
      <c r="W30" s="414">
        <f t="shared" ca="1" si="1"/>
        <v>0</v>
      </c>
      <c r="X30" s="414">
        <f t="shared" ca="1" si="4"/>
        <v>0</v>
      </c>
      <c r="Y30" s="414">
        <f t="shared" ca="1" si="5"/>
        <v>0</v>
      </c>
      <c r="Z30" s="418">
        <f t="shared" ca="1" si="6"/>
        <v>0</v>
      </c>
      <c r="AA30" s="418">
        <f t="shared" ca="1" si="7"/>
        <v>0</v>
      </c>
      <c r="AB30" s="418">
        <f t="shared" ca="1" si="8"/>
        <v>0</v>
      </c>
      <c r="AC30" s="418">
        <f t="shared" ca="1" si="9"/>
        <v>0</v>
      </c>
      <c r="AD30" s="418">
        <f t="shared" si="10"/>
        <v>0</v>
      </c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</row>
    <row r="31" spans="1:64" s="38" customFormat="1" ht="15" customHeight="1" x14ac:dyDescent="0.2">
      <c r="A31" s="111" t="str">
        <f>IF(C31&lt;&gt;"",設定!$C$4&amp;TEXT(ROW(A31)-6,"00"),"")</f>
        <v/>
      </c>
      <c r="B31" s="215" t="str">
        <f>IF(C31&lt;&gt;"",設定!$D$4,"")</f>
        <v/>
      </c>
      <c r="C31" s="603" t="str">
        <f>IF(設定!AH32&lt;&gt;0,設定!AH32,"")</f>
        <v/>
      </c>
      <c r="D31" s="483" t="str">
        <f ca="1">IF(設定!AG32&lt;&gt;0,設定!AG32,"")</f>
        <v/>
      </c>
      <c r="E31" s="141"/>
      <c r="F31" s="62"/>
      <c r="G31" s="90"/>
      <c r="H31" s="90"/>
      <c r="I31" s="90"/>
      <c r="J31" s="90"/>
      <c r="K31" s="69"/>
      <c r="L31" s="85"/>
      <c r="M31" s="149"/>
      <c r="N31" s="90"/>
      <c r="O31" s="90"/>
      <c r="P31" s="90"/>
      <c r="Q31" s="90"/>
      <c r="R31" s="90"/>
      <c r="S31" s="69"/>
      <c r="T31" s="813"/>
      <c r="U31" s="94" t="str">
        <f t="shared" ca="1" si="2"/>
        <v/>
      </c>
      <c r="V31" s="723" t="str">
        <f t="shared" ca="1" si="3"/>
        <v/>
      </c>
      <c r="W31" s="414">
        <f t="shared" ca="1" si="1"/>
        <v>0</v>
      </c>
      <c r="X31" s="414">
        <f t="shared" ca="1" si="4"/>
        <v>0</v>
      </c>
      <c r="Y31" s="414">
        <f t="shared" ca="1" si="5"/>
        <v>0</v>
      </c>
      <c r="Z31" s="418">
        <f t="shared" ca="1" si="6"/>
        <v>0</v>
      </c>
      <c r="AA31" s="418">
        <f t="shared" ca="1" si="7"/>
        <v>0</v>
      </c>
      <c r="AB31" s="418">
        <f t="shared" ca="1" si="8"/>
        <v>0</v>
      </c>
      <c r="AC31" s="418">
        <f t="shared" ca="1" si="9"/>
        <v>0</v>
      </c>
      <c r="AD31" s="418">
        <f t="shared" si="10"/>
        <v>0</v>
      </c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  <c r="BF31" s="721"/>
      <c r="BG31" s="721"/>
      <c r="BH31" s="721"/>
      <c r="BI31" s="721"/>
      <c r="BJ31" s="721"/>
      <c r="BK31" s="721"/>
      <c r="BL31" s="721"/>
    </row>
    <row r="32" spans="1:64" ht="15" customHeight="1" x14ac:dyDescent="0.2">
      <c r="A32" s="109" t="str">
        <f>IF(C32&lt;&gt;"",設定!$C$4&amp;TEXT(ROW(A32)-6,"00"),"")</f>
        <v/>
      </c>
      <c r="B32" s="602" t="str">
        <f>IF(C32&lt;&gt;"",設定!$D$4,"")</f>
        <v/>
      </c>
      <c r="C32" s="586" t="str">
        <f>IF(設定!AH33&lt;&gt;0,設定!AH33,"")</f>
        <v/>
      </c>
      <c r="D32" s="484" t="str">
        <f ca="1">IF(設定!AG33&lt;&gt;0,設定!AG33,"")</f>
        <v/>
      </c>
      <c r="E32" s="143"/>
      <c r="F32" s="63"/>
      <c r="G32" s="92"/>
      <c r="H32" s="92"/>
      <c r="I32" s="92"/>
      <c r="J32" s="92"/>
      <c r="K32" s="70"/>
      <c r="L32" s="89"/>
      <c r="M32" s="148"/>
      <c r="N32" s="88"/>
      <c r="O32" s="88"/>
      <c r="P32" s="88"/>
      <c r="Q32" s="88"/>
      <c r="R32" s="88"/>
      <c r="S32" s="68"/>
      <c r="T32" s="994"/>
      <c r="U32" s="94" t="str">
        <f t="shared" ca="1" si="2"/>
        <v/>
      </c>
      <c r="V32" s="723" t="str">
        <f t="shared" ca="1" si="3"/>
        <v/>
      </c>
      <c r="W32" s="414">
        <f t="shared" ca="1" si="1"/>
        <v>0</v>
      </c>
      <c r="X32" s="414">
        <f t="shared" ca="1" si="4"/>
        <v>0</v>
      </c>
      <c r="Y32" s="414">
        <f t="shared" ca="1" si="5"/>
        <v>0</v>
      </c>
      <c r="Z32" s="418">
        <f t="shared" ca="1" si="6"/>
        <v>0</v>
      </c>
      <c r="AA32" s="418">
        <f t="shared" ca="1" si="7"/>
        <v>0</v>
      </c>
      <c r="AB32" s="418">
        <f t="shared" ca="1" si="8"/>
        <v>0</v>
      </c>
      <c r="AC32" s="418">
        <f t="shared" ca="1" si="9"/>
        <v>0</v>
      </c>
      <c r="AD32" s="418">
        <f t="shared" si="10"/>
        <v>0</v>
      </c>
    </row>
    <row r="33" spans="1:64" ht="15" customHeight="1" x14ac:dyDescent="0.2">
      <c r="A33" s="43" t="str">
        <f>IF(C33&lt;&gt;"",設定!$C$4&amp;TEXT(ROW(A33)-6,"00"),"")</f>
        <v/>
      </c>
      <c r="B33" s="214" t="str">
        <f>IF(C33&lt;&gt;"",設定!$D$4,"")</f>
        <v/>
      </c>
      <c r="C33" s="421" t="str">
        <f>IF(設定!AH34&lt;&gt;0,設定!AH34,"")</f>
        <v/>
      </c>
      <c r="D33" s="480" t="str">
        <f ca="1">IF(設定!AG34&lt;&gt;0,設定!AG34,"")</f>
        <v/>
      </c>
      <c r="E33" s="141"/>
      <c r="F33" s="59"/>
      <c r="G33" s="84"/>
      <c r="H33" s="84"/>
      <c r="I33" s="84"/>
      <c r="J33" s="84"/>
      <c r="K33" s="66"/>
      <c r="L33" s="85"/>
      <c r="M33" s="147"/>
      <c r="N33" s="86"/>
      <c r="O33" s="86"/>
      <c r="P33" s="86"/>
      <c r="Q33" s="86"/>
      <c r="R33" s="86"/>
      <c r="S33" s="67"/>
      <c r="T33" s="812"/>
      <c r="U33" s="94" t="str">
        <f t="shared" ca="1" si="2"/>
        <v/>
      </c>
      <c r="V33" s="723" t="str">
        <f t="shared" ca="1" si="3"/>
        <v/>
      </c>
      <c r="W33" s="414">
        <f t="shared" ca="1" si="1"/>
        <v>0</v>
      </c>
      <c r="X33" s="414">
        <f t="shared" ca="1" si="4"/>
        <v>0</v>
      </c>
      <c r="Y33" s="414">
        <f t="shared" ca="1" si="5"/>
        <v>0</v>
      </c>
      <c r="Z33" s="418">
        <f t="shared" ca="1" si="6"/>
        <v>0</v>
      </c>
      <c r="AA33" s="418">
        <f t="shared" ca="1" si="7"/>
        <v>0</v>
      </c>
      <c r="AB33" s="418">
        <f t="shared" ca="1" si="8"/>
        <v>0</v>
      </c>
      <c r="AC33" s="418">
        <f t="shared" ca="1" si="9"/>
        <v>0</v>
      </c>
      <c r="AD33" s="418">
        <f t="shared" si="10"/>
        <v>0</v>
      </c>
    </row>
    <row r="34" spans="1:64" ht="15" customHeight="1" x14ac:dyDescent="0.2">
      <c r="A34" s="43" t="str">
        <f>IF(C34&lt;&gt;"",設定!$C$4&amp;TEXT(ROW(A34)-6,"00"),"")</f>
        <v/>
      </c>
      <c r="B34" s="214" t="str">
        <f>IF(C34&lt;&gt;"",設定!$D$4,"")</f>
        <v/>
      </c>
      <c r="C34" s="421" t="str">
        <f>IF(設定!AH35&lt;&gt;0,設定!AH35,"")</f>
        <v/>
      </c>
      <c r="D34" s="480" t="str">
        <f ca="1">IF(設定!AG35&lt;&gt;0,設定!AG35,"")</f>
        <v/>
      </c>
      <c r="E34" s="141"/>
      <c r="F34" s="59"/>
      <c r="G34" s="84"/>
      <c r="H34" s="84"/>
      <c r="I34" s="84"/>
      <c r="J34" s="84"/>
      <c r="K34" s="66"/>
      <c r="L34" s="85"/>
      <c r="M34" s="147"/>
      <c r="N34" s="86"/>
      <c r="O34" s="86"/>
      <c r="P34" s="86"/>
      <c r="Q34" s="86"/>
      <c r="R34" s="86"/>
      <c r="S34" s="67"/>
      <c r="T34" s="812"/>
      <c r="U34" s="94" t="str">
        <f t="shared" ca="1" si="2"/>
        <v/>
      </c>
      <c r="V34" s="723" t="str">
        <f t="shared" ca="1" si="3"/>
        <v/>
      </c>
      <c r="W34" s="414">
        <f t="shared" ca="1" si="1"/>
        <v>0</v>
      </c>
      <c r="X34" s="414">
        <f t="shared" ca="1" si="4"/>
        <v>0</v>
      </c>
      <c r="Y34" s="414">
        <f t="shared" ca="1" si="5"/>
        <v>0</v>
      </c>
      <c r="Z34" s="418">
        <f t="shared" ca="1" si="6"/>
        <v>0</v>
      </c>
      <c r="AA34" s="418">
        <f t="shared" ca="1" si="7"/>
        <v>0</v>
      </c>
      <c r="AB34" s="418">
        <f t="shared" ca="1" si="8"/>
        <v>0</v>
      </c>
      <c r="AC34" s="418">
        <f t="shared" ca="1" si="9"/>
        <v>0</v>
      </c>
      <c r="AD34" s="418">
        <f t="shared" si="10"/>
        <v>0</v>
      </c>
    </row>
    <row r="35" spans="1:64" ht="15" customHeight="1" x14ac:dyDescent="0.2">
      <c r="A35" s="43" t="str">
        <f>IF(C35&lt;&gt;"",設定!$C$4&amp;TEXT(ROW(A35)-6,"00"),"")</f>
        <v/>
      </c>
      <c r="B35" s="214" t="str">
        <f>IF(C35&lt;&gt;"",設定!$D$4,"")</f>
        <v/>
      </c>
      <c r="C35" s="421" t="str">
        <f>IF(設定!AH36&lt;&gt;0,設定!AH36,"")</f>
        <v/>
      </c>
      <c r="D35" s="480" t="str">
        <f ca="1">IF(設定!AG36&lt;&gt;0,設定!AG36,"")</f>
        <v/>
      </c>
      <c r="E35" s="141"/>
      <c r="F35" s="60"/>
      <c r="G35" s="86"/>
      <c r="H35" s="86"/>
      <c r="I35" s="86"/>
      <c r="J35" s="86"/>
      <c r="K35" s="67"/>
      <c r="L35" s="85"/>
      <c r="M35" s="147"/>
      <c r="N35" s="86"/>
      <c r="O35" s="86"/>
      <c r="P35" s="86"/>
      <c r="Q35" s="86"/>
      <c r="R35" s="86"/>
      <c r="S35" s="67"/>
      <c r="T35" s="812"/>
      <c r="U35" s="94" t="str">
        <f t="shared" ca="1" si="2"/>
        <v/>
      </c>
      <c r="V35" s="723" t="str">
        <f t="shared" ca="1" si="3"/>
        <v/>
      </c>
      <c r="W35" s="414">
        <f t="shared" ca="1" si="1"/>
        <v>0</v>
      </c>
      <c r="X35" s="414">
        <f t="shared" ca="1" si="4"/>
        <v>0</v>
      </c>
      <c r="Y35" s="414">
        <f t="shared" ca="1" si="5"/>
        <v>0</v>
      </c>
      <c r="Z35" s="418">
        <f t="shared" ca="1" si="6"/>
        <v>0</v>
      </c>
      <c r="AA35" s="418">
        <f t="shared" ca="1" si="7"/>
        <v>0</v>
      </c>
      <c r="AB35" s="418">
        <f t="shared" ca="1" si="8"/>
        <v>0</v>
      </c>
      <c r="AC35" s="418">
        <f t="shared" ca="1" si="9"/>
        <v>0</v>
      </c>
      <c r="AD35" s="418">
        <f t="shared" si="10"/>
        <v>0</v>
      </c>
    </row>
    <row r="36" spans="1:64" s="38" customFormat="1" ht="15" customHeight="1" x14ac:dyDescent="0.2">
      <c r="A36" s="111" t="str">
        <f>IF(C36&lt;&gt;"",設定!$C$4&amp;TEXT(ROW(A36)-6,"00"),"")</f>
        <v/>
      </c>
      <c r="B36" s="215" t="str">
        <f>IF(C36&lt;&gt;"",設定!$D$4,"")</f>
        <v/>
      </c>
      <c r="C36" s="603" t="str">
        <f>IF(設定!AH37&lt;&gt;0,設定!AH37,"")</f>
        <v/>
      </c>
      <c r="D36" s="483" t="str">
        <f ca="1">IF(設定!AG37&lt;&gt;0,設定!AG37,"")</f>
        <v/>
      </c>
      <c r="E36" s="141"/>
      <c r="F36" s="62"/>
      <c r="G36" s="90"/>
      <c r="H36" s="90"/>
      <c r="I36" s="90"/>
      <c r="J36" s="90"/>
      <c r="K36" s="69"/>
      <c r="L36" s="85"/>
      <c r="M36" s="149"/>
      <c r="N36" s="90"/>
      <c r="O36" s="90"/>
      <c r="P36" s="90"/>
      <c r="Q36" s="90"/>
      <c r="R36" s="90"/>
      <c r="S36" s="69"/>
      <c r="T36" s="813"/>
      <c r="U36" s="94" t="str">
        <f t="shared" ca="1" si="2"/>
        <v/>
      </c>
      <c r="V36" s="723" t="str">
        <f t="shared" ca="1" si="3"/>
        <v/>
      </c>
      <c r="W36" s="414">
        <f t="shared" ca="1" si="1"/>
        <v>0</v>
      </c>
      <c r="X36" s="414">
        <f t="shared" ca="1" si="4"/>
        <v>0</v>
      </c>
      <c r="Y36" s="414">
        <f t="shared" ca="1" si="5"/>
        <v>0</v>
      </c>
      <c r="Z36" s="418">
        <f t="shared" ca="1" si="6"/>
        <v>0</v>
      </c>
      <c r="AA36" s="418">
        <f t="shared" ca="1" si="7"/>
        <v>0</v>
      </c>
      <c r="AB36" s="418">
        <f t="shared" ca="1" si="8"/>
        <v>0</v>
      </c>
      <c r="AC36" s="418">
        <f t="shared" ca="1" si="9"/>
        <v>0</v>
      </c>
      <c r="AD36" s="418">
        <f t="shared" si="10"/>
        <v>0</v>
      </c>
      <c r="AE36" s="721"/>
      <c r="AF36" s="721"/>
      <c r="AG36" s="721"/>
      <c r="AH36" s="721"/>
      <c r="AI36" s="721"/>
      <c r="AJ36" s="721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  <c r="BF36" s="721"/>
      <c r="BG36" s="721"/>
      <c r="BH36" s="721"/>
      <c r="BI36" s="721"/>
      <c r="BJ36" s="721"/>
      <c r="BK36" s="721"/>
      <c r="BL36" s="721"/>
    </row>
    <row r="37" spans="1:64" s="38" customFormat="1" ht="15" customHeight="1" x14ac:dyDescent="0.2">
      <c r="A37" s="109" t="str">
        <f>IF(C37&lt;&gt;"",設定!$C$4&amp;TEXT(ROW(A37)-6,"00"),"")</f>
        <v/>
      </c>
      <c r="B37" s="602" t="str">
        <f>IF(C37&lt;&gt;"",設定!$D$4,"")</f>
        <v/>
      </c>
      <c r="C37" s="586" t="str">
        <f>IF(設定!AH38&lt;&gt;0,設定!AH38,"")</f>
        <v/>
      </c>
      <c r="D37" s="484" t="str">
        <f ca="1">IF(設定!AG38&lt;&gt;0,設定!AG38,"")</f>
        <v/>
      </c>
      <c r="E37" s="143"/>
      <c r="F37" s="63"/>
      <c r="G37" s="92"/>
      <c r="H37" s="92"/>
      <c r="I37" s="92"/>
      <c r="J37" s="92"/>
      <c r="K37" s="70"/>
      <c r="L37" s="89"/>
      <c r="M37" s="148"/>
      <c r="N37" s="88"/>
      <c r="O37" s="88"/>
      <c r="P37" s="88"/>
      <c r="Q37" s="88"/>
      <c r="R37" s="88"/>
      <c r="S37" s="68"/>
      <c r="T37" s="994"/>
      <c r="U37" s="94" t="str">
        <f t="shared" ca="1" si="2"/>
        <v/>
      </c>
      <c r="V37" s="723" t="str">
        <f t="shared" ca="1" si="3"/>
        <v/>
      </c>
      <c r="W37" s="414">
        <f t="shared" ca="1" si="1"/>
        <v>0</v>
      </c>
      <c r="X37" s="414">
        <f t="shared" ca="1" si="4"/>
        <v>0</v>
      </c>
      <c r="Y37" s="414">
        <f t="shared" ca="1" si="5"/>
        <v>0</v>
      </c>
      <c r="Z37" s="418">
        <f t="shared" ca="1" si="6"/>
        <v>0</v>
      </c>
      <c r="AA37" s="418">
        <f t="shared" ca="1" si="7"/>
        <v>0</v>
      </c>
      <c r="AB37" s="418">
        <f t="shared" ca="1" si="8"/>
        <v>0</v>
      </c>
      <c r="AC37" s="418">
        <f t="shared" ca="1" si="9"/>
        <v>0</v>
      </c>
      <c r="AD37" s="418">
        <f t="shared" si="10"/>
        <v>0</v>
      </c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  <c r="BF37" s="721"/>
      <c r="BG37" s="721"/>
      <c r="BH37" s="721"/>
      <c r="BI37" s="721"/>
      <c r="BJ37" s="721"/>
      <c r="BK37" s="721"/>
      <c r="BL37" s="721"/>
    </row>
    <row r="38" spans="1:64" s="38" customFormat="1" ht="15" customHeight="1" x14ac:dyDescent="0.2">
      <c r="A38" s="43" t="str">
        <f>IF(C38&lt;&gt;"",設定!$C$4&amp;TEXT(ROW(A38)-6,"00"),"")</f>
        <v/>
      </c>
      <c r="B38" s="214" t="str">
        <f>IF(C38&lt;&gt;"",設定!$D$4,"")</f>
        <v/>
      </c>
      <c r="C38" s="421" t="str">
        <f>IF(設定!AH39&lt;&gt;0,設定!AH39,"")</f>
        <v/>
      </c>
      <c r="D38" s="480" t="str">
        <f ca="1">IF(設定!AG39&lt;&gt;0,設定!AG39,"")</f>
        <v/>
      </c>
      <c r="E38" s="141"/>
      <c r="F38" s="59"/>
      <c r="G38" s="84"/>
      <c r="H38" s="84"/>
      <c r="I38" s="84"/>
      <c r="J38" s="84"/>
      <c r="K38" s="66"/>
      <c r="L38" s="85"/>
      <c r="M38" s="147"/>
      <c r="N38" s="86"/>
      <c r="O38" s="86"/>
      <c r="P38" s="86"/>
      <c r="Q38" s="86"/>
      <c r="R38" s="86"/>
      <c r="S38" s="67"/>
      <c r="T38" s="812"/>
      <c r="U38" s="94" t="str">
        <f t="shared" ca="1" si="2"/>
        <v/>
      </c>
      <c r="V38" s="723" t="str">
        <f t="shared" ca="1" si="3"/>
        <v/>
      </c>
      <c r="W38" s="414">
        <f t="shared" ca="1" si="1"/>
        <v>0</v>
      </c>
      <c r="X38" s="414">
        <f t="shared" ca="1" si="4"/>
        <v>0</v>
      </c>
      <c r="Y38" s="414">
        <f t="shared" ca="1" si="5"/>
        <v>0</v>
      </c>
      <c r="Z38" s="418">
        <f t="shared" ca="1" si="6"/>
        <v>0</v>
      </c>
      <c r="AA38" s="418">
        <f t="shared" ca="1" si="7"/>
        <v>0</v>
      </c>
      <c r="AB38" s="418">
        <f t="shared" ca="1" si="8"/>
        <v>0</v>
      </c>
      <c r="AC38" s="418">
        <f t="shared" ca="1" si="9"/>
        <v>0</v>
      </c>
      <c r="AD38" s="418">
        <f t="shared" si="10"/>
        <v>0</v>
      </c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  <c r="BF38" s="721"/>
      <c r="BG38" s="721"/>
      <c r="BH38" s="721"/>
      <c r="BI38" s="721"/>
      <c r="BJ38" s="721"/>
      <c r="BK38" s="721"/>
      <c r="BL38" s="721"/>
    </row>
    <row r="39" spans="1:64" s="38" customFormat="1" ht="15" customHeight="1" x14ac:dyDescent="0.2">
      <c r="A39" s="43" t="str">
        <f>IF(C39&lt;&gt;"",設定!$C$4&amp;TEXT(ROW(A39)-6,"00"),"")</f>
        <v/>
      </c>
      <c r="B39" s="214" t="str">
        <f>IF(C39&lt;&gt;"",設定!$D$4,"")</f>
        <v/>
      </c>
      <c r="C39" s="421" t="str">
        <f>IF(設定!AH40&lt;&gt;0,設定!AH40,"")</f>
        <v/>
      </c>
      <c r="D39" s="480" t="str">
        <f ca="1">IF(設定!AG40&lt;&gt;0,設定!AG40,"")</f>
        <v/>
      </c>
      <c r="E39" s="141"/>
      <c r="F39" s="59"/>
      <c r="G39" s="84"/>
      <c r="H39" s="84"/>
      <c r="I39" s="84"/>
      <c r="J39" s="84"/>
      <c r="K39" s="66"/>
      <c r="L39" s="85"/>
      <c r="M39" s="147"/>
      <c r="N39" s="86"/>
      <c r="O39" s="86"/>
      <c r="P39" s="86"/>
      <c r="Q39" s="86"/>
      <c r="R39" s="86"/>
      <c r="S39" s="67"/>
      <c r="T39" s="812"/>
      <c r="U39" s="94" t="str">
        <f t="shared" ca="1" si="2"/>
        <v/>
      </c>
      <c r="V39" s="723" t="str">
        <f t="shared" ca="1" si="3"/>
        <v/>
      </c>
      <c r="W39" s="414">
        <f t="shared" ca="1" si="1"/>
        <v>0</v>
      </c>
      <c r="X39" s="414">
        <f t="shared" ca="1" si="4"/>
        <v>0</v>
      </c>
      <c r="Y39" s="414">
        <f t="shared" ca="1" si="5"/>
        <v>0</v>
      </c>
      <c r="Z39" s="418">
        <f t="shared" ca="1" si="6"/>
        <v>0</v>
      </c>
      <c r="AA39" s="418">
        <f t="shared" ca="1" si="7"/>
        <v>0</v>
      </c>
      <c r="AB39" s="418">
        <f t="shared" ca="1" si="8"/>
        <v>0</v>
      </c>
      <c r="AC39" s="418">
        <f t="shared" ca="1" si="9"/>
        <v>0</v>
      </c>
      <c r="AD39" s="418">
        <f t="shared" si="10"/>
        <v>0</v>
      </c>
      <c r="AE39" s="721"/>
      <c r="AF39" s="721"/>
      <c r="AG39" s="721"/>
      <c r="AH39" s="721"/>
      <c r="AI39" s="721"/>
      <c r="AJ39" s="721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  <c r="BF39" s="721"/>
      <c r="BG39" s="721"/>
      <c r="BH39" s="721"/>
      <c r="BI39" s="721"/>
      <c r="BJ39" s="721"/>
      <c r="BK39" s="721"/>
      <c r="BL39" s="721"/>
    </row>
    <row r="40" spans="1:64" s="38" customFormat="1" ht="15" customHeight="1" x14ac:dyDescent="0.2">
      <c r="A40" s="43" t="str">
        <f>IF(C40&lt;&gt;"",設定!$C$4&amp;TEXT(ROW(A40)-6,"00"),"")</f>
        <v/>
      </c>
      <c r="B40" s="214" t="str">
        <f>IF(C40&lt;&gt;"",設定!$D$4,"")</f>
        <v/>
      </c>
      <c r="C40" s="421" t="str">
        <f>IF(設定!AH41&lt;&gt;0,設定!AH41,"")</f>
        <v/>
      </c>
      <c r="D40" s="480" t="str">
        <f ca="1">IF(設定!AG41&lt;&gt;0,設定!AG41,"")</f>
        <v/>
      </c>
      <c r="E40" s="141"/>
      <c r="F40" s="60"/>
      <c r="G40" s="86"/>
      <c r="H40" s="86"/>
      <c r="I40" s="86"/>
      <c r="J40" s="86"/>
      <c r="K40" s="67"/>
      <c r="L40" s="85"/>
      <c r="M40" s="147"/>
      <c r="N40" s="86"/>
      <c r="O40" s="86"/>
      <c r="P40" s="86"/>
      <c r="Q40" s="86"/>
      <c r="R40" s="86"/>
      <c r="S40" s="67"/>
      <c r="T40" s="812"/>
      <c r="U40" s="94" t="str">
        <f t="shared" ca="1" si="2"/>
        <v/>
      </c>
      <c r="V40" s="723" t="str">
        <f t="shared" ca="1" si="3"/>
        <v/>
      </c>
      <c r="W40" s="414">
        <f t="shared" ca="1" si="1"/>
        <v>0</v>
      </c>
      <c r="X40" s="414">
        <f t="shared" ca="1" si="4"/>
        <v>0</v>
      </c>
      <c r="Y40" s="414">
        <f t="shared" ca="1" si="5"/>
        <v>0</v>
      </c>
      <c r="Z40" s="418">
        <f t="shared" ca="1" si="6"/>
        <v>0</v>
      </c>
      <c r="AA40" s="418">
        <f t="shared" ca="1" si="7"/>
        <v>0</v>
      </c>
      <c r="AB40" s="418">
        <f t="shared" ca="1" si="8"/>
        <v>0</v>
      </c>
      <c r="AC40" s="418">
        <f t="shared" ca="1" si="9"/>
        <v>0</v>
      </c>
      <c r="AD40" s="418">
        <f t="shared" si="10"/>
        <v>0</v>
      </c>
      <c r="AE40" s="721"/>
      <c r="AF40" s="721"/>
      <c r="AG40" s="721"/>
      <c r="AH40" s="721"/>
      <c r="AI40" s="721"/>
      <c r="AJ40" s="721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  <c r="BF40" s="721"/>
      <c r="BG40" s="721"/>
      <c r="BH40" s="721"/>
      <c r="BI40" s="721"/>
      <c r="BJ40" s="721"/>
      <c r="BK40" s="721"/>
      <c r="BL40" s="721"/>
    </row>
    <row r="41" spans="1:64" s="38" customFormat="1" ht="15" customHeight="1" x14ac:dyDescent="0.2">
      <c r="A41" s="111" t="str">
        <f>IF(C41&lt;&gt;"",設定!$C$4&amp;TEXT(ROW(A41)-6,"00"),"")</f>
        <v/>
      </c>
      <c r="B41" s="215" t="str">
        <f>IF(C41&lt;&gt;"",設定!$D$4,"")</f>
        <v/>
      </c>
      <c r="C41" s="603" t="str">
        <f>IF(設定!AH42&lt;&gt;0,設定!AH42,"")</f>
        <v/>
      </c>
      <c r="D41" s="481" t="str">
        <f ca="1">IF(設定!AG42&lt;&gt;0,設定!AG42,"")</f>
        <v/>
      </c>
      <c r="E41" s="141"/>
      <c r="F41" s="62"/>
      <c r="G41" s="90"/>
      <c r="H41" s="90"/>
      <c r="I41" s="90"/>
      <c r="J41" s="90"/>
      <c r="K41" s="69"/>
      <c r="L41" s="85"/>
      <c r="M41" s="149"/>
      <c r="N41" s="90"/>
      <c r="O41" s="90"/>
      <c r="P41" s="90"/>
      <c r="Q41" s="90"/>
      <c r="R41" s="90"/>
      <c r="S41" s="69"/>
      <c r="T41" s="813"/>
      <c r="U41" s="94" t="str">
        <f t="shared" ca="1" si="2"/>
        <v/>
      </c>
      <c r="V41" s="723" t="str">
        <f t="shared" ca="1" si="3"/>
        <v/>
      </c>
      <c r="W41" s="414">
        <f t="shared" ca="1" si="1"/>
        <v>0</v>
      </c>
      <c r="X41" s="414">
        <f t="shared" ca="1" si="4"/>
        <v>0</v>
      </c>
      <c r="Y41" s="414">
        <f t="shared" ca="1" si="5"/>
        <v>0</v>
      </c>
      <c r="Z41" s="418">
        <f t="shared" ca="1" si="6"/>
        <v>0</v>
      </c>
      <c r="AA41" s="418">
        <f t="shared" ca="1" si="7"/>
        <v>0</v>
      </c>
      <c r="AB41" s="418">
        <f t="shared" ca="1" si="8"/>
        <v>0</v>
      </c>
      <c r="AC41" s="418">
        <f t="shared" ca="1" si="9"/>
        <v>0</v>
      </c>
      <c r="AD41" s="418">
        <f t="shared" si="10"/>
        <v>0</v>
      </c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  <c r="BF41" s="721"/>
      <c r="BG41" s="721"/>
      <c r="BH41" s="721"/>
      <c r="BI41" s="721"/>
      <c r="BJ41" s="721"/>
      <c r="BK41" s="721"/>
      <c r="BL41" s="721"/>
    </row>
    <row r="42" spans="1:64" s="38" customFormat="1" ht="15" customHeight="1" x14ac:dyDescent="0.2">
      <c r="A42" s="109" t="str">
        <f>IF(C42&lt;&gt;"",設定!$C$4&amp;TEXT(ROW(A42)-6,"00"),"")</f>
        <v/>
      </c>
      <c r="B42" s="602" t="str">
        <f>IF(C42&lt;&gt;"",設定!$D$4,"")</f>
        <v/>
      </c>
      <c r="C42" s="586" t="str">
        <f>IF(設定!AH43&lt;&gt;0,設定!AH43,"")</f>
        <v/>
      </c>
      <c r="D42" s="482" t="str">
        <f ca="1">IF(設定!AG43&lt;&gt;0,設定!AG43,"")</f>
        <v/>
      </c>
      <c r="E42" s="143"/>
      <c r="F42" s="63"/>
      <c r="G42" s="92"/>
      <c r="H42" s="92"/>
      <c r="I42" s="92"/>
      <c r="J42" s="92"/>
      <c r="K42" s="70"/>
      <c r="L42" s="89"/>
      <c r="M42" s="148"/>
      <c r="N42" s="88"/>
      <c r="O42" s="88"/>
      <c r="P42" s="88"/>
      <c r="Q42" s="88"/>
      <c r="R42" s="88"/>
      <c r="S42" s="68"/>
      <c r="T42" s="994"/>
      <c r="U42" s="94" t="str">
        <f t="shared" ca="1" si="2"/>
        <v/>
      </c>
      <c r="V42" s="723" t="str">
        <f t="shared" ca="1" si="3"/>
        <v/>
      </c>
      <c r="W42" s="414">
        <f t="shared" ca="1" si="1"/>
        <v>0</v>
      </c>
      <c r="X42" s="414">
        <f t="shared" ca="1" si="4"/>
        <v>0</v>
      </c>
      <c r="Y42" s="414">
        <f t="shared" ca="1" si="5"/>
        <v>0</v>
      </c>
      <c r="Z42" s="418">
        <f t="shared" ca="1" si="6"/>
        <v>0</v>
      </c>
      <c r="AA42" s="418">
        <f t="shared" ca="1" si="7"/>
        <v>0</v>
      </c>
      <c r="AB42" s="418">
        <f t="shared" ca="1" si="8"/>
        <v>0</v>
      </c>
      <c r="AC42" s="418">
        <f t="shared" ca="1" si="9"/>
        <v>0</v>
      </c>
      <c r="AD42" s="418">
        <f t="shared" si="10"/>
        <v>0</v>
      </c>
      <c r="AE42" s="721"/>
      <c r="AF42" s="721"/>
      <c r="AG42" s="721"/>
      <c r="AH42" s="721"/>
      <c r="AI42" s="721"/>
      <c r="AJ42" s="721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  <c r="BF42" s="721"/>
      <c r="BG42" s="721"/>
      <c r="BH42" s="721"/>
      <c r="BI42" s="721"/>
      <c r="BJ42" s="721"/>
      <c r="BK42" s="721"/>
      <c r="BL42" s="721"/>
    </row>
    <row r="43" spans="1:64" s="38" customFormat="1" ht="15" customHeight="1" x14ac:dyDescent="0.2">
      <c r="A43" s="43" t="str">
        <f>IF(C43&lt;&gt;"",設定!$C$4&amp;TEXT(ROW(A43)-6,"00"),"")</f>
        <v/>
      </c>
      <c r="B43" s="214" t="str">
        <f>IF(C43&lt;&gt;"",設定!$D$4,"")</f>
        <v/>
      </c>
      <c r="C43" s="421" t="str">
        <f>IF(設定!AH44&lt;&gt;0,設定!AH44,"")</f>
        <v/>
      </c>
      <c r="D43" s="480" t="str">
        <f ca="1">IF(設定!AG44&lt;&gt;0,設定!AG44,"")</f>
        <v/>
      </c>
      <c r="E43" s="141"/>
      <c r="F43" s="59"/>
      <c r="G43" s="84"/>
      <c r="H43" s="84"/>
      <c r="I43" s="84"/>
      <c r="J43" s="84"/>
      <c r="K43" s="66"/>
      <c r="L43" s="85"/>
      <c r="M43" s="147"/>
      <c r="N43" s="86"/>
      <c r="O43" s="86"/>
      <c r="P43" s="86"/>
      <c r="Q43" s="86"/>
      <c r="R43" s="86"/>
      <c r="S43" s="67"/>
      <c r="T43" s="812"/>
      <c r="U43" s="94" t="str">
        <f t="shared" ca="1" si="2"/>
        <v/>
      </c>
      <c r="V43" s="723" t="str">
        <f t="shared" ca="1" si="3"/>
        <v/>
      </c>
      <c r="W43" s="414">
        <f t="shared" ca="1" si="1"/>
        <v>0</v>
      </c>
      <c r="X43" s="414">
        <f t="shared" ca="1" si="4"/>
        <v>0</v>
      </c>
      <c r="Y43" s="414">
        <f t="shared" ca="1" si="5"/>
        <v>0</v>
      </c>
      <c r="Z43" s="418">
        <f t="shared" ca="1" si="6"/>
        <v>0</v>
      </c>
      <c r="AA43" s="418">
        <f t="shared" ca="1" si="7"/>
        <v>0</v>
      </c>
      <c r="AB43" s="418">
        <f t="shared" ca="1" si="8"/>
        <v>0</v>
      </c>
      <c r="AC43" s="418">
        <f t="shared" ca="1" si="9"/>
        <v>0</v>
      </c>
      <c r="AD43" s="418">
        <f t="shared" si="10"/>
        <v>0</v>
      </c>
      <c r="AE43" s="721"/>
      <c r="AF43" s="721"/>
      <c r="AG43" s="721"/>
      <c r="AH43" s="721"/>
      <c r="AI43" s="721"/>
      <c r="AJ43" s="721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  <c r="BF43" s="721"/>
      <c r="BG43" s="721"/>
      <c r="BH43" s="721"/>
      <c r="BI43" s="721"/>
      <c r="BJ43" s="721"/>
      <c r="BK43" s="721"/>
      <c r="BL43" s="721"/>
    </row>
    <row r="44" spans="1:64" s="38" customFormat="1" ht="15" customHeight="1" x14ac:dyDescent="0.2">
      <c r="A44" s="43" t="str">
        <f>IF(C44&lt;&gt;"",設定!$C$4&amp;TEXT(ROW(A44)-6,"00"),"")</f>
        <v/>
      </c>
      <c r="B44" s="214" t="str">
        <f>IF(C44&lt;&gt;"",設定!$D$4,"")</f>
        <v/>
      </c>
      <c r="C44" s="421" t="str">
        <f>IF(設定!AH45&lt;&gt;0,設定!AH45,"")</f>
        <v/>
      </c>
      <c r="D44" s="480" t="str">
        <f ca="1">IF(設定!AG45&lt;&gt;0,設定!AG45,"")</f>
        <v/>
      </c>
      <c r="E44" s="141"/>
      <c r="F44" s="59"/>
      <c r="G44" s="84"/>
      <c r="H44" s="84"/>
      <c r="I44" s="84"/>
      <c r="J44" s="84"/>
      <c r="K44" s="66"/>
      <c r="L44" s="85"/>
      <c r="M44" s="147"/>
      <c r="N44" s="86"/>
      <c r="O44" s="86"/>
      <c r="P44" s="86"/>
      <c r="Q44" s="86"/>
      <c r="R44" s="86"/>
      <c r="S44" s="67"/>
      <c r="T44" s="812"/>
      <c r="U44" s="94" t="str">
        <f t="shared" ca="1" si="2"/>
        <v/>
      </c>
      <c r="V44" s="723" t="str">
        <f t="shared" ca="1" si="3"/>
        <v/>
      </c>
      <c r="W44" s="414">
        <f t="shared" ca="1" si="1"/>
        <v>0</v>
      </c>
      <c r="X44" s="414">
        <f t="shared" ca="1" si="4"/>
        <v>0</v>
      </c>
      <c r="Y44" s="414">
        <f t="shared" ca="1" si="5"/>
        <v>0</v>
      </c>
      <c r="Z44" s="418">
        <f t="shared" ca="1" si="6"/>
        <v>0</v>
      </c>
      <c r="AA44" s="418">
        <f t="shared" ca="1" si="7"/>
        <v>0</v>
      </c>
      <c r="AB44" s="418">
        <f t="shared" ca="1" si="8"/>
        <v>0</v>
      </c>
      <c r="AC44" s="418">
        <f t="shared" ca="1" si="9"/>
        <v>0</v>
      </c>
      <c r="AD44" s="418">
        <f t="shared" si="10"/>
        <v>0</v>
      </c>
      <c r="AE44" s="721"/>
      <c r="AF44" s="721"/>
      <c r="AG44" s="721"/>
      <c r="AH44" s="721"/>
      <c r="AI44" s="721"/>
      <c r="AJ44" s="721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  <c r="BF44" s="721"/>
      <c r="BG44" s="721"/>
      <c r="BH44" s="721"/>
      <c r="BI44" s="721"/>
      <c r="BJ44" s="721"/>
      <c r="BK44" s="721"/>
      <c r="BL44" s="721"/>
    </row>
    <row r="45" spans="1:64" s="38" customFormat="1" ht="15" customHeight="1" x14ac:dyDescent="0.2">
      <c r="A45" s="43" t="str">
        <f>IF(C45&lt;&gt;"",設定!$C$4&amp;TEXT(ROW(A45)-6,"00"),"")</f>
        <v/>
      </c>
      <c r="B45" s="214" t="str">
        <f>IF(C45&lt;&gt;"",設定!$D$4,"")</f>
        <v/>
      </c>
      <c r="C45" s="421" t="str">
        <f>IF(設定!AH46&lt;&gt;0,設定!AH46,"")</f>
        <v/>
      </c>
      <c r="D45" s="480" t="str">
        <f ca="1">IF(設定!AG46&lt;&gt;0,設定!AG46,"")</f>
        <v/>
      </c>
      <c r="E45" s="141"/>
      <c r="F45" s="60"/>
      <c r="G45" s="86"/>
      <c r="H45" s="86"/>
      <c r="I45" s="86"/>
      <c r="J45" s="86"/>
      <c r="K45" s="67"/>
      <c r="L45" s="85"/>
      <c r="M45" s="147"/>
      <c r="N45" s="86"/>
      <c r="O45" s="86"/>
      <c r="P45" s="86"/>
      <c r="Q45" s="86"/>
      <c r="R45" s="86"/>
      <c r="S45" s="67"/>
      <c r="T45" s="812"/>
      <c r="U45" s="94" t="str">
        <f t="shared" ca="1" si="2"/>
        <v/>
      </c>
      <c r="V45" s="723" t="str">
        <f t="shared" ca="1" si="3"/>
        <v/>
      </c>
      <c r="W45" s="414">
        <f t="shared" ca="1" si="1"/>
        <v>0</v>
      </c>
      <c r="X45" s="414">
        <f t="shared" ca="1" si="4"/>
        <v>0</v>
      </c>
      <c r="Y45" s="414">
        <f t="shared" ca="1" si="5"/>
        <v>0</v>
      </c>
      <c r="Z45" s="418">
        <f t="shared" ca="1" si="6"/>
        <v>0</v>
      </c>
      <c r="AA45" s="418">
        <f t="shared" ca="1" si="7"/>
        <v>0</v>
      </c>
      <c r="AB45" s="418">
        <f t="shared" ca="1" si="8"/>
        <v>0</v>
      </c>
      <c r="AC45" s="418">
        <f t="shared" ca="1" si="9"/>
        <v>0</v>
      </c>
      <c r="AD45" s="418">
        <f t="shared" si="10"/>
        <v>0</v>
      </c>
      <c r="AE45" s="721"/>
      <c r="AF45" s="721"/>
      <c r="AG45" s="721"/>
      <c r="AH45" s="721"/>
      <c r="AI45" s="721"/>
      <c r="AJ45" s="721"/>
      <c r="AK45" s="721"/>
      <c r="AL45" s="721"/>
      <c r="AM45" s="721"/>
      <c r="AN45" s="721"/>
      <c r="AO45" s="721"/>
      <c r="AP45" s="721"/>
      <c r="AQ45" s="721"/>
      <c r="AR45" s="721"/>
      <c r="AS45" s="721"/>
      <c r="AT45" s="721"/>
      <c r="AU45" s="721"/>
      <c r="AV45" s="721"/>
      <c r="AW45" s="721"/>
      <c r="AX45" s="721"/>
      <c r="AY45" s="721"/>
      <c r="AZ45" s="721"/>
      <c r="BA45" s="721"/>
      <c r="BB45" s="721"/>
      <c r="BC45" s="721"/>
      <c r="BD45" s="721"/>
      <c r="BE45" s="721"/>
      <c r="BF45" s="721"/>
      <c r="BG45" s="721"/>
      <c r="BH45" s="721"/>
      <c r="BI45" s="721"/>
      <c r="BJ45" s="721"/>
      <c r="BK45" s="721"/>
      <c r="BL45" s="721"/>
    </row>
    <row r="46" spans="1:64" s="38" customFormat="1" ht="15" customHeight="1" x14ac:dyDescent="0.2">
      <c r="A46" s="111" t="str">
        <f>IF(C46&lt;&gt;"",設定!$C$4&amp;TEXT(ROW(A46)-6,"00"),"")</f>
        <v/>
      </c>
      <c r="B46" s="215" t="str">
        <f>IF(C46&lt;&gt;"",設定!$D$4,"")</f>
        <v/>
      </c>
      <c r="C46" s="603" t="str">
        <f>IF(設定!AH47&lt;&gt;0,設定!AH47,"")</f>
        <v/>
      </c>
      <c r="D46" s="481" t="str">
        <f ca="1">IF(設定!AG47&lt;&gt;0,設定!AG47,"")</f>
        <v/>
      </c>
      <c r="E46" s="141"/>
      <c r="F46" s="62"/>
      <c r="G46" s="90"/>
      <c r="H46" s="90"/>
      <c r="I46" s="90"/>
      <c r="J46" s="90"/>
      <c r="K46" s="69"/>
      <c r="L46" s="85"/>
      <c r="M46" s="149"/>
      <c r="N46" s="90"/>
      <c r="O46" s="90"/>
      <c r="P46" s="90"/>
      <c r="Q46" s="90"/>
      <c r="R46" s="90"/>
      <c r="S46" s="69"/>
      <c r="T46" s="813"/>
      <c r="U46" s="94" t="str">
        <f t="shared" ca="1" si="2"/>
        <v/>
      </c>
      <c r="V46" s="723" t="str">
        <f t="shared" ca="1" si="3"/>
        <v/>
      </c>
      <c r="W46" s="414">
        <f t="shared" ref="W46:W51" ca="1" si="11">IF($D46&lt;&gt;"",IF(E46="",1,0),0)</f>
        <v>0</v>
      </c>
      <c r="X46" s="414">
        <f t="shared" ca="1" si="4"/>
        <v>0</v>
      </c>
      <c r="Y46" s="414">
        <f t="shared" ca="1" si="5"/>
        <v>0</v>
      </c>
      <c r="Z46" s="418">
        <f t="shared" ca="1" si="6"/>
        <v>0</v>
      </c>
      <c r="AA46" s="418">
        <f t="shared" ca="1" si="7"/>
        <v>0</v>
      </c>
      <c r="AB46" s="418">
        <f t="shared" ca="1" si="8"/>
        <v>0</v>
      </c>
      <c r="AC46" s="418">
        <f t="shared" ca="1" si="9"/>
        <v>0</v>
      </c>
      <c r="AD46" s="418">
        <f t="shared" si="10"/>
        <v>0</v>
      </c>
      <c r="AE46" s="721"/>
      <c r="AF46" s="721"/>
      <c r="AG46" s="721"/>
      <c r="AH46" s="721"/>
      <c r="AI46" s="721"/>
      <c r="AJ46" s="721"/>
      <c r="AK46" s="721"/>
      <c r="AL46" s="721"/>
      <c r="AM46" s="721"/>
      <c r="AN46" s="721"/>
      <c r="AO46" s="721"/>
      <c r="AP46" s="721"/>
      <c r="AQ46" s="721"/>
      <c r="AR46" s="721"/>
      <c r="AS46" s="721"/>
      <c r="AT46" s="721"/>
      <c r="AU46" s="721"/>
      <c r="AV46" s="721"/>
      <c r="AW46" s="721"/>
      <c r="AX46" s="721"/>
      <c r="AY46" s="721"/>
      <c r="AZ46" s="721"/>
      <c r="BA46" s="721"/>
      <c r="BB46" s="721"/>
      <c r="BC46" s="721"/>
      <c r="BD46" s="721"/>
      <c r="BE46" s="721"/>
      <c r="BF46" s="721"/>
      <c r="BG46" s="721"/>
      <c r="BH46" s="721"/>
      <c r="BI46" s="721"/>
      <c r="BJ46" s="721"/>
      <c r="BK46" s="721"/>
      <c r="BL46" s="721"/>
    </row>
    <row r="47" spans="1:64" s="38" customFormat="1" ht="15" customHeight="1" x14ac:dyDescent="0.2">
      <c r="A47" s="109" t="str">
        <f>IF(C47&lt;&gt;"",設定!$C$4&amp;TEXT(ROW(A47)-6,"00"),"")</f>
        <v/>
      </c>
      <c r="B47" s="602" t="str">
        <f>IF(C47&lt;&gt;"",設定!$D$4,"")</f>
        <v/>
      </c>
      <c r="C47" s="586" t="str">
        <f>IF(設定!AH48&lt;&gt;0,設定!AH48,"")</f>
        <v/>
      </c>
      <c r="D47" s="482" t="str">
        <f ca="1">IF(設定!AG48&lt;&gt;0,設定!AG48,"")</f>
        <v/>
      </c>
      <c r="E47" s="143"/>
      <c r="F47" s="63"/>
      <c r="G47" s="92"/>
      <c r="H47" s="92"/>
      <c r="I47" s="92"/>
      <c r="J47" s="92"/>
      <c r="K47" s="70"/>
      <c r="L47" s="89"/>
      <c r="M47" s="148"/>
      <c r="N47" s="88"/>
      <c r="O47" s="88"/>
      <c r="P47" s="88"/>
      <c r="Q47" s="88"/>
      <c r="R47" s="88"/>
      <c r="S47" s="68"/>
      <c r="T47" s="994"/>
      <c r="U47" s="94" t="str">
        <f t="shared" ca="1" si="2"/>
        <v/>
      </c>
      <c r="V47" s="723" t="str">
        <f t="shared" ca="1" si="3"/>
        <v/>
      </c>
      <c r="W47" s="414">
        <f t="shared" ca="1" si="11"/>
        <v>0</v>
      </c>
      <c r="X47" s="414">
        <f t="shared" ca="1" si="4"/>
        <v>0</v>
      </c>
      <c r="Y47" s="414">
        <f t="shared" ca="1" si="5"/>
        <v>0</v>
      </c>
      <c r="Z47" s="418">
        <f t="shared" ca="1" si="6"/>
        <v>0</v>
      </c>
      <c r="AA47" s="418">
        <f t="shared" ca="1" si="7"/>
        <v>0</v>
      </c>
      <c r="AB47" s="418">
        <f t="shared" ca="1" si="8"/>
        <v>0</v>
      </c>
      <c r="AC47" s="418">
        <f t="shared" ca="1" si="9"/>
        <v>0</v>
      </c>
      <c r="AD47" s="418">
        <f t="shared" si="10"/>
        <v>0</v>
      </c>
      <c r="AE47" s="721"/>
      <c r="AF47" s="721"/>
      <c r="AG47" s="721"/>
      <c r="AH47" s="721"/>
      <c r="AI47" s="721"/>
      <c r="AJ47" s="721"/>
      <c r="AK47" s="721"/>
      <c r="AL47" s="721"/>
      <c r="AM47" s="721"/>
      <c r="AN47" s="721"/>
      <c r="AO47" s="721"/>
      <c r="AP47" s="721"/>
      <c r="AQ47" s="721"/>
      <c r="AR47" s="721"/>
      <c r="AS47" s="721"/>
      <c r="AT47" s="721"/>
      <c r="AU47" s="721"/>
      <c r="AV47" s="721"/>
      <c r="AW47" s="721"/>
      <c r="AX47" s="721"/>
      <c r="AY47" s="721"/>
      <c r="AZ47" s="721"/>
      <c r="BA47" s="721"/>
      <c r="BB47" s="721"/>
      <c r="BC47" s="721"/>
      <c r="BD47" s="721"/>
      <c r="BE47" s="721"/>
      <c r="BF47" s="721"/>
      <c r="BG47" s="721"/>
      <c r="BH47" s="721"/>
      <c r="BI47" s="721"/>
      <c r="BJ47" s="721"/>
      <c r="BK47" s="721"/>
      <c r="BL47" s="721"/>
    </row>
    <row r="48" spans="1:64" s="38" customFormat="1" ht="15" customHeight="1" x14ac:dyDescent="0.2">
      <c r="A48" s="43" t="str">
        <f>IF(C48&lt;&gt;"",設定!$C$4&amp;TEXT(ROW(A48)-6,"00"),"")</f>
        <v/>
      </c>
      <c r="B48" s="214" t="str">
        <f>IF(C48&lt;&gt;"",設定!$D$4,"")</f>
        <v/>
      </c>
      <c r="C48" s="421" t="str">
        <f>IF(設定!AH49&lt;&gt;0,設定!AH49,"")</f>
        <v/>
      </c>
      <c r="D48" s="480" t="str">
        <f ca="1">IF(設定!AG49&lt;&gt;0,設定!AG49,"")</f>
        <v/>
      </c>
      <c r="E48" s="141"/>
      <c r="F48" s="59"/>
      <c r="G48" s="84"/>
      <c r="H48" s="84"/>
      <c r="I48" s="84"/>
      <c r="J48" s="84"/>
      <c r="K48" s="66"/>
      <c r="L48" s="85"/>
      <c r="M48" s="147"/>
      <c r="N48" s="86"/>
      <c r="O48" s="86"/>
      <c r="P48" s="86"/>
      <c r="Q48" s="86"/>
      <c r="R48" s="86"/>
      <c r="S48" s="67"/>
      <c r="T48" s="812"/>
      <c r="U48" s="94" t="str">
        <f t="shared" ca="1" si="2"/>
        <v/>
      </c>
      <c r="V48" s="723" t="str">
        <f t="shared" ca="1" si="3"/>
        <v/>
      </c>
      <c r="W48" s="414">
        <f t="shared" ca="1" si="11"/>
        <v>0</v>
      </c>
      <c r="X48" s="414">
        <f t="shared" ca="1" si="4"/>
        <v>0</v>
      </c>
      <c r="Y48" s="414">
        <f t="shared" ca="1" si="5"/>
        <v>0</v>
      </c>
      <c r="Z48" s="418">
        <f t="shared" ca="1" si="6"/>
        <v>0</v>
      </c>
      <c r="AA48" s="418">
        <f t="shared" ca="1" si="7"/>
        <v>0</v>
      </c>
      <c r="AB48" s="418">
        <f t="shared" ca="1" si="8"/>
        <v>0</v>
      </c>
      <c r="AC48" s="418">
        <f t="shared" ca="1" si="9"/>
        <v>0</v>
      </c>
      <c r="AD48" s="418">
        <f t="shared" si="10"/>
        <v>0</v>
      </c>
      <c r="AE48" s="721"/>
      <c r="AF48" s="721"/>
      <c r="AG48" s="721"/>
      <c r="AH48" s="721"/>
      <c r="AI48" s="721"/>
      <c r="AJ48" s="721"/>
      <c r="AK48" s="721"/>
      <c r="AL48" s="721"/>
      <c r="AM48" s="721"/>
      <c r="AN48" s="721"/>
      <c r="AO48" s="721"/>
      <c r="AP48" s="721"/>
      <c r="AQ48" s="721"/>
      <c r="AR48" s="721"/>
      <c r="AS48" s="721"/>
      <c r="AT48" s="721"/>
      <c r="AU48" s="721"/>
      <c r="AV48" s="721"/>
      <c r="AW48" s="721"/>
      <c r="AX48" s="721"/>
      <c r="AY48" s="721"/>
      <c r="AZ48" s="721"/>
      <c r="BA48" s="721"/>
      <c r="BB48" s="721"/>
      <c r="BC48" s="721"/>
      <c r="BD48" s="721"/>
      <c r="BE48" s="721"/>
      <c r="BF48" s="721"/>
      <c r="BG48" s="721"/>
      <c r="BH48" s="721"/>
      <c r="BI48" s="721"/>
      <c r="BJ48" s="721"/>
      <c r="BK48" s="721"/>
      <c r="BL48" s="721"/>
    </row>
    <row r="49" spans="1:64" s="38" customFormat="1" ht="15" customHeight="1" x14ac:dyDescent="0.2">
      <c r="A49" s="43" t="str">
        <f>IF(C49&lt;&gt;"",設定!$C$4&amp;TEXT(ROW(A49)-6,"00"),"")</f>
        <v/>
      </c>
      <c r="B49" s="214" t="str">
        <f>IF(C49&lt;&gt;"",設定!$D$4,"")</f>
        <v/>
      </c>
      <c r="C49" s="421" t="str">
        <f>IF(設定!AH50&lt;&gt;0,設定!AH50,"")</f>
        <v/>
      </c>
      <c r="D49" s="480" t="str">
        <f ca="1">IF(設定!AG50&lt;&gt;0,設定!AG50,"")</f>
        <v/>
      </c>
      <c r="E49" s="141"/>
      <c r="F49" s="59"/>
      <c r="G49" s="84"/>
      <c r="H49" s="84"/>
      <c r="I49" s="84"/>
      <c r="J49" s="84"/>
      <c r="K49" s="66"/>
      <c r="L49" s="85"/>
      <c r="M49" s="147"/>
      <c r="N49" s="86"/>
      <c r="O49" s="86"/>
      <c r="P49" s="86"/>
      <c r="Q49" s="86"/>
      <c r="R49" s="86"/>
      <c r="S49" s="67"/>
      <c r="T49" s="812"/>
      <c r="U49" s="94" t="str">
        <f t="shared" ca="1" si="2"/>
        <v/>
      </c>
      <c r="V49" s="723" t="str">
        <f t="shared" ca="1" si="3"/>
        <v/>
      </c>
      <c r="W49" s="414">
        <f t="shared" ca="1" si="11"/>
        <v>0</v>
      </c>
      <c r="X49" s="414">
        <f t="shared" ca="1" si="4"/>
        <v>0</v>
      </c>
      <c r="Y49" s="414">
        <f t="shared" ca="1" si="5"/>
        <v>0</v>
      </c>
      <c r="Z49" s="418">
        <f t="shared" ca="1" si="6"/>
        <v>0</v>
      </c>
      <c r="AA49" s="418">
        <f t="shared" ca="1" si="7"/>
        <v>0</v>
      </c>
      <c r="AB49" s="418">
        <f t="shared" ca="1" si="8"/>
        <v>0</v>
      </c>
      <c r="AC49" s="418">
        <f t="shared" ca="1" si="9"/>
        <v>0</v>
      </c>
      <c r="AD49" s="418">
        <f t="shared" si="10"/>
        <v>0</v>
      </c>
      <c r="AE49" s="721"/>
      <c r="AF49" s="721"/>
      <c r="AG49" s="721"/>
      <c r="AH49" s="721"/>
      <c r="AI49" s="721"/>
      <c r="AJ49" s="721"/>
      <c r="AK49" s="721"/>
      <c r="AL49" s="721"/>
      <c r="AM49" s="721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1"/>
      <c r="AY49" s="721"/>
      <c r="AZ49" s="721"/>
      <c r="BA49" s="721"/>
      <c r="BB49" s="721"/>
      <c r="BC49" s="721"/>
      <c r="BD49" s="721"/>
      <c r="BE49" s="721"/>
      <c r="BF49" s="721"/>
      <c r="BG49" s="721"/>
      <c r="BH49" s="721"/>
      <c r="BI49" s="721"/>
      <c r="BJ49" s="721"/>
      <c r="BK49" s="721"/>
      <c r="BL49" s="721"/>
    </row>
    <row r="50" spans="1:64" s="38" customFormat="1" ht="15" customHeight="1" x14ac:dyDescent="0.2">
      <c r="A50" s="43" t="str">
        <f>IF(C50&lt;&gt;"",設定!$C$4&amp;TEXT(ROW(A50)-6,"00"),"")</f>
        <v/>
      </c>
      <c r="B50" s="214" t="str">
        <f>IF(C50&lt;&gt;"",設定!$D$4,"")</f>
        <v/>
      </c>
      <c r="C50" s="421" t="str">
        <f>IF(設定!AH51&lt;&gt;0,設定!AH51,"")</f>
        <v/>
      </c>
      <c r="D50" s="480" t="str">
        <f ca="1">IF(設定!AG51&lt;&gt;0,設定!AG51,"")</f>
        <v/>
      </c>
      <c r="E50" s="141"/>
      <c r="F50" s="59"/>
      <c r="G50" s="84"/>
      <c r="H50" s="84"/>
      <c r="I50" s="84"/>
      <c r="J50" s="84"/>
      <c r="K50" s="66"/>
      <c r="L50" s="85"/>
      <c r="M50" s="147"/>
      <c r="N50" s="86"/>
      <c r="O50" s="86"/>
      <c r="P50" s="86"/>
      <c r="Q50" s="86"/>
      <c r="R50" s="86"/>
      <c r="S50" s="67"/>
      <c r="T50" s="812"/>
      <c r="U50" s="94" t="str">
        <f t="shared" ca="1" si="2"/>
        <v/>
      </c>
      <c r="V50" s="723" t="str">
        <f t="shared" ca="1" si="3"/>
        <v/>
      </c>
      <c r="W50" s="414">
        <f t="shared" ca="1" si="11"/>
        <v>0</v>
      </c>
      <c r="X50" s="414">
        <f t="shared" ca="1" si="4"/>
        <v>0</v>
      </c>
      <c r="Y50" s="414">
        <f t="shared" ca="1" si="5"/>
        <v>0</v>
      </c>
      <c r="Z50" s="418">
        <f t="shared" ca="1" si="6"/>
        <v>0</v>
      </c>
      <c r="AA50" s="418">
        <f t="shared" ca="1" si="7"/>
        <v>0</v>
      </c>
      <c r="AB50" s="418">
        <f t="shared" ca="1" si="8"/>
        <v>0</v>
      </c>
      <c r="AC50" s="418">
        <f t="shared" ca="1" si="9"/>
        <v>0</v>
      </c>
      <c r="AD50" s="418">
        <f t="shared" si="10"/>
        <v>0</v>
      </c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  <c r="AY50" s="721"/>
      <c r="AZ50" s="721"/>
      <c r="BA50" s="721"/>
      <c r="BB50" s="721"/>
      <c r="BC50" s="721"/>
      <c r="BD50" s="721"/>
      <c r="BE50" s="721"/>
      <c r="BF50" s="721"/>
      <c r="BG50" s="721"/>
      <c r="BH50" s="721"/>
      <c r="BI50" s="721"/>
      <c r="BJ50" s="721"/>
      <c r="BK50" s="721"/>
      <c r="BL50" s="721"/>
    </row>
    <row r="51" spans="1:64" s="38" customFormat="1" ht="15" customHeight="1" thickBot="1" x14ac:dyDescent="0.25">
      <c r="A51" s="40" t="str">
        <f>IF(C51&lt;&gt;"",設定!$C$4&amp;TEXT(ROW(A51)-6,"00"),"")</f>
        <v/>
      </c>
      <c r="B51" s="534" t="str">
        <f>IF(C51&lt;&gt;"",設定!$D$4,"")</f>
        <v/>
      </c>
      <c r="C51" s="422" t="str">
        <f>IF(設定!AH52&lt;&gt;0,設定!AH52,"")</f>
        <v/>
      </c>
      <c r="D51" s="485" t="str">
        <f ca="1">IF(設定!AG52&lt;&gt;0,設定!AG52,"")</f>
        <v/>
      </c>
      <c r="E51" s="733"/>
      <c r="F51" s="64"/>
      <c r="G51" s="93"/>
      <c r="H51" s="93"/>
      <c r="I51" s="93"/>
      <c r="J51" s="93"/>
      <c r="K51" s="71"/>
      <c r="L51" s="981"/>
      <c r="M51" s="727"/>
      <c r="N51" s="611"/>
      <c r="O51" s="611"/>
      <c r="P51" s="611"/>
      <c r="Q51" s="611"/>
      <c r="R51" s="611"/>
      <c r="S51" s="996"/>
      <c r="T51" s="814"/>
      <c r="U51" s="94" t="str">
        <f t="shared" ca="1" si="2"/>
        <v/>
      </c>
      <c r="V51" s="723" t="str">
        <f t="shared" ca="1" si="3"/>
        <v/>
      </c>
      <c r="W51" s="414">
        <f t="shared" ca="1" si="11"/>
        <v>0</v>
      </c>
      <c r="X51" s="414">
        <f t="shared" ca="1" si="4"/>
        <v>0</v>
      </c>
      <c r="Y51" s="414">
        <f t="shared" ca="1" si="5"/>
        <v>0</v>
      </c>
      <c r="Z51" s="418">
        <f t="shared" ca="1" si="6"/>
        <v>0</v>
      </c>
      <c r="AA51" s="418">
        <f t="shared" ca="1" si="7"/>
        <v>0</v>
      </c>
      <c r="AB51" s="418">
        <f t="shared" ca="1" si="8"/>
        <v>0</v>
      </c>
      <c r="AC51" s="418">
        <f t="shared" ca="1" si="9"/>
        <v>0</v>
      </c>
      <c r="AD51" s="418">
        <f t="shared" si="10"/>
        <v>0</v>
      </c>
      <c r="AE51" s="721"/>
      <c r="AF51" s="721"/>
      <c r="AG51" s="721"/>
      <c r="AH51" s="721"/>
      <c r="AI51" s="721"/>
      <c r="AJ51" s="721"/>
      <c r="AK51" s="721"/>
      <c r="AL51" s="721"/>
      <c r="AM51" s="721"/>
      <c r="AN51" s="721"/>
      <c r="AO51" s="721"/>
      <c r="AP51" s="721"/>
      <c r="AQ51" s="721"/>
      <c r="AR51" s="721"/>
      <c r="AS51" s="721"/>
      <c r="AT51" s="721"/>
      <c r="AU51" s="721"/>
      <c r="AV51" s="721"/>
      <c r="AW51" s="721"/>
      <c r="AX51" s="721"/>
      <c r="AY51" s="721"/>
      <c r="AZ51" s="721"/>
      <c r="BA51" s="721"/>
      <c r="BB51" s="721"/>
      <c r="BC51" s="721"/>
      <c r="BD51" s="721"/>
      <c r="BE51" s="721"/>
      <c r="BF51" s="721"/>
      <c r="BG51" s="721"/>
      <c r="BH51" s="721"/>
      <c r="BI51" s="721"/>
      <c r="BJ51" s="721"/>
      <c r="BK51" s="721"/>
      <c r="BL51" s="721"/>
    </row>
  </sheetData>
  <sheetProtection algorithmName="SHA-512" hashValue="ZCwgx3kRwQfBv1jOy53820u6f3/KYWrqh7/Z+he8OJ7zVBmzYQyz/topRqrojoNmUYec70loDkuntQsnF6Mw4Q==" saltValue="/XrgD1EfUsnpRf0QSnYCZA==" spinCount="100000" sheet="1" objects="1" scenarios="1"/>
  <mergeCells count="3">
    <mergeCell ref="F3:K3"/>
    <mergeCell ref="F2:K2"/>
    <mergeCell ref="M3:S3"/>
  </mergeCells>
  <phoneticPr fontId="2"/>
  <conditionalFormatting sqref="D7:T51">
    <cfRule type="expression" dxfId="368" priority="9">
      <formula>$C7=""</formula>
    </cfRule>
  </conditionalFormatting>
  <conditionalFormatting sqref="E3">
    <cfRule type="expression" dxfId="367" priority="14">
      <formula>$E$3&lt;&gt;""</formula>
    </cfRule>
  </conditionalFormatting>
  <conditionalFormatting sqref="E7:T51">
    <cfRule type="expression" dxfId="366" priority="3">
      <formula>$AB7&gt;0</formula>
    </cfRule>
  </conditionalFormatting>
  <conditionalFormatting sqref="F3:K3">
    <cfRule type="expression" dxfId="365" priority="16">
      <formula>$F$3&lt;&gt;""</formula>
    </cfRule>
  </conditionalFormatting>
  <conditionalFormatting sqref="F7:T51">
    <cfRule type="expression" dxfId="364" priority="739">
      <formula>AND($C7&lt;&gt;"",$E7="2：実施していない")</formula>
    </cfRule>
    <cfRule type="expression" dxfId="363" priority="740">
      <formula>AND($C7&lt;&gt;"",$E7="")</formula>
    </cfRule>
  </conditionalFormatting>
  <conditionalFormatting sqref="L3">
    <cfRule type="expression" dxfId="362" priority="8">
      <formula>$L$3&lt;&gt;""</formula>
    </cfRule>
  </conditionalFormatting>
  <conditionalFormatting sqref="L7:T51">
    <cfRule type="expression" dxfId="361" priority="2">
      <formula>$AC7&gt;0</formula>
    </cfRule>
  </conditionalFormatting>
  <conditionalFormatting sqref="M3">
    <cfRule type="expression" dxfId="360" priority="7">
      <formula>$M$3&lt;&gt;""</formula>
    </cfRule>
  </conditionalFormatting>
  <conditionalFormatting sqref="M7:T51">
    <cfRule type="expression" dxfId="359" priority="4">
      <formula>AND($C7&lt;&gt;"",$L7="2：実施していない")</formula>
    </cfRule>
  </conditionalFormatting>
  <conditionalFormatting sqref="S7:T51">
    <cfRule type="expression" dxfId="358" priority="1">
      <formula>$AD7&gt;0</formula>
    </cfRule>
  </conditionalFormatting>
  <conditionalFormatting sqref="T3">
    <cfRule type="expression" dxfId="357" priority="6">
      <formula>$T$3&lt;&gt;""</formula>
    </cfRule>
  </conditionalFormatting>
  <conditionalFormatting sqref="T7:T51">
    <cfRule type="expression" dxfId="356" priority="5">
      <formula>$S7=""</formula>
    </cfRule>
  </conditionalFormatting>
  <conditionalFormatting sqref="U7:U51">
    <cfRule type="containsText" dxfId="355" priority="20" operator="containsText" text="未入力">
      <formula>NOT(ISERROR(SEARCH("未入力",U7)))</formula>
    </cfRule>
  </conditionalFormatting>
  <conditionalFormatting sqref="V7:V51">
    <cfRule type="containsText" dxfId="354" priority="22" operator="containsText" text="入力">
      <formula>NOT(ISERROR(SEARCH("入力",V7)))</formula>
    </cfRule>
  </conditionalFormatting>
  <dataValidations count="2">
    <dataValidation type="list" imeMode="disabled" allowBlank="1" showInputMessage="1" showErrorMessage="1" error="整数を入力してください。" sqref="F7:K51 M7:S51" xr:uid="{00000000-0002-0000-0600-000001000000}">
      <formula1>"○"</formula1>
    </dataValidation>
    <dataValidation type="list" imeMode="disabled" allowBlank="1" showInputMessage="1" showErrorMessage="1" error="整数を入力してください。" sqref="E7:E51 L7:L51" xr:uid="{D44BDD91-BA84-4254-9BCC-6D127208C489}">
      <formula1>"1：実施している,2：実施していない"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3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5.77734375" style="37" hidden="1" customWidth="1"/>
    <col min="2" max="2" width="10" style="37" hidden="1" customWidth="1"/>
    <col min="3" max="3" width="5" style="37" hidden="1" customWidth="1"/>
    <col min="4" max="4" width="22.44140625" style="37" customWidth="1"/>
    <col min="5" max="6" width="22.77734375" style="37" customWidth="1"/>
    <col min="7" max="7" width="10.6640625" style="37" customWidth="1"/>
    <col min="8" max="8" width="12.109375" style="41" customWidth="1"/>
    <col min="9" max="9" width="14.6640625" style="414" customWidth="1"/>
    <col min="10" max="10" width="14.5546875" style="414" customWidth="1"/>
    <col min="11" max="11" width="24.88671875" style="414" customWidth="1"/>
    <col min="12" max="15" width="2.44140625" style="721" customWidth="1"/>
    <col min="16" max="16" width="2.44140625" style="721"/>
    <col min="17" max="46" width="2.44140625" style="41"/>
    <col min="47" max="16384" width="2.44140625" style="37"/>
  </cols>
  <sheetData>
    <row r="1" spans="1:46" ht="13.5" customHeight="1" x14ac:dyDescent="0.2">
      <c r="D1" s="36" t="s">
        <v>3685</v>
      </c>
      <c r="E1" s="36"/>
    </row>
    <row r="2" spans="1:46" ht="13.5" customHeight="1" thickBot="1" x14ac:dyDescent="0.25">
      <c r="D2" s="37" t="s">
        <v>1950</v>
      </c>
    </row>
    <row r="3" spans="1:46" ht="13.5" customHeight="1" x14ac:dyDescent="0.2">
      <c r="A3" s="45"/>
      <c r="B3" s="46"/>
      <c r="C3" s="135"/>
      <c r="D3" s="419"/>
      <c r="E3" s="375" t="str">
        <f>IF(I6=1,"↓未入力あり","")</f>
        <v/>
      </c>
      <c r="F3" s="171" t="str">
        <f>IF(J6=1,"↓未入力あり","")</f>
        <v/>
      </c>
    </row>
    <row r="4" spans="1:46" s="393" customFormat="1" x14ac:dyDescent="0.2">
      <c r="A4" s="47"/>
      <c r="B4" s="48"/>
      <c r="C4" s="52"/>
      <c r="D4" s="591"/>
      <c r="E4" s="1158" t="s">
        <v>3800</v>
      </c>
      <c r="F4" s="1159"/>
      <c r="H4" s="394"/>
      <c r="I4" s="1100"/>
      <c r="J4" s="1100"/>
      <c r="K4" s="1100"/>
      <c r="L4" s="730"/>
      <c r="M4" s="730"/>
      <c r="N4" s="730"/>
      <c r="O4" s="730"/>
      <c r="P4" s="730"/>
      <c r="Q4" s="394"/>
      <c r="R4" s="394"/>
      <c r="S4" s="394"/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4"/>
      <c r="AG4" s="394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 s="394"/>
    </row>
    <row r="5" spans="1:46" ht="13.5" customHeight="1" x14ac:dyDescent="0.2">
      <c r="A5" s="47"/>
      <c r="B5" s="48"/>
      <c r="C5" s="52"/>
      <c r="D5" s="679" t="str">
        <f>IF(AND(設定!C4&lt;&gt;"",設定!B8=""),"研究科のみの大学は回答不要です。","")</f>
        <v/>
      </c>
      <c r="E5" s="939" t="s">
        <v>3906</v>
      </c>
      <c r="F5" s="941" t="s">
        <v>3907</v>
      </c>
      <c r="I5" s="414" t="s">
        <v>3916</v>
      </c>
      <c r="J5" s="414" t="s">
        <v>3909</v>
      </c>
      <c r="K5" s="414" t="s">
        <v>6550</v>
      </c>
    </row>
    <row r="6" spans="1:46" ht="13.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785"/>
      <c r="F6" s="810"/>
      <c r="I6" s="414">
        <f>IF(SUM(I7:I31)&lt;&gt;0,1,0)</f>
        <v>0</v>
      </c>
      <c r="J6" s="414">
        <f>IF(SUM(J7:J31)&lt;&gt;0,1,0)</f>
        <v>0</v>
      </c>
      <c r="K6" s="414">
        <f>IF(SUM(K7:K31)&lt;&gt;0,1,0)</f>
        <v>0</v>
      </c>
    </row>
    <row r="7" spans="1:46" ht="15" customHeight="1" x14ac:dyDescent="0.2">
      <c r="A7" s="578" t="str">
        <f>IF(C7&lt;&gt;"",設定!$C$4&amp;TEXT(ROW(A7)-6,"00"),"")</f>
        <v/>
      </c>
      <c r="B7" s="579" t="str">
        <f>IF(C7&lt;&gt;"",設定!$D$4,"")</f>
        <v/>
      </c>
      <c r="C7" s="590" t="str">
        <f>IF(D7&lt;&gt;"","学部","")</f>
        <v/>
      </c>
      <c r="D7" s="1105" t="str">
        <f>IF(設定!B8&lt;&gt;0,設定!B8,"")</f>
        <v/>
      </c>
      <c r="E7" s="437"/>
      <c r="F7" s="1087"/>
      <c r="G7" s="94" t="str">
        <f>IF(SUM(I7:J7)&gt;0,"←未入力あり","")</f>
        <v/>
      </c>
      <c r="H7" s="723" t="str">
        <f>IF(SUM(K7)&gt;0,"←入力エラー","")</f>
        <v/>
      </c>
      <c r="I7" s="414">
        <f>IF($D7&lt;&gt;"",IF(E7="",1,0),0)</f>
        <v>0</v>
      </c>
      <c r="J7" s="414">
        <f>IF(AND($D7&lt;&gt;"",E7="1：設けている",F7=""),1,0)</f>
        <v>0</v>
      </c>
      <c r="K7" s="414">
        <f>IF(AND($D7&lt;&gt;"",E7="2：設けていない"),IF(F7&lt;&gt;"",1,0),0)</f>
        <v>0</v>
      </c>
    </row>
    <row r="8" spans="1:46" ht="15" customHeight="1" x14ac:dyDescent="0.2">
      <c r="A8" s="109" t="str">
        <f>IF(C8&lt;&gt;"",設定!$C$4&amp;TEXT(ROW(A8)-6,"00"),"")</f>
        <v/>
      </c>
      <c r="B8" s="110" t="str">
        <f>IF(C8&lt;&gt;"",設定!$D$4,"")</f>
        <v/>
      </c>
      <c r="C8" s="586" t="str">
        <f t="shared" ref="C8:C31" si="0">IF(D8&lt;&gt;"","学部","")</f>
        <v/>
      </c>
      <c r="D8" s="424" t="str">
        <f>IF(設定!B9&lt;&gt;0,設定!B9,"")</f>
        <v/>
      </c>
      <c r="E8" s="438"/>
      <c r="F8" s="1088"/>
      <c r="G8" s="94" t="str">
        <f t="shared" ref="G8:G31" si="1">IF(SUM(I8:J8)&gt;0,"←未入力あり","")</f>
        <v/>
      </c>
      <c r="H8" s="723" t="str">
        <f t="shared" ref="H8:H31" si="2">IF(SUM(K8)&gt;0,"←入力エラー","")</f>
        <v/>
      </c>
      <c r="I8" s="414">
        <f t="shared" ref="I8:I31" si="3">IF($D8&lt;&gt;"",IF(E8="",1,0),0)</f>
        <v>0</v>
      </c>
      <c r="J8" s="414">
        <f t="shared" ref="J8:J31" si="4">IF(AND($D8&lt;&gt;"",E8="1：設けている",F8=""),1,0)</f>
        <v>0</v>
      </c>
      <c r="K8" s="414">
        <f t="shared" ref="K8:K31" si="5">IF(AND($D8&lt;&gt;"",E8="2：設けていない"),IF(F8&lt;&gt;"",1,0),0)</f>
        <v>0</v>
      </c>
    </row>
    <row r="9" spans="1:46" ht="15" customHeight="1" x14ac:dyDescent="0.2">
      <c r="A9" s="43" t="str">
        <f>IF(C9&lt;&gt;"",設定!$C$4&amp;TEXT(ROW(A9)-6,"00"),"")</f>
        <v/>
      </c>
      <c r="B9" s="44" t="str">
        <f>IF(C9&lt;&gt;"",設定!$D$4,"")</f>
        <v/>
      </c>
      <c r="C9" s="421" t="str">
        <f t="shared" si="0"/>
        <v/>
      </c>
      <c r="D9" s="424" t="str">
        <f>IF(設定!B10&lt;&gt;0,設定!B10,"")</f>
        <v/>
      </c>
      <c r="E9" s="438"/>
      <c r="F9" s="1088"/>
      <c r="G9" s="94" t="str">
        <f t="shared" si="1"/>
        <v/>
      </c>
      <c r="H9" s="723" t="str">
        <f t="shared" si="2"/>
        <v/>
      </c>
      <c r="I9" s="414">
        <f t="shared" si="3"/>
        <v>0</v>
      </c>
      <c r="J9" s="414">
        <f t="shared" si="4"/>
        <v>0</v>
      </c>
      <c r="K9" s="414">
        <f t="shared" si="5"/>
        <v>0</v>
      </c>
    </row>
    <row r="10" spans="1:46" ht="15" customHeight="1" x14ac:dyDescent="0.2">
      <c r="A10" s="43" t="str">
        <f>IF(C10&lt;&gt;"",設定!$C$4&amp;TEXT(ROW(A10)-6,"00"),"")</f>
        <v/>
      </c>
      <c r="B10" s="44" t="str">
        <f>IF(C10&lt;&gt;"",設定!$D$4,"")</f>
        <v/>
      </c>
      <c r="C10" s="421" t="str">
        <f t="shared" si="0"/>
        <v/>
      </c>
      <c r="D10" s="424" t="str">
        <f>IF(設定!B11&lt;&gt;0,設定!B11,"")</f>
        <v/>
      </c>
      <c r="E10" s="439"/>
      <c r="F10" s="1088"/>
      <c r="G10" s="94" t="str">
        <f t="shared" si="1"/>
        <v/>
      </c>
      <c r="H10" s="723" t="str">
        <f t="shared" si="2"/>
        <v/>
      </c>
      <c r="I10" s="414">
        <f t="shared" si="3"/>
        <v>0</v>
      </c>
      <c r="J10" s="414">
        <f t="shared" si="4"/>
        <v>0</v>
      </c>
      <c r="K10" s="414">
        <f t="shared" si="5"/>
        <v>0</v>
      </c>
    </row>
    <row r="11" spans="1:46" ht="15" customHeight="1" x14ac:dyDescent="0.2">
      <c r="A11" s="107" t="str">
        <f>IF(C11&lt;&gt;"",設定!$C$4&amp;TEXT(ROW(A11)-6,"00"),"")</f>
        <v/>
      </c>
      <c r="B11" s="108" t="str">
        <f>IF(C11&lt;&gt;"",設定!$D$4,"")</f>
        <v/>
      </c>
      <c r="C11" s="584" t="str">
        <f t="shared" si="0"/>
        <v/>
      </c>
      <c r="D11" s="425" t="str">
        <f>IF(設定!B12&lt;&gt;0,設定!B12,"")</f>
        <v/>
      </c>
      <c r="E11" s="440"/>
      <c r="F11" s="1089"/>
      <c r="G11" s="94" t="str">
        <f t="shared" si="1"/>
        <v/>
      </c>
      <c r="H11" s="723" t="str">
        <f t="shared" si="2"/>
        <v/>
      </c>
      <c r="I11" s="414">
        <f t="shared" si="3"/>
        <v>0</v>
      </c>
      <c r="J11" s="414">
        <f t="shared" si="4"/>
        <v>0</v>
      </c>
      <c r="K11" s="414">
        <f t="shared" si="5"/>
        <v>0</v>
      </c>
    </row>
    <row r="12" spans="1:46" ht="15" customHeight="1" x14ac:dyDescent="0.2">
      <c r="A12" s="105" t="str">
        <f>IF(C12&lt;&gt;"",設定!$C$4&amp;TEXT(ROW(A12)-6,"00"),"")</f>
        <v/>
      </c>
      <c r="B12" s="106" t="str">
        <f>IF(C12&lt;&gt;"",設定!$D$4,"")</f>
        <v/>
      </c>
      <c r="C12" s="583" t="str">
        <f t="shared" si="0"/>
        <v/>
      </c>
      <c r="D12" s="426" t="str">
        <f>IF(設定!B13&lt;&gt;0,設定!B13,"")</f>
        <v/>
      </c>
      <c r="E12" s="441"/>
      <c r="F12" s="1090"/>
      <c r="G12" s="94" t="str">
        <f t="shared" si="1"/>
        <v/>
      </c>
      <c r="H12" s="723" t="str">
        <f t="shared" si="2"/>
        <v/>
      </c>
      <c r="I12" s="414">
        <f t="shared" si="3"/>
        <v>0</v>
      </c>
      <c r="J12" s="414">
        <f t="shared" si="4"/>
        <v>0</v>
      </c>
      <c r="K12" s="414">
        <f t="shared" si="5"/>
        <v>0</v>
      </c>
    </row>
    <row r="13" spans="1:46" ht="15" customHeight="1" x14ac:dyDescent="0.2">
      <c r="A13" s="43" t="str">
        <f>IF(C13&lt;&gt;"",設定!$C$4&amp;TEXT(ROW(A13)-6,"00"),"")</f>
        <v/>
      </c>
      <c r="B13" s="44" t="str">
        <f>IF(C13&lt;&gt;"",設定!$D$4,"")</f>
        <v/>
      </c>
      <c r="C13" s="421" t="str">
        <f t="shared" si="0"/>
        <v/>
      </c>
      <c r="D13" s="424" t="str">
        <f>IF(設定!B14&lt;&gt;0,設定!B14,"")</f>
        <v/>
      </c>
      <c r="E13" s="438"/>
      <c r="F13" s="1088"/>
      <c r="G13" s="94" t="str">
        <f t="shared" si="1"/>
        <v/>
      </c>
      <c r="H13" s="723" t="str">
        <f t="shared" si="2"/>
        <v/>
      </c>
      <c r="I13" s="414">
        <f t="shared" si="3"/>
        <v>0</v>
      </c>
      <c r="J13" s="414">
        <f t="shared" si="4"/>
        <v>0</v>
      </c>
      <c r="K13" s="414">
        <f t="shared" si="5"/>
        <v>0</v>
      </c>
    </row>
    <row r="14" spans="1:46" ht="15" customHeight="1" x14ac:dyDescent="0.2">
      <c r="A14" s="43" t="str">
        <f>IF(C14&lt;&gt;"",設定!$C$4&amp;TEXT(ROW(A14)-6,"00"),"")</f>
        <v/>
      </c>
      <c r="B14" s="44" t="str">
        <f>IF(C14&lt;&gt;"",設定!$D$4,"")</f>
        <v/>
      </c>
      <c r="C14" s="421" t="str">
        <f t="shared" si="0"/>
        <v/>
      </c>
      <c r="D14" s="424" t="str">
        <f>IF(設定!B15&lt;&gt;0,設定!B15,"")</f>
        <v/>
      </c>
      <c r="E14" s="438"/>
      <c r="F14" s="1088"/>
      <c r="G14" s="94" t="str">
        <f t="shared" si="1"/>
        <v/>
      </c>
      <c r="H14" s="723" t="str">
        <f t="shared" si="2"/>
        <v/>
      </c>
      <c r="I14" s="414">
        <f t="shared" si="3"/>
        <v>0</v>
      </c>
      <c r="J14" s="414">
        <f t="shared" si="4"/>
        <v>0</v>
      </c>
      <c r="K14" s="414">
        <f t="shared" si="5"/>
        <v>0</v>
      </c>
    </row>
    <row r="15" spans="1:46" ht="15" customHeight="1" x14ac:dyDescent="0.2">
      <c r="A15" s="43" t="str">
        <f>IF(C15&lt;&gt;"",設定!$C$4&amp;TEXT(ROW(A15)-6,"00"),"")</f>
        <v/>
      </c>
      <c r="B15" s="44" t="str">
        <f>IF(C15&lt;&gt;"",設定!$D$4,"")</f>
        <v/>
      </c>
      <c r="C15" s="421" t="str">
        <f t="shared" si="0"/>
        <v/>
      </c>
      <c r="D15" s="424" t="str">
        <f>IF(設定!B16&lt;&gt;0,設定!B16,"")</f>
        <v/>
      </c>
      <c r="E15" s="439"/>
      <c r="F15" s="1088"/>
      <c r="G15" s="94" t="str">
        <f t="shared" si="1"/>
        <v/>
      </c>
      <c r="H15" s="723" t="str">
        <f t="shared" si="2"/>
        <v/>
      </c>
      <c r="I15" s="414">
        <f t="shared" si="3"/>
        <v>0</v>
      </c>
      <c r="J15" s="414">
        <f t="shared" si="4"/>
        <v>0</v>
      </c>
      <c r="K15" s="414">
        <f t="shared" si="5"/>
        <v>0</v>
      </c>
    </row>
    <row r="16" spans="1:46" s="38" customFormat="1" ht="15" customHeight="1" x14ac:dyDescent="0.2">
      <c r="A16" s="111" t="str">
        <f>IF(C16&lt;&gt;"",設定!$C$4&amp;TEXT(ROW(A16)-6,"00"),"")</f>
        <v/>
      </c>
      <c r="B16" s="112" t="str">
        <f>IF(C16&lt;&gt;"",設定!$D$4,"")</f>
        <v/>
      </c>
      <c r="C16" s="585" t="str">
        <f t="shared" si="0"/>
        <v/>
      </c>
      <c r="D16" s="427" t="str">
        <f>IF(設定!B17&lt;&gt;0,設定!B17,"")</f>
        <v/>
      </c>
      <c r="E16" s="440"/>
      <c r="F16" s="1089"/>
      <c r="G16" s="94" t="str">
        <f t="shared" si="1"/>
        <v/>
      </c>
      <c r="H16" s="723" t="str">
        <f t="shared" si="2"/>
        <v/>
      </c>
      <c r="I16" s="414">
        <f t="shared" si="3"/>
        <v>0</v>
      </c>
      <c r="J16" s="414">
        <f t="shared" si="4"/>
        <v>0</v>
      </c>
      <c r="K16" s="414">
        <f t="shared" si="5"/>
        <v>0</v>
      </c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</row>
    <row r="17" spans="1:46" s="38" customFormat="1" ht="15" customHeight="1" x14ac:dyDescent="0.2">
      <c r="A17" s="109" t="str">
        <f>IF(C17&lt;&gt;"",設定!$C$4&amp;TEXT(ROW(A17)-6,"00"),"")</f>
        <v/>
      </c>
      <c r="B17" s="110" t="str">
        <f>IF(C17&lt;&gt;"",設定!$D$4,"")</f>
        <v/>
      </c>
      <c r="C17" s="586" t="str">
        <f t="shared" si="0"/>
        <v/>
      </c>
      <c r="D17" s="428" t="str">
        <f>IF(設定!B18&lt;&gt;0,設定!B18,"")</f>
        <v/>
      </c>
      <c r="E17" s="441"/>
      <c r="F17" s="1090"/>
      <c r="G17" s="94" t="str">
        <f t="shared" si="1"/>
        <v/>
      </c>
      <c r="H17" s="723" t="str">
        <f t="shared" si="2"/>
        <v/>
      </c>
      <c r="I17" s="414">
        <f t="shared" si="3"/>
        <v>0</v>
      </c>
      <c r="J17" s="414">
        <f t="shared" si="4"/>
        <v>0</v>
      </c>
      <c r="K17" s="414">
        <f t="shared" si="5"/>
        <v>0</v>
      </c>
      <c r="L17" s="721"/>
      <c r="M17" s="721"/>
      <c r="N17" s="721"/>
      <c r="O17" s="721"/>
      <c r="P17" s="721"/>
      <c r="Q17" s="721"/>
      <c r="R17" s="721"/>
      <c r="S17" s="721"/>
      <c r="T17" s="721"/>
      <c r="U17" s="721"/>
      <c r="V17" s="721"/>
      <c r="W17" s="721"/>
      <c r="X17" s="721"/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</row>
    <row r="18" spans="1:46" s="38" customFormat="1" ht="15" customHeight="1" x14ac:dyDescent="0.2">
      <c r="A18" s="43" t="str">
        <f>IF(C18&lt;&gt;"",設定!$C$4&amp;TEXT(ROW(A18)-6,"00"),"")</f>
        <v/>
      </c>
      <c r="B18" s="44" t="str">
        <f>IF(C18&lt;&gt;"",設定!$D$4,"")</f>
        <v/>
      </c>
      <c r="C18" s="421" t="str">
        <f t="shared" si="0"/>
        <v/>
      </c>
      <c r="D18" s="424" t="str">
        <f>IF(設定!B19&lt;&gt;0,設定!B19,"")</f>
        <v/>
      </c>
      <c r="E18" s="438"/>
      <c r="F18" s="1088"/>
      <c r="G18" s="94" t="str">
        <f t="shared" si="1"/>
        <v/>
      </c>
      <c r="H18" s="723" t="str">
        <f t="shared" si="2"/>
        <v/>
      </c>
      <c r="I18" s="414">
        <f t="shared" si="3"/>
        <v>0</v>
      </c>
      <c r="J18" s="414">
        <f t="shared" si="4"/>
        <v>0</v>
      </c>
      <c r="K18" s="414">
        <f t="shared" si="5"/>
        <v>0</v>
      </c>
      <c r="L18" s="721"/>
      <c r="M18" s="721"/>
      <c r="N18" s="721"/>
      <c r="O18" s="721"/>
      <c r="P18" s="721"/>
      <c r="Q18" s="721"/>
      <c r="R18" s="721"/>
      <c r="S18" s="721"/>
      <c r="T18" s="721"/>
      <c r="U18" s="721"/>
      <c r="V18" s="721"/>
      <c r="W18" s="721"/>
      <c r="X18" s="721"/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</row>
    <row r="19" spans="1:46" s="38" customFormat="1" ht="15" customHeight="1" x14ac:dyDescent="0.2">
      <c r="A19" s="43" t="str">
        <f>IF(C19&lt;&gt;"",設定!$C$4&amp;TEXT(ROW(A19)-6,"00"),"")</f>
        <v/>
      </c>
      <c r="B19" s="44" t="str">
        <f>IF(C19&lt;&gt;"",設定!$D$4,"")</f>
        <v/>
      </c>
      <c r="C19" s="421" t="str">
        <f t="shared" si="0"/>
        <v/>
      </c>
      <c r="D19" s="424" t="str">
        <f>IF(設定!B20&lt;&gt;0,設定!B20,"")</f>
        <v/>
      </c>
      <c r="E19" s="438"/>
      <c r="F19" s="1088"/>
      <c r="G19" s="94" t="str">
        <f t="shared" si="1"/>
        <v/>
      </c>
      <c r="H19" s="723" t="str">
        <f t="shared" si="2"/>
        <v/>
      </c>
      <c r="I19" s="414">
        <f t="shared" si="3"/>
        <v>0</v>
      </c>
      <c r="J19" s="414">
        <f t="shared" si="4"/>
        <v>0</v>
      </c>
      <c r="K19" s="414">
        <f t="shared" si="5"/>
        <v>0</v>
      </c>
      <c r="L19" s="721"/>
      <c r="M19" s="721"/>
      <c r="N19" s="721"/>
      <c r="O19" s="721"/>
      <c r="P19" s="721"/>
      <c r="Q19" s="721"/>
      <c r="R19" s="721"/>
      <c r="S19" s="721"/>
      <c r="T19" s="721"/>
      <c r="U19" s="721"/>
      <c r="V19" s="721"/>
      <c r="W19" s="721"/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</row>
    <row r="20" spans="1:46" s="38" customFormat="1" ht="15" customHeight="1" x14ac:dyDescent="0.2">
      <c r="A20" s="43" t="str">
        <f>IF(C20&lt;&gt;"",設定!$C$4&amp;TEXT(ROW(A20)-6,"00"),"")</f>
        <v/>
      </c>
      <c r="B20" s="44" t="str">
        <f>IF(C20&lt;&gt;"",設定!$D$4,"")</f>
        <v/>
      </c>
      <c r="C20" s="421" t="str">
        <f t="shared" si="0"/>
        <v/>
      </c>
      <c r="D20" s="424" t="str">
        <f>IF(設定!B21&lt;&gt;0,設定!B21,"")</f>
        <v/>
      </c>
      <c r="E20" s="439"/>
      <c r="F20" s="1088"/>
      <c r="G20" s="94" t="str">
        <f t="shared" si="1"/>
        <v/>
      </c>
      <c r="H20" s="723" t="str">
        <f t="shared" si="2"/>
        <v/>
      </c>
      <c r="I20" s="414">
        <f t="shared" si="3"/>
        <v>0</v>
      </c>
      <c r="J20" s="414">
        <f t="shared" si="4"/>
        <v>0</v>
      </c>
      <c r="K20" s="414">
        <f t="shared" si="5"/>
        <v>0</v>
      </c>
      <c r="L20" s="721"/>
      <c r="M20" s="721"/>
      <c r="N20" s="721"/>
      <c r="O20" s="721"/>
      <c r="P20" s="721"/>
      <c r="Q20" s="721"/>
      <c r="R20" s="721"/>
      <c r="S20" s="721"/>
      <c r="T20" s="721"/>
      <c r="U20" s="721"/>
      <c r="V20" s="721"/>
      <c r="W20" s="721"/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</row>
    <row r="21" spans="1:46" s="38" customFormat="1" ht="15" customHeight="1" x14ac:dyDescent="0.2">
      <c r="A21" s="107" t="str">
        <f>IF(C21&lt;&gt;"",設定!$C$4&amp;TEXT(ROW(A21)-6,"00"),"")</f>
        <v/>
      </c>
      <c r="B21" s="108" t="str">
        <f>IF(C21&lt;&gt;"",設定!$D$4,"")</f>
        <v/>
      </c>
      <c r="C21" s="584" t="str">
        <f t="shared" si="0"/>
        <v/>
      </c>
      <c r="D21" s="425" t="str">
        <f>IF(設定!B22&lt;&gt;0,設定!B22,"")</f>
        <v/>
      </c>
      <c r="E21" s="440"/>
      <c r="F21" s="1089"/>
      <c r="G21" s="94" t="str">
        <f t="shared" si="1"/>
        <v/>
      </c>
      <c r="H21" s="723" t="str">
        <f t="shared" si="2"/>
        <v/>
      </c>
      <c r="I21" s="414">
        <f t="shared" si="3"/>
        <v>0</v>
      </c>
      <c r="J21" s="414">
        <f t="shared" si="4"/>
        <v>0</v>
      </c>
      <c r="K21" s="414">
        <f t="shared" si="5"/>
        <v>0</v>
      </c>
      <c r="L21" s="721"/>
      <c r="M21" s="721"/>
      <c r="N21" s="721"/>
      <c r="O21" s="721"/>
      <c r="P21" s="721"/>
      <c r="Q21" s="721"/>
      <c r="R21" s="721"/>
      <c r="S21" s="721"/>
      <c r="T21" s="721"/>
      <c r="U21" s="721"/>
      <c r="V21" s="721"/>
      <c r="W21" s="721"/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</row>
    <row r="22" spans="1:46" s="38" customFormat="1" ht="15" customHeight="1" x14ac:dyDescent="0.2">
      <c r="A22" s="105" t="str">
        <f>IF(C22&lt;&gt;"",設定!$C$4&amp;TEXT(ROW(A22)-6,"00"),"")</f>
        <v/>
      </c>
      <c r="B22" s="106" t="str">
        <f>IF(C22&lt;&gt;"",設定!$D$4,"")</f>
        <v/>
      </c>
      <c r="C22" s="583" t="str">
        <f t="shared" si="0"/>
        <v/>
      </c>
      <c r="D22" s="426" t="str">
        <f>IF(設定!B23&lt;&gt;0,設定!B23,"")</f>
        <v/>
      </c>
      <c r="E22" s="441"/>
      <c r="F22" s="1090"/>
      <c r="G22" s="94" t="str">
        <f t="shared" si="1"/>
        <v/>
      </c>
      <c r="H22" s="723" t="str">
        <f t="shared" si="2"/>
        <v/>
      </c>
      <c r="I22" s="414">
        <f t="shared" si="3"/>
        <v>0</v>
      </c>
      <c r="J22" s="414">
        <f t="shared" si="4"/>
        <v>0</v>
      </c>
      <c r="K22" s="414">
        <f t="shared" si="5"/>
        <v>0</v>
      </c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</row>
    <row r="23" spans="1:46" s="38" customFormat="1" ht="15" customHeight="1" x14ac:dyDescent="0.2">
      <c r="A23" s="43" t="str">
        <f>IF(C23&lt;&gt;"",設定!$C$4&amp;TEXT(ROW(A23)-6,"00"),"")</f>
        <v/>
      </c>
      <c r="B23" s="44" t="str">
        <f>IF(C23&lt;&gt;"",設定!$D$4,"")</f>
        <v/>
      </c>
      <c r="C23" s="421" t="str">
        <f t="shared" si="0"/>
        <v/>
      </c>
      <c r="D23" s="424" t="str">
        <f>IF(設定!B24&lt;&gt;0,設定!B24,"")</f>
        <v/>
      </c>
      <c r="E23" s="438"/>
      <c r="F23" s="1088"/>
      <c r="G23" s="94" t="str">
        <f t="shared" si="1"/>
        <v/>
      </c>
      <c r="H23" s="723" t="str">
        <f t="shared" si="2"/>
        <v/>
      </c>
      <c r="I23" s="414">
        <f t="shared" si="3"/>
        <v>0</v>
      </c>
      <c r="J23" s="414">
        <f t="shared" si="4"/>
        <v>0</v>
      </c>
      <c r="K23" s="414">
        <f t="shared" si="5"/>
        <v>0</v>
      </c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721"/>
      <c r="W23" s="721"/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</row>
    <row r="24" spans="1:46" s="38" customFormat="1" ht="15" customHeight="1" x14ac:dyDescent="0.2">
      <c r="A24" s="43" t="str">
        <f>IF(C24&lt;&gt;"",設定!$C$4&amp;TEXT(ROW(A24)-6,"00"),"")</f>
        <v/>
      </c>
      <c r="B24" s="44" t="str">
        <f>IF(C24&lt;&gt;"",設定!$D$4,"")</f>
        <v/>
      </c>
      <c r="C24" s="421" t="str">
        <f t="shared" si="0"/>
        <v/>
      </c>
      <c r="D24" s="424" t="str">
        <f>IF(設定!B25&lt;&gt;0,設定!B25,"")</f>
        <v/>
      </c>
      <c r="E24" s="438"/>
      <c r="F24" s="1088"/>
      <c r="G24" s="94" t="str">
        <f t="shared" si="1"/>
        <v/>
      </c>
      <c r="H24" s="723" t="str">
        <f t="shared" si="2"/>
        <v/>
      </c>
      <c r="I24" s="414">
        <f t="shared" si="3"/>
        <v>0</v>
      </c>
      <c r="J24" s="414">
        <f t="shared" si="4"/>
        <v>0</v>
      </c>
      <c r="K24" s="414">
        <f t="shared" si="5"/>
        <v>0</v>
      </c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</row>
    <row r="25" spans="1:46" s="38" customFormat="1" ht="15" customHeight="1" x14ac:dyDescent="0.2">
      <c r="A25" s="43" t="str">
        <f>IF(C25&lt;&gt;"",設定!$C$4&amp;TEXT(ROW(A25)-6,"00"),"")</f>
        <v/>
      </c>
      <c r="B25" s="44" t="str">
        <f>IF(C25&lt;&gt;"",設定!$D$4,"")</f>
        <v/>
      </c>
      <c r="C25" s="421" t="str">
        <f t="shared" si="0"/>
        <v/>
      </c>
      <c r="D25" s="424" t="str">
        <f>IF(設定!B26&lt;&gt;0,設定!B26,"")</f>
        <v/>
      </c>
      <c r="E25" s="438"/>
      <c r="F25" s="1088"/>
      <c r="G25" s="94" t="str">
        <f t="shared" si="1"/>
        <v/>
      </c>
      <c r="H25" s="723" t="str">
        <f t="shared" si="2"/>
        <v/>
      </c>
      <c r="I25" s="414">
        <f t="shared" si="3"/>
        <v>0</v>
      </c>
      <c r="J25" s="414">
        <f t="shared" si="4"/>
        <v>0</v>
      </c>
      <c r="K25" s="414">
        <f t="shared" si="5"/>
        <v>0</v>
      </c>
      <c r="L25" s="721"/>
      <c r="M25" s="721"/>
      <c r="N25" s="721"/>
      <c r="O25" s="721"/>
      <c r="P25" s="721"/>
      <c r="Q25" s="721"/>
      <c r="R25" s="721"/>
      <c r="S25" s="721"/>
      <c r="T25" s="721"/>
      <c r="U25" s="721"/>
      <c r="V25" s="721"/>
      <c r="W25" s="721"/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</row>
    <row r="26" spans="1:46" s="38" customFormat="1" ht="15" customHeight="1" x14ac:dyDescent="0.2">
      <c r="A26" s="107" t="str">
        <f>IF(C26&lt;&gt;"",設定!$C$4&amp;TEXT(ROW(A26)-6,"00"),"")</f>
        <v/>
      </c>
      <c r="B26" s="108" t="str">
        <f>IF(C26&lt;&gt;"",設定!$D$4,"")</f>
        <v/>
      </c>
      <c r="C26" s="584" t="str">
        <f t="shared" si="0"/>
        <v/>
      </c>
      <c r="D26" s="425" t="str">
        <f>IF(設定!B27&lt;&gt;0,設定!B27,"")</f>
        <v/>
      </c>
      <c r="E26" s="440"/>
      <c r="F26" s="1089"/>
      <c r="G26" s="94" t="str">
        <f t="shared" si="1"/>
        <v/>
      </c>
      <c r="H26" s="723" t="str">
        <f t="shared" si="2"/>
        <v/>
      </c>
      <c r="I26" s="414">
        <f t="shared" si="3"/>
        <v>0</v>
      </c>
      <c r="J26" s="414">
        <f t="shared" si="4"/>
        <v>0</v>
      </c>
      <c r="K26" s="414">
        <f t="shared" si="5"/>
        <v>0</v>
      </c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</row>
    <row r="27" spans="1:46" s="38" customFormat="1" ht="15" customHeight="1" x14ac:dyDescent="0.2">
      <c r="A27" s="105" t="str">
        <f>IF(C27&lt;&gt;"",設定!$C$4&amp;TEXT(ROW(A27)-6,"00"),"")</f>
        <v/>
      </c>
      <c r="B27" s="106" t="str">
        <f>IF(C27&lt;&gt;"",設定!$D$4,"")</f>
        <v/>
      </c>
      <c r="C27" s="583" t="str">
        <f t="shared" si="0"/>
        <v/>
      </c>
      <c r="D27" s="426" t="str">
        <f>IF(設定!B28&lt;&gt;0,設定!B28,"")</f>
        <v/>
      </c>
      <c r="E27" s="441"/>
      <c r="F27" s="1090"/>
      <c r="G27" s="94" t="str">
        <f t="shared" si="1"/>
        <v/>
      </c>
      <c r="H27" s="723" t="str">
        <f t="shared" si="2"/>
        <v/>
      </c>
      <c r="I27" s="414">
        <f t="shared" si="3"/>
        <v>0</v>
      </c>
      <c r="J27" s="414">
        <f t="shared" si="4"/>
        <v>0</v>
      </c>
      <c r="K27" s="414">
        <f t="shared" si="5"/>
        <v>0</v>
      </c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</row>
    <row r="28" spans="1:46" s="38" customFormat="1" ht="15" customHeight="1" x14ac:dyDescent="0.2">
      <c r="A28" s="43" t="str">
        <f>IF(C28&lt;&gt;"",設定!$C$4&amp;TEXT(ROW(A28)-6,"00"),"")</f>
        <v/>
      </c>
      <c r="B28" s="44" t="str">
        <f>IF(C28&lt;&gt;"",設定!$D$4,"")</f>
        <v/>
      </c>
      <c r="C28" s="421" t="str">
        <f t="shared" si="0"/>
        <v/>
      </c>
      <c r="D28" s="424" t="str">
        <f>IF(設定!B29&lt;&gt;0,設定!B29,"")</f>
        <v/>
      </c>
      <c r="E28" s="438"/>
      <c r="F28" s="1088"/>
      <c r="G28" s="94" t="str">
        <f t="shared" si="1"/>
        <v/>
      </c>
      <c r="H28" s="723" t="str">
        <f t="shared" si="2"/>
        <v/>
      </c>
      <c r="I28" s="414">
        <f t="shared" si="3"/>
        <v>0</v>
      </c>
      <c r="J28" s="414">
        <f t="shared" si="4"/>
        <v>0</v>
      </c>
      <c r="K28" s="414">
        <f t="shared" si="5"/>
        <v>0</v>
      </c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</row>
    <row r="29" spans="1:46" s="38" customFormat="1" ht="15" customHeight="1" x14ac:dyDescent="0.2">
      <c r="A29" s="43" t="str">
        <f>IF(C29&lt;&gt;"",設定!$C$4&amp;TEXT(ROW(A29)-6,"00"),"")</f>
        <v/>
      </c>
      <c r="B29" s="44" t="str">
        <f>IF(C29&lt;&gt;"",設定!$D$4,"")</f>
        <v/>
      </c>
      <c r="C29" s="421" t="str">
        <f t="shared" si="0"/>
        <v/>
      </c>
      <c r="D29" s="424" t="str">
        <f>IF(設定!B30&lt;&gt;0,設定!B30,"")</f>
        <v/>
      </c>
      <c r="E29" s="438"/>
      <c r="F29" s="1088"/>
      <c r="G29" s="94" t="str">
        <f t="shared" si="1"/>
        <v/>
      </c>
      <c r="H29" s="723" t="str">
        <f t="shared" si="2"/>
        <v/>
      </c>
      <c r="I29" s="414">
        <f t="shared" si="3"/>
        <v>0</v>
      </c>
      <c r="J29" s="414">
        <f t="shared" si="4"/>
        <v>0</v>
      </c>
      <c r="K29" s="414">
        <f t="shared" si="5"/>
        <v>0</v>
      </c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</row>
    <row r="30" spans="1:46" s="38" customFormat="1" ht="15" customHeight="1" x14ac:dyDescent="0.2">
      <c r="A30" s="493" t="str">
        <f>IF(C30&lt;&gt;"",設定!$C$4&amp;TEXT(ROW(A30)-6,"00"),"")</f>
        <v/>
      </c>
      <c r="B30" s="44" t="str">
        <f>IF(C30&lt;&gt;"",設定!$D$4,"")</f>
        <v/>
      </c>
      <c r="C30" s="421" t="str">
        <f t="shared" ref="C30" si="6">IF(D30&lt;&gt;"","学部","")</f>
        <v/>
      </c>
      <c r="D30" s="424" t="str">
        <f>IF(設定!B31&lt;&gt;0,設定!B31,"")</f>
        <v/>
      </c>
      <c r="E30" s="438"/>
      <c r="F30" s="1088"/>
      <c r="G30" s="94" t="str">
        <f t="shared" si="1"/>
        <v/>
      </c>
      <c r="H30" s="723" t="str">
        <f t="shared" si="2"/>
        <v/>
      </c>
      <c r="I30" s="414">
        <f t="shared" ref="I30" si="7">IF($D30&lt;&gt;"",IF(E30="",1,0),0)</f>
        <v>0</v>
      </c>
      <c r="J30" s="414">
        <f t="shared" ref="J30" si="8">IF(AND($D30&lt;&gt;"",E30="1：設けている",F30=""),1,0)</f>
        <v>0</v>
      </c>
      <c r="K30" s="414">
        <f t="shared" si="5"/>
        <v>0</v>
      </c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</row>
    <row r="31" spans="1:46" s="38" customFormat="1" ht="15" customHeight="1" thickBot="1" x14ac:dyDescent="0.25">
      <c r="A31" s="40" t="str">
        <f>IF(C31&lt;&gt;"",設定!$C$4&amp;TEXT(ROW(A31)-6,"00"),"")</f>
        <v/>
      </c>
      <c r="B31" s="42" t="str">
        <f>IF(C31&lt;&gt;"",設定!$D$4,"")</f>
        <v/>
      </c>
      <c r="C31" s="422" t="str">
        <f t="shared" si="0"/>
        <v/>
      </c>
      <c r="D31" s="431" t="str">
        <f>IF(設定!B32&lt;&gt;0,設定!B32,"")</f>
        <v/>
      </c>
      <c r="E31" s="442"/>
      <c r="F31" s="1091"/>
      <c r="G31" s="94" t="str">
        <f t="shared" si="1"/>
        <v/>
      </c>
      <c r="H31" s="723" t="str">
        <f t="shared" si="2"/>
        <v/>
      </c>
      <c r="I31" s="414">
        <f t="shared" si="3"/>
        <v>0</v>
      </c>
      <c r="J31" s="414">
        <f t="shared" si="4"/>
        <v>0</v>
      </c>
      <c r="K31" s="414">
        <f t="shared" si="5"/>
        <v>0</v>
      </c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</row>
  </sheetData>
  <sheetProtection algorithmName="SHA-512" hashValue="LX50r7QQUvOlRlG/0Su2koKQGTd/pP4w+qPlWYiIWJsWkJj4mUjs2iXyx77BYrHp9Hy7IU8ydcAyvvUOs7pXng==" saltValue="ZxttzJFayd29VHfJ3b14gg==" spinCount="100000" sheet="1" objects="1" scenarios="1"/>
  <mergeCells count="1">
    <mergeCell ref="E4:F4"/>
  </mergeCells>
  <phoneticPr fontId="2"/>
  <conditionalFormatting sqref="D7:F31">
    <cfRule type="expression" dxfId="353" priority="4">
      <formula>$C7=""</formula>
    </cfRule>
  </conditionalFormatting>
  <conditionalFormatting sqref="E3:E4">
    <cfRule type="containsText" dxfId="352" priority="6" operator="containsText" text="未入力">
      <formula>NOT(ISERROR(SEARCH("未入力",E3)))</formula>
    </cfRule>
  </conditionalFormatting>
  <conditionalFormatting sqref="E3:F3">
    <cfRule type="containsText" dxfId="351" priority="7" operator="containsText" text="入力">
      <formula>NOT(ISERROR(SEARCH("入力",E3)))</formula>
    </cfRule>
    <cfRule type="containsText" dxfId="350" priority="9" operator="containsText" text="未入力">
      <formula>NOT(ISERROR(SEARCH("未入力",E3)))</formula>
    </cfRule>
  </conditionalFormatting>
  <conditionalFormatting sqref="E7:F31">
    <cfRule type="expression" dxfId="349" priority="1">
      <formula>$K7&gt;0</formula>
    </cfRule>
  </conditionalFormatting>
  <conditionalFormatting sqref="F7:F31">
    <cfRule type="expression" dxfId="348" priority="2">
      <formula>AND($C7&lt;&gt;"",$E7="2：設けていない")</formula>
    </cfRule>
    <cfRule type="expression" dxfId="347" priority="3">
      <formula>AND($C7&lt;&gt;"",$E7="")</formula>
    </cfRule>
  </conditionalFormatting>
  <conditionalFormatting sqref="G7:G31">
    <cfRule type="containsText" dxfId="346" priority="13" operator="containsText" text="未入力">
      <formula>NOT(ISERROR(SEARCH("未入力",G7)))</formula>
    </cfRule>
  </conditionalFormatting>
  <conditionalFormatting sqref="H7:H31">
    <cfRule type="containsText" dxfId="345" priority="12" operator="containsText" text="入力">
      <formula>NOT(ISERROR(SEARCH("入力",H7)))</formula>
    </cfRule>
  </conditionalFormatting>
  <dataValidations count="2">
    <dataValidation type="list" imeMode="disabled" allowBlank="1" showInputMessage="1" showErrorMessage="1" error="整数を入力してください。" sqref="E7:E31" xr:uid="{00000000-0002-0000-0700-000000000000}">
      <formula1>"1：設けている,2：設けていない"</formula1>
    </dataValidation>
    <dataValidation type="list" imeMode="disabled" allowBlank="1" showInputMessage="1" showErrorMessage="1" error="整数を入力してください。" sqref="F7:F31" xr:uid="{216E967C-BAA5-4885-A91F-165B223FFAE7}">
      <formula1>"1：全部で必修にしている,2：一部で必修にしている,3：必修にしていない"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346E-9692-440B-91B3-61E5A5D1BC67}">
  <dimension ref="A1:AX65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5.109375" style="37" hidden="1" customWidth="1"/>
    <col min="2" max="2" width="9.6640625" style="37" hidden="1" customWidth="1"/>
    <col min="3" max="3" width="20" style="37" hidden="1" customWidth="1"/>
    <col min="4" max="4" width="22.44140625" style="37" customWidth="1"/>
    <col min="5" max="11" width="18.77734375" style="37" customWidth="1"/>
    <col min="12" max="12" width="15.5546875" style="37" customWidth="1"/>
    <col min="13" max="13" width="10.6640625" style="37" customWidth="1"/>
    <col min="14" max="14" width="10.6640625" style="41" customWidth="1"/>
    <col min="15" max="15" width="19" style="414" customWidth="1"/>
    <col min="16" max="16" width="22.21875" style="414" bestFit="1" customWidth="1"/>
    <col min="17" max="17" width="30.6640625" style="414" customWidth="1"/>
    <col min="18" max="19" width="18.77734375" style="414" customWidth="1"/>
    <col min="20" max="20" width="28.21875" style="414" customWidth="1"/>
    <col min="21" max="21" width="27" style="414" customWidth="1"/>
    <col min="22" max="22" width="37.77734375" style="414" bestFit="1" customWidth="1"/>
    <col min="23" max="23" width="24.21875" style="418" bestFit="1" customWidth="1"/>
    <col min="24" max="25" width="2.44140625" style="41" customWidth="1"/>
    <col min="26" max="50" width="2.44140625" style="41"/>
    <col min="51" max="16384" width="2.44140625" style="37"/>
  </cols>
  <sheetData>
    <row r="1" spans="1:50" ht="13.2" x14ac:dyDescent="0.2">
      <c r="D1" s="36" t="s">
        <v>3922</v>
      </c>
    </row>
    <row r="2" spans="1:50" ht="14.25" customHeight="1" thickBot="1" x14ac:dyDescent="0.25">
      <c r="D2" s="37" t="s">
        <v>1920</v>
      </c>
      <c r="G2" s="1161"/>
      <c r="H2" s="1161"/>
      <c r="I2" s="1161"/>
    </row>
    <row r="3" spans="1:50" ht="13.5" customHeight="1" x14ac:dyDescent="0.2">
      <c r="A3" s="45"/>
      <c r="B3" s="46"/>
      <c r="C3" s="135"/>
      <c r="D3" s="419"/>
      <c r="E3" s="1152" t="str">
        <f ca="1">IF(O6=1,"↓未入力あり","")</f>
        <v/>
      </c>
      <c r="F3" s="1145"/>
      <c r="G3" s="1145"/>
      <c r="H3" s="1145"/>
      <c r="I3" s="1160"/>
      <c r="J3" s="301" t="str">
        <f ca="1">IF(R6=1,"↓未入力あり","")</f>
        <v/>
      </c>
      <c r="K3" s="1145" t="str">
        <f ca="1">IF(S6=1,"↓未入力あり","")</f>
        <v/>
      </c>
      <c r="L3" s="1160"/>
    </row>
    <row r="4" spans="1:50" ht="13.5" customHeight="1" x14ac:dyDescent="0.2">
      <c r="A4" s="47"/>
      <c r="B4" s="48"/>
      <c r="C4" s="52"/>
      <c r="D4" s="591"/>
      <c r="E4" s="685" t="s">
        <v>3815</v>
      </c>
      <c r="F4" s="157"/>
      <c r="G4" s="157"/>
      <c r="H4" s="157"/>
      <c r="I4" s="157"/>
      <c r="J4" s="156" t="s">
        <v>3816</v>
      </c>
      <c r="K4" s="297"/>
      <c r="L4" s="408"/>
    </row>
    <row r="5" spans="1:50" ht="13.5" customHeight="1" x14ac:dyDescent="0.2">
      <c r="A5" s="47"/>
      <c r="B5" s="48"/>
      <c r="C5" s="52"/>
      <c r="D5" s="731" t="str">
        <f>IF(AND(設定!C4&lt;&gt;"",設定!B8=""),"研究科のみの大学は回答不要です。","")</f>
        <v/>
      </c>
      <c r="E5" s="842" t="s">
        <v>3826</v>
      </c>
      <c r="F5" s="848"/>
      <c r="G5" s="848"/>
      <c r="H5" s="848"/>
      <c r="I5" s="299" t="s">
        <v>4080</v>
      </c>
      <c r="J5" s="948" t="s">
        <v>4082</v>
      </c>
      <c r="K5" s="949" t="s">
        <v>3827</v>
      </c>
      <c r="L5" s="951" t="s">
        <v>4084</v>
      </c>
      <c r="O5" s="414" t="s">
        <v>3918</v>
      </c>
      <c r="P5" s="414" t="s">
        <v>6892</v>
      </c>
      <c r="Q5" s="414" t="s">
        <v>6893</v>
      </c>
      <c r="R5" s="414" t="s">
        <v>3919</v>
      </c>
      <c r="S5" s="414" t="s">
        <v>3920</v>
      </c>
      <c r="T5" s="414" t="s">
        <v>3921</v>
      </c>
      <c r="U5" s="414" t="s">
        <v>6551</v>
      </c>
      <c r="V5" s="414" t="s">
        <v>6894</v>
      </c>
      <c r="W5" s="414" t="s">
        <v>6897</v>
      </c>
    </row>
    <row r="6" spans="1:50" ht="13.5" customHeight="1" thickBot="1" x14ac:dyDescent="0.25">
      <c r="A6" s="565" t="s">
        <v>2698</v>
      </c>
      <c r="B6" s="566" t="s">
        <v>1921</v>
      </c>
      <c r="C6" s="568" t="s">
        <v>1922</v>
      </c>
      <c r="D6" s="50" t="s">
        <v>1923</v>
      </c>
      <c r="E6" s="167" t="s">
        <v>1929</v>
      </c>
      <c r="F6" s="97" t="s">
        <v>2334</v>
      </c>
      <c r="G6" s="82" t="s">
        <v>1966</v>
      </c>
      <c r="H6" s="82" t="s">
        <v>2020</v>
      </c>
      <c r="I6" s="82" t="s">
        <v>4081</v>
      </c>
      <c r="J6" s="138"/>
      <c r="K6" s="950" t="s">
        <v>4083</v>
      </c>
      <c r="L6" s="952" t="s">
        <v>4053</v>
      </c>
      <c r="O6" s="414">
        <f t="shared" ref="O6:R6" ca="1" si="0">IF(SUM(O7:O51)&lt;&gt;0,1,0)</f>
        <v>0</v>
      </c>
      <c r="P6" s="414">
        <f t="shared" ca="1" si="0"/>
        <v>0</v>
      </c>
      <c r="Q6" s="414">
        <f t="shared" ca="1" si="0"/>
        <v>0</v>
      </c>
      <c r="R6" s="414">
        <f t="shared" ca="1" si="0"/>
        <v>0</v>
      </c>
      <c r="S6" s="414">
        <f t="shared" ref="S6:W6" ca="1" si="1">IF(SUM(S7:S51)&lt;&gt;0,1,0)</f>
        <v>0</v>
      </c>
      <c r="T6" s="414">
        <f t="shared" ca="1" si="1"/>
        <v>0</v>
      </c>
      <c r="U6" s="414">
        <f t="shared" ca="1" si="1"/>
        <v>0</v>
      </c>
      <c r="V6" s="414">
        <f t="shared" ca="1" si="1"/>
        <v>0</v>
      </c>
      <c r="W6" s="414">
        <f t="shared" ca="1" si="1"/>
        <v>0</v>
      </c>
      <c r="X6" s="721"/>
    </row>
    <row r="7" spans="1:50" ht="15" customHeight="1" x14ac:dyDescent="0.2">
      <c r="A7" s="578" t="str">
        <f>IF(C7&lt;&gt;"",設定!$C$4&amp;TEXT(ROW(A7)-6,"00"),"")</f>
        <v/>
      </c>
      <c r="B7" s="567" t="str">
        <f>IF(C7&lt;&gt;"",設定!$D$4,"")</f>
        <v/>
      </c>
      <c r="C7" s="567" t="str">
        <f>IF(設定!AH8&lt;&gt;0,設定!AH8,"")</f>
        <v/>
      </c>
      <c r="D7" s="423" t="str">
        <f ca="1">IF(設定!AG8&lt;&gt;0,設定!AG8,"")</f>
        <v/>
      </c>
      <c r="E7" s="934"/>
      <c r="F7" s="728"/>
      <c r="G7" s="728"/>
      <c r="H7" s="999"/>
      <c r="I7" s="812"/>
      <c r="J7" s="934"/>
      <c r="K7" s="728"/>
      <c r="L7" s="992"/>
      <c r="M7" s="417" t="str">
        <f ca="1">IF(SUM(O7:T7)&gt;0,"←未入力あり","")</f>
        <v/>
      </c>
      <c r="N7" s="721" t="str">
        <f ca="1">IF(SUM(U7,Q7,V7,W7)&gt;0,"←入力エラー","")</f>
        <v/>
      </c>
      <c r="O7" s="414">
        <f ca="1">IF($D7&lt;&gt;"",IF(COUNTA(E7:H7)=0,1,0),0)</f>
        <v>0</v>
      </c>
      <c r="P7" s="414">
        <f ca="1">IF($D7&lt;&gt;"",IF(AND(H7&lt;&gt;"",I7=""),1,0),0)</f>
        <v>0</v>
      </c>
      <c r="Q7" s="414">
        <f ca="1">IF($D7&lt;&gt;"",IF(AND(H7="",I7&lt;&gt;""),1,0),0)</f>
        <v>0</v>
      </c>
      <c r="R7" s="414">
        <f ca="1">IF(AND($D7&lt;&gt;"",C7="学部"),IF(J7="",1,0),0)</f>
        <v>0</v>
      </c>
      <c r="S7" s="414">
        <f ca="1">IF(AND($D7&lt;&gt;"",C7="学部"),IF(AND(OR(J7="1：全部で設定している",J7="2：一部で設定している"),COUNTA(K7:K7)=0),1,0),0)</f>
        <v>0</v>
      </c>
      <c r="T7" s="414">
        <f ca="1">IF(AND($D7&lt;&gt;"",C7="学部"),IF(OR(AND(K7="4：その他",L7=""),AND(K7&lt;&gt;"4：その他",L7&lt;&gt;"")),1,0),0)</f>
        <v>0</v>
      </c>
      <c r="U7" s="414">
        <f ca="1">IF(AND($D7&lt;&gt;"",C7="学部",J7="3：設定していない"),IF(COUNTA(K7:L7)&lt;&gt;0,1,0),0)</f>
        <v>0</v>
      </c>
      <c r="V7" s="414">
        <f ca="1">IF(AND($D7&lt;&gt;"",C7="学部"),IF(AND(K7&lt;&gt;"4：その他",L7&lt;&gt;""),1,0),0)</f>
        <v>0</v>
      </c>
      <c r="W7" s="418">
        <f ca="1">IF(AND($D7&lt;&gt;"",C7="研究科"),IF(COUNTA(J7:L7)&lt;&gt;0,1,0),0)</f>
        <v>0</v>
      </c>
    </row>
    <row r="8" spans="1:50" ht="15" customHeight="1" x14ac:dyDescent="0.2">
      <c r="A8" s="109" t="str">
        <f>IF(C8&lt;&gt;"",設定!$C$4&amp;TEXT(ROW(A8)-6,"00"),"")</f>
        <v/>
      </c>
      <c r="B8" s="214" t="str">
        <f>IF(C8&lt;&gt;"",設定!$D$4,"")</f>
        <v/>
      </c>
      <c r="C8" s="214" t="str">
        <f>IF(設定!AH9&lt;&gt;0,設定!AH9,"")</f>
        <v/>
      </c>
      <c r="D8" s="424" t="str">
        <f ca="1">IF(設定!AG9&lt;&gt;0,設定!AG9,"")</f>
        <v/>
      </c>
      <c r="E8" s="141"/>
      <c r="F8" s="410"/>
      <c r="G8" s="410"/>
      <c r="H8" s="85"/>
      <c r="I8" s="812"/>
      <c r="J8" s="141"/>
      <c r="K8" s="410"/>
      <c r="L8" s="812"/>
      <c r="M8" s="417" t="str">
        <f t="shared" ref="M8:M51" ca="1" si="2">IF(SUM(O8:T8)&gt;0,"←未入力あり","")</f>
        <v/>
      </c>
      <c r="N8" s="721" t="str">
        <f t="shared" ref="N8:N51" ca="1" si="3">IF(SUM(U8,Q8,V8,W8)&gt;0,"←入力エラー","")</f>
        <v/>
      </c>
      <c r="O8" s="414">
        <f t="shared" ref="O8:O51" ca="1" si="4">IF($D8&lt;&gt;"",IF(COUNTA(E8:I8)=0,1,0),0)</f>
        <v>0</v>
      </c>
      <c r="P8" s="414">
        <f t="shared" ref="P8:P51" ca="1" si="5">IF($D8&lt;&gt;"",IF(AND(H8&lt;&gt;"",I8=""),1,0),0)</f>
        <v>0</v>
      </c>
      <c r="Q8" s="414">
        <f t="shared" ref="Q8:Q51" ca="1" si="6">IF($D8&lt;&gt;"",IF(AND(H8="",I8&lt;&gt;""),1,0),0)</f>
        <v>0</v>
      </c>
      <c r="R8" s="414">
        <f t="shared" ref="R8:R51" ca="1" si="7">IF(AND($D8&lt;&gt;"",C8="学部"),IF(J8="",1,0),0)</f>
        <v>0</v>
      </c>
      <c r="S8" s="414">
        <f t="shared" ref="S8:S51" ca="1" si="8">IF(AND($D8&lt;&gt;"",C8="学部"),IF(AND(OR(J8="1：全部で設定している",J8="2：一部で設定している"),COUNTA(K8:K8)=0),1,0),0)</f>
        <v>0</v>
      </c>
      <c r="T8" s="414">
        <f t="shared" ref="T8:T51" ca="1" si="9">IF(AND($D8&lt;&gt;"",C8="学部"),IF(OR(AND(K8="4：その他",L8=""),AND(K8&lt;&gt;"4：その他",L8&lt;&gt;"")),1,0),0)</f>
        <v>0</v>
      </c>
      <c r="U8" s="414">
        <f t="shared" ref="U8:U51" ca="1" si="10">IF(AND($D8&lt;&gt;"",C8="学部",J8="3：設定していない"),IF(COUNTA(K8:L8)&lt;&gt;0,1,0),0)</f>
        <v>0</v>
      </c>
      <c r="V8" s="414">
        <f t="shared" ref="V8:V51" ca="1" si="11">IF(AND($D8&lt;&gt;"",C8="学部"),IF(AND(K8&lt;&gt;"4：その他",L8&lt;&gt;""),1,0),0)</f>
        <v>0</v>
      </c>
      <c r="W8" s="418">
        <f t="shared" ref="W8:W51" ca="1" si="12">IF(AND($D8&lt;&gt;"",C8="研究科"),IF(COUNTA(J8:L8)&lt;&gt;0,1,0),0)</f>
        <v>0</v>
      </c>
    </row>
    <row r="9" spans="1:50" ht="15" customHeight="1" x14ac:dyDescent="0.2">
      <c r="A9" s="43" t="str">
        <f>IF(C9&lt;&gt;"",設定!$C$4&amp;TEXT(ROW(A9)-6,"00"),"")</f>
        <v/>
      </c>
      <c r="B9" s="214" t="str">
        <f>IF(C9&lt;&gt;"",設定!$D$4,"")</f>
        <v/>
      </c>
      <c r="C9" s="214" t="str">
        <f>IF(設定!AH10&lt;&gt;0,設定!AH10,"")</f>
        <v/>
      </c>
      <c r="D9" s="424" t="str">
        <f ca="1">IF(設定!AG10&lt;&gt;0,設定!AG10,"")</f>
        <v/>
      </c>
      <c r="E9" s="141"/>
      <c r="F9" s="410"/>
      <c r="G9" s="410"/>
      <c r="H9" s="85"/>
      <c r="I9" s="812"/>
      <c r="J9" s="141"/>
      <c r="K9" s="410"/>
      <c r="L9" s="812"/>
      <c r="M9" s="417" t="str">
        <f t="shared" ca="1" si="2"/>
        <v/>
      </c>
      <c r="N9" s="721" t="str">
        <f t="shared" ca="1" si="3"/>
        <v/>
      </c>
      <c r="O9" s="414">
        <f t="shared" ca="1" si="4"/>
        <v>0</v>
      </c>
      <c r="P9" s="414">
        <f t="shared" ca="1" si="5"/>
        <v>0</v>
      </c>
      <c r="Q9" s="414">
        <f t="shared" ca="1" si="6"/>
        <v>0</v>
      </c>
      <c r="R9" s="414">
        <f t="shared" ca="1" si="7"/>
        <v>0</v>
      </c>
      <c r="S9" s="414">
        <f t="shared" ca="1" si="8"/>
        <v>0</v>
      </c>
      <c r="T9" s="414">
        <f t="shared" ca="1" si="9"/>
        <v>0</v>
      </c>
      <c r="U9" s="414">
        <f t="shared" ca="1" si="10"/>
        <v>0</v>
      </c>
      <c r="V9" s="414">
        <f t="shared" ca="1" si="11"/>
        <v>0</v>
      </c>
      <c r="W9" s="418">
        <f t="shared" ca="1" si="12"/>
        <v>0</v>
      </c>
    </row>
    <row r="10" spans="1:50" ht="15" customHeight="1" x14ac:dyDescent="0.2">
      <c r="A10" s="43" t="str">
        <f>IF(C10&lt;&gt;"",設定!$C$4&amp;TEXT(ROW(A10)-6,"00"),"")</f>
        <v/>
      </c>
      <c r="B10" s="214" t="str">
        <f>IF(C10&lt;&gt;"",設定!$D$4,"")</f>
        <v/>
      </c>
      <c r="C10" s="214" t="str">
        <f>IF(設定!AH11&lt;&gt;0,設定!AH11,"")</f>
        <v/>
      </c>
      <c r="D10" s="424" t="str">
        <f ca="1">IF(設定!AG11&lt;&gt;0,設定!AG11,"")</f>
        <v/>
      </c>
      <c r="E10" s="141"/>
      <c r="F10" s="410"/>
      <c r="G10" s="410"/>
      <c r="H10" s="85"/>
      <c r="I10" s="812"/>
      <c r="J10" s="141"/>
      <c r="K10" s="410"/>
      <c r="L10" s="812"/>
      <c r="M10" s="417" t="str">
        <f t="shared" ca="1" si="2"/>
        <v/>
      </c>
      <c r="N10" s="721" t="str">
        <f t="shared" ca="1" si="3"/>
        <v/>
      </c>
      <c r="O10" s="414">
        <f t="shared" ca="1" si="4"/>
        <v>0</v>
      </c>
      <c r="P10" s="414">
        <f t="shared" ca="1" si="5"/>
        <v>0</v>
      </c>
      <c r="Q10" s="414">
        <f t="shared" ca="1" si="6"/>
        <v>0</v>
      </c>
      <c r="R10" s="414">
        <f t="shared" ca="1" si="7"/>
        <v>0</v>
      </c>
      <c r="S10" s="414">
        <f t="shared" ca="1" si="8"/>
        <v>0</v>
      </c>
      <c r="T10" s="414">
        <f t="shared" ca="1" si="9"/>
        <v>0</v>
      </c>
      <c r="U10" s="414">
        <f t="shared" ca="1" si="10"/>
        <v>0</v>
      </c>
      <c r="V10" s="414">
        <f t="shared" ca="1" si="11"/>
        <v>0</v>
      </c>
      <c r="W10" s="418">
        <f t="shared" ca="1" si="12"/>
        <v>0</v>
      </c>
    </row>
    <row r="11" spans="1:50" ht="15" customHeight="1" x14ac:dyDescent="0.2">
      <c r="A11" s="107" t="str">
        <f>IF(C11&lt;&gt;"",設定!$C$4&amp;TEXT(ROW(A11)-6,"00"),"")</f>
        <v/>
      </c>
      <c r="B11" s="215" t="str">
        <f>IF(C11&lt;&gt;"",設定!$D$4,"")</f>
        <v/>
      </c>
      <c r="C11" s="215" t="str">
        <f>IF(設定!AH12&lt;&gt;0,設定!AH12,"")</f>
        <v/>
      </c>
      <c r="D11" s="425" t="str">
        <f ca="1">IF(設定!AG12&lt;&gt;0,設定!AG12,"")</f>
        <v/>
      </c>
      <c r="E11" s="142"/>
      <c r="F11" s="411"/>
      <c r="G11" s="411"/>
      <c r="H11" s="87"/>
      <c r="I11" s="813"/>
      <c r="J11" s="142"/>
      <c r="K11" s="413"/>
      <c r="L11" s="993"/>
      <c r="M11" s="417" t="str">
        <f t="shared" ca="1" si="2"/>
        <v/>
      </c>
      <c r="N11" s="721" t="str">
        <f t="shared" ca="1" si="3"/>
        <v/>
      </c>
      <c r="O11" s="414">
        <f t="shared" ca="1" si="4"/>
        <v>0</v>
      </c>
      <c r="P11" s="414">
        <f t="shared" ca="1" si="5"/>
        <v>0</v>
      </c>
      <c r="Q11" s="414">
        <f t="shared" ca="1" si="6"/>
        <v>0</v>
      </c>
      <c r="R11" s="414">
        <f t="shared" ca="1" si="7"/>
        <v>0</v>
      </c>
      <c r="S11" s="414">
        <f t="shared" ca="1" si="8"/>
        <v>0</v>
      </c>
      <c r="T11" s="414">
        <f t="shared" ca="1" si="9"/>
        <v>0</v>
      </c>
      <c r="U11" s="414">
        <f t="shared" ca="1" si="10"/>
        <v>0</v>
      </c>
      <c r="V11" s="414">
        <f t="shared" ca="1" si="11"/>
        <v>0</v>
      </c>
      <c r="W11" s="418">
        <f t="shared" ca="1" si="12"/>
        <v>0</v>
      </c>
    </row>
    <row r="12" spans="1:50" ht="15" customHeight="1" x14ac:dyDescent="0.2">
      <c r="A12" s="105" t="str">
        <f>IF(C12&lt;&gt;"",設定!$C$4&amp;TEXT(ROW(A12)-6,"00"),"")</f>
        <v/>
      </c>
      <c r="B12" s="602" t="str">
        <f>IF(C12&lt;&gt;"",設定!$D$4,"")</f>
        <v/>
      </c>
      <c r="C12" s="602" t="str">
        <f>IF(設定!AH13&lt;&gt;0,設定!AH13,"")</f>
        <v/>
      </c>
      <c r="D12" s="426" t="str">
        <f ca="1">IF(設定!AG13&lt;&gt;0,設定!AG13,"")</f>
        <v/>
      </c>
      <c r="E12" s="143"/>
      <c r="F12" s="412"/>
      <c r="G12" s="412"/>
      <c r="H12" s="89"/>
      <c r="I12" s="812"/>
      <c r="J12" s="143"/>
      <c r="K12" s="1000"/>
      <c r="L12" s="994"/>
      <c r="M12" s="417" t="str">
        <f t="shared" ca="1" si="2"/>
        <v/>
      </c>
      <c r="N12" s="721" t="str">
        <f t="shared" ca="1" si="3"/>
        <v/>
      </c>
      <c r="O12" s="414">
        <f t="shared" ca="1" si="4"/>
        <v>0</v>
      </c>
      <c r="P12" s="414">
        <f t="shared" ca="1" si="5"/>
        <v>0</v>
      </c>
      <c r="Q12" s="414">
        <f t="shared" ca="1" si="6"/>
        <v>0</v>
      </c>
      <c r="R12" s="414">
        <f t="shared" ca="1" si="7"/>
        <v>0</v>
      </c>
      <c r="S12" s="414">
        <f t="shared" ca="1" si="8"/>
        <v>0</v>
      </c>
      <c r="T12" s="414">
        <f t="shared" ca="1" si="9"/>
        <v>0</v>
      </c>
      <c r="U12" s="414">
        <f t="shared" ca="1" si="10"/>
        <v>0</v>
      </c>
      <c r="V12" s="414">
        <f t="shared" ca="1" si="11"/>
        <v>0</v>
      </c>
      <c r="W12" s="418">
        <f t="shared" ca="1" si="12"/>
        <v>0</v>
      </c>
    </row>
    <row r="13" spans="1:50" ht="15" customHeight="1" x14ac:dyDescent="0.2">
      <c r="A13" s="43" t="str">
        <f>IF(C13&lt;&gt;"",設定!$C$4&amp;TEXT(ROW(A13)-6,"00"),"")</f>
        <v/>
      </c>
      <c r="B13" s="214" t="str">
        <f>IF(C13&lt;&gt;"",設定!$D$4,"")</f>
        <v/>
      </c>
      <c r="C13" s="214" t="str">
        <f>IF(設定!AH14&lt;&gt;0,設定!AH14,"")</f>
        <v/>
      </c>
      <c r="D13" s="424" t="str">
        <f ca="1">IF(設定!AG14&lt;&gt;0,設定!AG14,"")</f>
        <v/>
      </c>
      <c r="E13" s="141"/>
      <c r="F13" s="410"/>
      <c r="G13" s="410"/>
      <c r="H13" s="85"/>
      <c r="I13" s="812"/>
      <c r="J13" s="141"/>
      <c r="K13" s="410"/>
      <c r="L13" s="812"/>
      <c r="M13" s="417" t="str">
        <f t="shared" ca="1" si="2"/>
        <v/>
      </c>
      <c r="N13" s="721" t="str">
        <f t="shared" ca="1" si="3"/>
        <v/>
      </c>
      <c r="O13" s="414">
        <f t="shared" ca="1" si="4"/>
        <v>0</v>
      </c>
      <c r="P13" s="414">
        <f t="shared" ca="1" si="5"/>
        <v>0</v>
      </c>
      <c r="Q13" s="414">
        <f t="shared" ca="1" si="6"/>
        <v>0</v>
      </c>
      <c r="R13" s="414">
        <f t="shared" ca="1" si="7"/>
        <v>0</v>
      </c>
      <c r="S13" s="414">
        <f t="shared" ca="1" si="8"/>
        <v>0</v>
      </c>
      <c r="T13" s="414">
        <f t="shared" ca="1" si="9"/>
        <v>0</v>
      </c>
      <c r="U13" s="414">
        <f t="shared" ca="1" si="10"/>
        <v>0</v>
      </c>
      <c r="V13" s="414">
        <f t="shared" ca="1" si="11"/>
        <v>0</v>
      </c>
      <c r="W13" s="418">
        <f t="shared" ca="1" si="12"/>
        <v>0</v>
      </c>
    </row>
    <row r="14" spans="1:50" ht="15" customHeight="1" x14ac:dyDescent="0.2">
      <c r="A14" s="43" t="str">
        <f>IF(C14&lt;&gt;"",設定!$C$4&amp;TEXT(ROW(A14)-6,"00"),"")</f>
        <v/>
      </c>
      <c r="B14" s="214" t="str">
        <f>IF(C14&lt;&gt;"",設定!$D$4,"")</f>
        <v/>
      </c>
      <c r="C14" s="214" t="str">
        <f>IF(設定!AH15&lt;&gt;0,設定!AH15,"")</f>
        <v/>
      </c>
      <c r="D14" s="424" t="str">
        <f ca="1">IF(設定!AG15&lt;&gt;0,設定!AG15,"")</f>
        <v/>
      </c>
      <c r="E14" s="141"/>
      <c r="F14" s="410"/>
      <c r="G14" s="410"/>
      <c r="H14" s="85"/>
      <c r="I14" s="812"/>
      <c r="J14" s="141"/>
      <c r="K14" s="410"/>
      <c r="L14" s="812"/>
      <c r="M14" s="417" t="str">
        <f t="shared" ca="1" si="2"/>
        <v/>
      </c>
      <c r="N14" s="721" t="str">
        <f t="shared" ca="1" si="3"/>
        <v/>
      </c>
      <c r="O14" s="414">
        <f t="shared" ca="1" si="4"/>
        <v>0</v>
      </c>
      <c r="P14" s="414">
        <f t="shared" ca="1" si="5"/>
        <v>0</v>
      </c>
      <c r="Q14" s="414">
        <f t="shared" ca="1" si="6"/>
        <v>0</v>
      </c>
      <c r="R14" s="414">
        <f t="shared" ca="1" si="7"/>
        <v>0</v>
      </c>
      <c r="S14" s="414">
        <f t="shared" ca="1" si="8"/>
        <v>0</v>
      </c>
      <c r="T14" s="414">
        <f t="shared" ca="1" si="9"/>
        <v>0</v>
      </c>
      <c r="U14" s="414">
        <f t="shared" ca="1" si="10"/>
        <v>0</v>
      </c>
      <c r="V14" s="414">
        <f t="shared" ca="1" si="11"/>
        <v>0</v>
      </c>
      <c r="W14" s="418">
        <f t="shared" ca="1" si="12"/>
        <v>0</v>
      </c>
    </row>
    <row r="15" spans="1:50" ht="15" customHeight="1" x14ac:dyDescent="0.2">
      <c r="A15" s="43" t="str">
        <f>IF(C15&lt;&gt;"",設定!$C$4&amp;TEXT(ROW(A15)-6,"00"),"")</f>
        <v/>
      </c>
      <c r="B15" s="214" t="str">
        <f>IF(C15&lt;&gt;"",設定!$D$4,"")</f>
        <v/>
      </c>
      <c r="C15" s="214" t="str">
        <f>IF(設定!AH16&lt;&gt;0,設定!AH16,"")</f>
        <v/>
      </c>
      <c r="D15" s="424" t="str">
        <f ca="1">IF(設定!AG16&lt;&gt;0,設定!AG16,"")</f>
        <v/>
      </c>
      <c r="E15" s="141"/>
      <c r="F15" s="410"/>
      <c r="G15" s="410"/>
      <c r="H15" s="85"/>
      <c r="I15" s="812"/>
      <c r="J15" s="141"/>
      <c r="K15" s="410"/>
      <c r="L15" s="812"/>
      <c r="M15" s="417" t="str">
        <f t="shared" ca="1" si="2"/>
        <v/>
      </c>
      <c r="N15" s="721" t="str">
        <f t="shared" ca="1" si="3"/>
        <v/>
      </c>
      <c r="O15" s="414">
        <f t="shared" ca="1" si="4"/>
        <v>0</v>
      </c>
      <c r="P15" s="414">
        <f t="shared" ca="1" si="5"/>
        <v>0</v>
      </c>
      <c r="Q15" s="414">
        <f t="shared" ca="1" si="6"/>
        <v>0</v>
      </c>
      <c r="R15" s="414">
        <f t="shared" ca="1" si="7"/>
        <v>0</v>
      </c>
      <c r="S15" s="414">
        <f t="shared" ca="1" si="8"/>
        <v>0</v>
      </c>
      <c r="T15" s="414">
        <f t="shared" ca="1" si="9"/>
        <v>0</v>
      </c>
      <c r="U15" s="414">
        <f t="shared" ca="1" si="10"/>
        <v>0</v>
      </c>
      <c r="V15" s="414">
        <f t="shared" ca="1" si="11"/>
        <v>0</v>
      </c>
      <c r="W15" s="418">
        <f t="shared" ca="1" si="12"/>
        <v>0</v>
      </c>
    </row>
    <row r="16" spans="1:50" s="38" customFormat="1" ht="15" customHeight="1" x14ac:dyDescent="0.2">
      <c r="A16" s="111" t="str">
        <f>IF(C16&lt;&gt;"",設定!$C$4&amp;TEXT(ROW(A16)-6,"00"),"")</f>
        <v/>
      </c>
      <c r="B16" s="215" t="str">
        <f>IF(C16&lt;&gt;"",設定!$D$4,"")</f>
        <v/>
      </c>
      <c r="C16" s="215" t="str">
        <f>IF(設定!AH17&lt;&gt;0,設定!AH17,"")</f>
        <v/>
      </c>
      <c r="D16" s="427" t="str">
        <f ca="1">IF(設定!AG17&lt;&gt;0,設定!AG17,"")</f>
        <v/>
      </c>
      <c r="E16" s="141"/>
      <c r="F16" s="410"/>
      <c r="G16" s="410"/>
      <c r="H16" s="85"/>
      <c r="I16" s="813"/>
      <c r="J16" s="141"/>
      <c r="K16" s="413"/>
      <c r="L16" s="813"/>
      <c r="M16" s="417" t="str">
        <f t="shared" ca="1" si="2"/>
        <v/>
      </c>
      <c r="N16" s="721" t="str">
        <f t="shared" ca="1" si="3"/>
        <v/>
      </c>
      <c r="O16" s="414">
        <f t="shared" ca="1" si="4"/>
        <v>0</v>
      </c>
      <c r="P16" s="414">
        <f t="shared" ca="1" si="5"/>
        <v>0</v>
      </c>
      <c r="Q16" s="414">
        <f t="shared" ca="1" si="6"/>
        <v>0</v>
      </c>
      <c r="R16" s="414">
        <f t="shared" ca="1" si="7"/>
        <v>0</v>
      </c>
      <c r="S16" s="414">
        <f t="shared" ca="1" si="8"/>
        <v>0</v>
      </c>
      <c r="T16" s="414">
        <f t="shared" ca="1" si="9"/>
        <v>0</v>
      </c>
      <c r="U16" s="414">
        <f t="shared" ca="1" si="10"/>
        <v>0</v>
      </c>
      <c r="V16" s="414">
        <f t="shared" ca="1" si="11"/>
        <v>0</v>
      </c>
      <c r="W16" s="418">
        <f t="shared" ca="1" si="12"/>
        <v>0</v>
      </c>
      <c r="X16" s="721"/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</row>
    <row r="17" spans="1:50" s="38" customFormat="1" ht="15" customHeight="1" x14ac:dyDescent="0.2">
      <c r="A17" s="109" t="str">
        <f>IF(C17&lt;&gt;"",設定!$C$4&amp;TEXT(ROW(A17)-6,"00"),"")</f>
        <v/>
      </c>
      <c r="B17" s="602" t="str">
        <f>IF(C17&lt;&gt;"",設定!$D$4,"")</f>
        <v/>
      </c>
      <c r="C17" s="602" t="str">
        <f>IF(設定!AH18&lt;&gt;0,設定!AH18,"")</f>
        <v/>
      </c>
      <c r="D17" s="428" t="str">
        <f ca="1">IF(設定!AG18&lt;&gt;0,設定!AG18,"")</f>
        <v/>
      </c>
      <c r="E17" s="143"/>
      <c r="F17" s="412"/>
      <c r="G17" s="412"/>
      <c r="H17" s="89"/>
      <c r="I17" s="812"/>
      <c r="J17" s="143"/>
      <c r="K17" s="1000"/>
      <c r="L17" s="994"/>
      <c r="M17" s="417" t="str">
        <f t="shared" ca="1" si="2"/>
        <v/>
      </c>
      <c r="N17" s="721" t="str">
        <f t="shared" ca="1" si="3"/>
        <v/>
      </c>
      <c r="O17" s="414">
        <f t="shared" ca="1" si="4"/>
        <v>0</v>
      </c>
      <c r="P17" s="414">
        <f t="shared" ca="1" si="5"/>
        <v>0</v>
      </c>
      <c r="Q17" s="414">
        <f t="shared" ca="1" si="6"/>
        <v>0</v>
      </c>
      <c r="R17" s="414">
        <f t="shared" ca="1" si="7"/>
        <v>0</v>
      </c>
      <c r="S17" s="414">
        <f t="shared" ca="1" si="8"/>
        <v>0</v>
      </c>
      <c r="T17" s="414">
        <f t="shared" ca="1" si="9"/>
        <v>0</v>
      </c>
      <c r="U17" s="414">
        <f t="shared" ca="1" si="10"/>
        <v>0</v>
      </c>
      <c r="V17" s="414">
        <f t="shared" ca="1" si="11"/>
        <v>0</v>
      </c>
      <c r="W17" s="418">
        <f t="shared" ca="1" si="12"/>
        <v>0</v>
      </c>
      <c r="X17" s="721"/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</row>
    <row r="18" spans="1:50" s="38" customFormat="1" ht="15" customHeight="1" x14ac:dyDescent="0.2">
      <c r="A18" s="43" t="str">
        <f>IF(C18&lt;&gt;"",設定!$C$4&amp;TEXT(ROW(A18)-6,"00"),"")</f>
        <v/>
      </c>
      <c r="B18" s="214" t="str">
        <f>IF(C18&lt;&gt;"",設定!$D$4,"")</f>
        <v/>
      </c>
      <c r="C18" s="214" t="str">
        <f>IF(設定!AH19&lt;&gt;0,設定!AH19,"")</f>
        <v/>
      </c>
      <c r="D18" s="424" t="str">
        <f ca="1">IF(設定!AG19&lt;&gt;0,設定!AG19,"")</f>
        <v/>
      </c>
      <c r="E18" s="141"/>
      <c r="F18" s="410"/>
      <c r="G18" s="410"/>
      <c r="H18" s="85"/>
      <c r="I18" s="812"/>
      <c r="J18" s="141"/>
      <c r="K18" s="410"/>
      <c r="L18" s="812"/>
      <c r="M18" s="417" t="str">
        <f t="shared" ca="1" si="2"/>
        <v/>
      </c>
      <c r="N18" s="721" t="str">
        <f t="shared" ca="1" si="3"/>
        <v/>
      </c>
      <c r="O18" s="414">
        <f t="shared" ca="1" si="4"/>
        <v>0</v>
      </c>
      <c r="P18" s="414">
        <f t="shared" ca="1" si="5"/>
        <v>0</v>
      </c>
      <c r="Q18" s="414">
        <f t="shared" ca="1" si="6"/>
        <v>0</v>
      </c>
      <c r="R18" s="414">
        <f t="shared" ca="1" si="7"/>
        <v>0</v>
      </c>
      <c r="S18" s="414">
        <f t="shared" ca="1" si="8"/>
        <v>0</v>
      </c>
      <c r="T18" s="414">
        <f t="shared" ca="1" si="9"/>
        <v>0</v>
      </c>
      <c r="U18" s="414">
        <f t="shared" ca="1" si="10"/>
        <v>0</v>
      </c>
      <c r="V18" s="414">
        <f t="shared" ca="1" si="11"/>
        <v>0</v>
      </c>
      <c r="W18" s="418">
        <f t="shared" ca="1" si="12"/>
        <v>0</v>
      </c>
      <c r="X18" s="721"/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</row>
    <row r="19" spans="1:50" s="38" customFormat="1" ht="15" customHeight="1" x14ac:dyDescent="0.2">
      <c r="A19" s="43" t="str">
        <f>IF(C19&lt;&gt;"",設定!$C$4&amp;TEXT(ROW(A19)-6,"00"),"")</f>
        <v/>
      </c>
      <c r="B19" s="214" t="str">
        <f>IF(C19&lt;&gt;"",設定!$D$4,"")</f>
        <v/>
      </c>
      <c r="C19" s="214" t="str">
        <f>IF(設定!AH20&lt;&gt;0,設定!AH20,"")</f>
        <v/>
      </c>
      <c r="D19" s="424" t="str">
        <f ca="1">IF(設定!AG20&lt;&gt;0,設定!AG20,"")</f>
        <v/>
      </c>
      <c r="E19" s="141"/>
      <c r="F19" s="410"/>
      <c r="G19" s="410"/>
      <c r="H19" s="85"/>
      <c r="I19" s="812"/>
      <c r="J19" s="141"/>
      <c r="K19" s="410"/>
      <c r="L19" s="812"/>
      <c r="M19" s="417" t="str">
        <f t="shared" ca="1" si="2"/>
        <v/>
      </c>
      <c r="N19" s="721" t="str">
        <f t="shared" ca="1" si="3"/>
        <v/>
      </c>
      <c r="O19" s="414">
        <f t="shared" ca="1" si="4"/>
        <v>0</v>
      </c>
      <c r="P19" s="414">
        <f t="shared" ca="1" si="5"/>
        <v>0</v>
      </c>
      <c r="Q19" s="414">
        <f t="shared" ca="1" si="6"/>
        <v>0</v>
      </c>
      <c r="R19" s="414">
        <f t="shared" ca="1" si="7"/>
        <v>0</v>
      </c>
      <c r="S19" s="414">
        <f t="shared" ca="1" si="8"/>
        <v>0</v>
      </c>
      <c r="T19" s="414">
        <f t="shared" ca="1" si="9"/>
        <v>0</v>
      </c>
      <c r="U19" s="414">
        <f t="shared" ca="1" si="10"/>
        <v>0</v>
      </c>
      <c r="V19" s="414">
        <f t="shared" ca="1" si="11"/>
        <v>0</v>
      </c>
      <c r="W19" s="418">
        <f t="shared" ca="1" si="12"/>
        <v>0</v>
      </c>
      <c r="X19" s="721"/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</row>
    <row r="20" spans="1:50" s="38" customFormat="1" ht="15" customHeight="1" x14ac:dyDescent="0.2">
      <c r="A20" s="43" t="str">
        <f>IF(C20&lt;&gt;"",設定!$C$4&amp;TEXT(ROW(A20)-6,"00"),"")</f>
        <v/>
      </c>
      <c r="B20" s="214" t="str">
        <f>IF(C20&lt;&gt;"",設定!$D$4,"")</f>
        <v/>
      </c>
      <c r="C20" s="214" t="str">
        <f>IF(設定!AH21&lt;&gt;0,設定!AH21,"")</f>
        <v/>
      </c>
      <c r="D20" s="424" t="str">
        <f ca="1">IF(設定!AG21&lt;&gt;0,設定!AG21,"")</f>
        <v/>
      </c>
      <c r="E20" s="141"/>
      <c r="F20" s="410"/>
      <c r="G20" s="410"/>
      <c r="H20" s="85"/>
      <c r="I20" s="812"/>
      <c r="J20" s="141"/>
      <c r="K20" s="410"/>
      <c r="L20" s="812"/>
      <c r="M20" s="417" t="str">
        <f t="shared" ca="1" si="2"/>
        <v/>
      </c>
      <c r="N20" s="721" t="str">
        <f t="shared" ca="1" si="3"/>
        <v/>
      </c>
      <c r="O20" s="414">
        <f t="shared" ca="1" si="4"/>
        <v>0</v>
      </c>
      <c r="P20" s="414">
        <f t="shared" ca="1" si="5"/>
        <v>0</v>
      </c>
      <c r="Q20" s="414">
        <f t="shared" ca="1" si="6"/>
        <v>0</v>
      </c>
      <c r="R20" s="414">
        <f t="shared" ca="1" si="7"/>
        <v>0</v>
      </c>
      <c r="S20" s="414">
        <f t="shared" ca="1" si="8"/>
        <v>0</v>
      </c>
      <c r="T20" s="414">
        <f t="shared" ca="1" si="9"/>
        <v>0</v>
      </c>
      <c r="U20" s="414">
        <f t="shared" ca="1" si="10"/>
        <v>0</v>
      </c>
      <c r="V20" s="414">
        <f t="shared" ca="1" si="11"/>
        <v>0</v>
      </c>
      <c r="W20" s="418">
        <f t="shared" ca="1" si="12"/>
        <v>0</v>
      </c>
      <c r="X20" s="721"/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</row>
    <row r="21" spans="1:50" s="38" customFormat="1" ht="15" customHeight="1" x14ac:dyDescent="0.2">
      <c r="A21" s="107" t="str">
        <f>IF(C21&lt;&gt;"",設定!$C$4&amp;TEXT(ROW(A21)-6,"00"),"")</f>
        <v/>
      </c>
      <c r="B21" s="215" t="str">
        <f>IF(C21&lt;&gt;"",設定!$D$4,"")</f>
        <v/>
      </c>
      <c r="C21" s="215" t="str">
        <f>IF(設定!AH22&lt;&gt;0,設定!AH22,"")</f>
        <v/>
      </c>
      <c r="D21" s="425" t="str">
        <f ca="1">IF(設定!AG22&lt;&gt;0,設定!AG22,"")</f>
        <v/>
      </c>
      <c r="E21" s="141"/>
      <c r="F21" s="410"/>
      <c r="G21" s="410"/>
      <c r="H21" s="85"/>
      <c r="I21" s="813"/>
      <c r="J21" s="141"/>
      <c r="K21" s="413"/>
      <c r="L21" s="813"/>
      <c r="M21" s="417" t="str">
        <f t="shared" ca="1" si="2"/>
        <v/>
      </c>
      <c r="N21" s="721" t="str">
        <f t="shared" ca="1" si="3"/>
        <v/>
      </c>
      <c r="O21" s="414">
        <f t="shared" ca="1" si="4"/>
        <v>0</v>
      </c>
      <c r="P21" s="414">
        <f t="shared" ca="1" si="5"/>
        <v>0</v>
      </c>
      <c r="Q21" s="414">
        <f t="shared" ca="1" si="6"/>
        <v>0</v>
      </c>
      <c r="R21" s="414">
        <f t="shared" ca="1" si="7"/>
        <v>0</v>
      </c>
      <c r="S21" s="414">
        <f t="shared" ca="1" si="8"/>
        <v>0</v>
      </c>
      <c r="T21" s="414">
        <f t="shared" ca="1" si="9"/>
        <v>0</v>
      </c>
      <c r="U21" s="414">
        <f t="shared" ca="1" si="10"/>
        <v>0</v>
      </c>
      <c r="V21" s="414">
        <f t="shared" ca="1" si="11"/>
        <v>0</v>
      </c>
      <c r="W21" s="418">
        <f t="shared" ca="1" si="12"/>
        <v>0</v>
      </c>
      <c r="X21" s="721"/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</row>
    <row r="22" spans="1:50" s="38" customFormat="1" ht="15" customHeight="1" x14ac:dyDescent="0.2">
      <c r="A22" s="105" t="str">
        <f>IF(C22&lt;&gt;"",設定!$C$4&amp;TEXT(ROW(A22)-6,"00"),"")</f>
        <v/>
      </c>
      <c r="B22" s="602" t="str">
        <f>IF(C22&lt;&gt;"",設定!$D$4,"")</f>
        <v/>
      </c>
      <c r="C22" s="602" t="str">
        <f>IF(設定!AH23&lt;&gt;0,設定!AH23,"")</f>
        <v/>
      </c>
      <c r="D22" s="426" t="str">
        <f ca="1">IF(設定!AG23&lt;&gt;0,設定!AG23,"")</f>
        <v/>
      </c>
      <c r="E22" s="143"/>
      <c r="F22" s="412"/>
      <c r="G22" s="412"/>
      <c r="H22" s="89"/>
      <c r="I22" s="812"/>
      <c r="J22" s="143"/>
      <c r="K22" s="1000"/>
      <c r="L22" s="994"/>
      <c r="M22" s="417" t="str">
        <f t="shared" ca="1" si="2"/>
        <v/>
      </c>
      <c r="N22" s="721" t="str">
        <f t="shared" ca="1" si="3"/>
        <v/>
      </c>
      <c r="O22" s="414">
        <f t="shared" ca="1" si="4"/>
        <v>0</v>
      </c>
      <c r="P22" s="414">
        <f t="shared" ca="1" si="5"/>
        <v>0</v>
      </c>
      <c r="Q22" s="414">
        <f t="shared" ca="1" si="6"/>
        <v>0</v>
      </c>
      <c r="R22" s="414">
        <f t="shared" ca="1" si="7"/>
        <v>0</v>
      </c>
      <c r="S22" s="414">
        <f t="shared" ca="1" si="8"/>
        <v>0</v>
      </c>
      <c r="T22" s="414">
        <f t="shared" ca="1" si="9"/>
        <v>0</v>
      </c>
      <c r="U22" s="414">
        <f t="shared" ca="1" si="10"/>
        <v>0</v>
      </c>
      <c r="V22" s="414">
        <f t="shared" ca="1" si="11"/>
        <v>0</v>
      </c>
      <c r="W22" s="418">
        <f t="shared" ca="1" si="12"/>
        <v>0</v>
      </c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</row>
    <row r="23" spans="1:50" s="38" customFormat="1" ht="15" customHeight="1" x14ac:dyDescent="0.2">
      <c r="A23" s="43" t="str">
        <f>IF(C23&lt;&gt;"",設定!$C$4&amp;TEXT(ROW(A23)-6,"00"),"")</f>
        <v/>
      </c>
      <c r="B23" s="214" t="str">
        <f>IF(C23&lt;&gt;"",設定!$D$4,"")</f>
        <v/>
      </c>
      <c r="C23" s="214" t="str">
        <f>IF(設定!AH24&lt;&gt;0,設定!AH24,"")</f>
        <v/>
      </c>
      <c r="D23" s="424" t="str">
        <f ca="1">IF(設定!AG24&lt;&gt;0,設定!AG24,"")</f>
        <v/>
      </c>
      <c r="E23" s="141"/>
      <c r="F23" s="410"/>
      <c r="G23" s="410"/>
      <c r="H23" s="85"/>
      <c r="I23" s="812"/>
      <c r="J23" s="141"/>
      <c r="K23" s="410"/>
      <c r="L23" s="812"/>
      <c r="M23" s="417" t="str">
        <f t="shared" ca="1" si="2"/>
        <v/>
      </c>
      <c r="N23" s="721" t="str">
        <f t="shared" ca="1" si="3"/>
        <v/>
      </c>
      <c r="O23" s="414">
        <f t="shared" ca="1" si="4"/>
        <v>0</v>
      </c>
      <c r="P23" s="414">
        <f t="shared" ca="1" si="5"/>
        <v>0</v>
      </c>
      <c r="Q23" s="414">
        <f t="shared" ca="1" si="6"/>
        <v>0</v>
      </c>
      <c r="R23" s="414">
        <f t="shared" ca="1" si="7"/>
        <v>0</v>
      </c>
      <c r="S23" s="414">
        <f t="shared" ca="1" si="8"/>
        <v>0</v>
      </c>
      <c r="T23" s="414">
        <f t="shared" ca="1" si="9"/>
        <v>0</v>
      </c>
      <c r="U23" s="414">
        <f t="shared" ca="1" si="10"/>
        <v>0</v>
      </c>
      <c r="V23" s="414">
        <f t="shared" ca="1" si="11"/>
        <v>0</v>
      </c>
      <c r="W23" s="418">
        <f t="shared" ca="1" si="12"/>
        <v>0</v>
      </c>
      <c r="X23" s="721"/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</row>
    <row r="24" spans="1:50" s="38" customFormat="1" ht="15" customHeight="1" x14ac:dyDescent="0.2">
      <c r="A24" s="43" t="str">
        <f>IF(C24&lt;&gt;"",設定!$C$4&amp;TEXT(ROW(A24)-6,"00"),"")</f>
        <v/>
      </c>
      <c r="B24" s="214" t="str">
        <f>IF(C24&lt;&gt;"",設定!$D$4,"")</f>
        <v/>
      </c>
      <c r="C24" s="214" t="str">
        <f>IF(設定!AH25&lt;&gt;0,設定!AH25,"")</f>
        <v/>
      </c>
      <c r="D24" s="424" t="str">
        <f ca="1">IF(設定!AG25&lt;&gt;0,設定!AG25,"")</f>
        <v/>
      </c>
      <c r="E24" s="141"/>
      <c r="F24" s="410"/>
      <c r="G24" s="410"/>
      <c r="H24" s="85"/>
      <c r="I24" s="812"/>
      <c r="J24" s="141"/>
      <c r="K24" s="410"/>
      <c r="L24" s="812"/>
      <c r="M24" s="417" t="str">
        <f t="shared" ca="1" si="2"/>
        <v/>
      </c>
      <c r="N24" s="721" t="str">
        <f t="shared" ca="1" si="3"/>
        <v/>
      </c>
      <c r="O24" s="414">
        <f t="shared" ca="1" si="4"/>
        <v>0</v>
      </c>
      <c r="P24" s="414">
        <f t="shared" ca="1" si="5"/>
        <v>0</v>
      </c>
      <c r="Q24" s="414">
        <f t="shared" ca="1" si="6"/>
        <v>0</v>
      </c>
      <c r="R24" s="414">
        <f t="shared" ca="1" si="7"/>
        <v>0</v>
      </c>
      <c r="S24" s="414">
        <f t="shared" ca="1" si="8"/>
        <v>0</v>
      </c>
      <c r="T24" s="414">
        <f t="shared" ca="1" si="9"/>
        <v>0</v>
      </c>
      <c r="U24" s="414">
        <f t="shared" ca="1" si="10"/>
        <v>0</v>
      </c>
      <c r="V24" s="414">
        <f t="shared" ca="1" si="11"/>
        <v>0</v>
      </c>
      <c r="W24" s="418">
        <f t="shared" ca="1" si="12"/>
        <v>0</v>
      </c>
      <c r="X24" s="721"/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</row>
    <row r="25" spans="1:50" s="38" customFormat="1" ht="15" customHeight="1" x14ac:dyDescent="0.2">
      <c r="A25" s="43" t="str">
        <f>IF(C25&lt;&gt;"",設定!$C$4&amp;TEXT(ROW(A25)-6,"00"),"")</f>
        <v/>
      </c>
      <c r="B25" s="214" t="str">
        <f>IF(C25&lt;&gt;"",設定!$D$4,"")</f>
        <v/>
      </c>
      <c r="C25" s="214" t="str">
        <f>IF(設定!AH26&lt;&gt;0,設定!AH26,"")</f>
        <v/>
      </c>
      <c r="D25" s="424" t="str">
        <f ca="1">IF(設定!AG26&lt;&gt;0,設定!AG26,"")</f>
        <v/>
      </c>
      <c r="E25" s="141"/>
      <c r="F25" s="410"/>
      <c r="G25" s="410"/>
      <c r="H25" s="85"/>
      <c r="I25" s="812"/>
      <c r="J25" s="141"/>
      <c r="K25" s="410"/>
      <c r="L25" s="812"/>
      <c r="M25" s="417" t="str">
        <f t="shared" ca="1" si="2"/>
        <v/>
      </c>
      <c r="N25" s="721" t="str">
        <f t="shared" ca="1" si="3"/>
        <v/>
      </c>
      <c r="O25" s="414">
        <f t="shared" ca="1" si="4"/>
        <v>0</v>
      </c>
      <c r="P25" s="414">
        <f t="shared" ca="1" si="5"/>
        <v>0</v>
      </c>
      <c r="Q25" s="414">
        <f t="shared" ca="1" si="6"/>
        <v>0</v>
      </c>
      <c r="R25" s="414">
        <f t="shared" ca="1" si="7"/>
        <v>0</v>
      </c>
      <c r="S25" s="414">
        <f t="shared" ca="1" si="8"/>
        <v>0</v>
      </c>
      <c r="T25" s="414">
        <f t="shared" ca="1" si="9"/>
        <v>0</v>
      </c>
      <c r="U25" s="414">
        <f t="shared" ca="1" si="10"/>
        <v>0</v>
      </c>
      <c r="V25" s="414">
        <f t="shared" ca="1" si="11"/>
        <v>0</v>
      </c>
      <c r="W25" s="418">
        <f t="shared" ca="1" si="12"/>
        <v>0</v>
      </c>
      <c r="X25" s="721"/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</row>
    <row r="26" spans="1:50" s="38" customFormat="1" ht="15" customHeight="1" x14ac:dyDescent="0.2">
      <c r="A26" s="107" t="str">
        <f>IF(C26&lt;&gt;"",設定!$C$4&amp;TEXT(ROW(A26)-6,"00"),"")</f>
        <v/>
      </c>
      <c r="B26" s="214" t="str">
        <f>IF(C26&lt;&gt;"",設定!$D$4,"")</f>
        <v/>
      </c>
      <c r="C26" s="214" t="str">
        <f>IF(設定!AH27&lt;&gt;0,設定!AH27,"")</f>
        <v/>
      </c>
      <c r="D26" s="427" t="str">
        <f ca="1">IF(設定!AG27&lt;&gt;0,設定!AG27,"")</f>
        <v/>
      </c>
      <c r="E26" s="141"/>
      <c r="F26" s="410"/>
      <c r="G26" s="410"/>
      <c r="H26" s="85"/>
      <c r="I26" s="813"/>
      <c r="J26" s="141"/>
      <c r="K26" s="413"/>
      <c r="L26" s="813"/>
      <c r="M26" s="417" t="str">
        <f t="shared" ca="1" si="2"/>
        <v/>
      </c>
      <c r="N26" s="721" t="str">
        <f t="shared" ca="1" si="3"/>
        <v/>
      </c>
      <c r="O26" s="414">
        <f t="shared" ca="1" si="4"/>
        <v>0</v>
      </c>
      <c r="P26" s="414">
        <f t="shared" ca="1" si="5"/>
        <v>0</v>
      </c>
      <c r="Q26" s="414">
        <f t="shared" ca="1" si="6"/>
        <v>0</v>
      </c>
      <c r="R26" s="414">
        <f t="shared" ca="1" si="7"/>
        <v>0</v>
      </c>
      <c r="S26" s="414">
        <f t="shared" ca="1" si="8"/>
        <v>0</v>
      </c>
      <c r="T26" s="414">
        <f t="shared" ca="1" si="9"/>
        <v>0</v>
      </c>
      <c r="U26" s="414">
        <f t="shared" ca="1" si="10"/>
        <v>0</v>
      </c>
      <c r="V26" s="414">
        <f t="shared" ca="1" si="11"/>
        <v>0</v>
      </c>
      <c r="W26" s="418">
        <f t="shared" ca="1" si="12"/>
        <v>0</v>
      </c>
      <c r="X26" s="721"/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</row>
    <row r="27" spans="1:50" s="38" customFormat="1" ht="15" customHeight="1" x14ac:dyDescent="0.2">
      <c r="A27" s="105" t="str">
        <f>IF(C27&lt;&gt;"",設定!$C$4&amp;TEXT(ROW(A27)-6,"00"),"")</f>
        <v/>
      </c>
      <c r="B27" s="214" t="str">
        <f>IF(C27&lt;&gt;"",設定!$D$4,"")</f>
        <v/>
      </c>
      <c r="C27" s="214" t="str">
        <f>IF(設定!AH28&lt;&gt;0,設定!AH28,"")</f>
        <v/>
      </c>
      <c r="D27" s="428" t="str">
        <f ca="1">IF(設定!AG28&lt;&gt;0,設定!AG28,"")</f>
        <v/>
      </c>
      <c r="E27" s="143"/>
      <c r="F27" s="412"/>
      <c r="G27" s="412"/>
      <c r="H27" s="89"/>
      <c r="I27" s="812"/>
      <c r="J27" s="143"/>
      <c r="K27" s="1000"/>
      <c r="L27" s="994"/>
      <c r="M27" s="417" t="str">
        <f t="shared" ca="1" si="2"/>
        <v/>
      </c>
      <c r="N27" s="721" t="str">
        <f t="shared" ca="1" si="3"/>
        <v/>
      </c>
      <c r="O27" s="414">
        <f t="shared" ca="1" si="4"/>
        <v>0</v>
      </c>
      <c r="P27" s="414">
        <f t="shared" ca="1" si="5"/>
        <v>0</v>
      </c>
      <c r="Q27" s="414">
        <f t="shared" ca="1" si="6"/>
        <v>0</v>
      </c>
      <c r="R27" s="414">
        <f t="shared" ca="1" si="7"/>
        <v>0</v>
      </c>
      <c r="S27" s="414">
        <f t="shared" ca="1" si="8"/>
        <v>0</v>
      </c>
      <c r="T27" s="414">
        <f t="shared" ca="1" si="9"/>
        <v>0</v>
      </c>
      <c r="U27" s="414">
        <f t="shared" ca="1" si="10"/>
        <v>0</v>
      </c>
      <c r="V27" s="414">
        <f t="shared" ca="1" si="11"/>
        <v>0</v>
      </c>
      <c r="W27" s="418">
        <f t="shared" ca="1" si="12"/>
        <v>0</v>
      </c>
      <c r="X27" s="721"/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</row>
    <row r="28" spans="1:50" s="38" customFormat="1" ht="15" customHeight="1" x14ac:dyDescent="0.2">
      <c r="A28" s="43" t="str">
        <f>IF(C28&lt;&gt;"",設定!$C$4&amp;TEXT(ROW(A28)-6,"00"),"")</f>
        <v/>
      </c>
      <c r="B28" s="214" t="str">
        <f>IF(C28&lt;&gt;"",設定!$D$4,"")</f>
        <v/>
      </c>
      <c r="C28" s="214" t="str">
        <f>IF(設定!AH29&lt;&gt;0,設定!AH29,"")</f>
        <v/>
      </c>
      <c r="D28" s="424" t="str">
        <f ca="1">IF(設定!AG29&lt;&gt;0,設定!AG29,"")</f>
        <v/>
      </c>
      <c r="E28" s="141"/>
      <c r="F28" s="410"/>
      <c r="G28" s="410"/>
      <c r="H28" s="85"/>
      <c r="I28" s="812"/>
      <c r="J28" s="141"/>
      <c r="K28" s="410"/>
      <c r="L28" s="812"/>
      <c r="M28" s="417" t="str">
        <f t="shared" ca="1" si="2"/>
        <v/>
      </c>
      <c r="N28" s="721" t="str">
        <f t="shared" ca="1" si="3"/>
        <v/>
      </c>
      <c r="O28" s="414">
        <f t="shared" ca="1" si="4"/>
        <v>0</v>
      </c>
      <c r="P28" s="414">
        <f t="shared" ca="1" si="5"/>
        <v>0</v>
      </c>
      <c r="Q28" s="414">
        <f t="shared" ca="1" si="6"/>
        <v>0</v>
      </c>
      <c r="R28" s="414">
        <f t="shared" ca="1" si="7"/>
        <v>0</v>
      </c>
      <c r="S28" s="414">
        <f t="shared" ca="1" si="8"/>
        <v>0</v>
      </c>
      <c r="T28" s="414">
        <f t="shared" ca="1" si="9"/>
        <v>0</v>
      </c>
      <c r="U28" s="414">
        <f t="shared" ca="1" si="10"/>
        <v>0</v>
      </c>
      <c r="V28" s="414">
        <f t="shared" ca="1" si="11"/>
        <v>0</v>
      </c>
      <c r="W28" s="418">
        <f t="shared" ca="1" si="12"/>
        <v>0</v>
      </c>
      <c r="X28" s="721"/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</row>
    <row r="29" spans="1:50" s="38" customFormat="1" ht="15" customHeight="1" x14ac:dyDescent="0.2">
      <c r="A29" s="43" t="str">
        <f>IF(C29&lt;&gt;"",設定!$C$4&amp;TEXT(ROW(A29)-6,"00"),"")</f>
        <v/>
      </c>
      <c r="B29" s="214" t="str">
        <f>IF(C29&lt;&gt;"",設定!$D$4,"")</f>
        <v/>
      </c>
      <c r="C29" s="214" t="str">
        <f>IF(設定!AH30&lt;&gt;0,設定!AH30,"")</f>
        <v/>
      </c>
      <c r="D29" s="424" t="str">
        <f ca="1">IF(設定!AG30&lt;&gt;0,設定!AG30,"")</f>
        <v/>
      </c>
      <c r="E29" s="141"/>
      <c r="F29" s="410"/>
      <c r="G29" s="410"/>
      <c r="H29" s="85"/>
      <c r="I29" s="812"/>
      <c r="J29" s="141"/>
      <c r="K29" s="410"/>
      <c r="L29" s="812"/>
      <c r="M29" s="417" t="str">
        <f t="shared" ca="1" si="2"/>
        <v/>
      </c>
      <c r="N29" s="721" t="str">
        <f t="shared" ca="1" si="3"/>
        <v/>
      </c>
      <c r="O29" s="414">
        <f t="shared" ca="1" si="4"/>
        <v>0</v>
      </c>
      <c r="P29" s="414">
        <f t="shared" ca="1" si="5"/>
        <v>0</v>
      </c>
      <c r="Q29" s="414">
        <f t="shared" ca="1" si="6"/>
        <v>0</v>
      </c>
      <c r="R29" s="414">
        <f t="shared" ca="1" si="7"/>
        <v>0</v>
      </c>
      <c r="S29" s="414">
        <f t="shared" ca="1" si="8"/>
        <v>0</v>
      </c>
      <c r="T29" s="414">
        <f t="shared" ca="1" si="9"/>
        <v>0</v>
      </c>
      <c r="U29" s="414">
        <f t="shared" ca="1" si="10"/>
        <v>0</v>
      </c>
      <c r="V29" s="414">
        <f t="shared" ca="1" si="11"/>
        <v>0</v>
      </c>
      <c r="W29" s="418">
        <f t="shared" ca="1" si="12"/>
        <v>0</v>
      </c>
      <c r="X29" s="721"/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</row>
    <row r="30" spans="1:50" s="38" customFormat="1" ht="15" customHeight="1" x14ac:dyDescent="0.2">
      <c r="A30" s="43" t="str">
        <f>IF(C30&lt;&gt;"",設定!$C$4&amp;TEXT(ROW(A30)-6,"00"),"")</f>
        <v/>
      </c>
      <c r="B30" s="214" t="str">
        <f>IF(C30&lt;&gt;"",設定!$D$4,"")</f>
        <v/>
      </c>
      <c r="C30" s="214" t="str">
        <f>IF(設定!AH31&lt;&gt;0,設定!AH31,"")</f>
        <v/>
      </c>
      <c r="D30" s="424" t="str">
        <f ca="1">IF(設定!AG31&lt;&gt;0,設定!AG31,"")</f>
        <v/>
      </c>
      <c r="E30" s="141"/>
      <c r="F30" s="410"/>
      <c r="G30" s="410"/>
      <c r="H30" s="85"/>
      <c r="I30" s="812"/>
      <c r="J30" s="141"/>
      <c r="K30" s="410"/>
      <c r="L30" s="812"/>
      <c r="M30" s="417" t="str">
        <f t="shared" ca="1" si="2"/>
        <v/>
      </c>
      <c r="N30" s="721" t="str">
        <f t="shared" ca="1" si="3"/>
        <v/>
      </c>
      <c r="O30" s="414">
        <f t="shared" ca="1" si="4"/>
        <v>0</v>
      </c>
      <c r="P30" s="414">
        <f t="shared" ca="1" si="5"/>
        <v>0</v>
      </c>
      <c r="Q30" s="414">
        <f t="shared" ca="1" si="6"/>
        <v>0</v>
      </c>
      <c r="R30" s="414">
        <f t="shared" ca="1" si="7"/>
        <v>0</v>
      </c>
      <c r="S30" s="414">
        <f t="shared" ca="1" si="8"/>
        <v>0</v>
      </c>
      <c r="T30" s="414">
        <f t="shared" ca="1" si="9"/>
        <v>0</v>
      </c>
      <c r="U30" s="414">
        <f t="shared" ca="1" si="10"/>
        <v>0</v>
      </c>
      <c r="V30" s="414">
        <f t="shared" ca="1" si="11"/>
        <v>0</v>
      </c>
      <c r="W30" s="418">
        <f t="shared" ca="1" si="12"/>
        <v>0</v>
      </c>
      <c r="X30" s="721"/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</row>
    <row r="31" spans="1:50" s="38" customFormat="1" ht="15" customHeight="1" x14ac:dyDescent="0.2">
      <c r="A31" s="43" t="str">
        <f>IF(C31&lt;&gt;"",設定!$C$4&amp;TEXT(ROW(A31)-6,"00"),"")</f>
        <v/>
      </c>
      <c r="B31" s="215" t="str">
        <f>IF(C31&lt;&gt;"",設定!$D$4,"")</f>
        <v/>
      </c>
      <c r="C31" s="215" t="str">
        <f>IF(設定!AH32&lt;&gt;0,設定!AH32,"")</f>
        <v/>
      </c>
      <c r="D31" s="425" t="str">
        <f ca="1">IF(設定!AG32&lt;&gt;0,設定!AG32,"")</f>
        <v/>
      </c>
      <c r="E31" s="141"/>
      <c r="F31" s="410"/>
      <c r="G31" s="410"/>
      <c r="H31" s="85"/>
      <c r="I31" s="812"/>
      <c r="J31" s="141"/>
      <c r="K31" s="410"/>
      <c r="L31" s="812"/>
      <c r="M31" s="417" t="str">
        <f t="shared" ca="1" si="2"/>
        <v/>
      </c>
      <c r="N31" s="721" t="str">
        <f t="shared" ca="1" si="3"/>
        <v/>
      </c>
      <c r="O31" s="414">
        <f t="shared" ca="1" si="4"/>
        <v>0</v>
      </c>
      <c r="P31" s="414">
        <f t="shared" ca="1" si="5"/>
        <v>0</v>
      </c>
      <c r="Q31" s="414">
        <f t="shared" ca="1" si="6"/>
        <v>0</v>
      </c>
      <c r="R31" s="414">
        <f t="shared" ca="1" si="7"/>
        <v>0</v>
      </c>
      <c r="S31" s="414">
        <f t="shared" ca="1" si="8"/>
        <v>0</v>
      </c>
      <c r="T31" s="414">
        <f t="shared" ca="1" si="9"/>
        <v>0</v>
      </c>
      <c r="U31" s="414">
        <f t="shared" ca="1" si="10"/>
        <v>0</v>
      </c>
      <c r="V31" s="414">
        <f t="shared" ca="1" si="11"/>
        <v>0</v>
      </c>
      <c r="W31" s="418">
        <f t="shared" ca="1" si="12"/>
        <v>0</v>
      </c>
      <c r="X31" s="721"/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</row>
    <row r="32" spans="1:50" s="38" customFormat="1" ht="15" customHeight="1" x14ac:dyDescent="0.2">
      <c r="A32" s="43" t="str">
        <f>IF(C32&lt;&gt;"",設定!$C$4&amp;TEXT(ROW(A32)-6,"00"),"")</f>
        <v/>
      </c>
      <c r="B32" s="602" t="str">
        <f>IF(C32&lt;&gt;"",設定!$D$4,"")</f>
        <v/>
      </c>
      <c r="C32" s="602" t="str">
        <f>IF(設定!AH33&lt;&gt;0,設定!AH33,"")</f>
        <v/>
      </c>
      <c r="D32" s="426" t="str">
        <f ca="1">IF(設定!AG33&lt;&gt;0,設定!AG33,"")</f>
        <v/>
      </c>
      <c r="E32" s="141"/>
      <c r="F32" s="410"/>
      <c r="G32" s="410"/>
      <c r="H32" s="85"/>
      <c r="I32" s="812"/>
      <c r="J32" s="141"/>
      <c r="K32" s="410"/>
      <c r="L32" s="812"/>
      <c r="M32" s="417" t="str">
        <f t="shared" ca="1" si="2"/>
        <v/>
      </c>
      <c r="N32" s="721" t="str">
        <f t="shared" ca="1" si="3"/>
        <v/>
      </c>
      <c r="O32" s="414">
        <f t="shared" ca="1" si="4"/>
        <v>0</v>
      </c>
      <c r="P32" s="414">
        <f t="shared" ca="1" si="5"/>
        <v>0</v>
      </c>
      <c r="Q32" s="414">
        <f t="shared" ca="1" si="6"/>
        <v>0</v>
      </c>
      <c r="R32" s="414">
        <f t="shared" ca="1" si="7"/>
        <v>0</v>
      </c>
      <c r="S32" s="414">
        <f t="shared" ca="1" si="8"/>
        <v>0</v>
      </c>
      <c r="T32" s="414">
        <f t="shared" ca="1" si="9"/>
        <v>0</v>
      </c>
      <c r="U32" s="414">
        <f t="shared" ca="1" si="10"/>
        <v>0</v>
      </c>
      <c r="V32" s="414">
        <f t="shared" ca="1" si="11"/>
        <v>0</v>
      </c>
      <c r="W32" s="418">
        <f t="shared" ca="1" si="12"/>
        <v>0</v>
      </c>
      <c r="X32" s="721"/>
      <c r="Y32" s="721"/>
      <c r="Z32" s="721"/>
      <c r="AA32" s="721"/>
      <c r="AB32" s="721"/>
      <c r="AC32" s="721"/>
      <c r="AD32" s="721"/>
      <c r="AE32" s="721"/>
      <c r="AF32" s="721"/>
      <c r="AG32" s="721"/>
      <c r="AH32" s="721"/>
      <c r="AI32" s="721"/>
      <c r="AJ32" s="721"/>
      <c r="AK32" s="721"/>
      <c r="AL32" s="72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</row>
    <row r="33" spans="1:50" s="38" customFormat="1" ht="15" customHeight="1" x14ac:dyDescent="0.2">
      <c r="A33" s="43" t="str">
        <f>IF(C33&lt;&gt;"",設定!$C$4&amp;TEXT(ROW(A33)-6,"00"),"")</f>
        <v/>
      </c>
      <c r="B33" s="214" t="str">
        <f>IF(C33&lt;&gt;"",設定!$D$4,"")</f>
        <v/>
      </c>
      <c r="C33" s="214" t="str">
        <f>IF(設定!AH34&lt;&gt;0,設定!AH34,"")</f>
        <v/>
      </c>
      <c r="D33" s="424" t="str">
        <f ca="1">IF(設定!AG34&lt;&gt;0,設定!AG34,"")</f>
        <v/>
      </c>
      <c r="E33" s="141"/>
      <c r="F33" s="410"/>
      <c r="G33" s="410"/>
      <c r="H33" s="85"/>
      <c r="I33" s="812"/>
      <c r="J33" s="141"/>
      <c r="K33" s="410"/>
      <c r="L33" s="812"/>
      <c r="M33" s="417" t="str">
        <f t="shared" ca="1" si="2"/>
        <v/>
      </c>
      <c r="N33" s="721" t="str">
        <f t="shared" ca="1" si="3"/>
        <v/>
      </c>
      <c r="O33" s="414">
        <f t="shared" ca="1" si="4"/>
        <v>0</v>
      </c>
      <c r="P33" s="414">
        <f t="shared" ca="1" si="5"/>
        <v>0</v>
      </c>
      <c r="Q33" s="414">
        <f t="shared" ca="1" si="6"/>
        <v>0</v>
      </c>
      <c r="R33" s="414">
        <f t="shared" ca="1" si="7"/>
        <v>0</v>
      </c>
      <c r="S33" s="414">
        <f t="shared" ca="1" si="8"/>
        <v>0</v>
      </c>
      <c r="T33" s="414">
        <f t="shared" ca="1" si="9"/>
        <v>0</v>
      </c>
      <c r="U33" s="414">
        <f t="shared" ca="1" si="10"/>
        <v>0</v>
      </c>
      <c r="V33" s="414">
        <f t="shared" ca="1" si="11"/>
        <v>0</v>
      </c>
      <c r="W33" s="418">
        <f t="shared" ca="1" si="12"/>
        <v>0</v>
      </c>
      <c r="X33" s="721"/>
      <c r="Y33" s="721"/>
      <c r="Z33" s="721"/>
      <c r="AA33" s="721"/>
      <c r="AB33" s="721"/>
      <c r="AC33" s="721"/>
      <c r="AD33" s="721"/>
      <c r="AE33" s="721"/>
      <c r="AF33" s="721"/>
      <c r="AG33" s="721"/>
      <c r="AH33" s="721"/>
      <c r="AI33" s="721"/>
      <c r="AJ33" s="721"/>
      <c r="AK33" s="721"/>
      <c r="AL33" s="72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</row>
    <row r="34" spans="1:50" s="38" customFormat="1" ht="15" customHeight="1" x14ac:dyDescent="0.2">
      <c r="A34" s="43" t="str">
        <f>IF(C34&lt;&gt;"",設定!$C$4&amp;TEXT(ROW(A34)-6,"00"),"")</f>
        <v/>
      </c>
      <c r="B34" s="214" t="str">
        <f>IF(C34&lt;&gt;"",設定!$D$4,"")</f>
        <v/>
      </c>
      <c r="C34" s="214" t="str">
        <f>IF(設定!AH35&lt;&gt;0,設定!AH35,"")</f>
        <v/>
      </c>
      <c r="D34" s="424" t="str">
        <f ca="1">IF(設定!AG35&lt;&gt;0,設定!AG35,"")</f>
        <v/>
      </c>
      <c r="E34" s="141"/>
      <c r="F34" s="410"/>
      <c r="G34" s="410"/>
      <c r="H34" s="85"/>
      <c r="I34" s="812"/>
      <c r="J34" s="141"/>
      <c r="K34" s="410"/>
      <c r="L34" s="812"/>
      <c r="M34" s="417" t="str">
        <f t="shared" ca="1" si="2"/>
        <v/>
      </c>
      <c r="N34" s="721" t="str">
        <f t="shared" ca="1" si="3"/>
        <v/>
      </c>
      <c r="O34" s="414">
        <f t="shared" ca="1" si="4"/>
        <v>0</v>
      </c>
      <c r="P34" s="414">
        <f t="shared" ca="1" si="5"/>
        <v>0</v>
      </c>
      <c r="Q34" s="414">
        <f t="shared" ca="1" si="6"/>
        <v>0</v>
      </c>
      <c r="R34" s="414">
        <f t="shared" ca="1" si="7"/>
        <v>0</v>
      </c>
      <c r="S34" s="414">
        <f t="shared" ca="1" si="8"/>
        <v>0</v>
      </c>
      <c r="T34" s="414">
        <f t="shared" ca="1" si="9"/>
        <v>0</v>
      </c>
      <c r="U34" s="414">
        <f t="shared" ca="1" si="10"/>
        <v>0</v>
      </c>
      <c r="V34" s="414">
        <f t="shared" ca="1" si="11"/>
        <v>0</v>
      </c>
      <c r="W34" s="418">
        <f t="shared" ca="1" si="12"/>
        <v>0</v>
      </c>
      <c r="X34" s="721"/>
      <c r="Y34" s="721"/>
      <c r="Z34" s="721"/>
      <c r="AA34" s="721"/>
      <c r="AB34" s="721"/>
      <c r="AC34" s="721"/>
      <c r="AD34" s="721"/>
      <c r="AE34" s="721"/>
      <c r="AF34" s="721"/>
      <c r="AG34" s="721"/>
      <c r="AH34" s="721"/>
      <c r="AI34" s="721"/>
      <c r="AJ34" s="721"/>
      <c r="AK34" s="721"/>
      <c r="AL34" s="72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</row>
    <row r="35" spans="1:50" s="38" customFormat="1" ht="15" customHeight="1" x14ac:dyDescent="0.2">
      <c r="A35" s="43" t="str">
        <f>IF(C35&lt;&gt;"",設定!$C$4&amp;TEXT(ROW(A35)-6,"00"),"")</f>
        <v/>
      </c>
      <c r="B35" s="214" t="str">
        <f>IF(C35&lt;&gt;"",設定!$D$4,"")</f>
        <v/>
      </c>
      <c r="C35" s="214" t="str">
        <f>IF(設定!AH36&lt;&gt;0,設定!AH36,"")</f>
        <v/>
      </c>
      <c r="D35" s="424" t="str">
        <f ca="1">IF(設定!AG36&lt;&gt;0,設定!AG36,"")</f>
        <v/>
      </c>
      <c r="E35" s="141"/>
      <c r="F35" s="410"/>
      <c r="G35" s="410"/>
      <c r="H35" s="85"/>
      <c r="I35" s="812"/>
      <c r="J35" s="141"/>
      <c r="K35" s="410"/>
      <c r="L35" s="812"/>
      <c r="M35" s="417" t="str">
        <f t="shared" ca="1" si="2"/>
        <v/>
      </c>
      <c r="N35" s="721" t="str">
        <f t="shared" ca="1" si="3"/>
        <v/>
      </c>
      <c r="O35" s="414">
        <f t="shared" ca="1" si="4"/>
        <v>0</v>
      </c>
      <c r="P35" s="414">
        <f t="shared" ca="1" si="5"/>
        <v>0</v>
      </c>
      <c r="Q35" s="414">
        <f t="shared" ca="1" si="6"/>
        <v>0</v>
      </c>
      <c r="R35" s="414">
        <f t="shared" ca="1" si="7"/>
        <v>0</v>
      </c>
      <c r="S35" s="414">
        <f t="shared" ca="1" si="8"/>
        <v>0</v>
      </c>
      <c r="T35" s="414">
        <f t="shared" ca="1" si="9"/>
        <v>0</v>
      </c>
      <c r="U35" s="414">
        <f t="shared" ca="1" si="10"/>
        <v>0</v>
      </c>
      <c r="V35" s="414">
        <f t="shared" ca="1" si="11"/>
        <v>0</v>
      </c>
      <c r="W35" s="418">
        <f t="shared" ca="1" si="12"/>
        <v>0</v>
      </c>
      <c r="X35" s="721"/>
      <c r="Y35" s="721"/>
      <c r="Z35" s="721"/>
      <c r="AA35" s="721"/>
      <c r="AB35" s="721"/>
      <c r="AC35" s="721"/>
      <c r="AD35" s="721"/>
      <c r="AE35" s="721"/>
      <c r="AF35" s="721"/>
      <c r="AG35" s="721"/>
      <c r="AH35" s="721"/>
      <c r="AI35" s="721"/>
      <c r="AJ35" s="721"/>
      <c r="AK35" s="721"/>
      <c r="AL35" s="72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</row>
    <row r="36" spans="1:50" s="38" customFormat="1" ht="15" customHeight="1" x14ac:dyDescent="0.2">
      <c r="A36" s="43" t="str">
        <f>IF(C36&lt;&gt;"",設定!$C$4&amp;TEXT(ROW(A36)-6,"00"),"")</f>
        <v/>
      </c>
      <c r="B36" s="215" t="str">
        <f>IF(C36&lt;&gt;"",設定!$D$4,"")</f>
        <v/>
      </c>
      <c r="C36" s="215" t="str">
        <f>IF(設定!AH37&lt;&gt;0,設定!AH37,"")</f>
        <v/>
      </c>
      <c r="D36" s="427" t="str">
        <f ca="1">IF(設定!AG37&lt;&gt;0,設定!AG37,"")</f>
        <v/>
      </c>
      <c r="E36" s="141"/>
      <c r="F36" s="410"/>
      <c r="G36" s="410"/>
      <c r="H36" s="85"/>
      <c r="I36" s="812"/>
      <c r="J36" s="141"/>
      <c r="K36" s="410"/>
      <c r="L36" s="812"/>
      <c r="M36" s="417" t="str">
        <f t="shared" ca="1" si="2"/>
        <v/>
      </c>
      <c r="N36" s="721" t="str">
        <f t="shared" ca="1" si="3"/>
        <v/>
      </c>
      <c r="O36" s="414">
        <f t="shared" ca="1" si="4"/>
        <v>0</v>
      </c>
      <c r="P36" s="414">
        <f t="shared" ca="1" si="5"/>
        <v>0</v>
      </c>
      <c r="Q36" s="414">
        <f t="shared" ca="1" si="6"/>
        <v>0</v>
      </c>
      <c r="R36" s="414">
        <f t="shared" ca="1" si="7"/>
        <v>0</v>
      </c>
      <c r="S36" s="414">
        <f t="shared" ca="1" si="8"/>
        <v>0</v>
      </c>
      <c r="T36" s="414">
        <f t="shared" ca="1" si="9"/>
        <v>0</v>
      </c>
      <c r="U36" s="414">
        <f t="shared" ca="1" si="10"/>
        <v>0</v>
      </c>
      <c r="V36" s="414">
        <f t="shared" ca="1" si="11"/>
        <v>0</v>
      </c>
      <c r="W36" s="418">
        <f t="shared" ca="1" si="12"/>
        <v>0</v>
      </c>
      <c r="X36" s="721"/>
      <c r="Y36" s="721"/>
      <c r="Z36" s="721"/>
      <c r="AA36" s="721"/>
      <c r="AB36" s="721"/>
      <c r="AC36" s="721"/>
      <c r="AD36" s="721"/>
      <c r="AE36" s="721"/>
      <c r="AF36" s="721"/>
      <c r="AG36" s="721"/>
      <c r="AH36" s="721"/>
      <c r="AI36" s="721"/>
      <c r="AJ36" s="721"/>
      <c r="AK36" s="721"/>
      <c r="AL36" s="72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</row>
    <row r="37" spans="1:50" s="38" customFormat="1" ht="15" customHeight="1" x14ac:dyDescent="0.2">
      <c r="A37" s="43" t="str">
        <f>IF(C37&lt;&gt;"",設定!$C$4&amp;TEXT(ROW(A37)-6,"00"),"")</f>
        <v/>
      </c>
      <c r="B37" s="602" t="str">
        <f>IF(C37&lt;&gt;"",設定!$D$4,"")</f>
        <v/>
      </c>
      <c r="C37" s="602" t="str">
        <f>IF(設定!AH38&lt;&gt;0,設定!AH38,"")</f>
        <v/>
      </c>
      <c r="D37" s="426" t="str">
        <f ca="1">IF(設定!AG38&lt;&gt;0,設定!AG38,"")</f>
        <v/>
      </c>
      <c r="E37" s="141"/>
      <c r="F37" s="410"/>
      <c r="G37" s="410"/>
      <c r="H37" s="85"/>
      <c r="I37" s="812"/>
      <c r="J37" s="141"/>
      <c r="K37" s="410"/>
      <c r="L37" s="812"/>
      <c r="M37" s="417" t="str">
        <f t="shared" ca="1" si="2"/>
        <v/>
      </c>
      <c r="N37" s="721" t="str">
        <f t="shared" ca="1" si="3"/>
        <v/>
      </c>
      <c r="O37" s="414">
        <f t="shared" ca="1" si="4"/>
        <v>0</v>
      </c>
      <c r="P37" s="414">
        <f t="shared" ca="1" si="5"/>
        <v>0</v>
      </c>
      <c r="Q37" s="414">
        <f t="shared" ca="1" si="6"/>
        <v>0</v>
      </c>
      <c r="R37" s="414">
        <f t="shared" ca="1" si="7"/>
        <v>0</v>
      </c>
      <c r="S37" s="414">
        <f t="shared" ca="1" si="8"/>
        <v>0</v>
      </c>
      <c r="T37" s="414">
        <f t="shared" ca="1" si="9"/>
        <v>0</v>
      </c>
      <c r="U37" s="414">
        <f t="shared" ca="1" si="10"/>
        <v>0</v>
      </c>
      <c r="V37" s="414">
        <f t="shared" ca="1" si="11"/>
        <v>0</v>
      </c>
      <c r="W37" s="418">
        <f t="shared" ca="1" si="12"/>
        <v>0</v>
      </c>
      <c r="X37" s="721"/>
      <c r="Y37" s="721"/>
      <c r="Z37" s="721"/>
      <c r="AA37" s="721"/>
      <c r="AB37" s="721"/>
      <c r="AC37" s="721"/>
      <c r="AD37" s="721"/>
      <c r="AE37" s="721"/>
      <c r="AF37" s="721"/>
      <c r="AG37" s="721"/>
      <c r="AH37" s="721"/>
      <c r="AI37" s="721"/>
      <c r="AJ37" s="721"/>
      <c r="AK37" s="721"/>
      <c r="AL37" s="72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</row>
    <row r="38" spans="1:50" s="38" customFormat="1" ht="15" customHeight="1" x14ac:dyDescent="0.2">
      <c r="A38" s="43" t="str">
        <f>IF(C38&lt;&gt;"",設定!$C$4&amp;TEXT(ROW(A38)-6,"00"),"")</f>
        <v/>
      </c>
      <c r="B38" s="214" t="str">
        <f>IF(C38&lt;&gt;"",設定!$D$4,"")</f>
        <v/>
      </c>
      <c r="C38" s="214" t="str">
        <f>IF(設定!AH39&lt;&gt;0,設定!AH39,"")</f>
        <v/>
      </c>
      <c r="D38" s="424" t="str">
        <f ca="1">IF(設定!AG39&lt;&gt;0,設定!AG39,"")</f>
        <v/>
      </c>
      <c r="E38" s="141"/>
      <c r="F38" s="410"/>
      <c r="G38" s="410"/>
      <c r="H38" s="85"/>
      <c r="I38" s="812"/>
      <c r="J38" s="141"/>
      <c r="K38" s="410"/>
      <c r="L38" s="812"/>
      <c r="M38" s="417" t="str">
        <f t="shared" ca="1" si="2"/>
        <v/>
      </c>
      <c r="N38" s="721" t="str">
        <f t="shared" ca="1" si="3"/>
        <v/>
      </c>
      <c r="O38" s="414">
        <f t="shared" ca="1" si="4"/>
        <v>0</v>
      </c>
      <c r="P38" s="414">
        <f t="shared" ca="1" si="5"/>
        <v>0</v>
      </c>
      <c r="Q38" s="414">
        <f t="shared" ca="1" si="6"/>
        <v>0</v>
      </c>
      <c r="R38" s="414">
        <f t="shared" ca="1" si="7"/>
        <v>0</v>
      </c>
      <c r="S38" s="414">
        <f t="shared" ca="1" si="8"/>
        <v>0</v>
      </c>
      <c r="T38" s="414">
        <f t="shared" ca="1" si="9"/>
        <v>0</v>
      </c>
      <c r="U38" s="414">
        <f t="shared" ca="1" si="10"/>
        <v>0</v>
      </c>
      <c r="V38" s="414">
        <f t="shared" ca="1" si="11"/>
        <v>0</v>
      </c>
      <c r="W38" s="418">
        <f t="shared" ca="1" si="12"/>
        <v>0</v>
      </c>
      <c r="X38" s="721"/>
      <c r="Y38" s="721"/>
      <c r="Z38" s="721"/>
      <c r="AA38" s="721"/>
      <c r="AB38" s="721"/>
      <c r="AC38" s="721"/>
      <c r="AD38" s="721"/>
      <c r="AE38" s="721"/>
      <c r="AF38" s="721"/>
      <c r="AG38" s="721"/>
      <c r="AH38" s="721"/>
      <c r="AI38" s="721"/>
      <c r="AJ38" s="721"/>
      <c r="AK38" s="721"/>
      <c r="AL38" s="72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</row>
    <row r="39" spans="1:50" s="38" customFormat="1" ht="15" customHeight="1" x14ac:dyDescent="0.2">
      <c r="A39" s="43" t="str">
        <f>IF(C39&lt;&gt;"",設定!$C$4&amp;TEXT(ROW(A39)-6,"00"),"")</f>
        <v/>
      </c>
      <c r="B39" s="214" t="str">
        <f>IF(C39&lt;&gt;"",設定!$D$4,"")</f>
        <v/>
      </c>
      <c r="C39" s="214" t="str">
        <f>IF(設定!AH40&lt;&gt;0,設定!AH40,"")</f>
        <v/>
      </c>
      <c r="D39" s="424" t="str">
        <f ca="1">IF(設定!AG40&lt;&gt;0,設定!AG40,"")</f>
        <v/>
      </c>
      <c r="E39" s="141"/>
      <c r="F39" s="410"/>
      <c r="G39" s="410"/>
      <c r="H39" s="85"/>
      <c r="I39" s="812"/>
      <c r="J39" s="141"/>
      <c r="K39" s="410"/>
      <c r="L39" s="812"/>
      <c r="M39" s="417" t="str">
        <f t="shared" ca="1" si="2"/>
        <v/>
      </c>
      <c r="N39" s="721" t="str">
        <f t="shared" ca="1" si="3"/>
        <v/>
      </c>
      <c r="O39" s="414">
        <f t="shared" ca="1" si="4"/>
        <v>0</v>
      </c>
      <c r="P39" s="414">
        <f t="shared" ca="1" si="5"/>
        <v>0</v>
      </c>
      <c r="Q39" s="414">
        <f t="shared" ca="1" si="6"/>
        <v>0</v>
      </c>
      <c r="R39" s="414">
        <f t="shared" ca="1" si="7"/>
        <v>0</v>
      </c>
      <c r="S39" s="414">
        <f t="shared" ca="1" si="8"/>
        <v>0</v>
      </c>
      <c r="T39" s="414">
        <f t="shared" ca="1" si="9"/>
        <v>0</v>
      </c>
      <c r="U39" s="414">
        <f t="shared" ca="1" si="10"/>
        <v>0</v>
      </c>
      <c r="V39" s="414">
        <f t="shared" ca="1" si="11"/>
        <v>0</v>
      </c>
      <c r="W39" s="418">
        <f t="shared" ca="1" si="12"/>
        <v>0</v>
      </c>
      <c r="X39" s="721"/>
      <c r="Y39" s="721"/>
      <c r="Z39" s="721"/>
      <c r="AA39" s="721"/>
      <c r="AB39" s="721"/>
      <c r="AC39" s="721"/>
      <c r="AD39" s="721"/>
      <c r="AE39" s="721"/>
      <c r="AF39" s="721"/>
      <c r="AG39" s="721"/>
      <c r="AH39" s="721"/>
      <c r="AI39" s="721"/>
      <c r="AJ39" s="721"/>
      <c r="AK39" s="721"/>
      <c r="AL39" s="72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</row>
    <row r="40" spans="1:50" s="38" customFormat="1" ht="15" customHeight="1" x14ac:dyDescent="0.2">
      <c r="A40" s="43" t="str">
        <f>IF(C40&lt;&gt;"",設定!$C$4&amp;TEXT(ROW(A40)-6,"00"),"")</f>
        <v/>
      </c>
      <c r="B40" s="214" t="str">
        <f>IF(C40&lt;&gt;"",設定!$D$4,"")</f>
        <v/>
      </c>
      <c r="C40" s="214" t="str">
        <f>IF(設定!AH41&lt;&gt;0,設定!AH41,"")</f>
        <v/>
      </c>
      <c r="D40" s="424" t="str">
        <f ca="1">IF(設定!AG41&lt;&gt;0,設定!AG41,"")</f>
        <v/>
      </c>
      <c r="E40" s="141"/>
      <c r="F40" s="410"/>
      <c r="G40" s="410"/>
      <c r="H40" s="85"/>
      <c r="I40" s="812"/>
      <c r="J40" s="141"/>
      <c r="K40" s="410"/>
      <c r="L40" s="812"/>
      <c r="M40" s="417" t="str">
        <f t="shared" ca="1" si="2"/>
        <v/>
      </c>
      <c r="N40" s="721" t="str">
        <f t="shared" ca="1" si="3"/>
        <v/>
      </c>
      <c r="O40" s="414">
        <f t="shared" ca="1" si="4"/>
        <v>0</v>
      </c>
      <c r="P40" s="414">
        <f t="shared" ca="1" si="5"/>
        <v>0</v>
      </c>
      <c r="Q40" s="414">
        <f t="shared" ca="1" si="6"/>
        <v>0</v>
      </c>
      <c r="R40" s="414">
        <f t="shared" ca="1" si="7"/>
        <v>0</v>
      </c>
      <c r="S40" s="414">
        <f t="shared" ca="1" si="8"/>
        <v>0</v>
      </c>
      <c r="T40" s="414">
        <f t="shared" ca="1" si="9"/>
        <v>0</v>
      </c>
      <c r="U40" s="414">
        <f t="shared" ca="1" si="10"/>
        <v>0</v>
      </c>
      <c r="V40" s="414">
        <f t="shared" ca="1" si="11"/>
        <v>0</v>
      </c>
      <c r="W40" s="418">
        <f t="shared" ca="1" si="12"/>
        <v>0</v>
      </c>
      <c r="X40" s="721"/>
      <c r="Y40" s="721"/>
      <c r="Z40" s="721"/>
      <c r="AA40" s="721"/>
      <c r="AB40" s="721"/>
      <c r="AC40" s="721"/>
      <c r="AD40" s="721"/>
      <c r="AE40" s="721"/>
      <c r="AF40" s="721"/>
      <c r="AG40" s="721"/>
      <c r="AH40" s="721"/>
      <c r="AI40" s="721"/>
      <c r="AJ40" s="721"/>
      <c r="AK40" s="721"/>
      <c r="AL40" s="72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</row>
    <row r="41" spans="1:50" s="38" customFormat="1" ht="15" customHeight="1" x14ac:dyDescent="0.2">
      <c r="A41" s="43" t="str">
        <f>IF(C41&lt;&gt;"",設定!$C$4&amp;TEXT(ROW(A41)-6,"00"),"")</f>
        <v/>
      </c>
      <c r="B41" s="215" t="str">
        <f>IF(C41&lt;&gt;"",設定!$D$4,"")</f>
        <v/>
      </c>
      <c r="C41" s="215" t="str">
        <f>IF(設定!AH42&lt;&gt;0,設定!AH42,"")</f>
        <v/>
      </c>
      <c r="D41" s="427" t="str">
        <f ca="1">IF(設定!AG42&lt;&gt;0,設定!AG42,"")</f>
        <v/>
      </c>
      <c r="E41" s="141"/>
      <c r="F41" s="410"/>
      <c r="G41" s="410"/>
      <c r="H41" s="85"/>
      <c r="I41" s="812"/>
      <c r="J41" s="141"/>
      <c r="K41" s="410"/>
      <c r="L41" s="812"/>
      <c r="M41" s="417" t="str">
        <f t="shared" ca="1" si="2"/>
        <v/>
      </c>
      <c r="N41" s="721" t="str">
        <f t="shared" ca="1" si="3"/>
        <v/>
      </c>
      <c r="O41" s="414">
        <f t="shared" ca="1" si="4"/>
        <v>0</v>
      </c>
      <c r="P41" s="414">
        <f t="shared" ca="1" si="5"/>
        <v>0</v>
      </c>
      <c r="Q41" s="414">
        <f t="shared" ca="1" si="6"/>
        <v>0</v>
      </c>
      <c r="R41" s="414">
        <f t="shared" ca="1" si="7"/>
        <v>0</v>
      </c>
      <c r="S41" s="414">
        <f t="shared" ca="1" si="8"/>
        <v>0</v>
      </c>
      <c r="T41" s="414">
        <f t="shared" ca="1" si="9"/>
        <v>0</v>
      </c>
      <c r="U41" s="414">
        <f t="shared" ca="1" si="10"/>
        <v>0</v>
      </c>
      <c r="V41" s="414">
        <f t="shared" ca="1" si="11"/>
        <v>0</v>
      </c>
      <c r="W41" s="418">
        <f t="shared" ca="1" si="12"/>
        <v>0</v>
      </c>
      <c r="X41" s="721"/>
      <c r="Y41" s="721"/>
      <c r="Z41" s="721"/>
      <c r="AA41" s="721"/>
      <c r="AB41" s="721"/>
      <c r="AC41" s="721"/>
      <c r="AD41" s="721"/>
      <c r="AE41" s="721"/>
      <c r="AF41" s="721"/>
      <c r="AG41" s="721"/>
      <c r="AH41" s="721"/>
      <c r="AI41" s="721"/>
      <c r="AJ41" s="721"/>
      <c r="AK41" s="721"/>
      <c r="AL41" s="72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</row>
    <row r="42" spans="1:50" s="38" customFormat="1" ht="15" customHeight="1" x14ac:dyDescent="0.2">
      <c r="A42" s="43" t="str">
        <f>IF(C42&lt;&gt;"",設定!$C$4&amp;TEXT(ROW(A42)-6,"00"),"")</f>
        <v/>
      </c>
      <c r="B42" s="602" t="str">
        <f>IF(C42&lt;&gt;"",設定!$D$4,"")</f>
        <v/>
      </c>
      <c r="C42" s="602" t="str">
        <f>IF(設定!AH43&lt;&gt;0,設定!AH43,"")</f>
        <v/>
      </c>
      <c r="D42" s="428" t="str">
        <f ca="1">IF(設定!AG43&lt;&gt;0,設定!AG43,"")</f>
        <v/>
      </c>
      <c r="E42" s="141"/>
      <c r="F42" s="410"/>
      <c r="G42" s="410"/>
      <c r="H42" s="85"/>
      <c r="I42" s="812"/>
      <c r="J42" s="141"/>
      <c r="K42" s="410"/>
      <c r="L42" s="812"/>
      <c r="M42" s="417" t="str">
        <f t="shared" ca="1" si="2"/>
        <v/>
      </c>
      <c r="N42" s="721" t="str">
        <f t="shared" ca="1" si="3"/>
        <v/>
      </c>
      <c r="O42" s="414">
        <f t="shared" ca="1" si="4"/>
        <v>0</v>
      </c>
      <c r="P42" s="414">
        <f t="shared" ca="1" si="5"/>
        <v>0</v>
      </c>
      <c r="Q42" s="414">
        <f t="shared" ca="1" si="6"/>
        <v>0</v>
      </c>
      <c r="R42" s="414">
        <f t="shared" ca="1" si="7"/>
        <v>0</v>
      </c>
      <c r="S42" s="414">
        <f t="shared" ca="1" si="8"/>
        <v>0</v>
      </c>
      <c r="T42" s="414">
        <f t="shared" ca="1" si="9"/>
        <v>0</v>
      </c>
      <c r="U42" s="414">
        <f t="shared" ca="1" si="10"/>
        <v>0</v>
      </c>
      <c r="V42" s="414">
        <f t="shared" ca="1" si="11"/>
        <v>0</v>
      </c>
      <c r="W42" s="418">
        <f t="shared" ca="1" si="12"/>
        <v>0</v>
      </c>
      <c r="X42" s="721"/>
      <c r="Y42" s="721"/>
      <c r="Z42" s="721"/>
      <c r="AA42" s="721"/>
      <c r="AB42" s="721"/>
      <c r="AC42" s="721"/>
      <c r="AD42" s="721"/>
      <c r="AE42" s="721"/>
      <c r="AF42" s="721"/>
      <c r="AG42" s="721"/>
      <c r="AH42" s="721"/>
      <c r="AI42" s="721"/>
      <c r="AJ42" s="721"/>
      <c r="AK42" s="721"/>
      <c r="AL42" s="72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</row>
    <row r="43" spans="1:50" s="38" customFormat="1" ht="15" customHeight="1" x14ac:dyDescent="0.2">
      <c r="A43" s="43" t="str">
        <f>IF(C43&lt;&gt;"",設定!$C$4&amp;TEXT(ROW(A43)-6,"00"),"")</f>
        <v/>
      </c>
      <c r="B43" s="214" t="str">
        <f>IF(C43&lt;&gt;"",設定!$D$4,"")</f>
        <v/>
      </c>
      <c r="C43" s="214" t="str">
        <f>IF(設定!AH44&lt;&gt;0,設定!AH44,"")</f>
        <v/>
      </c>
      <c r="D43" s="424" t="str">
        <f ca="1">IF(設定!AG44&lt;&gt;0,設定!AG44,"")</f>
        <v/>
      </c>
      <c r="E43" s="141"/>
      <c r="F43" s="410"/>
      <c r="G43" s="410"/>
      <c r="H43" s="85"/>
      <c r="I43" s="812"/>
      <c r="J43" s="141"/>
      <c r="K43" s="410"/>
      <c r="L43" s="812"/>
      <c r="M43" s="417" t="str">
        <f t="shared" ca="1" si="2"/>
        <v/>
      </c>
      <c r="N43" s="721" t="str">
        <f t="shared" ca="1" si="3"/>
        <v/>
      </c>
      <c r="O43" s="414">
        <f t="shared" ca="1" si="4"/>
        <v>0</v>
      </c>
      <c r="P43" s="414">
        <f t="shared" ca="1" si="5"/>
        <v>0</v>
      </c>
      <c r="Q43" s="414">
        <f t="shared" ca="1" si="6"/>
        <v>0</v>
      </c>
      <c r="R43" s="414">
        <f t="shared" ca="1" si="7"/>
        <v>0</v>
      </c>
      <c r="S43" s="414">
        <f t="shared" ca="1" si="8"/>
        <v>0</v>
      </c>
      <c r="T43" s="414">
        <f t="shared" ca="1" si="9"/>
        <v>0</v>
      </c>
      <c r="U43" s="414">
        <f t="shared" ca="1" si="10"/>
        <v>0</v>
      </c>
      <c r="V43" s="414">
        <f t="shared" ca="1" si="11"/>
        <v>0</v>
      </c>
      <c r="W43" s="418">
        <f t="shared" ca="1" si="12"/>
        <v>0</v>
      </c>
      <c r="X43" s="721"/>
      <c r="Y43" s="721"/>
      <c r="Z43" s="721"/>
      <c r="AA43" s="721"/>
      <c r="AB43" s="721"/>
      <c r="AC43" s="721"/>
      <c r="AD43" s="721"/>
      <c r="AE43" s="721"/>
      <c r="AF43" s="721"/>
      <c r="AG43" s="721"/>
      <c r="AH43" s="721"/>
      <c r="AI43" s="721"/>
      <c r="AJ43" s="721"/>
      <c r="AK43" s="721"/>
      <c r="AL43" s="72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</row>
    <row r="44" spans="1:50" s="38" customFormat="1" ht="15" customHeight="1" x14ac:dyDescent="0.2">
      <c r="A44" s="43" t="str">
        <f>IF(C44&lt;&gt;"",設定!$C$4&amp;TEXT(ROW(A44)-6,"00"),"")</f>
        <v/>
      </c>
      <c r="B44" s="214" t="str">
        <f>IF(C44&lt;&gt;"",設定!$D$4,"")</f>
        <v/>
      </c>
      <c r="C44" s="214" t="str">
        <f>IF(設定!AH45&lt;&gt;0,設定!AH45,"")</f>
        <v/>
      </c>
      <c r="D44" s="424" t="str">
        <f ca="1">IF(設定!AG45&lt;&gt;0,設定!AG45,"")</f>
        <v/>
      </c>
      <c r="E44" s="141"/>
      <c r="F44" s="410"/>
      <c r="G44" s="410"/>
      <c r="H44" s="85"/>
      <c r="I44" s="812"/>
      <c r="J44" s="141"/>
      <c r="K44" s="410"/>
      <c r="L44" s="812"/>
      <c r="M44" s="417" t="str">
        <f t="shared" ca="1" si="2"/>
        <v/>
      </c>
      <c r="N44" s="721" t="str">
        <f t="shared" ca="1" si="3"/>
        <v/>
      </c>
      <c r="O44" s="414">
        <f t="shared" ca="1" si="4"/>
        <v>0</v>
      </c>
      <c r="P44" s="414">
        <f t="shared" ca="1" si="5"/>
        <v>0</v>
      </c>
      <c r="Q44" s="414">
        <f t="shared" ca="1" si="6"/>
        <v>0</v>
      </c>
      <c r="R44" s="414">
        <f t="shared" ca="1" si="7"/>
        <v>0</v>
      </c>
      <c r="S44" s="414">
        <f t="shared" ca="1" si="8"/>
        <v>0</v>
      </c>
      <c r="T44" s="414">
        <f t="shared" ca="1" si="9"/>
        <v>0</v>
      </c>
      <c r="U44" s="414">
        <f t="shared" ca="1" si="10"/>
        <v>0</v>
      </c>
      <c r="V44" s="414">
        <f t="shared" ca="1" si="11"/>
        <v>0</v>
      </c>
      <c r="W44" s="418">
        <f t="shared" ca="1" si="12"/>
        <v>0</v>
      </c>
      <c r="X44" s="721"/>
      <c r="Y44" s="721"/>
      <c r="Z44" s="721"/>
      <c r="AA44" s="721"/>
      <c r="AB44" s="721"/>
      <c r="AC44" s="721"/>
      <c r="AD44" s="721"/>
      <c r="AE44" s="721"/>
      <c r="AF44" s="721"/>
      <c r="AG44" s="721"/>
      <c r="AH44" s="721"/>
      <c r="AI44" s="721"/>
      <c r="AJ44" s="721"/>
      <c r="AK44" s="721"/>
      <c r="AL44" s="72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</row>
    <row r="45" spans="1:50" s="38" customFormat="1" ht="15" customHeight="1" x14ac:dyDescent="0.2">
      <c r="A45" s="43" t="str">
        <f>IF(C45&lt;&gt;"",設定!$C$4&amp;TEXT(ROW(A45)-6,"00"),"")</f>
        <v/>
      </c>
      <c r="B45" s="214" t="str">
        <f>IF(C45&lt;&gt;"",設定!$D$4,"")</f>
        <v/>
      </c>
      <c r="C45" s="214" t="str">
        <f>IF(設定!AH46&lt;&gt;0,設定!AH46,"")</f>
        <v/>
      </c>
      <c r="D45" s="424" t="str">
        <f ca="1">IF(設定!AG46&lt;&gt;0,設定!AG46,"")</f>
        <v/>
      </c>
      <c r="E45" s="141"/>
      <c r="F45" s="410"/>
      <c r="G45" s="410"/>
      <c r="H45" s="85"/>
      <c r="I45" s="812"/>
      <c r="J45" s="141"/>
      <c r="K45" s="410"/>
      <c r="L45" s="812"/>
      <c r="M45" s="417" t="str">
        <f t="shared" ca="1" si="2"/>
        <v/>
      </c>
      <c r="N45" s="721" t="str">
        <f t="shared" ca="1" si="3"/>
        <v/>
      </c>
      <c r="O45" s="414">
        <f t="shared" ca="1" si="4"/>
        <v>0</v>
      </c>
      <c r="P45" s="414">
        <f t="shared" ca="1" si="5"/>
        <v>0</v>
      </c>
      <c r="Q45" s="414">
        <f t="shared" ca="1" si="6"/>
        <v>0</v>
      </c>
      <c r="R45" s="414">
        <f t="shared" ca="1" si="7"/>
        <v>0</v>
      </c>
      <c r="S45" s="414">
        <f t="shared" ca="1" si="8"/>
        <v>0</v>
      </c>
      <c r="T45" s="414">
        <f t="shared" ca="1" si="9"/>
        <v>0</v>
      </c>
      <c r="U45" s="414">
        <f t="shared" ca="1" si="10"/>
        <v>0</v>
      </c>
      <c r="V45" s="414">
        <f t="shared" ca="1" si="11"/>
        <v>0</v>
      </c>
      <c r="W45" s="418">
        <f t="shared" ca="1" si="12"/>
        <v>0</v>
      </c>
      <c r="X45" s="721"/>
      <c r="Y45" s="721"/>
      <c r="Z45" s="721"/>
      <c r="AA45" s="721"/>
      <c r="AB45" s="721"/>
      <c r="AC45" s="721"/>
      <c r="AD45" s="721"/>
      <c r="AE45" s="721"/>
      <c r="AF45" s="721"/>
      <c r="AG45" s="721"/>
      <c r="AH45" s="721"/>
      <c r="AI45" s="721"/>
      <c r="AJ45" s="721"/>
      <c r="AK45" s="721"/>
      <c r="AL45" s="721"/>
      <c r="AM45" s="721"/>
      <c r="AN45" s="721"/>
      <c r="AO45" s="721"/>
      <c r="AP45" s="721"/>
      <c r="AQ45" s="721"/>
      <c r="AR45" s="721"/>
      <c r="AS45" s="721"/>
      <c r="AT45" s="721"/>
      <c r="AU45" s="721"/>
      <c r="AV45" s="721"/>
      <c r="AW45" s="721"/>
      <c r="AX45" s="721"/>
    </row>
    <row r="46" spans="1:50" s="38" customFormat="1" ht="15" customHeight="1" x14ac:dyDescent="0.2">
      <c r="A46" s="43" t="str">
        <f>IF(C46&lt;&gt;"",設定!$C$4&amp;TEXT(ROW(A46)-6,"00"),"")</f>
        <v/>
      </c>
      <c r="B46" s="215" t="str">
        <f>IF(C46&lt;&gt;"",設定!$D$4,"")</f>
        <v/>
      </c>
      <c r="C46" s="215" t="str">
        <f>IF(設定!AH47&lt;&gt;0,設定!AH47,"")</f>
        <v/>
      </c>
      <c r="D46" s="427" t="str">
        <f ca="1">IF(設定!AG47&lt;&gt;0,設定!AG47,"")</f>
        <v/>
      </c>
      <c r="E46" s="141"/>
      <c r="F46" s="410"/>
      <c r="G46" s="410"/>
      <c r="H46" s="85"/>
      <c r="I46" s="812"/>
      <c r="J46" s="141"/>
      <c r="K46" s="410"/>
      <c r="L46" s="812"/>
      <c r="M46" s="417" t="str">
        <f t="shared" ca="1" si="2"/>
        <v/>
      </c>
      <c r="N46" s="721" t="str">
        <f t="shared" ca="1" si="3"/>
        <v/>
      </c>
      <c r="O46" s="414">
        <f t="shared" ca="1" si="4"/>
        <v>0</v>
      </c>
      <c r="P46" s="414">
        <f t="shared" ca="1" si="5"/>
        <v>0</v>
      </c>
      <c r="Q46" s="414">
        <f t="shared" ca="1" si="6"/>
        <v>0</v>
      </c>
      <c r="R46" s="414">
        <f t="shared" ca="1" si="7"/>
        <v>0</v>
      </c>
      <c r="S46" s="414">
        <f t="shared" ca="1" si="8"/>
        <v>0</v>
      </c>
      <c r="T46" s="414">
        <f t="shared" ca="1" si="9"/>
        <v>0</v>
      </c>
      <c r="U46" s="414">
        <f t="shared" ca="1" si="10"/>
        <v>0</v>
      </c>
      <c r="V46" s="414">
        <f t="shared" ca="1" si="11"/>
        <v>0</v>
      </c>
      <c r="W46" s="418">
        <f t="shared" ca="1" si="12"/>
        <v>0</v>
      </c>
      <c r="X46" s="721"/>
      <c r="Y46" s="721"/>
      <c r="Z46" s="721"/>
      <c r="AA46" s="721"/>
      <c r="AB46" s="721"/>
      <c r="AC46" s="721"/>
      <c r="AD46" s="721"/>
      <c r="AE46" s="721"/>
      <c r="AF46" s="721"/>
      <c r="AG46" s="721"/>
      <c r="AH46" s="721"/>
      <c r="AI46" s="721"/>
      <c r="AJ46" s="721"/>
      <c r="AK46" s="721"/>
      <c r="AL46" s="721"/>
      <c r="AM46" s="721"/>
      <c r="AN46" s="721"/>
      <c r="AO46" s="721"/>
      <c r="AP46" s="721"/>
      <c r="AQ46" s="721"/>
      <c r="AR46" s="721"/>
      <c r="AS46" s="721"/>
      <c r="AT46" s="721"/>
      <c r="AU46" s="721"/>
      <c r="AV46" s="721"/>
      <c r="AW46" s="721"/>
      <c r="AX46" s="721"/>
    </row>
    <row r="47" spans="1:50" s="38" customFormat="1" ht="15" customHeight="1" x14ac:dyDescent="0.2">
      <c r="A47" s="43" t="str">
        <f>IF(C47&lt;&gt;"",設定!$C$4&amp;TEXT(ROW(A47)-6,"00"),"")</f>
        <v/>
      </c>
      <c r="B47" s="602" t="str">
        <f>IF(C47&lt;&gt;"",設定!$D$4,"")</f>
        <v/>
      </c>
      <c r="C47" s="602" t="str">
        <f>IF(設定!AH48&lt;&gt;0,設定!AH48,"")</f>
        <v/>
      </c>
      <c r="D47" s="428" t="str">
        <f ca="1">IF(設定!AG48&lt;&gt;0,設定!AG48,"")</f>
        <v/>
      </c>
      <c r="E47" s="141"/>
      <c r="F47" s="410"/>
      <c r="G47" s="410"/>
      <c r="H47" s="85"/>
      <c r="I47" s="812"/>
      <c r="J47" s="141"/>
      <c r="K47" s="410"/>
      <c r="L47" s="812"/>
      <c r="M47" s="417" t="str">
        <f t="shared" ca="1" si="2"/>
        <v/>
      </c>
      <c r="N47" s="721" t="str">
        <f t="shared" ca="1" si="3"/>
        <v/>
      </c>
      <c r="O47" s="414">
        <f t="shared" ca="1" si="4"/>
        <v>0</v>
      </c>
      <c r="P47" s="414">
        <f t="shared" ca="1" si="5"/>
        <v>0</v>
      </c>
      <c r="Q47" s="414">
        <f t="shared" ca="1" si="6"/>
        <v>0</v>
      </c>
      <c r="R47" s="414">
        <f t="shared" ca="1" si="7"/>
        <v>0</v>
      </c>
      <c r="S47" s="414">
        <f t="shared" ca="1" si="8"/>
        <v>0</v>
      </c>
      <c r="T47" s="414">
        <f t="shared" ca="1" si="9"/>
        <v>0</v>
      </c>
      <c r="U47" s="414">
        <f t="shared" ca="1" si="10"/>
        <v>0</v>
      </c>
      <c r="V47" s="414">
        <f t="shared" ca="1" si="11"/>
        <v>0</v>
      </c>
      <c r="W47" s="418">
        <f t="shared" ca="1" si="12"/>
        <v>0</v>
      </c>
      <c r="X47" s="721"/>
      <c r="Y47" s="721"/>
      <c r="Z47" s="721"/>
      <c r="AA47" s="721"/>
      <c r="AB47" s="721"/>
      <c r="AC47" s="721"/>
      <c r="AD47" s="721"/>
      <c r="AE47" s="721"/>
      <c r="AF47" s="721"/>
      <c r="AG47" s="721"/>
      <c r="AH47" s="721"/>
      <c r="AI47" s="721"/>
      <c r="AJ47" s="721"/>
      <c r="AK47" s="721"/>
      <c r="AL47" s="721"/>
      <c r="AM47" s="721"/>
      <c r="AN47" s="721"/>
      <c r="AO47" s="721"/>
      <c r="AP47" s="721"/>
      <c r="AQ47" s="721"/>
      <c r="AR47" s="721"/>
      <c r="AS47" s="721"/>
      <c r="AT47" s="721"/>
      <c r="AU47" s="721"/>
      <c r="AV47" s="721"/>
      <c r="AW47" s="721"/>
      <c r="AX47" s="721"/>
    </row>
    <row r="48" spans="1:50" s="38" customFormat="1" ht="15" customHeight="1" x14ac:dyDescent="0.2">
      <c r="A48" s="43" t="str">
        <f>IF(C48&lt;&gt;"",設定!$C$4&amp;TEXT(ROW(A48)-6,"00"),"")</f>
        <v/>
      </c>
      <c r="B48" s="214" t="str">
        <f>IF(C48&lt;&gt;"",設定!$D$4,"")</f>
        <v/>
      </c>
      <c r="C48" s="214" t="str">
        <f>IF(設定!AH49&lt;&gt;0,設定!AH49,"")</f>
        <v/>
      </c>
      <c r="D48" s="424" t="str">
        <f ca="1">IF(設定!AG49&lt;&gt;0,設定!AG49,"")</f>
        <v/>
      </c>
      <c r="E48" s="141"/>
      <c r="F48" s="410"/>
      <c r="G48" s="410"/>
      <c r="H48" s="85"/>
      <c r="I48" s="812"/>
      <c r="J48" s="141"/>
      <c r="K48" s="410"/>
      <c r="L48" s="812"/>
      <c r="M48" s="417" t="str">
        <f t="shared" ca="1" si="2"/>
        <v/>
      </c>
      <c r="N48" s="721" t="str">
        <f t="shared" ca="1" si="3"/>
        <v/>
      </c>
      <c r="O48" s="414">
        <f t="shared" ca="1" si="4"/>
        <v>0</v>
      </c>
      <c r="P48" s="414">
        <f t="shared" ca="1" si="5"/>
        <v>0</v>
      </c>
      <c r="Q48" s="414">
        <f t="shared" ca="1" si="6"/>
        <v>0</v>
      </c>
      <c r="R48" s="414">
        <f t="shared" ca="1" si="7"/>
        <v>0</v>
      </c>
      <c r="S48" s="414">
        <f t="shared" ca="1" si="8"/>
        <v>0</v>
      </c>
      <c r="T48" s="414">
        <f t="shared" ca="1" si="9"/>
        <v>0</v>
      </c>
      <c r="U48" s="414">
        <f t="shared" ca="1" si="10"/>
        <v>0</v>
      </c>
      <c r="V48" s="414">
        <f t="shared" ca="1" si="11"/>
        <v>0</v>
      </c>
      <c r="W48" s="418">
        <f t="shared" ca="1" si="12"/>
        <v>0</v>
      </c>
      <c r="X48" s="721"/>
      <c r="Y48" s="721"/>
      <c r="Z48" s="721"/>
      <c r="AA48" s="721"/>
      <c r="AB48" s="721"/>
      <c r="AC48" s="721"/>
      <c r="AD48" s="721"/>
      <c r="AE48" s="721"/>
      <c r="AF48" s="721"/>
      <c r="AG48" s="721"/>
      <c r="AH48" s="721"/>
      <c r="AI48" s="721"/>
      <c r="AJ48" s="721"/>
      <c r="AK48" s="721"/>
      <c r="AL48" s="721"/>
      <c r="AM48" s="721"/>
      <c r="AN48" s="721"/>
      <c r="AO48" s="721"/>
      <c r="AP48" s="721"/>
      <c r="AQ48" s="721"/>
      <c r="AR48" s="721"/>
      <c r="AS48" s="721"/>
      <c r="AT48" s="721"/>
      <c r="AU48" s="721"/>
      <c r="AV48" s="721"/>
      <c r="AW48" s="721"/>
      <c r="AX48" s="721"/>
    </row>
    <row r="49" spans="1:50" s="38" customFormat="1" ht="15" customHeight="1" x14ac:dyDescent="0.2">
      <c r="A49" s="43" t="str">
        <f>IF(C49&lt;&gt;"",設定!$C$4&amp;TEXT(ROW(A49)-6,"00"),"")</f>
        <v/>
      </c>
      <c r="B49" s="214" t="str">
        <f>IF(C49&lt;&gt;"",設定!$D$4,"")</f>
        <v/>
      </c>
      <c r="C49" s="214" t="str">
        <f>IF(設定!AH50&lt;&gt;0,設定!AH50,"")</f>
        <v/>
      </c>
      <c r="D49" s="424" t="str">
        <f ca="1">IF(設定!AG50&lt;&gt;0,設定!AG50,"")</f>
        <v/>
      </c>
      <c r="E49" s="141"/>
      <c r="F49" s="410"/>
      <c r="G49" s="410"/>
      <c r="H49" s="85"/>
      <c r="I49" s="812"/>
      <c r="J49" s="141"/>
      <c r="K49" s="410"/>
      <c r="L49" s="812"/>
      <c r="M49" s="417" t="str">
        <f t="shared" ca="1" si="2"/>
        <v/>
      </c>
      <c r="N49" s="721" t="str">
        <f t="shared" ca="1" si="3"/>
        <v/>
      </c>
      <c r="O49" s="414">
        <f t="shared" ca="1" si="4"/>
        <v>0</v>
      </c>
      <c r="P49" s="414">
        <f t="shared" ca="1" si="5"/>
        <v>0</v>
      </c>
      <c r="Q49" s="414">
        <f t="shared" ca="1" si="6"/>
        <v>0</v>
      </c>
      <c r="R49" s="414">
        <f t="shared" ca="1" si="7"/>
        <v>0</v>
      </c>
      <c r="S49" s="414">
        <f t="shared" ca="1" si="8"/>
        <v>0</v>
      </c>
      <c r="T49" s="414">
        <f t="shared" ca="1" si="9"/>
        <v>0</v>
      </c>
      <c r="U49" s="414">
        <f t="shared" ca="1" si="10"/>
        <v>0</v>
      </c>
      <c r="V49" s="414">
        <f t="shared" ca="1" si="11"/>
        <v>0</v>
      </c>
      <c r="W49" s="418">
        <f t="shared" ca="1" si="12"/>
        <v>0</v>
      </c>
      <c r="X49" s="721"/>
      <c r="Y49" s="721"/>
      <c r="Z49" s="721"/>
      <c r="AA49" s="721"/>
      <c r="AB49" s="721"/>
      <c r="AC49" s="721"/>
      <c r="AD49" s="721"/>
      <c r="AE49" s="721"/>
      <c r="AF49" s="721"/>
      <c r="AG49" s="721"/>
      <c r="AH49" s="721"/>
      <c r="AI49" s="721"/>
      <c r="AJ49" s="721"/>
      <c r="AK49" s="721"/>
      <c r="AL49" s="721"/>
      <c r="AM49" s="721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1"/>
    </row>
    <row r="50" spans="1:50" s="38" customFormat="1" ht="15" customHeight="1" x14ac:dyDescent="0.2">
      <c r="A50" s="43" t="str">
        <f>IF(C50&lt;&gt;"",設定!$C$4&amp;TEXT(ROW(A50)-6,"00"),"")</f>
        <v/>
      </c>
      <c r="B50" s="214" t="str">
        <f>IF(C50&lt;&gt;"",設定!$D$4,"")</f>
        <v/>
      </c>
      <c r="C50" s="214" t="str">
        <f>IF(設定!AH51&lt;&gt;0,設定!AH51,"")</f>
        <v/>
      </c>
      <c r="D50" s="424" t="str">
        <f ca="1">IF(設定!AG51&lt;&gt;0,設定!AG51,"")</f>
        <v/>
      </c>
      <c r="E50" s="141"/>
      <c r="F50" s="410"/>
      <c r="G50" s="410"/>
      <c r="H50" s="85"/>
      <c r="I50" s="812"/>
      <c r="J50" s="141"/>
      <c r="K50" s="410"/>
      <c r="L50" s="812"/>
      <c r="M50" s="417" t="str">
        <f t="shared" ca="1" si="2"/>
        <v/>
      </c>
      <c r="N50" s="721" t="str">
        <f t="shared" ca="1" si="3"/>
        <v/>
      </c>
      <c r="O50" s="414">
        <f t="shared" ca="1" si="4"/>
        <v>0</v>
      </c>
      <c r="P50" s="414">
        <f t="shared" ca="1" si="5"/>
        <v>0</v>
      </c>
      <c r="Q50" s="414">
        <f t="shared" ca="1" si="6"/>
        <v>0</v>
      </c>
      <c r="R50" s="414">
        <f t="shared" ca="1" si="7"/>
        <v>0</v>
      </c>
      <c r="S50" s="414">
        <f t="shared" ca="1" si="8"/>
        <v>0</v>
      </c>
      <c r="T50" s="414">
        <f t="shared" ca="1" si="9"/>
        <v>0</v>
      </c>
      <c r="U50" s="414">
        <f t="shared" ca="1" si="10"/>
        <v>0</v>
      </c>
      <c r="V50" s="414">
        <f t="shared" ca="1" si="11"/>
        <v>0</v>
      </c>
      <c r="W50" s="418">
        <f t="shared" ca="1" si="12"/>
        <v>0</v>
      </c>
      <c r="X50" s="721"/>
      <c r="Y50" s="721"/>
      <c r="Z50" s="721"/>
      <c r="AA50" s="721"/>
      <c r="AB50" s="721"/>
      <c r="AC50" s="721"/>
      <c r="AD50" s="721"/>
      <c r="AE50" s="721"/>
      <c r="AF50" s="721"/>
      <c r="AG50" s="721"/>
      <c r="AH50" s="721"/>
      <c r="AI50" s="721"/>
      <c r="AJ50" s="721"/>
      <c r="AK50" s="721"/>
      <c r="AL50" s="72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</row>
    <row r="51" spans="1:50" s="38" customFormat="1" ht="15" customHeight="1" thickBot="1" x14ac:dyDescent="0.25">
      <c r="A51" s="1120" t="str">
        <f>IF(C51&lt;&gt;"",設定!$C$4&amp;TEXT(ROW(A51)-6,"00"),"")</f>
        <v/>
      </c>
      <c r="B51" s="534" t="str">
        <f>IF(C51&lt;&gt;"",設定!$D$4,"")</f>
        <v/>
      </c>
      <c r="C51" s="534" t="str">
        <f>IF(設定!AH52&lt;&gt;0,設定!AH52,"")</f>
        <v/>
      </c>
      <c r="D51" s="431" t="str">
        <f ca="1">IF(設定!AG52&lt;&gt;0,設定!AG52,"")</f>
        <v/>
      </c>
      <c r="E51" s="733"/>
      <c r="F51" s="722"/>
      <c r="G51" s="722"/>
      <c r="H51" s="981"/>
      <c r="I51" s="814"/>
      <c r="J51" s="733"/>
      <c r="K51" s="722"/>
      <c r="L51" s="814"/>
      <c r="M51" s="417" t="str">
        <f t="shared" ca="1" si="2"/>
        <v/>
      </c>
      <c r="N51" s="721" t="str">
        <f t="shared" ca="1" si="3"/>
        <v/>
      </c>
      <c r="O51" s="414">
        <f t="shared" ca="1" si="4"/>
        <v>0</v>
      </c>
      <c r="P51" s="414">
        <f t="shared" ca="1" si="5"/>
        <v>0</v>
      </c>
      <c r="Q51" s="414">
        <f t="shared" ca="1" si="6"/>
        <v>0</v>
      </c>
      <c r="R51" s="414">
        <f t="shared" ca="1" si="7"/>
        <v>0</v>
      </c>
      <c r="S51" s="414">
        <f t="shared" ca="1" si="8"/>
        <v>0</v>
      </c>
      <c r="T51" s="414">
        <f t="shared" ca="1" si="9"/>
        <v>0</v>
      </c>
      <c r="U51" s="414">
        <f t="shared" ca="1" si="10"/>
        <v>0</v>
      </c>
      <c r="V51" s="414">
        <f t="shared" ca="1" si="11"/>
        <v>0</v>
      </c>
      <c r="W51" s="418">
        <f t="shared" ca="1" si="12"/>
        <v>0</v>
      </c>
      <c r="X51" s="721"/>
      <c r="Y51" s="721"/>
      <c r="Z51" s="721"/>
      <c r="AA51" s="721"/>
      <c r="AB51" s="721"/>
      <c r="AC51" s="721"/>
      <c r="AD51" s="721"/>
      <c r="AE51" s="721"/>
      <c r="AF51" s="721"/>
      <c r="AG51" s="721"/>
      <c r="AH51" s="721"/>
      <c r="AI51" s="721"/>
      <c r="AJ51" s="721"/>
      <c r="AK51" s="721"/>
      <c r="AL51" s="721"/>
      <c r="AM51" s="721"/>
      <c r="AN51" s="721"/>
      <c r="AO51" s="721"/>
      <c r="AP51" s="721"/>
      <c r="AQ51" s="721"/>
      <c r="AR51" s="721"/>
      <c r="AS51" s="721"/>
      <c r="AT51" s="721"/>
      <c r="AU51" s="721"/>
      <c r="AV51" s="721"/>
      <c r="AW51" s="721"/>
      <c r="AX51" s="721"/>
    </row>
    <row r="52" spans="1:50" x14ac:dyDescent="0.2">
      <c r="N52" s="723"/>
    </row>
    <row r="53" spans="1:50" x14ac:dyDescent="0.2">
      <c r="N53" s="723"/>
    </row>
    <row r="54" spans="1:50" x14ac:dyDescent="0.2">
      <c r="N54" s="723"/>
    </row>
    <row r="55" spans="1:50" x14ac:dyDescent="0.2">
      <c r="N55" s="723"/>
    </row>
    <row r="56" spans="1:50" x14ac:dyDescent="0.2">
      <c r="N56" s="723"/>
    </row>
    <row r="57" spans="1:50" x14ac:dyDescent="0.2">
      <c r="N57" s="723"/>
    </row>
    <row r="58" spans="1:50" x14ac:dyDescent="0.2">
      <c r="N58" s="723"/>
    </row>
    <row r="59" spans="1:50" x14ac:dyDescent="0.2">
      <c r="N59" s="723"/>
    </row>
    <row r="60" spans="1:50" x14ac:dyDescent="0.2">
      <c r="N60" s="723"/>
    </row>
    <row r="61" spans="1:50" x14ac:dyDescent="0.2">
      <c r="N61" s="723"/>
    </row>
    <row r="62" spans="1:50" x14ac:dyDescent="0.2">
      <c r="N62" s="723"/>
    </row>
    <row r="63" spans="1:50" x14ac:dyDescent="0.2">
      <c r="N63" s="723"/>
    </row>
    <row r="64" spans="1:50" x14ac:dyDescent="0.2">
      <c r="N64" s="723"/>
    </row>
    <row r="65" spans="14:14" x14ac:dyDescent="0.2">
      <c r="N65" s="723"/>
    </row>
  </sheetData>
  <sheetProtection algorithmName="SHA-512" hashValue="EwcCtVkFmcWQVDCWJc/UWUVUghqT+lgnjRVrfa4cRi0sE6rcu1tFLYOQZggUFmj3GS4KKyoA6aTWnFDncbeF7g==" saltValue="1UzJIiauVkSnE3wVCDxl3A==" spinCount="100000" sheet="1" objects="1" scenarios="1"/>
  <mergeCells count="3">
    <mergeCell ref="K3:L3"/>
    <mergeCell ref="G2:I2"/>
    <mergeCell ref="E3:I3"/>
  </mergeCells>
  <phoneticPr fontId="2"/>
  <conditionalFormatting sqref="D7:D51">
    <cfRule type="expression" dxfId="344" priority="4">
      <formula>$C7=""</formula>
    </cfRule>
  </conditionalFormatting>
  <conditionalFormatting sqref="E3">
    <cfRule type="expression" dxfId="343" priority="24">
      <formula>$E$3&lt;&gt;""</formula>
    </cfRule>
  </conditionalFormatting>
  <conditionalFormatting sqref="E7:L51">
    <cfRule type="expression" dxfId="342" priority="10">
      <formula>$C7=""</formula>
    </cfRule>
  </conditionalFormatting>
  <conditionalFormatting sqref="G2:H2">
    <cfRule type="expression" dxfId="341" priority="26">
      <formula>$G$2&lt;&gt;""</formula>
    </cfRule>
  </conditionalFormatting>
  <conditionalFormatting sqref="H7:I51">
    <cfRule type="expression" dxfId="340" priority="6">
      <formula>$Q7&gt;0</formula>
    </cfRule>
  </conditionalFormatting>
  <conditionalFormatting sqref="I7:I51">
    <cfRule type="expression" dxfId="339" priority="8">
      <formula>$H7=""</formula>
    </cfRule>
  </conditionalFormatting>
  <conditionalFormatting sqref="J3:K3">
    <cfRule type="containsText" dxfId="338" priority="27" operator="containsText" text="未入力">
      <formula>NOT(ISERROR(SEARCH("未入力",J3)))</formula>
    </cfRule>
  </conditionalFormatting>
  <conditionalFormatting sqref="J7:L51">
    <cfRule type="expression" dxfId="337" priority="1">
      <formula>$W7&gt;0</formula>
    </cfRule>
    <cfRule type="expression" dxfId="336" priority="7">
      <formula>$U7&gt;0</formula>
    </cfRule>
  </conditionalFormatting>
  <conditionalFormatting sqref="K7:L51">
    <cfRule type="expression" dxfId="335" priority="5">
      <formula>$V7&gt;0</formula>
    </cfRule>
    <cfRule type="expression" dxfId="334" priority="12">
      <formula>AND($C7&lt;&gt;"",$J7="")</formula>
    </cfRule>
    <cfRule type="expression" dxfId="333" priority="780">
      <formula>AND($J7="3：設定していない",$C7&lt;&gt;"")</formula>
    </cfRule>
  </conditionalFormatting>
  <conditionalFormatting sqref="L7:L51">
    <cfRule type="expression" dxfId="332" priority="9">
      <formula>$K7&lt;&gt;"4：その他"</formula>
    </cfRule>
  </conditionalFormatting>
  <conditionalFormatting sqref="M7:M51">
    <cfRule type="expression" dxfId="331" priority="29">
      <formula>$M7&lt;&gt;""</formula>
    </cfRule>
  </conditionalFormatting>
  <conditionalFormatting sqref="N7:N51">
    <cfRule type="expression" dxfId="330" priority="30">
      <formula>$N7&lt;&gt;""</formula>
    </cfRule>
  </conditionalFormatting>
  <conditionalFormatting sqref="J7:J51">
    <cfRule type="expression" dxfId="329" priority="2">
      <formula>$C7="研究科"</formula>
    </cfRule>
  </conditionalFormatting>
  <dataValidations count="3">
    <dataValidation type="list" imeMode="disabled" allowBlank="1" showInputMessage="1" showErrorMessage="1" error="整数を入力してください。" sqref="K7:K51" xr:uid="{6A10D295-5C0F-4E6E-9480-EAF1D5EDFC8A}">
      <formula1>"1：31～40単位,2：41～50単位,3：51単位～,4：その他"</formula1>
    </dataValidation>
    <dataValidation type="list" imeMode="disabled" allowBlank="1" showInputMessage="1" showErrorMessage="1" error="整数を入力してください。" sqref="E7:H51" xr:uid="{0CDE73A8-5953-4111-9993-624F0A5CA2B9}">
      <formula1>"1：全部で採用している,2：一部で採用している"</formula1>
    </dataValidation>
    <dataValidation type="list" imeMode="disabled" allowBlank="1" showInputMessage="1" showErrorMessage="1" error="整数を入力してください。" sqref="J7:J51" xr:uid="{65E32720-2A8B-4072-AD4F-5500CF66CF4E}">
      <formula1>"1：全部で設定している,2：一部で設定している,3：設定していない"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B09E3-A1B4-4E73-B418-2E020D60B0DE}">
  <dimension ref="A1:BC45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40.77734375" style="37" customWidth="1"/>
    <col min="6" max="6" width="18.77734375" style="37" customWidth="1"/>
    <col min="7" max="18" width="3.77734375" style="37" customWidth="1"/>
    <col min="19" max="19" width="10.6640625" style="37" customWidth="1"/>
    <col min="20" max="20" width="10.6640625" style="41" customWidth="1"/>
    <col min="21" max="21" width="19" style="414" customWidth="1"/>
    <col min="22" max="23" width="18.77734375" style="414" customWidth="1"/>
    <col min="24" max="24" width="25.109375" style="414" customWidth="1"/>
    <col min="25" max="27" width="2.44140625" style="721" customWidth="1"/>
    <col min="28" max="30" width="2.44140625" style="41" customWidth="1"/>
    <col min="31" max="55" width="2.44140625" style="41"/>
    <col min="56" max="16384" width="2.44140625" style="37"/>
  </cols>
  <sheetData>
    <row r="1" spans="1:55" ht="13.2" x14ac:dyDescent="0.2">
      <c r="D1" s="36" t="s">
        <v>3828</v>
      </c>
    </row>
    <row r="2" spans="1:55" ht="14.25" customHeight="1" thickBot="1" x14ac:dyDescent="0.25">
      <c r="D2" s="37" t="s">
        <v>1950</v>
      </c>
    </row>
    <row r="3" spans="1:55" ht="13.5" customHeight="1" x14ac:dyDescent="0.2">
      <c r="A3" s="45"/>
      <c r="B3" s="46"/>
      <c r="C3" s="135"/>
      <c r="D3" s="419"/>
      <c r="E3" s="301" t="str">
        <f>IF(U6=1,"↓未入力あり","")</f>
        <v/>
      </c>
      <c r="F3" s="301" t="str">
        <f>IF(V6=1,"↓未入力あり","")</f>
        <v/>
      </c>
      <c r="G3" s="1145" t="str">
        <f>IF(W6=1,"↓未入力あり","")</f>
        <v/>
      </c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60"/>
    </row>
    <row r="4" spans="1:55" ht="13.5" customHeight="1" x14ac:dyDescent="0.2">
      <c r="A4" s="47"/>
      <c r="B4" s="48"/>
      <c r="C4" s="52"/>
      <c r="D4" s="591"/>
      <c r="E4" s="685" t="s">
        <v>3817</v>
      </c>
      <c r="F4" s="156" t="s">
        <v>3829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408"/>
    </row>
    <row r="5" spans="1:55" ht="13.5" customHeight="1" x14ac:dyDescent="0.2">
      <c r="A5" s="47"/>
      <c r="B5" s="48"/>
      <c r="C5" s="52"/>
      <c r="D5" s="731" t="str">
        <f>IF(AND(設定!C4&lt;&gt;"",設定!B8=""),"研究科のみの大学は回答不要です。","")</f>
        <v/>
      </c>
      <c r="E5" s="953" t="s">
        <v>3923</v>
      </c>
      <c r="F5" s="947" t="s">
        <v>3924</v>
      </c>
      <c r="G5" s="837" t="s">
        <v>3827</v>
      </c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954"/>
      <c r="U5" s="414" t="s">
        <v>3929</v>
      </c>
      <c r="V5" s="414" t="s">
        <v>3930</v>
      </c>
      <c r="W5" s="414" t="s">
        <v>3931</v>
      </c>
      <c r="X5" s="414" t="s">
        <v>6552</v>
      </c>
    </row>
    <row r="6" spans="1:55" ht="13.5" customHeight="1" thickBot="1" x14ac:dyDescent="0.25">
      <c r="A6" s="565" t="s">
        <v>2698</v>
      </c>
      <c r="B6" s="566" t="s">
        <v>1921</v>
      </c>
      <c r="C6" s="568" t="s">
        <v>1922</v>
      </c>
      <c r="D6" s="50" t="s">
        <v>1923</v>
      </c>
      <c r="E6" s="811"/>
      <c r="F6" s="138"/>
      <c r="G6" s="81" t="s">
        <v>2244</v>
      </c>
      <c r="H6" s="82" t="s">
        <v>2334</v>
      </c>
      <c r="I6" s="82" t="s">
        <v>1966</v>
      </c>
      <c r="J6" s="158" t="s">
        <v>2020</v>
      </c>
      <c r="K6" s="158" t="s">
        <v>2021</v>
      </c>
      <c r="L6" s="158" t="s">
        <v>2022</v>
      </c>
      <c r="M6" s="158" t="s">
        <v>2023</v>
      </c>
      <c r="N6" s="158" t="s">
        <v>3830</v>
      </c>
      <c r="O6" s="158" t="s">
        <v>2008</v>
      </c>
      <c r="P6" s="158" t="s">
        <v>2010</v>
      </c>
      <c r="Q6" s="158" t="s">
        <v>1992</v>
      </c>
      <c r="R6" s="169" t="s">
        <v>1993</v>
      </c>
      <c r="U6" s="414">
        <f t="shared" ref="U6:V6" si="0">IF(SUM(U7:U31)&lt;&gt;0,1,0)</f>
        <v>0</v>
      </c>
      <c r="V6" s="414">
        <f t="shared" si="0"/>
        <v>0</v>
      </c>
      <c r="W6" s="414">
        <f t="shared" ref="W6:X6" si="1">IF(SUM(W7:W31)&lt;&gt;0,1,0)</f>
        <v>0</v>
      </c>
      <c r="X6" s="414">
        <f t="shared" si="1"/>
        <v>0</v>
      </c>
      <c r="AB6" s="721"/>
      <c r="AC6" s="721"/>
    </row>
    <row r="7" spans="1:55" ht="15" customHeight="1" x14ac:dyDescent="0.2">
      <c r="A7" s="578" t="str">
        <f>IF(C7&lt;&gt;"",設定!$C$4&amp;TEXT(ROW(A7)-6,"00"),"")</f>
        <v/>
      </c>
      <c r="B7" s="579" t="str">
        <f>IF(C7&lt;&gt;"",設定!$D$4,"")</f>
        <v/>
      </c>
      <c r="C7" s="590" t="str">
        <f>IF(D7&lt;&gt;"","学部","")</f>
        <v/>
      </c>
      <c r="D7" s="423" t="str">
        <f>IF(設定!B8&lt;&gt;0,設定!B8,"")</f>
        <v/>
      </c>
      <c r="E7" s="800"/>
      <c r="F7" s="734"/>
      <c r="G7" s="61"/>
      <c r="H7" s="88"/>
      <c r="I7" s="88"/>
      <c r="J7" s="125"/>
      <c r="K7" s="125"/>
      <c r="L7" s="125"/>
      <c r="M7" s="125"/>
      <c r="N7" s="125"/>
      <c r="O7" s="125"/>
      <c r="P7" s="125"/>
      <c r="Q7" s="125"/>
      <c r="R7" s="77"/>
      <c r="S7" s="417" t="str">
        <f t="shared" ref="S7:S31" si="2">IF(SUM(U7:W7)&gt;0,"←未入力あり","")</f>
        <v/>
      </c>
      <c r="T7" s="721" t="str">
        <f>IF(SUM(X7)&gt;0,"←入力エラー","")</f>
        <v/>
      </c>
      <c r="U7" s="414">
        <f>IF($D7&lt;&gt;"",IF(E7="",1,0),0)</f>
        <v>0</v>
      </c>
      <c r="V7" s="414">
        <f>IF($D7&lt;&gt;"",IF(F7="",1,0),0)</f>
        <v>0</v>
      </c>
      <c r="W7" s="414">
        <f>IF($D7&lt;&gt;"",IF(AND(OR(F7="1：全部で実施している",F7="2：一部で実施している"),COUNTA(G7:R7)=0),1,0),0)</f>
        <v>0</v>
      </c>
      <c r="X7" s="414">
        <f>IF(AND($D7&lt;&gt;"",F7="3：実施していない"),IF(COUNTA(G7:R7)&lt;&gt;0,1,0),0)</f>
        <v>0</v>
      </c>
    </row>
    <row r="8" spans="1:55" ht="15" customHeight="1" x14ac:dyDescent="0.2">
      <c r="A8" s="109" t="str">
        <f>IF(C8&lt;&gt;"",設定!$C$4&amp;TEXT(ROW(A8)-6,"00"),"")</f>
        <v/>
      </c>
      <c r="B8" s="110" t="str">
        <f>IF(C8&lt;&gt;"",設定!$D$4,"")</f>
        <v/>
      </c>
      <c r="C8" s="586" t="str">
        <f t="shared" ref="C8:C31" si="3">IF(D8&lt;&gt;"","学部","")</f>
        <v/>
      </c>
      <c r="D8" s="424" t="str">
        <f>IF(設定!B9&lt;&gt;0,設定!B9,"")</f>
        <v/>
      </c>
      <c r="E8" s="303"/>
      <c r="F8" s="141"/>
      <c r="G8" s="59"/>
      <c r="H8" s="84"/>
      <c r="I8" s="84"/>
      <c r="J8" s="121"/>
      <c r="K8" s="121"/>
      <c r="L8" s="121"/>
      <c r="M8" s="121"/>
      <c r="N8" s="121"/>
      <c r="O8" s="121"/>
      <c r="P8" s="121"/>
      <c r="Q8" s="121"/>
      <c r="R8" s="73"/>
      <c r="S8" s="417" t="str">
        <f t="shared" si="2"/>
        <v/>
      </c>
      <c r="T8" s="721" t="str">
        <f t="shared" ref="T8:T31" si="4">IF(SUM(X8)&gt;0,"←入力エラー","")</f>
        <v/>
      </c>
      <c r="U8" s="414">
        <f t="shared" ref="U8:U31" si="5">IF($D8&lt;&gt;"",IF(E8="",1,0),0)</f>
        <v>0</v>
      </c>
      <c r="V8" s="414">
        <f t="shared" ref="V8:V31" si="6">IF($D8&lt;&gt;"",IF(F8="",1,0),0)</f>
        <v>0</v>
      </c>
      <c r="W8" s="414">
        <f t="shared" ref="W8:W31" si="7">IF($D8&lt;&gt;"",IF(AND(OR(F8="1：全部で実施している",F8="2：一部で実施している"),COUNTA(G8:R8)=0),1,0),0)</f>
        <v>0</v>
      </c>
      <c r="X8" s="414">
        <f t="shared" ref="X8:X31" si="8">IF(AND($D8&lt;&gt;"",F8="3：実施していない"),IF(COUNTA(G8:R8)&lt;&gt;0,1,0),0)</f>
        <v>0</v>
      </c>
    </row>
    <row r="9" spans="1:55" ht="15" customHeight="1" x14ac:dyDescent="0.2">
      <c r="A9" s="43" t="str">
        <f>IF(C9&lt;&gt;"",設定!$C$4&amp;TEXT(ROW(A9)-6,"00"),"")</f>
        <v/>
      </c>
      <c r="B9" s="44" t="str">
        <f>IF(C9&lt;&gt;"",設定!$D$4,"")</f>
        <v/>
      </c>
      <c r="C9" s="421" t="str">
        <f t="shared" si="3"/>
        <v/>
      </c>
      <c r="D9" s="424" t="str">
        <f>IF(設定!B10&lt;&gt;0,設定!B10,"")</f>
        <v/>
      </c>
      <c r="E9" s="303"/>
      <c r="F9" s="141"/>
      <c r="G9" s="59"/>
      <c r="H9" s="84"/>
      <c r="I9" s="84"/>
      <c r="J9" s="121"/>
      <c r="K9" s="121"/>
      <c r="L9" s="121"/>
      <c r="M9" s="121"/>
      <c r="N9" s="121"/>
      <c r="O9" s="121"/>
      <c r="P9" s="121"/>
      <c r="Q9" s="121"/>
      <c r="R9" s="73"/>
      <c r="S9" s="417" t="str">
        <f t="shared" si="2"/>
        <v/>
      </c>
      <c r="T9" s="721" t="str">
        <f t="shared" si="4"/>
        <v/>
      </c>
      <c r="U9" s="414">
        <f t="shared" si="5"/>
        <v>0</v>
      </c>
      <c r="V9" s="414">
        <f t="shared" si="6"/>
        <v>0</v>
      </c>
      <c r="W9" s="414">
        <f t="shared" si="7"/>
        <v>0</v>
      </c>
      <c r="X9" s="414">
        <f t="shared" si="8"/>
        <v>0</v>
      </c>
    </row>
    <row r="10" spans="1:55" ht="15" customHeight="1" x14ac:dyDescent="0.2">
      <c r="A10" s="43" t="str">
        <f>IF(C10&lt;&gt;"",設定!$C$4&amp;TEXT(ROW(A10)-6,"00"),"")</f>
        <v/>
      </c>
      <c r="B10" s="44" t="str">
        <f>IF(C10&lt;&gt;"",設定!$D$4,"")</f>
        <v/>
      </c>
      <c r="C10" s="421" t="str">
        <f t="shared" si="3"/>
        <v/>
      </c>
      <c r="D10" s="424" t="str">
        <f>IF(設定!B11&lt;&gt;0,設定!B11,"")</f>
        <v/>
      </c>
      <c r="E10" s="303"/>
      <c r="F10" s="141"/>
      <c r="G10" s="60"/>
      <c r="H10" s="86"/>
      <c r="I10" s="86"/>
      <c r="J10" s="122"/>
      <c r="K10" s="122"/>
      <c r="L10" s="122"/>
      <c r="M10" s="122"/>
      <c r="N10" s="122"/>
      <c r="O10" s="122"/>
      <c r="P10" s="122"/>
      <c r="Q10" s="122"/>
      <c r="R10" s="74"/>
      <c r="S10" s="417" t="str">
        <f t="shared" si="2"/>
        <v/>
      </c>
      <c r="T10" s="721" t="str">
        <f t="shared" si="4"/>
        <v/>
      </c>
      <c r="U10" s="414">
        <f t="shared" si="5"/>
        <v>0</v>
      </c>
      <c r="V10" s="414">
        <f t="shared" si="6"/>
        <v>0</v>
      </c>
      <c r="W10" s="414">
        <f t="shared" si="7"/>
        <v>0</v>
      </c>
      <c r="X10" s="414">
        <f t="shared" si="8"/>
        <v>0</v>
      </c>
    </row>
    <row r="11" spans="1:55" ht="15" customHeight="1" x14ac:dyDescent="0.2">
      <c r="A11" s="107" t="str">
        <f>IF(C11&lt;&gt;"",設定!$C$4&amp;TEXT(ROW(A11)-6,"00"),"")</f>
        <v/>
      </c>
      <c r="B11" s="108" t="str">
        <f>IF(C11&lt;&gt;"",設定!$D$4,"")</f>
        <v/>
      </c>
      <c r="C11" s="584" t="str">
        <f t="shared" si="3"/>
        <v/>
      </c>
      <c r="D11" s="425" t="str">
        <f>IF(設定!B12&lt;&gt;0,設定!B12,"")</f>
        <v/>
      </c>
      <c r="E11" s="304"/>
      <c r="F11" s="141"/>
      <c r="G11" s="62"/>
      <c r="H11" s="90"/>
      <c r="I11" s="90"/>
      <c r="J11" s="124"/>
      <c r="K11" s="124"/>
      <c r="L11" s="124"/>
      <c r="M11" s="124"/>
      <c r="N11" s="124"/>
      <c r="O11" s="124"/>
      <c r="P11" s="124"/>
      <c r="Q11" s="124"/>
      <c r="R11" s="76"/>
      <c r="S11" s="417" t="str">
        <f t="shared" si="2"/>
        <v/>
      </c>
      <c r="T11" s="721" t="str">
        <f t="shared" si="4"/>
        <v/>
      </c>
      <c r="U11" s="414">
        <f t="shared" si="5"/>
        <v>0</v>
      </c>
      <c r="V11" s="414">
        <f t="shared" si="6"/>
        <v>0</v>
      </c>
      <c r="W11" s="414">
        <f t="shared" si="7"/>
        <v>0</v>
      </c>
      <c r="X11" s="414">
        <f t="shared" si="8"/>
        <v>0</v>
      </c>
    </row>
    <row r="12" spans="1:55" ht="15" customHeight="1" x14ac:dyDescent="0.2">
      <c r="A12" s="105" t="str">
        <f>IF(C12&lt;&gt;"",設定!$C$4&amp;TEXT(ROW(A12)-6,"00"),"")</f>
        <v/>
      </c>
      <c r="B12" s="106" t="str">
        <f>IF(C12&lt;&gt;"",設定!$D$4,"")</f>
        <v/>
      </c>
      <c r="C12" s="583" t="str">
        <f t="shared" si="3"/>
        <v/>
      </c>
      <c r="D12" s="426" t="str">
        <f>IF(設定!B13&lt;&gt;0,設定!B13,"")</f>
        <v/>
      </c>
      <c r="E12" s="305"/>
      <c r="F12" s="734"/>
      <c r="G12" s="63"/>
      <c r="H12" s="92"/>
      <c r="I12" s="92"/>
      <c r="J12" s="125"/>
      <c r="K12" s="125"/>
      <c r="L12" s="125"/>
      <c r="M12" s="125"/>
      <c r="N12" s="125"/>
      <c r="O12" s="125"/>
      <c r="P12" s="125"/>
      <c r="Q12" s="125"/>
      <c r="R12" s="77"/>
      <c r="S12" s="417" t="str">
        <f t="shared" si="2"/>
        <v/>
      </c>
      <c r="T12" s="721" t="str">
        <f t="shared" si="4"/>
        <v/>
      </c>
      <c r="U12" s="414">
        <f t="shared" si="5"/>
        <v>0</v>
      </c>
      <c r="V12" s="414">
        <f t="shared" si="6"/>
        <v>0</v>
      </c>
      <c r="W12" s="414">
        <f t="shared" si="7"/>
        <v>0</v>
      </c>
      <c r="X12" s="414">
        <f t="shared" si="8"/>
        <v>0</v>
      </c>
    </row>
    <row r="13" spans="1:55" ht="15" customHeight="1" x14ac:dyDescent="0.2">
      <c r="A13" s="43" t="str">
        <f>IF(C13&lt;&gt;"",設定!$C$4&amp;TEXT(ROW(A13)-6,"00"),"")</f>
        <v/>
      </c>
      <c r="B13" s="44" t="str">
        <f>IF(C13&lt;&gt;"",設定!$D$4,"")</f>
        <v/>
      </c>
      <c r="C13" s="421" t="str">
        <f t="shared" si="3"/>
        <v/>
      </c>
      <c r="D13" s="424" t="str">
        <f>IF(設定!B14&lt;&gt;0,設定!B14,"")</f>
        <v/>
      </c>
      <c r="E13" s="303"/>
      <c r="F13" s="141"/>
      <c r="G13" s="59"/>
      <c r="H13" s="84"/>
      <c r="I13" s="84"/>
      <c r="J13" s="121"/>
      <c r="K13" s="121"/>
      <c r="L13" s="121"/>
      <c r="M13" s="121"/>
      <c r="N13" s="121"/>
      <c r="O13" s="121"/>
      <c r="P13" s="121"/>
      <c r="Q13" s="121"/>
      <c r="R13" s="73"/>
      <c r="S13" s="417" t="str">
        <f t="shared" si="2"/>
        <v/>
      </c>
      <c r="T13" s="721" t="str">
        <f t="shared" si="4"/>
        <v/>
      </c>
      <c r="U13" s="414">
        <f t="shared" si="5"/>
        <v>0</v>
      </c>
      <c r="V13" s="414">
        <f t="shared" si="6"/>
        <v>0</v>
      </c>
      <c r="W13" s="414">
        <f t="shared" si="7"/>
        <v>0</v>
      </c>
      <c r="X13" s="414">
        <f t="shared" si="8"/>
        <v>0</v>
      </c>
    </row>
    <row r="14" spans="1:55" ht="15" customHeight="1" x14ac:dyDescent="0.2">
      <c r="A14" s="43" t="str">
        <f>IF(C14&lt;&gt;"",設定!$C$4&amp;TEXT(ROW(A14)-6,"00"),"")</f>
        <v/>
      </c>
      <c r="B14" s="44" t="str">
        <f>IF(C14&lt;&gt;"",設定!$D$4,"")</f>
        <v/>
      </c>
      <c r="C14" s="421" t="str">
        <f t="shared" si="3"/>
        <v/>
      </c>
      <c r="D14" s="424" t="str">
        <f>IF(設定!B15&lt;&gt;0,設定!B15,"")</f>
        <v/>
      </c>
      <c r="E14" s="303"/>
      <c r="F14" s="141"/>
      <c r="G14" s="59"/>
      <c r="H14" s="84"/>
      <c r="I14" s="84"/>
      <c r="J14" s="121"/>
      <c r="K14" s="121"/>
      <c r="L14" s="121"/>
      <c r="M14" s="121"/>
      <c r="N14" s="121"/>
      <c r="O14" s="121"/>
      <c r="P14" s="121"/>
      <c r="Q14" s="121"/>
      <c r="R14" s="73"/>
      <c r="S14" s="417" t="str">
        <f t="shared" si="2"/>
        <v/>
      </c>
      <c r="T14" s="721" t="str">
        <f t="shared" si="4"/>
        <v/>
      </c>
      <c r="U14" s="414">
        <f t="shared" si="5"/>
        <v>0</v>
      </c>
      <c r="V14" s="414">
        <f t="shared" si="6"/>
        <v>0</v>
      </c>
      <c r="W14" s="414">
        <f t="shared" si="7"/>
        <v>0</v>
      </c>
      <c r="X14" s="414">
        <f t="shared" si="8"/>
        <v>0</v>
      </c>
    </row>
    <row r="15" spans="1:55" ht="15" customHeight="1" x14ac:dyDescent="0.2">
      <c r="A15" s="43" t="str">
        <f>IF(C15&lt;&gt;"",設定!$C$4&amp;TEXT(ROW(A15)-6,"00"),"")</f>
        <v/>
      </c>
      <c r="B15" s="44" t="str">
        <f>IF(C15&lt;&gt;"",設定!$D$4,"")</f>
        <v/>
      </c>
      <c r="C15" s="421" t="str">
        <f t="shared" si="3"/>
        <v/>
      </c>
      <c r="D15" s="424" t="str">
        <f>IF(設定!B16&lt;&gt;0,設定!B16,"")</f>
        <v/>
      </c>
      <c r="E15" s="303"/>
      <c r="F15" s="141"/>
      <c r="G15" s="60"/>
      <c r="H15" s="86"/>
      <c r="I15" s="86"/>
      <c r="J15" s="122"/>
      <c r="K15" s="122"/>
      <c r="L15" s="122"/>
      <c r="M15" s="122"/>
      <c r="N15" s="122"/>
      <c r="O15" s="122"/>
      <c r="P15" s="122"/>
      <c r="Q15" s="122"/>
      <c r="R15" s="74"/>
      <c r="S15" s="417" t="str">
        <f t="shared" si="2"/>
        <v/>
      </c>
      <c r="T15" s="721" t="str">
        <f t="shared" si="4"/>
        <v/>
      </c>
      <c r="U15" s="414">
        <f t="shared" si="5"/>
        <v>0</v>
      </c>
      <c r="V15" s="414">
        <f t="shared" si="6"/>
        <v>0</v>
      </c>
      <c r="W15" s="414">
        <f t="shared" si="7"/>
        <v>0</v>
      </c>
      <c r="X15" s="414">
        <f t="shared" si="8"/>
        <v>0</v>
      </c>
    </row>
    <row r="16" spans="1:55" s="38" customFormat="1" ht="15" customHeight="1" x14ac:dyDescent="0.2">
      <c r="A16" s="111" t="str">
        <f>IF(C16&lt;&gt;"",設定!$C$4&amp;TEXT(ROW(A16)-6,"00"),"")</f>
        <v/>
      </c>
      <c r="B16" s="112" t="str">
        <f>IF(C16&lt;&gt;"",設定!$D$4,"")</f>
        <v/>
      </c>
      <c r="C16" s="585" t="str">
        <f t="shared" si="3"/>
        <v/>
      </c>
      <c r="D16" s="427" t="str">
        <f>IF(設定!B17&lt;&gt;0,設定!B17,"")</f>
        <v/>
      </c>
      <c r="E16" s="306"/>
      <c r="F16" s="141"/>
      <c r="G16" s="62"/>
      <c r="H16" s="90"/>
      <c r="I16" s="90"/>
      <c r="J16" s="124"/>
      <c r="K16" s="124"/>
      <c r="L16" s="124"/>
      <c r="M16" s="124"/>
      <c r="N16" s="124"/>
      <c r="O16" s="124"/>
      <c r="P16" s="124"/>
      <c r="Q16" s="124"/>
      <c r="R16" s="76"/>
      <c r="S16" s="417" t="str">
        <f t="shared" si="2"/>
        <v/>
      </c>
      <c r="T16" s="721" t="str">
        <f t="shared" si="4"/>
        <v/>
      </c>
      <c r="U16" s="414">
        <f t="shared" si="5"/>
        <v>0</v>
      </c>
      <c r="V16" s="414">
        <f t="shared" si="6"/>
        <v>0</v>
      </c>
      <c r="W16" s="414">
        <f t="shared" si="7"/>
        <v>0</v>
      </c>
      <c r="X16" s="414">
        <f t="shared" si="8"/>
        <v>0</v>
      </c>
      <c r="Y16" s="721"/>
      <c r="Z16" s="721"/>
      <c r="AA16" s="721"/>
      <c r="AB16" s="721"/>
      <c r="AC16" s="721"/>
      <c r="AD16" s="721"/>
      <c r="AE16" s="721"/>
      <c r="AF16" s="721"/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</row>
    <row r="17" spans="1:55" s="38" customFormat="1" ht="15" customHeight="1" x14ac:dyDescent="0.2">
      <c r="A17" s="109" t="str">
        <f>IF(C17&lt;&gt;"",設定!$C$4&amp;TEXT(ROW(A17)-6,"00"),"")</f>
        <v/>
      </c>
      <c r="B17" s="110" t="str">
        <f>IF(C17&lt;&gt;"",設定!$D$4,"")</f>
        <v/>
      </c>
      <c r="C17" s="586" t="str">
        <f t="shared" si="3"/>
        <v/>
      </c>
      <c r="D17" s="428" t="str">
        <f>IF(設定!B18&lt;&gt;0,設定!B18,"")</f>
        <v/>
      </c>
      <c r="E17" s="305"/>
      <c r="F17" s="734"/>
      <c r="G17" s="63"/>
      <c r="H17" s="92"/>
      <c r="I17" s="92"/>
      <c r="J17" s="125"/>
      <c r="K17" s="125"/>
      <c r="L17" s="125"/>
      <c r="M17" s="125"/>
      <c r="N17" s="125"/>
      <c r="O17" s="125"/>
      <c r="P17" s="125"/>
      <c r="Q17" s="125"/>
      <c r="R17" s="77"/>
      <c r="S17" s="417" t="str">
        <f t="shared" si="2"/>
        <v/>
      </c>
      <c r="T17" s="721" t="str">
        <f t="shared" si="4"/>
        <v/>
      </c>
      <c r="U17" s="414">
        <f t="shared" si="5"/>
        <v>0</v>
      </c>
      <c r="V17" s="414">
        <f t="shared" si="6"/>
        <v>0</v>
      </c>
      <c r="W17" s="414">
        <f t="shared" si="7"/>
        <v>0</v>
      </c>
      <c r="X17" s="414">
        <f t="shared" si="8"/>
        <v>0</v>
      </c>
      <c r="Y17" s="721"/>
      <c r="Z17" s="721"/>
      <c r="AA17" s="721"/>
      <c r="AB17" s="721"/>
      <c r="AC17" s="721"/>
      <c r="AD17" s="721"/>
      <c r="AE17" s="721"/>
      <c r="AF17" s="721"/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</row>
    <row r="18" spans="1:55" s="38" customFormat="1" ht="15" customHeight="1" x14ac:dyDescent="0.2">
      <c r="A18" s="43" t="str">
        <f>IF(C18&lt;&gt;"",設定!$C$4&amp;TEXT(ROW(A18)-6,"00"),"")</f>
        <v/>
      </c>
      <c r="B18" s="44" t="str">
        <f>IF(C18&lt;&gt;"",設定!$D$4,"")</f>
        <v/>
      </c>
      <c r="C18" s="421" t="str">
        <f t="shared" si="3"/>
        <v/>
      </c>
      <c r="D18" s="424" t="str">
        <f>IF(設定!B19&lt;&gt;0,設定!B19,"")</f>
        <v/>
      </c>
      <c r="E18" s="303"/>
      <c r="F18" s="141"/>
      <c r="G18" s="59"/>
      <c r="H18" s="84"/>
      <c r="I18" s="84"/>
      <c r="J18" s="121"/>
      <c r="K18" s="121"/>
      <c r="L18" s="121"/>
      <c r="M18" s="121"/>
      <c r="N18" s="121"/>
      <c r="O18" s="121"/>
      <c r="P18" s="121"/>
      <c r="Q18" s="121"/>
      <c r="R18" s="73"/>
      <c r="S18" s="417" t="str">
        <f t="shared" si="2"/>
        <v/>
      </c>
      <c r="T18" s="721" t="str">
        <f t="shared" si="4"/>
        <v/>
      </c>
      <c r="U18" s="414">
        <f t="shared" si="5"/>
        <v>0</v>
      </c>
      <c r="V18" s="414">
        <f t="shared" si="6"/>
        <v>0</v>
      </c>
      <c r="W18" s="414">
        <f t="shared" si="7"/>
        <v>0</v>
      </c>
      <c r="X18" s="414">
        <f t="shared" si="8"/>
        <v>0</v>
      </c>
      <c r="Y18" s="721"/>
      <c r="Z18" s="721"/>
      <c r="AA18" s="721"/>
      <c r="AB18" s="721"/>
      <c r="AC18" s="721"/>
      <c r="AD18" s="721"/>
      <c r="AE18" s="721"/>
      <c r="AF18" s="721"/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</row>
    <row r="19" spans="1:55" s="38" customFormat="1" ht="15" customHeight="1" x14ac:dyDescent="0.2">
      <c r="A19" s="43" t="str">
        <f>IF(C19&lt;&gt;"",設定!$C$4&amp;TEXT(ROW(A19)-6,"00"),"")</f>
        <v/>
      </c>
      <c r="B19" s="44" t="str">
        <f>IF(C19&lt;&gt;"",設定!$D$4,"")</f>
        <v/>
      </c>
      <c r="C19" s="421" t="str">
        <f t="shared" si="3"/>
        <v/>
      </c>
      <c r="D19" s="424" t="str">
        <f>IF(設定!B20&lt;&gt;0,設定!B20,"")</f>
        <v/>
      </c>
      <c r="E19" s="303"/>
      <c r="F19" s="141"/>
      <c r="G19" s="59"/>
      <c r="H19" s="84"/>
      <c r="I19" s="84"/>
      <c r="J19" s="121"/>
      <c r="K19" s="121"/>
      <c r="L19" s="121"/>
      <c r="M19" s="121"/>
      <c r="N19" s="121"/>
      <c r="O19" s="121"/>
      <c r="P19" s="121"/>
      <c r="Q19" s="121"/>
      <c r="R19" s="73"/>
      <c r="S19" s="417" t="str">
        <f t="shared" si="2"/>
        <v/>
      </c>
      <c r="T19" s="721" t="str">
        <f t="shared" si="4"/>
        <v/>
      </c>
      <c r="U19" s="414">
        <f t="shared" si="5"/>
        <v>0</v>
      </c>
      <c r="V19" s="414">
        <f t="shared" si="6"/>
        <v>0</v>
      </c>
      <c r="W19" s="414">
        <f t="shared" si="7"/>
        <v>0</v>
      </c>
      <c r="X19" s="414">
        <f t="shared" si="8"/>
        <v>0</v>
      </c>
      <c r="Y19" s="721"/>
      <c r="Z19" s="721"/>
      <c r="AA19" s="721"/>
      <c r="AB19" s="721"/>
      <c r="AC19" s="721"/>
      <c r="AD19" s="721"/>
      <c r="AE19" s="721"/>
      <c r="AF19" s="721"/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</row>
    <row r="20" spans="1:55" s="38" customFormat="1" ht="15" customHeight="1" x14ac:dyDescent="0.2">
      <c r="A20" s="43" t="str">
        <f>IF(C20&lt;&gt;"",設定!$C$4&amp;TEXT(ROW(A20)-6,"00"),"")</f>
        <v/>
      </c>
      <c r="B20" s="44" t="str">
        <f>IF(C20&lt;&gt;"",設定!$D$4,"")</f>
        <v/>
      </c>
      <c r="C20" s="421" t="str">
        <f t="shared" si="3"/>
        <v/>
      </c>
      <c r="D20" s="424" t="str">
        <f>IF(設定!B21&lt;&gt;0,設定!B21,"")</f>
        <v/>
      </c>
      <c r="E20" s="303"/>
      <c r="F20" s="141"/>
      <c r="G20" s="60"/>
      <c r="H20" s="86"/>
      <c r="I20" s="86"/>
      <c r="J20" s="122"/>
      <c r="K20" s="122"/>
      <c r="L20" s="122"/>
      <c r="M20" s="122"/>
      <c r="N20" s="122"/>
      <c r="O20" s="122"/>
      <c r="P20" s="122"/>
      <c r="Q20" s="122"/>
      <c r="R20" s="74"/>
      <c r="S20" s="417" t="str">
        <f t="shared" si="2"/>
        <v/>
      </c>
      <c r="T20" s="721" t="str">
        <f t="shared" si="4"/>
        <v/>
      </c>
      <c r="U20" s="414">
        <f t="shared" si="5"/>
        <v>0</v>
      </c>
      <c r="V20" s="414">
        <f t="shared" si="6"/>
        <v>0</v>
      </c>
      <c r="W20" s="414">
        <f t="shared" si="7"/>
        <v>0</v>
      </c>
      <c r="X20" s="414">
        <f t="shared" si="8"/>
        <v>0</v>
      </c>
      <c r="Y20" s="721"/>
      <c r="Z20" s="721"/>
      <c r="AA20" s="721"/>
      <c r="AB20" s="721"/>
      <c r="AC20" s="721"/>
      <c r="AD20" s="721"/>
      <c r="AE20" s="721"/>
      <c r="AF20" s="721"/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</row>
    <row r="21" spans="1:55" s="38" customFormat="1" ht="15" customHeight="1" x14ac:dyDescent="0.2">
      <c r="A21" s="107" t="str">
        <f>IF(C21&lt;&gt;"",設定!$C$4&amp;TEXT(ROW(A21)-6,"00"),"")</f>
        <v/>
      </c>
      <c r="B21" s="108" t="str">
        <f>IF(C21&lt;&gt;"",設定!$D$4,"")</f>
        <v/>
      </c>
      <c r="C21" s="584" t="str">
        <f t="shared" si="3"/>
        <v/>
      </c>
      <c r="D21" s="425" t="str">
        <f>IF(設定!B22&lt;&gt;0,設定!B22,"")</f>
        <v/>
      </c>
      <c r="E21" s="306"/>
      <c r="F21" s="141"/>
      <c r="G21" s="62"/>
      <c r="H21" s="90"/>
      <c r="I21" s="90"/>
      <c r="J21" s="124"/>
      <c r="K21" s="124"/>
      <c r="L21" s="124"/>
      <c r="M21" s="124"/>
      <c r="N21" s="124"/>
      <c r="O21" s="124"/>
      <c r="P21" s="124"/>
      <c r="Q21" s="124"/>
      <c r="R21" s="76"/>
      <c r="S21" s="417" t="str">
        <f t="shared" si="2"/>
        <v/>
      </c>
      <c r="T21" s="721" t="str">
        <f t="shared" si="4"/>
        <v/>
      </c>
      <c r="U21" s="414">
        <f t="shared" si="5"/>
        <v>0</v>
      </c>
      <c r="V21" s="414">
        <f t="shared" si="6"/>
        <v>0</v>
      </c>
      <c r="W21" s="414">
        <f t="shared" si="7"/>
        <v>0</v>
      </c>
      <c r="X21" s="414">
        <f t="shared" si="8"/>
        <v>0</v>
      </c>
      <c r="Y21" s="721"/>
      <c r="Z21" s="721"/>
      <c r="AA21" s="721"/>
      <c r="AB21" s="721"/>
      <c r="AC21" s="721"/>
      <c r="AD21" s="721"/>
      <c r="AE21" s="721"/>
      <c r="AF21" s="721"/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</row>
    <row r="22" spans="1:55" s="38" customFormat="1" ht="15" customHeight="1" x14ac:dyDescent="0.2">
      <c r="A22" s="105" t="str">
        <f>IF(C22&lt;&gt;"",設定!$C$4&amp;TEXT(ROW(A22)-6,"00"),"")</f>
        <v/>
      </c>
      <c r="B22" s="106" t="str">
        <f>IF(C22&lt;&gt;"",設定!$D$4,"")</f>
        <v/>
      </c>
      <c r="C22" s="583" t="str">
        <f t="shared" si="3"/>
        <v/>
      </c>
      <c r="D22" s="426" t="str">
        <f>IF(設定!B23&lt;&gt;0,設定!B23,"")</f>
        <v/>
      </c>
      <c r="E22" s="305"/>
      <c r="F22" s="734"/>
      <c r="G22" s="63"/>
      <c r="H22" s="92"/>
      <c r="I22" s="92"/>
      <c r="J22" s="125"/>
      <c r="K22" s="125"/>
      <c r="L22" s="125"/>
      <c r="M22" s="125"/>
      <c r="N22" s="125"/>
      <c r="O22" s="125"/>
      <c r="P22" s="125"/>
      <c r="Q22" s="125"/>
      <c r="R22" s="77"/>
      <c r="S22" s="417" t="str">
        <f t="shared" si="2"/>
        <v/>
      </c>
      <c r="T22" s="721" t="str">
        <f t="shared" si="4"/>
        <v/>
      </c>
      <c r="U22" s="414">
        <f t="shared" si="5"/>
        <v>0</v>
      </c>
      <c r="V22" s="414">
        <f t="shared" si="6"/>
        <v>0</v>
      </c>
      <c r="W22" s="414">
        <f t="shared" si="7"/>
        <v>0</v>
      </c>
      <c r="X22" s="414">
        <f t="shared" si="8"/>
        <v>0</v>
      </c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</row>
    <row r="23" spans="1:55" s="38" customFormat="1" ht="15" customHeight="1" x14ac:dyDescent="0.2">
      <c r="A23" s="43" t="str">
        <f>IF(C23&lt;&gt;"",設定!$C$4&amp;TEXT(ROW(A23)-6,"00"),"")</f>
        <v/>
      </c>
      <c r="B23" s="44" t="str">
        <f>IF(C23&lt;&gt;"",設定!$D$4,"")</f>
        <v/>
      </c>
      <c r="C23" s="421" t="str">
        <f t="shared" si="3"/>
        <v/>
      </c>
      <c r="D23" s="424" t="str">
        <f>IF(設定!B24&lt;&gt;0,設定!B24,"")</f>
        <v/>
      </c>
      <c r="E23" s="303"/>
      <c r="F23" s="141"/>
      <c r="G23" s="59"/>
      <c r="H23" s="84"/>
      <c r="I23" s="84"/>
      <c r="J23" s="121"/>
      <c r="K23" s="121"/>
      <c r="L23" s="121"/>
      <c r="M23" s="121"/>
      <c r="N23" s="121"/>
      <c r="O23" s="121"/>
      <c r="P23" s="121"/>
      <c r="Q23" s="121"/>
      <c r="R23" s="73"/>
      <c r="S23" s="417" t="str">
        <f t="shared" si="2"/>
        <v/>
      </c>
      <c r="T23" s="721" t="str">
        <f t="shared" si="4"/>
        <v/>
      </c>
      <c r="U23" s="414">
        <f t="shared" si="5"/>
        <v>0</v>
      </c>
      <c r="V23" s="414">
        <f t="shared" si="6"/>
        <v>0</v>
      </c>
      <c r="W23" s="414">
        <f t="shared" si="7"/>
        <v>0</v>
      </c>
      <c r="X23" s="414">
        <f t="shared" si="8"/>
        <v>0</v>
      </c>
      <c r="Y23" s="721"/>
      <c r="Z23" s="721"/>
      <c r="AA23" s="721"/>
      <c r="AB23" s="721"/>
      <c r="AC23" s="721"/>
      <c r="AD23" s="721"/>
      <c r="AE23" s="721"/>
      <c r="AF23" s="721"/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</row>
    <row r="24" spans="1:55" s="38" customFormat="1" ht="15" customHeight="1" x14ac:dyDescent="0.2">
      <c r="A24" s="43" t="str">
        <f>IF(C24&lt;&gt;"",設定!$C$4&amp;TEXT(ROW(A24)-6,"00"),"")</f>
        <v/>
      </c>
      <c r="B24" s="44" t="str">
        <f>IF(C24&lt;&gt;"",設定!$D$4,"")</f>
        <v/>
      </c>
      <c r="C24" s="421" t="str">
        <f t="shared" si="3"/>
        <v/>
      </c>
      <c r="D24" s="424" t="str">
        <f>IF(設定!B25&lt;&gt;0,設定!B25,"")</f>
        <v/>
      </c>
      <c r="E24" s="303"/>
      <c r="F24" s="141"/>
      <c r="G24" s="59"/>
      <c r="H24" s="84"/>
      <c r="I24" s="84"/>
      <c r="J24" s="121"/>
      <c r="K24" s="121"/>
      <c r="L24" s="121"/>
      <c r="M24" s="121"/>
      <c r="N24" s="121"/>
      <c r="O24" s="121"/>
      <c r="P24" s="121"/>
      <c r="Q24" s="121"/>
      <c r="R24" s="73"/>
      <c r="S24" s="417" t="str">
        <f t="shared" si="2"/>
        <v/>
      </c>
      <c r="T24" s="721" t="str">
        <f t="shared" si="4"/>
        <v/>
      </c>
      <c r="U24" s="414">
        <f t="shared" si="5"/>
        <v>0</v>
      </c>
      <c r="V24" s="414">
        <f t="shared" si="6"/>
        <v>0</v>
      </c>
      <c r="W24" s="414">
        <f t="shared" si="7"/>
        <v>0</v>
      </c>
      <c r="X24" s="414">
        <f t="shared" si="8"/>
        <v>0</v>
      </c>
      <c r="Y24" s="721"/>
      <c r="Z24" s="721"/>
      <c r="AA24" s="721"/>
      <c r="AB24" s="721"/>
      <c r="AC24" s="721"/>
      <c r="AD24" s="721"/>
      <c r="AE24" s="721"/>
      <c r="AF24" s="721"/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</row>
    <row r="25" spans="1:55" s="38" customFormat="1" ht="15" customHeight="1" x14ac:dyDescent="0.2">
      <c r="A25" s="43" t="str">
        <f>IF(C25&lt;&gt;"",設定!$C$4&amp;TEXT(ROW(A25)-6,"00"),"")</f>
        <v/>
      </c>
      <c r="B25" s="44" t="str">
        <f>IF(C25&lt;&gt;"",設定!$D$4,"")</f>
        <v/>
      </c>
      <c r="C25" s="421" t="str">
        <f t="shared" si="3"/>
        <v/>
      </c>
      <c r="D25" s="424" t="str">
        <f>IF(設定!B26&lt;&gt;0,設定!B26,"")</f>
        <v/>
      </c>
      <c r="E25" s="303"/>
      <c r="F25" s="141"/>
      <c r="G25" s="60"/>
      <c r="H25" s="86"/>
      <c r="I25" s="86"/>
      <c r="J25" s="122"/>
      <c r="K25" s="122"/>
      <c r="L25" s="122"/>
      <c r="M25" s="122"/>
      <c r="N25" s="122"/>
      <c r="O25" s="122"/>
      <c r="P25" s="122"/>
      <c r="Q25" s="122"/>
      <c r="R25" s="74"/>
      <c r="S25" s="417" t="str">
        <f t="shared" si="2"/>
        <v/>
      </c>
      <c r="T25" s="721" t="str">
        <f t="shared" si="4"/>
        <v/>
      </c>
      <c r="U25" s="414">
        <f t="shared" si="5"/>
        <v>0</v>
      </c>
      <c r="V25" s="414">
        <f t="shared" si="6"/>
        <v>0</v>
      </c>
      <c r="W25" s="414">
        <f t="shared" si="7"/>
        <v>0</v>
      </c>
      <c r="X25" s="414">
        <f t="shared" si="8"/>
        <v>0</v>
      </c>
      <c r="Y25" s="721"/>
      <c r="Z25" s="721"/>
      <c r="AA25" s="721"/>
      <c r="AB25" s="721"/>
      <c r="AC25" s="721"/>
      <c r="AD25" s="721"/>
      <c r="AE25" s="721"/>
      <c r="AF25" s="721"/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</row>
    <row r="26" spans="1:55" s="38" customFormat="1" ht="15" customHeight="1" x14ac:dyDescent="0.2">
      <c r="A26" s="107" t="str">
        <f>IF(C26&lt;&gt;"",設定!$C$4&amp;TEXT(ROW(A26)-6,"00"),"")</f>
        <v/>
      </c>
      <c r="B26" s="108" t="str">
        <f>IF(C26&lt;&gt;"",設定!$D$4,"")</f>
        <v/>
      </c>
      <c r="C26" s="584" t="str">
        <f t="shared" si="3"/>
        <v/>
      </c>
      <c r="D26" s="425" t="str">
        <f>IF(設定!B27&lt;&gt;0,設定!B27,"")</f>
        <v/>
      </c>
      <c r="E26" s="306"/>
      <c r="F26" s="141"/>
      <c r="G26" s="62"/>
      <c r="H26" s="90"/>
      <c r="I26" s="90"/>
      <c r="J26" s="124"/>
      <c r="K26" s="124"/>
      <c r="L26" s="124"/>
      <c r="M26" s="124"/>
      <c r="N26" s="124"/>
      <c r="O26" s="124"/>
      <c r="P26" s="124"/>
      <c r="Q26" s="124"/>
      <c r="R26" s="76"/>
      <c r="S26" s="417" t="str">
        <f t="shared" si="2"/>
        <v/>
      </c>
      <c r="T26" s="721" t="str">
        <f t="shared" si="4"/>
        <v/>
      </c>
      <c r="U26" s="414">
        <f t="shared" si="5"/>
        <v>0</v>
      </c>
      <c r="V26" s="414">
        <f t="shared" si="6"/>
        <v>0</v>
      </c>
      <c r="W26" s="414">
        <f t="shared" si="7"/>
        <v>0</v>
      </c>
      <c r="X26" s="414">
        <f t="shared" si="8"/>
        <v>0</v>
      </c>
      <c r="Y26" s="721"/>
      <c r="Z26" s="721"/>
      <c r="AA26" s="721"/>
      <c r="AB26" s="721"/>
      <c r="AC26" s="721"/>
      <c r="AD26" s="721"/>
      <c r="AE26" s="721"/>
      <c r="AF26" s="721"/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</row>
    <row r="27" spans="1:55" s="38" customFormat="1" ht="15" customHeight="1" x14ac:dyDescent="0.2">
      <c r="A27" s="105" t="str">
        <f>IF(C27&lt;&gt;"",設定!$C$4&amp;TEXT(ROW(A27)-6,"00"),"")</f>
        <v/>
      </c>
      <c r="B27" s="106" t="str">
        <f>IF(C27&lt;&gt;"",設定!$D$4,"")</f>
        <v/>
      </c>
      <c r="C27" s="583" t="str">
        <f t="shared" si="3"/>
        <v/>
      </c>
      <c r="D27" s="426" t="str">
        <f>IF(設定!B28&lt;&gt;0,設定!B28,"")</f>
        <v/>
      </c>
      <c r="E27" s="305"/>
      <c r="F27" s="734"/>
      <c r="G27" s="63"/>
      <c r="H27" s="92"/>
      <c r="I27" s="92"/>
      <c r="J27" s="125"/>
      <c r="K27" s="125"/>
      <c r="L27" s="125"/>
      <c r="M27" s="125"/>
      <c r="N27" s="125"/>
      <c r="O27" s="125"/>
      <c r="P27" s="125"/>
      <c r="Q27" s="125"/>
      <c r="R27" s="77"/>
      <c r="S27" s="417" t="str">
        <f t="shared" si="2"/>
        <v/>
      </c>
      <c r="T27" s="721" t="str">
        <f t="shared" si="4"/>
        <v/>
      </c>
      <c r="U27" s="414">
        <f t="shared" si="5"/>
        <v>0</v>
      </c>
      <c r="V27" s="414">
        <f t="shared" si="6"/>
        <v>0</v>
      </c>
      <c r="W27" s="414">
        <f t="shared" si="7"/>
        <v>0</v>
      </c>
      <c r="X27" s="414">
        <f t="shared" si="8"/>
        <v>0</v>
      </c>
      <c r="Y27" s="721"/>
      <c r="Z27" s="721"/>
      <c r="AA27" s="721"/>
      <c r="AB27" s="721"/>
      <c r="AC27" s="721"/>
      <c r="AD27" s="721"/>
      <c r="AE27" s="721"/>
      <c r="AF27" s="721"/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</row>
    <row r="28" spans="1:55" s="38" customFormat="1" ht="15" customHeight="1" x14ac:dyDescent="0.2">
      <c r="A28" s="43" t="str">
        <f>IF(C28&lt;&gt;"",設定!$C$4&amp;TEXT(ROW(A28)-6,"00"),"")</f>
        <v/>
      </c>
      <c r="B28" s="44" t="str">
        <f>IF(C28&lt;&gt;"",設定!$D$4,"")</f>
        <v/>
      </c>
      <c r="C28" s="421" t="str">
        <f t="shared" si="3"/>
        <v/>
      </c>
      <c r="D28" s="424" t="str">
        <f>IF(設定!B29&lt;&gt;0,設定!B29,"")</f>
        <v/>
      </c>
      <c r="E28" s="303"/>
      <c r="F28" s="141"/>
      <c r="G28" s="59"/>
      <c r="H28" s="84"/>
      <c r="I28" s="84"/>
      <c r="J28" s="121"/>
      <c r="K28" s="121"/>
      <c r="L28" s="121"/>
      <c r="M28" s="121"/>
      <c r="N28" s="121"/>
      <c r="O28" s="121"/>
      <c r="P28" s="121"/>
      <c r="Q28" s="121"/>
      <c r="R28" s="73"/>
      <c r="S28" s="417" t="str">
        <f t="shared" si="2"/>
        <v/>
      </c>
      <c r="T28" s="721" t="str">
        <f t="shared" si="4"/>
        <v/>
      </c>
      <c r="U28" s="414">
        <f t="shared" si="5"/>
        <v>0</v>
      </c>
      <c r="V28" s="414">
        <f t="shared" si="6"/>
        <v>0</v>
      </c>
      <c r="W28" s="414">
        <f t="shared" si="7"/>
        <v>0</v>
      </c>
      <c r="X28" s="414">
        <f t="shared" si="8"/>
        <v>0</v>
      </c>
      <c r="Y28" s="721"/>
      <c r="Z28" s="721"/>
      <c r="AA28" s="721"/>
      <c r="AB28" s="721"/>
      <c r="AC28" s="721"/>
      <c r="AD28" s="721"/>
      <c r="AE28" s="721"/>
      <c r="AF28" s="721"/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</row>
    <row r="29" spans="1:55" s="38" customFormat="1" ht="15" customHeight="1" x14ac:dyDescent="0.2">
      <c r="A29" s="43" t="str">
        <f>IF(C29&lt;&gt;"",設定!$C$4&amp;TEXT(ROW(A29)-6,"00"),"")</f>
        <v/>
      </c>
      <c r="B29" s="44" t="str">
        <f>IF(C29&lt;&gt;"",設定!$D$4,"")</f>
        <v/>
      </c>
      <c r="C29" s="421" t="str">
        <f t="shared" si="3"/>
        <v/>
      </c>
      <c r="D29" s="424" t="str">
        <f>IF(設定!B30&lt;&gt;0,設定!B30,"")</f>
        <v/>
      </c>
      <c r="E29" s="303"/>
      <c r="F29" s="141"/>
      <c r="G29" s="59"/>
      <c r="H29" s="84"/>
      <c r="I29" s="84"/>
      <c r="J29" s="121"/>
      <c r="K29" s="121"/>
      <c r="L29" s="121"/>
      <c r="M29" s="121"/>
      <c r="N29" s="121"/>
      <c r="O29" s="121"/>
      <c r="P29" s="121"/>
      <c r="Q29" s="121"/>
      <c r="R29" s="73"/>
      <c r="S29" s="417" t="str">
        <f t="shared" si="2"/>
        <v/>
      </c>
      <c r="T29" s="721" t="str">
        <f t="shared" si="4"/>
        <v/>
      </c>
      <c r="U29" s="414">
        <f t="shared" si="5"/>
        <v>0</v>
      </c>
      <c r="V29" s="414">
        <f t="shared" si="6"/>
        <v>0</v>
      </c>
      <c r="W29" s="414">
        <f t="shared" si="7"/>
        <v>0</v>
      </c>
      <c r="X29" s="414">
        <f t="shared" si="8"/>
        <v>0</v>
      </c>
      <c r="Y29" s="721"/>
      <c r="Z29" s="721"/>
      <c r="AA29" s="721"/>
      <c r="AB29" s="721"/>
      <c r="AC29" s="721"/>
      <c r="AD29" s="721"/>
      <c r="AE29" s="721"/>
      <c r="AF29" s="721"/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</row>
    <row r="30" spans="1:55" s="38" customFormat="1" ht="15" customHeight="1" x14ac:dyDescent="0.2">
      <c r="A30" s="493" t="str">
        <f>IF(C30&lt;&gt;"",設定!$C$4&amp;TEXT(ROW(A30)-6,"00"),"")</f>
        <v/>
      </c>
      <c r="B30" s="44" t="str">
        <f>IF(C30&lt;&gt;"",設定!$D$4,"")</f>
        <v/>
      </c>
      <c r="C30" s="421" t="str">
        <f t="shared" si="3"/>
        <v/>
      </c>
      <c r="D30" s="424" t="str">
        <f>IF(設定!B31&lt;&gt;0,設定!B31,"")</f>
        <v/>
      </c>
      <c r="E30" s="303"/>
      <c r="F30" s="141"/>
      <c r="G30" s="59"/>
      <c r="H30" s="84"/>
      <c r="I30" s="84"/>
      <c r="J30" s="121"/>
      <c r="K30" s="121"/>
      <c r="L30" s="121"/>
      <c r="M30" s="121"/>
      <c r="N30" s="121"/>
      <c r="O30" s="121"/>
      <c r="P30" s="121"/>
      <c r="Q30" s="121"/>
      <c r="R30" s="73"/>
      <c r="S30" s="417" t="str">
        <f t="shared" si="2"/>
        <v/>
      </c>
      <c r="T30" s="721" t="str">
        <f t="shared" si="4"/>
        <v/>
      </c>
      <c r="U30" s="414">
        <f t="shared" si="5"/>
        <v>0</v>
      </c>
      <c r="V30" s="414">
        <f t="shared" si="6"/>
        <v>0</v>
      </c>
      <c r="W30" s="414">
        <f t="shared" si="7"/>
        <v>0</v>
      </c>
      <c r="X30" s="414">
        <f t="shared" si="8"/>
        <v>0</v>
      </c>
      <c r="Y30" s="721"/>
      <c r="Z30" s="721"/>
      <c r="AA30" s="721"/>
      <c r="AB30" s="721"/>
      <c r="AC30" s="721"/>
      <c r="AD30" s="721"/>
      <c r="AE30" s="721"/>
      <c r="AF30" s="721"/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</row>
    <row r="31" spans="1:55" s="38" customFormat="1" ht="15" customHeight="1" thickBot="1" x14ac:dyDescent="0.25">
      <c r="A31" s="40" t="str">
        <f>IF(C31&lt;&gt;"",設定!$C$4&amp;TEXT(ROW(A31)-6,"00"),"")</f>
        <v/>
      </c>
      <c r="B31" s="42" t="str">
        <f>IF(C31&lt;&gt;"",設定!$D$4,"")</f>
        <v/>
      </c>
      <c r="C31" s="422" t="str">
        <f t="shared" si="3"/>
        <v/>
      </c>
      <c r="D31" s="431" t="str">
        <f>IF(設定!B32&lt;&gt;0,設定!B32,"")</f>
        <v/>
      </c>
      <c r="E31" s="772"/>
      <c r="F31" s="733"/>
      <c r="G31" s="64"/>
      <c r="H31" s="93"/>
      <c r="I31" s="93"/>
      <c r="J31" s="126"/>
      <c r="K31" s="126"/>
      <c r="L31" s="126"/>
      <c r="M31" s="126"/>
      <c r="N31" s="126"/>
      <c r="O31" s="126"/>
      <c r="P31" s="126"/>
      <c r="Q31" s="126"/>
      <c r="R31" s="78"/>
      <c r="S31" s="417" t="str">
        <f t="shared" si="2"/>
        <v/>
      </c>
      <c r="T31" s="721" t="str">
        <f t="shared" si="4"/>
        <v/>
      </c>
      <c r="U31" s="414">
        <f t="shared" si="5"/>
        <v>0</v>
      </c>
      <c r="V31" s="414">
        <f t="shared" si="6"/>
        <v>0</v>
      </c>
      <c r="W31" s="414">
        <f t="shared" si="7"/>
        <v>0</v>
      </c>
      <c r="X31" s="414">
        <f t="shared" si="8"/>
        <v>0</v>
      </c>
      <c r="Y31" s="721"/>
      <c r="Z31" s="721"/>
      <c r="AA31" s="721"/>
      <c r="AB31" s="721"/>
      <c r="AC31" s="721"/>
      <c r="AD31" s="721"/>
      <c r="AE31" s="721"/>
      <c r="AF31" s="721"/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</row>
    <row r="32" spans="1:55" x14ac:dyDescent="0.2">
      <c r="T32" s="723"/>
    </row>
    <row r="33" spans="20:20" x14ac:dyDescent="0.2">
      <c r="T33" s="723"/>
    </row>
    <row r="34" spans="20:20" x14ac:dyDescent="0.2">
      <c r="T34" s="723"/>
    </row>
    <row r="35" spans="20:20" x14ac:dyDescent="0.2">
      <c r="T35" s="723"/>
    </row>
    <row r="36" spans="20:20" x14ac:dyDescent="0.2">
      <c r="T36" s="723"/>
    </row>
    <row r="37" spans="20:20" x14ac:dyDescent="0.2">
      <c r="T37" s="723"/>
    </row>
    <row r="38" spans="20:20" x14ac:dyDescent="0.2">
      <c r="T38" s="723"/>
    </row>
    <row r="39" spans="20:20" x14ac:dyDescent="0.2">
      <c r="T39" s="723"/>
    </row>
    <row r="40" spans="20:20" x14ac:dyDescent="0.2">
      <c r="T40" s="723"/>
    </row>
    <row r="41" spans="20:20" x14ac:dyDescent="0.2">
      <c r="T41" s="723"/>
    </row>
    <row r="42" spans="20:20" x14ac:dyDescent="0.2">
      <c r="T42" s="723"/>
    </row>
    <row r="43" spans="20:20" x14ac:dyDescent="0.2">
      <c r="T43" s="723"/>
    </row>
    <row r="44" spans="20:20" x14ac:dyDescent="0.2">
      <c r="T44" s="723"/>
    </row>
    <row r="45" spans="20:20" x14ac:dyDescent="0.2">
      <c r="T45" s="723"/>
    </row>
  </sheetData>
  <sheetProtection algorithmName="SHA-512" hashValue="b7D4ICOyx/NEeYvQNuVK+c0EIIaDVUINC02Sr2wFr0K5PaP6gcNhtOmcOAmFELeH62R+BBW9+kYTuJh/uRgQ1Q==" saltValue="6peZzwTi0uVpj3pKNjj14A==" spinCount="100000" sheet="1" objects="1" scenarios="1"/>
  <mergeCells count="1">
    <mergeCell ref="G3:R3"/>
  </mergeCells>
  <phoneticPr fontId="2"/>
  <conditionalFormatting sqref="D7:R31">
    <cfRule type="expression" dxfId="328" priority="2">
      <formula>$C7=""</formula>
    </cfRule>
  </conditionalFormatting>
  <conditionalFormatting sqref="E3">
    <cfRule type="expression" dxfId="327" priority="5">
      <formula>$E$3&lt;&gt;""</formula>
    </cfRule>
  </conditionalFormatting>
  <conditionalFormatting sqref="F3:G3">
    <cfRule type="containsText" dxfId="326" priority="7" operator="containsText" text="未入力">
      <formula>NOT(ISERROR(SEARCH("未入力",F3)))</formula>
    </cfRule>
  </conditionalFormatting>
  <conditionalFormatting sqref="F7:R31">
    <cfRule type="expression" dxfId="325" priority="1">
      <formula>$X7&gt;0</formula>
    </cfRule>
  </conditionalFormatting>
  <conditionalFormatting sqref="G7:R31">
    <cfRule type="expression" dxfId="324" priority="781">
      <formula>AND($C7&lt;&gt;"",$F7="")</formula>
    </cfRule>
    <cfRule type="expression" dxfId="323" priority="782">
      <formula>AND($F7="3：実施していない",$C7&lt;&gt;"")</formula>
    </cfRule>
  </conditionalFormatting>
  <conditionalFormatting sqref="S7:S31">
    <cfRule type="expression" dxfId="322" priority="8">
      <formula>$S7&lt;&gt;""</formula>
    </cfRule>
  </conditionalFormatting>
  <conditionalFormatting sqref="T7:T31">
    <cfRule type="expression" dxfId="321" priority="9">
      <formula>$T7&lt;&gt;""</formula>
    </cfRule>
  </conditionalFormatting>
  <dataValidations count="3">
    <dataValidation type="list" imeMode="disabled" allowBlank="1" showInputMessage="1" showErrorMessage="1" error="整数を入力してください。" sqref="G7:R31" xr:uid="{495B8503-2EDB-469B-8CB9-BDAF45782ABD}">
      <formula1>"○"</formula1>
    </dataValidation>
    <dataValidation type="list" imeMode="disabled" allowBlank="1" showInputMessage="1" showErrorMessage="1" error="整数を入力してください。" sqref="E7:E31" xr:uid="{ED453B28-4F5D-4724-9CA3-2BBE2A3C3D65}">
      <formula1>"1：全ての学生に義務づけている,2：一部の学生に義務づけている,3：学生の選択で履修が可能である,4：導入していない"</formula1>
    </dataValidation>
    <dataValidation type="list" imeMode="disabled" allowBlank="1" showInputMessage="1" showErrorMessage="1" error="整数を入力してください。" sqref="F7:F31" xr:uid="{F39F86A1-DC28-474B-A5A6-7A4A7E1E31A7}">
      <formula1>"1：全部で実施している,2：一部で実施している,3：実施していない"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094F0-C8A8-43FC-A656-9A3662B64CA5}">
  <dimension ref="A1:BJ32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21" width="4" style="37" customWidth="1"/>
    <col min="22" max="22" width="11" style="37" customWidth="1"/>
    <col min="23" max="24" width="13.77734375" style="37" customWidth="1"/>
    <col min="25" max="39" width="5.77734375" style="37" customWidth="1"/>
    <col min="40" max="40" width="12.5546875" style="320" customWidth="1"/>
    <col min="41" max="41" width="10.77734375" style="320" customWidth="1"/>
    <col min="42" max="42" width="1.5546875" style="320" customWidth="1"/>
    <col min="43" max="43" width="19.33203125" style="414" customWidth="1"/>
    <col min="44" max="44" width="33.21875" style="414" bestFit="1" customWidth="1"/>
    <col min="45" max="45" width="19.33203125" style="414" customWidth="1"/>
    <col min="46" max="46" width="20" style="414" customWidth="1"/>
    <col min="47" max="47" width="16.44140625" style="414" customWidth="1"/>
    <col min="48" max="48" width="18.5546875" style="418" customWidth="1"/>
    <col min="49" max="49" width="20.33203125" style="418" customWidth="1"/>
    <col min="50" max="50" width="22.5546875" style="414" customWidth="1"/>
    <col min="51" max="51" width="26.44140625" style="414" customWidth="1"/>
    <col min="52" max="53" width="15.5546875" style="418" customWidth="1"/>
    <col min="54" max="54" width="17.33203125" style="418" customWidth="1"/>
    <col min="55" max="55" width="25" style="418" customWidth="1"/>
    <col min="56" max="56" width="25.109375" style="418" customWidth="1"/>
    <col min="57" max="57" width="26.88671875" style="418" customWidth="1"/>
    <col min="58" max="62" width="2.44140625" style="41"/>
    <col min="63" max="16384" width="2.44140625" style="37"/>
  </cols>
  <sheetData>
    <row r="1" spans="1:57" ht="13.5" customHeight="1" x14ac:dyDescent="0.2">
      <c r="D1" s="36" t="s">
        <v>3877</v>
      </c>
    </row>
    <row r="2" spans="1:57" ht="13.5" customHeight="1" thickBot="1" x14ac:dyDescent="0.25">
      <c r="D2" s="37" t="s">
        <v>1946</v>
      </c>
    </row>
    <row r="3" spans="1:57" ht="13.5" customHeight="1" x14ac:dyDescent="0.2">
      <c r="A3" s="45"/>
      <c r="B3" s="46"/>
      <c r="C3" s="135"/>
      <c r="D3" s="45"/>
      <c r="E3" s="1152" t="str">
        <f>IF(AQ6=1,"↓未入力あり","")</f>
        <v/>
      </c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766" t="str">
        <f>IF(AY6=1,"↓未入力あり","")</f>
        <v/>
      </c>
      <c r="W3" s="222" t="str">
        <f>IF(AS6=1,"↓未入力あり","")</f>
        <v/>
      </c>
      <c r="X3" s="720" t="str">
        <f>IF(AT6=1,"↓未入力あり","")</f>
        <v/>
      </c>
      <c r="Y3" s="1162" t="str">
        <f>IF(AU6=1,"↓未入力あり","")</f>
        <v/>
      </c>
      <c r="Z3" s="1162"/>
      <c r="AA3" s="1162"/>
      <c r="AB3" s="1162"/>
      <c r="AC3" s="1162"/>
      <c r="AD3" s="1162" t="str">
        <f>IF(AV6=1,"↓未入力あり","")</f>
        <v/>
      </c>
      <c r="AE3" s="1162"/>
      <c r="AF3" s="1162"/>
      <c r="AG3" s="1162"/>
      <c r="AH3" s="1162" t="str">
        <f>IF(AW6=1,"↓未入力あり","")</f>
        <v/>
      </c>
      <c r="AI3" s="1162"/>
      <c r="AJ3" s="1162"/>
      <c r="AK3" s="1162"/>
      <c r="AL3" s="1162"/>
      <c r="AM3" s="1163"/>
    </row>
    <row r="4" spans="1:57" ht="13.5" customHeight="1" x14ac:dyDescent="0.2">
      <c r="A4" s="47"/>
      <c r="B4" s="48"/>
      <c r="C4" s="52"/>
      <c r="D4" s="179"/>
      <c r="E4" s="447" t="s">
        <v>3831</v>
      </c>
      <c r="F4" s="486"/>
      <c r="G4" s="486"/>
      <c r="H4" s="486"/>
      <c r="I4" s="486"/>
      <c r="J4" s="486"/>
      <c r="K4" s="486"/>
      <c r="L4" s="486"/>
      <c r="M4" s="486"/>
      <c r="N4" s="1164" t="str">
        <f>IF(AX6=1,"「p」選択時は複数不可↓","")</f>
        <v/>
      </c>
      <c r="O4" s="1164"/>
      <c r="P4" s="1164"/>
      <c r="Q4" s="1164"/>
      <c r="R4" s="1164"/>
      <c r="S4" s="1164"/>
      <c r="T4" s="1164"/>
      <c r="U4" s="1164"/>
      <c r="V4" s="486"/>
      <c r="W4" s="156" t="s">
        <v>3818</v>
      </c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297"/>
      <c r="AK4" s="297"/>
      <c r="AL4" s="297"/>
      <c r="AM4" s="298"/>
    </row>
    <row r="5" spans="1:57" ht="13.5" customHeight="1" x14ac:dyDescent="0.2">
      <c r="A5" s="47"/>
      <c r="B5" s="48"/>
      <c r="C5" s="52"/>
      <c r="D5" s="588"/>
      <c r="E5" s="842" t="s">
        <v>6574</v>
      </c>
      <c r="F5" s="840"/>
      <c r="G5" s="840"/>
      <c r="H5" s="840"/>
      <c r="I5" s="840"/>
      <c r="J5" s="840"/>
      <c r="K5" s="840"/>
      <c r="L5" s="840"/>
      <c r="M5" s="946"/>
      <c r="N5" s="946"/>
      <c r="O5" s="840"/>
      <c r="P5" s="1165" t="str">
        <f>IF(AE6=1,"「ｐ」選択時は複数不可↓","")</f>
        <v/>
      </c>
      <c r="Q5" s="1165"/>
      <c r="R5" s="1165"/>
      <c r="S5" s="1165"/>
      <c r="T5" s="1165"/>
      <c r="U5" s="946"/>
      <c r="V5" s="946"/>
      <c r="W5" s="947" t="s">
        <v>3925</v>
      </c>
      <c r="X5" s="955" t="s">
        <v>3926</v>
      </c>
      <c r="Y5" s="839" t="s">
        <v>2345</v>
      </c>
      <c r="Z5" s="956"/>
      <c r="AA5" s="956"/>
      <c r="AB5" s="956"/>
      <c r="AC5" s="957"/>
      <c r="AD5" s="839" t="s">
        <v>2344</v>
      </c>
      <c r="AE5" s="956"/>
      <c r="AF5" s="956"/>
      <c r="AG5" s="957"/>
      <c r="AH5" s="839" t="s">
        <v>2343</v>
      </c>
      <c r="AI5" s="956"/>
      <c r="AJ5" s="956"/>
      <c r="AK5" s="956"/>
      <c r="AL5" s="956"/>
      <c r="AM5" s="958"/>
      <c r="AQ5" s="414" t="s">
        <v>3932</v>
      </c>
      <c r="AR5" s="414" t="s">
        <v>6895</v>
      </c>
      <c r="AS5" s="414" t="s">
        <v>3933</v>
      </c>
      <c r="AT5" s="414" t="s">
        <v>3934</v>
      </c>
      <c r="AU5" s="414" t="s">
        <v>3935</v>
      </c>
      <c r="AV5" s="414" t="s">
        <v>6861</v>
      </c>
      <c r="AW5" s="414" t="s">
        <v>3936</v>
      </c>
      <c r="AX5" s="414" t="s">
        <v>4038</v>
      </c>
      <c r="AY5" s="414" t="s">
        <v>4037</v>
      </c>
      <c r="AZ5" s="414" t="s">
        <v>3937</v>
      </c>
      <c r="BA5" s="414" t="s">
        <v>6862</v>
      </c>
      <c r="BB5" s="414" t="s">
        <v>3938</v>
      </c>
      <c r="BC5" s="414" t="s">
        <v>6553</v>
      </c>
      <c r="BD5" s="414" t="s">
        <v>6863</v>
      </c>
      <c r="BE5" s="414" t="s">
        <v>6554</v>
      </c>
    </row>
    <row r="6" spans="1:57" ht="13.5" customHeight="1" thickBot="1" x14ac:dyDescent="0.25">
      <c r="A6" s="565" t="s">
        <v>3505</v>
      </c>
      <c r="B6" s="566" t="s">
        <v>1921</v>
      </c>
      <c r="C6" s="568" t="s">
        <v>1922</v>
      </c>
      <c r="D6" s="420" t="s">
        <v>1923</v>
      </c>
      <c r="E6" s="97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82" t="s">
        <v>1934</v>
      </c>
      <c r="K6" s="82" t="s">
        <v>1935</v>
      </c>
      <c r="L6" s="82" t="s">
        <v>1936</v>
      </c>
      <c r="M6" s="82" t="s">
        <v>1937</v>
      </c>
      <c r="N6" s="82" t="s">
        <v>1938</v>
      </c>
      <c r="O6" s="82" t="s">
        <v>1939</v>
      </c>
      <c r="P6" s="97" t="s">
        <v>1941</v>
      </c>
      <c r="Q6" s="158" t="s">
        <v>1942</v>
      </c>
      <c r="R6" s="158" t="s">
        <v>2254</v>
      </c>
      <c r="S6" s="158" t="s">
        <v>2339</v>
      </c>
      <c r="T6" s="158" t="s">
        <v>2340</v>
      </c>
      <c r="U6" s="158" t="s">
        <v>3814</v>
      </c>
      <c r="V6" s="169" t="s">
        <v>2342</v>
      </c>
      <c r="W6" s="138"/>
      <c r="X6" s="557"/>
      <c r="Y6" s="154" t="s">
        <v>1929</v>
      </c>
      <c r="Z6" s="82" t="s">
        <v>1930</v>
      </c>
      <c r="AA6" s="82" t="s">
        <v>1931</v>
      </c>
      <c r="AB6" s="82" t="s">
        <v>2020</v>
      </c>
      <c r="AC6" s="155" t="s">
        <v>2021</v>
      </c>
      <c r="AD6" s="154" t="s">
        <v>1929</v>
      </c>
      <c r="AE6" s="82" t="s">
        <v>1930</v>
      </c>
      <c r="AF6" s="82" t="s">
        <v>1931</v>
      </c>
      <c r="AG6" s="82" t="s">
        <v>2020</v>
      </c>
      <c r="AH6" s="154" t="s">
        <v>1929</v>
      </c>
      <c r="AI6" s="82" t="s">
        <v>1930</v>
      </c>
      <c r="AJ6" s="82" t="s">
        <v>1931</v>
      </c>
      <c r="AK6" s="158" t="s">
        <v>2237</v>
      </c>
      <c r="AL6" s="158" t="s">
        <v>1933</v>
      </c>
      <c r="AM6" s="169" t="s">
        <v>1934</v>
      </c>
      <c r="AQ6" s="414">
        <f>IF(SUM(AQ7:AQ32)&lt;&gt;0,1,0)</f>
        <v>0</v>
      </c>
      <c r="AR6" s="414">
        <f>IF(SUM(AR7:AR32)&lt;&gt;0,1,0)</f>
        <v>0</v>
      </c>
      <c r="AS6" s="414">
        <f t="shared" ref="AS6:AW6" si="0">IF(SUM(AS7:AS32)&lt;&gt;0,1,0)</f>
        <v>0</v>
      </c>
      <c r="AT6" s="414">
        <f t="shared" si="0"/>
        <v>0</v>
      </c>
      <c r="AU6" s="414">
        <f t="shared" si="0"/>
        <v>0</v>
      </c>
      <c r="AV6" s="414">
        <f t="shared" si="0"/>
        <v>0</v>
      </c>
      <c r="AW6" s="414">
        <f t="shared" si="0"/>
        <v>0</v>
      </c>
      <c r="AX6" s="414">
        <f>IF(SUM(AX7:AX32)&lt;&gt;0,1,0)</f>
        <v>0</v>
      </c>
      <c r="AY6" s="414">
        <f t="shared" ref="AY6:BE6" si="1">IF(SUM(AY7:AY32)&lt;&gt;0,1,0)</f>
        <v>0</v>
      </c>
      <c r="AZ6" s="414">
        <f t="shared" si="1"/>
        <v>0</v>
      </c>
      <c r="BA6" s="414">
        <f t="shared" si="1"/>
        <v>0</v>
      </c>
      <c r="BB6" s="414">
        <f t="shared" si="1"/>
        <v>0</v>
      </c>
      <c r="BC6" s="414">
        <f t="shared" si="1"/>
        <v>0</v>
      </c>
      <c r="BD6" s="414">
        <f t="shared" si="1"/>
        <v>0</v>
      </c>
      <c r="BE6" s="414">
        <f t="shared" si="1"/>
        <v>0</v>
      </c>
    </row>
    <row r="7" spans="1:57" ht="15" customHeight="1" thickBot="1" x14ac:dyDescent="0.25">
      <c r="A7" s="159" t="str">
        <f>IF(設定!$C$4&lt;&gt;"",設定!$C$4&amp;"00","")</f>
        <v/>
      </c>
      <c r="B7" s="160" t="str">
        <f>設定!$D$4</f>
        <v>※シート【学校コード】より、学校コードを入力してください。</v>
      </c>
      <c r="C7" s="582" t="s">
        <v>1924</v>
      </c>
      <c r="D7" s="501" t="s">
        <v>1925</v>
      </c>
      <c r="E7" s="466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6"/>
      <c r="Q7" s="468"/>
      <c r="R7" s="468"/>
      <c r="S7" s="468"/>
      <c r="T7" s="468"/>
      <c r="U7" s="468"/>
      <c r="V7" s="1211"/>
      <c r="W7" s="817"/>
      <c r="X7" s="198"/>
      <c r="Y7" s="206"/>
      <c r="Z7" s="197"/>
      <c r="AA7" s="197"/>
      <c r="AB7" s="197"/>
      <c r="AC7" s="203"/>
      <c r="AD7" s="206"/>
      <c r="AE7" s="197"/>
      <c r="AF7" s="197"/>
      <c r="AG7" s="197"/>
      <c r="AH7" s="206"/>
      <c r="AI7" s="197"/>
      <c r="AJ7" s="197"/>
      <c r="AK7" s="200"/>
      <c r="AL7" s="200"/>
      <c r="AM7" s="199"/>
      <c r="AN7" s="320" t="str">
        <f>IF(SUM(AQ7,AS7:AW7,AY7)&gt;0,"←未入力あり","")</f>
        <v/>
      </c>
      <c r="AO7" s="320" t="str">
        <f>IF(SUM(AR7,AX7,AZ7:BE7)&gt;0,"←入力エラー","")</f>
        <v/>
      </c>
      <c r="AQ7" s="414">
        <f>IF(AND(設定!C4&lt;&gt;"",COUNTIF(E7:U7,"○")=0),1,0)</f>
        <v>0</v>
      </c>
      <c r="AR7" s="414">
        <f>IF($D7&lt;&gt;"",IF(AND(U7="",V7&lt;&gt;""),1,0),0)</f>
        <v>0</v>
      </c>
      <c r="AS7" s="414">
        <f>IF(設定!$C$4&lt;&gt;"",IF(W7="",1,0),0)</f>
        <v>0</v>
      </c>
      <c r="AT7" s="414">
        <f>IF(設定!$C$4&lt;&gt;"",IF(X7="",1,0),0)</f>
        <v>0</v>
      </c>
      <c r="AU7" s="414">
        <f>IF(AND(W7="1：行っている",COUNTIF(Y7:AC7,"○")=0),1,0)</f>
        <v>0</v>
      </c>
      <c r="AV7" s="414">
        <f>IF(AND(X7="1：行っている",COUNTIF(AD7:AG7,"○")=0),1,0)</f>
        <v>0</v>
      </c>
      <c r="AW7" s="418">
        <f>IF(AND(OR(W7="1：行っている",X7="1：行っている"),COUNTIF(AH7:AM7,"○")=0),1,0)</f>
        <v>0</v>
      </c>
      <c r="AX7" s="414">
        <f>IF(設定!$C$4&lt;&gt;"",IF(AND(T7&lt;&gt;"",COUNTA(E7:V7)&lt;&gt;1),1,0),0)</f>
        <v>0</v>
      </c>
      <c r="AY7" s="414">
        <f>IF(設定!$C$4&lt;&gt;"",IF(AND(U7&lt;&gt;"",V7=""),1,0),0)</f>
        <v>0</v>
      </c>
      <c r="AZ7" s="418">
        <f>IF(AND(W7="2：行っていない",COUNTIF(Y7:AC7,"○")&gt;0),1,0)</f>
        <v>0</v>
      </c>
      <c r="BA7" s="418">
        <f>IF(AND(X7="2：行っていない",COUNTIF(AD7:AG7,"○")&gt;0),1,0)</f>
        <v>0</v>
      </c>
      <c r="BB7" s="418">
        <f>IF(AND(W7="2：行っていない",X7="2：行っていない",COUNTIF(AH7:AM7,"○")&gt;0),1,0)</f>
        <v>0</v>
      </c>
      <c r="BC7" s="418">
        <f>IF(W7="2：行っていない",IF(COUNTA(Y7:AC7)&lt;&gt;0,1,0),0)</f>
        <v>0</v>
      </c>
      <c r="BD7" s="418">
        <f>IF(X7="2：行っていない",IF(COUNTA(AD7:AG7)&lt;&gt;0,1,0),0)</f>
        <v>0</v>
      </c>
      <c r="BE7" s="418">
        <f>IF(AND(W7="2：行っていない",X7="2：行っていない"),IF(COUNTA(AH7:AM7)&lt;&gt;0,1,0),0)</f>
        <v>0</v>
      </c>
    </row>
    <row r="8" spans="1:57" ht="15" customHeight="1" x14ac:dyDescent="0.2">
      <c r="A8" s="109" t="str">
        <f>IF(C8&lt;&gt;"",設定!$C$4&amp;TEXT(ROW(A8)-7,"00"),"")</f>
        <v/>
      </c>
      <c r="B8" s="110" t="str">
        <f>IF(C8&lt;&gt;"",設定!$D$4,"")</f>
        <v/>
      </c>
      <c r="C8" s="586" t="str">
        <f>IF(D8&lt;&gt;"","学部","")</f>
        <v/>
      </c>
      <c r="D8" s="423" t="str">
        <f>IF(設定!B8&lt;&gt;0,設定!B8,"")</f>
        <v/>
      </c>
      <c r="E8" s="735" t="s">
        <v>1927</v>
      </c>
      <c r="F8" s="736" t="s">
        <v>1927</v>
      </c>
      <c r="G8" s="737" t="s">
        <v>1926</v>
      </c>
      <c r="H8" s="737" t="s">
        <v>1926</v>
      </c>
      <c r="I8" s="737" t="s">
        <v>1926</v>
      </c>
      <c r="J8" s="737" t="s">
        <v>1926</v>
      </c>
      <c r="K8" s="737" t="s">
        <v>1926</v>
      </c>
      <c r="L8" s="737" t="s">
        <v>1926</v>
      </c>
      <c r="M8" s="737" t="s">
        <v>1926</v>
      </c>
      <c r="N8" s="737" t="s">
        <v>1926</v>
      </c>
      <c r="O8" s="737" t="s">
        <v>1926</v>
      </c>
      <c r="P8" s="737" t="s">
        <v>1926</v>
      </c>
      <c r="Q8" s="737" t="s">
        <v>1926</v>
      </c>
      <c r="R8" s="737" t="s">
        <v>1926</v>
      </c>
      <c r="S8" s="737" t="s">
        <v>1926</v>
      </c>
      <c r="T8" s="737" t="s">
        <v>1926</v>
      </c>
      <c r="U8" s="737" t="s">
        <v>1926</v>
      </c>
      <c r="V8" s="737" t="s">
        <v>1926</v>
      </c>
      <c r="W8" s="934"/>
      <c r="X8" s="1001"/>
      <c r="Y8" s="145"/>
      <c r="Z8" s="83"/>
      <c r="AA8" s="83"/>
      <c r="AB8" s="83"/>
      <c r="AC8" s="65"/>
      <c r="AD8" s="145"/>
      <c r="AE8" s="83"/>
      <c r="AF8" s="83"/>
      <c r="AG8" s="83"/>
      <c r="AH8" s="145"/>
      <c r="AI8" s="83"/>
      <c r="AJ8" s="83"/>
      <c r="AK8" s="120"/>
      <c r="AL8" s="120"/>
      <c r="AM8" s="72"/>
      <c r="AN8" s="320" t="str">
        <f t="shared" ref="AN8:AN32" si="2">IF(SUM(AQ8,AS8:AW8)&gt;0,"←未入力あり","")</f>
        <v/>
      </c>
      <c r="AO8" s="320" t="str">
        <f t="shared" ref="AO8:AO32" si="3">IF(SUM(AX8:BE8)&gt;0,"←入力エラー","")</f>
        <v/>
      </c>
      <c r="AS8" s="414">
        <f t="shared" ref="AS8:AS32" si="4">IF($D8&lt;&gt;"",IF(W8="",1,0),0)</f>
        <v>0</v>
      </c>
      <c r="AT8" s="414">
        <f t="shared" ref="AT8:AT32" si="5">IF($D8&lt;&gt;"",IF(X8="",1,0),0)</f>
        <v>0</v>
      </c>
      <c r="AU8" s="414">
        <f t="shared" ref="AU8:AU32" si="6">IF(AND(W8="1：行っている",COUNTIF(Y8:AC8,"○")=0),1,0)</f>
        <v>0</v>
      </c>
      <c r="AV8" s="414">
        <f t="shared" ref="AV8:AV32" si="7">IF(AND(X8="1：行っている",COUNTIF(AD8:AG8,"○")=0),1,0)</f>
        <v>0</v>
      </c>
      <c r="AW8" s="418">
        <f t="shared" ref="AW8:AW32" si="8">IF(AND(OR(W8="1：行っている",X8="1：行っている"),COUNTIF(AH8:AM8,"○")=0),1,0)</f>
        <v>0</v>
      </c>
      <c r="AZ8" s="418">
        <f t="shared" ref="AZ8:AZ32" si="9">IF(AND(W8="2：行っていない",COUNTIF(Y8:AC8,"○")&gt;0),1,0)</f>
        <v>0</v>
      </c>
      <c r="BA8" s="418">
        <f t="shared" ref="BA8:BA32" si="10">IF(AND(X8="2：行っていない",COUNTIF(AD8:AG8,"○")&gt;0),1,0)</f>
        <v>0</v>
      </c>
      <c r="BB8" s="418">
        <f t="shared" ref="BB8:BB32" si="11">IF(AND(W8="2：行っていない",X8="2：行っていない",COUNTIF(AH8:AM8,"○")&gt;0),1,0)</f>
        <v>0</v>
      </c>
      <c r="BC8" s="418">
        <f t="shared" ref="BC8:BC32" si="12">IF(W8="2：行っていない",IF(COUNTA(Y8:AC8)&lt;&gt;0,1,0),0)</f>
        <v>0</v>
      </c>
      <c r="BD8" s="418">
        <f t="shared" ref="BD8:BD32" si="13">IF(X8="2：行っていない",IF(COUNTA(AD8:AG8)&lt;&gt;0,1,0),0)</f>
        <v>0</v>
      </c>
      <c r="BE8" s="418">
        <f t="shared" ref="BE8:BE32" si="14">IF(AND(W8="2：行っていない",X8="2：行っていない"),IF(COUNTA(AH8:AM8)&lt;&gt;0,1,0),0)</f>
        <v>0</v>
      </c>
    </row>
    <row r="9" spans="1:57" ht="15" customHeight="1" x14ac:dyDescent="0.2">
      <c r="A9" s="43" t="str">
        <f>IF(C9&lt;&gt;"",設定!$C$4&amp;TEXT(ROW(A9)-7,"00"),"")</f>
        <v/>
      </c>
      <c r="B9" s="44" t="str">
        <f>IF(C9&lt;&gt;"",設定!$D$4,"")</f>
        <v/>
      </c>
      <c r="C9" s="421" t="str">
        <f t="shared" ref="C9:C32" si="15">IF(D9&lt;&gt;"","学部","")</f>
        <v/>
      </c>
      <c r="D9" s="424" t="str">
        <f>IF(設定!B9&lt;&gt;0,設定!B9,"")</f>
        <v/>
      </c>
      <c r="E9" s="738" t="s">
        <v>1927</v>
      </c>
      <c r="F9" s="739" t="s">
        <v>1927</v>
      </c>
      <c r="G9" s="740" t="s">
        <v>1926</v>
      </c>
      <c r="H9" s="740" t="s">
        <v>1926</v>
      </c>
      <c r="I9" s="740" t="s">
        <v>1926</v>
      </c>
      <c r="J9" s="740" t="s">
        <v>1926</v>
      </c>
      <c r="K9" s="740" t="s">
        <v>1926</v>
      </c>
      <c r="L9" s="740" t="s">
        <v>1926</v>
      </c>
      <c r="M9" s="740" t="s">
        <v>1926</v>
      </c>
      <c r="N9" s="740" t="s">
        <v>1926</v>
      </c>
      <c r="O9" s="740" t="s">
        <v>1926</v>
      </c>
      <c r="P9" s="740" t="s">
        <v>1926</v>
      </c>
      <c r="Q9" s="740" t="s">
        <v>1926</v>
      </c>
      <c r="R9" s="740" t="s">
        <v>1926</v>
      </c>
      <c r="S9" s="740" t="s">
        <v>1926</v>
      </c>
      <c r="T9" s="740" t="s">
        <v>1926</v>
      </c>
      <c r="U9" s="740" t="s">
        <v>1926</v>
      </c>
      <c r="V9" s="740" t="s">
        <v>1926</v>
      </c>
      <c r="W9" s="141"/>
      <c r="X9" s="85"/>
      <c r="Y9" s="146"/>
      <c r="Z9" s="84"/>
      <c r="AA9" s="84"/>
      <c r="AB9" s="84"/>
      <c r="AC9" s="66"/>
      <c r="AD9" s="146"/>
      <c r="AE9" s="84"/>
      <c r="AF9" s="84"/>
      <c r="AG9" s="84"/>
      <c r="AH9" s="146"/>
      <c r="AI9" s="84"/>
      <c r="AJ9" s="84"/>
      <c r="AK9" s="121"/>
      <c r="AL9" s="121"/>
      <c r="AM9" s="73"/>
      <c r="AN9" s="320" t="str">
        <f t="shared" si="2"/>
        <v/>
      </c>
      <c r="AO9" s="320" t="str">
        <f t="shared" si="3"/>
        <v/>
      </c>
      <c r="AS9" s="414">
        <f t="shared" si="4"/>
        <v>0</v>
      </c>
      <c r="AT9" s="414">
        <f t="shared" si="5"/>
        <v>0</v>
      </c>
      <c r="AU9" s="414">
        <f t="shared" si="6"/>
        <v>0</v>
      </c>
      <c r="AV9" s="414">
        <f t="shared" si="7"/>
        <v>0</v>
      </c>
      <c r="AW9" s="418">
        <f t="shared" si="8"/>
        <v>0</v>
      </c>
      <c r="AZ9" s="418">
        <f t="shared" si="9"/>
        <v>0</v>
      </c>
      <c r="BA9" s="418">
        <f t="shared" si="10"/>
        <v>0</v>
      </c>
      <c r="BB9" s="418">
        <f t="shared" si="11"/>
        <v>0</v>
      </c>
      <c r="BC9" s="418">
        <f t="shared" si="12"/>
        <v>0</v>
      </c>
      <c r="BD9" s="418">
        <f t="shared" si="13"/>
        <v>0</v>
      </c>
      <c r="BE9" s="418">
        <f t="shared" si="14"/>
        <v>0</v>
      </c>
    </row>
    <row r="10" spans="1:57" ht="15" customHeight="1" x14ac:dyDescent="0.2">
      <c r="A10" s="43" t="str">
        <f>IF(C10&lt;&gt;"",設定!$C$4&amp;TEXT(ROW(A10)-7,"00"),"")</f>
        <v/>
      </c>
      <c r="B10" s="44" t="str">
        <f>IF(C10&lt;&gt;"",設定!$D$4,"")</f>
        <v/>
      </c>
      <c r="C10" s="421" t="str">
        <f t="shared" si="15"/>
        <v/>
      </c>
      <c r="D10" s="424" t="str">
        <f>IF(設定!B10&lt;&gt;0,設定!B10,"")</f>
        <v/>
      </c>
      <c r="E10" s="738" t="s">
        <v>1927</v>
      </c>
      <c r="F10" s="739" t="s">
        <v>1927</v>
      </c>
      <c r="G10" s="740" t="s">
        <v>1926</v>
      </c>
      <c r="H10" s="740" t="s">
        <v>1926</v>
      </c>
      <c r="I10" s="740" t="s">
        <v>1926</v>
      </c>
      <c r="J10" s="740" t="s">
        <v>1926</v>
      </c>
      <c r="K10" s="740" t="s">
        <v>1926</v>
      </c>
      <c r="L10" s="740" t="s">
        <v>1926</v>
      </c>
      <c r="M10" s="740" t="s">
        <v>1926</v>
      </c>
      <c r="N10" s="740" t="s">
        <v>1926</v>
      </c>
      <c r="O10" s="740" t="s">
        <v>1926</v>
      </c>
      <c r="P10" s="740" t="s">
        <v>1926</v>
      </c>
      <c r="Q10" s="740" t="s">
        <v>1926</v>
      </c>
      <c r="R10" s="740" t="s">
        <v>1926</v>
      </c>
      <c r="S10" s="740" t="s">
        <v>1926</v>
      </c>
      <c r="T10" s="740" t="s">
        <v>1926</v>
      </c>
      <c r="U10" s="740" t="s">
        <v>1926</v>
      </c>
      <c r="V10" s="740" t="s">
        <v>1926</v>
      </c>
      <c r="W10" s="141"/>
      <c r="X10" s="85"/>
      <c r="Y10" s="146"/>
      <c r="Z10" s="84"/>
      <c r="AA10" s="84"/>
      <c r="AB10" s="84"/>
      <c r="AC10" s="66"/>
      <c r="AD10" s="146"/>
      <c r="AE10" s="84"/>
      <c r="AF10" s="84"/>
      <c r="AG10" s="84"/>
      <c r="AH10" s="146"/>
      <c r="AI10" s="84"/>
      <c r="AJ10" s="84"/>
      <c r="AK10" s="121"/>
      <c r="AL10" s="121"/>
      <c r="AM10" s="73"/>
      <c r="AN10" s="320" t="str">
        <f t="shared" si="2"/>
        <v/>
      </c>
      <c r="AO10" s="320" t="str">
        <f t="shared" si="3"/>
        <v/>
      </c>
      <c r="AS10" s="414">
        <f t="shared" si="4"/>
        <v>0</v>
      </c>
      <c r="AT10" s="414">
        <f t="shared" si="5"/>
        <v>0</v>
      </c>
      <c r="AU10" s="414">
        <f t="shared" si="6"/>
        <v>0</v>
      </c>
      <c r="AV10" s="414">
        <f t="shared" si="7"/>
        <v>0</v>
      </c>
      <c r="AW10" s="418">
        <f t="shared" si="8"/>
        <v>0</v>
      </c>
      <c r="AZ10" s="418">
        <f t="shared" si="9"/>
        <v>0</v>
      </c>
      <c r="BA10" s="418">
        <f t="shared" si="10"/>
        <v>0</v>
      </c>
      <c r="BB10" s="418">
        <f t="shared" si="11"/>
        <v>0</v>
      </c>
      <c r="BC10" s="418">
        <f t="shared" si="12"/>
        <v>0</v>
      </c>
      <c r="BD10" s="418">
        <f t="shared" si="13"/>
        <v>0</v>
      </c>
      <c r="BE10" s="418">
        <f t="shared" si="14"/>
        <v>0</v>
      </c>
    </row>
    <row r="11" spans="1:57" ht="15" customHeight="1" x14ac:dyDescent="0.2">
      <c r="A11" s="43" t="str">
        <f>IF(C11&lt;&gt;"",設定!$C$4&amp;TEXT(ROW(A11)-7,"00"),"")</f>
        <v/>
      </c>
      <c r="B11" s="44" t="str">
        <f>IF(C11&lt;&gt;"",設定!$D$4,"")</f>
        <v/>
      </c>
      <c r="C11" s="421" t="str">
        <f t="shared" si="15"/>
        <v/>
      </c>
      <c r="D11" s="424" t="str">
        <f>IF(設定!B11&lt;&gt;0,設定!B11,"")</f>
        <v/>
      </c>
      <c r="E11" s="738" t="s">
        <v>1927</v>
      </c>
      <c r="F11" s="739" t="s">
        <v>1927</v>
      </c>
      <c r="G11" s="740" t="s">
        <v>1926</v>
      </c>
      <c r="H11" s="740" t="s">
        <v>1926</v>
      </c>
      <c r="I11" s="740" t="s">
        <v>1926</v>
      </c>
      <c r="J11" s="740" t="s">
        <v>1926</v>
      </c>
      <c r="K11" s="740" t="s">
        <v>1926</v>
      </c>
      <c r="L11" s="740" t="s">
        <v>1926</v>
      </c>
      <c r="M11" s="740" t="s">
        <v>1926</v>
      </c>
      <c r="N11" s="740" t="s">
        <v>1926</v>
      </c>
      <c r="O11" s="740" t="s">
        <v>1926</v>
      </c>
      <c r="P11" s="740" t="s">
        <v>1926</v>
      </c>
      <c r="Q11" s="740" t="s">
        <v>1926</v>
      </c>
      <c r="R11" s="740" t="s">
        <v>1926</v>
      </c>
      <c r="S11" s="740" t="s">
        <v>1926</v>
      </c>
      <c r="T11" s="740" t="s">
        <v>1926</v>
      </c>
      <c r="U11" s="740" t="s">
        <v>1926</v>
      </c>
      <c r="V11" s="740" t="s">
        <v>1926</v>
      </c>
      <c r="W11" s="141"/>
      <c r="X11" s="85"/>
      <c r="Y11" s="146"/>
      <c r="Z11" s="84"/>
      <c r="AA11" s="84"/>
      <c r="AB11" s="84"/>
      <c r="AC11" s="66"/>
      <c r="AD11" s="146"/>
      <c r="AE11" s="84"/>
      <c r="AF11" s="84"/>
      <c r="AG11" s="84"/>
      <c r="AH11" s="146"/>
      <c r="AI11" s="84"/>
      <c r="AJ11" s="84"/>
      <c r="AK11" s="121"/>
      <c r="AL11" s="121"/>
      <c r="AM11" s="73"/>
      <c r="AN11" s="320" t="str">
        <f t="shared" si="2"/>
        <v/>
      </c>
      <c r="AO11" s="320" t="str">
        <f t="shared" si="3"/>
        <v/>
      </c>
      <c r="AS11" s="414">
        <f t="shared" si="4"/>
        <v>0</v>
      </c>
      <c r="AT11" s="414">
        <f t="shared" si="5"/>
        <v>0</v>
      </c>
      <c r="AU11" s="414">
        <f t="shared" si="6"/>
        <v>0</v>
      </c>
      <c r="AV11" s="414">
        <f t="shared" si="7"/>
        <v>0</v>
      </c>
      <c r="AW11" s="418">
        <f t="shared" si="8"/>
        <v>0</v>
      </c>
      <c r="AZ11" s="418">
        <f t="shared" si="9"/>
        <v>0</v>
      </c>
      <c r="BA11" s="418">
        <f t="shared" si="10"/>
        <v>0</v>
      </c>
      <c r="BB11" s="418">
        <f t="shared" si="11"/>
        <v>0</v>
      </c>
      <c r="BC11" s="418">
        <f t="shared" si="12"/>
        <v>0</v>
      </c>
      <c r="BD11" s="418">
        <f t="shared" si="13"/>
        <v>0</v>
      </c>
      <c r="BE11" s="418">
        <f t="shared" si="14"/>
        <v>0</v>
      </c>
    </row>
    <row r="12" spans="1:57" ht="15" customHeight="1" x14ac:dyDescent="0.2">
      <c r="A12" s="107" t="str">
        <f>IF(C12&lt;&gt;"",設定!$C$4&amp;TEXT(ROW(A12)-7,"00"),"")</f>
        <v/>
      </c>
      <c r="B12" s="108" t="str">
        <f>IF(C12&lt;&gt;"",設定!$D$4,"")</f>
        <v/>
      </c>
      <c r="C12" s="584" t="str">
        <f t="shared" si="15"/>
        <v/>
      </c>
      <c r="D12" s="425" t="str">
        <f>IF(設定!B12&lt;&gt;0,設定!B12,"")</f>
        <v/>
      </c>
      <c r="E12" s="744" t="s">
        <v>1927</v>
      </c>
      <c r="F12" s="745" t="s">
        <v>1927</v>
      </c>
      <c r="G12" s="746" t="s">
        <v>1926</v>
      </c>
      <c r="H12" s="746" t="s">
        <v>1926</v>
      </c>
      <c r="I12" s="746" t="s">
        <v>1926</v>
      </c>
      <c r="J12" s="746" t="s">
        <v>1926</v>
      </c>
      <c r="K12" s="746" t="s">
        <v>1926</v>
      </c>
      <c r="L12" s="746" t="s">
        <v>1926</v>
      </c>
      <c r="M12" s="746" t="s">
        <v>1926</v>
      </c>
      <c r="N12" s="746" t="s">
        <v>1926</v>
      </c>
      <c r="O12" s="746" t="s">
        <v>1926</v>
      </c>
      <c r="P12" s="746" t="s">
        <v>1926</v>
      </c>
      <c r="Q12" s="746" t="s">
        <v>1926</v>
      </c>
      <c r="R12" s="746" t="s">
        <v>1926</v>
      </c>
      <c r="S12" s="746" t="s">
        <v>1926</v>
      </c>
      <c r="T12" s="746" t="s">
        <v>1926</v>
      </c>
      <c r="U12" s="746" t="s">
        <v>1926</v>
      </c>
      <c r="V12" s="746" t="s">
        <v>1926</v>
      </c>
      <c r="W12" s="142"/>
      <c r="X12" s="87"/>
      <c r="Y12" s="147"/>
      <c r="Z12" s="86"/>
      <c r="AA12" s="86"/>
      <c r="AB12" s="86"/>
      <c r="AC12" s="67"/>
      <c r="AD12" s="147"/>
      <c r="AE12" s="86"/>
      <c r="AF12" s="86"/>
      <c r="AG12" s="86"/>
      <c r="AH12" s="147"/>
      <c r="AI12" s="86"/>
      <c r="AJ12" s="86"/>
      <c r="AK12" s="122"/>
      <c r="AL12" s="122"/>
      <c r="AM12" s="74"/>
      <c r="AN12" s="320" t="str">
        <f t="shared" si="2"/>
        <v/>
      </c>
      <c r="AO12" s="320" t="str">
        <f t="shared" si="3"/>
        <v/>
      </c>
      <c r="AS12" s="414">
        <f t="shared" si="4"/>
        <v>0</v>
      </c>
      <c r="AT12" s="414">
        <f t="shared" si="5"/>
        <v>0</v>
      </c>
      <c r="AU12" s="414">
        <f t="shared" si="6"/>
        <v>0</v>
      </c>
      <c r="AV12" s="414">
        <f t="shared" si="7"/>
        <v>0</v>
      </c>
      <c r="AW12" s="418">
        <f t="shared" si="8"/>
        <v>0</v>
      </c>
      <c r="AZ12" s="418">
        <f t="shared" si="9"/>
        <v>0</v>
      </c>
      <c r="BA12" s="418">
        <f t="shared" si="10"/>
        <v>0</v>
      </c>
      <c r="BB12" s="418">
        <f t="shared" si="11"/>
        <v>0</v>
      </c>
      <c r="BC12" s="418">
        <f t="shared" si="12"/>
        <v>0</v>
      </c>
      <c r="BD12" s="418">
        <f t="shared" si="13"/>
        <v>0</v>
      </c>
      <c r="BE12" s="418">
        <f t="shared" si="14"/>
        <v>0</v>
      </c>
    </row>
    <row r="13" spans="1:57" ht="15" customHeight="1" x14ac:dyDescent="0.2">
      <c r="A13" s="105" t="str">
        <f>IF(C13&lt;&gt;"",設定!$C$4&amp;TEXT(ROW(A13)-7,"00"),"")</f>
        <v/>
      </c>
      <c r="B13" s="106" t="str">
        <f>IF(C13&lt;&gt;"",設定!$D$4,"")</f>
        <v/>
      </c>
      <c r="C13" s="583" t="str">
        <f t="shared" si="15"/>
        <v/>
      </c>
      <c r="D13" s="426" t="str">
        <f>IF(設定!B13&lt;&gt;0,設定!B13,"")</f>
        <v/>
      </c>
      <c r="E13" s="747" t="s">
        <v>1927</v>
      </c>
      <c r="F13" s="748" t="s">
        <v>1927</v>
      </c>
      <c r="G13" s="749" t="s">
        <v>1926</v>
      </c>
      <c r="H13" s="749" t="s">
        <v>1926</v>
      </c>
      <c r="I13" s="749" t="s">
        <v>1926</v>
      </c>
      <c r="J13" s="749" t="s">
        <v>1926</v>
      </c>
      <c r="K13" s="749" t="s">
        <v>1926</v>
      </c>
      <c r="L13" s="749" t="s">
        <v>1926</v>
      </c>
      <c r="M13" s="749" t="s">
        <v>1926</v>
      </c>
      <c r="N13" s="749" t="s">
        <v>1926</v>
      </c>
      <c r="O13" s="749" t="s">
        <v>1926</v>
      </c>
      <c r="P13" s="749" t="s">
        <v>1926</v>
      </c>
      <c r="Q13" s="749" t="s">
        <v>1926</v>
      </c>
      <c r="R13" s="749" t="s">
        <v>1926</v>
      </c>
      <c r="S13" s="749" t="s">
        <v>1926</v>
      </c>
      <c r="T13" s="749" t="s">
        <v>1926</v>
      </c>
      <c r="U13" s="749" t="s">
        <v>1926</v>
      </c>
      <c r="V13" s="749" t="s">
        <v>1926</v>
      </c>
      <c r="W13" s="143"/>
      <c r="X13" s="89"/>
      <c r="Y13" s="148"/>
      <c r="Z13" s="88"/>
      <c r="AA13" s="88"/>
      <c r="AB13" s="88"/>
      <c r="AC13" s="68"/>
      <c r="AD13" s="148"/>
      <c r="AE13" s="88"/>
      <c r="AF13" s="88"/>
      <c r="AG13" s="88"/>
      <c r="AH13" s="148"/>
      <c r="AI13" s="88"/>
      <c r="AJ13" s="88"/>
      <c r="AK13" s="123"/>
      <c r="AL13" s="123"/>
      <c r="AM13" s="75"/>
      <c r="AN13" s="320" t="str">
        <f t="shared" si="2"/>
        <v/>
      </c>
      <c r="AO13" s="320" t="str">
        <f t="shared" si="3"/>
        <v/>
      </c>
      <c r="AS13" s="414">
        <f t="shared" si="4"/>
        <v>0</v>
      </c>
      <c r="AT13" s="414">
        <f t="shared" si="5"/>
        <v>0</v>
      </c>
      <c r="AU13" s="414">
        <f t="shared" si="6"/>
        <v>0</v>
      </c>
      <c r="AV13" s="414">
        <f t="shared" si="7"/>
        <v>0</v>
      </c>
      <c r="AW13" s="418">
        <f t="shared" si="8"/>
        <v>0</v>
      </c>
      <c r="AZ13" s="418">
        <f t="shared" si="9"/>
        <v>0</v>
      </c>
      <c r="BA13" s="418">
        <f t="shared" si="10"/>
        <v>0</v>
      </c>
      <c r="BB13" s="418">
        <f t="shared" si="11"/>
        <v>0</v>
      </c>
      <c r="BC13" s="418">
        <f t="shared" si="12"/>
        <v>0</v>
      </c>
      <c r="BD13" s="418">
        <f t="shared" si="13"/>
        <v>0</v>
      </c>
      <c r="BE13" s="418">
        <f t="shared" si="14"/>
        <v>0</v>
      </c>
    </row>
    <row r="14" spans="1:57" ht="15" customHeight="1" x14ac:dyDescent="0.2">
      <c r="A14" s="43" t="str">
        <f>IF(C14&lt;&gt;"",設定!$C$4&amp;TEXT(ROW(A14)-7,"00"),"")</f>
        <v/>
      </c>
      <c r="B14" s="44" t="str">
        <f>IF(C14&lt;&gt;"",設定!$D$4,"")</f>
        <v/>
      </c>
      <c r="C14" s="421" t="str">
        <f t="shared" si="15"/>
        <v/>
      </c>
      <c r="D14" s="424" t="str">
        <f>IF(設定!B14&lt;&gt;0,設定!B14,"")</f>
        <v/>
      </c>
      <c r="E14" s="738" t="s">
        <v>1927</v>
      </c>
      <c r="F14" s="739" t="s">
        <v>1927</v>
      </c>
      <c r="G14" s="740" t="s">
        <v>1926</v>
      </c>
      <c r="H14" s="740" t="s">
        <v>1926</v>
      </c>
      <c r="I14" s="740" t="s">
        <v>1926</v>
      </c>
      <c r="J14" s="740" t="s">
        <v>1926</v>
      </c>
      <c r="K14" s="740" t="s">
        <v>1926</v>
      </c>
      <c r="L14" s="740" t="s">
        <v>1926</v>
      </c>
      <c r="M14" s="740" t="s">
        <v>1926</v>
      </c>
      <c r="N14" s="740" t="s">
        <v>1926</v>
      </c>
      <c r="O14" s="740" t="s">
        <v>1926</v>
      </c>
      <c r="P14" s="740" t="s">
        <v>1926</v>
      </c>
      <c r="Q14" s="740" t="s">
        <v>1926</v>
      </c>
      <c r="R14" s="740" t="s">
        <v>1926</v>
      </c>
      <c r="S14" s="740" t="s">
        <v>1926</v>
      </c>
      <c r="T14" s="740" t="s">
        <v>1926</v>
      </c>
      <c r="U14" s="740" t="s">
        <v>1926</v>
      </c>
      <c r="V14" s="740" t="s">
        <v>1926</v>
      </c>
      <c r="W14" s="141"/>
      <c r="X14" s="85"/>
      <c r="Y14" s="146"/>
      <c r="Z14" s="84"/>
      <c r="AA14" s="84"/>
      <c r="AB14" s="84"/>
      <c r="AC14" s="66"/>
      <c r="AD14" s="146"/>
      <c r="AE14" s="84"/>
      <c r="AF14" s="84"/>
      <c r="AG14" s="84"/>
      <c r="AH14" s="146"/>
      <c r="AI14" s="84"/>
      <c r="AJ14" s="84"/>
      <c r="AK14" s="121"/>
      <c r="AL14" s="121"/>
      <c r="AM14" s="73"/>
      <c r="AN14" s="320" t="str">
        <f t="shared" si="2"/>
        <v/>
      </c>
      <c r="AO14" s="320" t="str">
        <f t="shared" si="3"/>
        <v/>
      </c>
      <c r="AS14" s="414">
        <f t="shared" si="4"/>
        <v>0</v>
      </c>
      <c r="AT14" s="414">
        <f t="shared" si="5"/>
        <v>0</v>
      </c>
      <c r="AU14" s="414">
        <f t="shared" si="6"/>
        <v>0</v>
      </c>
      <c r="AV14" s="414">
        <f t="shared" si="7"/>
        <v>0</v>
      </c>
      <c r="AW14" s="418">
        <f t="shared" si="8"/>
        <v>0</v>
      </c>
      <c r="AZ14" s="418">
        <f t="shared" si="9"/>
        <v>0</v>
      </c>
      <c r="BA14" s="418">
        <f t="shared" si="10"/>
        <v>0</v>
      </c>
      <c r="BB14" s="418">
        <f t="shared" si="11"/>
        <v>0</v>
      </c>
      <c r="BC14" s="418">
        <f t="shared" si="12"/>
        <v>0</v>
      </c>
      <c r="BD14" s="418">
        <f t="shared" si="13"/>
        <v>0</v>
      </c>
      <c r="BE14" s="418">
        <f t="shared" si="14"/>
        <v>0</v>
      </c>
    </row>
    <row r="15" spans="1:57" ht="15" customHeight="1" x14ac:dyDescent="0.2">
      <c r="A15" s="43" t="str">
        <f>IF(C15&lt;&gt;"",設定!$C$4&amp;TEXT(ROW(A15)-7,"00"),"")</f>
        <v/>
      </c>
      <c r="B15" s="44" t="str">
        <f>IF(C15&lt;&gt;"",設定!$D$4,"")</f>
        <v/>
      </c>
      <c r="C15" s="421" t="str">
        <f t="shared" si="15"/>
        <v/>
      </c>
      <c r="D15" s="424" t="str">
        <f>IF(設定!B15&lt;&gt;0,設定!B15,"")</f>
        <v/>
      </c>
      <c r="E15" s="738" t="s">
        <v>1927</v>
      </c>
      <c r="F15" s="739" t="s">
        <v>1927</v>
      </c>
      <c r="G15" s="740" t="s">
        <v>1926</v>
      </c>
      <c r="H15" s="740" t="s">
        <v>1926</v>
      </c>
      <c r="I15" s="740" t="s">
        <v>1926</v>
      </c>
      <c r="J15" s="740" t="s">
        <v>1926</v>
      </c>
      <c r="K15" s="740" t="s">
        <v>1926</v>
      </c>
      <c r="L15" s="740" t="s">
        <v>1926</v>
      </c>
      <c r="M15" s="740" t="s">
        <v>1926</v>
      </c>
      <c r="N15" s="740" t="s">
        <v>1926</v>
      </c>
      <c r="O15" s="740" t="s">
        <v>1926</v>
      </c>
      <c r="P15" s="740" t="s">
        <v>1926</v>
      </c>
      <c r="Q15" s="740" t="s">
        <v>1926</v>
      </c>
      <c r="R15" s="740" t="s">
        <v>1926</v>
      </c>
      <c r="S15" s="740" t="s">
        <v>1926</v>
      </c>
      <c r="T15" s="740" t="s">
        <v>1926</v>
      </c>
      <c r="U15" s="740" t="s">
        <v>1926</v>
      </c>
      <c r="V15" s="740" t="s">
        <v>1926</v>
      </c>
      <c r="W15" s="141"/>
      <c r="X15" s="85"/>
      <c r="Y15" s="146"/>
      <c r="Z15" s="84"/>
      <c r="AA15" s="84"/>
      <c r="AB15" s="84"/>
      <c r="AC15" s="66"/>
      <c r="AD15" s="146"/>
      <c r="AE15" s="84"/>
      <c r="AF15" s="84"/>
      <c r="AG15" s="84"/>
      <c r="AH15" s="146"/>
      <c r="AI15" s="84"/>
      <c r="AJ15" s="84"/>
      <c r="AK15" s="121"/>
      <c r="AL15" s="121"/>
      <c r="AM15" s="73"/>
      <c r="AN15" s="320" t="str">
        <f t="shared" si="2"/>
        <v/>
      </c>
      <c r="AO15" s="320" t="str">
        <f t="shared" si="3"/>
        <v/>
      </c>
      <c r="AS15" s="414">
        <f t="shared" si="4"/>
        <v>0</v>
      </c>
      <c r="AT15" s="414">
        <f t="shared" si="5"/>
        <v>0</v>
      </c>
      <c r="AU15" s="414">
        <f t="shared" si="6"/>
        <v>0</v>
      </c>
      <c r="AV15" s="414">
        <f t="shared" si="7"/>
        <v>0</v>
      </c>
      <c r="AW15" s="418">
        <f t="shared" si="8"/>
        <v>0</v>
      </c>
      <c r="AZ15" s="418">
        <f t="shared" si="9"/>
        <v>0</v>
      </c>
      <c r="BA15" s="418">
        <f t="shared" si="10"/>
        <v>0</v>
      </c>
      <c r="BB15" s="418">
        <f t="shared" si="11"/>
        <v>0</v>
      </c>
      <c r="BC15" s="418">
        <f t="shared" si="12"/>
        <v>0</v>
      </c>
      <c r="BD15" s="418">
        <f t="shared" si="13"/>
        <v>0</v>
      </c>
      <c r="BE15" s="418">
        <f t="shared" si="14"/>
        <v>0</v>
      </c>
    </row>
    <row r="16" spans="1:57" ht="15" customHeight="1" x14ac:dyDescent="0.2">
      <c r="A16" s="43" t="str">
        <f>IF(C16&lt;&gt;"",設定!$C$4&amp;TEXT(ROW(A16)-7,"00"),"")</f>
        <v/>
      </c>
      <c r="B16" s="44" t="str">
        <f>IF(C16&lt;&gt;"",設定!$D$4,"")</f>
        <v/>
      </c>
      <c r="C16" s="421" t="str">
        <f t="shared" si="15"/>
        <v/>
      </c>
      <c r="D16" s="424" t="str">
        <f>IF(設定!B16&lt;&gt;0,設定!B16,"")</f>
        <v/>
      </c>
      <c r="E16" s="738" t="s">
        <v>1927</v>
      </c>
      <c r="F16" s="739" t="s">
        <v>1927</v>
      </c>
      <c r="G16" s="740" t="s">
        <v>1926</v>
      </c>
      <c r="H16" s="740" t="s">
        <v>1926</v>
      </c>
      <c r="I16" s="740" t="s">
        <v>1926</v>
      </c>
      <c r="J16" s="740" t="s">
        <v>1926</v>
      </c>
      <c r="K16" s="740" t="s">
        <v>1926</v>
      </c>
      <c r="L16" s="740" t="s">
        <v>1926</v>
      </c>
      <c r="M16" s="740" t="s">
        <v>1926</v>
      </c>
      <c r="N16" s="740" t="s">
        <v>1926</v>
      </c>
      <c r="O16" s="740" t="s">
        <v>1926</v>
      </c>
      <c r="P16" s="740" t="s">
        <v>1926</v>
      </c>
      <c r="Q16" s="740" t="s">
        <v>1926</v>
      </c>
      <c r="R16" s="740" t="s">
        <v>1926</v>
      </c>
      <c r="S16" s="740" t="s">
        <v>1926</v>
      </c>
      <c r="T16" s="740" t="s">
        <v>1926</v>
      </c>
      <c r="U16" s="740" t="s">
        <v>1926</v>
      </c>
      <c r="V16" s="740" t="s">
        <v>1926</v>
      </c>
      <c r="W16" s="141"/>
      <c r="X16" s="85"/>
      <c r="Y16" s="146"/>
      <c r="Z16" s="84"/>
      <c r="AA16" s="84"/>
      <c r="AB16" s="84"/>
      <c r="AC16" s="66"/>
      <c r="AD16" s="146"/>
      <c r="AE16" s="84"/>
      <c r="AF16" s="84"/>
      <c r="AG16" s="84"/>
      <c r="AH16" s="146"/>
      <c r="AI16" s="84"/>
      <c r="AJ16" s="84"/>
      <c r="AK16" s="121"/>
      <c r="AL16" s="121"/>
      <c r="AM16" s="73"/>
      <c r="AN16" s="320" t="str">
        <f t="shared" si="2"/>
        <v/>
      </c>
      <c r="AO16" s="320" t="str">
        <f t="shared" si="3"/>
        <v/>
      </c>
      <c r="AS16" s="414">
        <f t="shared" si="4"/>
        <v>0</v>
      </c>
      <c r="AT16" s="414">
        <f t="shared" si="5"/>
        <v>0</v>
      </c>
      <c r="AU16" s="414">
        <f t="shared" si="6"/>
        <v>0</v>
      </c>
      <c r="AV16" s="414">
        <f t="shared" si="7"/>
        <v>0</v>
      </c>
      <c r="AW16" s="418">
        <f t="shared" si="8"/>
        <v>0</v>
      </c>
      <c r="AZ16" s="418">
        <f t="shared" si="9"/>
        <v>0</v>
      </c>
      <c r="BA16" s="418">
        <f t="shared" si="10"/>
        <v>0</v>
      </c>
      <c r="BB16" s="418">
        <f t="shared" si="11"/>
        <v>0</v>
      </c>
      <c r="BC16" s="418">
        <f t="shared" si="12"/>
        <v>0</v>
      </c>
      <c r="BD16" s="418">
        <f t="shared" si="13"/>
        <v>0</v>
      </c>
      <c r="BE16" s="418">
        <f t="shared" si="14"/>
        <v>0</v>
      </c>
    </row>
    <row r="17" spans="1:57" ht="15" customHeight="1" x14ac:dyDescent="0.2">
      <c r="A17" s="111" t="str">
        <f>IF(C17&lt;&gt;"",設定!$C$4&amp;TEXT(ROW(A17)-7,"00"),"")</f>
        <v/>
      </c>
      <c r="B17" s="112" t="str">
        <f>IF(C17&lt;&gt;"",設定!$D$4,"")</f>
        <v/>
      </c>
      <c r="C17" s="585" t="str">
        <f t="shared" si="15"/>
        <v/>
      </c>
      <c r="D17" s="427" t="str">
        <f>IF(設定!B17&lt;&gt;0,設定!B17,"")</f>
        <v/>
      </c>
      <c r="E17" s="741" t="s">
        <v>1927</v>
      </c>
      <c r="F17" s="742" t="s">
        <v>1927</v>
      </c>
      <c r="G17" s="743" t="s">
        <v>1926</v>
      </c>
      <c r="H17" s="743" t="s">
        <v>1926</v>
      </c>
      <c r="I17" s="743" t="s">
        <v>1926</v>
      </c>
      <c r="J17" s="743" t="s">
        <v>1926</v>
      </c>
      <c r="K17" s="743" t="s">
        <v>1926</v>
      </c>
      <c r="L17" s="743" t="s">
        <v>1926</v>
      </c>
      <c r="M17" s="743" t="s">
        <v>1926</v>
      </c>
      <c r="N17" s="743" t="s">
        <v>1926</v>
      </c>
      <c r="O17" s="743" t="s">
        <v>1926</v>
      </c>
      <c r="P17" s="743" t="s">
        <v>1926</v>
      </c>
      <c r="Q17" s="743" t="s">
        <v>1926</v>
      </c>
      <c r="R17" s="743" t="s">
        <v>1926</v>
      </c>
      <c r="S17" s="743" t="s">
        <v>1926</v>
      </c>
      <c r="T17" s="743" t="s">
        <v>1926</v>
      </c>
      <c r="U17" s="743" t="s">
        <v>1926</v>
      </c>
      <c r="V17" s="743" t="s">
        <v>1926</v>
      </c>
      <c r="W17" s="144"/>
      <c r="X17" s="91"/>
      <c r="Y17" s="149"/>
      <c r="Z17" s="90"/>
      <c r="AA17" s="90"/>
      <c r="AB17" s="90"/>
      <c r="AC17" s="69"/>
      <c r="AD17" s="149"/>
      <c r="AE17" s="90"/>
      <c r="AF17" s="90"/>
      <c r="AG17" s="90"/>
      <c r="AH17" s="149"/>
      <c r="AI17" s="90"/>
      <c r="AJ17" s="90"/>
      <c r="AK17" s="124"/>
      <c r="AL17" s="124"/>
      <c r="AM17" s="76"/>
      <c r="AN17" s="320" t="str">
        <f t="shared" si="2"/>
        <v/>
      </c>
      <c r="AO17" s="320" t="str">
        <f t="shared" si="3"/>
        <v/>
      </c>
      <c r="AS17" s="414">
        <f t="shared" si="4"/>
        <v>0</v>
      </c>
      <c r="AT17" s="414">
        <f t="shared" si="5"/>
        <v>0</v>
      </c>
      <c r="AU17" s="414">
        <f t="shared" si="6"/>
        <v>0</v>
      </c>
      <c r="AV17" s="414">
        <f t="shared" si="7"/>
        <v>0</v>
      </c>
      <c r="AW17" s="418">
        <f t="shared" si="8"/>
        <v>0</v>
      </c>
      <c r="AZ17" s="418">
        <f t="shared" si="9"/>
        <v>0</v>
      </c>
      <c r="BA17" s="418">
        <f t="shared" si="10"/>
        <v>0</v>
      </c>
      <c r="BB17" s="418">
        <f t="shared" si="11"/>
        <v>0</v>
      </c>
      <c r="BC17" s="418">
        <f t="shared" si="12"/>
        <v>0</v>
      </c>
      <c r="BD17" s="418">
        <f t="shared" si="13"/>
        <v>0</v>
      </c>
      <c r="BE17" s="418">
        <f t="shared" si="14"/>
        <v>0</v>
      </c>
    </row>
    <row r="18" spans="1:57" ht="15" customHeight="1" x14ac:dyDescent="0.2">
      <c r="A18" s="109" t="str">
        <f>IF(C18&lt;&gt;"",設定!$C$4&amp;TEXT(ROW(A18)-7,"00"),"")</f>
        <v/>
      </c>
      <c r="B18" s="110" t="str">
        <f>IF(C18&lt;&gt;"",設定!$D$4,"")</f>
        <v/>
      </c>
      <c r="C18" s="586" t="str">
        <f t="shared" si="15"/>
        <v/>
      </c>
      <c r="D18" s="428" t="str">
        <f>IF(設定!B18&lt;&gt;0,設定!B18,"")</f>
        <v/>
      </c>
      <c r="E18" s="747" t="s">
        <v>1927</v>
      </c>
      <c r="F18" s="748" t="s">
        <v>1927</v>
      </c>
      <c r="G18" s="749" t="s">
        <v>1926</v>
      </c>
      <c r="H18" s="749" t="s">
        <v>1926</v>
      </c>
      <c r="I18" s="749" t="s">
        <v>1926</v>
      </c>
      <c r="J18" s="749" t="s">
        <v>1926</v>
      </c>
      <c r="K18" s="749" t="s">
        <v>1926</v>
      </c>
      <c r="L18" s="749" t="s">
        <v>1926</v>
      </c>
      <c r="M18" s="749" t="s">
        <v>1926</v>
      </c>
      <c r="N18" s="749" t="s">
        <v>1926</v>
      </c>
      <c r="O18" s="749" t="s">
        <v>1926</v>
      </c>
      <c r="P18" s="749" t="s">
        <v>1926</v>
      </c>
      <c r="Q18" s="749" t="s">
        <v>1926</v>
      </c>
      <c r="R18" s="749" t="s">
        <v>1926</v>
      </c>
      <c r="S18" s="749" t="s">
        <v>1926</v>
      </c>
      <c r="T18" s="749" t="s">
        <v>1926</v>
      </c>
      <c r="U18" s="749" t="s">
        <v>1926</v>
      </c>
      <c r="V18" s="749" t="s">
        <v>1926</v>
      </c>
      <c r="W18" s="143"/>
      <c r="X18" s="89"/>
      <c r="Y18" s="150"/>
      <c r="Z18" s="92"/>
      <c r="AA18" s="92"/>
      <c r="AB18" s="92"/>
      <c r="AC18" s="70"/>
      <c r="AD18" s="150"/>
      <c r="AE18" s="92"/>
      <c r="AF18" s="92"/>
      <c r="AG18" s="92"/>
      <c r="AH18" s="150"/>
      <c r="AI18" s="92"/>
      <c r="AJ18" s="92"/>
      <c r="AK18" s="125"/>
      <c r="AL18" s="125"/>
      <c r="AM18" s="77"/>
      <c r="AN18" s="320" t="str">
        <f t="shared" si="2"/>
        <v/>
      </c>
      <c r="AO18" s="320" t="str">
        <f t="shared" si="3"/>
        <v/>
      </c>
      <c r="AS18" s="414">
        <f t="shared" si="4"/>
        <v>0</v>
      </c>
      <c r="AT18" s="414">
        <f t="shared" si="5"/>
        <v>0</v>
      </c>
      <c r="AU18" s="414">
        <f t="shared" si="6"/>
        <v>0</v>
      </c>
      <c r="AV18" s="414">
        <f t="shared" si="7"/>
        <v>0</v>
      </c>
      <c r="AW18" s="418">
        <f t="shared" si="8"/>
        <v>0</v>
      </c>
      <c r="AZ18" s="418">
        <f t="shared" si="9"/>
        <v>0</v>
      </c>
      <c r="BA18" s="418">
        <f t="shared" si="10"/>
        <v>0</v>
      </c>
      <c r="BB18" s="418">
        <f t="shared" si="11"/>
        <v>0</v>
      </c>
      <c r="BC18" s="418">
        <f t="shared" si="12"/>
        <v>0</v>
      </c>
      <c r="BD18" s="418">
        <f t="shared" si="13"/>
        <v>0</v>
      </c>
      <c r="BE18" s="418">
        <f t="shared" si="14"/>
        <v>0</v>
      </c>
    </row>
    <row r="19" spans="1:57" ht="15" customHeight="1" x14ac:dyDescent="0.2">
      <c r="A19" s="43" t="str">
        <f>IF(C19&lt;&gt;"",設定!$C$4&amp;TEXT(ROW(A19)-7,"00"),"")</f>
        <v/>
      </c>
      <c r="B19" s="44" t="str">
        <f>IF(C19&lt;&gt;"",設定!$D$4,"")</f>
        <v/>
      </c>
      <c r="C19" s="421" t="str">
        <f t="shared" si="15"/>
        <v/>
      </c>
      <c r="D19" s="424" t="str">
        <f>IF(設定!B19&lt;&gt;0,設定!B19,"")</f>
        <v/>
      </c>
      <c r="E19" s="738" t="s">
        <v>1927</v>
      </c>
      <c r="F19" s="739" t="s">
        <v>1927</v>
      </c>
      <c r="G19" s="740" t="s">
        <v>1926</v>
      </c>
      <c r="H19" s="740" t="s">
        <v>1926</v>
      </c>
      <c r="I19" s="740" t="s">
        <v>1926</v>
      </c>
      <c r="J19" s="740" t="s">
        <v>1926</v>
      </c>
      <c r="K19" s="740" t="s">
        <v>1926</v>
      </c>
      <c r="L19" s="740" t="s">
        <v>1926</v>
      </c>
      <c r="M19" s="740" t="s">
        <v>1926</v>
      </c>
      <c r="N19" s="740" t="s">
        <v>1926</v>
      </c>
      <c r="O19" s="740" t="s">
        <v>1926</v>
      </c>
      <c r="P19" s="740" t="s">
        <v>1926</v>
      </c>
      <c r="Q19" s="740" t="s">
        <v>1926</v>
      </c>
      <c r="R19" s="740" t="s">
        <v>1926</v>
      </c>
      <c r="S19" s="740" t="s">
        <v>1926</v>
      </c>
      <c r="T19" s="740" t="s">
        <v>1926</v>
      </c>
      <c r="U19" s="740" t="s">
        <v>1926</v>
      </c>
      <c r="V19" s="740" t="s">
        <v>1926</v>
      </c>
      <c r="W19" s="141"/>
      <c r="X19" s="85"/>
      <c r="Y19" s="146"/>
      <c r="Z19" s="84"/>
      <c r="AA19" s="84"/>
      <c r="AB19" s="84"/>
      <c r="AC19" s="66"/>
      <c r="AD19" s="146"/>
      <c r="AE19" s="84"/>
      <c r="AF19" s="84"/>
      <c r="AG19" s="84"/>
      <c r="AH19" s="146"/>
      <c r="AI19" s="84"/>
      <c r="AJ19" s="84"/>
      <c r="AK19" s="121"/>
      <c r="AL19" s="121"/>
      <c r="AM19" s="73"/>
      <c r="AN19" s="320" t="str">
        <f t="shared" si="2"/>
        <v/>
      </c>
      <c r="AO19" s="320" t="str">
        <f t="shared" si="3"/>
        <v/>
      </c>
      <c r="AS19" s="414">
        <f t="shared" si="4"/>
        <v>0</v>
      </c>
      <c r="AT19" s="414">
        <f t="shared" si="5"/>
        <v>0</v>
      </c>
      <c r="AU19" s="414">
        <f t="shared" si="6"/>
        <v>0</v>
      </c>
      <c r="AV19" s="414">
        <f t="shared" si="7"/>
        <v>0</v>
      </c>
      <c r="AW19" s="418">
        <f t="shared" si="8"/>
        <v>0</v>
      </c>
      <c r="AZ19" s="418">
        <f t="shared" si="9"/>
        <v>0</v>
      </c>
      <c r="BA19" s="418">
        <f t="shared" si="10"/>
        <v>0</v>
      </c>
      <c r="BB19" s="418">
        <f t="shared" si="11"/>
        <v>0</v>
      </c>
      <c r="BC19" s="418">
        <f t="shared" si="12"/>
        <v>0</v>
      </c>
      <c r="BD19" s="418">
        <f t="shared" si="13"/>
        <v>0</v>
      </c>
      <c r="BE19" s="418">
        <f t="shared" si="14"/>
        <v>0</v>
      </c>
    </row>
    <row r="20" spans="1:57" ht="15" customHeight="1" x14ac:dyDescent="0.2">
      <c r="A20" s="43" t="str">
        <f>IF(C20&lt;&gt;"",設定!$C$4&amp;TEXT(ROW(A20)-7,"00"),"")</f>
        <v/>
      </c>
      <c r="B20" s="44" t="str">
        <f>IF(C20&lt;&gt;"",設定!$D$4,"")</f>
        <v/>
      </c>
      <c r="C20" s="421" t="str">
        <f t="shared" si="15"/>
        <v/>
      </c>
      <c r="D20" s="424" t="str">
        <f>IF(設定!B20&lt;&gt;0,設定!B20,"")</f>
        <v/>
      </c>
      <c r="E20" s="738" t="s">
        <v>1927</v>
      </c>
      <c r="F20" s="739" t="s">
        <v>1927</v>
      </c>
      <c r="G20" s="740" t="s">
        <v>1926</v>
      </c>
      <c r="H20" s="740" t="s">
        <v>1926</v>
      </c>
      <c r="I20" s="740" t="s">
        <v>1926</v>
      </c>
      <c r="J20" s="740" t="s">
        <v>1926</v>
      </c>
      <c r="K20" s="740" t="s">
        <v>1926</v>
      </c>
      <c r="L20" s="740" t="s">
        <v>1926</v>
      </c>
      <c r="M20" s="740" t="s">
        <v>1926</v>
      </c>
      <c r="N20" s="740" t="s">
        <v>1926</v>
      </c>
      <c r="O20" s="740" t="s">
        <v>1926</v>
      </c>
      <c r="P20" s="740" t="s">
        <v>1926</v>
      </c>
      <c r="Q20" s="740" t="s">
        <v>1926</v>
      </c>
      <c r="R20" s="740" t="s">
        <v>1926</v>
      </c>
      <c r="S20" s="740" t="s">
        <v>1926</v>
      </c>
      <c r="T20" s="740" t="s">
        <v>1926</v>
      </c>
      <c r="U20" s="740" t="s">
        <v>1926</v>
      </c>
      <c r="V20" s="740" t="s">
        <v>1926</v>
      </c>
      <c r="W20" s="141"/>
      <c r="X20" s="85"/>
      <c r="Y20" s="146"/>
      <c r="Z20" s="84"/>
      <c r="AA20" s="84"/>
      <c r="AB20" s="84"/>
      <c r="AC20" s="66"/>
      <c r="AD20" s="146"/>
      <c r="AE20" s="84"/>
      <c r="AF20" s="84"/>
      <c r="AG20" s="84"/>
      <c r="AH20" s="146"/>
      <c r="AI20" s="84"/>
      <c r="AJ20" s="84"/>
      <c r="AK20" s="121"/>
      <c r="AL20" s="121"/>
      <c r="AM20" s="73"/>
      <c r="AN20" s="320" t="str">
        <f t="shared" si="2"/>
        <v/>
      </c>
      <c r="AO20" s="320" t="str">
        <f t="shared" si="3"/>
        <v/>
      </c>
      <c r="AS20" s="414">
        <f t="shared" si="4"/>
        <v>0</v>
      </c>
      <c r="AT20" s="414">
        <f t="shared" si="5"/>
        <v>0</v>
      </c>
      <c r="AU20" s="414">
        <f t="shared" si="6"/>
        <v>0</v>
      </c>
      <c r="AV20" s="414">
        <f t="shared" si="7"/>
        <v>0</v>
      </c>
      <c r="AW20" s="418">
        <f t="shared" si="8"/>
        <v>0</v>
      </c>
      <c r="AZ20" s="418">
        <f t="shared" si="9"/>
        <v>0</v>
      </c>
      <c r="BA20" s="418">
        <f t="shared" si="10"/>
        <v>0</v>
      </c>
      <c r="BB20" s="418">
        <f t="shared" si="11"/>
        <v>0</v>
      </c>
      <c r="BC20" s="418">
        <f t="shared" si="12"/>
        <v>0</v>
      </c>
      <c r="BD20" s="418">
        <f t="shared" si="13"/>
        <v>0</v>
      </c>
      <c r="BE20" s="418">
        <f t="shared" si="14"/>
        <v>0</v>
      </c>
    </row>
    <row r="21" spans="1:57" ht="15" customHeight="1" x14ac:dyDescent="0.2">
      <c r="A21" s="43" t="str">
        <f>IF(C21&lt;&gt;"",設定!$C$4&amp;TEXT(ROW(A21)-7,"00"),"")</f>
        <v/>
      </c>
      <c r="B21" s="44" t="str">
        <f>IF(C21&lt;&gt;"",設定!$D$4,"")</f>
        <v/>
      </c>
      <c r="C21" s="421" t="str">
        <f t="shared" si="15"/>
        <v/>
      </c>
      <c r="D21" s="424" t="str">
        <f>IF(設定!B21&lt;&gt;0,設定!B21,"")</f>
        <v/>
      </c>
      <c r="E21" s="738" t="s">
        <v>1927</v>
      </c>
      <c r="F21" s="739" t="s">
        <v>1927</v>
      </c>
      <c r="G21" s="740" t="s">
        <v>1926</v>
      </c>
      <c r="H21" s="740" t="s">
        <v>1926</v>
      </c>
      <c r="I21" s="740" t="s">
        <v>1926</v>
      </c>
      <c r="J21" s="740" t="s">
        <v>1926</v>
      </c>
      <c r="K21" s="740" t="s">
        <v>1926</v>
      </c>
      <c r="L21" s="740" t="s">
        <v>1926</v>
      </c>
      <c r="M21" s="740" t="s">
        <v>1926</v>
      </c>
      <c r="N21" s="740" t="s">
        <v>1926</v>
      </c>
      <c r="O21" s="740" t="s">
        <v>1926</v>
      </c>
      <c r="P21" s="740" t="s">
        <v>1926</v>
      </c>
      <c r="Q21" s="740" t="s">
        <v>1926</v>
      </c>
      <c r="R21" s="740" t="s">
        <v>1926</v>
      </c>
      <c r="S21" s="740" t="s">
        <v>1926</v>
      </c>
      <c r="T21" s="740" t="s">
        <v>1926</v>
      </c>
      <c r="U21" s="740" t="s">
        <v>1926</v>
      </c>
      <c r="V21" s="740" t="s">
        <v>1926</v>
      </c>
      <c r="W21" s="141"/>
      <c r="X21" s="85"/>
      <c r="Y21" s="146"/>
      <c r="Z21" s="84"/>
      <c r="AA21" s="84"/>
      <c r="AB21" s="84"/>
      <c r="AC21" s="66"/>
      <c r="AD21" s="146"/>
      <c r="AE21" s="84"/>
      <c r="AF21" s="84"/>
      <c r="AG21" s="84"/>
      <c r="AH21" s="146"/>
      <c r="AI21" s="84"/>
      <c r="AJ21" s="84"/>
      <c r="AK21" s="121"/>
      <c r="AL21" s="121"/>
      <c r="AM21" s="73"/>
      <c r="AN21" s="320" t="str">
        <f t="shared" si="2"/>
        <v/>
      </c>
      <c r="AO21" s="320" t="str">
        <f t="shared" si="3"/>
        <v/>
      </c>
      <c r="AS21" s="414">
        <f t="shared" si="4"/>
        <v>0</v>
      </c>
      <c r="AT21" s="414">
        <f t="shared" si="5"/>
        <v>0</v>
      </c>
      <c r="AU21" s="414">
        <f t="shared" si="6"/>
        <v>0</v>
      </c>
      <c r="AV21" s="414">
        <f t="shared" si="7"/>
        <v>0</v>
      </c>
      <c r="AW21" s="418">
        <f t="shared" si="8"/>
        <v>0</v>
      </c>
      <c r="AZ21" s="418">
        <f t="shared" si="9"/>
        <v>0</v>
      </c>
      <c r="BA21" s="418">
        <f t="shared" si="10"/>
        <v>0</v>
      </c>
      <c r="BB21" s="418">
        <f t="shared" si="11"/>
        <v>0</v>
      </c>
      <c r="BC21" s="418">
        <f t="shared" si="12"/>
        <v>0</v>
      </c>
      <c r="BD21" s="418">
        <f t="shared" si="13"/>
        <v>0</v>
      </c>
      <c r="BE21" s="418">
        <f t="shared" si="14"/>
        <v>0</v>
      </c>
    </row>
    <row r="22" spans="1:57" ht="15" customHeight="1" x14ac:dyDescent="0.2">
      <c r="A22" s="107" t="str">
        <f>IF(C22&lt;&gt;"",設定!$C$4&amp;TEXT(ROW(A22)-7,"00"),"")</f>
        <v/>
      </c>
      <c r="B22" s="108" t="str">
        <f>IF(C22&lt;&gt;"",設定!$D$4,"")</f>
        <v/>
      </c>
      <c r="C22" s="584" t="str">
        <f t="shared" si="15"/>
        <v/>
      </c>
      <c r="D22" s="425" t="str">
        <f>IF(設定!B22&lt;&gt;0,設定!B22,"")</f>
        <v/>
      </c>
      <c r="E22" s="741" t="s">
        <v>1927</v>
      </c>
      <c r="F22" s="742" t="s">
        <v>1927</v>
      </c>
      <c r="G22" s="743" t="s">
        <v>1926</v>
      </c>
      <c r="H22" s="743" t="s">
        <v>1926</v>
      </c>
      <c r="I22" s="743" t="s">
        <v>1926</v>
      </c>
      <c r="J22" s="743" t="s">
        <v>1926</v>
      </c>
      <c r="K22" s="743" t="s">
        <v>1926</v>
      </c>
      <c r="L22" s="743" t="s">
        <v>1926</v>
      </c>
      <c r="M22" s="743" t="s">
        <v>1926</v>
      </c>
      <c r="N22" s="743" t="s">
        <v>1926</v>
      </c>
      <c r="O22" s="743" t="s">
        <v>1926</v>
      </c>
      <c r="P22" s="743" t="s">
        <v>1926</v>
      </c>
      <c r="Q22" s="743" t="s">
        <v>1926</v>
      </c>
      <c r="R22" s="743" t="s">
        <v>1926</v>
      </c>
      <c r="S22" s="743" t="s">
        <v>1926</v>
      </c>
      <c r="T22" s="743" t="s">
        <v>1926</v>
      </c>
      <c r="U22" s="743" t="s">
        <v>1926</v>
      </c>
      <c r="V22" s="743" t="s">
        <v>1926</v>
      </c>
      <c r="W22" s="144"/>
      <c r="X22" s="91"/>
      <c r="Y22" s="147"/>
      <c r="Z22" s="86"/>
      <c r="AA22" s="86"/>
      <c r="AB22" s="86"/>
      <c r="AC22" s="67"/>
      <c r="AD22" s="147"/>
      <c r="AE22" s="86"/>
      <c r="AF22" s="86"/>
      <c r="AG22" s="86"/>
      <c r="AH22" s="147"/>
      <c r="AI22" s="86"/>
      <c r="AJ22" s="86"/>
      <c r="AK22" s="122"/>
      <c r="AL22" s="122"/>
      <c r="AM22" s="74"/>
      <c r="AN22" s="320" t="str">
        <f t="shared" si="2"/>
        <v/>
      </c>
      <c r="AO22" s="320" t="str">
        <f t="shared" si="3"/>
        <v/>
      </c>
      <c r="AS22" s="414">
        <f t="shared" si="4"/>
        <v>0</v>
      </c>
      <c r="AT22" s="414">
        <f t="shared" si="5"/>
        <v>0</v>
      </c>
      <c r="AU22" s="414">
        <f t="shared" si="6"/>
        <v>0</v>
      </c>
      <c r="AV22" s="414">
        <f t="shared" si="7"/>
        <v>0</v>
      </c>
      <c r="AW22" s="418">
        <f t="shared" si="8"/>
        <v>0</v>
      </c>
      <c r="AZ22" s="418">
        <f t="shared" si="9"/>
        <v>0</v>
      </c>
      <c r="BA22" s="418">
        <f t="shared" si="10"/>
        <v>0</v>
      </c>
      <c r="BB22" s="418">
        <f t="shared" si="11"/>
        <v>0</v>
      </c>
      <c r="BC22" s="418">
        <f t="shared" si="12"/>
        <v>0</v>
      </c>
      <c r="BD22" s="418">
        <f t="shared" si="13"/>
        <v>0</v>
      </c>
      <c r="BE22" s="418">
        <f t="shared" si="14"/>
        <v>0</v>
      </c>
    </row>
    <row r="23" spans="1:57" ht="15" customHeight="1" x14ac:dyDescent="0.2">
      <c r="A23" s="105" t="str">
        <f>IF(C23&lt;&gt;"",設定!$C$4&amp;TEXT(ROW(A23)-7,"00"),"")</f>
        <v/>
      </c>
      <c r="B23" s="106" t="str">
        <f>IF(C23&lt;&gt;"",設定!$D$4,"")</f>
        <v/>
      </c>
      <c r="C23" s="583" t="str">
        <f t="shared" si="15"/>
        <v/>
      </c>
      <c r="D23" s="426" t="str">
        <f>IF(設定!B23&lt;&gt;0,設定!B23,"")</f>
        <v/>
      </c>
      <c r="E23" s="747" t="s">
        <v>1927</v>
      </c>
      <c r="F23" s="748" t="s">
        <v>1927</v>
      </c>
      <c r="G23" s="749" t="s">
        <v>1926</v>
      </c>
      <c r="H23" s="749" t="s">
        <v>1926</v>
      </c>
      <c r="I23" s="749" t="s">
        <v>1926</v>
      </c>
      <c r="J23" s="749" t="s">
        <v>1926</v>
      </c>
      <c r="K23" s="749" t="s">
        <v>1926</v>
      </c>
      <c r="L23" s="749" t="s">
        <v>1926</v>
      </c>
      <c r="M23" s="749" t="s">
        <v>1926</v>
      </c>
      <c r="N23" s="749" t="s">
        <v>1926</v>
      </c>
      <c r="O23" s="749" t="s">
        <v>1926</v>
      </c>
      <c r="P23" s="749" t="s">
        <v>1926</v>
      </c>
      <c r="Q23" s="749" t="s">
        <v>1926</v>
      </c>
      <c r="R23" s="749" t="s">
        <v>1926</v>
      </c>
      <c r="S23" s="749" t="s">
        <v>1926</v>
      </c>
      <c r="T23" s="749" t="s">
        <v>1926</v>
      </c>
      <c r="U23" s="749" t="s">
        <v>1926</v>
      </c>
      <c r="V23" s="749" t="s">
        <v>1926</v>
      </c>
      <c r="W23" s="143"/>
      <c r="X23" s="89"/>
      <c r="Y23" s="148"/>
      <c r="Z23" s="88"/>
      <c r="AA23" s="88"/>
      <c r="AB23" s="88"/>
      <c r="AC23" s="68"/>
      <c r="AD23" s="148"/>
      <c r="AE23" s="88"/>
      <c r="AF23" s="88"/>
      <c r="AG23" s="88"/>
      <c r="AH23" s="148"/>
      <c r="AI23" s="88"/>
      <c r="AJ23" s="88"/>
      <c r="AK23" s="123"/>
      <c r="AL23" s="123"/>
      <c r="AM23" s="75"/>
      <c r="AN23" s="320" t="str">
        <f t="shared" si="2"/>
        <v/>
      </c>
      <c r="AO23" s="320" t="str">
        <f t="shared" si="3"/>
        <v/>
      </c>
      <c r="AS23" s="414">
        <f t="shared" si="4"/>
        <v>0</v>
      </c>
      <c r="AT23" s="414">
        <f t="shared" si="5"/>
        <v>0</v>
      </c>
      <c r="AU23" s="414">
        <f t="shared" si="6"/>
        <v>0</v>
      </c>
      <c r="AV23" s="414">
        <f t="shared" si="7"/>
        <v>0</v>
      </c>
      <c r="AW23" s="418">
        <f t="shared" si="8"/>
        <v>0</v>
      </c>
      <c r="AZ23" s="418">
        <f t="shared" si="9"/>
        <v>0</v>
      </c>
      <c r="BA23" s="418">
        <f t="shared" si="10"/>
        <v>0</v>
      </c>
      <c r="BB23" s="418">
        <f t="shared" si="11"/>
        <v>0</v>
      </c>
      <c r="BC23" s="418">
        <f t="shared" si="12"/>
        <v>0</v>
      </c>
      <c r="BD23" s="418">
        <f t="shared" si="13"/>
        <v>0</v>
      </c>
      <c r="BE23" s="418">
        <f t="shared" si="14"/>
        <v>0</v>
      </c>
    </row>
    <row r="24" spans="1:57" ht="15" customHeight="1" x14ac:dyDescent="0.2">
      <c r="A24" s="43" t="str">
        <f>IF(C24&lt;&gt;"",設定!$C$4&amp;TEXT(ROW(A24)-7,"00"),"")</f>
        <v/>
      </c>
      <c r="B24" s="44" t="str">
        <f>IF(C24&lt;&gt;"",設定!$D$4,"")</f>
        <v/>
      </c>
      <c r="C24" s="421" t="str">
        <f t="shared" si="15"/>
        <v/>
      </c>
      <c r="D24" s="424" t="str">
        <f>IF(設定!B24&lt;&gt;0,設定!B24,"")</f>
        <v/>
      </c>
      <c r="E24" s="738" t="s">
        <v>1927</v>
      </c>
      <c r="F24" s="739" t="s">
        <v>1927</v>
      </c>
      <c r="G24" s="740" t="s">
        <v>1926</v>
      </c>
      <c r="H24" s="740" t="s">
        <v>1926</v>
      </c>
      <c r="I24" s="740" t="s">
        <v>1926</v>
      </c>
      <c r="J24" s="740" t="s">
        <v>1926</v>
      </c>
      <c r="K24" s="740" t="s">
        <v>1926</v>
      </c>
      <c r="L24" s="740" t="s">
        <v>1926</v>
      </c>
      <c r="M24" s="740" t="s">
        <v>1926</v>
      </c>
      <c r="N24" s="740" t="s">
        <v>1926</v>
      </c>
      <c r="O24" s="740" t="s">
        <v>1926</v>
      </c>
      <c r="P24" s="740" t="s">
        <v>1926</v>
      </c>
      <c r="Q24" s="740" t="s">
        <v>1926</v>
      </c>
      <c r="R24" s="740" t="s">
        <v>1926</v>
      </c>
      <c r="S24" s="740" t="s">
        <v>1926</v>
      </c>
      <c r="T24" s="740" t="s">
        <v>1926</v>
      </c>
      <c r="U24" s="740" t="s">
        <v>1926</v>
      </c>
      <c r="V24" s="740" t="s">
        <v>1926</v>
      </c>
      <c r="W24" s="141"/>
      <c r="X24" s="85"/>
      <c r="Y24" s="146"/>
      <c r="Z24" s="84"/>
      <c r="AA24" s="84"/>
      <c r="AB24" s="84"/>
      <c r="AC24" s="66"/>
      <c r="AD24" s="146"/>
      <c r="AE24" s="84"/>
      <c r="AF24" s="84"/>
      <c r="AG24" s="84"/>
      <c r="AH24" s="146"/>
      <c r="AI24" s="84"/>
      <c r="AJ24" s="84"/>
      <c r="AK24" s="121"/>
      <c r="AL24" s="121"/>
      <c r="AM24" s="73"/>
      <c r="AN24" s="320" t="str">
        <f t="shared" si="2"/>
        <v/>
      </c>
      <c r="AO24" s="320" t="str">
        <f t="shared" si="3"/>
        <v/>
      </c>
      <c r="AS24" s="414">
        <f t="shared" si="4"/>
        <v>0</v>
      </c>
      <c r="AT24" s="414">
        <f t="shared" si="5"/>
        <v>0</v>
      </c>
      <c r="AU24" s="414">
        <f t="shared" si="6"/>
        <v>0</v>
      </c>
      <c r="AV24" s="414">
        <f t="shared" si="7"/>
        <v>0</v>
      </c>
      <c r="AW24" s="418">
        <f t="shared" si="8"/>
        <v>0</v>
      </c>
      <c r="AZ24" s="418">
        <f t="shared" si="9"/>
        <v>0</v>
      </c>
      <c r="BA24" s="418">
        <f t="shared" si="10"/>
        <v>0</v>
      </c>
      <c r="BB24" s="418">
        <f t="shared" si="11"/>
        <v>0</v>
      </c>
      <c r="BC24" s="418">
        <f t="shared" si="12"/>
        <v>0</v>
      </c>
      <c r="BD24" s="418">
        <f t="shared" si="13"/>
        <v>0</v>
      </c>
      <c r="BE24" s="418">
        <f t="shared" si="14"/>
        <v>0</v>
      </c>
    </row>
    <row r="25" spans="1:57" ht="15" customHeight="1" x14ac:dyDescent="0.2">
      <c r="A25" s="43" t="str">
        <f>IF(C25&lt;&gt;"",設定!$C$4&amp;TEXT(ROW(A25)-7,"00"),"")</f>
        <v/>
      </c>
      <c r="B25" s="44" t="str">
        <f>IF(C25&lt;&gt;"",設定!$D$4,"")</f>
        <v/>
      </c>
      <c r="C25" s="421" t="str">
        <f t="shared" si="15"/>
        <v/>
      </c>
      <c r="D25" s="424" t="str">
        <f>IF(設定!B25&lt;&gt;0,設定!B25,"")</f>
        <v/>
      </c>
      <c r="E25" s="738" t="s">
        <v>1927</v>
      </c>
      <c r="F25" s="739" t="s">
        <v>1927</v>
      </c>
      <c r="G25" s="740" t="s">
        <v>1926</v>
      </c>
      <c r="H25" s="740" t="s">
        <v>1926</v>
      </c>
      <c r="I25" s="740" t="s">
        <v>1926</v>
      </c>
      <c r="J25" s="740" t="s">
        <v>1926</v>
      </c>
      <c r="K25" s="740" t="s">
        <v>1926</v>
      </c>
      <c r="L25" s="740" t="s">
        <v>1926</v>
      </c>
      <c r="M25" s="740" t="s">
        <v>1926</v>
      </c>
      <c r="N25" s="740" t="s">
        <v>1926</v>
      </c>
      <c r="O25" s="740" t="s">
        <v>1926</v>
      </c>
      <c r="P25" s="740" t="s">
        <v>1926</v>
      </c>
      <c r="Q25" s="740" t="s">
        <v>1926</v>
      </c>
      <c r="R25" s="740" t="s">
        <v>1926</v>
      </c>
      <c r="S25" s="740" t="s">
        <v>1926</v>
      </c>
      <c r="T25" s="740" t="s">
        <v>1926</v>
      </c>
      <c r="U25" s="740" t="s">
        <v>1926</v>
      </c>
      <c r="V25" s="740" t="s">
        <v>1926</v>
      </c>
      <c r="W25" s="141"/>
      <c r="X25" s="85"/>
      <c r="Y25" s="146"/>
      <c r="Z25" s="84"/>
      <c r="AA25" s="84"/>
      <c r="AB25" s="84"/>
      <c r="AC25" s="66"/>
      <c r="AD25" s="146"/>
      <c r="AE25" s="84"/>
      <c r="AF25" s="84"/>
      <c r="AG25" s="84"/>
      <c r="AH25" s="146"/>
      <c r="AI25" s="84"/>
      <c r="AJ25" s="84"/>
      <c r="AK25" s="121"/>
      <c r="AL25" s="121"/>
      <c r="AM25" s="73"/>
      <c r="AN25" s="320" t="str">
        <f t="shared" si="2"/>
        <v/>
      </c>
      <c r="AO25" s="320" t="str">
        <f t="shared" si="3"/>
        <v/>
      </c>
      <c r="AS25" s="414">
        <f t="shared" si="4"/>
        <v>0</v>
      </c>
      <c r="AT25" s="414">
        <f t="shared" si="5"/>
        <v>0</v>
      </c>
      <c r="AU25" s="414">
        <f t="shared" si="6"/>
        <v>0</v>
      </c>
      <c r="AV25" s="414">
        <f t="shared" si="7"/>
        <v>0</v>
      </c>
      <c r="AW25" s="418">
        <f t="shared" si="8"/>
        <v>0</v>
      </c>
      <c r="AZ25" s="418">
        <f t="shared" si="9"/>
        <v>0</v>
      </c>
      <c r="BA25" s="418">
        <f t="shared" si="10"/>
        <v>0</v>
      </c>
      <c r="BB25" s="418">
        <f t="shared" si="11"/>
        <v>0</v>
      </c>
      <c r="BC25" s="418">
        <f t="shared" si="12"/>
        <v>0</v>
      </c>
      <c r="BD25" s="418">
        <f t="shared" si="13"/>
        <v>0</v>
      </c>
      <c r="BE25" s="418">
        <f t="shared" si="14"/>
        <v>0</v>
      </c>
    </row>
    <row r="26" spans="1:57" ht="15" customHeight="1" x14ac:dyDescent="0.2">
      <c r="A26" s="43" t="str">
        <f>IF(C26&lt;&gt;"",設定!$C$4&amp;TEXT(ROW(A26)-7,"00"),"")</f>
        <v/>
      </c>
      <c r="B26" s="44" t="str">
        <f>IF(C26&lt;&gt;"",設定!$D$4,"")</f>
        <v/>
      </c>
      <c r="C26" s="421" t="str">
        <f t="shared" si="15"/>
        <v/>
      </c>
      <c r="D26" s="424" t="str">
        <f>IF(設定!B26&lt;&gt;0,設定!B26,"")</f>
        <v/>
      </c>
      <c r="E26" s="738" t="s">
        <v>1927</v>
      </c>
      <c r="F26" s="739" t="s">
        <v>1927</v>
      </c>
      <c r="G26" s="740" t="s">
        <v>1926</v>
      </c>
      <c r="H26" s="740" t="s">
        <v>1926</v>
      </c>
      <c r="I26" s="740" t="s">
        <v>1926</v>
      </c>
      <c r="J26" s="740" t="s">
        <v>1926</v>
      </c>
      <c r="K26" s="740" t="s">
        <v>1926</v>
      </c>
      <c r="L26" s="740" t="s">
        <v>1926</v>
      </c>
      <c r="M26" s="740" t="s">
        <v>1926</v>
      </c>
      <c r="N26" s="740" t="s">
        <v>1926</v>
      </c>
      <c r="O26" s="740" t="s">
        <v>1926</v>
      </c>
      <c r="P26" s="740" t="s">
        <v>1926</v>
      </c>
      <c r="Q26" s="740" t="s">
        <v>1926</v>
      </c>
      <c r="R26" s="740" t="s">
        <v>1926</v>
      </c>
      <c r="S26" s="740" t="s">
        <v>1926</v>
      </c>
      <c r="T26" s="740" t="s">
        <v>1926</v>
      </c>
      <c r="U26" s="740" t="s">
        <v>1926</v>
      </c>
      <c r="V26" s="740" t="s">
        <v>1926</v>
      </c>
      <c r="W26" s="141"/>
      <c r="X26" s="85"/>
      <c r="Y26" s="146"/>
      <c r="Z26" s="84"/>
      <c r="AA26" s="84"/>
      <c r="AB26" s="84"/>
      <c r="AC26" s="66"/>
      <c r="AD26" s="146"/>
      <c r="AE26" s="84"/>
      <c r="AF26" s="84"/>
      <c r="AG26" s="84"/>
      <c r="AH26" s="146"/>
      <c r="AI26" s="84"/>
      <c r="AJ26" s="84"/>
      <c r="AK26" s="121"/>
      <c r="AL26" s="121"/>
      <c r="AM26" s="73"/>
      <c r="AN26" s="320" t="str">
        <f t="shared" si="2"/>
        <v/>
      </c>
      <c r="AO26" s="320" t="str">
        <f t="shared" si="3"/>
        <v/>
      </c>
      <c r="AS26" s="414">
        <f t="shared" si="4"/>
        <v>0</v>
      </c>
      <c r="AT26" s="414">
        <f t="shared" si="5"/>
        <v>0</v>
      </c>
      <c r="AU26" s="414">
        <f t="shared" si="6"/>
        <v>0</v>
      </c>
      <c r="AV26" s="414">
        <f t="shared" si="7"/>
        <v>0</v>
      </c>
      <c r="AW26" s="418">
        <f t="shared" si="8"/>
        <v>0</v>
      </c>
      <c r="AZ26" s="418">
        <f t="shared" si="9"/>
        <v>0</v>
      </c>
      <c r="BA26" s="418">
        <f t="shared" si="10"/>
        <v>0</v>
      </c>
      <c r="BB26" s="418">
        <f t="shared" si="11"/>
        <v>0</v>
      </c>
      <c r="BC26" s="418">
        <f t="shared" si="12"/>
        <v>0</v>
      </c>
      <c r="BD26" s="418">
        <f t="shared" si="13"/>
        <v>0</v>
      </c>
      <c r="BE26" s="418">
        <f t="shared" si="14"/>
        <v>0</v>
      </c>
    </row>
    <row r="27" spans="1:57" ht="15" customHeight="1" x14ac:dyDescent="0.2">
      <c r="A27" s="107" t="str">
        <f>IF(C27&lt;&gt;"",設定!$C$4&amp;TEXT(ROW(A27)-7,"00"),"")</f>
        <v/>
      </c>
      <c r="B27" s="108" t="str">
        <f>IF(C27&lt;&gt;"",設定!$D$4,"")</f>
        <v/>
      </c>
      <c r="C27" s="584" t="str">
        <f t="shared" si="15"/>
        <v/>
      </c>
      <c r="D27" s="425" t="str">
        <f>IF(設定!B27&lt;&gt;0,設定!B27,"")</f>
        <v/>
      </c>
      <c r="E27" s="741" t="s">
        <v>1927</v>
      </c>
      <c r="F27" s="742" t="s">
        <v>1927</v>
      </c>
      <c r="G27" s="743" t="s">
        <v>1926</v>
      </c>
      <c r="H27" s="743" t="s">
        <v>1926</v>
      </c>
      <c r="I27" s="743" t="s">
        <v>1926</v>
      </c>
      <c r="J27" s="743" t="s">
        <v>1926</v>
      </c>
      <c r="K27" s="743" t="s">
        <v>1926</v>
      </c>
      <c r="L27" s="743" t="s">
        <v>1926</v>
      </c>
      <c r="M27" s="743" t="s">
        <v>1926</v>
      </c>
      <c r="N27" s="743" t="s">
        <v>1926</v>
      </c>
      <c r="O27" s="743" t="s">
        <v>1926</v>
      </c>
      <c r="P27" s="743" t="s">
        <v>1926</v>
      </c>
      <c r="Q27" s="743" t="s">
        <v>1926</v>
      </c>
      <c r="R27" s="743" t="s">
        <v>1926</v>
      </c>
      <c r="S27" s="743" t="s">
        <v>1926</v>
      </c>
      <c r="T27" s="743" t="s">
        <v>1926</v>
      </c>
      <c r="U27" s="743" t="s">
        <v>1926</v>
      </c>
      <c r="V27" s="743" t="s">
        <v>1926</v>
      </c>
      <c r="W27" s="144"/>
      <c r="X27" s="91"/>
      <c r="Y27" s="147"/>
      <c r="Z27" s="86"/>
      <c r="AA27" s="86"/>
      <c r="AB27" s="86"/>
      <c r="AC27" s="67"/>
      <c r="AD27" s="147"/>
      <c r="AE27" s="86"/>
      <c r="AF27" s="86"/>
      <c r="AG27" s="86"/>
      <c r="AH27" s="147"/>
      <c r="AI27" s="86"/>
      <c r="AJ27" s="86"/>
      <c r="AK27" s="122"/>
      <c r="AL27" s="122"/>
      <c r="AM27" s="74"/>
      <c r="AN27" s="320" t="str">
        <f t="shared" si="2"/>
        <v/>
      </c>
      <c r="AO27" s="320" t="str">
        <f t="shared" si="3"/>
        <v/>
      </c>
      <c r="AS27" s="414">
        <f t="shared" si="4"/>
        <v>0</v>
      </c>
      <c r="AT27" s="414">
        <f t="shared" si="5"/>
        <v>0</v>
      </c>
      <c r="AU27" s="414">
        <f t="shared" si="6"/>
        <v>0</v>
      </c>
      <c r="AV27" s="414">
        <f t="shared" si="7"/>
        <v>0</v>
      </c>
      <c r="AW27" s="418">
        <f t="shared" si="8"/>
        <v>0</v>
      </c>
      <c r="AZ27" s="418">
        <f t="shared" si="9"/>
        <v>0</v>
      </c>
      <c r="BA27" s="418">
        <f t="shared" si="10"/>
        <v>0</v>
      </c>
      <c r="BB27" s="418">
        <f t="shared" si="11"/>
        <v>0</v>
      </c>
      <c r="BC27" s="418">
        <f t="shared" si="12"/>
        <v>0</v>
      </c>
      <c r="BD27" s="418">
        <f t="shared" si="13"/>
        <v>0</v>
      </c>
      <c r="BE27" s="418">
        <f t="shared" si="14"/>
        <v>0</v>
      </c>
    </row>
    <row r="28" spans="1:57" ht="15" customHeight="1" x14ac:dyDescent="0.2">
      <c r="A28" s="105" t="str">
        <f>IF(C28&lt;&gt;"",設定!$C$4&amp;TEXT(ROW(A28)-7,"00"),"")</f>
        <v/>
      </c>
      <c r="B28" s="106" t="str">
        <f>IF(C28&lt;&gt;"",設定!$D$4,"")</f>
        <v/>
      </c>
      <c r="C28" s="583" t="str">
        <f t="shared" si="15"/>
        <v/>
      </c>
      <c r="D28" s="426" t="str">
        <f>IF(設定!B28&lt;&gt;0,設定!B28,"")</f>
        <v/>
      </c>
      <c r="E28" s="747" t="s">
        <v>1927</v>
      </c>
      <c r="F28" s="748" t="s">
        <v>1927</v>
      </c>
      <c r="G28" s="749" t="s">
        <v>1926</v>
      </c>
      <c r="H28" s="749" t="s">
        <v>1926</v>
      </c>
      <c r="I28" s="749" t="s">
        <v>1926</v>
      </c>
      <c r="J28" s="749" t="s">
        <v>1926</v>
      </c>
      <c r="K28" s="749" t="s">
        <v>1926</v>
      </c>
      <c r="L28" s="749" t="s">
        <v>1926</v>
      </c>
      <c r="M28" s="749" t="s">
        <v>1926</v>
      </c>
      <c r="N28" s="749" t="s">
        <v>1926</v>
      </c>
      <c r="O28" s="749" t="s">
        <v>1926</v>
      </c>
      <c r="P28" s="749" t="s">
        <v>1926</v>
      </c>
      <c r="Q28" s="749" t="s">
        <v>1926</v>
      </c>
      <c r="R28" s="749" t="s">
        <v>1926</v>
      </c>
      <c r="S28" s="749" t="s">
        <v>1926</v>
      </c>
      <c r="T28" s="749" t="s">
        <v>1926</v>
      </c>
      <c r="U28" s="749" t="s">
        <v>1926</v>
      </c>
      <c r="V28" s="749" t="s">
        <v>1926</v>
      </c>
      <c r="W28" s="143"/>
      <c r="X28" s="89"/>
      <c r="Y28" s="148"/>
      <c r="Z28" s="88"/>
      <c r="AA28" s="88"/>
      <c r="AB28" s="88"/>
      <c r="AC28" s="68"/>
      <c r="AD28" s="148"/>
      <c r="AE28" s="88"/>
      <c r="AF28" s="88"/>
      <c r="AG28" s="88"/>
      <c r="AH28" s="148"/>
      <c r="AI28" s="88"/>
      <c r="AJ28" s="88"/>
      <c r="AK28" s="123"/>
      <c r="AL28" s="123"/>
      <c r="AM28" s="75"/>
      <c r="AN28" s="320" t="str">
        <f t="shared" si="2"/>
        <v/>
      </c>
      <c r="AO28" s="320" t="str">
        <f t="shared" si="3"/>
        <v/>
      </c>
      <c r="AS28" s="414">
        <f t="shared" si="4"/>
        <v>0</v>
      </c>
      <c r="AT28" s="414">
        <f t="shared" si="5"/>
        <v>0</v>
      </c>
      <c r="AU28" s="414">
        <f t="shared" si="6"/>
        <v>0</v>
      </c>
      <c r="AV28" s="414">
        <f t="shared" si="7"/>
        <v>0</v>
      </c>
      <c r="AW28" s="418">
        <f t="shared" si="8"/>
        <v>0</v>
      </c>
      <c r="AZ28" s="418">
        <f t="shared" si="9"/>
        <v>0</v>
      </c>
      <c r="BA28" s="418">
        <f t="shared" si="10"/>
        <v>0</v>
      </c>
      <c r="BB28" s="418">
        <f t="shared" si="11"/>
        <v>0</v>
      </c>
      <c r="BC28" s="418">
        <f t="shared" si="12"/>
        <v>0</v>
      </c>
      <c r="BD28" s="418">
        <f t="shared" si="13"/>
        <v>0</v>
      </c>
      <c r="BE28" s="418">
        <f t="shared" si="14"/>
        <v>0</v>
      </c>
    </row>
    <row r="29" spans="1:57" ht="15" customHeight="1" x14ac:dyDescent="0.2">
      <c r="A29" s="43" t="str">
        <f>IF(C29&lt;&gt;"",設定!$C$4&amp;TEXT(ROW(A29)-7,"00"),"")</f>
        <v/>
      </c>
      <c r="B29" s="44" t="str">
        <f>IF(C29&lt;&gt;"",設定!$D$4,"")</f>
        <v/>
      </c>
      <c r="C29" s="421" t="str">
        <f t="shared" si="15"/>
        <v/>
      </c>
      <c r="D29" s="424" t="str">
        <f>IF(設定!B29&lt;&gt;0,設定!B29,"")</f>
        <v/>
      </c>
      <c r="E29" s="738" t="s">
        <v>1927</v>
      </c>
      <c r="F29" s="739" t="s">
        <v>1927</v>
      </c>
      <c r="G29" s="740" t="s">
        <v>1926</v>
      </c>
      <c r="H29" s="740" t="s">
        <v>1926</v>
      </c>
      <c r="I29" s="740" t="s">
        <v>1926</v>
      </c>
      <c r="J29" s="740" t="s">
        <v>1926</v>
      </c>
      <c r="K29" s="740" t="s">
        <v>1926</v>
      </c>
      <c r="L29" s="740" t="s">
        <v>1926</v>
      </c>
      <c r="M29" s="740" t="s">
        <v>1926</v>
      </c>
      <c r="N29" s="740" t="s">
        <v>1926</v>
      </c>
      <c r="O29" s="740" t="s">
        <v>1926</v>
      </c>
      <c r="P29" s="740" t="s">
        <v>1926</v>
      </c>
      <c r="Q29" s="740" t="s">
        <v>1926</v>
      </c>
      <c r="R29" s="740" t="s">
        <v>1926</v>
      </c>
      <c r="S29" s="740" t="s">
        <v>1926</v>
      </c>
      <c r="T29" s="740" t="s">
        <v>1926</v>
      </c>
      <c r="U29" s="740" t="s">
        <v>1926</v>
      </c>
      <c r="V29" s="740" t="s">
        <v>1926</v>
      </c>
      <c r="W29" s="141"/>
      <c r="X29" s="85"/>
      <c r="Y29" s="146"/>
      <c r="Z29" s="84"/>
      <c r="AA29" s="84"/>
      <c r="AB29" s="84"/>
      <c r="AC29" s="66"/>
      <c r="AD29" s="146"/>
      <c r="AE29" s="84"/>
      <c r="AF29" s="84"/>
      <c r="AG29" s="84"/>
      <c r="AH29" s="146"/>
      <c r="AI29" s="84"/>
      <c r="AJ29" s="84"/>
      <c r="AK29" s="121"/>
      <c r="AL29" s="121"/>
      <c r="AM29" s="73"/>
      <c r="AN29" s="320" t="str">
        <f t="shared" si="2"/>
        <v/>
      </c>
      <c r="AO29" s="320" t="str">
        <f t="shared" si="3"/>
        <v/>
      </c>
      <c r="AS29" s="414">
        <f t="shared" si="4"/>
        <v>0</v>
      </c>
      <c r="AT29" s="414">
        <f t="shared" si="5"/>
        <v>0</v>
      </c>
      <c r="AU29" s="414">
        <f t="shared" si="6"/>
        <v>0</v>
      </c>
      <c r="AV29" s="414">
        <f t="shared" si="7"/>
        <v>0</v>
      </c>
      <c r="AW29" s="418">
        <f t="shared" si="8"/>
        <v>0</v>
      </c>
      <c r="AZ29" s="418">
        <f t="shared" si="9"/>
        <v>0</v>
      </c>
      <c r="BA29" s="418">
        <f t="shared" si="10"/>
        <v>0</v>
      </c>
      <c r="BB29" s="418">
        <f t="shared" si="11"/>
        <v>0</v>
      </c>
      <c r="BC29" s="418">
        <f t="shared" si="12"/>
        <v>0</v>
      </c>
      <c r="BD29" s="418">
        <f t="shared" si="13"/>
        <v>0</v>
      </c>
      <c r="BE29" s="418">
        <f t="shared" si="14"/>
        <v>0</v>
      </c>
    </row>
    <row r="30" spans="1:57" ht="15" customHeight="1" x14ac:dyDescent="0.2">
      <c r="A30" s="43" t="str">
        <f>IF(C30&lt;&gt;"",設定!$C$4&amp;TEXT(ROW(A30)-7,"00"),"")</f>
        <v/>
      </c>
      <c r="B30" s="44" t="str">
        <f>IF(C30&lt;&gt;"",設定!$D$4,"")</f>
        <v/>
      </c>
      <c r="C30" s="421" t="str">
        <f t="shared" si="15"/>
        <v/>
      </c>
      <c r="D30" s="424" t="str">
        <f>IF(設定!B30&lt;&gt;0,設定!B30,"")</f>
        <v/>
      </c>
      <c r="E30" s="738" t="s">
        <v>1927</v>
      </c>
      <c r="F30" s="739" t="s">
        <v>1927</v>
      </c>
      <c r="G30" s="740" t="s">
        <v>1926</v>
      </c>
      <c r="H30" s="740" t="s">
        <v>1926</v>
      </c>
      <c r="I30" s="740" t="s">
        <v>1926</v>
      </c>
      <c r="J30" s="740" t="s">
        <v>1926</v>
      </c>
      <c r="K30" s="740" t="s">
        <v>1926</v>
      </c>
      <c r="L30" s="740" t="s">
        <v>1926</v>
      </c>
      <c r="M30" s="740" t="s">
        <v>1926</v>
      </c>
      <c r="N30" s="740" t="s">
        <v>1926</v>
      </c>
      <c r="O30" s="740" t="s">
        <v>1926</v>
      </c>
      <c r="P30" s="740" t="s">
        <v>1926</v>
      </c>
      <c r="Q30" s="740" t="s">
        <v>1926</v>
      </c>
      <c r="R30" s="740" t="s">
        <v>1926</v>
      </c>
      <c r="S30" s="740" t="s">
        <v>1926</v>
      </c>
      <c r="T30" s="740" t="s">
        <v>1926</v>
      </c>
      <c r="U30" s="740" t="s">
        <v>1926</v>
      </c>
      <c r="V30" s="740" t="s">
        <v>1926</v>
      </c>
      <c r="W30" s="141"/>
      <c r="X30" s="85"/>
      <c r="Y30" s="146"/>
      <c r="Z30" s="84"/>
      <c r="AA30" s="84"/>
      <c r="AB30" s="84"/>
      <c r="AC30" s="66"/>
      <c r="AD30" s="146"/>
      <c r="AE30" s="84"/>
      <c r="AF30" s="84"/>
      <c r="AG30" s="84"/>
      <c r="AH30" s="146"/>
      <c r="AI30" s="84"/>
      <c r="AJ30" s="84"/>
      <c r="AK30" s="121"/>
      <c r="AL30" s="121"/>
      <c r="AM30" s="73"/>
      <c r="AN30" s="320" t="str">
        <f t="shared" si="2"/>
        <v/>
      </c>
      <c r="AO30" s="320" t="str">
        <f t="shared" si="3"/>
        <v/>
      </c>
      <c r="AS30" s="414">
        <f t="shared" si="4"/>
        <v>0</v>
      </c>
      <c r="AT30" s="414">
        <f t="shared" si="5"/>
        <v>0</v>
      </c>
      <c r="AU30" s="414">
        <f t="shared" si="6"/>
        <v>0</v>
      </c>
      <c r="AV30" s="414">
        <f t="shared" si="7"/>
        <v>0</v>
      </c>
      <c r="AW30" s="418">
        <f t="shared" si="8"/>
        <v>0</v>
      </c>
      <c r="AZ30" s="418">
        <f t="shared" si="9"/>
        <v>0</v>
      </c>
      <c r="BA30" s="418">
        <f t="shared" si="10"/>
        <v>0</v>
      </c>
      <c r="BB30" s="418">
        <f t="shared" si="11"/>
        <v>0</v>
      </c>
      <c r="BC30" s="418">
        <f t="shared" si="12"/>
        <v>0</v>
      </c>
      <c r="BD30" s="418">
        <f t="shared" si="13"/>
        <v>0</v>
      </c>
      <c r="BE30" s="418">
        <f t="shared" si="14"/>
        <v>0</v>
      </c>
    </row>
    <row r="31" spans="1:57" ht="15" customHeight="1" x14ac:dyDescent="0.2">
      <c r="A31" s="493" t="str">
        <f>IF(C31&lt;&gt;"",設定!$C$4&amp;TEXT(ROW(A31)-7,"00"),"")</f>
        <v/>
      </c>
      <c r="B31" s="494" t="str">
        <f>IF(C31&lt;&gt;"",設定!$D$4,"")</f>
        <v/>
      </c>
      <c r="C31" s="587" t="str">
        <f t="shared" si="15"/>
        <v/>
      </c>
      <c r="D31" s="589" t="str">
        <f>IF(設定!B31&lt;&gt;0,設定!B31,"")</f>
        <v/>
      </c>
      <c r="E31" s="738" t="s">
        <v>1927</v>
      </c>
      <c r="F31" s="739" t="s">
        <v>1927</v>
      </c>
      <c r="G31" s="740" t="s">
        <v>1926</v>
      </c>
      <c r="H31" s="740" t="s">
        <v>1926</v>
      </c>
      <c r="I31" s="740" t="s">
        <v>1926</v>
      </c>
      <c r="J31" s="740" t="s">
        <v>1926</v>
      </c>
      <c r="K31" s="740" t="s">
        <v>1926</v>
      </c>
      <c r="L31" s="740" t="s">
        <v>1926</v>
      </c>
      <c r="M31" s="740" t="s">
        <v>1926</v>
      </c>
      <c r="N31" s="740" t="s">
        <v>1926</v>
      </c>
      <c r="O31" s="740" t="s">
        <v>1926</v>
      </c>
      <c r="P31" s="740" t="s">
        <v>1926</v>
      </c>
      <c r="Q31" s="740" t="s">
        <v>1926</v>
      </c>
      <c r="R31" s="740" t="s">
        <v>1926</v>
      </c>
      <c r="S31" s="740" t="s">
        <v>1926</v>
      </c>
      <c r="T31" s="740" t="s">
        <v>1926</v>
      </c>
      <c r="U31" s="740" t="s">
        <v>1926</v>
      </c>
      <c r="V31" s="740" t="s">
        <v>1926</v>
      </c>
      <c r="W31" s="141"/>
      <c r="X31" s="85"/>
      <c r="Y31" s="146"/>
      <c r="Z31" s="84"/>
      <c r="AA31" s="84"/>
      <c r="AB31" s="84"/>
      <c r="AC31" s="66"/>
      <c r="AD31" s="146"/>
      <c r="AE31" s="84"/>
      <c r="AF31" s="84"/>
      <c r="AG31" s="84"/>
      <c r="AH31" s="146"/>
      <c r="AI31" s="84"/>
      <c r="AJ31" s="84"/>
      <c r="AK31" s="121"/>
      <c r="AL31" s="121"/>
      <c r="AM31" s="73"/>
      <c r="AN31" s="320" t="str">
        <f t="shared" si="2"/>
        <v/>
      </c>
      <c r="AO31" s="320" t="str">
        <f t="shared" si="3"/>
        <v/>
      </c>
      <c r="AS31" s="414">
        <f t="shared" si="4"/>
        <v>0</v>
      </c>
      <c r="AT31" s="414">
        <f t="shared" si="5"/>
        <v>0</v>
      </c>
      <c r="AU31" s="414">
        <f t="shared" si="6"/>
        <v>0</v>
      </c>
      <c r="AV31" s="414">
        <f t="shared" si="7"/>
        <v>0</v>
      </c>
      <c r="AW31" s="418">
        <f t="shared" si="8"/>
        <v>0</v>
      </c>
      <c r="AZ31" s="418">
        <f t="shared" si="9"/>
        <v>0</v>
      </c>
      <c r="BA31" s="418">
        <f t="shared" si="10"/>
        <v>0</v>
      </c>
      <c r="BB31" s="418">
        <f t="shared" si="11"/>
        <v>0</v>
      </c>
      <c r="BC31" s="418">
        <f t="shared" si="12"/>
        <v>0</v>
      </c>
      <c r="BD31" s="418">
        <f t="shared" si="13"/>
        <v>0</v>
      </c>
      <c r="BE31" s="418">
        <f t="shared" si="14"/>
        <v>0</v>
      </c>
    </row>
    <row r="32" spans="1:57" ht="15" customHeight="1" thickBot="1" x14ac:dyDescent="0.25">
      <c r="A32" s="40" t="str">
        <f>IF(C32&lt;&gt;"",設定!$C$4&amp;TEXT(ROW(A32)-7,"00"),"")</f>
        <v/>
      </c>
      <c r="B32" s="42" t="str">
        <f>IF(C32&lt;&gt;"",設定!$D$4,"")</f>
        <v/>
      </c>
      <c r="C32" s="422" t="str">
        <f t="shared" si="15"/>
        <v/>
      </c>
      <c r="D32" s="431" t="str">
        <f>IF(設定!B32&lt;&gt;0,設定!B32,"")</f>
        <v/>
      </c>
      <c r="E32" s="750" t="s">
        <v>1927</v>
      </c>
      <c r="F32" s="751" t="s">
        <v>1927</v>
      </c>
      <c r="G32" s="752" t="s">
        <v>1926</v>
      </c>
      <c r="H32" s="752" t="s">
        <v>1926</v>
      </c>
      <c r="I32" s="752" t="s">
        <v>1926</v>
      </c>
      <c r="J32" s="752" t="s">
        <v>1926</v>
      </c>
      <c r="K32" s="752" t="s">
        <v>1926</v>
      </c>
      <c r="L32" s="752" t="s">
        <v>1926</v>
      </c>
      <c r="M32" s="752" t="s">
        <v>1926</v>
      </c>
      <c r="N32" s="752" t="s">
        <v>1926</v>
      </c>
      <c r="O32" s="752" t="s">
        <v>1926</v>
      </c>
      <c r="P32" s="752" t="s">
        <v>1926</v>
      </c>
      <c r="Q32" s="752" t="s">
        <v>1926</v>
      </c>
      <c r="R32" s="752" t="s">
        <v>1926</v>
      </c>
      <c r="S32" s="752" t="s">
        <v>1926</v>
      </c>
      <c r="T32" s="752" t="s">
        <v>1926</v>
      </c>
      <c r="U32" s="752" t="s">
        <v>1926</v>
      </c>
      <c r="V32" s="752" t="s">
        <v>1926</v>
      </c>
      <c r="W32" s="733"/>
      <c r="X32" s="981"/>
      <c r="Y32" s="151"/>
      <c r="Z32" s="93"/>
      <c r="AA32" s="93"/>
      <c r="AB32" s="93"/>
      <c r="AC32" s="71"/>
      <c r="AD32" s="151"/>
      <c r="AE32" s="93"/>
      <c r="AF32" s="93"/>
      <c r="AG32" s="93"/>
      <c r="AH32" s="151"/>
      <c r="AI32" s="93"/>
      <c r="AJ32" s="93"/>
      <c r="AK32" s="126"/>
      <c r="AL32" s="126"/>
      <c r="AM32" s="78"/>
      <c r="AN32" s="320" t="str">
        <f t="shared" si="2"/>
        <v/>
      </c>
      <c r="AO32" s="320" t="str">
        <f t="shared" si="3"/>
        <v/>
      </c>
      <c r="AS32" s="414">
        <f t="shared" si="4"/>
        <v>0</v>
      </c>
      <c r="AT32" s="414">
        <f t="shared" si="5"/>
        <v>0</v>
      </c>
      <c r="AU32" s="414">
        <f t="shared" si="6"/>
        <v>0</v>
      </c>
      <c r="AV32" s="414">
        <f t="shared" si="7"/>
        <v>0</v>
      </c>
      <c r="AW32" s="418">
        <f t="shared" si="8"/>
        <v>0</v>
      </c>
      <c r="AZ32" s="418">
        <f t="shared" si="9"/>
        <v>0</v>
      </c>
      <c r="BA32" s="418">
        <f t="shared" si="10"/>
        <v>0</v>
      </c>
      <c r="BB32" s="418">
        <f t="shared" si="11"/>
        <v>0</v>
      </c>
      <c r="BC32" s="418">
        <f t="shared" si="12"/>
        <v>0</v>
      </c>
      <c r="BD32" s="418">
        <f t="shared" si="13"/>
        <v>0</v>
      </c>
      <c r="BE32" s="418">
        <f t="shared" si="14"/>
        <v>0</v>
      </c>
    </row>
  </sheetData>
  <sheetProtection algorithmName="SHA-512" hashValue="OpSnZSq8K7kD1W5DCgcBCmn3z6/7tnbySDKxWQ51RKXOC+4Ch4O2lD6VmRPavswGE02Ph0kgiDFOVUmKGFy70Q==" saltValue="XaxKu2FhevP6+BdtgHltRg==" spinCount="100000" sheet="1" objects="1" scenarios="1"/>
  <mergeCells count="6">
    <mergeCell ref="AH3:AM3"/>
    <mergeCell ref="N4:U4"/>
    <mergeCell ref="P5:T5"/>
    <mergeCell ref="E3:U3"/>
    <mergeCell ref="Y3:AC3"/>
    <mergeCell ref="AD3:AG3"/>
  </mergeCells>
  <phoneticPr fontId="2"/>
  <conditionalFormatting sqref="D8:D32">
    <cfRule type="expression" dxfId="320" priority="33">
      <formula>$C8=""</formula>
    </cfRule>
  </conditionalFormatting>
  <conditionalFormatting sqref="E3">
    <cfRule type="expression" dxfId="319" priority="41">
      <formula>$E$3&lt;&gt;""</formula>
    </cfRule>
  </conditionalFormatting>
  <conditionalFormatting sqref="E7:U7">
    <cfRule type="expression" dxfId="318" priority="9">
      <formula>$AX$7&gt;0</formula>
    </cfRule>
  </conditionalFormatting>
  <conditionalFormatting sqref="N4:U4">
    <cfRule type="expression" dxfId="317" priority="10">
      <formula>$N$4&lt;&gt;""</formula>
    </cfRule>
  </conditionalFormatting>
  <conditionalFormatting sqref="P5">
    <cfRule type="containsText" dxfId="316" priority="29" operator="containsText" text="複数">
      <formula>NOT(ISERROR(SEARCH("複数",P5)))</formula>
    </cfRule>
  </conditionalFormatting>
  <conditionalFormatting sqref="U7">
    <cfRule type="expression" dxfId="315" priority="5">
      <formula>$AR7&gt;0</formula>
    </cfRule>
  </conditionalFormatting>
  <conditionalFormatting sqref="V3">
    <cfRule type="containsText" dxfId="314" priority="30" operator="containsText" text="未入力">
      <formula>NOT(ISERROR(SEARCH("未入力",V3)))</formula>
    </cfRule>
  </conditionalFormatting>
  <conditionalFormatting sqref="W3">
    <cfRule type="expression" dxfId="313" priority="36">
      <formula>$W$3&lt;&gt;""</formula>
    </cfRule>
  </conditionalFormatting>
  <conditionalFormatting sqref="W7:W32 Y7:AC32">
    <cfRule type="expression" dxfId="312" priority="8">
      <formula>OR($AZ7&gt;0,$BC7&gt;0)</formula>
    </cfRule>
  </conditionalFormatting>
  <conditionalFormatting sqref="W7:X32 AH7:AM32">
    <cfRule type="expression" dxfId="311" priority="6">
      <formula>OR($BB7&gt;0,$BE7&gt;0)</formula>
    </cfRule>
  </conditionalFormatting>
  <conditionalFormatting sqref="X3">
    <cfRule type="expression" dxfId="310" priority="17">
      <formula>$X$3&lt;&gt;""</formula>
    </cfRule>
  </conditionalFormatting>
  <conditionalFormatting sqref="X7:X32 AD7:AG32">
    <cfRule type="expression" dxfId="309" priority="7">
      <formula>OR($BA7&gt;0,$BD7&gt;0)</formula>
    </cfRule>
  </conditionalFormatting>
  <conditionalFormatting sqref="Y3:AC3">
    <cfRule type="expression" dxfId="308" priority="16">
      <formula>$Y$3&lt;&gt;""</formula>
    </cfRule>
  </conditionalFormatting>
  <conditionalFormatting sqref="Y7:AC32">
    <cfRule type="expression" dxfId="307" priority="27">
      <formula>$W7=""</formula>
    </cfRule>
    <cfRule type="expression" dxfId="306" priority="28">
      <formula>$W7="2：行っていない"</formula>
    </cfRule>
  </conditionalFormatting>
  <conditionalFormatting sqref="AD3:AG3">
    <cfRule type="expression" dxfId="305" priority="15">
      <formula>$AD$3&lt;&gt;""</formula>
    </cfRule>
  </conditionalFormatting>
  <conditionalFormatting sqref="AD7:AG32">
    <cfRule type="expression" dxfId="304" priority="24">
      <formula>$X7="2：行っていない"</formula>
    </cfRule>
    <cfRule type="expression" dxfId="303" priority="26">
      <formula>$X7=""</formula>
    </cfRule>
  </conditionalFormatting>
  <conditionalFormatting sqref="AH3:AM3">
    <cfRule type="expression" dxfId="302" priority="14">
      <formula>$AH$3&lt;&gt;""</formula>
    </cfRule>
  </conditionalFormatting>
  <conditionalFormatting sqref="AH7:AM32">
    <cfRule type="expression" dxfId="301" priority="22">
      <formula>OR(AND($W7="2：行っていない",$X7=""),AND($W7="",$X7="2：行っていない"))</formula>
    </cfRule>
    <cfRule type="expression" dxfId="300" priority="23">
      <formula>AND($W7="2：行っていない",$X7="2：行っていない")</formula>
    </cfRule>
    <cfRule type="expression" dxfId="299" priority="25">
      <formula>AND($W7="",$X7="")</formula>
    </cfRule>
  </conditionalFormatting>
  <conditionalFormatting sqref="AM33">
    <cfRule type="containsText" dxfId="298" priority="40" operator="containsText" text="未入力">
      <formula>NOT(ISERROR(SEARCH("未入力",AM33)))</formula>
    </cfRule>
  </conditionalFormatting>
  <conditionalFormatting sqref="AN7:AN32">
    <cfRule type="expression" dxfId="297" priority="13">
      <formula>$AN7&lt;&gt;""</formula>
    </cfRule>
  </conditionalFormatting>
  <conditionalFormatting sqref="AO7:AO32">
    <cfRule type="expression" dxfId="296" priority="12">
      <formula>$AO7&lt;&gt;""</formula>
    </cfRule>
  </conditionalFormatting>
  <conditionalFormatting sqref="V7">
    <cfRule type="expression" dxfId="295" priority="1">
      <formula>$AZ$7&gt;0</formula>
    </cfRule>
  </conditionalFormatting>
  <conditionalFormatting sqref="V7">
    <cfRule type="expression" dxfId="294" priority="2">
      <formula>$BG$7&gt;0</formula>
    </cfRule>
  </conditionalFormatting>
  <conditionalFormatting sqref="V7">
    <cfRule type="expression" dxfId="293" priority="4">
      <formula>$U$7=""</formula>
    </cfRule>
  </conditionalFormatting>
  <dataValidations count="5">
    <dataValidation type="list" imeMode="disabled" allowBlank="1" showInputMessage="1" showErrorMessage="1" error="整数を入力してください。" sqref="F33:V33 X33:AK33 Y7:AM32" xr:uid="{106A8FF8-5117-4F9F-88E3-F542D351C5B9}">
      <formula1>"○"</formula1>
    </dataValidation>
    <dataValidation type="list" imeMode="disabled" allowBlank="1" showInputMessage="1" showErrorMessage="1" error="整数を入力してください。" sqref="E33 W33" xr:uid="{8D5ED9C1-9A33-4817-845C-DF74919D43C6}">
      <formula1>"1：全部で実施,2：一部で実施,3：未実施"</formula1>
    </dataValidation>
    <dataValidation type="list" imeMode="disabled" allowBlank="1" showInputMessage="1" showErrorMessage="1" sqref="E7:U7" xr:uid="{B78BCB58-A666-41E0-AF17-09A8F0D13E81}">
      <formula1>"○"</formula1>
    </dataValidation>
    <dataValidation type="list" imeMode="disabled" allowBlank="1" showInputMessage="1" showErrorMessage="1" error="整数を入力してください。" sqref="W7:X32" xr:uid="{1D51DFD0-DB7E-4EA2-89B1-CC47591BB9C4}">
      <formula1>"1：行っている,2：行っていない"</formula1>
    </dataValidation>
    <dataValidation imeMode="on" allowBlank="1" showInputMessage="1" showErrorMessage="1" error="整数を入力してください。" sqref="V7" xr:uid="{E1741A23-3D34-46EE-92EA-A8F4FC5A7A05}"/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XDB1048575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13.77734375" style="37" customWidth="1"/>
    <col min="6" max="18" width="3.6640625" style="37" customWidth="1"/>
    <col min="19" max="19" width="9.33203125" style="37" customWidth="1"/>
    <col min="20" max="24" width="3.6640625" style="37" customWidth="1"/>
    <col min="25" max="25" width="12.6640625" style="37" customWidth="1"/>
    <col min="26" max="31" width="3.6640625" style="37" customWidth="1"/>
    <col min="32" max="32" width="9.33203125" style="37" customWidth="1"/>
    <col min="33" max="38" width="3.6640625" style="37" customWidth="1"/>
    <col min="39" max="39" width="12.77734375" style="37" customWidth="1"/>
    <col min="40" max="40" width="20.33203125" style="37" bestFit="1" customWidth="1"/>
    <col min="41" max="41" width="12.77734375" style="37" customWidth="1"/>
    <col min="42" max="42" width="12.77734375" style="41" customWidth="1"/>
    <col min="43" max="43" width="14.77734375" style="418" customWidth="1"/>
    <col min="44" max="44" width="15.33203125" style="418" customWidth="1"/>
    <col min="45" max="45" width="15.109375" style="418" customWidth="1"/>
    <col min="46" max="46" width="21.6640625" style="418" customWidth="1"/>
    <col min="47" max="47" width="14.33203125" style="418" customWidth="1"/>
    <col min="48" max="48" width="22.6640625" style="418" customWidth="1"/>
    <col min="49" max="49" width="15.88671875" style="418" customWidth="1"/>
    <col min="50" max="50" width="24.77734375" style="418" customWidth="1"/>
    <col min="51" max="51" width="16.6640625" style="418" customWidth="1"/>
    <col min="52" max="52" width="25.109375" style="418" customWidth="1"/>
    <col min="53" max="53" width="21.109375" style="418" customWidth="1"/>
    <col min="54" max="54" width="27.5546875" style="418" customWidth="1"/>
    <col min="55" max="55" width="27.88671875" style="418" customWidth="1"/>
    <col min="56" max="57" width="28.33203125" style="418" customWidth="1"/>
    <col min="58" max="58" width="27.77734375" style="418" customWidth="1"/>
    <col min="59" max="59" width="25.6640625" style="418" customWidth="1"/>
    <col min="60" max="72" width="2.44140625" style="432"/>
    <col min="73" max="16384" width="2.44140625" style="37"/>
  </cols>
  <sheetData>
    <row r="1" spans="1:16330" ht="13.5" customHeight="1" x14ac:dyDescent="0.2">
      <c r="D1" s="36" t="s">
        <v>3819</v>
      </c>
    </row>
    <row r="2" spans="1:16330" ht="13.5" customHeight="1" thickBot="1" x14ac:dyDescent="0.25">
      <c r="D2" s="96" t="s">
        <v>2248</v>
      </c>
    </row>
    <row r="3" spans="1:16330" ht="13.5" customHeight="1" x14ac:dyDescent="0.2">
      <c r="A3" s="45"/>
      <c r="B3" s="46"/>
      <c r="C3" s="435"/>
      <c r="D3" s="419"/>
      <c r="E3" s="503" t="str">
        <f>IF(AQ6=1,"↓未入力あり","")</f>
        <v/>
      </c>
      <c r="F3" s="1154" t="str">
        <f>IF(AR6=1,"↓未入力あり","")</f>
        <v/>
      </c>
      <c r="G3" s="1154"/>
      <c r="H3" s="1154"/>
      <c r="I3" s="1154"/>
      <c r="J3" s="1154"/>
      <c r="K3" s="1154"/>
      <c r="L3" s="1154"/>
      <c r="M3" s="1154"/>
      <c r="N3" s="1154" t="str">
        <f>IF(AS6=1,"↓未入力あり","")</f>
        <v/>
      </c>
      <c r="O3" s="1154"/>
      <c r="P3" s="1154"/>
      <c r="Q3" s="1154"/>
      <c r="R3" s="1154"/>
      <c r="S3" s="498" t="str">
        <f>IF(AT6=1,"↓未入力あり","")</f>
        <v/>
      </c>
      <c r="T3" s="1154" t="str">
        <f>IF(AU6=1,"↓未入力あり","")</f>
        <v/>
      </c>
      <c r="U3" s="1154"/>
      <c r="V3" s="1154"/>
      <c r="W3" s="1154"/>
      <c r="X3" s="1154"/>
      <c r="Y3" s="498" t="str">
        <f>IF(AV6=1,"↓未入力あり","")</f>
        <v/>
      </c>
      <c r="Z3" s="1154" t="str">
        <f>IF(AW6=1,"↓未入力あり","")</f>
        <v/>
      </c>
      <c r="AA3" s="1154"/>
      <c r="AB3" s="1154"/>
      <c r="AC3" s="1154"/>
      <c r="AD3" s="1154"/>
      <c r="AE3" s="1154"/>
      <c r="AF3" s="498" t="str">
        <f>IF(AX6=1,"↓未入力あり","")</f>
        <v/>
      </c>
      <c r="AG3" s="1154" t="str">
        <f>IF(AY6=1,"↓未入力あり","")</f>
        <v/>
      </c>
      <c r="AH3" s="1154"/>
      <c r="AI3" s="1154"/>
      <c r="AJ3" s="1154"/>
      <c r="AK3" s="1154"/>
      <c r="AL3" s="1154"/>
      <c r="AM3" s="498" t="str">
        <f>IF(AZ6=1,"↓未入力あり","")</f>
        <v/>
      </c>
      <c r="AN3" s="171" t="str">
        <f>IF(BA6=1,"↓未入力あり","")</f>
        <v/>
      </c>
      <c r="BE3" s="414"/>
    </row>
    <row r="4" spans="1:16330" ht="13.5" customHeight="1" x14ac:dyDescent="0.2">
      <c r="A4" s="47"/>
      <c r="B4" s="48"/>
      <c r="C4" s="113"/>
      <c r="D4" s="179"/>
      <c r="E4" s="156" t="s">
        <v>3819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297"/>
      <c r="T4" s="297"/>
      <c r="U4" s="297"/>
      <c r="V4" s="297"/>
      <c r="W4" s="297"/>
      <c r="X4" s="297"/>
      <c r="Y4" s="297"/>
      <c r="Z4" s="157"/>
      <c r="AA4" s="157"/>
      <c r="AB4" s="157"/>
      <c r="AC4" s="157"/>
      <c r="AD4" s="157"/>
      <c r="AE4" s="157"/>
      <c r="AF4" s="297"/>
      <c r="AG4" s="157"/>
      <c r="AH4" s="157"/>
      <c r="AI4" s="157"/>
      <c r="AJ4" s="157"/>
      <c r="AK4" s="157"/>
      <c r="AL4" s="157"/>
      <c r="AM4" s="297"/>
      <c r="AN4" s="298"/>
    </row>
    <row r="5" spans="1:16330" ht="13.5" customHeight="1" x14ac:dyDescent="0.2">
      <c r="A5" s="47"/>
      <c r="B5" s="48"/>
      <c r="C5" s="113"/>
      <c r="D5" s="679"/>
      <c r="E5" s="947" t="s">
        <v>3927</v>
      </c>
      <c r="F5" s="839" t="s">
        <v>1953</v>
      </c>
      <c r="G5" s="840"/>
      <c r="H5" s="840"/>
      <c r="I5" s="840"/>
      <c r="J5" s="840"/>
      <c r="K5" s="840"/>
      <c r="L5" s="840"/>
      <c r="M5" s="840"/>
      <c r="N5" s="839" t="s">
        <v>3832</v>
      </c>
      <c r="O5" s="840"/>
      <c r="P5" s="840"/>
      <c r="Q5" s="840"/>
      <c r="R5" s="840"/>
      <c r="S5" s="390"/>
      <c r="T5" s="839" t="s">
        <v>3833</v>
      </c>
      <c r="U5" s="840"/>
      <c r="V5" s="840"/>
      <c r="W5" s="840"/>
      <c r="X5" s="840"/>
      <c r="Y5" s="755" t="s">
        <v>4054</v>
      </c>
      <c r="Z5" s="839" t="s">
        <v>3834</v>
      </c>
      <c r="AA5" s="840"/>
      <c r="AB5" s="840"/>
      <c r="AC5" s="840"/>
      <c r="AD5" s="840"/>
      <c r="AE5" s="840"/>
      <c r="AF5" s="974"/>
      <c r="AG5" s="839" t="s">
        <v>3835</v>
      </c>
      <c r="AH5" s="840"/>
      <c r="AI5" s="840"/>
      <c r="AJ5" s="840"/>
      <c r="AK5" s="840"/>
      <c r="AL5" s="840"/>
      <c r="AM5" s="974"/>
      <c r="AN5" s="823" t="s">
        <v>3928</v>
      </c>
      <c r="AQ5" s="414" t="s">
        <v>3916</v>
      </c>
      <c r="AR5" s="414" t="s">
        <v>3909</v>
      </c>
      <c r="AS5" s="414" t="s">
        <v>3910</v>
      </c>
      <c r="AT5" s="414" t="s">
        <v>3939</v>
      </c>
      <c r="AU5" s="414" t="s">
        <v>6854</v>
      </c>
      <c r="AV5" s="414" t="s">
        <v>6864</v>
      </c>
      <c r="AW5" s="1101" t="s">
        <v>3940</v>
      </c>
      <c r="AX5" s="1101" t="s">
        <v>3941</v>
      </c>
      <c r="AY5" s="1101" t="s">
        <v>3942</v>
      </c>
      <c r="AZ5" s="1101" t="s">
        <v>3943</v>
      </c>
      <c r="BA5" s="1101" t="s">
        <v>3944</v>
      </c>
      <c r="BB5" s="414" t="s">
        <v>6865</v>
      </c>
      <c r="BC5" s="414" t="s">
        <v>6555</v>
      </c>
      <c r="BD5" s="414" t="s">
        <v>6556</v>
      </c>
      <c r="BE5" s="414" t="s">
        <v>6879</v>
      </c>
      <c r="BF5" s="414" t="s">
        <v>6880</v>
      </c>
      <c r="BG5" s="414" t="s">
        <v>6880</v>
      </c>
    </row>
    <row r="6" spans="1:16330" ht="13.5" customHeight="1" thickBot="1" x14ac:dyDescent="0.25">
      <c r="A6" s="565" t="s">
        <v>3505</v>
      </c>
      <c r="B6" s="566" t="s">
        <v>1921</v>
      </c>
      <c r="C6" s="635" t="s">
        <v>1922</v>
      </c>
      <c r="D6" s="420" t="s">
        <v>1923</v>
      </c>
      <c r="E6" s="138"/>
      <c r="F6" s="154" t="s">
        <v>1929</v>
      </c>
      <c r="G6" s="82" t="s">
        <v>1930</v>
      </c>
      <c r="H6" s="82" t="s">
        <v>1931</v>
      </c>
      <c r="I6" s="82" t="s">
        <v>1932</v>
      </c>
      <c r="J6" s="158" t="s">
        <v>1933</v>
      </c>
      <c r="K6" s="158" t="s">
        <v>1934</v>
      </c>
      <c r="L6" s="158" t="s">
        <v>2239</v>
      </c>
      <c r="M6" s="158" t="s">
        <v>1936</v>
      </c>
      <c r="N6" s="154" t="s">
        <v>1929</v>
      </c>
      <c r="O6" s="82" t="s">
        <v>1930</v>
      </c>
      <c r="P6" s="82" t="s">
        <v>1931</v>
      </c>
      <c r="Q6" s="158" t="s">
        <v>2237</v>
      </c>
      <c r="R6" s="82" t="s">
        <v>1933</v>
      </c>
      <c r="S6" s="1002" t="s">
        <v>2257</v>
      </c>
      <c r="T6" s="154" t="s">
        <v>1929</v>
      </c>
      <c r="U6" s="82" t="s">
        <v>1930</v>
      </c>
      <c r="V6" s="82" t="s">
        <v>1931</v>
      </c>
      <c r="W6" s="158" t="s">
        <v>2237</v>
      </c>
      <c r="X6" s="82" t="s">
        <v>2238</v>
      </c>
      <c r="Y6" s="756" t="s">
        <v>4055</v>
      </c>
      <c r="Z6" s="154" t="s">
        <v>1929</v>
      </c>
      <c r="AA6" s="82" t="s">
        <v>1930</v>
      </c>
      <c r="AB6" s="82" t="s">
        <v>1931</v>
      </c>
      <c r="AC6" s="158" t="s">
        <v>2237</v>
      </c>
      <c r="AD6" s="158" t="s">
        <v>2238</v>
      </c>
      <c r="AE6" s="82" t="s">
        <v>2240</v>
      </c>
      <c r="AF6" s="97" t="s">
        <v>2258</v>
      </c>
      <c r="AG6" s="154" t="s">
        <v>1929</v>
      </c>
      <c r="AH6" s="82" t="s">
        <v>1930</v>
      </c>
      <c r="AI6" s="82" t="s">
        <v>1931</v>
      </c>
      <c r="AJ6" s="158" t="s">
        <v>2237</v>
      </c>
      <c r="AK6" s="158" t="s">
        <v>2238</v>
      </c>
      <c r="AL6" s="82" t="s">
        <v>2240</v>
      </c>
      <c r="AM6" s="97" t="s">
        <v>2258</v>
      </c>
      <c r="AN6" s="815"/>
      <c r="AQ6" s="1101">
        <f t="shared" ref="AQ6:BG6" si="0">IF(SUM(AQ7:AQ32)&lt;&gt;0,1,0)</f>
        <v>0</v>
      </c>
      <c r="AR6" s="1101">
        <f t="shared" si="0"/>
        <v>0</v>
      </c>
      <c r="AS6" s="1101">
        <f t="shared" si="0"/>
        <v>0</v>
      </c>
      <c r="AT6" s="1101">
        <f t="shared" si="0"/>
        <v>0</v>
      </c>
      <c r="AU6" s="1101">
        <f t="shared" si="0"/>
        <v>0</v>
      </c>
      <c r="AV6" s="1101">
        <f t="shared" si="0"/>
        <v>0</v>
      </c>
      <c r="AW6" s="1101">
        <f t="shared" si="0"/>
        <v>0</v>
      </c>
      <c r="AX6" s="1101">
        <f t="shared" si="0"/>
        <v>0</v>
      </c>
      <c r="AY6" s="1101">
        <f t="shared" si="0"/>
        <v>0</v>
      </c>
      <c r="AZ6" s="1101">
        <f t="shared" si="0"/>
        <v>0</v>
      </c>
      <c r="BA6" s="1101">
        <f t="shared" si="0"/>
        <v>0</v>
      </c>
      <c r="BB6" s="1101">
        <f t="shared" si="0"/>
        <v>0</v>
      </c>
      <c r="BC6" s="1101">
        <f t="shared" si="0"/>
        <v>0</v>
      </c>
      <c r="BD6" s="1101">
        <f t="shared" si="0"/>
        <v>0</v>
      </c>
      <c r="BE6" s="1101">
        <f t="shared" si="0"/>
        <v>0</v>
      </c>
      <c r="BF6" s="1101">
        <f t="shared" si="0"/>
        <v>0</v>
      </c>
      <c r="BG6" s="1101">
        <f t="shared" si="0"/>
        <v>0</v>
      </c>
    </row>
    <row r="7" spans="1:16330" s="505" customFormat="1" ht="15.75" customHeight="1" thickBot="1" x14ac:dyDescent="0.25">
      <c r="A7" s="159" t="str">
        <f>IF(設定!$C$4&lt;&gt;"",設定!$C$4&amp;"00","")</f>
        <v/>
      </c>
      <c r="B7" s="160" t="str">
        <f>IF(C7&lt;&gt;"",設定!$D$4,"")</f>
        <v>※シート【学校コード】より、学校コードを入力してください。</v>
      </c>
      <c r="C7" s="636" t="s">
        <v>2325</v>
      </c>
      <c r="D7" s="501" t="s">
        <v>2026</v>
      </c>
      <c r="E7" s="196"/>
      <c r="F7" s="206"/>
      <c r="G7" s="197"/>
      <c r="H7" s="197"/>
      <c r="I7" s="197"/>
      <c r="J7" s="200"/>
      <c r="K7" s="200"/>
      <c r="L7" s="200"/>
      <c r="M7" s="200"/>
      <c r="N7" s="206"/>
      <c r="O7" s="197"/>
      <c r="P7" s="197"/>
      <c r="Q7" s="200"/>
      <c r="R7" s="197"/>
      <c r="S7" s="1003"/>
      <c r="T7" s="206"/>
      <c r="U7" s="197"/>
      <c r="V7" s="197"/>
      <c r="W7" s="200"/>
      <c r="X7" s="197"/>
      <c r="Y7" s="1003"/>
      <c r="Z7" s="206"/>
      <c r="AA7" s="197"/>
      <c r="AB7" s="197"/>
      <c r="AC7" s="200"/>
      <c r="AD7" s="200"/>
      <c r="AE7" s="197"/>
      <c r="AF7" s="1003"/>
      <c r="AG7" s="206"/>
      <c r="AH7" s="197"/>
      <c r="AI7" s="197"/>
      <c r="AJ7" s="200"/>
      <c r="AK7" s="200"/>
      <c r="AL7" s="197"/>
      <c r="AM7" s="1011"/>
      <c r="AN7" s="767"/>
      <c r="AO7" s="444" t="str">
        <f t="shared" ref="AO7:AO32" si="1">IF(SUM(AQ7:BA7)&gt;0,"←未入力あり","")</f>
        <v/>
      </c>
      <c r="AP7" s="514" t="str">
        <f>IF(SUM(BB7:BG7)&gt;0,"←入力エラー","")</f>
        <v/>
      </c>
      <c r="AQ7" s="1101">
        <f>IF(設定!C4&lt;&gt;"",IF(E7="",1,0),0)</f>
        <v>0</v>
      </c>
      <c r="AR7" s="1101">
        <f>IF(AND(E7="1：行っている",COUNTIF(F7:M7,"○")=0),1,0)</f>
        <v>0</v>
      </c>
      <c r="AS7" s="1101">
        <f>IF(AND(E7="1：行っている",COUNTIF(N7:R7,"○")=0),1,0)</f>
        <v>0</v>
      </c>
      <c r="AT7" s="1101">
        <f>IF(設定!C4&lt;&gt;"",IF(AND(R7&lt;&gt;"",S7=""),1,0),0)</f>
        <v>0</v>
      </c>
      <c r="AU7" s="1101">
        <f>IF(AND(E7="1：行っている",COUNTIF(T7:X7,"○")=0),1,0)</f>
        <v>0</v>
      </c>
      <c r="AV7" s="1101">
        <f t="shared" ref="AV7:AV32" si="2">IF(AND(COUNTIF(T7:X7,"○")&gt;=1,Y7=""),1,0)</f>
        <v>0</v>
      </c>
      <c r="AW7" s="1101">
        <f>IF(AND($E7="1：行っている",$N7="○",COUNTIF($Z7:$AE7,"○")=0),1,0)</f>
        <v>0</v>
      </c>
      <c r="AX7" s="1101">
        <f>IF(設定!C4&lt;&gt;"",IF(AND(AE7&lt;&gt;"",AF7=""),1,0),0)</f>
        <v>0</v>
      </c>
      <c r="AY7" s="1101">
        <f>IF(AND($E7="1：行っている",$O7="○",COUNTIF($AG7:$AL7,"○")=0),1,0)</f>
        <v>0</v>
      </c>
      <c r="AZ7" s="1101">
        <f>IF(設定!C4&lt;&gt;"",IF(AND(AL7&lt;&gt;"",AM7=""),1,0),0)</f>
        <v>0</v>
      </c>
      <c r="BA7" s="1101">
        <f>IF(設定!C4&lt;&gt;"",IF($D7&lt;&gt;"",IF(AN7="",1,0),0),0)</f>
        <v>0</v>
      </c>
      <c r="BB7" s="1101">
        <f>IF(AND(設定!C4&lt;&gt;"",E7="2：行っていない"),IF(COUNTA(F7:Y7)&lt;&gt;0,1,0),0)</f>
        <v>0</v>
      </c>
      <c r="BC7" s="1101">
        <f>IF(AND(設定!C4&lt;&gt;"",N7=""),IF(COUNTA(Z7:AF7)&lt;&gt;0,1,0),0)</f>
        <v>0</v>
      </c>
      <c r="BD7" s="1101">
        <f>IF(AND(設定!C4&lt;&gt;"",O7=""),IF(COUNTA(AG7:AM7)&lt;&gt;0,1,0),0)</f>
        <v>0</v>
      </c>
      <c r="BE7" s="1101">
        <f>IF(AND(R7="",S7&lt;&gt;""),1,0)</f>
        <v>0</v>
      </c>
      <c r="BF7" s="1101">
        <f>IF(AND(AE7="",AF7&lt;&gt;""),1,0)</f>
        <v>0</v>
      </c>
      <c r="BG7" s="1101">
        <f>IF(AND(AL7="",AM7&lt;&gt;""),1,0)</f>
        <v>0</v>
      </c>
      <c r="BH7" s="432"/>
      <c r="BI7" s="432"/>
      <c r="BJ7" s="432"/>
      <c r="BK7" s="432"/>
      <c r="BL7" s="432"/>
      <c r="BM7" s="432"/>
      <c r="BN7" s="432"/>
      <c r="BO7" s="432"/>
      <c r="BP7" s="432"/>
      <c r="BQ7" s="432"/>
      <c r="BR7" s="432"/>
      <c r="BS7" s="432"/>
      <c r="BT7" s="432"/>
      <c r="BU7" s="320"/>
      <c r="BV7" s="320"/>
      <c r="BW7" s="320"/>
      <c r="BX7" s="320"/>
      <c r="BY7" s="320"/>
      <c r="BZ7" s="320"/>
      <c r="CA7" s="320"/>
      <c r="CB7" s="320"/>
      <c r="CC7" s="320"/>
      <c r="CD7" s="320"/>
      <c r="CE7" s="320"/>
      <c r="CF7" s="320"/>
      <c r="CG7" s="320"/>
      <c r="CH7" s="320"/>
      <c r="CI7" s="320"/>
      <c r="CJ7" s="320"/>
      <c r="CK7" s="320"/>
      <c r="CL7" s="320"/>
      <c r="CM7" s="320"/>
      <c r="CN7" s="320"/>
      <c r="CO7" s="320"/>
      <c r="CP7" s="320"/>
      <c r="CQ7" s="320"/>
      <c r="CR7" s="320"/>
      <c r="CS7" s="320"/>
      <c r="CT7" s="320"/>
      <c r="CU7" s="320"/>
      <c r="CV7" s="320"/>
      <c r="CW7" s="320"/>
      <c r="CX7" s="320"/>
      <c r="CY7" s="320"/>
      <c r="CZ7" s="320"/>
      <c r="DA7" s="320"/>
      <c r="DB7" s="320"/>
      <c r="DC7" s="320"/>
      <c r="DD7" s="320"/>
      <c r="DE7" s="320"/>
      <c r="DF7" s="320"/>
      <c r="DG7" s="320"/>
      <c r="DH7" s="320"/>
      <c r="DI7" s="320"/>
      <c r="DJ7" s="320"/>
      <c r="DK7" s="320"/>
      <c r="DL7" s="320"/>
      <c r="DM7" s="320"/>
      <c r="DN7" s="320"/>
      <c r="DO7" s="320"/>
      <c r="DP7" s="320"/>
      <c r="DQ7" s="320"/>
      <c r="DR7" s="320"/>
      <c r="DS7" s="320"/>
      <c r="DT7" s="320"/>
      <c r="DU7" s="320"/>
      <c r="DV7" s="320"/>
      <c r="DW7" s="320"/>
      <c r="DX7" s="320"/>
      <c r="DY7" s="320"/>
      <c r="DZ7" s="320"/>
      <c r="EA7" s="320"/>
      <c r="EB7" s="320"/>
      <c r="EC7" s="320"/>
      <c r="ED7" s="320"/>
      <c r="EE7" s="320"/>
      <c r="EF7" s="320"/>
      <c r="EG7" s="320"/>
      <c r="EH7" s="320"/>
      <c r="EI7" s="320"/>
      <c r="EJ7" s="320"/>
      <c r="EK7" s="320"/>
      <c r="EL7" s="320"/>
      <c r="EM7" s="320"/>
      <c r="EN7" s="320"/>
      <c r="EO7" s="320"/>
      <c r="EP7" s="320"/>
      <c r="EQ7" s="320"/>
      <c r="ER7" s="320"/>
      <c r="ES7" s="320"/>
      <c r="ET7" s="320"/>
      <c r="EU7" s="320"/>
      <c r="EV7" s="320"/>
      <c r="EW7" s="320"/>
      <c r="EX7" s="320"/>
      <c r="EY7" s="320"/>
      <c r="EZ7" s="320"/>
      <c r="FA7" s="320"/>
      <c r="FB7" s="320"/>
      <c r="FC7" s="320"/>
      <c r="FD7" s="320"/>
      <c r="FE7" s="320"/>
      <c r="FF7" s="320"/>
      <c r="FG7" s="320"/>
      <c r="FH7" s="320"/>
      <c r="FI7" s="320"/>
      <c r="FJ7" s="320"/>
      <c r="FK7" s="320"/>
      <c r="FL7" s="320"/>
      <c r="FM7" s="320"/>
      <c r="FN7" s="320"/>
      <c r="FO7" s="320"/>
      <c r="FP7" s="320"/>
      <c r="FQ7" s="320"/>
      <c r="FR7" s="320"/>
      <c r="FS7" s="320"/>
      <c r="FT7" s="320"/>
      <c r="FU7" s="320"/>
      <c r="FV7" s="320"/>
      <c r="FW7" s="320"/>
      <c r="FX7" s="320"/>
      <c r="FY7" s="320"/>
      <c r="FZ7" s="320"/>
      <c r="GA7" s="320"/>
      <c r="GB7" s="320"/>
      <c r="GC7" s="320"/>
      <c r="GD7" s="320"/>
      <c r="GE7" s="320"/>
      <c r="GF7" s="320"/>
      <c r="GG7" s="320"/>
      <c r="GH7" s="320"/>
      <c r="GI7" s="320"/>
      <c r="GJ7" s="320"/>
      <c r="GK7" s="320"/>
      <c r="GL7" s="320"/>
      <c r="GM7" s="320"/>
      <c r="GN7" s="320"/>
      <c r="GO7" s="320"/>
      <c r="GP7" s="320"/>
      <c r="GQ7" s="320"/>
      <c r="GR7" s="320"/>
      <c r="GS7" s="320"/>
      <c r="GT7" s="320"/>
      <c r="GU7" s="320"/>
      <c r="GV7" s="320"/>
      <c r="GW7" s="320"/>
      <c r="GX7" s="320"/>
      <c r="GY7" s="320"/>
      <c r="GZ7" s="320"/>
      <c r="HA7" s="320"/>
      <c r="HB7" s="320"/>
      <c r="HC7" s="320"/>
      <c r="HD7" s="320"/>
      <c r="HE7" s="320"/>
      <c r="HF7" s="320"/>
      <c r="HG7" s="320"/>
      <c r="HH7" s="320"/>
      <c r="HI7" s="320"/>
      <c r="HJ7" s="320"/>
      <c r="HK7" s="320"/>
      <c r="HL7" s="320"/>
      <c r="HM7" s="320"/>
      <c r="HN7" s="320"/>
      <c r="HO7" s="320"/>
      <c r="HP7" s="320"/>
      <c r="HQ7" s="320"/>
      <c r="HR7" s="320"/>
      <c r="HS7" s="320"/>
      <c r="HT7" s="320"/>
      <c r="HU7" s="320"/>
      <c r="HV7" s="320"/>
      <c r="HW7" s="320"/>
      <c r="HX7" s="320"/>
      <c r="HY7" s="320"/>
      <c r="HZ7" s="320"/>
      <c r="IA7" s="320"/>
      <c r="IB7" s="320"/>
      <c r="IC7" s="320"/>
      <c r="ID7" s="320"/>
      <c r="IE7" s="320"/>
      <c r="IF7" s="320"/>
      <c r="IG7" s="320"/>
      <c r="IH7" s="320"/>
      <c r="II7" s="320"/>
      <c r="IJ7" s="320"/>
      <c r="IK7" s="320"/>
      <c r="IL7" s="320"/>
      <c r="IM7" s="320"/>
      <c r="IN7" s="320"/>
      <c r="IO7" s="320"/>
      <c r="IP7" s="320"/>
      <c r="IQ7" s="320"/>
      <c r="IR7" s="320"/>
      <c r="IS7" s="320"/>
      <c r="IT7" s="320"/>
      <c r="IU7" s="320"/>
      <c r="IV7" s="320"/>
      <c r="IW7" s="320"/>
      <c r="IX7" s="320"/>
      <c r="IY7" s="320"/>
      <c r="IZ7" s="320"/>
      <c r="JA7" s="320"/>
      <c r="JB7" s="320"/>
      <c r="JC7" s="320"/>
      <c r="JD7" s="320"/>
      <c r="JE7" s="320"/>
      <c r="JF7" s="320"/>
      <c r="JG7" s="320"/>
      <c r="JH7" s="320"/>
      <c r="JI7" s="320"/>
      <c r="JJ7" s="320"/>
      <c r="JK7" s="320"/>
      <c r="JL7" s="320"/>
      <c r="JM7" s="320"/>
      <c r="JN7" s="320"/>
      <c r="JO7" s="320"/>
      <c r="JP7" s="320"/>
      <c r="JQ7" s="320"/>
      <c r="JR7" s="320"/>
      <c r="JS7" s="320"/>
      <c r="JT7" s="320"/>
      <c r="JU7" s="320"/>
      <c r="JV7" s="320"/>
      <c r="JW7" s="320"/>
      <c r="JX7" s="320"/>
      <c r="JY7" s="320"/>
      <c r="JZ7" s="320"/>
      <c r="KA7" s="320"/>
      <c r="KB7" s="320"/>
      <c r="KC7" s="320"/>
      <c r="KD7" s="320"/>
      <c r="KE7" s="320"/>
      <c r="KF7" s="320"/>
      <c r="KG7" s="320"/>
      <c r="KH7" s="320"/>
      <c r="KI7" s="320"/>
      <c r="KJ7" s="320"/>
      <c r="KK7" s="320"/>
      <c r="KL7" s="320"/>
      <c r="KM7" s="320"/>
      <c r="KN7" s="320"/>
      <c r="KO7" s="320"/>
      <c r="KP7" s="320"/>
      <c r="KQ7" s="320"/>
      <c r="KR7" s="320"/>
      <c r="KS7" s="320"/>
      <c r="KT7" s="320"/>
      <c r="KU7" s="320"/>
      <c r="KV7" s="320"/>
      <c r="KW7" s="320"/>
      <c r="KX7" s="320"/>
      <c r="KY7" s="320"/>
      <c r="KZ7" s="320"/>
      <c r="LA7" s="320"/>
      <c r="LB7" s="320"/>
      <c r="LC7" s="320"/>
      <c r="LD7" s="320"/>
      <c r="LE7" s="320"/>
      <c r="LF7" s="320"/>
      <c r="LG7" s="320"/>
      <c r="LH7" s="320"/>
      <c r="LI7" s="320"/>
      <c r="LJ7" s="320"/>
      <c r="LK7" s="320"/>
      <c r="LL7" s="320"/>
      <c r="LM7" s="320"/>
      <c r="LN7" s="320"/>
      <c r="LO7" s="320"/>
      <c r="LP7" s="320"/>
      <c r="LQ7" s="320"/>
      <c r="LR7" s="320"/>
      <c r="LS7" s="320"/>
      <c r="LT7" s="320"/>
      <c r="LU7" s="320"/>
      <c r="LV7" s="320"/>
      <c r="LW7" s="320"/>
      <c r="LX7" s="320"/>
      <c r="LY7" s="320"/>
      <c r="LZ7" s="320"/>
      <c r="MA7" s="320"/>
      <c r="MB7" s="320"/>
      <c r="MC7" s="320"/>
      <c r="MD7" s="320"/>
      <c r="ME7" s="320"/>
      <c r="MF7" s="320"/>
      <c r="MG7" s="320"/>
      <c r="MH7" s="320"/>
      <c r="MI7" s="320"/>
      <c r="MJ7" s="320"/>
      <c r="MK7" s="320"/>
      <c r="ML7" s="320"/>
      <c r="MM7" s="320"/>
      <c r="MN7" s="320"/>
      <c r="MO7" s="320"/>
      <c r="MP7" s="320"/>
      <c r="MQ7" s="320"/>
      <c r="MR7" s="320"/>
      <c r="MS7" s="320"/>
      <c r="MT7" s="320"/>
      <c r="MU7" s="320"/>
      <c r="MV7" s="320"/>
      <c r="MW7" s="320"/>
      <c r="MX7" s="320"/>
      <c r="MY7" s="320"/>
      <c r="MZ7" s="320"/>
      <c r="NA7" s="320"/>
      <c r="NB7" s="320"/>
      <c r="NC7" s="320"/>
      <c r="ND7" s="320"/>
      <c r="NE7" s="320"/>
      <c r="NF7" s="320"/>
      <c r="NG7" s="320"/>
      <c r="NH7" s="320"/>
      <c r="NI7" s="320"/>
      <c r="NJ7" s="320"/>
      <c r="NK7" s="320"/>
      <c r="NL7" s="320"/>
      <c r="NM7" s="320"/>
      <c r="NN7" s="320"/>
      <c r="NO7" s="320"/>
      <c r="NP7" s="320"/>
      <c r="NQ7" s="320"/>
      <c r="NR7" s="320"/>
      <c r="NS7" s="320"/>
      <c r="NT7" s="320"/>
      <c r="NU7" s="320"/>
      <c r="NV7" s="320"/>
      <c r="NW7" s="320"/>
      <c r="NX7" s="320"/>
      <c r="NY7" s="320"/>
      <c r="NZ7" s="320"/>
      <c r="OA7" s="320"/>
      <c r="OB7" s="320"/>
      <c r="OC7" s="320"/>
      <c r="OD7" s="320"/>
      <c r="OE7" s="320"/>
      <c r="OF7" s="320"/>
      <c r="OG7" s="320"/>
      <c r="OH7" s="320"/>
      <c r="OI7" s="320"/>
      <c r="OJ7" s="320"/>
      <c r="OK7" s="320"/>
      <c r="OL7" s="320"/>
      <c r="OM7" s="320"/>
      <c r="ON7" s="320"/>
      <c r="OO7" s="320"/>
      <c r="OP7" s="320"/>
      <c r="OQ7" s="320"/>
      <c r="OR7" s="320"/>
      <c r="OS7" s="320"/>
      <c r="OT7" s="320"/>
      <c r="OU7" s="320"/>
      <c r="OV7" s="320"/>
      <c r="OW7" s="320"/>
      <c r="OX7" s="320"/>
      <c r="OY7" s="320"/>
      <c r="OZ7" s="320"/>
      <c r="PA7" s="320"/>
      <c r="PB7" s="320"/>
      <c r="PC7" s="320"/>
      <c r="PD7" s="320"/>
      <c r="PE7" s="320"/>
      <c r="PF7" s="320"/>
      <c r="PG7" s="320"/>
      <c r="PH7" s="320"/>
      <c r="PI7" s="320"/>
      <c r="PJ7" s="320"/>
      <c r="PK7" s="320"/>
      <c r="PL7" s="320"/>
      <c r="PM7" s="320"/>
      <c r="PN7" s="320"/>
      <c r="PO7" s="320"/>
      <c r="PP7" s="320"/>
      <c r="PQ7" s="320"/>
      <c r="PR7" s="320"/>
      <c r="PS7" s="320"/>
      <c r="PT7" s="320"/>
      <c r="PU7" s="320"/>
      <c r="PV7" s="320"/>
      <c r="PW7" s="320"/>
      <c r="PX7" s="320"/>
      <c r="PY7" s="320"/>
      <c r="PZ7" s="320"/>
      <c r="QA7" s="320"/>
      <c r="QB7" s="320"/>
      <c r="QC7" s="320"/>
      <c r="QD7" s="320"/>
      <c r="QE7" s="320"/>
      <c r="QF7" s="320"/>
      <c r="QG7" s="320"/>
      <c r="QH7" s="320"/>
      <c r="QI7" s="320"/>
      <c r="QJ7" s="320"/>
      <c r="QK7" s="320"/>
      <c r="QL7" s="320"/>
      <c r="QM7" s="320"/>
      <c r="QN7" s="320"/>
      <c r="QO7" s="320"/>
      <c r="QP7" s="320"/>
      <c r="QQ7" s="320"/>
      <c r="QR7" s="320"/>
      <c r="QS7" s="320"/>
      <c r="QT7" s="320"/>
      <c r="QU7" s="320"/>
      <c r="QV7" s="320"/>
      <c r="QW7" s="320"/>
      <c r="QX7" s="320"/>
      <c r="QY7" s="320"/>
      <c r="QZ7" s="320"/>
      <c r="RA7" s="320"/>
      <c r="RB7" s="320"/>
      <c r="RC7" s="320"/>
      <c r="RD7" s="320"/>
      <c r="RE7" s="320"/>
      <c r="RF7" s="320"/>
      <c r="RG7" s="320"/>
      <c r="RH7" s="320"/>
      <c r="RI7" s="320"/>
      <c r="RJ7" s="320"/>
      <c r="RK7" s="320"/>
      <c r="RL7" s="320"/>
      <c r="RM7" s="320"/>
      <c r="RN7" s="320"/>
      <c r="RO7" s="320"/>
      <c r="RP7" s="320"/>
      <c r="RQ7" s="320"/>
      <c r="RR7" s="320"/>
      <c r="RS7" s="320"/>
      <c r="RT7" s="320"/>
      <c r="RU7" s="320"/>
      <c r="RV7" s="320"/>
      <c r="RW7" s="320"/>
      <c r="RX7" s="320"/>
      <c r="RY7" s="320"/>
      <c r="RZ7" s="320"/>
      <c r="SA7" s="320"/>
      <c r="SB7" s="320"/>
      <c r="SC7" s="320"/>
      <c r="SD7" s="320"/>
      <c r="SE7" s="320"/>
      <c r="SF7" s="320"/>
      <c r="SG7" s="320"/>
      <c r="SH7" s="320"/>
      <c r="SI7" s="320"/>
      <c r="SJ7" s="320"/>
      <c r="SK7" s="320"/>
      <c r="SL7" s="320"/>
      <c r="SM7" s="320"/>
      <c r="SN7" s="320"/>
      <c r="SO7" s="320"/>
      <c r="SP7" s="320"/>
      <c r="SQ7" s="320"/>
      <c r="SR7" s="320"/>
      <c r="SS7" s="320"/>
      <c r="ST7" s="320"/>
      <c r="SU7" s="320"/>
      <c r="SV7" s="320"/>
      <c r="SW7" s="320"/>
      <c r="SX7" s="320"/>
      <c r="SY7" s="320"/>
      <c r="SZ7" s="320"/>
      <c r="TA7" s="320"/>
      <c r="TB7" s="320"/>
      <c r="TC7" s="320"/>
      <c r="TD7" s="320"/>
      <c r="TE7" s="320"/>
      <c r="TF7" s="320"/>
      <c r="TG7" s="320"/>
      <c r="TH7" s="320"/>
      <c r="TI7" s="320"/>
      <c r="TJ7" s="320"/>
      <c r="TK7" s="320"/>
      <c r="TL7" s="320"/>
      <c r="TM7" s="320"/>
      <c r="TN7" s="320"/>
      <c r="TO7" s="320"/>
      <c r="TP7" s="320"/>
      <c r="TQ7" s="320"/>
      <c r="TR7" s="320"/>
      <c r="TS7" s="320"/>
      <c r="TT7" s="320"/>
      <c r="TU7" s="320"/>
      <c r="TV7" s="320"/>
      <c r="TW7" s="320"/>
      <c r="TX7" s="320"/>
      <c r="TY7" s="320"/>
      <c r="TZ7" s="320"/>
      <c r="UA7" s="320"/>
      <c r="UB7" s="320"/>
      <c r="UC7" s="320"/>
      <c r="UD7" s="320"/>
      <c r="UE7" s="320"/>
      <c r="UF7" s="320"/>
      <c r="UG7" s="320"/>
      <c r="UH7" s="320"/>
      <c r="UI7" s="320"/>
      <c r="UJ7" s="320"/>
      <c r="UK7" s="320"/>
      <c r="UL7" s="320"/>
      <c r="UM7" s="320"/>
      <c r="UN7" s="320"/>
      <c r="UO7" s="320"/>
      <c r="UP7" s="320"/>
      <c r="UQ7" s="320"/>
      <c r="UR7" s="320"/>
      <c r="US7" s="320"/>
      <c r="UT7" s="320"/>
      <c r="UU7" s="320"/>
      <c r="UV7" s="320"/>
      <c r="UW7" s="320"/>
      <c r="UX7" s="320"/>
      <c r="UY7" s="320"/>
      <c r="UZ7" s="320"/>
      <c r="VA7" s="320"/>
      <c r="VB7" s="320"/>
      <c r="VC7" s="320"/>
      <c r="VD7" s="320"/>
      <c r="VE7" s="320"/>
      <c r="VF7" s="320"/>
      <c r="VG7" s="320"/>
      <c r="VH7" s="320"/>
      <c r="VI7" s="320"/>
      <c r="VJ7" s="320"/>
      <c r="VK7" s="320"/>
      <c r="VL7" s="320"/>
      <c r="VM7" s="320"/>
      <c r="VN7" s="320"/>
      <c r="VO7" s="320"/>
      <c r="VP7" s="320"/>
      <c r="VQ7" s="320"/>
      <c r="VR7" s="320"/>
      <c r="VS7" s="320"/>
      <c r="VT7" s="320"/>
      <c r="VU7" s="320"/>
      <c r="VV7" s="320"/>
      <c r="VW7" s="320"/>
      <c r="VX7" s="320"/>
      <c r="VY7" s="320"/>
      <c r="VZ7" s="320"/>
      <c r="WA7" s="320"/>
      <c r="WB7" s="320"/>
      <c r="WC7" s="320"/>
      <c r="WD7" s="320"/>
      <c r="WE7" s="320"/>
      <c r="WF7" s="320"/>
      <c r="WG7" s="320"/>
      <c r="WH7" s="320"/>
      <c r="WI7" s="320"/>
      <c r="WJ7" s="320"/>
      <c r="WK7" s="320"/>
      <c r="WL7" s="320"/>
      <c r="WM7" s="320"/>
      <c r="WN7" s="320"/>
      <c r="WO7" s="320"/>
      <c r="WP7" s="320"/>
      <c r="WQ7" s="320"/>
      <c r="WR7" s="320"/>
      <c r="WS7" s="320"/>
      <c r="WT7" s="320"/>
      <c r="WU7" s="320"/>
      <c r="WV7" s="320"/>
      <c r="WW7" s="320"/>
      <c r="WX7" s="320"/>
      <c r="WY7" s="320"/>
      <c r="WZ7" s="320"/>
      <c r="XA7" s="320"/>
      <c r="XB7" s="320"/>
      <c r="XC7" s="320"/>
      <c r="XD7" s="320"/>
      <c r="XE7" s="320"/>
      <c r="XF7" s="320"/>
      <c r="XG7" s="320"/>
      <c r="XH7" s="320"/>
      <c r="XI7" s="320"/>
      <c r="XJ7" s="320"/>
      <c r="XK7" s="320"/>
      <c r="XL7" s="320"/>
      <c r="XM7" s="320"/>
      <c r="XN7" s="320"/>
      <c r="XO7" s="320"/>
      <c r="XP7" s="320"/>
      <c r="XQ7" s="320"/>
      <c r="XR7" s="320"/>
      <c r="XS7" s="320"/>
      <c r="XT7" s="320"/>
      <c r="XU7" s="320"/>
      <c r="XV7" s="320"/>
      <c r="XW7" s="320"/>
      <c r="XX7" s="320"/>
      <c r="XY7" s="320"/>
      <c r="XZ7" s="320"/>
      <c r="YA7" s="320"/>
      <c r="YB7" s="320"/>
      <c r="YC7" s="320"/>
      <c r="YD7" s="320"/>
      <c r="YE7" s="320"/>
      <c r="YF7" s="320"/>
      <c r="YG7" s="320"/>
      <c r="YH7" s="320"/>
      <c r="YI7" s="320"/>
      <c r="YJ7" s="320"/>
      <c r="YK7" s="320"/>
      <c r="YL7" s="320"/>
      <c r="YM7" s="320"/>
      <c r="YN7" s="320"/>
      <c r="YO7" s="320"/>
      <c r="YP7" s="320"/>
      <c r="YQ7" s="320"/>
      <c r="YR7" s="320"/>
      <c r="YS7" s="320"/>
      <c r="YT7" s="320"/>
      <c r="YU7" s="320"/>
      <c r="YV7" s="320"/>
      <c r="YW7" s="320"/>
      <c r="YX7" s="320"/>
      <c r="YY7" s="320"/>
      <c r="YZ7" s="320"/>
      <c r="ZA7" s="320"/>
      <c r="ZB7" s="320"/>
      <c r="ZC7" s="320"/>
      <c r="ZD7" s="320"/>
      <c r="ZE7" s="320"/>
      <c r="ZF7" s="320"/>
      <c r="ZG7" s="320"/>
      <c r="ZH7" s="320"/>
      <c r="ZI7" s="320"/>
      <c r="ZJ7" s="320"/>
      <c r="ZK7" s="320"/>
      <c r="ZL7" s="320"/>
      <c r="ZM7" s="320"/>
      <c r="ZN7" s="320"/>
      <c r="ZO7" s="320"/>
      <c r="ZP7" s="320"/>
      <c r="ZQ7" s="320"/>
      <c r="ZR7" s="320"/>
      <c r="ZS7" s="320"/>
      <c r="ZT7" s="320"/>
      <c r="ZU7" s="320"/>
      <c r="ZV7" s="320"/>
      <c r="ZW7" s="320"/>
      <c r="ZX7" s="320"/>
      <c r="ZY7" s="320"/>
      <c r="ZZ7" s="320"/>
      <c r="AAA7" s="320"/>
      <c r="AAB7" s="320"/>
      <c r="AAC7" s="320"/>
      <c r="AAD7" s="320"/>
      <c r="AAE7" s="320"/>
      <c r="AAF7" s="320"/>
      <c r="AAG7" s="320"/>
      <c r="AAH7" s="320"/>
      <c r="AAI7" s="320"/>
      <c r="AAJ7" s="320"/>
      <c r="AAK7" s="320"/>
      <c r="AAL7" s="320"/>
      <c r="AAM7" s="320"/>
      <c r="AAN7" s="320"/>
      <c r="AAO7" s="320"/>
      <c r="AAP7" s="320"/>
      <c r="AAQ7" s="320"/>
      <c r="AAR7" s="320"/>
      <c r="AAS7" s="320"/>
      <c r="AAT7" s="320"/>
      <c r="AAU7" s="320"/>
      <c r="AAV7" s="320"/>
      <c r="AAW7" s="320"/>
      <c r="AAX7" s="320"/>
      <c r="AAY7" s="320"/>
      <c r="AAZ7" s="320"/>
      <c r="ABA7" s="320"/>
      <c r="ABB7" s="320"/>
      <c r="ABC7" s="320"/>
      <c r="ABD7" s="320"/>
      <c r="ABE7" s="320"/>
      <c r="ABF7" s="320"/>
      <c r="ABG7" s="320"/>
      <c r="ABH7" s="320"/>
      <c r="ABI7" s="320"/>
      <c r="ABJ7" s="320"/>
      <c r="ABK7" s="320"/>
      <c r="ABL7" s="320"/>
      <c r="ABM7" s="320"/>
      <c r="ABN7" s="320"/>
      <c r="ABO7" s="320"/>
      <c r="ABP7" s="320"/>
      <c r="ABQ7" s="320"/>
      <c r="ABR7" s="320"/>
      <c r="ABS7" s="320"/>
      <c r="ABT7" s="320"/>
      <c r="ABU7" s="320"/>
      <c r="ABV7" s="320"/>
      <c r="ABW7" s="320"/>
      <c r="ABX7" s="320"/>
      <c r="ABY7" s="320"/>
      <c r="ABZ7" s="320"/>
      <c r="ACA7" s="320"/>
      <c r="ACB7" s="320"/>
      <c r="ACC7" s="320"/>
      <c r="ACD7" s="320"/>
      <c r="ACE7" s="320"/>
      <c r="ACF7" s="320"/>
      <c r="ACG7" s="320"/>
      <c r="ACH7" s="320"/>
      <c r="ACI7" s="320"/>
      <c r="ACJ7" s="320"/>
      <c r="ACK7" s="320"/>
      <c r="ACL7" s="320"/>
      <c r="ACM7" s="320"/>
      <c r="ACN7" s="320"/>
      <c r="ACO7" s="320"/>
      <c r="ACP7" s="320"/>
      <c r="ACQ7" s="320"/>
      <c r="ACR7" s="320"/>
      <c r="ACS7" s="320"/>
      <c r="ACT7" s="320"/>
      <c r="ACU7" s="320"/>
      <c r="ACV7" s="320"/>
      <c r="ACW7" s="320"/>
      <c r="ACX7" s="320"/>
      <c r="ACY7" s="320"/>
      <c r="ACZ7" s="320"/>
      <c r="ADA7" s="320"/>
      <c r="ADB7" s="320"/>
      <c r="ADC7" s="320"/>
      <c r="ADD7" s="320"/>
      <c r="ADE7" s="320"/>
      <c r="ADF7" s="320"/>
      <c r="ADG7" s="320"/>
      <c r="ADH7" s="320"/>
      <c r="ADI7" s="320"/>
      <c r="ADJ7" s="320"/>
      <c r="ADK7" s="320"/>
      <c r="ADL7" s="320"/>
      <c r="ADM7" s="320"/>
      <c r="ADN7" s="320"/>
      <c r="ADO7" s="320"/>
      <c r="ADP7" s="320"/>
      <c r="ADQ7" s="320"/>
      <c r="ADR7" s="320"/>
      <c r="ADS7" s="320"/>
      <c r="ADT7" s="320"/>
      <c r="ADU7" s="320"/>
      <c r="ADV7" s="320"/>
      <c r="ADW7" s="320"/>
      <c r="ADX7" s="320"/>
      <c r="ADY7" s="320"/>
      <c r="ADZ7" s="320"/>
      <c r="AEA7" s="320"/>
      <c r="AEB7" s="320"/>
      <c r="AEC7" s="320"/>
      <c r="AED7" s="320"/>
      <c r="AEE7" s="320"/>
      <c r="AEF7" s="320"/>
      <c r="AEG7" s="320"/>
      <c r="AEH7" s="320"/>
      <c r="AEI7" s="320"/>
      <c r="AEJ7" s="320"/>
      <c r="AEK7" s="320"/>
      <c r="AEL7" s="320"/>
      <c r="AEM7" s="320"/>
      <c r="AEN7" s="320"/>
      <c r="AEO7" s="320"/>
      <c r="AEP7" s="320"/>
      <c r="AEQ7" s="320"/>
      <c r="AER7" s="320"/>
      <c r="AES7" s="320"/>
      <c r="AET7" s="320"/>
      <c r="AEU7" s="320"/>
      <c r="AEV7" s="320"/>
      <c r="AEW7" s="320"/>
      <c r="AEX7" s="320"/>
      <c r="AEY7" s="320"/>
      <c r="AEZ7" s="320"/>
      <c r="AFA7" s="320"/>
      <c r="AFB7" s="320"/>
      <c r="AFC7" s="320"/>
      <c r="AFD7" s="320"/>
      <c r="AFE7" s="320"/>
      <c r="AFF7" s="320"/>
      <c r="AFG7" s="320"/>
      <c r="AFH7" s="320"/>
      <c r="AFI7" s="320"/>
      <c r="AFJ7" s="320"/>
      <c r="AFK7" s="320"/>
      <c r="AFL7" s="320"/>
      <c r="AFM7" s="320"/>
      <c r="AFN7" s="320"/>
      <c r="AFO7" s="320"/>
      <c r="AFP7" s="320"/>
      <c r="AFQ7" s="320"/>
      <c r="AFR7" s="320"/>
      <c r="AFS7" s="320"/>
      <c r="AFT7" s="320"/>
      <c r="AFU7" s="320"/>
      <c r="AFV7" s="320"/>
      <c r="AFW7" s="320"/>
      <c r="AFX7" s="320"/>
      <c r="AFY7" s="320"/>
      <c r="AFZ7" s="320"/>
      <c r="AGA7" s="320"/>
      <c r="AGB7" s="320"/>
      <c r="AGC7" s="320"/>
      <c r="AGD7" s="320"/>
      <c r="AGE7" s="320"/>
      <c r="AGF7" s="320"/>
      <c r="AGG7" s="320"/>
      <c r="AGH7" s="320"/>
      <c r="AGI7" s="320"/>
      <c r="AGJ7" s="320"/>
      <c r="AGK7" s="320"/>
      <c r="AGL7" s="320"/>
      <c r="AGM7" s="320"/>
      <c r="AGN7" s="320"/>
      <c r="AGO7" s="320"/>
      <c r="AGP7" s="320"/>
      <c r="AGQ7" s="320"/>
      <c r="AGR7" s="320"/>
      <c r="AGS7" s="320"/>
      <c r="AGT7" s="320"/>
      <c r="AGU7" s="320"/>
      <c r="AGV7" s="320"/>
      <c r="AGW7" s="320"/>
      <c r="AGX7" s="320"/>
      <c r="AGY7" s="320"/>
      <c r="AGZ7" s="320"/>
      <c r="AHA7" s="320"/>
      <c r="AHB7" s="320"/>
      <c r="AHC7" s="320"/>
      <c r="AHD7" s="320"/>
      <c r="AHE7" s="320"/>
      <c r="AHF7" s="320"/>
      <c r="AHG7" s="320"/>
      <c r="AHH7" s="320"/>
      <c r="AHI7" s="320"/>
      <c r="AHJ7" s="320"/>
      <c r="AHK7" s="320"/>
      <c r="AHL7" s="320"/>
      <c r="AHM7" s="320"/>
      <c r="AHN7" s="320"/>
      <c r="AHO7" s="320"/>
      <c r="AHP7" s="320"/>
      <c r="AHQ7" s="320"/>
      <c r="AHR7" s="320"/>
      <c r="AHS7" s="320"/>
      <c r="AHT7" s="320"/>
      <c r="AHU7" s="320"/>
      <c r="AHV7" s="320"/>
      <c r="AHW7" s="320"/>
      <c r="AHX7" s="320"/>
      <c r="AHY7" s="320"/>
      <c r="AHZ7" s="320"/>
      <c r="AIA7" s="320"/>
      <c r="AIB7" s="320"/>
      <c r="AIC7" s="320"/>
      <c r="AID7" s="320"/>
      <c r="AIE7" s="320"/>
      <c r="AIF7" s="320"/>
      <c r="AIG7" s="320"/>
      <c r="AIH7" s="320"/>
      <c r="AII7" s="320"/>
      <c r="AIJ7" s="320"/>
      <c r="AIK7" s="320"/>
      <c r="AIL7" s="320"/>
      <c r="AIM7" s="320"/>
      <c r="AIN7" s="320"/>
      <c r="AIO7" s="320"/>
      <c r="AIP7" s="320"/>
      <c r="AIQ7" s="320"/>
      <c r="AIR7" s="320"/>
      <c r="AIS7" s="320"/>
      <c r="AIT7" s="320"/>
      <c r="AIU7" s="320"/>
      <c r="AIV7" s="320"/>
      <c r="AIW7" s="320"/>
      <c r="AIX7" s="320"/>
      <c r="AIY7" s="320"/>
      <c r="AIZ7" s="320"/>
      <c r="AJA7" s="320"/>
      <c r="AJB7" s="320"/>
      <c r="AJC7" s="320"/>
      <c r="AJD7" s="320"/>
      <c r="AJE7" s="320"/>
      <c r="AJF7" s="320"/>
      <c r="AJG7" s="320"/>
      <c r="AJH7" s="320"/>
      <c r="AJI7" s="320"/>
      <c r="AJJ7" s="320"/>
      <c r="AJK7" s="320"/>
      <c r="AJL7" s="320"/>
      <c r="AJM7" s="320"/>
      <c r="AJN7" s="320"/>
      <c r="AJO7" s="320"/>
      <c r="AJP7" s="320"/>
      <c r="AJQ7" s="320"/>
      <c r="AJR7" s="320"/>
      <c r="AJS7" s="320"/>
      <c r="AJT7" s="320"/>
      <c r="AJU7" s="320"/>
      <c r="AJV7" s="320"/>
      <c r="AJW7" s="320"/>
      <c r="AJX7" s="320"/>
      <c r="AJY7" s="320"/>
      <c r="AJZ7" s="320"/>
      <c r="AKA7" s="320"/>
      <c r="AKB7" s="320"/>
      <c r="AKC7" s="320"/>
      <c r="AKD7" s="320"/>
      <c r="AKE7" s="320"/>
      <c r="AKF7" s="320"/>
      <c r="AKG7" s="320"/>
      <c r="AKH7" s="320"/>
      <c r="AKI7" s="320"/>
      <c r="AKJ7" s="320"/>
      <c r="AKK7" s="320"/>
      <c r="AKL7" s="320"/>
      <c r="AKM7" s="320"/>
      <c r="AKN7" s="320"/>
      <c r="AKO7" s="320"/>
      <c r="AKP7" s="320"/>
      <c r="AKQ7" s="320"/>
      <c r="AKR7" s="320"/>
      <c r="AKS7" s="320"/>
      <c r="AKT7" s="320"/>
      <c r="AKU7" s="320"/>
      <c r="AKV7" s="320"/>
      <c r="AKW7" s="320"/>
      <c r="AKX7" s="320"/>
      <c r="AKY7" s="320"/>
      <c r="AKZ7" s="320"/>
      <c r="ALA7" s="320"/>
      <c r="ALB7" s="320"/>
      <c r="ALC7" s="320"/>
      <c r="ALD7" s="320"/>
      <c r="ALE7" s="320"/>
      <c r="ALF7" s="320"/>
      <c r="ALG7" s="320"/>
      <c r="ALH7" s="320"/>
      <c r="ALI7" s="320"/>
      <c r="ALJ7" s="320"/>
      <c r="ALK7" s="320"/>
      <c r="ALL7" s="320"/>
      <c r="ALM7" s="320"/>
      <c r="ALN7" s="320"/>
      <c r="ALO7" s="320"/>
      <c r="ALP7" s="320"/>
      <c r="ALQ7" s="320"/>
      <c r="ALR7" s="320"/>
      <c r="ALS7" s="320"/>
      <c r="ALT7" s="320"/>
      <c r="ALU7" s="320"/>
      <c r="ALV7" s="320"/>
      <c r="ALW7" s="320"/>
      <c r="ALX7" s="320"/>
      <c r="ALY7" s="320"/>
      <c r="ALZ7" s="320"/>
      <c r="AMA7" s="320"/>
      <c r="AMB7" s="320"/>
      <c r="AMC7" s="320"/>
      <c r="AMD7" s="320"/>
      <c r="AME7" s="320"/>
      <c r="AMF7" s="320"/>
      <c r="AMG7" s="320"/>
      <c r="AMH7" s="320"/>
      <c r="AMI7" s="320"/>
      <c r="AMJ7" s="320"/>
      <c r="AMK7" s="320"/>
      <c r="AML7" s="320"/>
      <c r="AMM7" s="320"/>
      <c r="AMN7" s="320"/>
      <c r="AMO7" s="320"/>
      <c r="AMP7" s="320"/>
      <c r="AMQ7" s="320"/>
      <c r="AMR7" s="320"/>
      <c r="AMS7" s="320"/>
      <c r="AMT7" s="320"/>
      <c r="AMU7" s="320"/>
      <c r="AMV7" s="320"/>
      <c r="AMW7" s="320"/>
      <c r="AMX7" s="320"/>
      <c r="AMY7" s="320"/>
      <c r="AMZ7" s="320"/>
      <c r="ANA7" s="320"/>
      <c r="ANB7" s="320"/>
      <c r="ANC7" s="320"/>
      <c r="AND7" s="320"/>
      <c r="ANE7" s="320"/>
      <c r="ANF7" s="320"/>
      <c r="ANG7" s="320"/>
      <c r="ANH7" s="320"/>
      <c r="ANI7" s="320"/>
      <c r="ANJ7" s="320"/>
      <c r="ANK7" s="320"/>
      <c r="ANL7" s="320"/>
      <c r="ANM7" s="320"/>
      <c r="ANN7" s="320"/>
      <c r="ANO7" s="320"/>
      <c r="ANP7" s="320"/>
      <c r="ANQ7" s="320"/>
      <c r="ANR7" s="320"/>
      <c r="ANS7" s="320"/>
      <c r="ANT7" s="320"/>
      <c r="ANU7" s="320"/>
      <c r="ANV7" s="320"/>
      <c r="ANW7" s="320"/>
      <c r="ANX7" s="320"/>
      <c r="ANY7" s="320"/>
      <c r="ANZ7" s="320"/>
      <c r="AOA7" s="320"/>
      <c r="AOB7" s="320"/>
      <c r="AOC7" s="320"/>
      <c r="AOD7" s="320"/>
      <c r="AOE7" s="320"/>
      <c r="AOF7" s="320"/>
      <c r="AOG7" s="320"/>
      <c r="AOH7" s="320"/>
      <c r="AOI7" s="320"/>
      <c r="AOJ7" s="320"/>
      <c r="AOK7" s="320"/>
      <c r="AOL7" s="320"/>
      <c r="AOM7" s="320"/>
      <c r="AON7" s="320"/>
      <c r="AOO7" s="320"/>
      <c r="AOP7" s="320"/>
      <c r="AOQ7" s="320"/>
      <c r="AOR7" s="320"/>
      <c r="AOS7" s="320"/>
      <c r="AOT7" s="320"/>
      <c r="AOU7" s="320"/>
      <c r="AOV7" s="320"/>
      <c r="AOW7" s="320"/>
      <c r="AOX7" s="320"/>
      <c r="AOY7" s="320"/>
      <c r="AOZ7" s="320"/>
      <c r="APA7" s="320"/>
      <c r="APB7" s="320"/>
      <c r="APC7" s="320"/>
      <c r="APD7" s="320"/>
      <c r="APE7" s="320"/>
      <c r="APF7" s="320"/>
      <c r="APG7" s="320"/>
      <c r="APH7" s="320"/>
      <c r="API7" s="320"/>
      <c r="APJ7" s="320"/>
      <c r="APK7" s="320"/>
      <c r="APL7" s="320"/>
      <c r="APM7" s="320"/>
      <c r="APN7" s="320"/>
      <c r="APO7" s="320"/>
      <c r="APP7" s="320"/>
      <c r="APQ7" s="320"/>
      <c r="APR7" s="320"/>
      <c r="APS7" s="320"/>
      <c r="APT7" s="320"/>
      <c r="APU7" s="320"/>
      <c r="APV7" s="320"/>
      <c r="APW7" s="320"/>
      <c r="APX7" s="320"/>
      <c r="APY7" s="320"/>
      <c r="APZ7" s="320"/>
      <c r="AQA7" s="320"/>
      <c r="AQB7" s="320"/>
      <c r="AQC7" s="320"/>
      <c r="AQD7" s="320"/>
      <c r="AQE7" s="320"/>
      <c r="AQF7" s="320"/>
      <c r="AQG7" s="320"/>
      <c r="AQH7" s="320"/>
      <c r="AQI7" s="320"/>
      <c r="AQJ7" s="320"/>
      <c r="AQK7" s="320"/>
      <c r="AQL7" s="320"/>
      <c r="AQM7" s="320"/>
      <c r="AQN7" s="320"/>
      <c r="AQO7" s="320"/>
      <c r="AQP7" s="320"/>
      <c r="AQQ7" s="320"/>
      <c r="AQR7" s="320"/>
      <c r="AQS7" s="320"/>
      <c r="AQT7" s="320"/>
      <c r="AQU7" s="320"/>
      <c r="AQV7" s="320"/>
      <c r="AQW7" s="320"/>
      <c r="AQX7" s="320"/>
      <c r="AQY7" s="320"/>
      <c r="AQZ7" s="320"/>
      <c r="ARA7" s="320"/>
      <c r="ARB7" s="320"/>
      <c r="ARC7" s="320"/>
      <c r="ARD7" s="320"/>
      <c r="ARE7" s="320"/>
      <c r="ARF7" s="320"/>
      <c r="ARG7" s="320"/>
      <c r="ARH7" s="320"/>
      <c r="ARI7" s="320"/>
      <c r="ARJ7" s="320"/>
      <c r="ARK7" s="320"/>
      <c r="ARL7" s="320"/>
      <c r="ARM7" s="320"/>
      <c r="ARN7" s="320"/>
      <c r="ARO7" s="320"/>
      <c r="ARP7" s="320"/>
      <c r="ARQ7" s="320"/>
      <c r="ARR7" s="320"/>
      <c r="ARS7" s="320"/>
      <c r="ART7" s="320"/>
      <c r="ARU7" s="320"/>
      <c r="ARV7" s="320"/>
      <c r="ARW7" s="320"/>
      <c r="ARX7" s="320"/>
      <c r="ARY7" s="320"/>
      <c r="ARZ7" s="320"/>
      <c r="ASA7" s="320"/>
      <c r="ASB7" s="320"/>
      <c r="ASC7" s="320"/>
      <c r="ASD7" s="320"/>
      <c r="ASE7" s="320"/>
      <c r="ASF7" s="320"/>
      <c r="ASG7" s="320"/>
      <c r="ASH7" s="320"/>
      <c r="ASI7" s="320"/>
      <c r="ASJ7" s="320"/>
      <c r="ASK7" s="320"/>
      <c r="ASL7" s="320"/>
      <c r="ASM7" s="320"/>
      <c r="ASN7" s="320"/>
      <c r="ASO7" s="320"/>
      <c r="ASP7" s="320"/>
      <c r="ASQ7" s="320"/>
      <c r="ASR7" s="320"/>
      <c r="ASS7" s="320"/>
      <c r="AST7" s="320"/>
      <c r="ASU7" s="320"/>
      <c r="ASV7" s="320"/>
      <c r="ASW7" s="320"/>
      <c r="ASX7" s="320"/>
      <c r="ASY7" s="320"/>
      <c r="ASZ7" s="320"/>
      <c r="ATA7" s="320"/>
      <c r="ATB7" s="320"/>
      <c r="ATC7" s="320"/>
      <c r="ATD7" s="320"/>
      <c r="ATE7" s="320"/>
      <c r="ATF7" s="320"/>
      <c r="ATG7" s="320"/>
      <c r="ATH7" s="320"/>
      <c r="ATI7" s="320"/>
      <c r="ATJ7" s="320"/>
      <c r="ATK7" s="320"/>
      <c r="ATL7" s="320"/>
      <c r="ATM7" s="320"/>
      <c r="ATN7" s="320"/>
      <c r="ATO7" s="320"/>
      <c r="ATP7" s="320"/>
      <c r="ATQ7" s="320"/>
      <c r="ATR7" s="320"/>
      <c r="ATS7" s="320"/>
      <c r="ATT7" s="320"/>
      <c r="ATU7" s="320"/>
      <c r="ATV7" s="320"/>
      <c r="ATW7" s="320"/>
      <c r="ATX7" s="320"/>
      <c r="ATY7" s="320"/>
      <c r="ATZ7" s="320"/>
      <c r="AUA7" s="320"/>
      <c r="AUB7" s="320"/>
      <c r="AUC7" s="320"/>
      <c r="AUD7" s="320"/>
      <c r="AUE7" s="320"/>
      <c r="AUF7" s="320"/>
      <c r="AUG7" s="320"/>
      <c r="AUH7" s="320"/>
      <c r="AUI7" s="320"/>
      <c r="AUJ7" s="320"/>
      <c r="AUK7" s="320"/>
      <c r="AUL7" s="320"/>
      <c r="AUM7" s="320"/>
      <c r="AUN7" s="320"/>
      <c r="AUO7" s="320"/>
      <c r="AUP7" s="320"/>
      <c r="AUQ7" s="320"/>
      <c r="AUR7" s="320"/>
      <c r="AUS7" s="320"/>
      <c r="AUT7" s="320"/>
      <c r="AUU7" s="320"/>
      <c r="AUV7" s="320"/>
      <c r="AUW7" s="320"/>
      <c r="AUX7" s="320"/>
      <c r="AUY7" s="320"/>
      <c r="AUZ7" s="320"/>
      <c r="AVA7" s="320"/>
      <c r="AVB7" s="320"/>
      <c r="AVC7" s="320"/>
      <c r="AVD7" s="320"/>
      <c r="AVE7" s="320"/>
      <c r="AVF7" s="320"/>
      <c r="AVG7" s="320"/>
      <c r="AVH7" s="320"/>
      <c r="AVI7" s="320"/>
      <c r="AVJ7" s="320"/>
      <c r="AVK7" s="320"/>
      <c r="AVL7" s="320"/>
      <c r="AVM7" s="320"/>
      <c r="AVN7" s="320"/>
      <c r="AVO7" s="320"/>
      <c r="AVP7" s="320"/>
      <c r="AVQ7" s="320"/>
      <c r="AVR7" s="320"/>
      <c r="AVS7" s="320"/>
      <c r="AVT7" s="320"/>
      <c r="AVU7" s="320"/>
      <c r="AVV7" s="320"/>
      <c r="AVW7" s="320"/>
      <c r="AVX7" s="320"/>
      <c r="AVY7" s="320"/>
      <c r="AVZ7" s="320"/>
      <c r="AWA7" s="320"/>
      <c r="AWB7" s="320"/>
      <c r="AWC7" s="320"/>
      <c r="AWD7" s="320"/>
      <c r="AWE7" s="320"/>
      <c r="AWF7" s="320"/>
      <c r="AWG7" s="320"/>
      <c r="AWH7" s="320"/>
      <c r="AWI7" s="320"/>
      <c r="AWJ7" s="320"/>
      <c r="AWK7" s="320"/>
      <c r="AWL7" s="320"/>
      <c r="AWM7" s="320"/>
      <c r="AWN7" s="320"/>
      <c r="AWO7" s="320"/>
      <c r="AWP7" s="320"/>
      <c r="AWQ7" s="320"/>
      <c r="AWR7" s="320"/>
      <c r="AWS7" s="320"/>
      <c r="AWT7" s="320"/>
      <c r="AWU7" s="320"/>
      <c r="AWV7" s="320"/>
      <c r="AWW7" s="320"/>
      <c r="AWX7" s="320"/>
      <c r="AWY7" s="320"/>
      <c r="AWZ7" s="320"/>
      <c r="AXA7" s="320"/>
      <c r="AXB7" s="320"/>
      <c r="AXC7" s="320"/>
      <c r="AXD7" s="320"/>
      <c r="AXE7" s="320"/>
      <c r="AXF7" s="320"/>
      <c r="AXG7" s="320"/>
      <c r="AXH7" s="320"/>
      <c r="AXI7" s="320"/>
      <c r="AXJ7" s="320"/>
      <c r="AXK7" s="320"/>
      <c r="AXL7" s="320"/>
      <c r="AXM7" s="320"/>
      <c r="AXN7" s="320"/>
      <c r="AXO7" s="320"/>
      <c r="AXP7" s="320"/>
      <c r="AXQ7" s="320"/>
      <c r="AXR7" s="320"/>
      <c r="AXS7" s="320"/>
      <c r="AXT7" s="320"/>
      <c r="AXU7" s="320"/>
      <c r="AXV7" s="320"/>
      <c r="AXW7" s="320"/>
      <c r="AXX7" s="320"/>
      <c r="AXY7" s="320"/>
      <c r="AXZ7" s="320"/>
      <c r="AYA7" s="320"/>
      <c r="AYB7" s="320"/>
      <c r="AYC7" s="320"/>
      <c r="AYD7" s="320"/>
      <c r="AYE7" s="320"/>
      <c r="AYF7" s="320"/>
      <c r="AYG7" s="320"/>
      <c r="AYH7" s="320"/>
      <c r="AYI7" s="320"/>
      <c r="AYJ7" s="320"/>
      <c r="AYK7" s="320"/>
      <c r="AYL7" s="320"/>
      <c r="AYM7" s="320"/>
      <c r="AYN7" s="320"/>
      <c r="AYO7" s="320"/>
      <c r="AYP7" s="320"/>
      <c r="AYQ7" s="320"/>
      <c r="AYR7" s="320"/>
      <c r="AYS7" s="320"/>
      <c r="AYT7" s="320"/>
      <c r="AYU7" s="320"/>
      <c r="AYV7" s="320"/>
      <c r="AYW7" s="320"/>
      <c r="AYX7" s="320"/>
      <c r="AYY7" s="320"/>
      <c r="AYZ7" s="320"/>
      <c r="AZA7" s="320"/>
      <c r="AZB7" s="320"/>
      <c r="AZC7" s="320"/>
      <c r="AZD7" s="320"/>
      <c r="AZE7" s="320"/>
      <c r="AZF7" s="320"/>
      <c r="AZG7" s="320"/>
      <c r="AZH7" s="320"/>
      <c r="AZI7" s="320"/>
      <c r="AZJ7" s="320"/>
      <c r="AZK7" s="320"/>
      <c r="AZL7" s="320"/>
      <c r="AZM7" s="320"/>
      <c r="AZN7" s="320"/>
      <c r="AZO7" s="320"/>
      <c r="AZP7" s="320"/>
      <c r="AZQ7" s="320"/>
      <c r="AZR7" s="320"/>
      <c r="AZS7" s="320"/>
      <c r="AZT7" s="320"/>
      <c r="AZU7" s="320"/>
      <c r="AZV7" s="320"/>
      <c r="AZW7" s="320"/>
      <c r="AZX7" s="320"/>
      <c r="AZY7" s="320"/>
      <c r="AZZ7" s="320"/>
      <c r="BAA7" s="320"/>
      <c r="BAB7" s="320"/>
      <c r="BAC7" s="320"/>
      <c r="BAD7" s="320"/>
      <c r="BAE7" s="320"/>
      <c r="BAF7" s="320"/>
      <c r="BAG7" s="320"/>
      <c r="BAH7" s="320"/>
      <c r="BAI7" s="320"/>
      <c r="BAJ7" s="320"/>
      <c r="BAK7" s="320"/>
      <c r="BAL7" s="320"/>
      <c r="BAM7" s="320"/>
      <c r="BAN7" s="320"/>
      <c r="BAO7" s="320"/>
      <c r="BAP7" s="320"/>
      <c r="BAQ7" s="320"/>
      <c r="BAR7" s="320"/>
      <c r="BAS7" s="320"/>
      <c r="BAT7" s="320"/>
      <c r="BAU7" s="320"/>
      <c r="BAV7" s="320"/>
      <c r="BAW7" s="320"/>
      <c r="BAX7" s="320"/>
      <c r="BAY7" s="320"/>
      <c r="BAZ7" s="320"/>
      <c r="BBA7" s="320"/>
      <c r="BBB7" s="320"/>
      <c r="BBC7" s="320"/>
      <c r="BBD7" s="320"/>
      <c r="BBE7" s="320"/>
      <c r="BBF7" s="320"/>
      <c r="BBG7" s="320"/>
      <c r="BBH7" s="320"/>
      <c r="BBI7" s="320"/>
      <c r="BBJ7" s="320"/>
      <c r="BBK7" s="320"/>
      <c r="BBL7" s="320"/>
      <c r="BBM7" s="320"/>
      <c r="BBN7" s="320"/>
      <c r="BBO7" s="320"/>
      <c r="BBP7" s="320"/>
      <c r="BBQ7" s="320"/>
      <c r="BBR7" s="320"/>
      <c r="BBS7" s="320"/>
      <c r="BBT7" s="320"/>
      <c r="BBU7" s="320"/>
      <c r="BBV7" s="320"/>
      <c r="BBW7" s="320"/>
      <c r="BBX7" s="320"/>
      <c r="BBY7" s="320"/>
      <c r="BBZ7" s="320"/>
      <c r="BCA7" s="320"/>
      <c r="BCB7" s="320"/>
      <c r="BCC7" s="320"/>
      <c r="BCD7" s="320"/>
      <c r="BCE7" s="320"/>
      <c r="BCF7" s="320"/>
      <c r="BCG7" s="320"/>
      <c r="BCH7" s="320"/>
      <c r="BCI7" s="320"/>
      <c r="BCJ7" s="320"/>
      <c r="BCK7" s="320"/>
      <c r="BCL7" s="320"/>
      <c r="BCM7" s="320"/>
      <c r="BCN7" s="320"/>
      <c r="BCO7" s="320"/>
      <c r="BCP7" s="320"/>
      <c r="BCQ7" s="320"/>
      <c r="BCR7" s="320"/>
      <c r="BCS7" s="320"/>
      <c r="BCT7" s="320"/>
      <c r="BCU7" s="320"/>
      <c r="BCV7" s="320"/>
      <c r="BCW7" s="320"/>
      <c r="BCX7" s="320"/>
      <c r="BCY7" s="320"/>
      <c r="BCZ7" s="320"/>
      <c r="BDA7" s="320"/>
      <c r="BDB7" s="320"/>
      <c r="BDC7" s="320"/>
      <c r="BDD7" s="320"/>
      <c r="BDE7" s="320"/>
      <c r="BDF7" s="320"/>
      <c r="BDG7" s="320"/>
      <c r="BDH7" s="320"/>
      <c r="BDI7" s="320"/>
      <c r="BDJ7" s="320"/>
      <c r="BDK7" s="320"/>
      <c r="BDL7" s="320"/>
      <c r="BDM7" s="320"/>
      <c r="BDN7" s="320"/>
      <c r="BDO7" s="320"/>
      <c r="BDP7" s="320"/>
      <c r="BDQ7" s="320"/>
      <c r="BDR7" s="320"/>
      <c r="BDS7" s="320"/>
      <c r="BDT7" s="320"/>
      <c r="BDU7" s="320"/>
      <c r="BDV7" s="320"/>
      <c r="BDW7" s="320"/>
      <c r="BDX7" s="320"/>
      <c r="BDY7" s="320"/>
      <c r="BDZ7" s="320"/>
      <c r="BEA7" s="320"/>
      <c r="BEB7" s="320"/>
      <c r="BEC7" s="320"/>
      <c r="BED7" s="320"/>
      <c r="BEE7" s="320"/>
      <c r="BEF7" s="320"/>
      <c r="BEG7" s="320"/>
      <c r="BEH7" s="320"/>
      <c r="BEI7" s="320"/>
      <c r="BEJ7" s="320"/>
      <c r="BEK7" s="320"/>
      <c r="BEL7" s="320"/>
      <c r="BEM7" s="320"/>
      <c r="BEN7" s="320"/>
      <c r="BEO7" s="320"/>
      <c r="BEP7" s="320"/>
      <c r="BEQ7" s="320"/>
      <c r="BER7" s="320"/>
      <c r="BES7" s="320"/>
      <c r="BET7" s="320"/>
      <c r="BEU7" s="320"/>
      <c r="BEV7" s="320"/>
      <c r="BEW7" s="320"/>
      <c r="BEX7" s="320"/>
      <c r="BEY7" s="320"/>
      <c r="BEZ7" s="320"/>
      <c r="BFA7" s="320"/>
      <c r="BFB7" s="320"/>
      <c r="BFC7" s="320"/>
      <c r="BFD7" s="320"/>
      <c r="BFE7" s="320"/>
      <c r="BFF7" s="320"/>
      <c r="BFG7" s="320"/>
      <c r="BFH7" s="320"/>
      <c r="BFI7" s="320"/>
      <c r="BFJ7" s="320"/>
      <c r="BFK7" s="320"/>
      <c r="BFL7" s="320"/>
      <c r="BFM7" s="320"/>
      <c r="BFN7" s="320"/>
      <c r="BFO7" s="320"/>
      <c r="BFP7" s="320"/>
      <c r="BFQ7" s="320"/>
      <c r="BFR7" s="320"/>
      <c r="BFS7" s="320"/>
      <c r="BFT7" s="320"/>
      <c r="BFU7" s="320"/>
      <c r="BFV7" s="320"/>
      <c r="BFW7" s="320"/>
      <c r="BFX7" s="320"/>
      <c r="BFY7" s="320"/>
      <c r="BFZ7" s="320"/>
      <c r="BGA7" s="320"/>
      <c r="BGB7" s="320"/>
      <c r="BGC7" s="320"/>
      <c r="BGD7" s="320"/>
      <c r="BGE7" s="320"/>
      <c r="BGF7" s="320"/>
      <c r="BGG7" s="320"/>
      <c r="BGH7" s="320"/>
      <c r="BGI7" s="320"/>
      <c r="BGJ7" s="320"/>
      <c r="BGK7" s="320"/>
      <c r="BGL7" s="320"/>
      <c r="BGM7" s="320"/>
      <c r="BGN7" s="320"/>
      <c r="BGO7" s="320"/>
      <c r="BGP7" s="320"/>
      <c r="BGQ7" s="320"/>
      <c r="BGR7" s="320"/>
      <c r="BGS7" s="320"/>
      <c r="BGT7" s="320"/>
      <c r="BGU7" s="320"/>
      <c r="BGV7" s="320"/>
      <c r="BGW7" s="320"/>
      <c r="BGX7" s="320"/>
      <c r="BGY7" s="320"/>
      <c r="BGZ7" s="320"/>
      <c r="BHA7" s="320"/>
      <c r="BHB7" s="320"/>
      <c r="BHC7" s="320"/>
      <c r="BHD7" s="320"/>
      <c r="BHE7" s="320"/>
      <c r="BHF7" s="320"/>
      <c r="BHG7" s="320"/>
      <c r="BHH7" s="320"/>
      <c r="BHI7" s="320"/>
      <c r="BHJ7" s="320"/>
      <c r="BHK7" s="320"/>
      <c r="BHL7" s="320"/>
      <c r="BHM7" s="320"/>
      <c r="BHN7" s="320"/>
      <c r="BHO7" s="320"/>
      <c r="BHP7" s="320"/>
      <c r="BHQ7" s="320"/>
      <c r="BHR7" s="320"/>
      <c r="BHS7" s="320"/>
      <c r="BHT7" s="320"/>
      <c r="BHU7" s="320"/>
      <c r="BHV7" s="320"/>
      <c r="BHW7" s="320"/>
      <c r="BHX7" s="320"/>
      <c r="BHY7" s="320"/>
      <c r="BHZ7" s="320"/>
      <c r="BIA7" s="320"/>
      <c r="BIB7" s="320"/>
      <c r="BIC7" s="320"/>
      <c r="BID7" s="320"/>
      <c r="BIE7" s="320"/>
      <c r="BIF7" s="320"/>
      <c r="BIG7" s="320"/>
      <c r="BIH7" s="320"/>
      <c r="BII7" s="320"/>
      <c r="BIJ7" s="320"/>
      <c r="BIK7" s="320"/>
      <c r="BIL7" s="320"/>
      <c r="BIM7" s="320"/>
      <c r="BIN7" s="320"/>
      <c r="BIO7" s="320"/>
      <c r="BIP7" s="320"/>
      <c r="BIQ7" s="320"/>
      <c r="BIR7" s="320"/>
      <c r="BIS7" s="320"/>
      <c r="BIT7" s="320"/>
      <c r="BIU7" s="320"/>
      <c r="BIV7" s="320"/>
      <c r="BIW7" s="320"/>
      <c r="BIX7" s="320"/>
      <c r="BIY7" s="320"/>
      <c r="BIZ7" s="320"/>
      <c r="BJA7" s="320"/>
      <c r="BJB7" s="320"/>
      <c r="BJC7" s="320"/>
      <c r="BJD7" s="320"/>
      <c r="BJE7" s="320"/>
      <c r="BJF7" s="320"/>
      <c r="BJG7" s="320"/>
      <c r="BJH7" s="320"/>
      <c r="BJI7" s="320"/>
      <c r="BJJ7" s="320"/>
      <c r="BJK7" s="320"/>
      <c r="BJL7" s="320"/>
      <c r="BJM7" s="320"/>
      <c r="BJN7" s="320"/>
      <c r="BJO7" s="320"/>
      <c r="BJP7" s="320"/>
      <c r="BJQ7" s="320"/>
      <c r="BJR7" s="320"/>
      <c r="BJS7" s="320"/>
      <c r="BJT7" s="320"/>
      <c r="BJU7" s="320"/>
      <c r="BJV7" s="320"/>
      <c r="BJW7" s="320"/>
      <c r="BJX7" s="320"/>
      <c r="BJY7" s="320"/>
      <c r="BJZ7" s="320"/>
      <c r="BKA7" s="320"/>
      <c r="BKB7" s="320"/>
      <c r="BKC7" s="320"/>
      <c r="BKD7" s="320"/>
      <c r="BKE7" s="320"/>
      <c r="BKF7" s="320"/>
      <c r="BKG7" s="320"/>
      <c r="BKH7" s="320"/>
      <c r="BKI7" s="320"/>
      <c r="BKJ7" s="320"/>
      <c r="BKK7" s="320"/>
      <c r="BKL7" s="320"/>
      <c r="BKM7" s="320"/>
      <c r="BKN7" s="320"/>
      <c r="BKO7" s="320"/>
      <c r="BKP7" s="320"/>
      <c r="BKQ7" s="320"/>
      <c r="BKR7" s="320"/>
      <c r="BKS7" s="320"/>
      <c r="BKT7" s="320"/>
      <c r="BKU7" s="320"/>
      <c r="BKV7" s="320"/>
      <c r="BKW7" s="320"/>
      <c r="BKX7" s="320"/>
      <c r="BKY7" s="320"/>
      <c r="BKZ7" s="320"/>
      <c r="BLA7" s="320"/>
      <c r="BLB7" s="320"/>
      <c r="BLC7" s="320"/>
      <c r="BLD7" s="320"/>
      <c r="BLE7" s="320"/>
      <c r="BLF7" s="320"/>
      <c r="BLG7" s="320"/>
      <c r="BLH7" s="320"/>
      <c r="BLI7" s="320"/>
      <c r="BLJ7" s="320"/>
      <c r="BLK7" s="320"/>
      <c r="BLL7" s="320"/>
      <c r="BLM7" s="320"/>
      <c r="BLN7" s="320"/>
      <c r="BLO7" s="320"/>
      <c r="BLP7" s="320"/>
      <c r="BLQ7" s="320"/>
      <c r="BLR7" s="320"/>
      <c r="BLS7" s="320"/>
      <c r="BLT7" s="320"/>
      <c r="BLU7" s="320"/>
      <c r="BLV7" s="320"/>
      <c r="BLW7" s="320"/>
      <c r="BLX7" s="320"/>
      <c r="BLY7" s="320"/>
      <c r="BLZ7" s="320"/>
      <c r="BMA7" s="320"/>
      <c r="BMB7" s="320"/>
      <c r="BMC7" s="320"/>
      <c r="BMD7" s="320"/>
      <c r="BME7" s="320"/>
      <c r="BMF7" s="320"/>
      <c r="BMG7" s="320"/>
      <c r="BMH7" s="320"/>
      <c r="BMI7" s="320"/>
      <c r="BMJ7" s="320"/>
      <c r="BMK7" s="320"/>
      <c r="BML7" s="320"/>
      <c r="BMM7" s="320"/>
      <c r="BMN7" s="320"/>
      <c r="BMO7" s="320"/>
      <c r="BMP7" s="320"/>
      <c r="BMQ7" s="320"/>
      <c r="BMR7" s="320"/>
      <c r="BMS7" s="320"/>
      <c r="BMT7" s="320"/>
      <c r="BMU7" s="320"/>
      <c r="BMV7" s="320"/>
      <c r="BMW7" s="320"/>
      <c r="BMX7" s="320"/>
      <c r="BMY7" s="320"/>
      <c r="BMZ7" s="320"/>
      <c r="BNA7" s="320"/>
      <c r="BNB7" s="320"/>
      <c r="BNC7" s="320"/>
      <c r="BND7" s="320"/>
      <c r="BNE7" s="320"/>
      <c r="BNF7" s="320"/>
      <c r="BNG7" s="320"/>
      <c r="BNH7" s="320"/>
      <c r="BNI7" s="320"/>
      <c r="BNJ7" s="320"/>
      <c r="BNK7" s="320"/>
      <c r="BNL7" s="320"/>
      <c r="BNM7" s="320"/>
      <c r="BNN7" s="320"/>
      <c r="BNO7" s="320"/>
      <c r="BNP7" s="320"/>
      <c r="BNQ7" s="320"/>
      <c r="BNR7" s="320"/>
      <c r="BNS7" s="320"/>
      <c r="BNT7" s="320"/>
      <c r="BNU7" s="320"/>
      <c r="BNV7" s="320"/>
      <c r="BNW7" s="320"/>
      <c r="BNX7" s="320"/>
      <c r="BNY7" s="320"/>
      <c r="BNZ7" s="320"/>
      <c r="BOA7" s="320"/>
      <c r="BOB7" s="320"/>
      <c r="BOC7" s="320"/>
      <c r="BOD7" s="320"/>
      <c r="BOE7" s="320"/>
      <c r="BOF7" s="320"/>
      <c r="BOG7" s="320"/>
      <c r="BOH7" s="320"/>
      <c r="BOI7" s="320"/>
      <c r="BOJ7" s="320"/>
      <c r="BOK7" s="320"/>
      <c r="BOL7" s="320"/>
      <c r="BOM7" s="320"/>
      <c r="BON7" s="320"/>
      <c r="BOO7" s="320"/>
      <c r="BOP7" s="320"/>
      <c r="BOQ7" s="320"/>
      <c r="BOR7" s="320"/>
      <c r="BOS7" s="320"/>
      <c r="BOT7" s="320"/>
      <c r="BOU7" s="320"/>
      <c r="BOV7" s="320"/>
      <c r="BOW7" s="320"/>
      <c r="BOX7" s="320"/>
      <c r="BOY7" s="320"/>
      <c r="BOZ7" s="320"/>
      <c r="BPA7" s="320"/>
      <c r="BPB7" s="320"/>
      <c r="BPC7" s="320"/>
      <c r="BPD7" s="320"/>
      <c r="BPE7" s="320"/>
      <c r="BPF7" s="320"/>
      <c r="BPG7" s="320"/>
      <c r="BPH7" s="320"/>
      <c r="BPI7" s="320"/>
      <c r="BPJ7" s="320"/>
      <c r="BPK7" s="320"/>
      <c r="BPL7" s="320"/>
      <c r="BPM7" s="320"/>
      <c r="BPN7" s="320"/>
      <c r="BPO7" s="320"/>
      <c r="BPP7" s="320"/>
      <c r="BPQ7" s="320"/>
      <c r="BPR7" s="320"/>
      <c r="BPS7" s="320"/>
      <c r="BPT7" s="320"/>
      <c r="BPU7" s="320"/>
      <c r="BPV7" s="320"/>
      <c r="BPW7" s="320"/>
      <c r="BPX7" s="320"/>
      <c r="BPY7" s="320"/>
      <c r="BPZ7" s="320"/>
      <c r="BQA7" s="320"/>
      <c r="BQB7" s="320"/>
      <c r="BQC7" s="320"/>
      <c r="BQD7" s="320"/>
      <c r="BQE7" s="320"/>
      <c r="BQF7" s="320"/>
      <c r="BQG7" s="320"/>
      <c r="BQH7" s="320"/>
      <c r="BQI7" s="320"/>
      <c r="BQJ7" s="320"/>
      <c r="BQK7" s="320"/>
      <c r="BQL7" s="320"/>
      <c r="BQM7" s="320"/>
      <c r="BQN7" s="320"/>
      <c r="BQO7" s="320"/>
      <c r="BQP7" s="320"/>
      <c r="BQQ7" s="320"/>
      <c r="BQR7" s="320"/>
      <c r="BQS7" s="320"/>
      <c r="BQT7" s="320"/>
      <c r="BQU7" s="320"/>
      <c r="BQV7" s="320"/>
      <c r="BQW7" s="320"/>
      <c r="BQX7" s="320"/>
      <c r="BQY7" s="320"/>
      <c r="BQZ7" s="320"/>
      <c r="BRA7" s="320"/>
      <c r="BRB7" s="320"/>
      <c r="BRC7" s="320"/>
      <c r="BRD7" s="320"/>
      <c r="BRE7" s="320"/>
      <c r="BRF7" s="320"/>
      <c r="BRG7" s="320"/>
      <c r="BRH7" s="320"/>
      <c r="BRI7" s="320"/>
      <c r="BRJ7" s="320"/>
      <c r="BRK7" s="320"/>
      <c r="BRL7" s="320"/>
      <c r="BRM7" s="320"/>
      <c r="BRN7" s="320"/>
      <c r="BRO7" s="320"/>
      <c r="BRP7" s="320"/>
      <c r="BRQ7" s="320"/>
      <c r="BRR7" s="320"/>
      <c r="BRS7" s="320"/>
      <c r="BRT7" s="320"/>
      <c r="BRU7" s="320"/>
      <c r="BRV7" s="320"/>
      <c r="BRW7" s="320"/>
      <c r="BRX7" s="320"/>
      <c r="BRY7" s="320"/>
      <c r="BRZ7" s="320"/>
      <c r="BSA7" s="320"/>
      <c r="BSB7" s="320"/>
      <c r="BSC7" s="320"/>
      <c r="BSD7" s="320"/>
      <c r="BSE7" s="320"/>
      <c r="BSF7" s="320"/>
      <c r="BSG7" s="320"/>
      <c r="BSH7" s="320"/>
      <c r="BSI7" s="320"/>
      <c r="BSJ7" s="320"/>
      <c r="BSK7" s="320"/>
      <c r="BSL7" s="320"/>
      <c r="BSM7" s="320"/>
      <c r="BSN7" s="320"/>
      <c r="BSO7" s="320"/>
      <c r="BSP7" s="320"/>
      <c r="BSQ7" s="320"/>
      <c r="BSR7" s="320"/>
      <c r="BSS7" s="320"/>
      <c r="BST7" s="320"/>
      <c r="BSU7" s="320"/>
      <c r="BSV7" s="320"/>
      <c r="BSW7" s="320"/>
      <c r="BSX7" s="320"/>
      <c r="BSY7" s="320"/>
      <c r="BSZ7" s="320"/>
      <c r="BTA7" s="320"/>
      <c r="BTB7" s="320"/>
      <c r="BTC7" s="320"/>
      <c r="BTD7" s="320"/>
      <c r="BTE7" s="320"/>
      <c r="BTF7" s="320"/>
      <c r="BTG7" s="320"/>
      <c r="BTH7" s="320"/>
      <c r="BTI7" s="320"/>
      <c r="BTJ7" s="320"/>
      <c r="BTK7" s="320"/>
      <c r="BTL7" s="320"/>
      <c r="BTM7" s="320"/>
      <c r="BTN7" s="320"/>
      <c r="BTO7" s="320"/>
      <c r="BTP7" s="320"/>
      <c r="BTQ7" s="320"/>
      <c r="BTR7" s="320"/>
      <c r="BTS7" s="320"/>
      <c r="BTT7" s="320"/>
      <c r="BTU7" s="320"/>
      <c r="BTV7" s="320"/>
      <c r="BTW7" s="320"/>
      <c r="BTX7" s="320"/>
      <c r="BTY7" s="320"/>
      <c r="BTZ7" s="320"/>
      <c r="BUA7" s="320"/>
      <c r="BUB7" s="320"/>
      <c r="BUC7" s="320"/>
      <c r="BUD7" s="320"/>
      <c r="BUE7" s="320"/>
      <c r="BUF7" s="320"/>
      <c r="BUG7" s="320"/>
      <c r="BUH7" s="320"/>
      <c r="BUI7" s="320"/>
      <c r="BUJ7" s="320"/>
      <c r="BUK7" s="320"/>
      <c r="BUL7" s="320"/>
      <c r="BUM7" s="320"/>
      <c r="BUN7" s="320"/>
      <c r="BUO7" s="320"/>
      <c r="BUP7" s="320"/>
      <c r="BUQ7" s="320"/>
      <c r="BUR7" s="320"/>
      <c r="BUS7" s="320"/>
      <c r="BUT7" s="320"/>
      <c r="BUU7" s="320"/>
      <c r="BUV7" s="320"/>
      <c r="BUW7" s="320"/>
      <c r="BUX7" s="320"/>
      <c r="BUY7" s="320"/>
      <c r="BUZ7" s="320"/>
      <c r="BVA7" s="320"/>
      <c r="BVB7" s="320"/>
      <c r="BVC7" s="320"/>
      <c r="BVD7" s="320"/>
      <c r="BVE7" s="320"/>
      <c r="BVF7" s="320"/>
      <c r="BVG7" s="320"/>
      <c r="BVH7" s="320"/>
      <c r="BVI7" s="320"/>
      <c r="BVJ7" s="320"/>
      <c r="BVK7" s="320"/>
      <c r="BVL7" s="320"/>
      <c r="BVM7" s="320"/>
      <c r="BVN7" s="320"/>
      <c r="BVO7" s="320"/>
      <c r="BVP7" s="320"/>
      <c r="BVQ7" s="320"/>
      <c r="BVR7" s="320"/>
      <c r="BVS7" s="320"/>
      <c r="BVT7" s="320"/>
      <c r="BVU7" s="320"/>
      <c r="BVV7" s="320"/>
      <c r="BVW7" s="320"/>
      <c r="BVX7" s="320"/>
      <c r="BVY7" s="320"/>
      <c r="BVZ7" s="320"/>
      <c r="BWA7" s="320"/>
      <c r="BWB7" s="320"/>
      <c r="BWC7" s="320"/>
      <c r="BWD7" s="320"/>
      <c r="BWE7" s="320"/>
      <c r="BWF7" s="320"/>
      <c r="BWG7" s="320"/>
      <c r="BWH7" s="320"/>
      <c r="BWI7" s="320"/>
      <c r="BWJ7" s="320"/>
      <c r="BWK7" s="320"/>
      <c r="BWL7" s="320"/>
      <c r="BWM7" s="320"/>
      <c r="BWN7" s="320"/>
      <c r="BWO7" s="320"/>
      <c r="BWP7" s="320"/>
      <c r="BWQ7" s="320"/>
      <c r="BWR7" s="320"/>
      <c r="BWS7" s="320"/>
      <c r="BWT7" s="320"/>
      <c r="BWU7" s="320"/>
      <c r="BWV7" s="320"/>
      <c r="BWW7" s="320"/>
      <c r="BWX7" s="320"/>
      <c r="BWY7" s="320"/>
      <c r="BWZ7" s="320"/>
      <c r="BXA7" s="320"/>
      <c r="BXB7" s="320"/>
      <c r="BXC7" s="320"/>
      <c r="BXD7" s="320"/>
      <c r="BXE7" s="320"/>
      <c r="BXF7" s="320"/>
      <c r="BXG7" s="320"/>
      <c r="BXH7" s="320"/>
      <c r="BXI7" s="320"/>
      <c r="BXJ7" s="320"/>
      <c r="BXK7" s="320"/>
      <c r="BXL7" s="320"/>
      <c r="BXM7" s="320"/>
      <c r="BXN7" s="320"/>
      <c r="BXO7" s="320"/>
      <c r="BXP7" s="320"/>
      <c r="BXQ7" s="320"/>
      <c r="BXR7" s="320"/>
      <c r="BXS7" s="320"/>
      <c r="BXT7" s="320"/>
      <c r="BXU7" s="320"/>
      <c r="BXV7" s="320"/>
      <c r="BXW7" s="320"/>
      <c r="BXX7" s="320"/>
      <c r="BXY7" s="320"/>
      <c r="BXZ7" s="320"/>
      <c r="BYA7" s="320"/>
      <c r="BYB7" s="320"/>
      <c r="BYC7" s="320"/>
      <c r="BYD7" s="320"/>
      <c r="BYE7" s="320"/>
      <c r="BYF7" s="320"/>
      <c r="BYG7" s="320"/>
      <c r="BYH7" s="320"/>
      <c r="BYI7" s="320"/>
      <c r="BYJ7" s="320"/>
      <c r="BYK7" s="320"/>
      <c r="BYL7" s="320"/>
      <c r="BYM7" s="320"/>
      <c r="BYN7" s="320"/>
      <c r="BYO7" s="320"/>
      <c r="BYP7" s="320"/>
      <c r="BYQ7" s="320"/>
      <c r="BYR7" s="320"/>
      <c r="BYS7" s="320"/>
      <c r="BYT7" s="320"/>
      <c r="BYU7" s="320"/>
      <c r="BYV7" s="320"/>
      <c r="BYW7" s="320"/>
      <c r="BYX7" s="320"/>
      <c r="BYY7" s="320"/>
      <c r="BYZ7" s="320"/>
      <c r="BZA7" s="320"/>
      <c r="BZB7" s="320"/>
      <c r="BZC7" s="320"/>
      <c r="BZD7" s="320"/>
      <c r="BZE7" s="320"/>
      <c r="BZF7" s="320"/>
      <c r="BZG7" s="320"/>
      <c r="BZH7" s="320"/>
      <c r="BZI7" s="320"/>
      <c r="BZJ7" s="320"/>
      <c r="BZK7" s="320"/>
      <c r="BZL7" s="320"/>
      <c r="BZM7" s="320"/>
      <c r="BZN7" s="320"/>
      <c r="BZO7" s="320"/>
      <c r="BZP7" s="320"/>
      <c r="BZQ7" s="320"/>
      <c r="BZR7" s="320"/>
      <c r="BZS7" s="320"/>
      <c r="BZT7" s="320"/>
      <c r="BZU7" s="320"/>
      <c r="BZV7" s="320"/>
      <c r="BZW7" s="320"/>
      <c r="BZX7" s="320"/>
      <c r="BZY7" s="320"/>
      <c r="BZZ7" s="320"/>
      <c r="CAA7" s="320"/>
      <c r="CAB7" s="320"/>
      <c r="CAC7" s="320"/>
      <c r="CAD7" s="320"/>
      <c r="CAE7" s="320"/>
      <c r="CAF7" s="320"/>
      <c r="CAG7" s="320"/>
      <c r="CAH7" s="320"/>
      <c r="CAI7" s="320"/>
      <c r="CAJ7" s="320"/>
      <c r="CAK7" s="320"/>
      <c r="CAL7" s="320"/>
      <c r="CAM7" s="320"/>
      <c r="CAN7" s="320"/>
      <c r="CAO7" s="320"/>
      <c r="CAP7" s="320"/>
      <c r="CAQ7" s="320"/>
      <c r="CAR7" s="320"/>
      <c r="CAS7" s="320"/>
      <c r="CAT7" s="320"/>
      <c r="CAU7" s="320"/>
      <c r="CAV7" s="320"/>
      <c r="CAW7" s="320"/>
      <c r="CAX7" s="320"/>
      <c r="CAY7" s="320"/>
      <c r="CAZ7" s="320"/>
      <c r="CBA7" s="320"/>
      <c r="CBB7" s="320"/>
      <c r="CBC7" s="320"/>
      <c r="CBD7" s="320"/>
      <c r="CBE7" s="320"/>
      <c r="CBF7" s="320"/>
      <c r="CBG7" s="320"/>
      <c r="CBH7" s="320"/>
      <c r="CBI7" s="320"/>
      <c r="CBJ7" s="320"/>
      <c r="CBK7" s="320"/>
      <c r="CBL7" s="320"/>
      <c r="CBM7" s="320"/>
      <c r="CBN7" s="320"/>
      <c r="CBO7" s="320"/>
      <c r="CBP7" s="320"/>
      <c r="CBQ7" s="320"/>
      <c r="CBR7" s="320"/>
      <c r="CBS7" s="320"/>
      <c r="CBT7" s="320"/>
      <c r="CBU7" s="320"/>
      <c r="CBV7" s="320"/>
      <c r="CBW7" s="320"/>
      <c r="CBX7" s="320"/>
      <c r="CBY7" s="320"/>
      <c r="CBZ7" s="320"/>
      <c r="CCA7" s="320"/>
      <c r="CCB7" s="320"/>
      <c r="CCC7" s="320"/>
      <c r="CCD7" s="320"/>
      <c r="CCE7" s="320"/>
      <c r="CCF7" s="320"/>
      <c r="CCG7" s="320"/>
      <c r="CCH7" s="320"/>
      <c r="CCI7" s="320"/>
      <c r="CCJ7" s="320"/>
      <c r="CCK7" s="320"/>
      <c r="CCL7" s="320"/>
      <c r="CCM7" s="320"/>
      <c r="CCN7" s="320"/>
      <c r="CCO7" s="320"/>
      <c r="CCP7" s="320"/>
      <c r="CCQ7" s="320"/>
      <c r="CCR7" s="320"/>
      <c r="CCS7" s="320"/>
      <c r="CCT7" s="320"/>
      <c r="CCU7" s="320"/>
      <c r="CCV7" s="320"/>
      <c r="CCW7" s="320"/>
      <c r="CCX7" s="320"/>
      <c r="CCY7" s="320"/>
      <c r="CCZ7" s="320"/>
      <c r="CDA7" s="320"/>
      <c r="CDB7" s="320"/>
      <c r="CDC7" s="320"/>
      <c r="CDD7" s="320"/>
      <c r="CDE7" s="320"/>
      <c r="CDF7" s="320"/>
      <c r="CDG7" s="320"/>
      <c r="CDH7" s="320"/>
      <c r="CDI7" s="320"/>
      <c r="CDJ7" s="320"/>
      <c r="CDK7" s="320"/>
      <c r="CDL7" s="320"/>
      <c r="CDM7" s="320"/>
      <c r="CDN7" s="320"/>
      <c r="CDO7" s="320"/>
      <c r="CDP7" s="320"/>
      <c r="CDQ7" s="320"/>
      <c r="CDR7" s="320"/>
      <c r="CDS7" s="320"/>
      <c r="CDT7" s="320"/>
      <c r="CDU7" s="320"/>
      <c r="CDV7" s="320"/>
      <c r="CDW7" s="320"/>
      <c r="CDX7" s="320"/>
      <c r="CDY7" s="320"/>
      <c r="CDZ7" s="320"/>
      <c r="CEA7" s="320"/>
      <c r="CEB7" s="320"/>
      <c r="CEC7" s="320"/>
      <c r="CED7" s="320"/>
      <c r="CEE7" s="320"/>
      <c r="CEF7" s="320"/>
      <c r="CEG7" s="320"/>
      <c r="CEH7" s="320"/>
      <c r="CEI7" s="320"/>
      <c r="CEJ7" s="320"/>
      <c r="CEK7" s="320"/>
      <c r="CEL7" s="320"/>
      <c r="CEM7" s="320"/>
      <c r="CEN7" s="320"/>
      <c r="CEO7" s="320"/>
      <c r="CEP7" s="320"/>
      <c r="CEQ7" s="320"/>
      <c r="CER7" s="320"/>
      <c r="CES7" s="320"/>
      <c r="CET7" s="320"/>
      <c r="CEU7" s="320"/>
      <c r="CEV7" s="320"/>
      <c r="CEW7" s="320"/>
      <c r="CEX7" s="320"/>
      <c r="CEY7" s="320"/>
      <c r="CEZ7" s="320"/>
      <c r="CFA7" s="320"/>
      <c r="CFB7" s="320"/>
      <c r="CFC7" s="320"/>
      <c r="CFD7" s="320"/>
      <c r="CFE7" s="320"/>
      <c r="CFF7" s="320"/>
      <c r="CFG7" s="320"/>
      <c r="CFH7" s="320"/>
      <c r="CFI7" s="320"/>
      <c r="CFJ7" s="320"/>
      <c r="CFK7" s="320"/>
      <c r="CFL7" s="320"/>
      <c r="CFM7" s="320"/>
      <c r="CFN7" s="320"/>
      <c r="CFO7" s="320"/>
      <c r="CFP7" s="320"/>
      <c r="CFQ7" s="320"/>
      <c r="CFR7" s="320"/>
      <c r="CFS7" s="320"/>
      <c r="CFT7" s="320"/>
      <c r="CFU7" s="320"/>
      <c r="CFV7" s="320"/>
      <c r="CFW7" s="320"/>
      <c r="CFX7" s="320"/>
      <c r="CFY7" s="320"/>
      <c r="CFZ7" s="320"/>
      <c r="CGA7" s="320"/>
      <c r="CGB7" s="320"/>
      <c r="CGC7" s="320"/>
      <c r="CGD7" s="320"/>
      <c r="CGE7" s="320"/>
      <c r="CGF7" s="320"/>
      <c r="CGG7" s="320"/>
      <c r="CGH7" s="320"/>
      <c r="CGI7" s="320"/>
      <c r="CGJ7" s="320"/>
      <c r="CGK7" s="320"/>
      <c r="CGL7" s="320"/>
      <c r="CGM7" s="320"/>
      <c r="CGN7" s="320"/>
      <c r="CGO7" s="320"/>
      <c r="CGP7" s="320"/>
      <c r="CGQ7" s="320"/>
      <c r="CGR7" s="320"/>
      <c r="CGS7" s="320"/>
      <c r="CGT7" s="320"/>
      <c r="CGU7" s="320"/>
      <c r="CGV7" s="320"/>
      <c r="CGW7" s="320"/>
      <c r="CGX7" s="320"/>
      <c r="CGY7" s="320"/>
      <c r="CGZ7" s="320"/>
      <c r="CHA7" s="320"/>
      <c r="CHB7" s="320"/>
      <c r="CHC7" s="320"/>
      <c r="CHD7" s="320"/>
      <c r="CHE7" s="320"/>
      <c r="CHF7" s="320"/>
      <c r="CHG7" s="320"/>
      <c r="CHH7" s="320"/>
      <c r="CHI7" s="320"/>
      <c r="CHJ7" s="320"/>
      <c r="CHK7" s="320"/>
      <c r="CHL7" s="320"/>
      <c r="CHM7" s="320"/>
      <c r="CHN7" s="320"/>
      <c r="CHO7" s="320"/>
      <c r="CHP7" s="320"/>
      <c r="CHQ7" s="320"/>
      <c r="CHR7" s="320"/>
      <c r="CHS7" s="320"/>
      <c r="CHT7" s="320"/>
      <c r="CHU7" s="320"/>
      <c r="CHV7" s="320"/>
      <c r="CHW7" s="320"/>
      <c r="CHX7" s="320"/>
      <c r="CHY7" s="320"/>
      <c r="CHZ7" s="320"/>
      <c r="CIA7" s="320"/>
      <c r="CIB7" s="320"/>
      <c r="CIC7" s="320"/>
      <c r="CID7" s="320"/>
      <c r="CIE7" s="320"/>
      <c r="CIF7" s="320"/>
      <c r="CIG7" s="320"/>
      <c r="CIH7" s="320"/>
      <c r="CII7" s="320"/>
      <c r="CIJ7" s="320"/>
      <c r="CIK7" s="320"/>
      <c r="CIL7" s="320"/>
      <c r="CIM7" s="320"/>
      <c r="CIN7" s="320"/>
      <c r="CIO7" s="320"/>
      <c r="CIP7" s="320"/>
      <c r="CIQ7" s="320"/>
      <c r="CIR7" s="320"/>
      <c r="CIS7" s="320"/>
      <c r="CIT7" s="320"/>
      <c r="CIU7" s="320"/>
      <c r="CIV7" s="320"/>
      <c r="CIW7" s="320"/>
      <c r="CIX7" s="320"/>
      <c r="CIY7" s="320"/>
      <c r="CIZ7" s="320"/>
      <c r="CJA7" s="320"/>
      <c r="CJB7" s="320"/>
      <c r="CJC7" s="320"/>
      <c r="CJD7" s="320"/>
      <c r="CJE7" s="320"/>
      <c r="CJF7" s="320"/>
      <c r="CJG7" s="320"/>
      <c r="CJH7" s="320"/>
      <c r="CJI7" s="320"/>
      <c r="CJJ7" s="320"/>
      <c r="CJK7" s="320"/>
      <c r="CJL7" s="320"/>
      <c r="CJM7" s="320"/>
      <c r="CJN7" s="320"/>
      <c r="CJO7" s="320"/>
      <c r="CJP7" s="320"/>
      <c r="CJQ7" s="320"/>
      <c r="CJR7" s="320"/>
      <c r="CJS7" s="320"/>
      <c r="CJT7" s="320"/>
      <c r="CJU7" s="320"/>
      <c r="CJV7" s="320"/>
      <c r="CJW7" s="320"/>
      <c r="CJX7" s="320"/>
      <c r="CJY7" s="320"/>
      <c r="CJZ7" s="320"/>
      <c r="CKA7" s="320"/>
      <c r="CKB7" s="320"/>
      <c r="CKC7" s="320"/>
      <c r="CKD7" s="320"/>
      <c r="CKE7" s="320"/>
      <c r="CKF7" s="320"/>
      <c r="CKG7" s="320"/>
      <c r="CKH7" s="320"/>
      <c r="CKI7" s="320"/>
      <c r="CKJ7" s="320"/>
      <c r="CKK7" s="320"/>
      <c r="CKL7" s="320"/>
      <c r="CKM7" s="320"/>
      <c r="CKN7" s="320"/>
      <c r="CKO7" s="320"/>
      <c r="CKP7" s="320"/>
      <c r="CKQ7" s="320"/>
      <c r="CKR7" s="320"/>
      <c r="CKS7" s="320"/>
      <c r="CKT7" s="320"/>
      <c r="CKU7" s="320"/>
      <c r="CKV7" s="320"/>
      <c r="CKW7" s="320"/>
      <c r="CKX7" s="320"/>
      <c r="CKY7" s="320"/>
      <c r="CKZ7" s="320"/>
      <c r="CLA7" s="320"/>
      <c r="CLB7" s="320"/>
      <c r="CLC7" s="320"/>
      <c r="CLD7" s="320"/>
      <c r="CLE7" s="320"/>
      <c r="CLF7" s="320"/>
      <c r="CLG7" s="320"/>
      <c r="CLH7" s="320"/>
      <c r="CLI7" s="320"/>
      <c r="CLJ7" s="320"/>
      <c r="CLK7" s="320"/>
      <c r="CLL7" s="320"/>
      <c r="CLM7" s="320"/>
      <c r="CLN7" s="320"/>
      <c r="CLO7" s="320"/>
      <c r="CLP7" s="320"/>
      <c r="CLQ7" s="320"/>
      <c r="CLR7" s="320"/>
      <c r="CLS7" s="320"/>
      <c r="CLT7" s="320"/>
      <c r="CLU7" s="320"/>
      <c r="CLV7" s="320"/>
      <c r="CLW7" s="320"/>
      <c r="CLX7" s="320"/>
      <c r="CLY7" s="320"/>
      <c r="CLZ7" s="320"/>
      <c r="CMA7" s="320"/>
      <c r="CMB7" s="320"/>
      <c r="CMC7" s="320"/>
      <c r="CMD7" s="320"/>
      <c r="CME7" s="320"/>
      <c r="CMF7" s="320"/>
      <c r="CMG7" s="320"/>
      <c r="CMH7" s="320"/>
      <c r="CMI7" s="320"/>
      <c r="CMJ7" s="320"/>
      <c r="CMK7" s="320"/>
      <c r="CML7" s="320"/>
      <c r="CMM7" s="320"/>
      <c r="CMN7" s="320"/>
      <c r="CMO7" s="320"/>
      <c r="CMP7" s="320"/>
      <c r="CMQ7" s="320"/>
      <c r="CMR7" s="320"/>
      <c r="CMS7" s="320"/>
      <c r="CMT7" s="320"/>
      <c r="CMU7" s="320"/>
      <c r="CMV7" s="320"/>
      <c r="CMW7" s="320"/>
      <c r="CMX7" s="320"/>
      <c r="CMY7" s="320"/>
      <c r="CMZ7" s="320"/>
      <c r="CNA7" s="320"/>
      <c r="CNB7" s="320"/>
      <c r="CNC7" s="320"/>
      <c r="CND7" s="320"/>
      <c r="CNE7" s="320"/>
      <c r="CNF7" s="320"/>
      <c r="CNG7" s="320"/>
      <c r="CNH7" s="320"/>
      <c r="CNI7" s="320"/>
      <c r="CNJ7" s="320"/>
      <c r="CNK7" s="320"/>
      <c r="CNL7" s="320"/>
      <c r="CNM7" s="320"/>
      <c r="CNN7" s="320"/>
      <c r="CNO7" s="320"/>
      <c r="CNP7" s="320"/>
      <c r="CNQ7" s="320"/>
      <c r="CNR7" s="320"/>
      <c r="CNS7" s="320"/>
      <c r="CNT7" s="320"/>
      <c r="CNU7" s="320"/>
      <c r="CNV7" s="320"/>
      <c r="CNW7" s="320"/>
      <c r="CNX7" s="320"/>
      <c r="CNY7" s="320"/>
      <c r="CNZ7" s="320"/>
      <c r="COA7" s="320"/>
      <c r="COB7" s="320"/>
      <c r="COC7" s="320"/>
      <c r="COD7" s="320"/>
      <c r="COE7" s="320"/>
      <c r="COF7" s="320"/>
      <c r="COG7" s="320"/>
      <c r="COH7" s="320"/>
      <c r="COI7" s="320"/>
      <c r="COJ7" s="320"/>
      <c r="COK7" s="320"/>
      <c r="COL7" s="320"/>
      <c r="COM7" s="320"/>
      <c r="CON7" s="320"/>
      <c r="COO7" s="320"/>
      <c r="COP7" s="320"/>
      <c r="COQ7" s="320"/>
      <c r="COR7" s="320"/>
      <c r="COS7" s="320"/>
      <c r="COT7" s="320"/>
      <c r="COU7" s="320"/>
      <c r="COV7" s="320"/>
      <c r="COW7" s="320"/>
      <c r="COX7" s="320"/>
      <c r="COY7" s="320"/>
      <c r="COZ7" s="320"/>
      <c r="CPA7" s="320"/>
      <c r="CPB7" s="320"/>
      <c r="CPC7" s="320"/>
      <c r="CPD7" s="320"/>
      <c r="CPE7" s="320"/>
      <c r="CPF7" s="320"/>
      <c r="CPG7" s="320"/>
      <c r="CPH7" s="320"/>
      <c r="CPI7" s="320"/>
      <c r="CPJ7" s="320"/>
      <c r="CPK7" s="320"/>
      <c r="CPL7" s="320"/>
      <c r="CPM7" s="320"/>
      <c r="CPN7" s="320"/>
      <c r="CPO7" s="320"/>
      <c r="CPP7" s="320"/>
      <c r="CPQ7" s="320"/>
      <c r="CPR7" s="320"/>
      <c r="CPS7" s="320"/>
      <c r="CPT7" s="320"/>
      <c r="CPU7" s="320"/>
      <c r="CPV7" s="320"/>
      <c r="CPW7" s="320"/>
      <c r="CPX7" s="320"/>
      <c r="CPY7" s="320"/>
      <c r="CPZ7" s="320"/>
      <c r="CQA7" s="320"/>
      <c r="CQB7" s="320"/>
      <c r="CQC7" s="320"/>
      <c r="CQD7" s="320"/>
      <c r="CQE7" s="320"/>
      <c r="CQF7" s="320"/>
      <c r="CQG7" s="320"/>
      <c r="CQH7" s="320"/>
      <c r="CQI7" s="320"/>
      <c r="CQJ7" s="320"/>
      <c r="CQK7" s="320"/>
      <c r="CQL7" s="320"/>
      <c r="CQM7" s="320"/>
      <c r="CQN7" s="320"/>
      <c r="CQO7" s="320"/>
      <c r="CQP7" s="320"/>
      <c r="CQQ7" s="320"/>
      <c r="CQR7" s="320"/>
      <c r="CQS7" s="320"/>
      <c r="CQT7" s="320"/>
      <c r="CQU7" s="320"/>
      <c r="CQV7" s="320"/>
      <c r="CQW7" s="320"/>
      <c r="CQX7" s="320"/>
      <c r="CQY7" s="320"/>
      <c r="CQZ7" s="320"/>
      <c r="CRA7" s="320"/>
      <c r="CRB7" s="320"/>
      <c r="CRC7" s="320"/>
      <c r="CRD7" s="320"/>
      <c r="CRE7" s="320"/>
      <c r="CRF7" s="320"/>
      <c r="CRG7" s="320"/>
      <c r="CRH7" s="320"/>
      <c r="CRI7" s="320"/>
      <c r="CRJ7" s="320"/>
      <c r="CRK7" s="320"/>
      <c r="CRL7" s="320"/>
      <c r="CRM7" s="320"/>
      <c r="CRN7" s="320"/>
      <c r="CRO7" s="320"/>
      <c r="CRP7" s="320"/>
      <c r="CRQ7" s="320"/>
      <c r="CRR7" s="320"/>
      <c r="CRS7" s="320"/>
      <c r="CRT7" s="320"/>
      <c r="CRU7" s="320"/>
      <c r="CRV7" s="320"/>
      <c r="CRW7" s="320"/>
      <c r="CRX7" s="320"/>
      <c r="CRY7" s="320"/>
      <c r="CRZ7" s="320"/>
      <c r="CSA7" s="320"/>
      <c r="CSB7" s="320"/>
      <c r="CSC7" s="320"/>
      <c r="CSD7" s="320"/>
      <c r="CSE7" s="320"/>
      <c r="CSF7" s="320"/>
      <c r="CSG7" s="320"/>
      <c r="CSH7" s="320"/>
      <c r="CSI7" s="320"/>
      <c r="CSJ7" s="320"/>
      <c r="CSK7" s="320"/>
      <c r="CSL7" s="320"/>
      <c r="CSM7" s="320"/>
      <c r="CSN7" s="320"/>
      <c r="CSO7" s="320"/>
      <c r="CSP7" s="320"/>
      <c r="CSQ7" s="320"/>
      <c r="CSR7" s="320"/>
      <c r="CSS7" s="320"/>
      <c r="CST7" s="320"/>
      <c r="CSU7" s="320"/>
      <c r="CSV7" s="320"/>
      <c r="CSW7" s="320"/>
      <c r="CSX7" s="320"/>
      <c r="CSY7" s="320"/>
      <c r="CSZ7" s="320"/>
      <c r="CTA7" s="320"/>
      <c r="CTB7" s="320"/>
      <c r="CTC7" s="320"/>
      <c r="CTD7" s="320"/>
      <c r="CTE7" s="320"/>
      <c r="CTF7" s="320"/>
      <c r="CTG7" s="320"/>
      <c r="CTH7" s="320"/>
      <c r="CTI7" s="320"/>
      <c r="CTJ7" s="320"/>
      <c r="CTK7" s="320"/>
      <c r="CTL7" s="320"/>
      <c r="CTM7" s="320"/>
      <c r="CTN7" s="320"/>
      <c r="CTO7" s="320"/>
      <c r="CTP7" s="320"/>
      <c r="CTQ7" s="320"/>
      <c r="CTR7" s="320"/>
      <c r="CTS7" s="320"/>
      <c r="CTT7" s="320"/>
      <c r="CTU7" s="320"/>
      <c r="CTV7" s="320"/>
      <c r="CTW7" s="320"/>
      <c r="CTX7" s="320"/>
      <c r="CTY7" s="320"/>
      <c r="CTZ7" s="320"/>
      <c r="CUA7" s="320"/>
      <c r="CUB7" s="320"/>
      <c r="CUC7" s="320"/>
      <c r="CUD7" s="320"/>
      <c r="CUE7" s="320"/>
      <c r="CUF7" s="320"/>
      <c r="CUG7" s="320"/>
      <c r="CUH7" s="320"/>
      <c r="CUI7" s="320"/>
      <c r="CUJ7" s="320"/>
      <c r="CUK7" s="320"/>
      <c r="CUL7" s="320"/>
      <c r="CUM7" s="320"/>
      <c r="CUN7" s="320"/>
      <c r="CUO7" s="320"/>
      <c r="CUP7" s="320"/>
      <c r="CUQ7" s="320"/>
      <c r="CUR7" s="320"/>
      <c r="CUS7" s="320"/>
      <c r="CUT7" s="320"/>
      <c r="CUU7" s="320"/>
      <c r="CUV7" s="320"/>
      <c r="CUW7" s="320"/>
      <c r="CUX7" s="320"/>
      <c r="CUY7" s="320"/>
      <c r="CUZ7" s="320"/>
      <c r="CVA7" s="320"/>
      <c r="CVB7" s="320"/>
      <c r="CVC7" s="320"/>
      <c r="CVD7" s="320"/>
      <c r="CVE7" s="320"/>
      <c r="CVF7" s="320"/>
      <c r="CVG7" s="320"/>
      <c r="CVH7" s="320"/>
      <c r="CVI7" s="320"/>
      <c r="CVJ7" s="320"/>
      <c r="CVK7" s="320"/>
      <c r="CVL7" s="320"/>
      <c r="CVM7" s="320"/>
      <c r="CVN7" s="320"/>
      <c r="CVO7" s="320"/>
      <c r="CVP7" s="320"/>
      <c r="CVQ7" s="320"/>
      <c r="CVR7" s="320"/>
      <c r="CVS7" s="320"/>
      <c r="CVT7" s="320"/>
      <c r="CVU7" s="320"/>
      <c r="CVV7" s="320"/>
      <c r="CVW7" s="320"/>
      <c r="CVX7" s="320"/>
      <c r="CVY7" s="320"/>
      <c r="CVZ7" s="320"/>
      <c r="CWA7" s="320"/>
      <c r="CWB7" s="320"/>
      <c r="CWC7" s="320"/>
      <c r="CWD7" s="320"/>
      <c r="CWE7" s="320"/>
      <c r="CWF7" s="320"/>
      <c r="CWG7" s="320"/>
      <c r="CWH7" s="320"/>
      <c r="CWI7" s="320"/>
      <c r="CWJ7" s="320"/>
      <c r="CWK7" s="320"/>
      <c r="CWL7" s="320"/>
      <c r="CWM7" s="320"/>
      <c r="CWN7" s="320"/>
      <c r="CWO7" s="320"/>
      <c r="CWP7" s="320"/>
      <c r="CWQ7" s="320"/>
      <c r="CWR7" s="320"/>
      <c r="CWS7" s="320"/>
      <c r="CWT7" s="320"/>
      <c r="CWU7" s="320"/>
      <c r="CWV7" s="320"/>
      <c r="CWW7" s="320"/>
      <c r="CWX7" s="320"/>
      <c r="CWY7" s="320"/>
      <c r="CWZ7" s="320"/>
      <c r="CXA7" s="320"/>
      <c r="CXB7" s="320"/>
      <c r="CXC7" s="320"/>
      <c r="CXD7" s="320"/>
      <c r="CXE7" s="320"/>
      <c r="CXF7" s="320"/>
      <c r="CXG7" s="320"/>
      <c r="CXH7" s="320"/>
      <c r="CXI7" s="320"/>
      <c r="CXJ7" s="320"/>
      <c r="CXK7" s="320"/>
      <c r="CXL7" s="320"/>
      <c r="CXM7" s="320"/>
      <c r="CXN7" s="320"/>
      <c r="CXO7" s="320"/>
      <c r="CXP7" s="320"/>
      <c r="CXQ7" s="320"/>
      <c r="CXR7" s="320"/>
      <c r="CXS7" s="320"/>
      <c r="CXT7" s="320"/>
      <c r="CXU7" s="320"/>
      <c r="CXV7" s="320"/>
      <c r="CXW7" s="320"/>
      <c r="CXX7" s="320"/>
      <c r="CXY7" s="320"/>
      <c r="CXZ7" s="320"/>
      <c r="CYA7" s="320"/>
      <c r="CYB7" s="320"/>
      <c r="CYC7" s="320"/>
      <c r="CYD7" s="320"/>
      <c r="CYE7" s="320"/>
      <c r="CYF7" s="320"/>
      <c r="CYG7" s="320"/>
      <c r="CYH7" s="320"/>
      <c r="CYI7" s="320"/>
      <c r="CYJ7" s="320"/>
      <c r="CYK7" s="320"/>
      <c r="CYL7" s="320"/>
      <c r="CYM7" s="320"/>
      <c r="CYN7" s="320"/>
      <c r="CYO7" s="320"/>
      <c r="CYP7" s="320"/>
      <c r="CYQ7" s="320"/>
      <c r="CYR7" s="320"/>
      <c r="CYS7" s="320"/>
      <c r="CYT7" s="320"/>
      <c r="CYU7" s="320"/>
      <c r="CYV7" s="320"/>
      <c r="CYW7" s="320"/>
      <c r="CYX7" s="320"/>
      <c r="CYY7" s="320"/>
      <c r="CYZ7" s="320"/>
      <c r="CZA7" s="320"/>
      <c r="CZB7" s="320"/>
      <c r="CZC7" s="320"/>
      <c r="CZD7" s="320"/>
      <c r="CZE7" s="320"/>
      <c r="CZF7" s="320"/>
      <c r="CZG7" s="320"/>
      <c r="CZH7" s="320"/>
      <c r="CZI7" s="320"/>
      <c r="CZJ7" s="320"/>
      <c r="CZK7" s="320"/>
      <c r="CZL7" s="320"/>
      <c r="CZM7" s="320"/>
      <c r="CZN7" s="320"/>
      <c r="CZO7" s="320"/>
      <c r="CZP7" s="320"/>
      <c r="CZQ7" s="320"/>
      <c r="CZR7" s="320"/>
      <c r="CZS7" s="320"/>
      <c r="CZT7" s="320"/>
      <c r="CZU7" s="320"/>
      <c r="CZV7" s="320"/>
      <c r="CZW7" s="320"/>
      <c r="CZX7" s="320"/>
      <c r="CZY7" s="320"/>
      <c r="CZZ7" s="320"/>
      <c r="DAA7" s="320"/>
      <c r="DAB7" s="320"/>
      <c r="DAC7" s="320"/>
      <c r="DAD7" s="320"/>
      <c r="DAE7" s="320"/>
      <c r="DAF7" s="320"/>
      <c r="DAG7" s="320"/>
      <c r="DAH7" s="320"/>
      <c r="DAI7" s="320"/>
      <c r="DAJ7" s="320"/>
      <c r="DAK7" s="320"/>
      <c r="DAL7" s="320"/>
      <c r="DAM7" s="320"/>
      <c r="DAN7" s="320"/>
      <c r="DAO7" s="320"/>
      <c r="DAP7" s="320"/>
      <c r="DAQ7" s="320"/>
      <c r="DAR7" s="320"/>
      <c r="DAS7" s="320"/>
      <c r="DAT7" s="320"/>
      <c r="DAU7" s="320"/>
      <c r="DAV7" s="320"/>
      <c r="DAW7" s="320"/>
      <c r="DAX7" s="320"/>
      <c r="DAY7" s="320"/>
      <c r="DAZ7" s="320"/>
      <c r="DBA7" s="320"/>
      <c r="DBB7" s="320"/>
      <c r="DBC7" s="320"/>
      <c r="DBD7" s="320"/>
      <c r="DBE7" s="320"/>
      <c r="DBF7" s="320"/>
      <c r="DBG7" s="320"/>
      <c r="DBH7" s="320"/>
      <c r="DBI7" s="320"/>
      <c r="DBJ7" s="320"/>
      <c r="DBK7" s="320"/>
      <c r="DBL7" s="320"/>
      <c r="DBM7" s="320"/>
      <c r="DBN7" s="320"/>
      <c r="DBO7" s="320"/>
      <c r="DBP7" s="320"/>
      <c r="DBQ7" s="320"/>
      <c r="DBR7" s="320"/>
      <c r="DBS7" s="320"/>
      <c r="DBT7" s="320"/>
      <c r="DBU7" s="320"/>
      <c r="DBV7" s="320"/>
      <c r="DBW7" s="320"/>
      <c r="DBX7" s="320"/>
      <c r="DBY7" s="320"/>
      <c r="DBZ7" s="320"/>
      <c r="DCA7" s="320"/>
      <c r="DCB7" s="320"/>
      <c r="DCC7" s="320"/>
      <c r="DCD7" s="320"/>
      <c r="DCE7" s="320"/>
      <c r="DCF7" s="320"/>
      <c r="DCG7" s="320"/>
      <c r="DCH7" s="320"/>
      <c r="DCI7" s="320"/>
      <c r="DCJ7" s="320"/>
      <c r="DCK7" s="320"/>
      <c r="DCL7" s="320"/>
      <c r="DCM7" s="320"/>
      <c r="DCN7" s="320"/>
      <c r="DCO7" s="320"/>
      <c r="DCP7" s="320"/>
      <c r="DCQ7" s="320"/>
      <c r="DCR7" s="320"/>
      <c r="DCS7" s="320"/>
      <c r="DCT7" s="320"/>
      <c r="DCU7" s="320"/>
      <c r="DCV7" s="320"/>
      <c r="DCW7" s="320"/>
      <c r="DCX7" s="320"/>
      <c r="DCY7" s="320"/>
      <c r="DCZ7" s="320"/>
      <c r="DDA7" s="320"/>
      <c r="DDB7" s="320"/>
      <c r="DDC7" s="320"/>
      <c r="DDD7" s="320"/>
      <c r="DDE7" s="320"/>
      <c r="DDF7" s="320"/>
      <c r="DDG7" s="320"/>
      <c r="DDH7" s="320"/>
      <c r="DDI7" s="320"/>
      <c r="DDJ7" s="320"/>
      <c r="DDK7" s="320"/>
      <c r="DDL7" s="320"/>
      <c r="DDM7" s="320"/>
      <c r="DDN7" s="320"/>
      <c r="DDO7" s="320"/>
      <c r="DDP7" s="320"/>
      <c r="DDQ7" s="320"/>
      <c r="DDR7" s="320"/>
      <c r="DDS7" s="320"/>
      <c r="DDT7" s="320"/>
      <c r="DDU7" s="320"/>
      <c r="DDV7" s="320"/>
      <c r="DDW7" s="320"/>
      <c r="DDX7" s="320"/>
      <c r="DDY7" s="320"/>
      <c r="DDZ7" s="320"/>
      <c r="DEA7" s="320"/>
      <c r="DEB7" s="320"/>
      <c r="DEC7" s="320"/>
      <c r="DED7" s="320"/>
      <c r="DEE7" s="320"/>
      <c r="DEF7" s="320"/>
      <c r="DEG7" s="320"/>
      <c r="DEH7" s="320"/>
      <c r="DEI7" s="320"/>
      <c r="DEJ7" s="320"/>
      <c r="DEK7" s="320"/>
      <c r="DEL7" s="320"/>
      <c r="DEM7" s="320"/>
      <c r="DEN7" s="320"/>
      <c r="DEO7" s="320"/>
      <c r="DEP7" s="320"/>
      <c r="DEQ7" s="320"/>
      <c r="DER7" s="320"/>
      <c r="DES7" s="320"/>
      <c r="DET7" s="320"/>
      <c r="DEU7" s="320"/>
      <c r="DEV7" s="320"/>
      <c r="DEW7" s="320"/>
      <c r="DEX7" s="320"/>
      <c r="DEY7" s="320"/>
      <c r="DEZ7" s="320"/>
      <c r="DFA7" s="320"/>
      <c r="DFB7" s="320"/>
      <c r="DFC7" s="320"/>
      <c r="DFD7" s="320"/>
      <c r="DFE7" s="320"/>
      <c r="DFF7" s="320"/>
      <c r="DFG7" s="320"/>
      <c r="DFH7" s="320"/>
      <c r="DFI7" s="320"/>
      <c r="DFJ7" s="320"/>
      <c r="DFK7" s="320"/>
      <c r="DFL7" s="320"/>
      <c r="DFM7" s="320"/>
      <c r="DFN7" s="320"/>
      <c r="DFO7" s="320"/>
      <c r="DFP7" s="320"/>
      <c r="DFQ7" s="320"/>
      <c r="DFR7" s="320"/>
      <c r="DFS7" s="320"/>
      <c r="DFT7" s="320"/>
      <c r="DFU7" s="320"/>
      <c r="DFV7" s="320"/>
      <c r="DFW7" s="320"/>
      <c r="DFX7" s="320"/>
      <c r="DFY7" s="320"/>
      <c r="DFZ7" s="320"/>
      <c r="DGA7" s="320"/>
      <c r="DGB7" s="320"/>
      <c r="DGC7" s="320"/>
      <c r="DGD7" s="320"/>
      <c r="DGE7" s="320"/>
      <c r="DGF7" s="320"/>
      <c r="DGG7" s="320"/>
      <c r="DGH7" s="320"/>
      <c r="DGI7" s="320"/>
      <c r="DGJ7" s="320"/>
      <c r="DGK7" s="320"/>
      <c r="DGL7" s="320"/>
      <c r="DGM7" s="320"/>
      <c r="DGN7" s="320"/>
      <c r="DGO7" s="320"/>
      <c r="DGP7" s="320"/>
      <c r="DGQ7" s="320"/>
      <c r="DGR7" s="320"/>
      <c r="DGS7" s="320"/>
      <c r="DGT7" s="320"/>
      <c r="DGU7" s="320"/>
      <c r="DGV7" s="320"/>
      <c r="DGW7" s="320"/>
      <c r="DGX7" s="320"/>
      <c r="DGY7" s="320"/>
      <c r="DGZ7" s="320"/>
      <c r="DHA7" s="320"/>
      <c r="DHB7" s="320"/>
      <c r="DHC7" s="320"/>
      <c r="DHD7" s="320"/>
      <c r="DHE7" s="320"/>
      <c r="DHF7" s="320"/>
      <c r="DHG7" s="320"/>
      <c r="DHH7" s="320"/>
      <c r="DHI7" s="320"/>
      <c r="DHJ7" s="320"/>
      <c r="DHK7" s="320"/>
      <c r="DHL7" s="320"/>
      <c r="DHM7" s="320"/>
      <c r="DHN7" s="320"/>
      <c r="DHO7" s="320"/>
      <c r="DHP7" s="320"/>
      <c r="DHQ7" s="320"/>
      <c r="DHR7" s="320"/>
      <c r="DHS7" s="320"/>
      <c r="DHT7" s="320"/>
      <c r="DHU7" s="320"/>
      <c r="DHV7" s="320"/>
      <c r="DHW7" s="320"/>
      <c r="DHX7" s="320"/>
      <c r="DHY7" s="320"/>
      <c r="DHZ7" s="320"/>
      <c r="DIA7" s="320"/>
      <c r="DIB7" s="320"/>
      <c r="DIC7" s="320"/>
      <c r="DID7" s="320"/>
      <c r="DIE7" s="320"/>
      <c r="DIF7" s="320"/>
      <c r="DIG7" s="320"/>
      <c r="DIH7" s="320"/>
      <c r="DII7" s="320"/>
      <c r="DIJ7" s="320"/>
      <c r="DIK7" s="320"/>
      <c r="DIL7" s="320"/>
      <c r="DIM7" s="320"/>
      <c r="DIN7" s="320"/>
      <c r="DIO7" s="320"/>
      <c r="DIP7" s="320"/>
      <c r="DIQ7" s="320"/>
      <c r="DIR7" s="320"/>
      <c r="DIS7" s="320"/>
      <c r="DIT7" s="320"/>
      <c r="DIU7" s="320"/>
      <c r="DIV7" s="320"/>
      <c r="DIW7" s="320"/>
      <c r="DIX7" s="320"/>
      <c r="DIY7" s="320"/>
      <c r="DIZ7" s="320"/>
      <c r="DJA7" s="320"/>
      <c r="DJB7" s="320"/>
      <c r="DJC7" s="320"/>
      <c r="DJD7" s="320"/>
      <c r="DJE7" s="320"/>
      <c r="DJF7" s="320"/>
      <c r="DJG7" s="320"/>
      <c r="DJH7" s="320"/>
      <c r="DJI7" s="320"/>
      <c r="DJJ7" s="320"/>
      <c r="DJK7" s="320"/>
      <c r="DJL7" s="320"/>
      <c r="DJM7" s="320"/>
      <c r="DJN7" s="320"/>
      <c r="DJO7" s="320"/>
      <c r="DJP7" s="320"/>
      <c r="DJQ7" s="320"/>
      <c r="DJR7" s="320"/>
      <c r="DJS7" s="320"/>
      <c r="DJT7" s="320"/>
      <c r="DJU7" s="320"/>
      <c r="DJV7" s="320"/>
      <c r="DJW7" s="320"/>
      <c r="DJX7" s="320"/>
      <c r="DJY7" s="320"/>
      <c r="DJZ7" s="320"/>
      <c r="DKA7" s="320"/>
      <c r="DKB7" s="320"/>
      <c r="DKC7" s="320"/>
      <c r="DKD7" s="320"/>
      <c r="DKE7" s="320"/>
      <c r="DKF7" s="320"/>
      <c r="DKG7" s="320"/>
      <c r="DKH7" s="320"/>
      <c r="DKI7" s="320"/>
      <c r="DKJ7" s="320"/>
      <c r="DKK7" s="320"/>
      <c r="DKL7" s="320"/>
      <c r="DKM7" s="320"/>
      <c r="DKN7" s="320"/>
      <c r="DKO7" s="320"/>
      <c r="DKP7" s="320"/>
      <c r="DKQ7" s="320"/>
      <c r="DKR7" s="320"/>
      <c r="DKS7" s="320"/>
      <c r="DKT7" s="320"/>
      <c r="DKU7" s="320"/>
      <c r="DKV7" s="320"/>
      <c r="DKW7" s="320"/>
      <c r="DKX7" s="320"/>
      <c r="DKY7" s="320"/>
      <c r="DKZ7" s="320"/>
      <c r="DLA7" s="320"/>
      <c r="DLB7" s="320"/>
      <c r="DLC7" s="320"/>
      <c r="DLD7" s="320"/>
      <c r="DLE7" s="320"/>
      <c r="DLF7" s="320"/>
      <c r="DLG7" s="320"/>
      <c r="DLH7" s="320"/>
      <c r="DLI7" s="320"/>
      <c r="DLJ7" s="320"/>
      <c r="DLK7" s="320"/>
      <c r="DLL7" s="320"/>
      <c r="DLM7" s="320"/>
      <c r="DLN7" s="320"/>
      <c r="DLO7" s="320"/>
      <c r="DLP7" s="320"/>
      <c r="DLQ7" s="320"/>
      <c r="DLR7" s="320"/>
      <c r="DLS7" s="320"/>
      <c r="DLT7" s="320"/>
      <c r="DLU7" s="320"/>
      <c r="DLV7" s="320"/>
      <c r="DLW7" s="320"/>
      <c r="DLX7" s="320"/>
      <c r="DLY7" s="320"/>
      <c r="DLZ7" s="320"/>
      <c r="DMA7" s="320"/>
      <c r="DMB7" s="320"/>
      <c r="DMC7" s="320"/>
      <c r="DMD7" s="320"/>
      <c r="DME7" s="320"/>
      <c r="DMF7" s="320"/>
      <c r="DMG7" s="320"/>
      <c r="DMH7" s="320"/>
      <c r="DMI7" s="320"/>
      <c r="DMJ7" s="320"/>
      <c r="DMK7" s="320"/>
      <c r="DML7" s="320"/>
      <c r="DMM7" s="320"/>
      <c r="DMN7" s="320"/>
      <c r="DMO7" s="320"/>
      <c r="DMP7" s="320"/>
      <c r="DMQ7" s="320"/>
      <c r="DMR7" s="320"/>
      <c r="DMS7" s="320"/>
      <c r="DMT7" s="320"/>
      <c r="DMU7" s="320"/>
      <c r="DMV7" s="320"/>
      <c r="DMW7" s="320"/>
      <c r="DMX7" s="320"/>
      <c r="DMY7" s="320"/>
      <c r="DMZ7" s="320"/>
      <c r="DNA7" s="320"/>
      <c r="DNB7" s="320"/>
      <c r="DNC7" s="320"/>
      <c r="DND7" s="320"/>
      <c r="DNE7" s="320"/>
      <c r="DNF7" s="320"/>
      <c r="DNG7" s="320"/>
      <c r="DNH7" s="320"/>
      <c r="DNI7" s="320"/>
      <c r="DNJ7" s="320"/>
      <c r="DNK7" s="320"/>
      <c r="DNL7" s="320"/>
      <c r="DNM7" s="320"/>
      <c r="DNN7" s="320"/>
      <c r="DNO7" s="320"/>
      <c r="DNP7" s="320"/>
      <c r="DNQ7" s="320"/>
      <c r="DNR7" s="320"/>
      <c r="DNS7" s="320"/>
      <c r="DNT7" s="320"/>
      <c r="DNU7" s="320"/>
      <c r="DNV7" s="320"/>
      <c r="DNW7" s="320"/>
      <c r="DNX7" s="320"/>
      <c r="DNY7" s="320"/>
      <c r="DNZ7" s="320"/>
      <c r="DOA7" s="320"/>
      <c r="DOB7" s="320"/>
      <c r="DOC7" s="320"/>
      <c r="DOD7" s="320"/>
      <c r="DOE7" s="320"/>
      <c r="DOF7" s="320"/>
      <c r="DOG7" s="320"/>
      <c r="DOH7" s="320"/>
      <c r="DOI7" s="320"/>
      <c r="DOJ7" s="320"/>
      <c r="DOK7" s="320"/>
      <c r="DOL7" s="320"/>
      <c r="DOM7" s="320"/>
      <c r="DON7" s="320"/>
      <c r="DOO7" s="320"/>
      <c r="DOP7" s="320"/>
      <c r="DOQ7" s="320"/>
      <c r="DOR7" s="320"/>
      <c r="DOS7" s="320"/>
      <c r="DOT7" s="320"/>
      <c r="DOU7" s="320"/>
      <c r="DOV7" s="320"/>
      <c r="DOW7" s="320"/>
      <c r="DOX7" s="320"/>
      <c r="DOY7" s="320"/>
      <c r="DOZ7" s="320"/>
      <c r="DPA7" s="320"/>
      <c r="DPB7" s="320"/>
      <c r="DPC7" s="320"/>
      <c r="DPD7" s="320"/>
      <c r="DPE7" s="320"/>
      <c r="DPF7" s="320"/>
      <c r="DPG7" s="320"/>
      <c r="DPH7" s="320"/>
      <c r="DPI7" s="320"/>
      <c r="DPJ7" s="320"/>
      <c r="DPK7" s="320"/>
      <c r="DPL7" s="320"/>
      <c r="DPM7" s="320"/>
      <c r="DPN7" s="320"/>
      <c r="DPO7" s="320"/>
      <c r="DPP7" s="320"/>
      <c r="DPQ7" s="320"/>
      <c r="DPR7" s="320"/>
      <c r="DPS7" s="320"/>
      <c r="DPT7" s="320"/>
      <c r="DPU7" s="320"/>
      <c r="DPV7" s="320"/>
      <c r="DPW7" s="320"/>
      <c r="DPX7" s="320"/>
      <c r="DPY7" s="320"/>
      <c r="DPZ7" s="320"/>
      <c r="DQA7" s="320"/>
      <c r="DQB7" s="320"/>
      <c r="DQC7" s="320"/>
      <c r="DQD7" s="320"/>
      <c r="DQE7" s="320"/>
      <c r="DQF7" s="320"/>
      <c r="DQG7" s="320"/>
      <c r="DQH7" s="320"/>
      <c r="DQI7" s="320"/>
      <c r="DQJ7" s="320"/>
      <c r="DQK7" s="320"/>
      <c r="DQL7" s="320"/>
      <c r="DQM7" s="320"/>
      <c r="DQN7" s="320"/>
      <c r="DQO7" s="320"/>
      <c r="DQP7" s="320"/>
      <c r="DQQ7" s="320"/>
      <c r="DQR7" s="320"/>
      <c r="DQS7" s="320"/>
      <c r="DQT7" s="320"/>
      <c r="DQU7" s="320"/>
      <c r="DQV7" s="320"/>
      <c r="DQW7" s="320"/>
      <c r="DQX7" s="320"/>
      <c r="DQY7" s="320"/>
      <c r="DQZ7" s="320"/>
      <c r="DRA7" s="320"/>
      <c r="DRB7" s="320"/>
      <c r="DRC7" s="320"/>
      <c r="DRD7" s="320"/>
      <c r="DRE7" s="320"/>
      <c r="DRF7" s="320"/>
      <c r="DRG7" s="320"/>
      <c r="DRH7" s="320"/>
      <c r="DRI7" s="320"/>
      <c r="DRJ7" s="320"/>
      <c r="DRK7" s="320"/>
      <c r="DRL7" s="320"/>
      <c r="DRM7" s="320"/>
      <c r="DRN7" s="320"/>
      <c r="DRO7" s="320"/>
      <c r="DRP7" s="320"/>
      <c r="DRQ7" s="320"/>
      <c r="DRR7" s="320"/>
      <c r="DRS7" s="320"/>
      <c r="DRT7" s="320"/>
      <c r="DRU7" s="320"/>
      <c r="DRV7" s="320"/>
      <c r="DRW7" s="320"/>
      <c r="DRX7" s="320"/>
      <c r="DRY7" s="320"/>
      <c r="DRZ7" s="320"/>
      <c r="DSA7" s="320"/>
      <c r="DSB7" s="320"/>
      <c r="DSC7" s="320"/>
      <c r="DSD7" s="320"/>
      <c r="DSE7" s="320"/>
      <c r="DSF7" s="320"/>
      <c r="DSG7" s="320"/>
      <c r="DSH7" s="320"/>
      <c r="DSI7" s="320"/>
      <c r="DSJ7" s="320"/>
      <c r="DSK7" s="320"/>
      <c r="DSL7" s="320"/>
      <c r="DSM7" s="320"/>
      <c r="DSN7" s="320"/>
      <c r="DSO7" s="320"/>
      <c r="DSP7" s="320"/>
      <c r="DSQ7" s="320"/>
      <c r="DSR7" s="320"/>
      <c r="DSS7" s="320"/>
      <c r="DST7" s="320"/>
      <c r="DSU7" s="320"/>
      <c r="DSV7" s="320"/>
      <c r="DSW7" s="320"/>
      <c r="DSX7" s="320"/>
      <c r="DSY7" s="320"/>
      <c r="DSZ7" s="320"/>
      <c r="DTA7" s="320"/>
      <c r="DTB7" s="320"/>
      <c r="DTC7" s="320"/>
      <c r="DTD7" s="320"/>
      <c r="DTE7" s="320"/>
      <c r="DTF7" s="320"/>
      <c r="DTG7" s="320"/>
      <c r="DTH7" s="320"/>
      <c r="DTI7" s="320"/>
      <c r="DTJ7" s="320"/>
      <c r="DTK7" s="320"/>
      <c r="DTL7" s="320"/>
      <c r="DTM7" s="320"/>
      <c r="DTN7" s="320"/>
      <c r="DTO7" s="320"/>
      <c r="DTP7" s="320"/>
      <c r="DTQ7" s="320"/>
      <c r="DTR7" s="320"/>
      <c r="DTS7" s="320"/>
      <c r="DTT7" s="320"/>
      <c r="DTU7" s="320"/>
      <c r="DTV7" s="320"/>
      <c r="DTW7" s="320"/>
      <c r="DTX7" s="320"/>
      <c r="DTY7" s="320"/>
      <c r="DTZ7" s="320"/>
      <c r="DUA7" s="320"/>
      <c r="DUB7" s="320"/>
      <c r="DUC7" s="320"/>
      <c r="DUD7" s="320"/>
      <c r="DUE7" s="320"/>
      <c r="DUF7" s="320"/>
      <c r="DUG7" s="320"/>
      <c r="DUH7" s="320"/>
      <c r="DUI7" s="320"/>
      <c r="DUJ7" s="320"/>
      <c r="DUK7" s="320"/>
      <c r="DUL7" s="320"/>
      <c r="DUM7" s="320"/>
      <c r="DUN7" s="320"/>
      <c r="DUO7" s="320"/>
      <c r="DUP7" s="320"/>
      <c r="DUQ7" s="320"/>
      <c r="DUR7" s="320"/>
      <c r="DUS7" s="320"/>
      <c r="DUT7" s="320"/>
      <c r="DUU7" s="320"/>
      <c r="DUV7" s="320"/>
      <c r="DUW7" s="320"/>
      <c r="DUX7" s="320"/>
      <c r="DUY7" s="320"/>
      <c r="DUZ7" s="320"/>
      <c r="DVA7" s="320"/>
      <c r="DVB7" s="320"/>
      <c r="DVC7" s="320"/>
      <c r="DVD7" s="320"/>
      <c r="DVE7" s="320"/>
      <c r="DVF7" s="320"/>
      <c r="DVG7" s="320"/>
      <c r="DVH7" s="320"/>
      <c r="DVI7" s="320"/>
      <c r="DVJ7" s="320"/>
      <c r="DVK7" s="320"/>
      <c r="DVL7" s="320"/>
      <c r="DVM7" s="320"/>
      <c r="DVN7" s="320"/>
      <c r="DVO7" s="320"/>
      <c r="DVP7" s="320"/>
      <c r="DVQ7" s="320"/>
      <c r="DVR7" s="320"/>
      <c r="DVS7" s="320"/>
      <c r="DVT7" s="320"/>
      <c r="DVU7" s="320"/>
      <c r="DVV7" s="320"/>
      <c r="DVW7" s="320"/>
      <c r="DVX7" s="320"/>
      <c r="DVY7" s="320"/>
      <c r="DVZ7" s="320"/>
      <c r="DWA7" s="320"/>
      <c r="DWB7" s="320"/>
      <c r="DWC7" s="320"/>
      <c r="DWD7" s="320"/>
      <c r="DWE7" s="320"/>
      <c r="DWF7" s="320"/>
      <c r="DWG7" s="320"/>
      <c r="DWH7" s="320"/>
      <c r="DWI7" s="320"/>
      <c r="DWJ7" s="320"/>
      <c r="DWK7" s="320"/>
      <c r="DWL7" s="320"/>
      <c r="DWM7" s="320"/>
      <c r="DWN7" s="320"/>
      <c r="DWO7" s="320"/>
      <c r="DWP7" s="320"/>
      <c r="DWQ7" s="320"/>
      <c r="DWR7" s="320"/>
      <c r="DWS7" s="320"/>
      <c r="DWT7" s="320"/>
      <c r="DWU7" s="320"/>
      <c r="DWV7" s="320"/>
      <c r="DWW7" s="320"/>
      <c r="DWX7" s="320"/>
      <c r="DWY7" s="320"/>
      <c r="DWZ7" s="320"/>
      <c r="DXA7" s="320"/>
      <c r="DXB7" s="320"/>
      <c r="DXC7" s="320"/>
      <c r="DXD7" s="320"/>
      <c r="DXE7" s="320"/>
      <c r="DXF7" s="320"/>
      <c r="DXG7" s="320"/>
      <c r="DXH7" s="320"/>
      <c r="DXI7" s="320"/>
      <c r="DXJ7" s="320"/>
      <c r="DXK7" s="320"/>
      <c r="DXL7" s="320"/>
      <c r="DXM7" s="320"/>
      <c r="DXN7" s="320"/>
      <c r="DXO7" s="320"/>
      <c r="DXP7" s="320"/>
      <c r="DXQ7" s="320"/>
      <c r="DXR7" s="320"/>
      <c r="DXS7" s="320"/>
      <c r="DXT7" s="320"/>
      <c r="DXU7" s="320"/>
      <c r="DXV7" s="320"/>
      <c r="DXW7" s="320"/>
      <c r="DXX7" s="320"/>
      <c r="DXY7" s="320"/>
      <c r="DXZ7" s="320"/>
      <c r="DYA7" s="320"/>
      <c r="DYB7" s="320"/>
      <c r="DYC7" s="320"/>
      <c r="DYD7" s="320"/>
      <c r="DYE7" s="320"/>
      <c r="DYF7" s="320"/>
      <c r="DYG7" s="320"/>
      <c r="DYH7" s="320"/>
      <c r="DYI7" s="320"/>
      <c r="DYJ7" s="320"/>
      <c r="DYK7" s="320"/>
      <c r="DYL7" s="320"/>
      <c r="DYM7" s="320"/>
      <c r="DYN7" s="320"/>
      <c r="DYO7" s="320"/>
      <c r="DYP7" s="320"/>
      <c r="DYQ7" s="320"/>
      <c r="DYR7" s="320"/>
      <c r="DYS7" s="320"/>
      <c r="DYT7" s="320"/>
      <c r="DYU7" s="320"/>
      <c r="DYV7" s="320"/>
      <c r="DYW7" s="320"/>
      <c r="DYX7" s="320"/>
      <c r="DYY7" s="320"/>
      <c r="DYZ7" s="320"/>
      <c r="DZA7" s="320"/>
      <c r="DZB7" s="320"/>
      <c r="DZC7" s="320"/>
      <c r="DZD7" s="320"/>
      <c r="DZE7" s="320"/>
      <c r="DZF7" s="320"/>
      <c r="DZG7" s="320"/>
      <c r="DZH7" s="320"/>
      <c r="DZI7" s="320"/>
      <c r="DZJ7" s="320"/>
      <c r="DZK7" s="320"/>
      <c r="DZL7" s="320"/>
      <c r="DZM7" s="320"/>
      <c r="DZN7" s="320"/>
      <c r="DZO7" s="320"/>
      <c r="DZP7" s="320"/>
      <c r="DZQ7" s="320"/>
      <c r="DZR7" s="320"/>
      <c r="DZS7" s="320"/>
      <c r="DZT7" s="320"/>
      <c r="DZU7" s="320"/>
      <c r="DZV7" s="320"/>
      <c r="DZW7" s="320"/>
      <c r="DZX7" s="320"/>
      <c r="DZY7" s="320"/>
      <c r="DZZ7" s="320"/>
      <c r="EAA7" s="320"/>
      <c r="EAB7" s="320"/>
      <c r="EAC7" s="320"/>
      <c r="EAD7" s="320"/>
      <c r="EAE7" s="320"/>
      <c r="EAF7" s="320"/>
      <c r="EAG7" s="320"/>
      <c r="EAH7" s="320"/>
      <c r="EAI7" s="320"/>
      <c r="EAJ7" s="320"/>
      <c r="EAK7" s="320"/>
      <c r="EAL7" s="320"/>
      <c r="EAM7" s="320"/>
      <c r="EAN7" s="320"/>
      <c r="EAO7" s="320"/>
      <c r="EAP7" s="320"/>
      <c r="EAQ7" s="320"/>
      <c r="EAR7" s="320"/>
      <c r="EAS7" s="320"/>
      <c r="EAT7" s="320"/>
      <c r="EAU7" s="320"/>
      <c r="EAV7" s="320"/>
      <c r="EAW7" s="320"/>
      <c r="EAX7" s="320"/>
      <c r="EAY7" s="320"/>
      <c r="EAZ7" s="320"/>
      <c r="EBA7" s="320"/>
      <c r="EBB7" s="320"/>
      <c r="EBC7" s="320"/>
      <c r="EBD7" s="320"/>
      <c r="EBE7" s="320"/>
      <c r="EBF7" s="320"/>
      <c r="EBG7" s="320"/>
      <c r="EBH7" s="320"/>
      <c r="EBI7" s="320"/>
      <c r="EBJ7" s="320"/>
      <c r="EBK7" s="320"/>
      <c r="EBL7" s="320"/>
      <c r="EBM7" s="320"/>
      <c r="EBN7" s="320"/>
      <c r="EBO7" s="320"/>
      <c r="EBP7" s="320"/>
      <c r="EBQ7" s="320"/>
      <c r="EBR7" s="320"/>
      <c r="EBS7" s="320"/>
      <c r="EBT7" s="320"/>
      <c r="EBU7" s="320"/>
      <c r="EBV7" s="320"/>
      <c r="EBW7" s="320"/>
      <c r="EBX7" s="320"/>
      <c r="EBY7" s="320"/>
      <c r="EBZ7" s="320"/>
      <c r="ECA7" s="320"/>
      <c r="ECB7" s="320"/>
      <c r="ECC7" s="320"/>
      <c r="ECD7" s="320"/>
      <c r="ECE7" s="320"/>
      <c r="ECF7" s="320"/>
      <c r="ECG7" s="320"/>
      <c r="ECH7" s="320"/>
      <c r="ECI7" s="320"/>
      <c r="ECJ7" s="320"/>
      <c r="ECK7" s="320"/>
      <c r="ECL7" s="320"/>
      <c r="ECM7" s="320"/>
      <c r="ECN7" s="320"/>
      <c r="ECO7" s="320"/>
      <c r="ECP7" s="320"/>
      <c r="ECQ7" s="320"/>
      <c r="ECR7" s="320"/>
      <c r="ECS7" s="320"/>
      <c r="ECT7" s="320"/>
      <c r="ECU7" s="320"/>
      <c r="ECV7" s="320"/>
      <c r="ECW7" s="320"/>
      <c r="ECX7" s="320"/>
      <c r="ECY7" s="320"/>
      <c r="ECZ7" s="320"/>
      <c r="EDA7" s="320"/>
      <c r="EDB7" s="320"/>
      <c r="EDC7" s="320"/>
      <c r="EDD7" s="320"/>
      <c r="EDE7" s="320"/>
      <c r="EDF7" s="320"/>
      <c r="EDG7" s="320"/>
      <c r="EDH7" s="320"/>
      <c r="EDI7" s="320"/>
      <c r="EDJ7" s="320"/>
      <c r="EDK7" s="320"/>
      <c r="EDL7" s="320"/>
      <c r="EDM7" s="320"/>
      <c r="EDN7" s="320"/>
      <c r="EDO7" s="320"/>
      <c r="EDP7" s="320"/>
      <c r="EDQ7" s="320"/>
      <c r="EDR7" s="320"/>
      <c r="EDS7" s="320"/>
      <c r="EDT7" s="320"/>
      <c r="EDU7" s="320"/>
      <c r="EDV7" s="320"/>
      <c r="EDW7" s="320"/>
      <c r="EDX7" s="320"/>
      <c r="EDY7" s="320"/>
      <c r="EDZ7" s="320"/>
      <c r="EEA7" s="320"/>
      <c r="EEB7" s="320"/>
      <c r="EEC7" s="320"/>
      <c r="EED7" s="320"/>
      <c r="EEE7" s="320"/>
      <c r="EEF7" s="320"/>
      <c r="EEG7" s="320"/>
      <c r="EEH7" s="320"/>
      <c r="EEI7" s="320"/>
      <c r="EEJ7" s="320"/>
      <c r="EEK7" s="320"/>
      <c r="EEL7" s="320"/>
      <c r="EEM7" s="320"/>
      <c r="EEN7" s="320"/>
      <c r="EEO7" s="320"/>
      <c r="EEP7" s="320"/>
      <c r="EEQ7" s="320"/>
      <c r="EER7" s="320"/>
      <c r="EES7" s="320"/>
      <c r="EET7" s="320"/>
      <c r="EEU7" s="320"/>
      <c r="EEV7" s="320"/>
      <c r="EEW7" s="320"/>
      <c r="EEX7" s="320"/>
      <c r="EEY7" s="320"/>
      <c r="EEZ7" s="320"/>
      <c r="EFA7" s="320"/>
      <c r="EFB7" s="320"/>
      <c r="EFC7" s="320"/>
      <c r="EFD7" s="320"/>
      <c r="EFE7" s="320"/>
      <c r="EFF7" s="320"/>
      <c r="EFG7" s="320"/>
      <c r="EFH7" s="320"/>
      <c r="EFI7" s="320"/>
      <c r="EFJ7" s="320"/>
      <c r="EFK7" s="320"/>
      <c r="EFL7" s="320"/>
      <c r="EFM7" s="320"/>
      <c r="EFN7" s="320"/>
      <c r="EFO7" s="320"/>
      <c r="EFP7" s="320"/>
      <c r="EFQ7" s="320"/>
      <c r="EFR7" s="320"/>
      <c r="EFS7" s="320"/>
      <c r="EFT7" s="320"/>
      <c r="EFU7" s="320"/>
      <c r="EFV7" s="320"/>
      <c r="EFW7" s="320"/>
      <c r="EFX7" s="320"/>
      <c r="EFY7" s="320"/>
      <c r="EFZ7" s="320"/>
      <c r="EGA7" s="320"/>
      <c r="EGB7" s="320"/>
      <c r="EGC7" s="320"/>
      <c r="EGD7" s="320"/>
      <c r="EGE7" s="320"/>
      <c r="EGF7" s="320"/>
      <c r="EGG7" s="320"/>
      <c r="EGH7" s="320"/>
      <c r="EGI7" s="320"/>
      <c r="EGJ7" s="320"/>
      <c r="EGK7" s="320"/>
      <c r="EGL7" s="320"/>
      <c r="EGM7" s="320"/>
      <c r="EGN7" s="320"/>
      <c r="EGO7" s="320"/>
      <c r="EGP7" s="320"/>
      <c r="EGQ7" s="320"/>
      <c r="EGR7" s="320"/>
      <c r="EGS7" s="320"/>
      <c r="EGT7" s="320"/>
      <c r="EGU7" s="320"/>
      <c r="EGV7" s="320"/>
      <c r="EGW7" s="320"/>
      <c r="EGX7" s="320"/>
      <c r="EGY7" s="320"/>
      <c r="EGZ7" s="320"/>
      <c r="EHA7" s="320"/>
      <c r="EHB7" s="320"/>
      <c r="EHC7" s="320"/>
      <c r="EHD7" s="320"/>
      <c r="EHE7" s="320"/>
      <c r="EHF7" s="320"/>
      <c r="EHG7" s="320"/>
      <c r="EHH7" s="320"/>
      <c r="EHI7" s="320"/>
      <c r="EHJ7" s="320"/>
      <c r="EHK7" s="320"/>
      <c r="EHL7" s="320"/>
      <c r="EHM7" s="320"/>
      <c r="EHN7" s="320"/>
      <c r="EHO7" s="320"/>
      <c r="EHP7" s="320"/>
      <c r="EHQ7" s="320"/>
      <c r="EHR7" s="320"/>
      <c r="EHS7" s="320"/>
      <c r="EHT7" s="320"/>
      <c r="EHU7" s="320"/>
      <c r="EHV7" s="320"/>
      <c r="EHW7" s="320"/>
      <c r="EHX7" s="320"/>
      <c r="EHY7" s="320"/>
      <c r="EHZ7" s="320"/>
      <c r="EIA7" s="320"/>
      <c r="EIB7" s="320"/>
      <c r="EIC7" s="320"/>
      <c r="EID7" s="320"/>
      <c r="EIE7" s="320"/>
      <c r="EIF7" s="320"/>
      <c r="EIG7" s="320"/>
      <c r="EIH7" s="320"/>
      <c r="EII7" s="320"/>
      <c r="EIJ7" s="320"/>
      <c r="EIK7" s="320"/>
      <c r="EIL7" s="320"/>
      <c r="EIM7" s="320"/>
      <c r="EIN7" s="320"/>
      <c r="EIO7" s="320"/>
      <c r="EIP7" s="320"/>
      <c r="EIQ7" s="320"/>
      <c r="EIR7" s="320"/>
      <c r="EIS7" s="320"/>
      <c r="EIT7" s="320"/>
      <c r="EIU7" s="320"/>
      <c r="EIV7" s="320"/>
      <c r="EIW7" s="320"/>
      <c r="EIX7" s="320"/>
      <c r="EIY7" s="320"/>
      <c r="EIZ7" s="320"/>
      <c r="EJA7" s="320"/>
      <c r="EJB7" s="320"/>
      <c r="EJC7" s="320"/>
      <c r="EJD7" s="320"/>
      <c r="EJE7" s="320"/>
      <c r="EJF7" s="320"/>
      <c r="EJG7" s="320"/>
      <c r="EJH7" s="320"/>
      <c r="EJI7" s="320"/>
      <c r="EJJ7" s="320"/>
      <c r="EJK7" s="320"/>
      <c r="EJL7" s="320"/>
      <c r="EJM7" s="320"/>
      <c r="EJN7" s="320"/>
      <c r="EJO7" s="320"/>
      <c r="EJP7" s="320"/>
      <c r="EJQ7" s="320"/>
      <c r="EJR7" s="320"/>
      <c r="EJS7" s="320"/>
      <c r="EJT7" s="320"/>
      <c r="EJU7" s="320"/>
      <c r="EJV7" s="320"/>
      <c r="EJW7" s="320"/>
      <c r="EJX7" s="320"/>
      <c r="EJY7" s="320"/>
      <c r="EJZ7" s="320"/>
      <c r="EKA7" s="320"/>
      <c r="EKB7" s="320"/>
      <c r="EKC7" s="320"/>
      <c r="EKD7" s="320"/>
      <c r="EKE7" s="320"/>
      <c r="EKF7" s="320"/>
      <c r="EKG7" s="320"/>
      <c r="EKH7" s="320"/>
      <c r="EKI7" s="320"/>
      <c r="EKJ7" s="320"/>
      <c r="EKK7" s="320"/>
      <c r="EKL7" s="320"/>
      <c r="EKM7" s="320"/>
      <c r="EKN7" s="320"/>
      <c r="EKO7" s="320"/>
      <c r="EKP7" s="320"/>
      <c r="EKQ7" s="320"/>
      <c r="EKR7" s="320"/>
      <c r="EKS7" s="320"/>
      <c r="EKT7" s="320"/>
      <c r="EKU7" s="320"/>
      <c r="EKV7" s="320"/>
      <c r="EKW7" s="320"/>
      <c r="EKX7" s="320"/>
      <c r="EKY7" s="320"/>
      <c r="EKZ7" s="320"/>
      <c r="ELA7" s="320"/>
      <c r="ELB7" s="320"/>
      <c r="ELC7" s="320"/>
      <c r="ELD7" s="320"/>
      <c r="ELE7" s="320"/>
      <c r="ELF7" s="320"/>
      <c r="ELG7" s="320"/>
      <c r="ELH7" s="320"/>
      <c r="ELI7" s="320"/>
      <c r="ELJ7" s="320"/>
      <c r="ELK7" s="320"/>
      <c r="ELL7" s="320"/>
      <c r="ELM7" s="320"/>
      <c r="ELN7" s="320"/>
      <c r="ELO7" s="320"/>
      <c r="ELP7" s="320"/>
      <c r="ELQ7" s="320"/>
      <c r="ELR7" s="320"/>
      <c r="ELS7" s="320"/>
      <c r="ELT7" s="320"/>
      <c r="ELU7" s="320"/>
      <c r="ELV7" s="320"/>
      <c r="ELW7" s="320"/>
      <c r="ELX7" s="320"/>
      <c r="ELY7" s="320"/>
      <c r="ELZ7" s="320"/>
      <c r="EMA7" s="320"/>
      <c r="EMB7" s="320"/>
      <c r="EMC7" s="320"/>
      <c r="EMD7" s="320"/>
      <c r="EME7" s="320"/>
      <c r="EMF7" s="320"/>
      <c r="EMG7" s="320"/>
      <c r="EMH7" s="320"/>
      <c r="EMI7" s="320"/>
      <c r="EMJ7" s="320"/>
      <c r="EMK7" s="320"/>
      <c r="EML7" s="320"/>
      <c r="EMM7" s="320"/>
      <c r="EMN7" s="320"/>
      <c r="EMO7" s="320"/>
      <c r="EMP7" s="320"/>
      <c r="EMQ7" s="320"/>
      <c r="EMR7" s="320"/>
      <c r="EMS7" s="320"/>
      <c r="EMT7" s="320"/>
      <c r="EMU7" s="320"/>
      <c r="EMV7" s="320"/>
      <c r="EMW7" s="320"/>
      <c r="EMX7" s="320"/>
      <c r="EMY7" s="320"/>
      <c r="EMZ7" s="320"/>
      <c r="ENA7" s="320"/>
      <c r="ENB7" s="320"/>
      <c r="ENC7" s="320"/>
      <c r="END7" s="320"/>
      <c r="ENE7" s="320"/>
      <c r="ENF7" s="320"/>
      <c r="ENG7" s="320"/>
      <c r="ENH7" s="320"/>
      <c r="ENI7" s="320"/>
      <c r="ENJ7" s="320"/>
      <c r="ENK7" s="320"/>
      <c r="ENL7" s="320"/>
      <c r="ENM7" s="320"/>
      <c r="ENN7" s="320"/>
      <c r="ENO7" s="320"/>
      <c r="ENP7" s="320"/>
      <c r="ENQ7" s="320"/>
      <c r="ENR7" s="320"/>
      <c r="ENS7" s="320"/>
      <c r="ENT7" s="320"/>
      <c r="ENU7" s="320"/>
      <c r="ENV7" s="320"/>
      <c r="ENW7" s="320"/>
      <c r="ENX7" s="320"/>
      <c r="ENY7" s="320"/>
      <c r="ENZ7" s="320"/>
      <c r="EOA7" s="320"/>
      <c r="EOB7" s="320"/>
      <c r="EOC7" s="320"/>
      <c r="EOD7" s="320"/>
      <c r="EOE7" s="320"/>
      <c r="EOF7" s="320"/>
      <c r="EOG7" s="320"/>
      <c r="EOH7" s="320"/>
      <c r="EOI7" s="320"/>
      <c r="EOJ7" s="320"/>
      <c r="EOK7" s="320"/>
      <c r="EOL7" s="320"/>
      <c r="EOM7" s="320"/>
      <c r="EON7" s="320"/>
      <c r="EOO7" s="320"/>
      <c r="EOP7" s="320"/>
      <c r="EOQ7" s="320"/>
      <c r="EOR7" s="320"/>
      <c r="EOS7" s="320"/>
      <c r="EOT7" s="320"/>
      <c r="EOU7" s="320"/>
      <c r="EOV7" s="320"/>
      <c r="EOW7" s="320"/>
      <c r="EOX7" s="320"/>
      <c r="EOY7" s="320"/>
      <c r="EOZ7" s="320"/>
      <c r="EPA7" s="320"/>
      <c r="EPB7" s="320"/>
      <c r="EPC7" s="320"/>
      <c r="EPD7" s="320"/>
      <c r="EPE7" s="320"/>
      <c r="EPF7" s="320"/>
      <c r="EPG7" s="320"/>
      <c r="EPH7" s="320"/>
      <c r="EPI7" s="320"/>
      <c r="EPJ7" s="320"/>
      <c r="EPK7" s="320"/>
      <c r="EPL7" s="320"/>
      <c r="EPM7" s="320"/>
      <c r="EPN7" s="320"/>
      <c r="EPO7" s="320"/>
      <c r="EPP7" s="320"/>
      <c r="EPQ7" s="320"/>
      <c r="EPR7" s="320"/>
      <c r="EPS7" s="320"/>
      <c r="EPT7" s="320"/>
      <c r="EPU7" s="320"/>
      <c r="EPV7" s="320"/>
      <c r="EPW7" s="320"/>
      <c r="EPX7" s="320"/>
      <c r="EPY7" s="320"/>
      <c r="EPZ7" s="320"/>
      <c r="EQA7" s="320"/>
      <c r="EQB7" s="320"/>
      <c r="EQC7" s="320"/>
      <c r="EQD7" s="320"/>
      <c r="EQE7" s="320"/>
      <c r="EQF7" s="320"/>
      <c r="EQG7" s="320"/>
      <c r="EQH7" s="320"/>
      <c r="EQI7" s="320"/>
      <c r="EQJ7" s="320"/>
      <c r="EQK7" s="320"/>
      <c r="EQL7" s="320"/>
      <c r="EQM7" s="320"/>
      <c r="EQN7" s="320"/>
      <c r="EQO7" s="320"/>
      <c r="EQP7" s="320"/>
      <c r="EQQ7" s="320"/>
      <c r="EQR7" s="320"/>
      <c r="EQS7" s="320"/>
      <c r="EQT7" s="320"/>
      <c r="EQU7" s="320"/>
      <c r="EQV7" s="320"/>
      <c r="EQW7" s="320"/>
      <c r="EQX7" s="320"/>
      <c r="EQY7" s="320"/>
      <c r="EQZ7" s="320"/>
      <c r="ERA7" s="320"/>
      <c r="ERB7" s="320"/>
      <c r="ERC7" s="320"/>
      <c r="ERD7" s="320"/>
      <c r="ERE7" s="320"/>
      <c r="ERF7" s="320"/>
      <c r="ERG7" s="320"/>
      <c r="ERH7" s="320"/>
      <c r="ERI7" s="320"/>
      <c r="ERJ7" s="320"/>
      <c r="ERK7" s="320"/>
      <c r="ERL7" s="320"/>
      <c r="ERM7" s="320"/>
      <c r="ERN7" s="320"/>
      <c r="ERO7" s="320"/>
      <c r="ERP7" s="320"/>
      <c r="ERQ7" s="320"/>
      <c r="ERR7" s="320"/>
      <c r="ERS7" s="320"/>
      <c r="ERT7" s="320"/>
      <c r="ERU7" s="320"/>
      <c r="ERV7" s="320"/>
      <c r="ERW7" s="320"/>
      <c r="ERX7" s="320"/>
      <c r="ERY7" s="320"/>
      <c r="ERZ7" s="320"/>
      <c r="ESA7" s="320"/>
      <c r="ESB7" s="320"/>
      <c r="ESC7" s="320"/>
      <c r="ESD7" s="320"/>
      <c r="ESE7" s="320"/>
      <c r="ESF7" s="320"/>
      <c r="ESG7" s="320"/>
      <c r="ESH7" s="320"/>
      <c r="ESI7" s="320"/>
      <c r="ESJ7" s="320"/>
      <c r="ESK7" s="320"/>
      <c r="ESL7" s="320"/>
      <c r="ESM7" s="320"/>
      <c r="ESN7" s="320"/>
      <c r="ESO7" s="320"/>
      <c r="ESP7" s="320"/>
      <c r="ESQ7" s="320"/>
      <c r="ESR7" s="320"/>
      <c r="ESS7" s="320"/>
      <c r="EST7" s="320"/>
      <c r="ESU7" s="320"/>
      <c r="ESV7" s="320"/>
      <c r="ESW7" s="320"/>
      <c r="ESX7" s="320"/>
      <c r="ESY7" s="320"/>
      <c r="ESZ7" s="320"/>
      <c r="ETA7" s="320"/>
      <c r="ETB7" s="320"/>
      <c r="ETC7" s="320"/>
      <c r="ETD7" s="320"/>
      <c r="ETE7" s="320"/>
      <c r="ETF7" s="320"/>
      <c r="ETG7" s="320"/>
      <c r="ETH7" s="320"/>
      <c r="ETI7" s="320"/>
      <c r="ETJ7" s="320"/>
      <c r="ETK7" s="320"/>
      <c r="ETL7" s="320"/>
      <c r="ETM7" s="320"/>
      <c r="ETN7" s="320"/>
      <c r="ETO7" s="320"/>
      <c r="ETP7" s="320"/>
      <c r="ETQ7" s="320"/>
      <c r="ETR7" s="320"/>
      <c r="ETS7" s="320"/>
      <c r="ETT7" s="320"/>
      <c r="ETU7" s="320"/>
      <c r="ETV7" s="320"/>
      <c r="ETW7" s="320"/>
      <c r="ETX7" s="320"/>
      <c r="ETY7" s="320"/>
      <c r="ETZ7" s="320"/>
      <c r="EUA7" s="320"/>
      <c r="EUB7" s="320"/>
      <c r="EUC7" s="320"/>
      <c r="EUD7" s="320"/>
      <c r="EUE7" s="320"/>
      <c r="EUF7" s="320"/>
      <c r="EUG7" s="320"/>
      <c r="EUH7" s="320"/>
      <c r="EUI7" s="320"/>
      <c r="EUJ7" s="320"/>
      <c r="EUK7" s="320"/>
      <c r="EUL7" s="320"/>
      <c r="EUM7" s="320"/>
      <c r="EUN7" s="320"/>
      <c r="EUO7" s="320"/>
      <c r="EUP7" s="320"/>
      <c r="EUQ7" s="320"/>
      <c r="EUR7" s="320"/>
      <c r="EUS7" s="320"/>
      <c r="EUT7" s="320"/>
      <c r="EUU7" s="320"/>
      <c r="EUV7" s="320"/>
      <c r="EUW7" s="320"/>
      <c r="EUX7" s="320"/>
      <c r="EUY7" s="320"/>
      <c r="EUZ7" s="320"/>
      <c r="EVA7" s="320"/>
      <c r="EVB7" s="320"/>
      <c r="EVC7" s="320"/>
      <c r="EVD7" s="320"/>
      <c r="EVE7" s="320"/>
      <c r="EVF7" s="320"/>
      <c r="EVG7" s="320"/>
      <c r="EVH7" s="320"/>
      <c r="EVI7" s="320"/>
      <c r="EVJ7" s="320"/>
      <c r="EVK7" s="320"/>
      <c r="EVL7" s="320"/>
      <c r="EVM7" s="320"/>
      <c r="EVN7" s="320"/>
      <c r="EVO7" s="320"/>
      <c r="EVP7" s="320"/>
      <c r="EVQ7" s="320"/>
      <c r="EVR7" s="320"/>
      <c r="EVS7" s="320"/>
      <c r="EVT7" s="320"/>
      <c r="EVU7" s="320"/>
      <c r="EVV7" s="320"/>
      <c r="EVW7" s="320"/>
      <c r="EVX7" s="320"/>
      <c r="EVY7" s="320"/>
      <c r="EVZ7" s="320"/>
      <c r="EWA7" s="320"/>
      <c r="EWB7" s="320"/>
      <c r="EWC7" s="320"/>
      <c r="EWD7" s="320"/>
      <c r="EWE7" s="320"/>
      <c r="EWF7" s="320"/>
      <c r="EWG7" s="320"/>
      <c r="EWH7" s="320"/>
      <c r="EWI7" s="320"/>
      <c r="EWJ7" s="320"/>
      <c r="EWK7" s="320"/>
      <c r="EWL7" s="320"/>
      <c r="EWM7" s="320"/>
      <c r="EWN7" s="320"/>
      <c r="EWO7" s="320"/>
      <c r="EWP7" s="320"/>
      <c r="EWQ7" s="320"/>
      <c r="EWR7" s="320"/>
      <c r="EWS7" s="320"/>
      <c r="EWT7" s="320"/>
      <c r="EWU7" s="320"/>
      <c r="EWV7" s="320"/>
      <c r="EWW7" s="320"/>
      <c r="EWX7" s="320"/>
      <c r="EWY7" s="320"/>
      <c r="EWZ7" s="320"/>
      <c r="EXA7" s="320"/>
      <c r="EXB7" s="320"/>
      <c r="EXC7" s="320"/>
      <c r="EXD7" s="320"/>
      <c r="EXE7" s="320"/>
      <c r="EXF7" s="320"/>
      <c r="EXG7" s="320"/>
      <c r="EXH7" s="320"/>
      <c r="EXI7" s="320"/>
      <c r="EXJ7" s="320"/>
      <c r="EXK7" s="320"/>
      <c r="EXL7" s="320"/>
      <c r="EXM7" s="320"/>
      <c r="EXN7" s="320"/>
      <c r="EXO7" s="320"/>
      <c r="EXP7" s="320"/>
      <c r="EXQ7" s="320"/>
      <c r="EXR7" s="320"/>
      <c r="EXS7" s="320"/>
      <c r="EXT7" s="320"/>
      <c r="EXU7" s="320"/>
      <c r="EXV7" s="320"/>
      <c r="EXW7" s="320"/>
      <c r="EXX7" s="320"/>
      <c r="EXY7" s="320"/>
      <c r="EXZ7" s="320"/>
      <c r="EYA7" s="320"/>
      <c r="EYB7" s="320"/>
      <c r="EYC7" s="320"/>
      <c r="EYD7" s="320"/>
      <c r="EYE7" s="320"/>
      <c r="EYF7" s="320"/>
      <c r="EYG7" s="320"/>
      <c r="EYH7" s="320"/>
      <c r="EYI7" s="320"/>
      <c r="EYJ7" s="320"/>
      <c r="EYK7" s="320"/>
      <c r="EYL7" s="320"/>
      <c r="EYM7" s="320"/>
      <c r="EYN7" s="320"/>
      <c r="EYO7" s="320"/>
      <c r="EYP7" s="320"/>
      <c r="EYQ7" s="320"/>
      <c r="EYR7" s="320"/>
      <c r="EYS7" s="320"/>
      <c r="EYT7" s="320"/>
      <c r="EYU7" s="320"/>
      <c r="EYV7" s="320"/>
      <c r="EYW7" s="320"/>
      <c r="EYX7" s="320"/>
      <c r="EYY7" s="320"/>
      <c r="EYZ7" s="320"/>
      <c r="EZA7" s="320"/>
      <c r="EZB7" s="320"/>
      <c r="EZC7" s="320"/>
      <c r="EZD7" s="320"/>
      <c r="EZE7" s="320"/>
      <c r="EZF7" s="320"/>
      <c r="EZG7" s="320"/>
      <c r="EZH7" s="320"/>
      <c r="EZI7" s="320"/>
      <c r="EZJ7" s="320"/>
      <c r="EZK7" s="320"/>
      <c r="EZL7" s="320"/>
      <c r="EZM7" s="320"/>
      <c r="EZN7" s="320"/>
      <c r="EZO7" s="320"/>
      <c r="EZP7" s="320"/>
      <c r="EZQ7" s="320"/>
      <c r="EZR7" s="320"/>
      <c r="EZS7" s="320"/>
      <c r="EZT7" s="320"/>
      <c r="EZU7" s="320"/>
      <c r="EZV7" s="320"/>
      <c r="EZW7" s="320"/>
      <c r="EZX7" s="320"/>
      <c r="EZY7" s="320"/>
      <c r="EZZ7" s="320"/>
      <c r="FAA7" s="320"/>
      <c r="FAB7" s="320"/>
      <c r="FAC7" s="320"/>
      <c r="FAD7" s="320"/>
      <c r="FAE7" s="320"/>
      <c r="FAF7" s="320"/>
      <c r="FAG7" s="320"/>
      <c r="FAH7" s="320"/>
      <c r="FAI7" s="320"/>
      <c r="FAJ7" s="320"/>
      <c r="FAK7" s="320"/>
      <c r="FAL7" s="320"/>
      <c r="FAM7" s="320"/>
      <c r="FAN7" s="320"/>
      <c r="FAO7" s="320"/>
      <c r="FAP7" s="320"/>
      <c r="FAQ7" s="320"/>
      <c r="FAR7" s="320"/>
      <c r="FAS7" s="320"/>
      <c r="FAT7" s="320"/>
      <c r="FAU7" s="320"/>
      <c r="FAV7" s="320"/>
      <c r="FAW7" s="320"/>
      <c r="FAX7" s="320"/>
      <c r="FAY7" s="320"/>
      <c r="FAZ7" s="320"/>
      <c r="FBA7" s="320"/>
      <c r="FBB7" s="320"/>
      <c r="FBC7" s="320"/>
      <c r="FBD7" s="320"/>
      <c r="FBE7" s="320"/>
      <c r="FBF7" s="320"/>
      <c r="FBG7" s="320"/>
      <c r="FBH7" s="320"/>
      <c r="FBI7" s="320"/>
      <c r="FBJ7" s="320"/>
      <c r="FBK7" s="320"/>
      <c r="FBL7" s="320"/>
      <c r="FBM7" s="320"/>
      <c r="FBN7" s="320"/>
      <c r="FBO7" s="320"/>
      <c r="FBP7" s="320"/>
      <c r="FBQ7" s="320"/>
      <c r="FBR7" s="320"/>
      <c r="FBS7" s="320"/>
      <c r="FBT7" s="320"/>
      <c r="FBU7" s="320"/>
      <c r="FBV7" s="320"/>
      <c r="FBW7" s="320"/>
      <c r="FBX7" s="320"/>
      <c r="FBY7" s="320"/>
      <c r="FBZ7" s="320"/>
      <c r="FCA7" s="320"/>
      <c r="FCB7" s="320"/>
      <c r="FCC7" s="320"/>
      <c r="FCD7" s="320"/>
      <c r="FCE7" s="320"/>
      <c r="FCF7" s="320"/>
      <c r="FCG7" s="320"/>
      <c r="FCH7" s="320"/>
      <c r="FCI7" s="320"/>
      <c r="FCJ7" s="320"/>
      <c r="FCK7" s="320"/>
      <c r="FCL7" s="320"/>
      <c r="FCM7" s="320"/>
      <c r="FCN7" s="320"/>
      <c r="FCO7" s="320"/>
      <c r="FCP7" s="320"/>
      <c r="FCQ7" s="320"/>
      <c r="FCR7" s="320"/>
      <c r="FCS7" s="320"/>
      <c r="FCT7" s="320"/>
      <c r="FCU7" s="320"/>
      <c r="FCV7" s="320"/>
      <c r="FCW7" s="320"/>
      <c r="FCX7" s="320"/>
      <c r="FCY7" s="320"/>
      <c r="FCZ7" s="320"/>
      <c r="FDA7" s="320"/>
      <c r="FDB7" s="320"/>
      <c r="FDC7" s="320"/>
      <c r="FDD7" s="320"/>
      <c r="FDE7" s="320"/>
      <c r="FDF7" s="320"/>
      <c r="FDG7" s="320"/>
      <c r="FDH7" s="320"/>
      <c r="FDI7" s="320"/>
      <c r="FDJ7" s="320"/>
      <c r="FDK7" s="320"/>
      <c r="FDL7" s="320"/>
      <c r="FDM7" s="320"/>
      <c r="FDN7" s="320"/>
      <c r="FDO7" s="320"/>
      <c r="FDP7" s="320"/>
      <c r="FDQ7" s="320"/>
      <c r="FDR7" s="320"/>
      <c r="FDS7" s="320"/>
      <c r="FDT7" s="320"/>
      <c r="FDU7" s="320"/>
      <c r="FDV7" s="320"/>
      <c r="FDW7" s="320"/>
      <c r="FDX7" s="320"/>
      <c r="FDY7" s="320"/>
      <c r="FDZ7" s="320"/>
      <c r="FEA7" s="320"/>
      <c r="FEB7" s="320"/>
      <c r="FEC7" s="320"/>
      <c r="FED7" s="320"/>
      <c r="FEE7" s="320"/>
      <c r="FEF7" s="320"/>
      <c r="FEG7" s="320"/>
      <c r="FEH7" s="320"/>
      <c r="FEI7" s="320"/>
      <c r="FEJ7" s="320"/>
      <c r="FEK7" s="320"/>
      <c r="FEL7" s="320"/>
      <c r="FEM7" s="320"/>
      <c r="FEN7" s="320"/>
      <c r="FEO7" s="320"/>
      <c r="FEP7" s="320"/>
      <c r="FEQ7" s="320"/>
      <c r="FER7" s="320"/>
      <c r="FES7" s="320"/>
      <c r="FET7" s="320"/>
      <c r="FEU7" s="320"/>
      <c r="FEV7" s="320"/>
      <c r="FEW7" s="320"/>
      <c r="FEX7" s="320"/>
      <c r="FEY7" s="320"/>
      <c r="FEZ7" s="320"/>
      <c r="FFA7" s="320"/>
      <c r="FFB7" s="320"/>
      <c r="FFC7" s="320"/>
      <c r="FFD7" s="320"/>
      <c r="FFE7" s="320"/>
      <c r="FFF7" s="320"/>
      <c r="FFG7" s="320"/>
      <c r="FFH7" s="320"/>
      <c r="FFI7" s="320"/>
      <c r="FFJ7" s="320"/>
      <c r="FFK7" s="320"/>
      <c r="FFL7" s="320"/>
      <c r="FFM7" s="320"/>
      <c r="FFN7" s="320"/>
      <c r="FFO7" s="320"/>
      <c r="FFP7" s="320"/>
      <c r="FFQ7" s="320"/>
      <c r="FFR7" s="320"/>
      <c r="FFS7" s="320"/>
      <c r="FFT7" s="320"/>
      <c r="FFU7" s="320"/>
      <c r="FFV7" s="320"/>
      <c r="FFW7" s="320"/>
      <c r="FFX7" s="320"/>
      <c r="FFY7" s="320"/>
      <c r="FFZ7" s="320"/>
      <c r="FGA7" s="320"/>
      <c r="FGB7" s="320"/>
      <c r="FGC7" s="320"/>
      <c r="FGD7" s="320"/>
      <c r="FGE7" s="320"/>
      <c r="FGF7" s="320"/>
      <c r="FGG7" s="320"/>
      <c r="FGH7" s="320"/>
      <c r="FGI7" s="320"/>
      <c r="FGJ7" s="320"/>
      <c r="FGK7" s="320"/>
      <c r="FGL7" s="320"/>
      <c r="FGM7" s="320"/>
      <c r="FGN7" s="320"/>
      <c r="FGO7" s="320"/>
      <c r="FGP7" s="320"/>
      <c r="FGQ7" s="320"/>
      <c r="FGR7" s="320"/>
      <c r="FGS7" s="320"/>
      <c r="FGT7" s="320"/>
      <c r="FGU7" s="320"/>
      <c r="FGV7" s="320"/>
      <c r="FGW7" s="320"/>
      <c r="FGX7" s="320"/>
      <c r="FGY7" s="320"/>
      <c r="FGZ7" s="320"/>
      <c r="FHA7" s="320"/>
      <c r="FHB7" s="320"/>
      <c r="FHC7" s="320"/>
      <c r="FHD7" s="320"/>
      <c r="FHE7" s="320"/>
      <c r="FHF7" s="320"/>
      <c r="FHG7" s="320"/>
      <c r="FHH7" s="320"/>
      <c r="FHI7" s="320"/>
      <c r="FHJ7" s="320"/>
      <c r="FHK7" s="320"/>
      <c r="FHL7" s="320"/>
      <c r="FHM7" s="320"/>
      <c r="FHN7" s="320"/>
      <c r="FHO7" s="320"/>
      <c r="FHP7" s="320"/>
      <c r="FHQ7" s="320"/>
      <c r="FHR7" s="320"/>
      <c r="FHS7" s="320"/>
      <c r="FHT7" s="320"/>
      <c r="FHU7" s="320"/>
      <c r="FHV7" s="320"/>
      <c r="FHW7" s="320"/>
      <c r="FHX7" s="320"/>
      <c r="FHY7" s="320"/>
      <c r="FHZ7" s="320"/>
      <c r="FIA7" s="320"/>
      <c r="FIB7" s="320"/>
      <c r="FIC7" s="320"/>
      <c r="FID7" s="320"/>
      <c r="FIE7" s="320"/>
      <c r="FIF7" s="320"/>
      <c r="FIG7" s="320"/>
      <c r="FIH7" s="320"/>
      <c r="FII7" s="320"/>
      <c r="FIJ7" s="320"/>
      <c r="FIK7" s="320"/>
      <c r="FIL7" s="320"/>
      <c r="FIM7" s="320"/>
      <c r="FIN7" s="320"/>
      <c r="FIO7" s="320"/>
      <c r="FIP7" s="320"/>
      <c r="FIQ7" s="320"/>
      <c r="FIR7" s="320"/>
      <c r="FIS7" s="320"/>
      <c r="FIT7" s="320"/>
      <c r="FIU7" s="320"/>
      <c r="FIV7" s="320"/>
      <c r="FIW7" s="320"/>
      <c r="FIX7" s="320"/>
      <c r="FIY7" s="320"/>
      <c r="FIZ7" s="320"/>
      <c r="FJA7" s="320"/>
      <c r="FJB7" s="320"/>
      <c r="FJC7" s="320"/>
      <c r="FJD7" s="320"/>
      <c r="FJE7" s="320"/>
      <c r="FJF7" s="320"/>
      <c r="FJG7" s="320"/>
      <c r="FJH7" s="320"/>
      <c r="FJI7" s="320"/>
      <c r="FJJ7" s="320"/>
      <c r="FJK7" s="320"/>
      <c r="FJL7" s="320"/>
      <c r="FJM7" s="320"/>
      <c r="FJN7" s="320"/>
      <c r="FJO7" s="320"/>
      <c r="FJP7" s="320"/>
      <c r="FJQ7" s="320"/>
      <c r="FJR7" s="320"/>
      <c r="FJS7" s="320"/>
      <c r="FJT7" s="320"/>
      <c r="FJU7" s="320"/>
      <c r="FJV7" s="320"/>
      <c r="FJW7" s="320"/>
      <c r="FJX7" s="320"/>
      <c r="FJY7" s="320"/>
      <c r="FJZ7" s="320"/>
      <c r="FKA7" s="320"/>
      <c r="FKB7" s="320"/>
      <c r="FKC7" s="320"/>
      <c r="FKD7" s="320"/>
      <c r="FKE7" s="320"/>
      <c r="FKF7" s="320"/>
      <c r="FKG7" s="320"/>
      <c r="FKH7" s="320"/>
      <c r="FKI7" s="320"/>
      <c r="FKJ7" s="320"/>
      <c r="FKK7" s="320"/>
      <c r="FKL7" s="320"/>
      <c r="FKM7" s="320"/>
      <c r="FKN7" s="320"/>
      <c r="FKO7" s="320"/>
      <c r="FKP7" s="320"/>
      <c r="FKQ7" s="320"/>
      <c r="FKR7" s="320"/>
      <c r="FKS7" s="320"/>
      <c r="FKT7" s="320"/>
      <c r="FKU7" s="320"/>
      <c r="FKV7" s="320"/>
      <c r="FKW7" s="320"/>
      <c r="FKX7" s="320"/>
      <c r="FKY7" s="320"/>
      <c r="FKZ7" s="320"/>
      <c r="FLA7" s="320"/>
      <c r="FLB7" s="320"/>
      <c r="FLC7" s="320"/>
      <c r="FLD7" s="320"/>
      <c r="FLE7" s="320"/>
      <c r="FLF7" s="320"/>
      <c r="FLG7" s="320"/>
      <c r="FLH7" s="320"/>
      <c r="FLI7" s="320"/>
      <c r="FLJ7" s="320"/>
      <c r="FLK7" s="320"/>
      <c r="FLL7" s="320"/>
      <c r="FLM7" s="320"/>
      <c r="FLN7" s="320"/>
      <c r="FLO7" s="320"/>
      <c r="FLP7" s="320"/>
      <c r="FLQ7" s="320"/>
      <c r="FLR7" s="320"/>
      <c r="FLS7" s="320"/>
      <c r="FLT7" s="320"/>
      <c r="FLU7" s="320"/>
      <c r="FLV7" s="320"/>
      <c r="FLW7" s="320"/>
      <c r="FLX7" s="320"/>
      <c r="FLY7" s="320"/>
      <c r="FLZ7" s="320"/>
      <c r="FMA7" s="320"/>
      <c r="FMB7" s="320"/>
      <c r="FMC7" s="320"/>
      <c r="FMD7" s="320"/>
      <c r="FME7" s="320"/>
      <c r="FMF7" s="320"/>
      <c r="FMG7" s="320"/>
      <c r="FMH7" s="320"/>
      <c r="FMI7" s="320"/>
      <c r="FMJ7" s="320"/>
      <c r="FMK7" s="320"/>
      <c r="FML7" s="320"/>
      <c r="FMM7" s="320"/>
      <c r="FMN7" s="320"/>
      <c r="FMO7" s="320"/>
      <c r="FMP7" s="320"/>
      <c r="FMQ7" s="320"/>
      <c r="FMR7" s="320"/>
      <c r="FMS7" s="320"/>
      <c r="FMT7" s="320"/>
      <c r="FMU7" s="320"/>
      <c r="FMV7" s="320"/>
      <c r="FMW7" s="320"/>
      <c r="FMX7" s="320"/>
      <c r="FMY7" s="320"/>
      <c r="FMZ7" s="320"/>
      <c r="FNA7" s="320"/>
      <c r="FNB7" s="320"/>
      <c r="FNC7" s="320"/>
      <c r="FND7" s="320"/>
      <c r="FNE7" s="320"/>
      <c r="FNF7" s="320"/>
      <c r="FNG7" s="320"/>
      <c r="FNH7" s="320"/>
      <c r="FNI7" s="320"/>
      <c r="FNJ7" s="320"/>
      <c r="FNK7" s="320"/>
      <c r="FNL7" s="320"/>
      <c r="FNM7" s="320"/>
      <c r="FNN7" s="320"/>
      <c r="FNO7" s="320"/>
      <c r="FNP7" s="320"/>
      <c r="FNQ7" s="320"/>
      <c r="FNR7" s="320"/>
      <c r="FNS7" s="320"/>
      <c r="FNT7" s="320"/>
      <c r="FNU7" s="320"/>
      <c r="FNV7" s="320"/>
      <c r="FNW7" s="320"/>
      <c r="FNX7" s="320"/>
      <c r="FNY7" s="320"/>
      <c r="FNZ7" s="320"/>
      <c r="FOA7" s="320"/>
      <c r="FOB7" s="320"/>
      <c r="FOC7" s="320"/>
      <c r="FOD7" s="320"/>
      <c r="FOE7" s="320"/>
      <c r="FOF7" s="320"/>
      <c r="FOG7" s="320"/>
      <c r="FOH7" s="320"/>
      <c r="FOI7" s="320"/>
      <c r="FOJ7" s="320"/>
      <c r="FOK7" s="320"/>
      <c r="FOL7" s="320"/>
      <c r="FOM7" s="320"/>
      <c r="FON7" s="320"/>
      <c r="FOO7" s="320"/>
      <c r="FOP7" s="320"/>
      <c r="FOQ7" s="320"/>
      <c r="FOR7" s="320"/>
      <c r="FOS7" s="320"/>
      <c r="FOT7" s="320"/>
      <c r="FOU7" s="320"/>
      <c r="FOV7" s="320"/>
      <c r="FOW7" s="320"/>
      <c r="FOX7" s="320"/>
      <c r="FOY7" s="320"/>
      <c r="FOZ7" s="320"/>
      <c r="FPA7" s="320"/>
      <c r="FPB7" s="320"/>
      <c r="FPC7" s="320"/>
      <c r="FPD7" s="320"/>
      <c r="FPE7" s="320"/>
      <c r="FPF7" s="320"/>
      <c r="FPG7" s="320"/>
      <c r="FPH7" s="320"/>
      <c r="FPI7" s="320"/>
      <c r="FPJ7" s="320"/>
      <c r="FPK7" s="320"/>
      <c r="FPL7" s="320"/>
      <c r="FPM7" s="320"/>
      <c r="FPN7" s="320"/>
      <c r="FPO7" s="320"/>
      <c r="FPP7" s="320"/>
      <c r="FPQ7" s="320"/>
      <c r="FPR7" s="320"/>
      <c r="FPS7" s="320"/>
      <c r="FPT7" s="320"/>
      <c r="FPU7" s="320"/>
      <c r="FPV7" s="320"/>
      <c r="FPW7" s="320"/>
      <c r="FPX7" s="320"/>
      <c r="FPY7" s="320"/>
      <c r="FPZ7" s="320"/>
      <c r="FQA7" s="320"/>
      <c r="FQB7" s="320"/>
      <c r="FQC7" s="320"/>
      <c r="FQD7" s="320"/>
      <c r="FQE7" s="320"/>
      <c r="FQF7" s="320"/>
      <c r="FQG7" s="320"/>
      <c r="FQH7" s="320"/>
      <c r="FQI7" s="320"/>
      <c r="FQJ7" s="320"/>
      <c r="FQK7" s="320"/>
      <c r="FQL7" s="320"/>
      <c r="FQM7" s="320"/>
      <c r="FQN7" s="320"/>
      <c r="FQO7" s="320"/>
      <c r="FQP7" s="320"/>
      <c r="FQQ7" s="320"/>
      <c r="FQR7" s="320"/>
      <c r="FQS7" s="320"/>
      <c r="FQT7" s="320"/>
      <c r="FQU7" s="320"/>
      <c r="FQV7" s="320"/>
      <c r="FQW7" s="320"/>
      <c r="FQX7" s="320"/>
      <c r="FQY7" s="320"/>
      <c r="FQZ7" s="320"/>
      <c r="FRA7" s="320"/>
      <c r="FRB7" s="320"/>
      <c r="FRC7" s="320"/>
      <c r="FRD7" s="320"/>
      <c r="FRE7" s="320"/>
      <c r="FRF7" s="320"/>
      <c r="FRG7" s="320"/>
      <c r="FRH7" s="320"/>
      <c r="FRI7" s="320"/>
      <c r="FRJ7" s="320"/>
      <c r="FRK7" s="320"/>
      <c r="FRL7" s="320"/>
      <c r="FRM7" s="320"/>
      <c r="FRN7" s="320"/>
      <c r="FRO7" s="320"/>
      <c r="FRP7" s="320"/>
      <c r="FRQ7" s="320"/>
      <c r="FRR7" s="320"/>
      <c r="FRS7" s="320"/>
      <c r="FRT7" s="320"/>
      <c r="FRU7" s="320"/>
      <c r="FRV7" s="320"/>
      <c r="FRW7" s="320"/>
      <c r="FRX7" s="320"/>
      <c r="FRY7" s="320"/>
      <c r="FRZ7" s="320"/>
      <c r="FSA7" s="320"/>
      <c r="FSB7" s="320"/>
      <c r="FSC7" s="320"/>
      <c r="FSD7" s="320"/>
      <c r="FSE7" s="320"/>
      <c r="FSF7" s="320"/>
      <c r="FSG7" s="320"/>
      <c r="FSH7" s="320"/>
      <c r="FSI7" s="320"/>
      <c r="FSJ7" s="320"/>
      <c r="FSK7" s="320"/>
      <c r="FSL7" s="320"/>
      <c r="FSM7" s="320"/>
      <c r="FSN7" s="320"/>
      <c r="FSO7" s="320"/>
      <c r="FSP7" s="320"/>
      <c r="FSQ7" s="320"/>
      <c r="FSR7" s="320"/>
      <c r="FSS7" s="320"/>
      <c r="FST7" s="320"/>
      <c r="FSU7" s="320"/>
      <c r="FSV7" s="320"/>
      <c r="FSW7" s="320"/>
      <c r="FSX7" s="320"/>
      <c r="FSY7" s="320"/>
      <c r="FSZ7" s="320"/>
      <c r="FTA7" s="320"/>
      <c r="FTB7" s="320"/>
      <c r="FTC7" s="320"/>
      <c r="FTD7" s="320"/>
      <c r="FTE7" s="320"/>
      <c r="FTF7" s="320"/>
      <c r="FTG7" s="320"/>
      <c r="FTH7" s="320"/>
      <c r="FTI7" s="320"/>
      <c r="FTJ7" s="320"/>
      <c r="FTK7" s="320"/>
      <c r="FTL7" s="320"/>
      <c r="FTM7" s="320"/>
      <c r="FTN7" s="320"/>
      <c r="FTO7" s="320"/>
      <c r="FTP7" s="320"/>
      <c r="FTQ7" s="320"/>
      <c r="FTR7" s="320"/>
      <c r="FTS7" s="320"/>
      <c r="FTT7" s="320"/>
      <c r="FTU7" s="320"/>
      <c r="FTV7" s="320"/>
      <c r="FTW7" s="320"/>
      <c r="FTX7" s="320"/>
      <c r="FTY7" s="320"/>
      <c r="FTZ7" s="320"/>
      <c r="FUA7" s="320"/>
      <c r="FUB7" s="320"/>
      <c r="FUC7" s="320"/>
      <c r="FUD7" s="320"/>
      <c r="FUE7" s="320"/>
      <c r="FUF7" s="320"/>
      <c r="FUG7" s="320"/>
      <c r="FUH7" s="320"/>
      <c r="FUI7" s="320"/>
      <c r="FUJ7" s="320"/>
      <c r="FUK7" s="320"/>
      <c r="FUL7" s="320"/>
      <c r="FUM7" s="320"/>
      <c r="FUN7" s="320"/>
      <c r="FUO7" s="320"/>
      <c r="FUP7" s="320"/>
      <c r="FUQ7" s="320"/>
      <c r="FUR7" s="320"/>
      <c r="FUS7" s="320"/>
      <c r="FUT7" s="320"/>
      <c r="FUU7" s="320"/>
      <c r="FUV7" s="320"/>
      <c r="FUW7" s="320"/>
      <c r="FUX7" s="320"/>
      <c r="FUY7" s="320"/>
      <c r="FUZ7" s="320"/>
      <c r="FVA7" s="320"/>
      <c r="FVB7" s="320"/>
      <c r="FVC7" s="320"/>
      <c r="FVD7" s="320"/>
      <c r="FVE7" s="320"/>
      <c r="FVF7" s="320"/>
      <c r="FVG7" s="320"/>
      <c r="FVH7" s="320"/>
      <c r="FVI7" s="320"/>
      <c r="FVJ7" s="320"/>
      <c r="FVK7" s="320"/>
      <c r="FVL7" s="320"/>
      <c r="FVM7" s="320"/>
      <c r="FVN7" s="320"/>
      <c r="FVO7" s="320"/>
      <c r="FVP7" s="320"/>
      <c r="FVQ7" s="320"/>
      <c r="FVR7" s="320"/>
      <c r="FVS7" s="320"/>
      <c r="FVT7" s="320"/>
      <c r="FVU7" s="320"/>
      <c r="FVV7" s="320"/>
      <c r="FVW7" s="320"/>
      <c r="FVX7" s="320"/>
      <c r="FVY7" s="320"/>
      <c r="FVZ7" s="320"/>
      <c r="FWA7" s="320"/>
      <c r="FWB7" s="320"/>
      <c r="FWC7" s="320"/>
      <c r="FWD7" s="320"/>
      <c r="FWE7" s="320"/>
      <c r="FWF7" s="320"/>
      <c r="FWG7" s="320"/>
      <c r="FWH7" s="320"/>
      <c r="FWI7" s="320"/>
      <c r="FWJ7" s="320"/>
      <c r="FWK7" s="320"/>
      <c r="FWL7" s="320"/>
      <c r="FWM7" s="320"/>
      <c r="FWN7" s="320"/>
      <c r="FWO7" s="320"/>
      <c r="FWP7" s="320"/>
      <c r="FWQ7" s="320"/>
      <c r="FWR7" s="320"/>
      <c r="FWS7" s="320"/>
      <c r="FWT7" s="320"/>
      <c r="FWU7" s="320"/>
      <c r="FWV7" s="320"/>
      <c r="FWW7" s="320"/>
      <c r="FWX7" s="320"/>
      <c r="FWY7" s="320"/>
      <c r="FWZ7" s="320"/>
      <c r="FXA7" s="320"/>
      <c r="FXB7" s="320"/>
      <c r="FXC7" s="320"/>
      <c r="FXD7" s="320"/>
      <c r="FXE7" s="320"/>
      <c r="FXF7" s="320"/>
      <c r="FXG7" s="320"/>
      <c r="FXH7" s="320"/>
      <c r="FXI7" s="320"/>
      <c r="FXJ7" s="320"/>
      <c r="FXK7" s="320"/>
      <c r="FXL7" s="320"/>
      <c r="FXM7" s="320"/>
      <c r="FXN7" s="320"/>
      <c r="FXO7" s="320"/>
      <c r="FXP7" s="320"/>
      <c r="FXQ7" s="320"/>
      <c r="FXR7" s="320"/>
      <c r="FXS7" s="320"/>
      <c r="FXT7" s="320"/>
      <c r="FXU7" s="320"/>
      <c r="FXV7" s="320"/>
      <c r="FXW7" s="320"/>
      <c r="FXX7" s="320"/>
      <c r="FXY7" s="320"/>
      <c r="FXZ7" s="320"/>
      <c r="FYA7" s="320"/>
      <c r="FYB7" s="320"/>
      <c r="FYC7" s="320"/>
      <c r="FYD7" s="320"/>
      <c r="FYE7" s="320"/>
      <c r="FYF7" s="320"/>
      <c r="FYG7" s="320"/>
      <c r="FYH7" s="320"/>
      <c r="FYI7" s="320"/>
      <c r="FYJ7" s="320"/>
      <c r="FYK7" s="320"/>
      <c r="FYL7" s="320"/>
      <c r="FYM7" s="320"/>
      <c r="FYN7" s="320"/>
      <c r="FYO7" s="320"/>
      <c r="FYP7" s="320"/>
      <c r="FYQ7" s="320"/>
      <c r="FYR7" s="320"/>
      <c r="FYS7" s="320"/>
      <c r="FYT7" s="320"/>
      <c r="FYU7" s="320"/>
      <c r="FYV7" s="320"/>
      <c r="FYW7" s="320"/>
      <c r="FYX7" s="320"/>
      <c r="FYY7" s="320"/>
      <c r="FYZ7" s="320"/>
      <c r="FZA7" s="320"/>
      <c r="FZB7" s="320"/>
      <c r="FZC7" s="320"/>
      <c r="FZD7" s="320"/>
      <c r="FZE7" s="320"/>
      <c r="FZF7" s="320"/>
      <c r="FZG7" s="320"/>
      <c r="FZH7" s="320"/>
      <c r="FZI7" s="320"/>
      <c r="FZJ7" s="320"/>
      <c r="FZK7" s="320"/>
      <c r="FZL7" s="320"/>
      <c r="FZM7" s="320"/>
      <c r="FZN7" s="320"/>
      <c r="FZO7" s="320"/>
      <c r="FZP7" s="320"/>
      <c r="FZQ7" s="320"/>
      <c r="FZR7" s="320"/>
      <c r="FZS7" s="320"/>
      <c r="FZT7" s="320"/>
      <c r="FZU7" s="320"/>
      <c r="FZV7" s="320"/>
      <c r="FZW7" s="320"/>
      <c r="FZX7" s="320"/>
      <c r="FZY7" s="320"/>
      <c r="FZZ7" s="320"/>
      <c r="GAA7" s="320"/>
      <c r="GAB7" s="320"/>
      <c r="GAC7" s="320"/>
      <c r="GAD7" s="320"/>
      <c r="GAE7" s="320"/>
      <c r="GAF7" s="320"/>
      <c r="GAG7" s="320"/>
      <c r="GAH7" s="320"/>
      <c r="GAI7" s="320"/>
      <c r="GAJ7" s="320"/>
      <c r="GAK7" s="320"/>
      <c r="GAL7" s="320"/>
      <c r="GAM7" s="320"/>
      <c r="GAN7" s="320"/>
      <c r="GAO7" s="320"/>
      <c r="GAP7" s="320"/>
      <c r="GAQ7" s="320"/>
      <c r="GAR7" s="320"/>
      <c r="GAS7" s="320"/>
      <c r="GAT7" s="320"/>
      <c r="GAU7" s="320"/>
      <c r="GAV7" s="320"/>
      <c r="GAW7" s="320"/>
      <c r="GAX7" s="320"/>
      <c r="GAY7" s="320"/>
      <c r="GAZ7" s="320"/>
      <c r="GBA7" s="320"/>
      <c r="GBB7" s="320"/>
      <c r="GBC7" s="320"/>
      <c r="GBD7" s="320"/>
      <c r="GBE7" s="320"/>
      <c r="GBF7" s="320"/>
      <c r="GBG7" s="320"/>
      <c r="GBH7" s="320"/>
      <c r="GBI7" s="320"/>
      <c r="GBJ7" s="320"/>
      <c r="GBK7" s="320"/>
      <c r="GBL7" s="320"/>
      <c r="GBM7" s="320"/>
      <c r="GBN7" s="320"/>
      <c r="GBO7" s="320"/>
      <c r="GBP7" s="320"/>
      <c r="GBQ7" s="320"/>
      <c r="GBR7" s="320"/>
      <c r="GBS7" s="320"/>
      <c r="GBT7" s="320"/>
      <c r="GBU7" s="320"/>
      <c r="GBV7" s="320"/>
      <c r="GBW7" s="320"/>
      <c r="GBX7" s="320"/>
      <c r="GBY7" s="320"/>
      <c r="GBZ7" s="320"/>
      <c r="GCA7" s="320"/>
      <c r="GCB7" s="320"/>
      <c r="GCC7" s="320"/>
      <c r="GCD7" s="320"/>
      <c r="GCE7" s="320"/>
      <c r="GCF7" s="320"/>
      <c r="GCG7" s="320"/>
      <c r="GCH7" s="320"/>
      <c r="GCI7" s="320"/>
      <c r="GCJ7" s="320"/>
      <c r="GCK7" s="320"/>
      <c r="GCL7" s="320"/>
      <c r="GCM7" s="320"/>
      <c r="GCN7" s="320"/>
      <c r="GCO7" s="320"/>
      <c r="GCP7" s="320"/>
      <c r="GCQ7" s="320"/>
      <c r="GCR7" s="320"/>
      <c r="GCS7" s="320"/>
      <c r="GCT7" s="320"/>
      <c r="GCU7" s="320"/>
      <c r="GCV7" s="320"/>
      <c r="GCW7" s="320"/>
      <c r="GCX7" s="320"/>
      <c r="GCY7" s="320"/>
      <c r="GCZ7" s="320"/>
      <c r="GDA7" s="320"/>
      <c r="GDB7" s="320"/>
      <c r="GDC7" s="320"/>
      <c r="GDD7" s="320"/>
      <c r="GDE7" s="320"/>
      <c r="GDF7" s="320"/>
      <c r="GDG7" s="320"/>
      <c r="GDH7" s="320"/>
      <c r="GDI7" s="320"/>
      <c r="GDJ7" s="320"/>
      <c r="GDK7" s="320"/>
      <c r="GDL7" s="320"/>
      <c r="GDM7" s="320"/>
      <c r="GDN7" s="320"/>
      <c r="GDO7" s="320"/>
      <c r="GDP7" s="320"/>
      <c r="GDQ7" s="320"/>
      <c r="GDR7" s="320"/>
      <c r="GDS7" s="320"/>
      <c r="GDT7" s="320"/>
      <c r="GDU7" s="320"/>
      <c r="GDV7" s="320"/>
      <c r="GDW7" s="320"/>
      <c r="GDX7" s="320"/>
      <c r="GDY7" s="320"/>
      <c r="GDZ7" s="320"/>
      <c r="GEA7" s="320"/>
      <c r="GEB7" s="320"/>
      <c r="GEC7" s="320"/>
      <c r="GED7" s="320"/>
      <c r="GEE7" s="320"/>
      <c r="GEF7" s="320"/>
      <c r="GEG7" s="320"/>
      <c r="GEH7" s="320"/>
      <c r="GEI7" s="320"/>
      <c r="GEJ7" s="320"/>
      <c r="GEK7" s="320"/>
      <c r="GEL7" s="320"/>
      <c r="GEM7" s="320"/>
      <c r="GEN7" s="320"/>
      <c r="GEO7" s="320"/>
      <c r="GEP7" s="320"/>
      <c r="GEQ7" s="320"/>
      <c r="GER7" s="320"/>
      <c r="GES7" s="320"/>
      <c r="GET7" s="320"/>
      <c r="GEU7" s="320"/>
      <c r="GEV7" s="320"/>
      <c r="GEW7" s="320"/>
      <c r="GEX7" s="320"/>
      <c r="GEY7" s="320"/>
      <c r="GEZ7" s="320"/>
      <c r="GFA7" s="320"/>
      <c r="GFB7" s="320"/>
      <c r="GFC7" s="320"/>
      <c r="GFD7" s="320"/>
      <c r="GFE7" s="320"/>
      <c r="GFF7" s="320"/>
      <c r="GFG7" s="320"/>
      <c r="GFH7" s="320"/>
      <c r="GFI7" s="320"/>
      <c r="GFJ7" s="320"/>
      <c r="GFK7" s="320"/>
      <c r="GFL7" s="320"/>
      <c r="GFM7" s="320"/>
      <c r="GFN7" s="320"/>
      <c r="GFO7" s="320"/>
      <c r="GFP7" s="320"/>
      <c r="GFQ7" s="320"/>
      <c r="GFR7" s="320"/>
      <c r="GFS7" s="320"/>
      <c r="GFT7" s="320"/>
      <c r="GFU7" s="320"/>
      <c r="GFV7" s="320"/>
      <c r="GFW7" s="320"/>
      <c r="GFX7" s="320"/>
      <c r="GFY7" s="320"/>
      <c r="GFZ7" s="320"/>
      <c r="GGA7" s="320"/>
      <c r="GGB7" s="320"/>
      <c r="GGC7" s="320"/>
      <c r="GGD7" s="320"/>
      <c r="GGE7" s="320"/>
      <c r="GGF7" s="320"/>
      <c r="GGG7" s="320"/>
      <c r="GGH7" s="320"/>
      <c r="GGI7" s="320"/>
      <c r="GGJ7" s="320"/>
      <c r="GGK7" s="320"/>
      <c r="GGL7" s="320"/>
      <c r="GGM7" s="320"/>
      <c r="GGN7" s="320"/>
      <c r="GGO7" s="320"/>
      <c r="GGP7" s="320"/>
      <c r="GGQ7" s="320"/>
      <c r="GGR7" s="320"/>
      <c r="GGS7" s="320"/>
      <c r="GGT7" s="320"/>
      <c r="GGU7" s="320"/>
      <c r="GGV7" s="320"/>
      <c r="GGW7" s="320"/>
      <c r="GGX7" s="320"/>
      <c r="GGY7" s="320"/>
      <c r="GGZ7" s="320"/>
      <c r="GHA7" s="320"/>
      <c r="GHB7" s="320"/>
      <c r="GHC7" s="320"/>
      <c r="GHD7" s="320"/>
      <c r="GHE7" s="320"/>
      <c r="GHF7" s="320"/>
      <c r="GHG7" s="320"/>
      <c r="GHH7" s="320"/>
      <c r="GHI7" s="320"/>
      <c r="GHJ7" s="320"/>
      <c r="GHK7" s="320"/>
      <c r="GHL7" s="320"/>
      <c r="GHM7" s="320"/>
      <c r="GHN7" s="320"/>
      <c r="GHO7" s="320"/>
      <c r="GHP7" s="320"/>
      <c r="GHQ7" s="320"/>
      <c r="GHR7" s="320"/>
      <c r="GHS7" s="320"/>
      <c r="GHT7" s="320"/>
      <c r="GHU7" s="320"/>
      <c r="GHV7" s="320"/>
      <c r="GHW7" s="320"/>
      <c r="GHX7" s="320"/>
      <c r="GHY7" s="320"/>
      <c r="GHZ7" s="320"/>
      <c r="GIA7" s="320"/>
      <c r="GIB7" s="320"/>
      <c r="GIC7" s="320"/>
      <c r="GID7" s="320"/>
      <c r="GIE7" s="320"/>
      <c r="GIF7" s="320"/>
      <c r="GIG7" s="320"/>
      <c r="GIH7" s="320"/>
      <c r="GII7" s="320"/>
      <c r="GIJ7" s="320"/>
      <c r="GIK7" s="320"/>
      <c r="GIL7" s="320"/>
      <c r="GIM7" s="320"/>
      <c r="GIN7" s="320"/>
      <c r="GIO7" s="320"/>
      <c r="GIP7" s="320"/>
      <c r="GIQ7" s="320"/>
      <c r="GIR7" s="320"/>
      <c r="GIS7" s="320"/>
      <c r="GIT7" s="320"/>
      <c r="GIU7" s="320"/>
      <c r="GIV7" s="320"/>
      <c r="GIW7" s="320"/>
      <c r="GIX7" s="320"/>
      <c r="GIY7" s="320"/>
      <c r="GIZ7" s="320"/>
      <c r="GJA7" s="320"/>
      <c r="GJB7" s="320"/>
      <c r="GJC7" s="320"/>
      <c r="GJD7" s="320"/>
      <c r="GJE7" s="320"/>
      <c r="GJF7" s="320"/>
      <c r="GJG7" s="320"/>
      <c r="GJH7" s="320"/>
      <c r="GJI7" s="320"/>
      <c r="GJJ7" s="320"/>
      <c r="GJK7" s="320"/>
      <c r="GJL7" s="320"/>
      <c r="GJM7" s="320"/>
      <c r="GJN7" s="320"/>
      <c r="GJO7" s="320"/>
      <c r="GJP7" s="320"/>
      <c r="GJQ7" s="320"/>
      <c r="GJR7" s="320"/>
      <c r="GJS7" s="320"/>
      <c r="GJT7" s="320"/>
      <c r="GJU7" s="320"/>
      <c r="GJV7" s="320"/>
      <c r="GJW7" s="320"/>
      <c r="GJX7" s="320"/>
      <c r="GJY7" s="320"/>
      <c r="GJZ7" s="320"/>
      <c r="GKA7" s="320"/>
      <c r="GKB7" s="320"/>
      <c r="GKC7" s="320"/>
      <c r="GKD7" s="320"/>
      <c r="GKE7" s="320"/>
      <c r="GKF7" s="320"/>
      <c r="GKG7" s="320"/>
      <c r="GKH7" s="320"/>
      <c r="GKI7" s="320"/>
      <c r="GKJ7" s="320"/>
      <c r="GKK7" s="320"/>
      <c r="GKL7" s="320"/>
      <c r="GKM7" s="320"/>
      <c r="GKN7" s="320"/>
      <c r="GKO7" s="320"/>
      <c r="GKP7" s="320"/>
      <c r="GKQ7" s="320"/>
      <c r="GKR7" s="320"/>
      <c r="GKS7" s="320"/>
      <c r="GKT7" s="320"/>
      <c r="GKU7" s="320"/>
      <c r="GKV7" s="320"/>
      <c r="GKW7" s="320"/>
      <c r="GKX7" s="320"/>
      <c r="GKY7" s="320"/>
      <c r="GKZ7" s="320"/>
      <c r="GLA7" s="320"/>
      <c r="GLB7" s="320"/>
      <c r="GLC7" s="320"/>
      <c r="GLD7" s="320"/>
      <c r="GLE7" s="320"/>
      <c r="GLF7" s="320"/>
      <c r="GLG7" s="320"/>
      <c r="GLH7" s="320"/>
      <c r="GLI7" s="320"/>
      <c r="GLJ7" s="320"/>
      <c r="GLK7" s="320"/>
      <c r="GLL7" s="320"/>
      <c r="GLM7" s="320"/>
      <c r="GLN7" s="320"/>
      <c r="GLO7" s="320"/>
      <c r="GLP7" s="320"/>
      <c r="GLQ7" s="320"/>
      <c r="GLR7" s="320"/>
      <c r="GLS7" s="320"/>
      <c r="GLT7" s="320"/>
      <c r="GLU7" s="320"/>
      <c r="GLV7" s="320"/>
      <c r="GLW7" s="320"/>
      <c r="GLX7" s="320"/>
      <c r="GLY7" s="320"/>
      <c r="GLZ7" s="320"/>
      <c r="GMA7" s="320"/>
      <c r="GMB7" s="320"/>
      <c r="GMC7" s="320"/>
      <c r="GMD7" s="320"/>
      <c r="GME7" s="320"/>
      <c r="GMF7" s="320"/>
      <c r="GMG7" s="320"/>
      <c r="GMH7" s="320"/>
      <c r="GMI7" s="320"/>
      <c r="GMJ7" s="320"/>
      <c r="GMK7" s="320"/>
      <c r="GML7" s="320"/>
      <c r="GMM7" s="320"/>
      <c r="GMN7" s="320"/>
      <c r="GMO7" s="320"/>
      <c r="GMP7" s="320"/>
      <c r="GMQ7" s="320"/>
      <c r="GMR7" s="320"/>
      <c r="GMS7" s="320"/>
      <c r="GMT7" s="320"/>
      <c r="GMU7" s="320"/>
      <c r="GMV7" s="320"/>
      <c r="GMW7" s="320"/>
      <c r="GMX7" s="320"/>
      <c r="GMY7" s="320"/>
      <c r="GMZ7" s="320"/>
      <c r="GNA7" s="320"/>
      <c r="GNB7" s="320"/>
      <c r="GNC7" s="320"/>
      <c r="GND7" s="320"/>
      <c r="GNE7" s="320"/>
      <c r="GNF7" s="320"/>
      <c r="GNG7" s="320"/>
      <c r="GNH7" s="320"/>
      <c r="GNI7" s="320"/>
      <c r="GNJ7" s="320"/>
      <c r="GNK7" s="320"/>
      <c r="GNL7" s="320"/>
      <c r="GNM7" s="320"/>
      <c r="GNN7" s="320"/>
      <c r="GNO7" s="320"/>
      <c r="GNP7" s="320"/>
      <c r="GNQ7" s="320"/>
      <c r="GNR7" s="320"/>
      <c r="GNS7" s="320"/>
      <c r="GNT7" s="320"/>
      <c r="GNU7" s="320"/>
      <c r="GNV7" s="320"/>
      <c r="GNW7" s="320"/>
      <c r="GNX7" s="320"/>
      <c r="GNY7" s="320"/>
      <c r="GNZ7" s="320"/>
      <c r="GOA7" s="320"/>
      <c r="GOB7" s="320"/>
      <c r="GOC7" s="320"/>
      <c r="GOD7" s="320"/>
      <c r="GOE7" s="320"/>
      <c r="GOF7" s="320"/>
      <c r="GOG7" s="320"/>
      <c r="GOH7" s="320"/>
      <c r="GOI7" s="320"/>
      <c r="GOJ7" s="320"/>
      <c r="GOK7" s="320"/>
      <c r="GOL7" s="320"/>
      <c r="GOM7" s="320"/>
      <c r="GON7" s="320"/>
      <c r="GOO7" s="320"/>
      <c r="GOP7" s="320"/>
      <c r="GOQ7" s="320"/>
      <c r="GOR7" s="320"/>
      <c r="GOS7" s="320"/>
      <c r="GOT7" s="320"/>
      <c r="GOU7" s="320"/>
      <c r="GOV7" s="320"/>
      <c r="GOW7" s="320"/>
      <c r="GOX7" s="320"/>
      <c r="GOY7" s="320"/>
      <c r="GOZ7" s="320"/>
      <c r="GPA7" s="320"/>
      <c r="GPB7" s="320"/>
      <c r="GPC7" s="320"/>
      <c r="GPD7" s="320"/>
      <c r="GPE7" s="320"/>
      <c r="GPF7" s="320"/>
      <c r="GPG7" s="320"/>
      <c r="GPH7" s="320"/>
      <c r="GPI7" s="320"/>
      <c r="GPJ7" s="320"/>
      <c r="GPK7" s="320"/>
      <c r="GPL7" s="320"/>
      <c r="GPM7" s="320"/>
      <c r="GPN7" s="320"/>
      <c r="GPO7" s="320"/>
      <c r="GPP7" s="320"/>
      <c r="GPQ7" s="320"/>
      <c r="GPR7" s="320"/>
      <c r="GPS7" s="320"/>
      <c r="GPT7" s="320"/>
      <c r="GPU7" s="320"/>
      <c r="GPV7" s="320"/>
      <c r="GPW7" s="320"/>
      <c r="GPX7" s="320"/>
      <c r="GPY7" s="320"/>
      <c r="GPZ7" s="320"/>
      <c r="GQA7" s="320"/>
      <c r="GQB7" s="320"/>
      <c r="GQC7" s="320"/>
      <c r="GQD7" s="320"/>
      <c r="GQE7" s="320"/>
      <c r="GQF7" s="320"/>
      <c r="GQG7" s="320"/>
      <c r="GQH7" s="320"/>
      <c r="GQI7" s="320"/>
      <c r="GQJ7" s="320"/>
      <c r="GQK7" s="320"/>
      <c r="GQL7" s="320"/>
      <c r="GQM7" s="320"/>
      <c r="GQN7" s="320"/>
      <c r="GQO7" s="320"/>
      <c r="GQP7" s="320"/>
      <c r="GQQ7" s="320"/>
      <c r="GQR7" s="320"/>
      <c r="GQS7" s="320"/>
      <c r="GQT7" s="320"/>
      <c r="GQU7" s="320"/>
      <c r="GQV7" s="320"/>
      <c r="GQW7" s="320"/>
      <c r="GQX7" s="320"/>
      <c r="GQY7" s="320"/>
      <c r="GQZ7" s="320"/>
      <c r="GRA7" s="320"/>
      <c r="GRB7" s="320"/>
      <c r="GRC7" s="320"/>
      <c r="GRD7" s="320"/>
      <c r="GRE7" s="320"/>
      <c r="GRF7" s="320"/>
      <c r="GRG7" s="320"/>
      <c r="GRH7" s="320"/>
      <c r="GRI7" s="320"/>
      <c r="GRJ7" s="320"/>
      <c r="GRK7" s="320"/>
      <c r="GRL7" s="320"/>
      <c r="GRM7" s="320"/>
      <c r="GRN7" s="320"/>
      <c r="GRO7" s="320"/>
      <c r="GRP7" s="320"/>
      <c r="GRQ7" s="320"/>
      <c r="GRR7" s="320"/>
      <c r="GRS7" s="320"/>
      <c r="GRT7" s="320"/>
      <c r="GRU7" s="320"/>
      <c r="GRV7" s="320"/>
      <c r="GRW7" s="320"/>
      <c r="GRX7" s="320"/>
      <c r="GRY7" s="320"/>
      <c r="GRZ7" s="320"/>
      <c r="GSA7" s="320"/>
      <c r="GSB7" s="320"/>
      <c r="GSC7" s="320"/>
      <c r="GSD7" s="320"/>
      <c r="GSE7" s="320"/>
      <c r="GSF7" s="320"/>
      <c r="GSG7" s="320"/>
      <c r="GSH7" s="320"/>
      <c r="GSI7" s="320"/>
      <c r="GSJ7" s="320"/>
      <c r="GSK7" s="320"/>
      <c r="GSL7" s="320"/>
      <c r="GSM7" s="320"/>
      <c r="GSN7" s="320"/>
      <c r="GSO7" s="320"/>
      <c r="GSP7" s="320"/>
      <c r="GSQ7" s="320"/>
      <c r="GSR7" s="320"/>
      <c r="GSS7" s="320"/>
      <c r="GST7" s="320"/>
      <c r="GSU7" s="320"/>
      <c r="GSV7" s="320"/>
      <c r="GSW7" s="320"/>
      <c r="GSX7" s="320"/>
      <c r="GSY7" s="320"/>
      <c r="GSZ7" s="320"/>
      <c r="GTA7" s="320"/>
      <c r="GTB7" s="320"/>
      <c r="GTC7" s="320"/>
      <c r="GTD7" s="320"/>
      <c r="GTE7" s="320"/>
      <c r="GTF7" s="320"/>
      <c r="GTG7" s="320"/>
      <c r="GTH7" s="320"/>
      <c r="GTI7" s="320"/>
      <c r="GTJ7" s="320"/>
      <c r="GTK7" s="320"/>
      <c r="GTL7" s="320"/>
      <c r="GTM7" s="320"/>
      <c r="GTN7" s="320"/>
      <c r="GTO7" s="320"/>
      <c r="GTP7" s="320"/>
      <c r="GTQ7" s="320"/>
      <c r="GTR7" s="320"/>
      <c r="GTS7" s="320"/>
      <c r="GTT7" s="320"/>
      <c r="GTU7" s="320"/>
      <c r="GTV7" s="320"/>
      <c r="GTW7" s="320"/>
      <c r="GTX7" s="320"/>
      <c r="GTY7" s="320"/>
      <c r="GTZ7" s="320"/>
      <c r="GUA7" s="320"/>
      <c r="GUB7" s="320"/>
      <c r="GUC7" s="320"/>
      <c r="GUD7" s="320"/>
      <c r="GUE7" s="320"/>
      <c r="GUF7" s="320"/>
      <c r="GUG7" s="320"/>
      <c r="GUH7" s="320"/>
      <c r="GUI7" s="320"/>
      <c r="GUJ7" s="320"/>
      <c r="GUK7" s="320"/>
      <c r="GUL7" s="320"/>
      <c r="GUM7" s="320"/>
      <c r="GUN7" s="320"/>
      <c r="GUO7" s="320"/>
      <c r="GUP7" s="320"/>
      <c r="GUQ7" s="320"/>
      <c r="GUR7" s="320"/>
      <c r="GUS7" s="320"/>
      <c r="GUT7" s="320"/>
      <c r="GUU7" s="320"/>
      <c r="GUV7" s="320"/>
      <c r="GUW7" s="320"/>
      <c r="GUX7" s="320"/>
      <c r="GUY7" s="320"/>
      <c r="GUZ7" s="320"/>
      <c r="GVA7" s="320"/>
      <c r="GVB7" s="320"/>
      <c r="GVC7" s="320"/>
      <c r="GVD7" s="320"/>
      <c r="GVE7" s="320"/>
      <c r="GVF7" s="320"/>
      <c r="GVG7" s="320"/>
      <c r="GVH7" s="320"/>
      <c r="GVI7" s="320"/>
      <c r="GVJ7" s="320"/>
      <c r="GVK7" s="320"/>
      <c r="GVL7" s="320"/>
      <c r="GVM7" s="320"/>
      <c r="GVN7" s="320"/>
      <c r="GVO7" s="320"/>
      <c r="GVP7" s="320"/>
      <c r="GVQ7" s="320"/>
      <c r="GVR7" s="320"/>
      <c r="GVS7" s="320"/>
      <c r="GVT7" s="320"/>
      <c r="GVU7" s="320"/>
      <c r="GVV7" s="320"/>
      <c r="GVW7" s="320"/>
      <c r="GVX7" s="320"/>
      <c r="GVY7" s="320"/>
      <c r="GVZ7" s="320"/>
      <c r="GWA7" s="320"/>
      <c r="GWB7" s="320"/>
      <c r="GWC7" s="320"/>
      <c r="GWD7" s="320"/>
      <c r="GWE7" s="320"/>
      <c r="GWF7" s="320"/>
      <c r="GWG7" s="320"/>
      <c r="GWH7" s="320"/>
      <c r="GWI7" s="320"/>
      <c r="GWJ7" s="320"/>
      <c r="GWK7" s="320"/>
      <c r="GWL7" s="320"/>
      <c r="GWM7" s="320"/>
      <c r="GWN7" s="320"/>
      <c r="GWO7" s="320"/>
      <c r="GWP7" s="320"/>
      <c r="GWQ7" s="320"/>
      <c r="GWR7" s="320"/>
      <c r="GWS7" s="320"/>
      <c r="GWT7" s="320"/>
      <c r="GWU7" s="320"/>
      <c r="GWV7" s="320"/>
      <c r="GWW7" s="320"/>
      <c r="GWX7" s="320"/>
      <c r="GWY7" s="320"/>
      <c r="GWZ7" s="320"/>
      <c r="GXA7" s="320"/>
      <c r="GXB7" s="320"/>
      <c r="GXC7" s="320"/>
      <c r="GXD7" s="320"/>
      <c r="GXE7" s="320"/>
      <c r="GXF7" s="320"/>
      <c r="GXG7" s="320"/>
      <c r="GXH7" s="320"/>
      <c r="GXI7" s="320"/>
      <c r="GXJ7" s="320"/>
      <c r="GXK7" s="320"/>
      <c r="GXL7" s="320"/>
      <c r="GXM7" s="320"/>
      <c r="GXN7" s="320"/>
      <c r="GXO7" s="320"/>
      <c r="GXP7" s="320"/>
      <c r="GXQ7" s="320"/>
      <c r="GXR7" s="320"/>
      <c r="GXS7" s="320"/>
      <c r="GXT7" s="320"/>
      <c r="GXU7" s="320"/>
      <c r="GXV7" s="320"/>
      <c r="GXW7" s="320"/>
      <c r="GXX7" s="320"/>
      <c r="GXY7" s="320"/>
      <c r="GXZ7" s="320"/>
      <c r="GYA7" s="320"/>
      <c r="GYB7" s="320"/>
      <c r="GYC7" s="320"/>
      <c r="GYD7" s="320"/>
      <c r="GYE7" s="320"/>
      <c r="GYF7" s="320"/>
      <c r="GYG7" s="320"/>
      <c r="GYH7" s="320"/>
      <c r="GYI7" s="320"/>
      <c r="GYJ7" s="320"/>
      <c r="GYK7" s="320"/>
      <c r="GYL7" s="320"/>
      <c r="GYM7" s="320"/>
      <c r="GYN7" s="320"/>
      <c r="GYO7" s="320"/>
      <c r="GYP7" s="320"/>
      <c r="GYQ7" s="320"/>
      <c r="GYR7" s="320"/>
      <c r="GYS7" s="320"/>
      <c r="GYT7" s="320"/>
      <c r="GYU7" s="320"/>
      <c r="GYV7" s="320"/>
      <c r="GYW7" s="320"/>
      <c r="GYX7" s="320"/>
      <c r="GYY7" s="320"/>
      <c r="GYZ7" s="320"/>
      <c r="GZA7" s="320"/>
      <c r="GZB7" s="320"/>
      <c r="GZC7" s="320"/>
      <c r="GZD7" s="320"/>
      <c r="GZE7" s="320"/>
      <c r="GZF7" s="320"/>
      <c r="GZG7" s="320"/>
      <c r="GZH7" s="320"/>
      <c r="GZI7" s="320"/>
      <c r="GZJ7" s="320"/>
      <c r="GZK7" s="320"/>
      <c r="GZL7" s="320"/>
      <c r="GZM7" s="320"/>
      <c r="GZN7" s="320"/>
      <c r="GZO7" s="320"/>
      <c r="GZP7" s="320"/>
      <c r="GZQ7" s="320"/>
      <c r="GZR7" s="320"/>
      <c r="GZS7" s="320"/>
      <c r="GZT7" s="320"/>
      <c r="GZU7" s="320"/>
      <c r="GZV7" s="320"/>
      <c r="GZW7" s="320"/>
      <c r="GZX7" s="320"/>
      <c r="GZY7" s="320"/>
      <c r="GZZ7" s="320"/>
      <c r="HAA7" s="320"/>
      <c r="HAB7" s="320"/>
      <c r="HAC7" s="320"/>
      <c r="HAD7" s="320"/>
      <c r="HAE7" s="320"/>
      <c r="HAF7" s="320"/>
      <c r="HAG7" s="320"/>
      <c r="HAH7" s="320"/>
      <c r="HAI7" s="320"/>
      <c r="HAJ7" s="320"/>
      <c r="HAK7" s="320"/>
      <c r="HAL7" s="320"/>
      <c r="HAM7" s="320"/>
      <c r="HAN7" s="320"/>
      <c r="HAO7" s="320"/>
      <c r="HAP7" s="320"/>
      <c r="HAQ7" s="320"/>
      <c r="HAR7" s="320"/>
      <c r="HAS7" s="320"/>
      <c r="HAT7" s="320"/>
      <c r="HAU7" s="320"/>
      <c r="HAV7" s="320"/>
      <c r="HAW7" s="320"/>
      <c r="HAX7" s="320"/>
      <c r="HAY7" s="320"/>
      <c r="HAZ7" s="320"/>
      <c r="HBA7" s="320"/>
      <c r="HBB7" s="320"/>
      <c r="HBC7" s="320"/>
      <c r="HBD7" s="320"/>
      <c r="HBE7" s="320"/>
      <c r="HBF7" s="320"/>
      <c r="HBG7" s="320"/>
      <c r="HBH7" s="320"/>
      <c r="HBI7" s="320"/>
      <c r="HBJ7" s="320"/>
      <c r="HBK7" s="320"/>
      <c r="HBL7" s="320"/>
      <c r="HBM7" s="320"/>
      <c r="HBN7" s="320"/>
      <c r="HBO7" s="320"/>
      <c r="HBP7" s="320"/>
      <c r="HBQ7" s="320"/>
      <c r="HBR7" s="320"/>
      <c r="HBS7" s="320"/>
      <c r="HBT7" s="320"/>
      <c r="HBU7" s="320"/>
      <c r="HBV7" s="320"/>
      <c r="HBW7" s="320"/>
      <c r="HBX7" s="320"/>
      <c r="HBY7" s="320"/>
      <c r="HBZ7" s="320"/>
      <c r="HCA7" s="320"/>
      <c r="HCB7" s="320"/>
      <c r="HCC7" s="320"/>
      <c r="HCD7" s="320"/>
      <c r="HCE7" s="320"/>
      <c r="HCF7" s="320"/>
      <c r="HCG7" s="320"/>
      <c r="HCH7" s="320"/>
      <c r="HCI7" s="320"/>
      <c r="HCJ7" s="320"/>
      <c r="HCK7" s="320"/>
      <c r="HCL7" s="320"/>
      <c r="HCM7" s="320"/>
      <c r="HCN7" s="320"/>
      <c r="HCO7" s="320"/>
      <c r="HCP7" s="320"/>
      <c r="HCQ7" s="320"/>
      <c r="HCR7" s="320"/>
      <c r="HCS7" s="320"/>
      <c r="HCT7" s="320"/>
      <c r="HCU7" s="320"/>
      <c r="HCV7" s="320"/>
      <c r="HCW7" s="320"/>
      <c r="HCX7" s="320"/>
      <c r="HCY7" s="320"/>
      <c r="HCZ7" s="320"/>
      <c r="HDA7" s="320"/>
      <c r="HDB7" s="320"/>
      <c r="HDC7" s="320"/>
      <c r="HDD7" s="320"/>
      <c r="HDE7" s="320"/>
      <c r="HDF7" s="320"/>
      <c r="HDG7" s="320"/>
      <c r="HDH7" s="320"/>
      <c r="HDI7" s="320"/>
      <c r="HDJ7" s="320"/>
      <c r="HDK7" s="320"/>
      <c r="HDL7" s="320"/>
      <c r="HDM7" s="320"/>
      <c r="HDN7" s="320"/>
      <c r="HDO7" s="320"/>
      <c r="HDP7" s="320"/>
      <c r="HDQ7" s="320"/>
      <c r="HDR7" s="320"/>
      <c r="HDS7" s="320"/>
      <c r="HDT7" s="320"/>
      <c r="HDU7" s="320"/>
      <c r="HDV7" s="320"/>
      <c r="HDW7" s="320"/>
      <c r="HDX7" s="320"/>
      <c r="HDY7" s="320"/>
      <c r="HDZ7" s="320"/>
      <c r="HEA7" s="320"/>
      <c r="HEB7" s="320"/>
      <c r="HEC7" s="320"/>
      <c r="HED7" s="320"/>
      <c r="HEE7" s="320"/>
      <c r="HEF7" s="320"/>
      <c r="HEG7" s="320"/>
      <c r="HEH7" s="320"/>
      <c r="HEI7" s="320"/>
      <c r="HEJ7" s="320"/>
      <c r="HEK7" s="320"/>
      <c r="HEL7" s="320"/>
      <c r="HEM7" s="320"/>
      <c r="HEN7" s="320"/>
      <c r="HEO7" s="320"/>
      <c r="HEP7" s="320"/>
      <c r="HEQ7" s="320"/>
      <c r="HER7" s="320"/>
      <c r="HES7" s="320"/>
      <c r="HET7" s="320"/>
      <c r="HEU7" s="320"/>
      <c r="HEV7" s="320"/>
      <c r="HEW7" s="320"/>
      <c r="HEX7" s="320"/>
      <c r="HEY7" s="320"/>
      <c r="HEZ7" s="320"/>
      <c r="HFA7" s="320"/>
      <c r="HFB7" s="320"/>
      <c r="HFC7" s="320"/>
      <c r="HFD7" s="320"/>
      <c r="HFE7" s="320"/>
      <c r="HFF7" s="320"/>
      <c r="HFG7" s="320"/>
      <c r="HFH7" s="320"/>
      <c r="HFI7" s="320"/>
      <c r="HFJ7" s="320"/>
      <c r="HFK7" s="320"/>
      <c r="HFL7" s="320"/>
      <c r="HFM7" s="320"/>
      <c r="HFN7" s="320"/>
      <c r="HFO7" s="320"/>
      <c r="HFP7" s="320"/>
      <c r="HFQ7" s="320"/>
      <c r="HFR7" s="320"/>
      <c r="HFS7" s="320"/>
      <c r="HFT7" s="320"/>
      <c r="HFU7" s="320"/>
      <c r="HFV7" s="320"/>
      <c r="HFW7" s="320"/>
      <c r="HFX7" s="320"/>
      <c r="HFY7" s="320"/>
      <c r="HFZ7" s="320"/>
      <c r="HGA7" s="320"/>
      <c r="HGB7" s="320"/>
      <c r="HGC7" s="320"/>
      <c r="HGD7" s="320"/>
      <c r="HGE7" s="320"/>
      <c r="HGF7" s="320"/>
      <c r="HGG7" s="320"/>
      <c r="HGH7" s="320"/>
      <c r="HGI7" s="320"/>
      <c r="HGJ7" s="320"/>
      <c r="HGK7" s="320"/>
      <c r="HGL7" s="320"/>
      <c r="HGM7" s="320"/>
      <c r="HGN7" s="320"/>
      <c r="HGO7" s="320"/>
      <c r="HGP7" s="320"/>
      <c r="HGQ7" s="320"/>
      <c r="HGR7" s="320"/>
      <c r="HGS7" s="320"/>
      <c r="HGT7" s="320"/>
      <c r="HGU7" s="320"/>
      <c r="HGV7" s="320"/>
      <c r="HGW7" s="320"/>
      <c r="HGX7" s="320"/>
      <c r="HGY7" s="320"/>
      <c r="HGZ7" s="320"/>
      <c r="HHA7" s="320"/>
      <c r="HHB7" s="320"/>
      <c r="HHC7" s="320"/>
      <c r="HHD7" s="320"/>
      <c r="HHE7" s="320"/>
      <c r="HHF7" s="320"/>
      <c r="HHG7" s="320"/>
      <c r="HHH7" s="320"/>
      <c r="HHI7" s="320"/>
      <c r="HHJ7" s="320"/>
      <c r="HHK7" s="320"/>
      <c r="HHL7" s="320"/>
      <c r="HHM7" s="320"/>
      <c r="HHN7" s="320"/>
      <c r="HHO7" s="320"/>
      <c r="HHP7" s="320"/>
      <c r="HHQ7" s="320"/>
      <c r="HHR7" s="320"/>
      <c r="HHS7" s="320"/>
      <c r="HHT7" s="320"/>
      <c r="HHU7" s="320"/>
      <c r="HHV7" s="320"/>
      <c r="HHW7" s="320"/>
      <c r="HHX7" s="320"/>
      <c r="HHY7" s="320"/>
      <c r="HHZ7" s="320"/>
      <c r="HIA7" s="320"/>
      <c r="HIB7" s="320"/>
      <c r="HIC7" s="320"/>
      <c r="HID7" s="320"/>
      <c r="HIE7" s="320"/>
      <c r="HIF7" s="320"/>
      <c r="HIG7" s="320"/>
      <c r="HIH7" s="320"/>
      <c r="HII7" s="320"/>
      <c r="HIJ7" s="320"/>
      <c r="HIK7" s="320"/>
      <c r="HIL7" s="320"/>
      <c r="HIM7" s="320"/>
      <c r="HIN7" s="320"/>
      <c r="HIO7" s="320"/>
      <c r="HIP7" s="320"/>
      <c r="HIQ7" s="320"/>
      <c r="HIR7" s="320"/>
      <c r="HIS7" s="320"/>
      <c r="HIT7" s="320"/>
      <c r="HIU7" s="320"/>
      <c r="HIV7" s="320"/>
      <c r="HIW7" s="320"/>
      <c r="HIX7" s="320"/>
      <c r="HIY7" s="320"/>
      <c r="HIZ7" s="320"/>
      <c r="HJA7" s="320"/>
      <c r="HJB7" s="320"/>
      <c r="HJC7" s="320"/>
      <c r="HJD7" s="320"/>
      <c r="HJE7" s="320"/>
      <c r="HJF7" s="320"/>
      <c r="HJG7" s="320"/>
      <c r="HJH7" s="320"/>
      <c r="HJI7" s="320"/>
      <c r="HJJ7" s="320"/>
      <c r="HJK7" s="320"/>
      <c r="HJL7" s="320"/>
      <c r="HJM7" s="320"/>
      <c r="HJN7" s="320"/>
      <c r="HJO7" s="320"/>
      <c r="HJP7" s="320"/>
      <c r="HJQ7" s="320"/>
      <c r="HJR7" s="320"/>
      <c r="HJS7" s="320"/>
      <c r="HJT7" s="320"/>
      <c r="HJU7" s="320"/>
      <c r="HJV7" s="320"/>
      <c r="HJW7" s="320"/>
      <c r="HJX7" s="320"/>
      <c r="HJY7" s="320"/>
      <c r="HJZ7" s="320"/>
      <c r="HKA7" s="320"/>
      <c r="HKB7" s="320"/>
      <c r="HKC7" s="320"/>
      <c r="HKD7" s="320"/>
      <c r="HKE7" s="320"/>
      <c r="HKF7" s="320"/>
      <c r="HKG7" s="320"/>
      <c r="HKH7" s="320"/>
      <c r="HKI7" s="320"/>
      <c r="HKJ7" s="320"/>
      <c r="HKK7" s="320"/>
      <c r="HKL7" s="320"/>
      <c r="HKM7" s="320"/>
      <c r="HKN7" s="320"/>
      <c r="HKO7" s="320"/>
      <c r="HKP7" s="320"/>
      <c r="HKQ7" s="320"/>
      <c r="HKR7" s="320"/>
      <c r="HKS7" s="320"/>
      <c r="HKT7" s="320"/>
      <c r="HKU7" s="320"/>
      <c r="HKV7" s="320"/>
      <c r="HKW7" s="320"/>
      <c r="HKX7" s="320"/>
      <c r="HKY7" s="320"/>
      <c r="HKZ7" s="320"/>
      <c r="HLA7" s="320"/>
      <c r="HLB7" s="320"/>
      <c r="HLC7" s="320"/>
      <c r="HLD7" s="320"/>
      <c r="HLE7" s="320"/>
      <c r="HLF7" s="320"/>
      <c r="HLG7" s="320"/>
      <c r="HLH7" s="320"/>
      <c r="HLI7" s="320"/>
      <c r="HLJ7" s="320"/>
      <c r="HLK7" s="320"/>
      <c r="HLL7" s="320"/>
      <c r="HLM7" s="320"/>
      <c r="HLN7" s="320"/>
      <c r="HLO7" s="320"/>
      <c r="HLP7" s="320"/>
      <c r="HLQ7" s="320"/>
      <c r="HLR7" s="320"/>
      <c r="HLS7" s="320"/>
      <c r="HLT7" s="320"/>
      <c r="HLU7" s="320"/>
      <c r="HLV7" s="320"/>
      <c r="HLW7" s="320"/>
      <c r="HLX7" s="320"/>
      <c r="HLY7" s="320"/>
      <c r="HLZ7" s="320"/>
      <c r="HMA7" s="320"/>
      <c r="HMB7" s="320"/>
      <c r="HMC7" s="320"/>
      <c r="HMD7" s="320"/>
      <c r="HME7" s="320"/>
      <c r="HMF7" s="320"/>
      <c r="HMG7" s="320"/>
      <c r="HMH7" s="320"/>
      <c r="HMI7" s="320"/>
      <c r="HMJ7" s="320"/>
      <c r="HMK7" s="320"/>
      <c r="HML7" s="320"/>
      <c r="HMM7" s="320"/>
      <c r="HMN7" s="320"/>
      <c r="HMO7" s="320"/>
      <c r="HMP7" s="320"/>
      <c r="HMQ7" s="320"/>
      <c r="HMR7" s="320"/>
      <c r="HMS7" s="320"/>
      <c r="HMT7" s="320"/>
      <c r="HMU7" s="320"/>
      <c r="HMV7" s="320"/>
      <c r="HMW7" s="320"/>
      <c r="HMX7" s="320"/>
      <c r="HMY7" s="320"/>
      <c r="HMZ7" s="320"/>
      <c r="HNA7" s="320"/>
      <c r="HNB7" s="320"/>
      <c r="HNC7" s="320"/>
      <c r="HND7" s="320"/>
      <c r="HNE7" s="320"/>
      <c r="HNF7" s="320"/>
      <c r="HNG7" s="320"/>
      <c r="HNH7" s="320"/>
      <c r="HNI7" s="320"/>
      <c r="HNJ7" s="320"/>
      <c r="HNK7" s="320"/>
      <c r="HNL7" s="320"/>
      <c r="HNM7" s="320"/>
      <c r="HNN7" s="320"/>
      <c r="HNO7" s="320"/>
      <c r="HNP7" s="320"/>
      <c r="HNQ7" s="320"/>
      <c r="HNR7" s="320"/>
      <c r="HNS7" s="320"/>
      <c r="HNT7" s="320"/>
      <c r="HNU7" s="320"/>
      <c r="HNV7" s="320"/>
      <c r="HNW7" s="320"/>
      <c r="HNX7" s="320"/>
      <c r="HNY7" s="320"/>
      <c r="HNZ7" s="320"/>
      <c r="HOA7" s="320"/>
      <c r="HOB7" s="320"/>
      <c r="HOC7" s="320"/>
      <c r="HOD7" s="320"/>
      <c r="HOE7" s="320"/>
      <c r="HOF7" s="320"/>
      <c r="HOG7" s="320"/>
      <c r="HOH7" s="320"/>
      <c r="HOI7" s="320"/>
      <c r="HOJ7" s="320"/>
      <c r="HOK7" s="320"/>
      <c r="HOL7" s="320"/>
      <c r="HOM7" s="320"/>
      <c r="HON7" s="320"/>
      <c r="HOO7" s="320"/>
      <c r="HOP7" s="320"/>
      <c r="HOQ7" s="320"/>
      <c r="HOR7" s="320"/>
      <c r="HOS7" s="320"/>
      <c r="HOT7" s="320"/>
      <c r="HOU7" s="320"/>
      <c r="HOV7" s="320"/>
      <c r="HOW7" s="320"/>
      <c r="HOX7" s="320"/>
      <c r="HOY7" s="320"/>
      <c r="HOZ7" s="320"/>
      <c r="HPA7" s="320"/>
      <c r="HPB7" s="320"/>
      <c r="HPC7" s="320"/>
      <c r="HPD7" s="320"/>
      <c r="HPE7" s="320"/>
      <c r="HPF7" s="320"/>
      <c r="HPG7" s="320"/>
      <c r="HPH7" s="320"/>
      <c r="HPI7" s="320"/>
      <c r="HPJ7" s="320"/>
      <c r="HPK7" s="320"/>
      <c r="HPL7" s="320"/>
      <c r="HPM7" s="320"/>
      <c r="HPN7" s="320"/>
      <c r="HPO7" s="320"/>
      <c r="HPP7" s="320"/>
      <c r="HPQ7" s="320"/>
      <c r="HPR7" s="320"/>
      <c r="HPS7" s="320"/>
      <c r="HPT7" s="320"/>
      <c r="HPU7" s="320"/>
      <c r="HPV7" s="320"/>
      <c r="HPW7" s="320"/>
      <c r="HPX7" s="320"/>
      <c r="HPY7" s="320"/>
      <c r="HPZ7" s="320"/>
      <c r="HQA7" s="320"/>
      <c r="HQB7" s="320"/>
      <c r="HQC7" s="320"/>
      <c r="HQD7" s="320"/>
      <c r="HQE7" s="320"/>
      <c r="HQF7" s="320"/>
      <c r="HQG7" s="320"/>
      <c r="HQH7" s="320"/>
      <c r="HQI7" s="320"/>
      <c r="HQJ7" s="320"/>
      <c r="HQK7" s="320"/>
      <c r="HQL7" s="320"/>
      <c r="HQM7" s="320"/>
      <c r="HQN7" s="320"/>
      <c r="HQO7" s="320"/>
      <c r="HQP7" s="320"/>
      <c r="HQQ7" s="320"/>
      <c r="HQR7" s="320"/>
      <c r="HQS7" s="320"/>
      <c r="HQT7" s="320"/>
      <c r="HQU7" s="320"/>
      <c r="HQV7" s="320"/>
      <c r="HQW7" s="320"/>
      <c r="HQX7" s="320"/>
      <c r="HQY7" s="320"/>
      <c r="HQZ7" s="320"/>
      <c r="HRA7" s="320"/>
      <c r="HRB7" s="320"/>
      <c r="HRC7" s="320"/>
      <c r="HRD7" s="320"/>
      <c r="HRE7" s="320"/>
      <c r="HRF7" s="320"/>
      <c r="HRG7" s="320"/>
      <c r="HRH7" s="320"/>
      <c r="HRI7" s="320"/>
      <c r="HRJ7" s="320"/>
      <c r="HRK7" s="320"/>
      <c r="HRL7" s="320"/>
      <c r="HRM7" s="320"/>
      <c r="HRN7" s="320"/>
      <c r="HRO7" s="320"/>
      <c r="HRP7" s="320"/>
      <c r="HRQ7" s="320"/>
      <c r="HRR7" s="320"/>
      <c r="HRS7" s="320"/>
      <c r="HRT7" s="320"/>
      <c r="HRU7" s="320"/>
      <c r="HRV7" s="320"/>
      <c r="HRW7" s="320"/>
      <c r="HRX7" s="320"/>
      <c r="HRY7" s="320"/>
      <c r="HRZ7" s="320"/>
      <c r="HSA7" s="320"/>
      <c r="HSB7" s="320"/>
      <c r="HSC7" s="320"/>
      <c r="HSD7" s="320"/>
      <c r="HSE7" s="320"/>
      <c r="HSF7" s="320"/>
      <c r="HSG7" s="320"/>
      <c r="HSH7" s="320"/>
      <c r="HSI7" s="320"/>
      <c r="HSJ7" s="320"/>
      <c r="HSK7" s="320"/>
      <c r="HSL7" s="320"/>
      <c r="HSM7" s="320"/>
      <c r="HSN7" s="320"/>
      <c r="HSO7" s="320"/>
      <c r="HSP7" s="320"/>
      <c r="HSQ7" s="320"/>
      <c r="HSR7" s="320"/>
      <c r="HSS7" s="320"/>
      <c r="HST7" s="320"/>
      <c r="HSU7" s="320"/>
      <c r="HSV7" s="320"/>
      <c r="HSW7" s="320"/>
      <c r="HSX7" s="320"/>
      <c r="HSY7" s="320"/>
      <c r="HSZ7" s="320"/>
      <c r="HTA7" s="320"/>
      <c r="HTB7" s="320"/>
      <c r="HTC7" s="320"/>
      <c r="HTD7" s="320"/>
      <c r="HTE7" s="320"/>
      <c r="HTF7" s="320"/>
      <c r="HTG7" s="320"/>
      <c r="HTH7" s="320"/>
      <c r="HTI7" s="320"/>
      <c r="HTJ7" s="320"/>
      <c r="HTK7" s="320"/>
      <c r="HTL7" s="320"/>
      <c r="HTM7" s="320"/>
      <c r="HTN7" s="320"/>
      <c r="HTO7" s="320"/>
      <c r="HTP7" s="320"/>
      <c r="HTQ7" s="320"/>
      <c r="HTR7" s="320"/>
      <c r="HTS7" s="320"/>
      <c r="HTT7" s="320"/>
      <c r="HTU7" s="320"/>
      <c r="HTV7" s="320"/>
      <c r="HTW7" s="320"/>
      <c r="HTX7" s="320"/>
      <c r="HTY7" s="320"/>
      <c r="HTZ7" s="320"/>
      <c r="HUA7" s="320"/>
      <c r="HUB7" s="320"/>
      <c r="HUC7" s="320"/>
      <c r="HUD7" s="320"/>
      <c r="HUE7" s="320"/>
      <c r="HUF7" s="320"/>
      <c r="HUG7" s="320"/>
      <c r="HUH7" s="320"/>
      <c r="HUI7" s="320"/>
      <c r="HUJ7" s="320"/>
      <c r="HUK7" s="320"/>
      <c r="HUL7" s="320"/>
      <c r="HUM7" s="320"/>
      <c r="HUN7" s="320"/>
      <c r="HUO7" s="320"/>
      <c r="HUP7" s="320"/>
      <c r="HUQ7" s="320"/>
      <c r="HUR7" s="320"/>
      <c r="HUS7" s="320"/>
      <c r="HUT7" s="320"/>
      <c r="HUU7" s="320"/>
      <c r="HUV7" s="320"/>
      <c r="HUW7" s="320"/>
      <c r="HUX7" s="320"/>
      <c r="HUY7" s="320"/>
      <c r="HUZ7" s="320"/>
      <c r="HVA7" s="320"/>
      <c r="HVB7" s="320"/>
      <c r="HVC7" s="320"/>
      <c r="HVD7" s="320"/>
      <c r="HVE7" s="320"/>
      <c r="HVF7" s="320"/>
      <c r="HVG7" s="320"/>
      <c r="HVH7" s="320"/>
      <c r="HVI7" s="320"/>
      <c r="HVJ7" s="320"/>
      <c r="HVK7" s="320"/>
      <c r="HVL7" s="320"/>
      <c r="HVM7" s="320"/>
      <c r="HVN7" s="320"/>
      <c r="HVO7" s="320"/>
      <c r="HVP7" s="320"/>
      <c r="HVQ7" s="320"/>
      <c r="HVR7" s="320"/>
      <c r="HVS7" s="320"/>
      <c r="HVT7" s="320"/>
      <c r="HVU7" s="320"/>
      <c r="HVV7" s="320"/>
      <c r="HVW7" s="320"/>
      <c r="HVX7" s="320"/>
      <c r="HVY7" s="320"/>
      <c r="HVZ7" s="320"/>
      <c r="HWA7" s="320"/>
      <c r="HWB7" s="320"/>
      <c r="HWC7" s="320"/>
      <c r="HWD7" s="320"/>
      <c r="HWE7" s="320"/>
      <c r="HWF7" s="320"/>
      <c r="HWG7" s="320"/>
      <c r="HWH7" s="320"/>
      <c r="HWI7" s="320"/>
      <c r="HWJ7" s="320"/>
      <c r="HWK7" s="320"/>
      <c r="HWL7" s="320"/>
      <c r="HWM7" s="320"/>
      <c r="HWN7" s="320"/>
      <c r="HWO7" s="320"/>
      <c r="HWP7" s="320"/>
      <c r="HWQ7" s="320"/>
      <c r="HWR7" s="320"/>
      <c r="HWS7" s="320"/>
      <c r="HWT7" s="320"/>
      <c r="HWU7" s="320"/>
      <c r="HWV7" s="320"/>
      <c r="HWW7" s="320"/>
      <c r="HWX7" s="320"/>
      <c r="HWY7" s="320"/>
      <c r="HWZ7" s="320"/>
      <c r="HXA7" s="320"/>
      <c r="HXB7" s="320"/>
      <c r="HXC7" s="320"/>
      <c r="HXD7" s="320"/>
      <c r="HXE7" s="320"/>
      <c r="HXF7" s="320"/>
      <c r="HXG7" s="320"/>
      <c r="HXH7" s="320"/>
      <c r="HXI7" s="320"/>
      <c r="HXJ7" s="320"/>
      <c r="HXK7" s="320"/>
      <c r="HXL7" s="320"/>
      <c r="HXM7" s="320"/>
      <c r="HXN7" s="320"/>
      <c r="HXO7" s="320"/>
      <c r="HXP7" s="320"/>
      <c r="HXQ7" s="320"/>
      <c r="HXR7" s="320"/>
      <c r="HXS7" s="320"/>
      <c r="HXT7" s="320"/>
      <c r="HXU7" s="320"/>
      <c r="HXV7" s="320"/>
      <c r="HXW7" s="320"/>
      <c r="HXX7" s="320"/>
      <c r="HXY7" s="320"/>
      <c r="HXZ7" s="320"/>
      <c r="HYA7" s="320"/>
      <c r="HYB7" s="320"/>
      <c r="HYC7" s="320"/>
      <c r="HYD7" s="320"/>
      <c r="HYE7" s="320"/>
      <c r="HYF7" s="320"/>
      <c r="HYG7" s="320"/>
      <c r="HYH7" s="320"/>
      <c r="HYI7" s="320"/>
      <c r="HYJ7" s="320"/>
      <c r="HYK7" s="320"/>
      <c r="HYL7" s="320"/>
      <c r="HYM7" s="320"/>
      <c r="HYN7" s="320"/>
      <c r="HYO7" s="320"/>
      <c r="HYP7" s="320"/>
      <c r="HYQ7" s="320"/>
      <c r="HYR7" s="320"/>
      <c r="HYS7" s="320"/>
      <c r="HYT7" s="320"/>
      <c r="HYU7" s="320"/>
      <c r="HYV7" s="320"/>
      <c r="HYW7" s="320"/>
      <c r="HYX7" s="320"/>
      <c r="HYY7" s="320"/>
      <c r="HYZ7" s="320"/>
      <c r="HZA7" s="320"/>
      <c r="HZB7" s="320"/>
      <c r="HZC7" s="320"/>
      <c r="HZD7" s="320"/>
      <c r="HZE7" s="320"/>
      <c r="HZF7" s="320"/>
      <c r="HZG7" s="320"/>
      <c r="HZH7" s="320"/>
      <c r="HZI7" s="320"/>
      <c r="HZJ7" s="320"/>
      <c r="HZK7" s="320"/>
      <c r="HZL7" s="320"/>
      <c r="HZM7" s="320"/>
      <c r="HZN7" s="320"/>
      <c r="HZO7" s="320"/>
      <c r="HZP7" s="320"/>
      <c r="HZQ7" s="320"/>
      <c r="HZR7" s="320"/>
      <c r="HZS7" s="320"/>
      <c r="HZT7" s="320"/>
      <c r="HZU7" s="320"/>
      <c r="HZV7" s="320"/>
      <c r="HZW7" s="320"/>
      <c r="HZX7" s="320"/>
      <c r="HZY7" s="320"/>
      <c r="HZZ7" s="320"/>
      <c r="IAA7" s="320"/>
      <c r="IAB7" s="320"/>
      <c r="IAC7" s="320"/>
      <c r="IAD7" s="320"/>
      <c r="IAE7" s="320"/>
      <c r="IAF7" s="320"/>
      <c r="IAG7" s="320"/>
      <c r="IAH7" s="320"/>
      <c r="IAI7" s="320"/>
      <c r="IAJ7" s="320"/>
      <c r="IAK7" s="320"/>
      <c r="IAL7" s="320"/>
      <c r="IAM7" s="320"/>
      <c r="IAN7" s="320"/>
      <c r="IAO7" s="320"/>
      <c r="IAP7" s="320"/>
      <c r="IAQ7" s="320"/>
      <c r="IAR7" s="320"/>
      <c r="IAS7" s="320"/>
      <c r="IAT7" s="320"/>
      <c r="IAU7" s="320"/>
      <c r="IAV7" s="320"/>
      <c r="IAW7" s="320"/>
      <c r="IAX7" s="320"/>
      <c r="IAY7" s="320"/>
      <c r="IAZ7" s="320"/>
      <c r="IBA7" s="320"/>
      <c r="IBB7" s="320"/>
      <c r="IBC7" s="320"/>
      <c r="IBD7" s="320"/>
      <c r="IBE7" s="320"/>
      <c r="IBF7" s="320"/>
      <c r="IBG7" s="320"/>
      <c r="IBH7" s="320"/>
      <c r="IBI7" s="320"/>
      <c r="IBJ7" s="320"/>
      <c r="IBK7" s="320"/>
      <c r="IBL7" s="320"/>
      <c r="IBM7" s="320"/>
      <c r="IBN7" s="320"/>
      <c r="IBO7" s="320"/>
      <c r="IBP7" s="320"/>
      <c r="IBQ7" s="320"/>
      <c r="IBR7" s="320"/>
      <c r="IBS7" s="320"/>
      <c r="IBT7" s="320"/>
      <c r="IBU7" s="320"/>
      <c r="IBV7" s="320"/>
      <c r="IBW7" s="320"/>
      <c r="IBX7" s="320"/>
      <c r="IBY7" s="320"/>
      <c r="IBZ7" s="320"/>
      <c r="ICA7" s="320"/>
      <c r="ICB7" s="320"/>
      <c r="ICC7" s="320"/>
      <c r="ICD7" s="320"/>
      <c r="ICE7" s="320"/>
      <c r="ICF7" s="320"/>
      <c r="ICG7" s="320"/>
      <c r="ICH7" s="320"/>
      <c r="ICI7" s="320"/>
      <c r="ICJ7" s="320"/>
      <c r="ICK7" s="320"/>
      <c r="ICL7" s="320"/>
      <c r="ICM7" s="320"/>
      <c r="ICN7" s="320"/>
      <c r="ICO7" s="320"/>
      <c r="ICP7" s="320"/>
      <c r="ICQ7" s="320"/>
      <c r="ICR7" s="320"/>
      <c r="ICS7" s="320"/>
      <c r="ICT7" s="320"/>
      <c r="ICU7" s="320"/>
      <c r="ICV7" s="320"/>
      <c r="ICW7" s="320"/>
      <c r="ICX7" s="320"/>
      <c r="ICY7" s="320"/>
      <c r="ICZ7" s="320"/>
      <c r="IDA7" s="320"/>
      <c r="IDB7" s="320"/>
      <c r="IDC7" s="320"/>
      <c r="IDD7" s="320"/>
      <c r="IDE7" s="320"/>
      <c r="IDF7" s="320"/>
      <c r="IDG7" s="320"/>
      <c r="IDH7" s="320"/>
      <c r="IDI7" s="320"/>
      <c r="IDJ7" s="320"/>
      <c r="IDK7" s="320"/>
      <c r="IDL7" s="320"/>
      <c r="IDM7" s="320"/>
      <c r="IDN7" s="320"/>
      <c r="IDO7" s="320"/>
      <c r="IDP7" s="320"/>
      <c r="IDQ7" s="320"/>
      <c r="IDR7" s="320"/>
      <c r="IDS7" s="320"/>
      <c r="IDT7" s="320"/>
      <c r="IDU7" s="320"/>
      <c r="IDV7" s="320"/>
      <c r="IDW7" s="320"/>
      <c r="IDX7" s="320"/>
      <c r="IDY7" s="320"/>
      <c r="IDZ7" s="320"/>
      <c r="IEA7" s="320"/>
      <c r="IEB7" s="320"/>
      <c r="IEC7" s="320"/>
      <c r="IED7" s="320"/>
      <c r="IEE7" s="320"/>
      <c r="IEF7" s="320"/>
      <c r="IEG7" s="320"/>
      <c r="IEH7" s="320"/>
      <c r="IEI7" s="320"/>
      <c r="IEJ7" s="320"/>
      <c r="IEK7" s="320"/>
      <c r="IEL7" s="320"/>
      <c r="IEM7" s="320"/>
      <c r="IEN7" s="320"/>
      <c r="IEO7" s="320"/>
      <c r="IEP7" s="320"/>
      <c r="IEQ7" s="320"/>
      <c r="IER7" s="320"/>
      <c r="IES7" s="320"/>
      <c r="IET7" s="320"/>
      <c r="IEU7" s="320"/>
      <c r="IEV7" s="320"/>
      <c r="IEW7" s="320"/>
      <c r="IEX7" s="320"/>
      <c r="IEY7" s="320"/>
      <c r="IEZ7" s="320"/>
      <c r="IFA7" s="320"/>
      <c r="IFB7" s="320"/>
      <c r="IFC7" s="320"/>
      <c r="IFD7" s="320"/>
      <c r="IFE7" s="320"/>
      <c r="IFF7" s="320"/>
      <c r="IFG7" s="320"/>
      <c r="IFH7" s="320"/>
      <c r="IFI7" s="320"/>
      <c r="IFJ7" s="320"/>
      <c r="IFK7" s="320"/>
      <c r="IFL7" s="320"/>
      <c r="IFM7" s="320"/>
      <c r="IFN7" s="320"/>
      <c r="IFO7" s="320"/>
      <c r="IFP7" s="320"/>
      <c r="IFQ7" s="320"/>
      <c r="IFR7" s="320"/>
      <c r="IFS7" s="320"/>
      <c r="IFT7" s="320"/>
      <c r="IFU7" s="320"/>
      <c r="IFV7" s="320"/>
      <c r="IFW7" s="320"/>
      <c r="IFX7" s="320"/>
      <c r="IFY7" s="320"/>
      <c r="IFZ7" s="320"/>
      <c r="IGA7" s="320"/>
      <c r="IGB7" s="320"/>
      <c r="IGC7" s="320"/>
      <c r="IGD7" s="320"/>
      <c r="IGE7" s="320"/>
      <c r="IGF7" s="320"/>
      <c r="IGG7" s="320"/>
      <c r="IGH7" s="320"/>
      <c r="IGI7" s="320"/>
      <c r="IGJ7" s="320"/>
      <c r="IGK7" s="320"/>
      <c r="IGL7" s="320"/>
      <c r="IGM7" s="320"/>
      <c r="IGN7" s="320"/>
      <c r="IGO7" s="320"/>
      <c r="IGP7" s="320"/>
      <c r="IGQ7" s="320"/>
      <c r="IGR7" s="320"/>
      <c r="IGS7" s="320"/>
      <c r="IGT7" s="320"/>
      <c r="IGU7" s="320"/>
      <c r="IGV7" s="320"/>
      <c r="IGW7" s="320"/>
      <c r="IGX7" s="320"/>
      <c r="IGY7" s="320"/>
      <c r="IGZ7" s="320"/>
      <c r="IHA7" s="320"/>
      <c r="IHB7" s="320"/>
      <c r="IHC7" s="320"/>
      <c r="IHD7" s="320"/>
      <c r="IHE7" s="320"/>
      <c r="IHF7" s="320"/>
      <c r="IHG7" s="320"/>
      <c r="IHH7" s="320"/>
      <c r="IHI7" s="320"/>
      <c r="IHJ7" s="320"/>
      <c r="IHK7" s="320"/>
      <c r="IHL7" s="320"/>
      <c r="IHM7" s="320"/>
      <c r="IHN7" s="320"/>
      <c r="IHO7" s="320"/>
      <c r="IHP7" s="320"/>
      <c r="IHQ7" s="320"/>
      <c r="IHR7" s="320"/>
      <c r="IHS7" s="320"/>
      <c r="IHT7" s="320"/>
      <c r="IHU7" s="320"/>
      <c r="IHV7" s="320"/>
      <c r="IHW7" s="320"/>
      <c r="IHX7" s="320"/>
      <c r="IHY7" s="320"/>
      <c r="IHZ7" s="320"/>
      <c r="IIA7" s="320"/>
      <c r="IIB7" s="320"/>
      <c r="IIC7" s="320"/>
      <c r="IID7" s="320"/>
      <c r="IIE7" s="320"/>
      <c r="IIF7" s="320"/>
      <c r="IIG7" s="320"/>
      <c r="IIH7" s="320"/>
      <c r="III7" s="320"/>
      <c r="IIJ7" s="320"/>
      <c r="IIK7" s="320"/>
      <c r="IIL7" s="320"/>
      <c r="IIM7" s="320"/>
      <c r="IIN7" s="320"/>
      <c r="IIO7" s="320"/>
      <c r="IIP7" s="320"/>
      <c r="IIQ7" s="320"/>
      <c r="IIR7" s="320"/>
      <c r="IIS7" s="320"/>
      <c r="IIT7" s="320"/>
      <c r="IIU7" s="320"/>
      <c r="IIV7" s="320"/>
      <c r="IIW7" s="320"/>
      <c r="IIX7" s="320"/>
      <c r="IIY7" s="320"/>
      <c r="IIZ7" s="320"/>
      <c r="IJA7" s="320"/>
      <c r="IJB7" s="320"/>
      <c r="IJC7" s="320"/>
      <c r="IJD7" s="320"/>
      <c r="IJE7" s="320"/>
      <c r="IJF7" s="320"/>
      <c r="IJG7" s="320"/>
      <c r="IJH7" s="320"/>
      <c r="IJI7" s="320"/>
      <c r="IJJ7" s="320"/>
      <c r="IJK7" s="320"/>
      <c r="IJL7" s="320"/>
      <c r="IJM7" s="320"/>
      <c r="IJN7" s="320"/>
      <c r="IJO7" s="320"/>
      <c r="IJP7" s="320"/>
      <c r="IJQ7" s="320"/>
      <c r="IJR7" s="320"/>
      <c r="IJS7" s="320"/>
      <c r="IJT7" s="320"/>
      <c r="IJU7" s="320"/>
      <c r="IJV7" s="320"/>
      <c r="IJW7" s="320"/>
      <c r="IJX7" s="320"/>
      <c r="IJY7" s="320"/>
      <c r="IJZ7" s="320"/>
      <c r="IKA7" s="320"/>
      <c r="IKB7" s="320"/>
      <c r="IKC7" s="320"/>
      <c r="IKD7" s="320"/>
      <c r="IKE7" s="320"/>
      <c r="IKF7" s="320"/>
      <c r="IKG7" s="320"/>
      <c r="IKH7" s="320"/>
      <c r="IKI7" s="320"/>
      <c r="IKJ7" s="320"/>
      <c r="IKK7" s="320"/>
      <c r="IKL7" s="320"/>
      <c r="IKM7" s="320"/>
      <c r="IKN7" s="320"/>
      <c r="IKO7" s="320"/>
      <c r="IKP7" s="320"/>
      <c r="IKQ7" s="320"/>
      <c r="IKR7" s="320"/>
      <c r="IKS7" s="320"/>
      <c r="IKT7" s="320"/>
      <c r="IKU7" s="320"/>
      <c r="IKV7" s="320"/>
      <c r="IKW7" s="320"/>
      <c r="IKX7" s="320"/>
      <c r="IKY7" s="320"/>
      <c r="IKZ7" s="320"/>
      <c r="ILA7" s="320"/>
      <c r="ILB7" s="320"/>
      <c r="ILC7" s="320"/>
      <c r="ILD7" s="320"/>
      <c r="ILE7" s="320"/>
      <c r="ILF7" s="320"/>
      <c r="ILG7" s="320"/>
      <c r="ILH7" s="320"/>
      <c r="ILI7" s="320"/>
      <c r="ILJ7" s="320"/>
      <c r="ILK7" s="320"/>
      <c r="ILL7" s="320"/>
      <c r="ILM7" s="320"/>
      <c r="ILN7" s="320"/>
      <c r="ILO7" s="320"/>
      <c r="ILP7" s="320"/>
      <c r="ILQ7" s="320"/>
      <c r="ILR7" s="320"/>
      <c r="ILS7" s="320"/>
      <c r="ILT7" s="320"/>
      <c r="ILU7" s="320"/>
      <c r="ILV7" s="320"/>
      <c r="ILW7" s="320"/>
      <c r="ILX7" s="320"/>
      <c r="ILY7" s="320"/>
      <c r="ILZ7" s="320"/>
      <c r="IMA7" s="320"/>
      <c r="IMB7" s="320"/>
      <c r="IMC7" s="320"/>
      <c r="IMD7" s="320"/>
      <c r="IME7" s="320"/>
      <c r="IMF7" s="320"/>
      <c r="IMG7" s="320"/>
      <c r="IMH7" s="320"/>
      <c r="IMI7" s="320"/>
      <c r="IMJ7" s="320"/>
      <c r="IMK7" s="320"/>
      <c r="IML7" s="320"/>
      <c r="IMM7" s="320"/>
      <c r="IMN7" s="320"/>
      <c r="IMO7" s="320"/>
      <c r="IMP7" s="320"/>
      <c r="IMQ7" s="320"/>
      <c r="IMR7" s="320"/>
      <c r="IMS7" s="320"/>
      <c r="IMT7" s="320"/>
      <c r="IMU7" s="320"/>
      <c r="IMV7" s="320"/>
      <c r="IMW7" s="320"/>
      <c r="IMX7" s="320"/>
      <c r="IMY7" s="320"/>
      <c r="IMZ7" s="320"/>
      <c r="INA7" s="320"/>
      <c r="INB7" s="320"/>
      <c r="INC7" s="320"/>
      <c r="IND7" s="320"/>
      <c r="INE7" s="320"/>
      <c r="INF7" s="320"/>
      <c r="ING7" s="320"/>
      <c r="INH7" s="320"/>
      <c r="INI7" s="320"/>
      <c r="INJ7" s="320"/>
      <c r="INK7" s="320"/>
      <c r="INL7" s="320"/>
      <c r="INM7" s="320"/>
      <c r="INN7" s="320"/>
      <c r="INO7" s="320"/>
      <c r="INP7" s="320"/>
      <c r="INQ7" s="320"/>
      <c r="INR7" s="320"/>
      <c r="INS7" s="320"/>
      <c r="INT7" s="320"/>
      <c r="INU7" s="320"/>
      <c r="INV7" s="320"/>
      <c r="INW7" s="320"/>
      <c r="INX7" s="320"/>
      <c r="INY7" s="320"/>
      <c r="INZ7" s="320"/>
      <c r="IOA7" s="320"/>
      <c r="IOB7" s="320"/>
      <c r="IOC7" s="320"/>
      <c r="IOD7" s="320"/>
      <c r="IOE7" s="320"/>
      <c r="IOF7" s="320"/>
      <c r="IOG7" s="320"/>
      <c r="IOH7" s="320"/>
      <c r="IOI7" s="320"/>
      <c r="IOJ7" s="320"/>
      <c r="IOK7" s="320"/>
      <c r="IOL7" s="320"/>
      <c r="IOM7" s="320"/>
      <c r="ION7" s="320"/>
      <c r="IOO7" s="320"/>
      <c r="IOP7" s="320"/>
      <c r="IOQ7" s="320"/>
      <c r="IOR7" s="320"/>
      <c r="IOS7" s="320"/>
      <c r="IOT7" s="320"/>
      <c r="IOU7" s="320"/>
      <c r="IOV7" s="320"/>
      <c r="IOW7" s="320"/>
      <c r="IOX7" s="320"/>
      <c r="IOY7" s="320"/>
      <c r="IOZ7" s="320"/>
      <c r="IPA7" s="320"/>
      <c r="IPB7" s="320"/>
      <c r="IPC7" s="320"/>
      <c r="IPD7" s="320"/>
      <c r="IPE7" s="320"/>
      <c r="IPF7" s="320"/>
      <c r="IPG7" s="320"/>
      <c r="IPH7" s="320"/>
      <c r="IPI7" s="320"/>
      <c r="IPJ7" s="320"/>
      <c r="IPK7" s="320"/>
      <c r="IPL7" s="320"/>
      <c r="IPM7" s="320"/>
      <c r="IPN7" s="320"/>
      <c r="IPO7" s="320"/>
      <c r="IPP7" s="320"/>
      <c r="IPQ7" s="320"/>
      <c r="IPR7" s="320"/>
      <c r="IPS7" s="320"/>
      <c r="IPT7" s="320"/>
      <c r="IPU7" s="320"/>
      <c r="IPV7" s="320"/>
      <c r="IPW7" s="320"/>
      <c r="IPX7" s="320"/>
      <c r="IPY7" s="320"/>
      <c r="IPZ7" s="320"/>
      <c r="IQA7" s="320"/>
      <c r="IQB7" s="320"/>
      <c r="IQC7" s="320"/>
      <c r="IQD7" s="320"/>
      <c r="IQE7" s="320"/>
      <c r="IQF7" s="320"/>
      <c r="IQG7" s="320"/>
      <c r="IQH7" s="320"/>
      <c r="IQI7" s="320"/>
      <c r="IQJ7" s="320"/>
      <c r="IQK7" s="320"/>
      <c r="IQL7" s="320"/>
      <c r="IQM7" s="320"/>
      <c r="IQN7" s="320"/>
      <c r="IQO7" s="320"/>
      <c r="IQP7" s="320"/>
      <c r="IQQ7" s="320"/>
      <c r="IQR7" s="320"/>
      <c r="IQS7" s="320"/>
      <c r="IQT7" s="320"/>
      <c r="IQU7" s="320"/>
      <c r="IQV7" s="320"/>
      <c r="IQW7" s="320"/>
      <c r="IQX7" s="320"/>
      <c r="IQY7" s="320"/>
      <c r="IQZ7" s="320"/>
      <c r="IRA7" s="320"/>
      <c r="IRB7" s="320"/>
      <c r="IRC7" s="320"/>
      <c r="IRD7" s="320"/>
      <c r="IRE7" s="320"/>
      <c r="IRF7" s="320"/>
      <c r="IRG7" s="320"/>
      <c r="IRH7" s="320"/>
      <c r="IRI7" s="320"/>
      <c r="IRJ7" s="320"/>
      <c r="IRK7" s="320"/>
      <c r="IRL7" s="320"/>
      <c r="IRM7" s="320"/>
      <c r="IRN7" s="320"/>
      <c r="IRO7" s="320"/>
      <c r="IRP7" s="320"/>
      <c r="IRQ7" s="320"/>
      <c r="IRR7" s="320"/>
      <c r="IRS7" s="320"/>
      <c r="IRT7" s="320"/>
      <c r="IRU7" s="320"/>
      <c r="IRV7" s="320"/>
      <c r="IRW7" s="320"/>
      <c r="IRX7" s="320"/>
      <c r="IRY7" s="320"/>
      <c r="IRZ7" s="320"/>
      <c r="ISA7" s="320"/>
      <c r="ISB7" s="320"/>
      <c r="ISC7" s="320"/>
      <c r="ISD7" s="320"/>
      <c r="ISE7" s="320"/>
      <c r="ISF7" s="320"/>
      <c r="ISG7" s="320"/>
      <c r="ISH7" s="320"/>
      <c r="ISI7" s="320"/>
      <c r="ISJ7" s="320"/>
      <c r="ISK7" s="320"/>
      <c r="ISL7" s="320"/>
      <c r="ISM7" s="320"/>
      <c r="ISN7" s="320"/>
      <c r="ISO7" s="320"/>
      <c r="ISP7" s="320"/>
      <c r="ISQ7" s="320"/>
      <c r="ISR7" s="320"/>
      <c r="ISS7" s="320"/>
      <c r="IST7" s="320"/>
      <c r="ISU7" s="320"/>
      <c r="ISV7" s="320"/>
      <c r="ISW7" s="320"/>
      <c r="ISX7" s="320"/>
      <c r="ISY7" s="320"/>
      <c r="ISZ7" s="320"/>
      <c r="ITA7" s="320"/>
      <c r="ITB7" s="320"/>
      <c r="ITC7" s="320"/>
      <c r="ITD7" s="320"/>
      <c r="ITE7" s="320"/>
      <c r="ITF7" s="320"/>
      <c r="ITG7" s="320"/>
      <c r="ITH7" s="320"/>
      <c r="ITI7" s="320"/>
      <c r="ITJ7" s="320"/>
      <c r="ITK7" s="320"/>
      <c r="ITL7" s="320"/>
      <c r="ITM7" s="320"/>
      <c r="ITN7" s="320"/>
      <c r="ITO7" s="320"/>
      <c r="ITP7" s="320"/>
      <c r="ITQ7" s="320"/>
      <c r="ITR7" s="320"/>
      <c r="ITS7" s="320"/>
      <c r="ITT7" s="320"/>
      <c r="ITU7" s="320"/>
      <c r="ITV7" s="320"/>
      <c r="ITW7" s="320"/>
      <c r="ITX7" s="320"/>
      <c r="ITY7" s="320"/>
      <c r="ITZ7" s="320"/>
      <c r="IUA7" s="320"/>
      <c r="IUB7" s="320"/>
      <c r="IUC7" s="320"/>
      <c r="IUD7" s="320"/>
      <c r="IUE7" s="320"/>
      <c r="IUF7" s="320"/>
      <c r="IUG7" s="320"/>
      <c r="IUH7" s="320"/>
      <c r="IUI7" s="320"/>
      <c r="IUJ7" s="320"/>
      <c r="IUK7" s="320"/>
      <c r="IUL7" s="320"/>
      <c r="IUM7" s="320"/>
      <c r="IUN7" s="320"/>
      <c r="IUO7" s="320"/>
      <c r="IUP7" s="320"/>
      <c r="IUQ7" s="320"/>
      <c r="IUR7" s="320"/>
      <c r="IUS7" s="320"/>
      <c r="IUT7" s="320"/>
      <c r="IUU7" s="320"/>
      <c r="IUV7" s="320"/>
      <c r="IUW7" s="320"/>
      <c r="IUX7" s="320"/>
      <c r="IUY7" s="320"/>
      <c r="IUZ7" s="320"/>
      <c r="IVA7" s="320"/>
      <c r="IVB7" s="320"/>
      <c r="IVC7" s="320"/>
      <c r="IVD7" s="320"/>
      <c r="IVE7" s="320"/>
      <c r="IVF7" s="320"/>
      <c r="IVG7" s="320"/>
      <c r="IVH7" s="320"/>
      <c r="IVI7" s="320"/>
      <c r="IVJ7" s="320"/>
      <c r="IVK7" s="320"/>
      <c r="IVL7" s="320"/>
      <c r="IVM7" s="320"/>
      <c r="IVN7" s="320"/>
      <c r="IVO7" s="320"/>
      <c r="IVP7" s="320"/>
      <c r="IVQ7" s="320"/>
      <c r="IVR7" s="320"/>
      <c r="IVS7" s="320"/>
      <c r="IVT7" s="320"/>
      <c r="IVU7" s="320"/>
      <c r="IVV7" s="320"/>
      <c r="IVW7" s="320"/>
      <c r="IVX7" s="320"/>
      <c r="IVY7" s="320"/>
      <c r="IVZ7" s="320"/>
      <c r="IWA7" s="320"/>
      <c r="IWB7" s="320"/>
      <c r="IWC7" s="320"/>
      <c r="IWD7" s="320"/>
      <c r="IWE7" s="320"/>
      <c r="IWF7" s="320"/>
      <c r="IWG7" s="320"/>
      <c r="IWH7" s="320"/>
      <c r="IWI7" s="320"/>
      <c r="IWJ7" s="320"/>
      <c r="IWK7" s="320"/>
      <c r="IWL7" s="320"/>
      <c r="IWM7" s="320"/>
      <c r="IWN7" s="320"/>
      <c r="IWO7" s="320"/>
      <c r="IWP7" s="320"/>
      <c r="IWQ7" s="320"/>
      <c r="IWR7" s="320"/>
      <c r="IWS7" s="320"/>
      <c r="IWT7" s="320"/>
      <c r="IWU7" s="320"/>
      <c r="IWV7" s="320"/>
      <c r="IWW7" s="320"/>
      <c r="IWX7" s="320"/>
      <c r="IWY7" s="320"/>
      <c r="IWZ7" s="320"/>
      <c r="IXA7" s="320"/>
      <c r="IXB7" s="320"/>
      <c r="IXC7" s="320"/>
      <c r="IXD7" s="320"/>
      <c r="IXE7" s="320"/>
      <c r="IXF7" s="320"/>
      <c r="IXG7" s="320"/>
      <c r="IXH7" s="320"/>
      <c r="IXI7" s="320"/>
      <c r="IXJ7" s="320"/>
      <c r="IXK7" s="320"/>
      <c r="IXL7" s="320"/>
      <c r="IXM7" s="320"/>
      <c r="IXN7" s="320"/>
      <c r="IXO7" s="320"/>
      <c r="IXP7" s="320"/>
      <c r="IXQ7" s="320"/>
      <c r="IXR7" s="320"/>
      <c r="IXS7" s="320"/>
      <c r="IXT7" s="320"/>
      <c r="IXU7" s="320"/>
      <c r="IXV7" s="320"/>
      <c r="IXW7" s="320"/>
      <c r="IXX7" s="320"/>
      <c r="IXY7" s="320"/>
      <c r="IXZ7" s="320"/>
      <c r="IYA7" s="320"/>
      <c r="IYB7" s="320"/>
      <c r="IYC7" s="320"/>
      <c r="IYD7" s="320"/>
      <c r="IYE7" s="320"/>
      <c r="IYF7" s="320"/>
      <c r="IYG7" s="320"/>
      <c r="IYH7" s="320"/>
      <c r="IYI7" s="320"/>
      <c r="IYJ7" s="320"/>
      <c r="IYK7" s="320"/>
      <c r="IYL7" s="320"/>
      <c r="IYM7" s="320"/>
      <c r="IYN7" s="320"/>
      <c r="IYO7" s="320"/>
      <c r="IYP7" s="320"/>
      <c r="IYQ7" s="320"/>
      <c r="IYR7" s="320"/>
      <c r="IYS7" s="320"/>
      <c r="IYT7" s="320"/>
      <c r="IYU7" s="320"/>
      <c r="IYV7" s="320"/>
      <c r="IYW7" s="320"/>
      <c r="IYX7" s="320"/>
      <c r="IYY7" s="320"/>
      <c r="IYZ7" s="320"/>
      <c r="IZA7" s="320"/>
      <c r="IZB7" s="320"/>
      <c r="IZC7" s="320"/>
      <c r="IZD7" s="320"/>
      <c r="IZE7" s="320"/>
      <c r="IZF7" s="320"/>
      <c r="IZG7" s="320"/>
      <c r="IZH7" s="320"/>
      <c r="IZI7" s="320"/>
      <c r="IZJ7" s="320"/>
      <c r="IZK7" s="320"/>
      <c r="IZL7" s="320"/>
      <c r="IZM7" s="320"/>
      <c r="IZN7" s="320"/>
      <c r="IZO7" s="320"/>
      <c r="IZP7" s="320"/>
      <c r="IZQ7" s="320"/>
      <c r="IZR7" s="320"/>
      <c r="IZS7" s="320"/>
      <c r="IZT7" s="320"/>
      <c r="IZU7" s="320"/>
      <c r="IZV7" s="320"/>
      <c r="IZW7" s="320"/>
      <c r="IZX7" s="320"/>
      <c r="IZY7" s="320"/>
      <c r="IZZ7" s="320"/>
      <c r="JAA7" s="320"/>
      <c r="JAB7" s="320"/>
      <c r="JAC7" s="320"/>
      <c r="JAD7" s="320"/>
      <c r="JAE7" s="320"/>
      <c r="JAF7" s="320"/>
      <c r="JAG7" s="320"/>
      <c r="JAH7" s="320"/>
      <c r="JAI7" s="320"/>
      <c r="JAJ7" s="320"/>
      <c r="JAK7" s="320"/>
      <c r="JAL7" s="320"/>
      <c r="JAM7" s="320"/>
      <c r="JAN7" s="320"/>
      <c r="JAO7" s="320"/>
      <c r="JAP7" s="320"/>
      <c r="JAQ7" s="320"/>
      <c r="JAR7" s="320"/>
      <c r="JAS7" s="320"/>
      <c r="JAT7" s="320"/>
      <c r="JAU7" s="320"/>
      <c r="JAV7" s="320"/>
      <c r="JAW7" s="320"/>
      <c r="JAX7" s="320"/>
      <c r="JAY7" s="320"/>
      <c r="JAZ7" s="320"/>
      <c r="JBA7" s="320"/>
      <c r="JBB7" s="320"/>
      <c r="JBC7" s="320"/>
      <c r="JBD7" s="320"/>
      <c r="JBE7" s="320"/>
      <c r="JBF7" s="320"/>
      <c r="JBG7" s="320"/>
      <c r="JBH7" s="320"/>
      <c r="JBI7" s="320"/>
      <c r="JBJ7" s="320"/>
      <c r="JBK7" s="320"/>
      <c r="JBL7" s="320"/>
      <c r="JBM7" s="320"/>
      <c r="JBN7" s="320"/>
      <c r="JBO7" s="320"/>
      <c r="JBP7" s="320"/>
      <c r="JBQ7" s="320"/>
      <c r="JBR7" s="320"/>
      <c r="JBS7" s="320"/>
      <c r="JBT7" s="320"/>
      <c r="JBU7" s="320"/>
      <c r="JBV7" s="320"/>
      <c r="JBW7" s="320"/>
      <c r="JBX7" s="320"/>
      <c r="JBY7" s="320"/>
      <c r="JBZ7" s="320"/>
      <c r="JCA7" s="320"/>
      <c r="JCB7" s="320"/>
      <c r="JCC7" s="320"/>
      <c r="JCD7" s="320"/>
      <c r="JCE7" s="320"/>
      <c r="JCF7" s="320"/>
      <c r="JCG7" s="320"/>
      <c r="JCH7" s="320"/>
      <c r="JCI7" s="320"/>
      <c r="JCJ7" s="320"/>
      <c r="JCK7" s="320"/>
      <c r="JCL7" s="320"/>
      <c r="JCM7" s="320"/>
      <c r="JCN7" s="320"/>
      <c r="JCO7" s="320"/>
      <c r="JCP7" s="320"/>
      <c r="JCQ7" s="320"/>
      <c r="JCR7" s="320"/>
      <c r="JCS7" s="320"/>
      <c r="JCT7" s="320"/>
      <c r="JCU7" s="320"/>
      <c r="JCV7" s="320"/>
      <c r="JCW7" s="320"/>
      <c r="JCX7" s="320"/>
      <c r="JCY7" s="320"/>
      <c r="JCZ7" s="320"/>
      <c r="JDA7" s="320"/>
      <c r="JDB7" s="320"/>
      <c r="JDC7" s="320"/>
      <c r="JDD7" s="320"/>
      <c r="JDE7" s="320"/>
      <c r="JDF7" s="320"/>
      <c r="JDG7" s="320"/>
      <c r="JDH7" s="320"/>
      <c r="JDI7" s="320"/>
      <c r="JDJ7" s="320"/>
      <c r="JDK7" s="320"/>
      <c r="JDL7" s="320"/>
      <c r="JDM7" s="320"/>
      <c r="JDN7" s="320"/>
      <c r="JDO7" s="320"/>
      <c r="JDP7" s="320"/>
      <c r="JDQ7" s="320"/>
      <c r="JDR7" s="320"/>
      <c r="JDS7" s="320"/>
      <c r="JDT7" s="320"/>
      <c r="JDU7" s="320"/>
      <c r="JDV7" s="320"/>
      <c r="JDW7" s="320"/>
      <c r="JDX7" s="320"/>
      <c r="JDY7" s="320"/>
      <c r="JDZ7" s="320"/>
      <c r="JEA7" s="320"/>
      <c r="JEB7" s="320"/>
      <c r="JEC7" s="320"/>
      <c r="JED7" s="320"/>
      <c r="JEE7" s="320"/>
      <c r="JEF7" s="320"/>
      <c r="JEG7" s="320"/>
      <c r="JEH7" s="320"/>
      <c r="JEI7" s="320"/>
      <c r="JEJ7" s="320"/>
      <c r="JEK7" s="320"/>
      <c r="JEL7" s="320"/>
      <c r="JEM7" s="320"/>
      <c r="JEN7" s="320"/>
      <c r="JEO7" s="320"/>
      <c r="JEP7" s="320"/>
      <c r="JEQ7" s="320"/>
      <c r="JER7" s="320"/>
      <c r="JES7" s="320"/>
      <c r="JET7" s="320"/>
      <c r="JEU7" s="320"/>
      <c r="JEV7" s="320"/>
      <c r="JEW7" s="320"/>
      <c r="JEX7" s="320"/>
      <c r="JEY7" s="320"/>
      <c r="JEZ7" s="320"/>
      <c r="JFA7" s="320"/>
      <c r="JFB7" s="320"/>
      <c r="JFC7" s="320"/>
      <c r="JFD7" s="320"/>
      <c r="JFE7" s="320"/>
      <c r="JFF7" s="320"/>
      <c r="JFG7" s="320"/>
      <c r="JFH7" s="320"/>
      <c r="JFI7" s="320"/>
      <c r="JFJ7" s="320"/>
      <c r="JFK7" s="320"/>
      <c r="JFL7" s="320"/>
      <c r="JFM7" s="320"/>
      <c r="JFN7" s="320"/>
      <c r="JFO7" s="320"/>
      <c r="JFP7" s="320"/>
      <c r="JFQ7" s="320"/>
      <c r="JFR7" s="320"/>
      <c r="JFS7" s="320"/>
      <c r="JFT7" s="320"/>
      <c r="JFU7" s="320"/>
      <c r="JFV7" s="320"/>
      <c r="JFW7" s="320"/>
      <c r="JFX7" s="320"/>
      <c r="JFY7" s="320"/>
      <c r="JFZ7" s="320"/>
      <c r="JGA7" s="320"/>
      <c r="JGB7" s="320"/>
      <c r="JGC7" s="320"/>
      <c r="JGD7" s="320"/>
      <c r="JGE7" s="320"/>
      <c r="JGF7" s="320"/>
      <c r="JGG7" s="320"/>
      <c r="JGH7" s="320"/>
      <c r="JGI7" s="320"/>
      <c r="JGJ7" s="320"/>
      <c r="JGK7" s="320"/>
      <c r="JGL7" s="320"/>
      <c r="JGM7" s="320"/>
      <c r="JGN7" s="320"/>
      <c r="JGO7" s="320"/>
      <c r="JGP7" s="320"/>
      <c r="JGQ7" s="320"/>
      <c r="JGR7" s="320"/>
      <c r="JGS7" s="320"/>
      <c r="JGT7" s="320"/>
      <c r="JGU7" s="320"/>
      <c r="JGV7" s="320"/>
      <c r="JGW7" s="320"/>
      <c r="JGX7" s="320"/>
      <c r="JGY7" s="320"/>
      <c r="JGZ7" s="320"/>
      <c r="JHA7" s="320"/>
      <c r="JHB7" s="320"/>
      <c r="JHC7" s="320"/>
      <c r="JHD7" s="320"/>
      <c r="JHE7" s="320"/>
      <c r="JHF7" s="320"/>
      <c r="JHG7" s="320"/>
      <c r="JHH7" s="320"/>
      <c r="JHI7" s="320"/>
      <c r="JHJ7" s="320"/>
      <c r="JHK7" s="320"/>
      <c r="JHL7" s="320"/>
      <c r="JHM7" s="320"/>
      <c r="JHN7" s="320"/>
      <c r="JHO7" s="320"/>
      <c r="JHP7" s="320"/>
      <c r="JHQ7" s="320"/>
      <c r="JHR7" s="320"/>
      <c r="JHS7" s="320"/>
      <c r="JHT7" s="320"/>
      <c r="JHU7" s="320"/>
      <c r="JHV7" s="320"/>
      <c r="JHW7" s="320"/>
      <c r="JHX7" s="320"/>
      <c r="JHY7" s="320"/>
      <c r="JHZ7" s="320"/>
      <c r="JIA7" s="320"/>
      <c r="JIB7" s="320"/>
      <c r="JIC7" s="320"/>
      <c r="JID7" s="320"/>
      <c r="JIE7" s="320"/>
      <c r="JIF7" s="320"/>
      <c r="JIG7" s="320"/>
      <c r="JIH7" s="320"/>
      <c r="JII7" s="320"/>
      <c r="JIJ7" s="320"/>
      <c r="JIK7" s="320"/>
      <c r="JIL7" s="320"/>
      <c r="JIM7" s="320"/>
      <c r="JIN7" s="320"/>
      <c r="JIO7" s="320"/>
      <c r="JIP7" s="320"/>
      <c r="JIQ7" s="320"/>
      <c r="JIR7" s="320"/>
      <c r="JIS7" s="320"/>
      <c r="JIT7" s="320"/>
      <c r="JIU7" s="320"/>
      <c r="JIV7" s="320"/>
      <c r="JIW7" s="320"/>
      <c r="JIX7" s="320"/>
      <c r="JIY7" s="320"/>
      <c r="JIZ7" s="320"/>
      <c r="JJA7" s="320"/>
      <c r="JJB7" s="320"/>
      <c r="JJC7" s="320"/>
      <c r="JJD7" s="320"/>
      <c r="JJE7" s="320"/>
      <c r="JJF7" s="320"/>
      <c r="JJG7" s="320"/>
      <c r="JJH7" s="320"/>
      <c r="JJI7" s="320"/>
      <c r="JJJ7" s="320"/>
      <c r="JJK7" s="320"/>
      <c r="JJL7" s="320"/>
      <c r="JJM7" s="320"/>
      <c r="JJN7" s="320"/>
      <c r="JJO7" s="320"/>
      <c r="JJP7" s="320"/>
      <c r="JJQ7" s="320"/>
      <c r="JJR7" s="320"/>
      <c r="JJS7" s="320"/>
      <c r="JJT7" s="320"/>
      <c r="JJU7" s="320"/>
      <c r="JJV7" s="320"/>
      <c r="JJW7" s="320"/>
      <c r="JJX7" s="320"/>
      <c r="JJY7" s="320"/>
      <c r="JJZ7" s="320"/>
      <c r="JKA7" s="320"/>
      <c r="JKB7" s="320"/>
      <c r="JKC7" s="320"/>
      <c r="JKD7" s="320"/>
      <c r="JKE7" s="320"/>
      <c r="JKF7" s="320"/>
      <c r="JKG7" s="320"/>
      <c r="JKH7" s="320"/>
      <c r="JKI7" s="320"/>
      <c r="JKJ7" s="320"/>
      <c r="JKK7" s="320"/>
      <c r="JKL7" s="320"/>
      <c r="JKM7" s="320"/>
      <c r="JKN7" s="320"/>
      <c r="JKO7" s="320"/>
      <c r="JKP7" s="320"/>
      <c r="JKQ7" s="320"/>
      <c r="JKR7" s="320"/>
      <c r="JKS7" s="320"/>
      <c r="JKT7" s="320"/>
      <c r="JKU7" s="320"/>
      <c r="JKV7" s="320"/>
      <c r="JKW7" s="320"/>
      <c r="JKX7" s="320"/>
      <c r="JKY7" s="320"/>
      <c r="JKZ7" s="320"/>
      <c r="JLA7" s="320"/>
      <c r="JLB7" s="320"/>
      <c r="JLC7" s="320"/>
      <c r="JLD7" s="320"/>
      <c r="JLE7" s="320"/>
      <c r="JLF7" s="320"/>
      <c r="JLG7" s="320"/>
      <c r="JLH7" s="320"/>
      <c r="JLI7" s="320"/>
      <c r="JLJ7" s="320"/>
      <c r="JLK7" s="320"/>
      <c r="JLL7" s="320"/>
      <c r="JLM7" s="320"/>
      <c r="JLN7" s="320"/>
      <c r="JLO7" s="320"/>
      <c r="JLP7" s="320"/>
      <c r="JLQ7" s="320"/>
      <c r="JLR7" s="320"/>
      <c r="JLS7" s="320"/>
      <c r="JLT7" s="320"/>
      <c r="JLU7" s="320"/>
      <c r="JLV7" s="320"/>
      <c r="JLW7" s="320"/>
      <c r="JLX7" s="320"/>
      <c r="JLY7" s="320"/>
      <c r="JLZ7" s="320"/>
      <c r="JMA7" s="320"/>
      <c r="JMB7" s="320"/>
      <c r="JMC7" s="320"/>
      <c r="JMD7" s="320"/>
      <c r="JME7" s="320"/>
      <c r="JMF7" s="320"/>
      <c r="JMG7" s="320"/>
      <c r="JMH7" s="320"/>
      <c r="JMI7" s="320"/>
      <c r="JMJ7" s="320"/>
      <c r="JMK7" s="320"/>
      <c r="JML7" s="320"/>
      <c r="JMM7" s="320"/>
      <c r="JMN7" s="320"/>
      <c r="JMO7" s="320"/>
      <c r="JMP7" s="320"/>
      <c r="JMQ7" s="320"/>
      <c r="JMR7" s="320"/>
      <c r="JMS7" s="320"/>
      <c r="JMT7" s="320"/>
      <c r="JMU7" s="320"/>
      <c r="JMV7" s="320"/>
      <c r="JMW7" s="320"/>
      <c r="JMX7" s="320"/>
      <c r="JMY7" s="320"/>
      <c r="JMZ7" s="320"/>
      <c r="JNA7" s="320"/>
      <c r="JNB7" s="320"/>
      <c r="JNC7" s="320"/>
      <c r="JND7" s="320"/>
      <c r="JNE7" s="320"/>
      <c r="JNF7" s="320"/>
      <c r="JNG7" s="320"/>
      <c r="JNH7" s="320"/>
      <c r="JNI7" s="320"/>
      <c r="JNJ7" s="320"/>
      <c r="JNK7" s="320"/>
      <c r="JNL7" s="320"/>
      <c r="JNM7" s="320"/>
      <c r="JNN7" s="320"/>
      <c r="JNO7" s="320"/>
      <c r="JNP7" s="320"/>
      <c r="JNQ7" s="320"/>
      <c r="JNR7" s="320"/>
      <c r="JNS7" s="320"/>
      <c r="JNT7" s="320"/>
      <c r="JNU7" s="320"/>
      <c r="JNV7" s="320"/>
      <c r="JNW7" s="320"/>
      <c r="JNX7" s="320"/>
      <c r="JNY7" s="320"/>
      <c r="JNZ7" s="320"/>
      <c r="JOA7" s="320"/>
      <c r="JOB7" s="320"/>
      <c r="JOC7" s="320"/>
      <c r="JOD7" s="320"/>
      <c r="JOE7" s="320"/>
      <c r="JOF7" s="320"/>
      <c r="JOG7" s="320"/>
      <c r="JOH7" s="320"/>
      <c r="JOI7" s="320"/>
      <c r="JOJ7" s="320"/>
      <c r="JOK7" s="320"/>
      <c r="JOL7" s="320"/>
      <c r="JOM7" s="320"/>
      <c r="JON7" s="320"/>
      <c r="JOO7" s="320"/>
      <c r="JOP7" s="320"/>
      <c r="JOQ7" s="320"/>
      <c r="JOR7" s="320"/>
      <c r="JOS7" s="320"/>
      <c r="JOT7" s="320"/>
      <c r="JOU7" s="320"/>
      <c r="JOV7" s="320"/>
      <c r="JOW7" s="320"/>
      <c r="JOX7" s="320"/>
      <c r="JOY7" s="320"/>
      <c r="JOZ7" s="320"/>
      <c r="JPA7" s="320"/>
      <c r="JPB7" s="320"/>
      <c r="JPC7" s="320"/>
      <c r="JPD7" s="320"/>
      <c r="JPE7" s="320"/>
      <c r="JPF7" s="320"/>
      <c r="JPG7" s="320"/>
      <c r="JPH7" s="320"/>
      <c r="JPI7" s="320"/>
      <c r="JPJ7" s="320"/>
      <c r="JPK7" s="320"/>
      <c r="JPL7" s="320"/>
      <c r="JPM7" s="320"/>
      <c r="JPN7" s="320"/>
      <c r="JPO7" s="320"/>
      <c r="JPP7" s="320"/>
      <c r="JPQ7" s="320"/>
      <c r="JPR7" s="320"/>
      <c r="JPS7" s="320"/>
      <c r="JPT7" s="320"/>
      <c r="JPU7" s="320"/>
      <c r="JPV7" s="320"/>
      <c r="JPW7" s="320"/>
      <c r="JPX7" s="320"/>
      <c r="JPY7" s="320"/>
      <c r="JPZ7" s="320"/>
      <c r="JQA7" s="320"/>
      <c r="JQB7" s="320"/>
      <c r="JQC7" s="320"/>
      <c r="JQD7" s="320"/>
      <c r="JQE7" s="320"/>
      <c r="JQF7" s="320"/>
      <c r="JQG7" s="320"/>
      <c r="JQH7" s="320"/>
      <c r="JQI7" s="320"/>
      <c r="JQJ7" s="320"/>
      <c r="JQK7" s="320"/>
      <c r="JQL7" s="320"/>
      <c r="JQM7" s="320"/>
      <c r="JQN7" s="320"/>
      <c r="JQO7" s="320"/>
      <c r="JQP7" s="320"/>
      <c r="JQQ7" s="320"/>
      <c r="JQR7" s="320"/>
      <c r="JQS7" s="320"/>
      <c r="JQT7" s="320"/>
      <c r="JQU7" s="320"/>
      <c r="JQV7" s="320"/>
      <c r="JQW7" s="320"/>
      <c r="JQX7" s="320"/>
      <c r="JQY7" s="320"/>
      <c r="JQZ7" s="320"/>
      <c r="JRA7" s="320"/>
      <c r="JRB7" s="320"/>
      <c r="JRC7" s="320"/>
      <c r="JRD7" s="320"/>
      <c r="JRE7" s="320"/>
      <c r="JRF7" s="320"/>
      <c r="JRG7" s="320"/>
      <c r="JRH7" s="320"/>
      <c r="JRI7" s="320"/>
      <c r="JRJ7" s="320"/>
      <c r="JRK7" s="320"/>
      <c r="JRL7" s="320"/>
      <c r="JRM7" s="320"/>
      <c r="JRN7" s="320"/>
      <c r="JRO7" s="320"/>
      <c r="JRP7" s="320"/>
      <c r="JRQ7" s="320"/>
      <c r="JRR7" s="320"/>
      <c r="JRS7" s="320"/>
      <c r="JRT7" s="320"/>
      <c r="JRU7" s="320"/>
      <c r="JRV7" s="320"/>
      <c r="JRW7" s="320"/>
      <c r="JRX7" s="320"/>
      <c r="JRY7" s="320"/>
      <c r="JRZ7" s="320"/>
      <c r="JSA7" s="320"/>
      <c r="JSB7" s="320"/>
      <c r="JSC7" s="320"/>
      <c r="JSD7" s="320"/>
      <c r="JSE7" s="320"/>
      <c r="JSF7" s="320"/>
      <c r="JSG7" s="320"/>
      <c r="JSH7" s="320"/>
      <c r="JSI7" s="320"/>
      <c r="JSJ7" s="320"/>
      <c r="JSK7" s="320"/>
      <c r="JSL7" s="320"/>
      <c r="JSM7" s="320"/>
      <c r="JSN7" s="320"/>
      <c r="JSO7" s="320"/>
      <c r="JSP7" s="320"/>
      <c r="JSQ7" s="320"/>
      <c r="JSR7" s="320"/>
      <c r="JSS7" s="320"/>
      <c r="JST7" s="320"/>
      <c r="JSU7" s="320"/>
      <c r="JSV7" s="320"/>
      <c r="JSW7" s="320"/>
      <c r="JSX7" s="320"/>
      <c r="JSY7" s="320"/>
      <c r="JSZ7" s="320"/>
      <c r="JTA7" s="320"/>
      <c r="JTB7" s="320"/>
      <c r="JTC7" s="320"/>
      <c r="JTD7" s="320"/>
      <c r="JTE7" s="320"/>
      <c r="JTF7" s="320"/>
      <c r="JTG7" s="320"/>
      <c r="JTH7" s="320"/>
      <c r="JTI7" s="320"/>
      <c r="JTJ7" s="320"/>
      <c r="JTK7" s="320"/>
      <c r="JTL7" s="320"/>
      <c r="JTM7" s="320"/>
      <c r="JTN7" s="320"/>
      <c r="JTO7" s="320"/>
      <c r="JTP7" s="320"/>
      <c r="JTQ7" s="320"/>
      <c r="JTR7" s="320"/>
      <c r="JTS7" s="320"/>
      <c r="JTT7" s="320"/>
      <c r="JTU7" s="320"/>
      <c r="JTV7" s="320"/>
      <c r="JTW7" s="320"/>
      <c r="JTX7" s="320"/>
      <c r="JTY7" s="320"/>
      <c r="JTZ7" s="320"/>
      <c r="JUA7" s="320"/>
      <c r="JUB7" s="320"/>
      <c r="JUC7" s="320"/>
      <c r="JUD7" s="320"/>
      <c r="JUE7" s="320"/>
      <c r="JUF7" s="320"/>
      <c r="JUG7" s="320"/>
      <c r="JUH7" s="320"/>
      <c r="JUI7" s="320"/>
      <c r="JUJ7" s="320"/>
      <c r="JUK7" s="320"/>
      <c r="JUL7" s="320"/>
      <c r="JUM7" s="320"/>
      <c r="JUN7" s="320"/>
      <c r="JUO7" s="320"/>
      <c r="JUP7" s="320"/>
      <c r="JUQ7" s="320"/>
      <c r="JUR7" s="320"/>
      <c r="JUS7" s="320"/>
      <c r="JUT7" s="320"/>
      <c r="JUU7" s="320"/>
      <c r="JUV7" s="320"/>
      <c r="JUW7" s="320"/>
      <c r="JUX7" s="320"/>
      <c r="JUY7" s="320"/>
      <c r="JUZ7" s="320"/>
      <c r="JVA7" s="320"/>
      <c r="JVB7" s="320"/>
      <c r="JVC7" s="320"/>
      <c r="JVD7" s="320"/>
      <c r="JVE7" s="320"/>
      <c r="JVF7" s="320"/>
      <c r="JVG7" s="320"/>
      <c r="JVH7" s="320"/>
      <c r="JVI7" s="320"/>
      <c r="JVJ7" s="320"/>
      <c r="JVK7" s="320"/>
      <c r="JVL7" s="320"/>
      <c r="JVM7" s="320"/>
      <c r="JVN7" s="320"/>
      <c r="JVO7" s="320"/>
      <c r="JVP7" s="320"/>
      <c r="JVQ7" s="320"/>
      <c r="JVR7" s="320"/>
      <c r="JVS7" s="320"/>
      <c r="JVT7" s="320"/>
      <c r="JVU7" s="320"/>
      <c r="JVV7" s="320"/>
      <c r="JVW7" s="320"/>
      <c r="JVX7" s="320"/>
      <c r="JVY7" s="320"/>
      <c r="JVZ7" s="320"/>
      <c r="JWA7" s="320"/>
      <c r="JWB7" s="320"/>
      <c r="JWC7" s="320"/>
      <c r="JWD7" s="320"/>
      <c r="JWE7" s="320"/>
      <c r="JWF7" s="320"/>
      <c r="JWG7" s="320"/>
      <c r="JWH7" s="320"/>
      <c r="JWI7" s="320"/>
      <c r="JWJ7" s="320"/>
      <c r="JWK7" s="320"/>
      <c r="JWL7" s="320"/>
      <c r="JWM7" s="320"/>
      <c r="JWN7" s="320"/>
      <c r="JWO7" s="320"/>
      <c r="JWP7" s="320"/>
      <c r="JWQ7" s="320"/>
      <c r="JWR7" s="320"/>
      <c r="JWS7" s="320"/>
      <c r="JWT7" s="320"/>
      <c r="JWU7" s="320"/>
      <c r="JWV7" s="320"/>
      <c r="JWW7" s="320"/>
      <c r="JWX7" s="320"/>
      <c r="JWY7" s="320"/>
      <c r="JWZ7" s="320"/>
      <c r="JXA7" s="320"/>
      <c r="JXB7" s="320"/>
      <c r="JXC7" s="320"/>
      <c r="JXD7" s="320"/>
      <c r="JXE7" s="320"/>
      <c r="JXF7" s="320"/>
      <c r="JXG7" s="320"/>
      <c r="JXH7" s="320"/>
      <c r="JXI7" s="320"/>
      <c r="JXJ7" s="320"/>
      <c r="JXK7" s="320"/>
      <c r="JXL7" s="320"/>
      <c r="JXM7" s="320"/>
      <c r="JXN7" s="320"/>
      <c r="JXO7" s="320"/>
      <c r="JXP7" s="320"/>
      <c r="JXQ7" s="320"/>
      <c r="JXR7" s="320"/>
      <c r="JXS7" s="320"/>
      <c r="JXT7" s="320"/>
      <c r="JXU7" s="320"/>
      <c r="JXV7" s="320"/>
      <c r="JXW7" s="320"/>
      <c r="JXX7" s="320"/>
      <c r="JXY7" s="320"/>
      <c r="JXZ7" s="320"/>
      <c r="JYA7" s="320"/>
      <c r="JYB7" s="320"/>
      <c r="JYC7" s="320"/>
      <c r="JYD7" s="320"/>
      <c r="JYE7" s="320"/>
      <c r="JYF7" s="320"/>
      <c r="JYG7" s="320"/>
      <c r="JYH7" s="320"/>
      <c r="JYI7" s="320"/>
      <c r="JYJ7" s="320"/>
      <c r="JYK7" s="320"/>
      <c r="JYL7" s="320"/>
      <c r="JYM7" s="320"/>
      <c r="JYN7" s="320"/>
      <c r="JYO7" s="320"/>
      <c r="JYP7" s="320"/>
      <c r="JYQ7" s="320"/>
      <c r="JYR7" s="320"/>
      <c r="JYS7" s="320"/>
      <c r="JYT7" s="320"/>
      <c r="JYU7" s="320"/>
      <c r="JYV7" s="320"/>
      <c r="JYW7" s="320"/>
      <c r="JYX7" s="320"/>
      <c r="JYY7" s="320"/>
      <c r="JYZ7" s="320"/>
      <c r="JZA7" s="320"/>
      <c r="JZB7" s="320"/>
      <c r="JZC7" s="320"/>
      <c r="JZD7" s="320"/>
      <c r="JZE7" s="320"/>
      <c r="JZF7" s="320"/>
      <c r="JZG7" s="320"/>
      <c r="JZH7" s="320"/>
      <c r="JZI7" s="320"/>
      <c r="JZJ7" s="320"/>
      <c r="JZK7" s="320"/>
      <c r="JZL7" s="320"/>
      <c r="JZM7" s="320"/>
      <c r="JZN7" s="320"/>
      <c r="JZO7" s="320"/>
      <c r="JZP7" s="320"/>
      <c r="JZQ7" s="320"/>
      <c r="JZR7" s="320"/>
      <c r="JZS7" s="320"/>
      <c r="JZT7" s="320"/>
      <c r="JZU7" s="320"/>
      <c r="JZV7" s="320"/>
      <c r="JZW7" s="320"/>
      <c r="JZX7" s="320"/>
      <c r="JZY7" s="320"/>
      <c r="JZZ7" s="320"/>
      <c r="KAA7" s="320"/>
      <c r="KAB7" s="320"/>
      <c r="KAC7" s="320"/>
      <c r="KAD7" s="320"/>
      <c r="KAE7" s="320"/>
      <c r="KAF7" s="320"/>
      <c r="KAG7" s="320"/>
      <c r="KAH7" s="320"/>
      <c r="KAI7" s="320"/>
      <c r="KAJ7" s="320"/>
      <c r="KAK7" s="320"/>
      <c r="KAL7" s="320"/>
      <c r="KAM7" s="320"/>
      <c r="KAN7" s="320"/>
      <c r="KAO7" s="320"/>
      <c r="KAP7" s="320"/>
      <c r="KAQ7" s="320"/>
      <c r="KAR7" s="320"/>
      <c r="KAS7" s="320"/>
      <c r="KAT7" s="320"/>
      <c r="KAU7" s="320"/>
      <c r="KAV7" s="320"/>
      <c r="KAW7" s="320"/>
      <c r="KAX7" s="320"/>
      <c r="KAY7" s="320"/>
      <c r="KAZ7" s="320"/>
      <c r="KBA7" s="320"/>
      <c r="KBB7" s="320"/>
      <c r="KBC7" s="320"/>
      <c r="KBD7" s="320"/>
      <c r="KBE7" s="320"/>
      <c r="KBF7" s="320"/>
      <c r="KBG7" s="320"/>
      <c r="KBH7" s="320"/>
      <c r="KBI7" s="320"/>
      <c r="KBJ7" s="320"/>
      <c r="KBK7" s="320"/>
      <c r="KBL7" s="320"/>
      <c r="KBM7" s="320"/>
      <c r="KBN7" s="320"/>
      <c r="KBO7" s="320"/>
      <c r="KBP7" s="320"/>
      <c r="KBQ7" s="320"/>
      <c r="KBR7" s="320"/>
      <c r="KBS7" s="320"/>
      <c r="KBT7" s="320"/>
      <c r="KBU7" s="320"/>
      <c r="KBV7" s="320"/>
      <c r="KBW7" s="320"/>
      <c r="KBX7" s="320"/>
      <c r="KBY7" s="320"/>
      <c r="KBZ7" s="320"/>
      <c r="KCA7" s="320"/>
      <c r="KCB7" s="320"/>
      <c r="KCC7" s="320"/>
      <c r="KCD7" s="320"/>
      <c r="KCE7" s="320"/>
      <c r="KCF7" s="320"/>
      <c r="KCG7" s="320"/>
      <c r="KCH7" s="320"/>
      <c r="KCI7" s="320"/>
      <c r="KCJ7" s="320"/>
      <c r="KCK7" s="320"/>
      <c r="KCL7" s="320"/>
      <c r="KCM7" s="320"/>
      <c r="KCN7" s="320"/>
      <c r="KCO7" s="320"/>
      <c r="KCP7" s="320"/>
      <c r="KCQ7" s="320"/>
      <c r="KCR7" s="320"/>
      <c r="KCS7" s="320"/>
      <c r="KCT7" s="320"/>
      <c r="KCU7" s="320"/>
      <c r="KCV7" s="320"/>
      <c r="KCW7" s="320"/>
      <c r="KCX7" s="320"/>
      <c r="KCY7" s="320"/>
      <c r="KCZ7" s="320"/>
      <c r="KDA7" s="320"/>
      <c r="KDB7" s="320"/>
      <c r="KDC7" s="320"/>
      <c r="KDD7" s="320"/>
      <c r="KDE7" s="320"/>
      <c r="KDF7" s="320"/>
      <c r="KDG7" s="320"/>
      <c r="KDH7" s="320"/>
      <c r="KDI7" s="320"/>
      <c r="KDJ7" s="320"/>
      <c r="KDK7" s="320"/>
      <c r="KDL7" s="320"/>
      <c r="KDM7" s="320"/>
      <c r="KDN7" s="320"/>
      <c r="KDO7" s="320"/>
      <c r="KDP7" s="320"/>
      <c r="KDQ7" s="320"/>
      <c r="KDR7" s="320"/>
      <c r="KDS7" s="320"/>
      <c r="KDT7" s="320"/>
      <c r="KDU7" s="320"/>
      <c r="KDV7" s="320"/>
      <c r="KDW7" s="320"/>
      <c r="KDX7" s="320"/>
      <c r="KDY7" s="320"/>
      <c r="KDZ7" s="320"/>
      <c r="KEA7" s="320"/>
      <c r="KEB7" s="320"/>
      <c r="KEC7" s="320"/>
      <c r="KED7" s="320"/>
      <c r="KEE7" s="320"/>
      <c r="KEF7" s="320"/>
      <c r="KEG7" s="320"/>
      <c r="KEH7" s="320"/>
      <c r="KEI7" s="320"/>
      <c r="KEJ7" s="320"/>
      <c r="KEK7" s="320"/>
      <c r="KEL7" s="320"/>
      <c r="KEM7" s="320"/>
      <c r="KEN7" s="320"/>
      <c r="KEO7" s="320"/>
      <c r="KEP7" s="320"/>
      <c r="KEQ7" s="320"/>
      <c r="KER7" s="320"/>
      <c r="KES7" s="320"/>
      <c r="KET7" s="320"/>
      <c r="KEU7" s="320"/>
      <c r="KEV7" s="320"/>
      <c r="KEW7" s="320"/>
      <c r="KEX7" s="320"/>
      <c r="KEY7" s="320"/>
      <c r="KEZ7" s="320"/>
      <c r="KFA7" s="320"/>
      <c r="KFB7" s="320"/>
      <c r="KFC7" s="320"/>
      <c r="KFD7" s="320"/>
      <c r="KFE7" s="320"/>
      <c r="KFF7" s="320"/>
      <c r="KFG7" s="320"/>
      <c r="KFH7" s="320"/>
      <c r="KFI7" s="320"/>
      <c r="KFJ7" s="320"/>
      <c r="KFK7" s="320"/>
      <c r="KFL7" s="320"/>
      <c r="KFM7" s="320"/>
      <c r="KFN7" s="320"/>
      <c r="KFO7" s="320"/>
      <c r="KFP7" s="320"/>
      <c r="KFQ7" s="320"/>
      <c r="KFR7" s="320"/>
      <c r="KFS7" s="320"/>
      <c r="KFT7" s="320"/>
      <c r="KFU7" s="320"/>
      <c r="KFV7" s="320"/>
      <c r="KFW7" s="320"/>
      <c r="KFX7" s="320"/>
      <c r="KFY7" s="320"/>
      <c r="KFZ7" s="320"/>
      <c r="KGA7" s="320"/>
      <c r="KGB7" s="320"/>
      <c r="KGC7" s="320"/>
      <c r="KGD7" s="320"/>
      <c r="KGE7" s="320"/>
      <c r="KGF7" s="320"/>
      <c r="KGG7" s="320"/>
      <c r="KGH7" s="320"/>
      <c r="KGI7" s="320"/>
      <c r="KGJ7" s="320"/>
      <c r="KGK7" s="320"/>
      <c r="KGL7" s="320"/>
      <c r="KGM7" s="320"/>
      <c r="KGN7" s="320"/>
      <c r="KGO7" s="320"/>
      <c r="KGP7" s="320"/>
      <c r="KGQ7" s="320"/>
      <c r="KGR7" s="320"/>
      <c r="KGS7" s="320"/>
      <c r="KGT7" s="320"/>
      <c r="KGU7" s="320"/>
      <c r="KGV7" s="320"/>
      <c r="KGW7" s="320"/>
      <c r="KGX7" s="320"/>
      <c r="KGY7" s="320"/>
      <c r="KGZ7" s="320"/>
      <c r="KHA7" s="320"/>
      <c r="KHB7" s="320"/>
      <c r="KHC7" s="320"/>
      <c r="KHD7" s="320"/>
      <c r="KHE7" s="320"/>
      <c r="KHF7" s="320"/>
      <c r="KHG7" s="320"/>
      <c r="KHH7" s="320"/>
      <c r="KHI7" s="320"/>
      <c r="KHJ7" s="320"/>
      <c r="KHK7" s="320"/>
      <c r="KHL7" s="320"/>
      <c r="KHM7" s="320"/>
      <c r="KHN7" s="320"/>
      <c r="KHO7" s="320"/>
      <c r="KHP7" s="320"/>
      <c r="KHQ7" s="320"/>
      <c r="KHR7" s="320"/>
      <c r="KHS7" s="320"/>
      <c r="KHT7" s="320"/>
      <c r="KHU7" s="320"/>
      <c r="KHV7" s="320"/>
      <c r="KHW7" s="320"/>
      <c r="KHX7" s="320"/>
      <c r="KHY7" s="320"/>
      <c r="KHZ7" s="320"/>
      <c r="KIA7" s="320"/>
      <c r="KIB7" s="320"/>
      <c r="KIC7" s="320"/>
      <c r="KID7" s="320"/>
      <c r="KIE7" s="320"/>
      <c r="KIF7" s="320"/>
      <c r="KIG7" s="320"/>
      <c r="KIH7" s="320"/>
      <c r="KII7" s="320"/>
      <c r="KIJ7" s="320"/>
      <c r="KIK7" s="320"/>
      <c r="KIL7" s="320"/>
      <c r="KIM7" s="320"/>
      <c r="KIN7" s="320"/>
      <c r="KIO7" s="320"/>
      <c r="KIP7" s="320"/>
      <c r="KIQ7" s="320"/>
      <c r="KIR7" s="320"/>
      <c r="KIS7" s="320"/>
      <c r="KIT7" s="320"/>
      <c r="KIU7" s="320"/>
      <c r="KIV7" s="320"/>
      <c r="KIW7" s="320"/>
      <c r="KIX7" s="320"/>
      <c r="KIY7" s="320"/>
      <c r="KIZ7" s="320"/>
      <c r="KJA7" s="320"/>
      <c r="KJB7" s="320"/>
      <c r="KJC7" s="320"/>
      <c r="KJD7" s="320"/>
      <c r="KJE7" s="320"/>
      <c r="KJF7" s="320"/>
      <c r="KJG7" s="320"/>
      <c r="KJH7" s="320"/>
      <c r="KJI7" s="320"/>
      <c r="KJJ7" s="320"/>
      <c r="KJK7" s="320"/>
      <c r="KJL7" s="320"/>
      <c r="KJM7" s="320"/>
      <c r="KJN7" s="320"/>
      <c r="KJO7" s="320"/>
      <c r="KJP7" s="320"/>
      <c r="KJQ7" s="320"/>
      <c r="KJR7" s="320"/>
      <c r="KJS7" s="320"/>
      <c r="KJT7" s="320"/>
      <c r="KJU7" s="320"/>
      <c r="KJV7" s="320"/>
      <c r="KJW7" s="320"/>
      <c r="KJX7" s="320"/>
      <c r="KJY7" s="320"/>
      <c r="KJZ7" s="320"/>
      <c r="KKA7" s="320"/>
      <c r="KKB7" s="320"/>
      <c r="KKC7" s="320"/>
      <c r="KKD7" s="320"/>
      <c r="KKE7" s="320"/>
      <c r="KKF7" s="320"/>
      <c r="KKG7" s="320"/>
      <c r="KKH7" s="320"/>
      <c r="KKI7" s="320"/>
      <c r="KKJ7" s="320"/>
      <c r="KKK7" s="320"/>
      <c r="KKL7" s="320"/>
      <c r="KKM7" s="320"/>
      <c r="KKN7" s="320"/>
      <c r="KKO7" s="320"/>
      <c r="KKP7" s="320"/>
      <c r="KKQ7" s="320"/>
      <c r="KKR7" s="320"/>
      <c r="KKS7" s="320"/>
      <c r="KKT7" s="320"/>
      <c r="KKU7" s="320"/>
      <c r="KKV7" s="320"/>
      <c r="KKW7" s="320"/>
      <c r="KKX7" s="320"/>
      <c r="KKY7" s="320"/>
      <c r="KKZ7" s="320"/>
      <c r="KLA7" s="320"/>
      <c r="KLB7" s="320"/>
      <c r="KLC7" s="320"/>
      <c r="KLD7" s="320"/>
      <c r="KLE7" s="320"/>
      <c r="KLF7" s="320"/>
      <c r="KLG7" s="320"/>
      <c r="KLH7" s="320"/>
      <c r="KLI7" s="320"/>
      <c r="KLJ7" s="320"/>
      <c r="KLK7" s="320"/>
      <c r="KLL7" s="320"/>
      <c r="KLM7" s="320"/>
      <c r="KLN7" s="320"/>
      <c r="KLO7" s="320"/>
      <c r="KLP7" s="320"/>
      <c r="KLQ7" s="320"/>
      <c r="KLR7" s="320"/>
      <c r="KLS7" s="320"/>
      <c r="KLT7" s="320"/>
      <c r="KLU7" s="320"/>
      <c r="KLV7" s="320"/>
      <c r="KLW7" s="320"/>
      <c r="KLX7" s="320"/>
      <c r="KLY7" s="320"/>
      <c r="KLZ7" s="320"/>
      <c r="KMA7" s="320"/>
      <c r="KMB7" s="320"/>
      <c r="KMC7" s="320"/>
      <c r="KMD7" s="320"/>
      <c r="KME7" s="320"/>
      <c r="KMF7" s="320"/>
      <c r="KMG7" s="320"/>
      <c r="KMH7" s="320"/>
      <c r="KMI7" s="320"/>
      <c r="KMJ7" s="320"/>
      <c r="KMK7" s="320"/>
      <c r="KML7" s="320"/>
      <c r="KMM7" s="320"/>
      <c r="KMN7" s="320"/>
      <c r="KMO7" s="320"/>
      <c r="KMP7" s="320"/>
      <c r="KMQ7" s="320"/>
      <c r="KMR7" s="320"/>
      <c r="KMS7" s="320"/>
      <c r="KMT7" s="320"/>
      <c r="KMU7" s="320"/>
      <c r="KMV7" s="320"/>
      <c r="KMW7" s="320"/>
      <c r="KMX7" s="320"/>
      <c r="KMY7" s="320"/>
      <c r="KMZ7" s="320"/>
      <c r="KNA7" s="320"/>
      <c r="KNB7" s="320"/>
      <c r="KNC7" s="320"/>
      <c r="KND7" s="320"/>
      <c r="KNE7" s="320"/>
      <c r="KNF7" s="320"/>
      <c r="KNG7" s="320"/>
      <c r="KNH7" s="320"/>
      <c r="KNI7" s="320"/>
      <c r="KNJ7" s="320"/>
      <c r="KNK7" s="320"/>
      <c r="KNL7" s="320"/>
      <c r="KNM7" s="320"/>
      <c r="KNN7" s="320"/>
      <c r="KNO7" s="320"/>
      <c r="KNP7" s="320"/>
      <c r="KNQ7" s="320"/>
      <c r="KNR7" s="320"/>
      <c r="KNS7" s="320"/>
      <c r="KNT7" s="320"/>
      <c r="KNU7" s="320"/>
      <c r="KNV7" s="320"/>
      <c r="KNW7" s="320"/>
      <c r="KNX7" s="320"/>
      <c r="KNY7" s="320"/>
      <c r="KNZ7" s="320"/>
      <c r="KOA7" s="320"/>
      <c r="KOB7" s="320"/>
      <c r="KOC7" s="320"/>
      <c r="KOD7" s="320"/>
      <c r="KOE7" s="320"/>
      <c r="KOF7" s="320"/>
      <c r="KOG7" s="320"/>
      <c r="KOH7" s="320"/>
      <c r="KOI7" s="320"/>
      <c r="KOJ7" s="320"/>
      <c r="KOK7" s="320"/>
      <c r="KOL7" s="320"/>
      <c r="KOM7" s="320"/>
      <c r="KON7" s="320"/>
      <c r="KOO7" s="320"/>
      <c r="KOP7" s="320"/>
      <c r="KOQ7" s="320"/>
      <c r="KOR7" s="320"/>
      <c r="KOS7" s="320"/>
      <c r="KOT7" s="320"/>
      <c r="KOU7" s="320"/>
      <c r="KOV7" s="320"/>
      <c r="KOW7" s="320"/>
      <c r="KOX7" s="320"/>
      <c r="KOY7" s="320"/>
      <c r="KOZ7" s="320"/>
      <c r="KPA7" s="320"/>
      <c r="KPB7" s="320"/>
      <c r="KPC7" s="320"/>
      <c r="KPD7" s="320"/>
      <c r="KPE7" s="320"/>
      <c r="KPF7" s="320"/>
      <c r="KPG7" s="320"/>
      <c r="KPH7" s="320"/>
      <c r="KPI7" s="320"/>
      <c r="KPJ7" s="320"/>
      <c r="KPK7" s="320"/>
      <c r="KPL7" s="320"/>
      <c r="KPM7" s="320"/>
      <c r="KPN7" s="320"/>
      <c r="KPO7" s="320"/>
      <c r="KPP7" s="320"/>
      <c r="KPQ7" s="320"/>
      <c r="KPR7" s="320"/>
      <c r="KPS7" s="320"/>
      <c r="KPT7" s="320"/>
      <c r="KPU7" s="320"/>
      <c r="KPV7" s="320"/>
      <c r="KPW7" s="320"/>
      <c r="KPX7" s="320"/>
      <c r="KPY7" s="320"/>
      <c r="KPZ7" s="320"/>
      <c r="KQA7" s="320"/>
      <c r="KQB7" s="320"/>
      <c r="KQC7" s="320"/>
      <c r="KQD7" s="320"/>
      <c r="KQE7" s="320"/>
      <c r="KQF7" s="320"/>
      <c r="KQG7" s="320"/>
      <c r="KQH7" s="320"/>
      <c r="KQI7" s="320"/>
      <c r="KQJ7" s="320"/>
      <c r="KQK7" s="320"/>
      <c r="KQL7" s="320"/>
      <c r="KQM7" s="320"/>
      <c r="KQN7" s="320"/>
      <c r="KQO7" s="320"/>
      <c r="KQP7" s="320"/>
      <c r="KQQ7" s="320"/>
      <c r="KQR7" s="320"/>
      <c r="KQS7" s="320"/>
      <c r="KQT7" s="320"/>
      <c r="KQU7" s="320"/>
      <c r="KQV7" s="320"/>
      <c r="KQW7" s="320"/>
      <c r="KQX7" s="320"/>
      <c r="KQY7" s="320"/>
      <c r="KQZ7" s="320"/>
      <c r="KRA7" s="320"/>
      <c r="KRB7" s="320"/>
      <c r="KRC7" s="320"/>
      <c r="KRD7" s="320"/>
      <c r="KRE7" s="320"/>
      <c r="KRF7" s="320"/>
      <c r="KRG7" s="320"/>
      <c r="KRH7" s="320"/>
      <c r="KRI7" s="320"/>
      <c r="KRJ7" s="320"/>
      <c r="KRK7" s="320"/>
      <c r="KRL7" s="320"/>
      <c r="KRM7" s="320"/>
      <c r="KRN7" s="320"/>
      <c r="KRO7" s="320"/>
      <c r="KRP7" s="320"/>
      <c r="KRQ7" s="320"/>
      <c r="KRR7" s="320"/>
      <c r="KRS7" s="320"/>
      <c r="KRT7" s="320"/>
      <c r="KRU7" s="320"/>
      <c r="KRV7" s="320"/>
      <c r="KRW7" s="320"/>
      <c r="KRX7" s="320"/>
      <c r="KRY7" s="320"/>
      <c r="KRZ7" s="320"/>
      <c r="KSA7" s="320"/>
      <c r="KSB7" s="320"/>
      <c r="KSC7" s="320"/>
      <c r="KSD7" s="320"/>
      <c r="KSE7" s="320"/>
      <c r="KSF7" s="320"/>
      <c r="KSG7" s="320"/>
      <c r="KSH7" s="320"/>
      <c r="KSI7" s="320"/>
      <c r="KSJ7" s="320"/>
      <c r="KSK7" s="320"/>
      <c r="KSL7" s="320"/>
      <c r="KSM7" s="320"/>
      <c r="KSN7" s="320"/>
      <c r="KSO7" s="320"/>
      <c r="KSP7" s="320"/>
      <c r="KSQ7" s="320"/>
      <c r="KSR7" s="320"/>
      <c r="KSS7" s="320"/>
      <c r="KST7" s="320"/>
      <c r="KSU7" s="320"/>
      <c r="KSV7" s="320"/>
      <c r="KSW7" s="320"/>
      <c r="KSX7" s="320"/>
      <c r="KSY7" s="320"/>
      <c r="KSZ7" s="320"/>
      <c r="KTA7" s="320"/>
      <c r="KTB7" s="320"/>
      <c r="KTC7" s="320"/>
      <c r="KTD7" s="320"/>
      <c r="KTE7" s="320"/>
      <c r="KTF7" s="320"/>
      <c r="KTG7" s="320"/>
      <c r="KTH7" s="320"/>
      <c r="KTI7" s="320"/>
      <c r="KTJ7" s="320"/>
      <c r="KTK7" s="320"/>
      <c r="KTL7" s="320"/>
      <c r="KTM7" s="320"/>
      <c r="KTN7" s="320"/>
      <c r="KTO7" s="320"/>
      <c r="KTP7" s="320"/>
      <c r="KTQ7" s="320"/>
      <c r="KTR7" s="320"/>
      <c r="KTS7" s="320"/>
      <c r="KTT7" s="320"/>
      <c r="KTU7" s="320"/>
      <c r="KTV7" s="320"/>
      <c r="KTW7" s="320"/>
      <c r="KTX7" s="320"/>
      <c r="KTY7" s="320"/>
      <c r="KTZ7" s="320"/>
      <c r="KUA7" s="320"/>
      <c r="KUB7" s="320"/>
      <c r="KUC7" s="320"/>
      <c r="KUD7" s="320"/>
      <c r="KUE7" s="320"/>
      <c r="KUF7" s="320"/>
      <c r="KUG7" s="320"/>
      <c r="KUH7" s="320"/>
      <c r="KUI7" s="320"/>
      <c r="KUJ7" s="320"/>
      <c r="KUK7" s="320"/>
      <c r="KUL7" s="320"/>
      <c r="KUM7" s="320"/>
      <c r="KUN7" s="320"/>
      <c r="KUO7" s="320"/>
      <c r="KUP7" s="320"/>
      <c r="KUQ7" s="320"/>
      <c r="KUR7" s="320"/>
      <c r="KUS7" s="320"/>
      <c r="KUT7" s="320"/>
      <c r="KUU7" s="320"/>
      <c r="KUV7" s="320"/>
      <c r="KUW7" s="320"/>
      <c r="KUX7" s="320"/>
      <c r="KUY7" s="320"/>
      <c r="KUZ7" s="320"/>
      <c r="KVA7" s="320"/>
      <c r="KVB7" s="320"/>
      <c r="KVC7" s="320"/>
      <c r="KVD7" s="320"/>
      <c r="KVE7" s="320"/>
      <c r="KVF7" s="320"/>
      <c r="KVG7" s="320"/>
      <c r="KVH7" s="320"/>
      <c r="KVI7" s="320"/>
      <c r="KVJ7" s="320"/>
      <c r="KVK7" s="320"/>
      <c r="KVL7" s="320"/>
      <c r="KVM7" s="320"/>
      <c r="KVN7" s="320"/>
      <c r="KVO7" s="320"/>
      <c r="KVP7" s="320"/>
      <c r="KVQ7" s="320"/>
      <c r="KVR7" s="320"/>
      <c r="KVS7" s="320"/>
      <c r="KVT7" s="320"/>
      <c r="KVU7" s="320"/>
      <c r="KVV7" s="320"/>
      <c r="KVW7" s="320"/>
      <c r="KVX7" s="320"/>
      <c r="KVY7" s="320"/>
      <c r="KVZ7" s="320"/>
      <c r="KWA7" s="320"/>
      <c r="KWB7" s="320"/>
      <c r="KWC7" s="320"/>
      <c r="KWD7" s="320"/>
      <c r="KWE7" s="320"/>
      <c r="KWF7" s="320"/>
      <c r="KWG7" s="320"/>
      <c r="KWH7" s="320"/>
      <c r="KWI7" s="320"/>
      <c r="KWJ7" s="320"/>
      <c r="KWK7" s="320"/>
      <c r="KWL7" s="320"/>
      <c r="KWM7" s="320"/>
      <c r="KWN7" s="320"/>
      <c r="KWO7" s="320"/>
      <c r="KWP7" s="320"/>
      <c r="KWQ7" s="320"/>
      <c r="KWR7" s="320"/>
      <c r="KWS7" s="320"/>
      <c r="KWT7" s="320"/>
      <c r="KWU7" s="320"/>
      <c r="KWV7" s="320"/>
      <c r="KWW7" s="320"/>
      <c r="KWX7" s="320"/>
      <c r="KWY7" s="320"/>
      <c r="KWZ7" s="320"/>
      <c r="KXA7" s="320"/>
      <c r="KXB7" s="320"/>
      <c r="KXC7" s="320"/>
      <c r="KXD7" s="320"/>
      <c r="KXE7" s="320"/>
      <c r="KXF7" s="320"/>
      <c r="KXG7" s="320"/>
      <c r="KXH7" s="320"/>
      <c r="KXI7" s="320"/>
      <c r="KXJ7" s="320"/>
      <c r="KXK7" s="320"/>
      <c r="KXL7" s="320"/>
      <c r="KXM7" s="320"/>
      <c r="KXN7" s="320"/>
      <c r="KXO7" s="320"/>
      <c r="KXP7" s="320"/>
      <c r="KXQ7" s="320"/>
      <c r="KXR7" s="320"/>
      <c r="KXS7" s="320"/>
      <c r="KXT7" s="320"/>
      <c r="KXU7" s="320"/>
      <c r="KXV7" s="320"/>
      <c r="KXW7" s="320"/>
      <c r="KXX7" s="320"/>
      <c r="KXY7" s="320"/>
      <c r="KXZ7" s="320"/>
      <c r="KYA7" s="320"/>
      <c r="KYB7" s="320"/>
      <c r="KYC7" s="320"/>
      <c r="KYD7" s="320"/>
      <c r="KYE7" s="320"/>
      <c r="KYF7" s="320"/>
      <c r="KYG7" s="320"/>
      <c r="KYH7" s="320"/>
      <c r="KYI7" s="320"/>
      <c r="KYJ7" s="320"/>
      <c r="KYK7" s="320"/>
      <c r="KYL7" s="320"/>
      <c r="KYM7" s="320"/>
      <c r="KYN7" s="320"/>
      <c r="KYO7" s="320"/>
      <c r="KYP7" s="320"/>
      <c r="KYQ7" s="320"/>
      <c r="KYR7" s="320"/>
      <c r="KYS7" s="320"/>
      <c r="KYT7" s="320"/>
      <c r="KYU7" s="320"/>
      <c r="KYV7" s="320"/>
      <c r="KYW7" s="320"/>
      <c r="KYX7" s="320"/>
      <c r="KYY7" s="320"/>
      <c r="KYZ7" s="320"/>
      <c r="KZA7" s="320"/>
      <c r="KZB7" s="320"/>
      <c r="KZC7" s="320"/>
      <c r="KZD7" s="320"/>
      <c r="KZE7" s="320"/>
      <c r="KZF7" s="320"/>
      <c r="KZG7" s="320"/>
      <c r="KZH7" s="320"/>
      <c r="KZI7" s="320"/>
      <c r="KZJ7" s="320"/>
      <c r="KZK7" s="320"/>
      <c r="KZL7" s="320"/>
      <c r="KZM7" s="320"/>
      <c r="KZN7" s="320"/>
      <c r="KZO7" s="320"/>
      <c r="KZP7" s="320"/>
      <c r="KZQ7" s="320"/>
      <c r="KZR7" s="320"/>
      <c r="KZS7" s="320"/>
      <c r="KZT7" s="320"/>
      <c r="KZU7" s="320"/>
      <c r="KZV7" s="320"/>
      <c r="KZW7" s="320"/>
      <c r="KZX7" s="320"/>
      <c r="KZY7" s="320"/>
      <c r="KZZ7" s="320"/>
      <c r="LAA7" s="320"/>
      <c r="LAB7" s="320"/>
      <c r="LAC7" s="320"/>
      <c r="LAD7" s="320"/>
      <c r="LAE7" s="320"/>
      <c r="LAF7" s="320"/>
      <c r="LAG7" s="320"/>
      <c r="LAH7" s="320"/>
      <c r="LAI7" s="320"/>
      <c r="LAJ7" s="320"/>
      <c r="LAK7" s="320"/>
      <c r="LAL7" s="320"/>
      <c r="LAM7" s="320"/>
      <c r="LAN7" s="320"/>
      <c r="LAO7" s="320"/>
      <c r="LAP7" s="320"/>
      <c r="LAQ7" s="320"/>
      <c r="LAR7" s="320"/>
      <c r="LAS7" s="320"/>
      <c r="LAT7" s="320"/>
      <c r="LAU7" s="320"/>
      <c r="LAV7" s="320"/>
      <c r="LAW7" s="320"/>
      <c r="LAX7" s="320"/>
      <c r="LAY7" s="320"/>
      <c r="LAZ7" s="320"/>
      <c r="LBA7" s="320"/>
      <c r="LBB7" s="320"/>
      <c r="LBC7" s="320"/>
      <c r="LBD7" s="320"/>
      <c r="LBE7" s="320"/>
      <c r="LBF7" s="320"/>
      <c r="LBG7" s="320"/>
      <c r="LBH7" s="320"/>
      <c r="LBI7" s="320"/>
      <c r="LBJ7" s="320"/>
      <c r="LBK7" s="320"/>
      <c r="LBL7" s="320"/>
      <c r="LBM7" s="320"/>
      <c r="LBN7" s="320"/>
      <c r="LBO7" s="320"/>
      <c r="LBP7" s="320"/>
      <c r="LBQ7" s="320"/>
      <c r="LBR7" s="320"/>
      <c r="LBS7" s="320"/>
      <c r="LBT7" s="320"/>
      <c r="LBU7" s="320"/>
      <c r="LBV7" s="320"/>
      <c r="LBW7" s="320"/>
      <c r="LBX7" s="320"/>
      <c r="LBY7" s="320"/>
      <c r="LBZ7" s="320"/>
      <c r="LCA7" s="320"/>
      <c r="LCB7" s="320"/>
      <c r="LCC7" s="320"/>
      <c r="LCD7" s="320"/>
      <c r="LCE7" s="320"/>
      <c r="LCF7" s="320"/>
      <c r="LCG7" s="320"/>
      <c r="LCH7" s="320"/>
      <c r="LCI7" s="320"/>
      <c r="LCJ7" s="320"/>
      <c r="LCK7" s="320"/>
      <c r="LCL7" s="320"/>
      <c r="LCM7" s="320"/>
      <c r="LCN7" s="320"/>
      <c r="LCO7" s="320"/>
      <c r="LCP7" s="320"/>
      <c r="LCQ7" s="320"/>
      <c r="LCR7" s="320"/>
      <c r="LCS7" s="320"/>
      <c r="LCT7" s="320"/>
      <c r="LCU7" s="320"/>
      <c r="LCV7" s="320"/>
      <c r="LCW7" s="320"/>
      <c r="LCX7" s="320"/>
      <c r="LCY7" s="320"/>
      <c r="LCZ7" s="320"/>
      <c r="LDA7" s="320"/>
      <c r="LDB7" s="320"/>
      <c r="LDC7" s="320"/>
      <c r="LDD7" s="320"/>
      <c r="LDE7" s="320"/>
      <c r="LDF7" s="320"/>
      <c r="LDG7" s="320"/>
      <c r="LDH7" s="320"/>
      <c r="LDI7" s="320"/>
      <c r="LDJ7" s="320"/>
      <c r="LDK7" s="320"/>
      <c r="LDL7" s="320"/>
      <c r="LDM7" s="320"/>
      <c r="LDN7" s="320"/>
      <c r="LDO7" s="320"/>
      <c r="LDP7" s="320"/>
      <c r="LDQ7" s="320"/>
      <c r="LDR7" s="320"/>
      <c r="LDS7" s="320"/>
      <c r="LDT7" s="320"/>
      <c r="LDU7" s="320"/>
      <c r="LDV7" s="320"/>
      <c r="LDW7" s="320"/>
      <c r="LDX7" s="320"/>
      <c r="LDY7" s="320"/>
      <c r="LDZ7" s="320"/>
      <c r="LEA7" s="320"/>
      <c r="LEB7" s="320"/>
      <c r="LEC7" s="320"/>
      <c r="LED7" s="320"/>
      <c r="LEE7" s="320"/>
      <c r="LEF7" s="320"/>
      <c r="LEG7" s="320"/>
      <c r="LEH7" s="320"/>
      <c r="LEI7" s="320"/>
      <c r="LEJ7" s="320"/>
      <c r="LEK7" s="320"/>
      <c r="LEL7" s="320"/>
      <c r="LEM7" s="320"/>
      <c r="LEN7" s="320"/>
      <c r="LEO7" s="320"/>
      <c r="LEP7" s="320"/>
      <c r="LEQ7" s="320"/>
      <c r="LER7" s="320"/>
      <c r="LES7" s="320"/>
      <c r="LET7" s="320"/>
      <c r="LEU7" s="320"/>
      <c r="LEV7" s="320"/>
      <c r="LEW7" s="320"/>
      <c r="LEX7" s="320"/>
      <c r="LEY7" s="320"/>
      <c r="LEZ7" s="320"/>
      <c r="LFA7" s="320"/>
      <c r="LFB7" s="320"/>
      <c r="LFC7" s="320"/>
      <c r="LFD7" s="320"/>
      <c r="LFE7" s="320"/>
      <c r="LFF7" s="320"/>
      <c r="LFG7" s="320"/>
      <c r="LFH7" s="320"/>
      <c r="LFI7" s="320"/>
      <c r="LFJ7" s="320"/>
      <c r="LFK7" s="320"/>
      <c r="LFL7" s="320"/>
      <c r="LFM7" s="320"/>
      <c r="LFN7" s="320"/>
      <c r="LFO7" s="320"/>
      <c r="LFP7" s="320"/>
      <c r="LFQ7" s="320"/>
      <c r="LFR7" s="320"/>
      <c r="LFS7" s="320"/>
      <c r="LFT7" s="320"/>
      <c r="LFU7" s="320"/>
      <c r="LFV7" s="320"/>
      <c r="LFW7" s="320"/>
      <c r="LFX7" s="320"/>
      <c r="LFY7" s="320"/>
      <c r="LFZ7" s="320"/>
      <c r="LGA7" s="320"/>
      <c r="LGB7" s="320"/>
      <c r="LGC7" s="320"/>
      <c r="LGD7" s="320"/>
      <c r="LGE7" s="320"/>
      <c r="LGF7" s="320"/>
      <c r="LGG7" s="320"/>
      <c r="LGH7" s="320"/>
      <c r="LGI7" s="320"/>
      <c r="LGJ7" s="320"/>
      <c r="LGK7" s="320"/>
      <c r="LGL7" s="320"/>
      <c r="LGM7" s="320"/>
      <c r="LGN7" s="320"/>
      <c r="LGO7" s="320"/>
      <c r="LGP7" s="320"/>
      <c r="LGQ7" s="320"/>
      <c r="LGR7" s="320"/>
      <c r="LGS7" s="320"/>
      <c r="LGT7" s="320"/>
      <c r="LGU7" s="320"/>
      <c r="LGV7" s="320"/>
      <c r="LGW7" s="320"/>
      <c r="LGX7" s="320"/>
      <c r="LGY7" s="320"/>
      <c r="LGZ7" s="320"/>
      <c r="LHA7" s="320"/>
      <c r="LHB7" s="320"/>
      <c r="LHC7" s="320"/>
      <c r="LHD7" s="320"/>
      <c r="LHE7" s="320"/>
      <c r="LHF7" s="320"/>
      <c r="LHG7" s="320"/>
      <c r="LHH7" s="320"/>
      <c r="LHI7" s="320"/>
      <c r="LHJ7" s="320"/>
      <c r="LHK7" s="320"/>
      <c r="LHL7" s="320"/>
      <c r="LHM7" s="320"/>
      <c r="LHN7" s="320"/>
      <c r="LHO7" s="320"/>
      <c r="LHP7" s="320"/>
      <c r="LHQ7" s="320"/>
      <c r="LHR7" s="320"/>
      <c r="LHS7" s="320"/>
      <c r="LHT7" s="320"/>
      <c r="LHU7" s="320"/>
      <c r="LHV7" s="320"/>
      <c r="LHW7" s="320"/>
      <c r="LHX7" s="320"/>
      <c r="LHY7" s="320"/>
      <c r="LHZ7" s="320"/>
      <c r="LIA7" s="320"/>
      <c r="LIB7" s="320"/>
      <c r="LIC7" s="320"/>
      <c r="LID7" s="320"/>
      <c r="LIE7" s="320"/>
      <c r="LIF7" s="320"/>
      <c r="LIG7" s="320"/>
      <c r="LIH7" s="320"/>
      <c r="LII7" s="320"/>
      <c r="LIJ7" s="320"/>
      <c r="LIK7" s="320"/>
      <c r="LIL7" s="320"/>
      <c r="LIM7" s="320"/>
      <c r="LIN7" s="320"/>
      <c r="LIO7" s="320"/>
      <c r="LIP7" s="320"/>
      <c r="LIQ7" s="320"/>
      <c r="LIR7" s="320"/>
      <c r="LIS7" s="320"/>
      <c r="LIT7" s="320"/>
      <c r="LIU7" s="320"/>
      <c r="LIV7" s="320"/>
      <c r="LIW7" s="320"/>
      <c r="LIX7" s="320"/>
      <c r="LIY7" s="320"/>
      <c r="LIZ7" s="320"/>
      <c r="LJA7" s="320"/>
      <c r="LJB7" s="320"/>
      <c r="LJC7" s="320"/>
      <c r="LJD7" s="320"/>
      <c r="LJE7" s="320"/>
      <c r="LJF7" s="320"/>
      <c r="LJG7" s="320"/>
      <c r="LJH7" s="320"/>
      <c r="LJI7" s="320"/>
      <c r="LJJ7" s="320"/>
      <c r="LJK7" s="320"/>
      <c r="LJL7" s="320"/>
      <c r="LJM7" s="320"/>
      <c r="LJN7" s="320"/>
      <c r="LJO7" s="320"/>
      <c r="LJP7" s="320"/>
      <c r="LJQ7" s="320"/>
      <c r="LJR7" s="320"/>
      <c r="LJS7" s="320"/>
      <c r="LJT7" s="320"/>
      <c r="LJU7" s="320"/>
      <c r="LJV7" s="320"/>
      <c r="LJW7" s="320"/>
      <c r="LJX7" s="320"/>
      <c r="LJY7" s="320"/>
      <c r="LJZ7" s="320"/>
      <c r="LKA7" s="320"/>
      <c r="LKB7" s="320"/>
      <c r="LKC7" s="320"/>
      <c r="LKD7" s="320"/>
      <c r="LKE7" s="320"/>
      <c r="LKF7" s="320"/>
      <c r="LKG7" s="320"/>
      <c r="LKH7" s="320"/>
      <c r="LKI7" s="320"/>
      <c r="LKJ7" s="320"/>
      <c r="LKK7" s="320"/>
      <c r="LKL7" s="320"/>
      <c r="LKM7" s="320"/>
      <c r="LKN7" s="320"/>
      <c r="LKO7" s="320"/>
      <c r="LKP7" s="320"/>
      <c r="LKQ7" s="320"/>
      <c r="LKR7" s="320"/>
      <c r="LKS7" s="320"/>
      <c r="LKT7" s="320"/>
      <c r="LKU7" s="320"/>
      <c r="LKV7" s="320"/>
      <c r="LKW7" s="320"/>
      <c r="LKX7" s="320"/>
      <c r="LKY7" s="320"/>
      <c r="LKZ7" s="320"/>
      <c r="LLA7" s="320"/>
      <c r="LLB7" s="320"/>
      <c r="LLC7" s="320"/>
      <c r="LLD7" s="320"/>
      <c r="LLE7" s="320"/>
      <c r="LLF7" s="320"/>
      <c r="LLG7" s="320"/>
      <c r="LLH7" s="320"/>
      <c r="LLI7" s="320"/>
      <c r="LLJ7" s="320"/>
      <c r="LLK7" s="320"/>
      <c r="LLL7" s="320"/>
      <c r="LLM7" s="320"/>
      <c r="LLN7" s="320"/>
      <c r="LLO7" s="320"/>
      <c r="LLP7" s="320"/>
      <c r="LLQ7" s="320"/>
      <c r="LLR7" s="320"/>
      <c r="LLS7" s="320"/>
      <c r="LLT7" s="320"/>
      <c r="LLU7" s="320"/>
      <c r="LLV7" s="320"/>
      <c r="LLW7" s="320"/>
      <c r="LLX7" s="320"/>
      <c r="LLY7" s="320"/>
      <c r="LLZ7" s="320"/>
      <c r="LMA7" s="320"/>
      <c r="LMB7" s="320"/>
      <c r="LMC7" s="320"/>
      <c r="LMD7" s="320"/>
      <c r="LME7" s="320"/>
      <c r="LMF7" s="320"/>
      <c r="LMG7" s="320"/>
      <c r="LMH7" s="320"/>
      <c r="LMI7" s="320"/>
      <c r="LMJ7" s="320"/>
      <c r="LMK7" s="320"/>
      <c r="LML7" s="320"/>
      <c r="LMM7" s="320"/>
      <c r="LMN7" s="320"/>
      <c r="LMO7" s="320"/>
      <c r="LMP7" s="320"/>
      <c r="LMQ7" s="320"/>
      <c r="LMR7" s="320"/>
      <c r="LMS7" s="320"/>
      <c r="LMT7" s="320"/>
      <c r="LMU7" s="320"/>
      <c r="LMV7" s="320"/>
      <c r="LMW7" s="320"/>
      <c r="LMX7" s="320"/>
      <c r="LMY7" s="320"/>
      <c r="LMZ7" s="320"/>
      <c r="LNA7" s="320"/>
      <c r="LNB7" s="320"/>
      <c r="LNC7" s="320"/>
      <c r="LND7" s="320"/>
      <c r="LNE7" s="320"/>
      <c r="LNF7" s="320"/>
      <c r="LNG7" s="320"/>
      <c r="LNH7" s="320"/>
      <c r="LNI7" s="320"/>
      <c r="LNJ7" s="320"/>
      <c r="LNK7" s="320"/>
      <c r="LNL7" s="320"/>
      <c r="LNM7" s="320"/>
      <c r="LNN7" s="320"/>
      <c r="LNO7" s="320"/>
      <c r="LNP7" s="320"/>
      <c r="LNQ7" s="320"/>
      <c r="LNR7" s="320"/>
      <c r="LNS7" s="320"/>
      <c r="LNT7" s="320"/>
      <c r="LNU7" s="320"/>
      <c r="LNV7" s="320"/>
      <c r="LNW7" s="320"/>
      <c r="LNX7" s="320"/>
      <c r="LNY7" s="320"/>
      <c r="LNZ7" s="320"/>
      <c r="LOA7" s="320"/>
      <c r="LOB7" s="320"/>
      <c r="LOC7" s="320"/>
      <c r="LOD7" s="320"/>
      <c r="LOE7" s="320"/>
      <c r="LOF7" s="320"/>
      <c r="LOG7" s="320"/>
      <c r="LOH7" s="320"/>
      <c r="LOI7" s="320"/>
      <c r="LOJ7" s="320"/>
      <c r="LOK7" s="320"/>
      <c r="LOL7" s="320"/>
      <c r="LOM7" s="320"/>
      <c r="LON7" s="320"/>
      <c r="LOO7" s="320"/>
      <c r="LOP7" s="320"/>
      <c r="LOQ7" s="320"/>
      <c r="LOR7" s="320"/>
      <c r="LOS7" s="320"/>
      <c r="LOT7" s="320"/>
      <c r="LOU7" s="320"/>
      <c r="LOV7" s="320"/>
      <c r="LOW7" s="320"/>
      <c r="LOX7" s="320"/>
      <c r="LOY7" s="320"/>
      <c r="LOZ7" s="320"/>
      <c r="LPA7" s="320"/>
      <c r="LPB7" s="320"/>
      <c r="LPC7" s="320"/>
      <c r="LPD7" s="320"/>
      <c r="LPE7" s="320"/>
      <c r="LPF7" s="320"/>
      <c r="LPG7" s="320"/>
      <c r="LPH7" s="320"/>
      <c r="LPI7" s="320"/>
      <c r="LPJ7" s="320"/>
      <c r="LPK7" s="320"/>
      <c r="LPL7" s="320"/>
      <c r="LPM7" s="320"/>
      <c r="LPN7" s="320"/>
      <c r="LPO7" s="320"/>
      <c r="LPP7" s="320"/>
      <c r="LPQ7" s="320"/>
      <c r="LPR7" s="320"/>
      <c r="LPS7" s="320"/>
      <c r="LPT7" s="320"/>
      <c r="LPU7" s="320"/>
      <c r="LPV7" s="320"/>
      <c r="LPW7" s="320"/>
      <c r="LPX7" s="320"/>
      <c r="LPY7" s="320"/>
      <c r="LPZ7" s="320"/>
      <c r="LQA7" s="320"/>
      <c r="LQB7" s="320"/>
      <c r="LQC7" s="320"/>
      <c r="LQD7" s="320"/>
      <c r="LQE7" s="320"/>
      <c r="LQF7" s="320"/>
      <c r="LQG7" s="320"/>
      <c r="LQH7" s="320"/>
      <c r="LQI7" s="320"/>
      <c r="LQJ7" s="320"/>
      <c r="LQK7" s="320"/>
      <c r="LQL7" s="320"/>
      <c r="LQM7" s="320"/>
      <c r="LQN7" s="320"/>
      <c r="LQO7" s="320"/>
      <c r="LQP7" s="320"/>
      <c r="LQQ7" s="320"/>
      <c r="LQR7" s="320"/>
      <c r="LQS7" s="320"/>
      <c r="LQT7" s="320"/>
      <c r="LQU7" s="320"/>
      <c r="LQV7" s="320"/>
      <c r="LQW7" s="320"/>
      <c r="LQX7" s="320"/>
      <c r="LQY7" s="320"/>
      <c r="LQZ7" s="320"/>
      <c r="LRA7" s="320"/>
      <c r="LRB7" s="320"/>
      <c r="LRC7" s="320"/>
      <c r="LRD7" s="320"/>
      <c r="LRE7" s="320"/>
      <c r="LRF7" s="320"/>
      <c r="LRG7" s="320"/>
      <c r="LRH7" s="320"/>
      <c r="LRI7" s="320"/>
      <c r="LRJ7" s="320"/>
      <c r="LRK7" s="320"/>
      <c r="LRL7" s="320"/>
      <c r="LRM7" s="320"/>
      <c r="LRN7" s="320"/>
      <c r="LRO7" s="320"/>
      <c r="LRP7" s="320"/>
      <c r="LRQ7" s="320"/>
      <c r="LRR7" s="320"/>
      <c r="LRS7" s="320"/>
      <c r="LRT7" s="320"/>
      <c r="LRU7" s="320"/>
      <c r="LRV7" s="320"/>
      <c r="LRW7" s="320"/>
      <c r="LRX7" s="320"/>
      <c r="LRY7" s="320"/>
      <c r="LRZ7" s="320"/>
      <c r="LSA7" s="320"/>
      <c r="LSB7" s="320"/>
      <c r="LSC7" s="320"/>
      <c r="LSD7" s="320"/>
      <c r="LSE7" s="320"/>
      <c r="LSF7" s="320"/>
      <c r="LSG7" s="320"/>
      <c r="LSH7" s="320"/>
      <c r="LSI7" s="320"/>
      <c r="LSJ7" s="320"/>
      <c r="LSK7" s="320"/>
      <c r="LSL7" s="320"/>
      <c r="LSM7" s="320"/>
      <c r="LSN7" s="320"/>
      <c r="LSO7" s="320"/>
      <c r="LSP7" s="320"/>
      <c r="LSQ7" s="320"/>
      <c r="LSR7" s="320"/>
      <c r="LSS7" s="320"/>
      <c r="LST7" s="320"/>
      <c r="LSU7" s="320"/>
      <c r="LSV7" s="320"/>
      <c r="LSW7" s="320"/>
      <c r="LSX7" s="320"/>
      <c r="LSY7" s="320"/>
      <c r="LSZ7" s="320"/>
      <c r="LTA7" s="320"/>
      <c r="LTB7" s="320"/>
      <c r="LTC7" s="320"/>
      <c r="LTD7" s="320"/>
      <c r="LTE7" s="320"/>
      <c r="LTF7" s="320"/>
      <c r="LTG7" s="320"/>
      <c r="LTH7" s="320"/>
      <c r="LTI7" s="320"/>
      <c r="LTJ7" s="320"/>
      <c r="LTK7" s="320"/>
      <c r="LTL7" s="320"/>
      <c r="LTM7" s="320"/>
      <c r="LTN7" s="320"/>
      <c r="LTO7" s="320"/>
      <c r="LTP7" s="320"/>
      <c r="LTQ7" s="320"/>
      <c r="LTR7" s="320"/>
      <c r="LTS7" s="320"/>
      <c r="LTT7" s="320"/>
      <c r="LTU7" s="320"/>
      <c r="LTV7" s="320"/>
      <c r="LTW7" s="320"/>
      <c r="LTX7" s="320"/>
      <c r="LTY7" s="320"/>
      <c r="LTZ7" s="320"/>
      <c r="LUA7" s="320"/>
      <c r="LUB7" s="320"/>
      <c r="LUC7" s="320"/>
      <c r="LUD7" s="320"/>
      <c r="LUE7" s="320"/>
      <c r="LUF7" s="320"/>
      <c r="LUG7" s="320"/>
      <c r="LUH7" s="320"/>
      <c r="LUI7" s="320"/>
      <c r="LUJ7" s="320"/>
      <c r="LUK7" s="320"/>
      <c r="LUL7" s="320"/>
      <c r="LUM7" s="320"/>
      <c r="LUN7" s="320"/>
      <c r="LUO7" s="320"/>
      <c r="LUP7" s="320"/>
      <c r="LUQ7" s="320"/>
      <c r="LUR7" s="320"/>
      <c r="LUS7" s="320"/>
      <c r="LUT7" s="320"/>
      <c r="LUU7" s="320"/>
      <c r="LUV7" s="320"/>
      <c r="LUW7" s="320"/>
      <c r="LUX7" s="320"/>
      <c r="LUY7" s="320"/>
      <c r="LUZ7" s="320"/>
      <c r="LVA7" s="320"/>
      <c r="LVB7" s="320"/>
      <c r="LVC7" s="320"/>
      <c r="LVD7" s="320"/>
      <c r="LVE7" s="320"/>
      <c r="LVF7" s="320"/>
      <c r="LVG7" s="320"/>
      <c r="LVH7" s="320"/>
      <c r="LVI7" s="320"/>
      <c r="LVJ7" s="320"/>
      <c r="LVK7" s="320"/>
      <c r="LVL7" s="320"/>
      <c r="LVM7" s="320"/>
      <c r="LVN7" s="320"/>
      <c r="LVO7" s="320"/>
      <c r="LVP7" s="320"/>
      <c r="LVQ7" s="320"/>
      <c r="LVR7" s="320"/>
      <c r="LVS7" s="320"/>
      <c r="LVT7" s="320"/>
      <c r="LVU7" s="320"/>
      <c r="LVV7" s="320"/>
      <c r="LVW7" s="320"/>
      <c r="LVX7" s="320"/>
      <c r="LVY7" s="320"/>
      <c r="LVZ7" s="320"/>
      <c r="LWA7" s="320"/>
      <c r="LWB7" s="320"/>
      <c r="LWC7" s="320"/>
      <c r="LWD7" s="320"/>
      <c r="LWE7" s="320"/>
      <c r="LWF7" s="320"/>
      <c r="LWG7" s="320"/>
      <c r="LWH7" s="320"/>
      <c r="LWI7" s="320"/>
      <c r="LWJ7" s="320"/>
      <c r="LWK7" s="320"/>
      <c r="LWL7" s="320"/>
      <c r="LWM7" s="320"/>
      <c r="LWN7" s="320"/>
      <c r="LWO7" s="320"/>
      <c r="LWP7" s="320"/>
      <c r="LWQ7" s="320"/>
      <c r="LWR7" s="320"/>
      <c r="LWS7" s="320"/>
      <c r="LWT7" s="320"/>
      <c r="LWU7" s="320"/>
      <c r="LWV7" s="320"/>
      <c r="LWW7" s="320"/>
      <c r="LWX7" s="320"/>
      <c r="LWY7" s="320"/>
      <c r="LWZ7" s="320"/>
      <c r="LXA7" s="320"/>
      <c r="LXB7" s="320"/>
      <c r="LXC7" s="320"/>
      <c r="LXD7" s="320"/>
      <c r="LXE7" s="320"/>
      <c r="LXF7" s="320"/>
      <c r="LXG7" s="320"/>
      <c r="LXH7" s="320"/>
      <c r="LXI7" s="320"/>
      <c r="LXJ7" s="320"/>
      <c r="LXK7" s="320"/>
      <c r="LXL7" s="320"/>
      <c r="LXM7" s="320"/>
      <c r="LXN7" s="320"/>
      <c r="LXO7" s="320"/>
      <c r="LXP7" s="320"/>
      <c r="LXQ7" s="320"/>
      <c r="LXR7" s="320"/>
      <c r="LXS7" s="320"/>
      <c r="LXT7" s="320"/>
      <c r="LXU7" s="320"/>
      <c r="LXV7" s="320"/>
      <c r="LXW7" s="320"/>
      <c r="LXX7" s="320"/>
      <c r="LXY7" s="320"/>
      <c r="LXZ7" s="320"/>
      <c r="LYA7" s="320"/>
      <c r="LYB7" s="320"/>
      <c r="LYC7" s="320"/>
      <c r="LYD7" s="320"/>
      <c r="LYE7" s="320"/>
      <c r="LYF7" s="320"/>
      <c r="LYG7" s="320"/>
      <c r="LYH7" s="320"/>
      <c r="LYI7" s="320"/>
      <c r="LYJ7" s="320"/>
      <c r="LYK7" s="320"/>
      <c r="LYL7" s="320"/>
      <c r="LYM7" s="320"/>
      <c r="LYN7" s="320"/>
      <c r="LYO7" s="320"/>
      <c r="LYP7" s="320"/>
      <c r="LYQ7" s="320"/>
      <c r="LYR7" s="320"/>
      <c r="LYS7" s="320"/>
      <c r="LYT7" s="320"/>
      <c r="LYU7" s="320"/>
      <c r="LYV7" s="320"/>
      <c r="LYW7" s="320"/>
      <c r="LYX7" s="320"/>
      <c r="LYY7" s="320"/>
      <c r="LYZ7" s="320"/>
      <c r="LZA7" s="320"/>
      <c r="LZB7" s="320"/>
      <c r="LZC7" s="320"/>
      <c r="LZD7" s="320"/>
      <c r="LZE7" s="320"/>
      <c r="LZF7" s="320"/>
      <c r="LZG7" s="320"/>
      <c r="LZH7" s="320"/>
      <c r="LZI7" s="320"/>
      <c r="LZJ7" s="320"/>
      <c r="LZK7" s="320"/>
      <c r="LZL7" s="320"/>
      <c r="LZM7" s="320"/>
      <c r="LZN7" s="320"/>
      <c r="LZO7" s="320"/>
      <c r="LZP7" s="320"/>
      <c r="LZQ7" s="320"/>
      <c r="LZR7" s="320"/>
      <c r="LZS7" s="320"/>
      <c r="LZT7" s="320"/>
      <c r="LZU7" s="320"/>
      <c r="LZV7" s="320"/>
      <c r="LZW7" s="320"/>
      <c r="LZX7" s="320"/>
      <c r="LZY7" s="320"/>
      <c r="LZZ7" s="320"/>
      <c r="MAA7" s="320"/>
      <c r="MAB7" s="320"/>
      <c r="MAC7" s="320"/>
      <c r="MAD7" s="320"/>
      <c r="MAE7" s="320"/>
      <c r="MAF7" s="320"/>
      <c r="MAG7" s="320"/>
      <c r="MAH7" s="320"/>
      <c r="MAI7" s="320"/>
      <c r="MAJ7" s="320"/>
      <c r="MAK7" s="320"/>
      <c r="MAL7" s="320"/>
      <c r="MAM7" s="320"/>
      <c r="MAN7" s="320"/>
      <c r="MAO7" s="320"/>
      <c r="MAP7" s="320"/>
      <c r="MAQ7" s="320"/>
      <c r="MAR7" s="320"/>
      <c r="MAS7" s="320"/>
      <c r="MAT7" s="320"/>
      <c r="MAU7" s="320"/>
      <c r="MAV7" s="320"/>
      <c r="MAW7" s="320"/>
      <c r="MAX7" s="320"/>
      <c r="MAY7" s="320"/>
      <c r="MAZ7" s="320"/>
      <c r="MBA7" s="320"/>
      <c r="MBB7" s="320"/>
      <c r="MBC7" s="320"/>
      <c r="MBD7" s="320"/>
      <c r="MBE7" s="320"/>
      <c r="MBF7" s="320"/>
      <c r="MBG7" s="320"/>
      <c r="MBH7" s="320"/>
      <c r="MBI7" s="320"/>
      <c r="MBJ7" s="320"/>
      <c r="MBK7" s="320"/>
      <c r="MBL7" s="320"/>
      <c r="MBM7" s="320"/>
      <c r="MBN7" s="320"/>
      <c r="MBO7" s="320"/>
      <c r="MBP7" s="320"/>
      <c r="MBQ7" s="320"/>
      <c r="MBR7" s="320"/>
      <c r="MBS7" s="320"/>
      <c r="MBT7" s="320"/>
      <c r="MBU7" s="320"/>
      <c r="MBV7" s="320"/>
      <c r="MBW7" s="320"/>
      <c r="MBX7" s="320"/>
      <c r="MBY7" s="320"/>
      <c r="MBZ7" s="320"/>
      <c r="MCA7" s="320"/>
      <c r="MCB7" s="320"/>
      <c r="MCC7" s="320"/>
      <c r="MCD7" s="320"/>
      <c r="MCE7" s="320"/>
      <c r="MCF7" s="320"/>
      <c r="MCG7" s="320"/>
      <c r="MCH7" s="320"/>
      <c r="MCI7" s="320"/>
      <c r="MCJ7" s="320"/>
      <c r="MCK7" s="320"/>
      <c r="MCL7" s="320"/>
      <c r="MCM7" s="320"/>
      <c r="MCN7" s="320"/>
      <c r="MCO7" s="320"/>
      <c r="MCP7" s="320"/>
      <c r="MCQ7" s="320"/>
      <c r="MCR7" s="320"/>
      <c r="MCS7" s="320"/>
      <c r="MCT7" s="320"/>
      <c r="MCU7" s="320"/>
      <c r="MCV7" s="320"/>
      <c r="MCW7" s="320"/>
      <c r="MCX7" s="320"/>
      <c r="MCY7" s="320"/>
      <c r="MCZ7" s="320"/>
      <c r="MDA7" s="320"/>
      <c r="MDB7" s="320"/>
      <c r="MDC7" s="320"/>
      <c r="MDD7" s="320"/>
      <c r="MDE7" s="320"/>
      <c r="MDF7" s="320"/>
      <c r="MDG7" s="320"/>
      <c r="MDH7" s="320"/>
      <c r="MDI7" s="320"/>
      <c r="MDJ7" s="320"/>
      <c r="MDK7" s="320"/>
      <c r="MDL7" s="320"/>
      <c r="MDM7" s="320"/>
      <c r="MDN7" s="320"/>
      <c r="MDO7" s="320"/>
      <c r="MDP7" s="320"/>
      <c r="MDQ7" s="320"/>
      <c r="MDR7" s="320"/>
      <c r="MDS7" s="320"/>
      <c r="MDT7" s="320"/>
      <c r="MDU7" s="320"/>
      <c r="MDV7" s="320"/>
      <c r="MDW7" s="320"/>
      <c r="MDX7" s="320"/>
      <c r="MDY7" s="320"/>
      <c r="MDZ7" s="320"/>
      <c r="MEA7" s="320"/>
      <c r="MEB7" s="320"/>
      <c r="MEC7" s="320"/>
      <c r="MED7" s="320"/>
      <c r="MEE7" s="320"/>
      <c r="MEF7" s="320"/>
      <c r="MEG7" s="320"/>
      <c r="MEH7" s="320"/>
      <c r="MEI7" s="320"/>
      <c r="MEJ7" s="320"/>
      <c r="MEK7" s="320"/>
      <c r="MEL7" s="320"/>
      <c r="MEM7" s="320"/>
      <c r="MEN7" s="320"/>
      <c r="MEO7" s="320"/>
      <c r="MEP7" s="320"/>
      <c r="MEQ7" s="320"/>
      <c r="MER7" s="320"/>
      <c r="MES7" s="320"/>
      <c r="MET7" s="320"/>
      <c r="MEU7" s="320"/>
      <c r="MEV7" s="320"/>
      <c r="MEW7" s="320"/>
      <c r="MEX7" s="320"/>
      <c r="MEY7" s="320"/>
      <c r="MEZ7" s="320"/>
      <c r="MFA7" s="320"/>
      <c r="MFB7" s="320"/>
      <c r="MFC7" s="320"/>
      <c r="MFD7" s="320"/>
      <c r="MFE7" s="320"/>
      <c r="MFF7" s="320"/>
      <c r="MFG7" s="320"/>
      <c r="MFH7" s="320"/>
      <c r="MFI7" s="320"/>
      <c r="MFJ7" s="320"/>
      <c r="MFK7" s="320"/>
      <c r="MFL7" s="320"/>
      <c r="MFM7" s="320"/>
      <c r="MFN7" s="320"/>
      <c r="MFO7" s="320"/>
      <c r="MFP7" s="320"/>
      <c r="MFQ7" s="320"/>
      <c r="MFR7" s="320"/>
      <c r="MFS7" s="320"/>
      <c r="MFT7" s="320"/>
      <c r="MFU7" s="320"/>
      <c r="MFV7" s="320"/>
      <c r="MFW7" s="320"/>
      <c r="MFX7" s="320"/>
      <c r="MFY7" s="320"/>
      <c r="MFZ7" s="320"/>
      <c r="MGA7" s="320"/>
      <c r="MGB7" s="320"/>
      <c r="MGC7" s="320"/>
      <c r="MGD7" s="320"/>
      <c r="MGE7" s="320"/>
      <c r="MGF7" s="320"/>
      <c r="MGG7" s="320"/>
      <c r="MGH7" s="320"/>
      <c r="MGI7" s="320"/>
      <c r="MGJ7" s="320"/>
      <c r="MGK7" s="320"/>
      <c r="MGL7" s="320"/>
      <c r="MGM7" s="320"/>
      <c r="MGN7" s="320"/>
      <c r="MGO7" s="320"/>
      <c r="MGP7" s="320"/>
      <c r="MGQ7" s="320"/>
      <c r="MGR7" s="320"/>
      <c r="MGS7" s="320"/>
      <c r="MGT7" s="320"/>
      <c r="MGU7" s="320"/>
      <c r="MGV7" s="320"/>
      <c r="MGW7" s="320"/>
      <c r="MGX7" s="320"/>
      <c r="MGY7" s="320"/>
      <c r="MGZ7" s="320"/>
      <c r="MHA7" s="320"/>
      <c r="MHB7" s="320"/>
      <c r="MHC7" s="320"/>
      <c r="MHD7" s="320"/>
      <c r="MHE7" s="320"/>
      <c r="MHF7" s="320"/>
      <c r="MHG7" s="320"/>
      <c r="MHH7" s="320"/>
      <c r="MHI7" s="320"/>
      <c r="MHJ7" s="320"/>
      <c r="MHK7" s="320"/>
      <c r="MHL7" s="320"/>
      <c r="MHM7" s="320"/>
      <c r="MHN7" s="320"/>
      <c r="MHO7" s="320"/>
      <c r="MHP7" s="320"/>
      <c r="MHQ7" s="320"/>
      <c r="MHR7" s="320"/>
      <c r="MHS7" s="320"/>
      <c r="MHT7" s="320"/>
      <c r="MHU7" s="320"/>
      <c r="MHV7" s="320"/>
      <c r="MHW7" s="320"/>
      <c r="MHX7" s="320"/>
      <c r="MHY7" s="320"/>
      <c r="MHZ7" s="320"/>
      <c r="MIA7" s="320"/>
      <c r="MIB7" s="320"/>
      <c r="MIC7" s="320"/>
      <c r="MID7" s="320"/>
      <c r="MIE7" s="320"/>
      <c r="MIF7" s="320"/>
      <c r="MIG7" s="320"/>
      <c r="MIH7" s="320"/>
      <c r="MII7" s="320"/>
      <c r="MIJ7" s="320"/>
      <c r="MIK7" s="320"/>
      <c r="MIL7" s="320"/>
      <c r="MIM7" s="320"/>
      <c r="MIN7" s="320"/>
      <c r="MIO7" s="320"/>
      <c r="MIP7" s="320"/>
      <c r="MIQ7" s="320"/>
      <c r="MIR7" s="320"/>
      <c r="MIS7" s="320"/>
      <c r="MIT7" s="320"/>
      <c r="MIU7" s="320"/>
      <c r="MIV7" s="320"/>
      <c r="MIW7" s="320"/>
      <c r="MIX7" s="320"/>
      <c r="MIY7" s="320"/>
      <c r="MIZ7" s="320"/>
      <c r="MJA7" s="320"/>
      <c r="MJB7" s="320"/>
      <c r="MJC7" s="320"/>
      <c r="MJD7" s="320"/>
      <c r="MJE7" s="320"/>
      <c r="MJF7" s="320"/>
      <c r="MJG7" s="320"/>
      <c r="MJH7" s="320"/>
      <c r="MJI7" s="320"/>
      <c r="MJJ7" s="320"/>
      <c r="MJK7" s="320"/>
      <c r="MJL7" s="320"/>
      <c r="MJM7" s="320"/>
      <c r="MJN7" s="320"/>
      <c r="MJO7" s="320"/>
      <c r="MJP7" s="320"/>
      <c r="MJQ7" s="320"/>
      <c r="MJR7" s="320"/>
      <c r="MJS7" s="320"/>
      <c r="MJT7" s="320"/>
      <c r="MJU7" s="320"/>
      <c r="MJV7" s="320"/>
      <c r="MJW7" s="320"/>
      <c r="MJX7" s="320"/>
      <c r="MJY7" s="320"/>
      <c r="MJZ7" s="320"/>
      <c r="MKA7" s="320"/>
      <c r="MKB7" s="320"/>
      <c r="MKC7" s="320"/>
      <c r="MKD7" s="320"/>
      <c r="MKE7" s="320"/>
      <c r="MKF7" s="320"/>
      <c r="MKG7" s="320"/>
      <c r="MKH7" s="320"/>
      <c r="MKI7" s="320"/>
      <c r="MKJ7" s="320"/>
      <c r="MKK7" s="320"/>
      <c r="MKL7" s="320"/>
      <c r="MKM7" s="320"/>
      <c r="MKN7" s="320"/>
      <c r="MKO7" s="320"/>
      <c r="MKP7" s="320"/>
      <c r="MKQ7" s="320"/>
      <c r="MKR7" s="320"/>
      <c r="MKS7" s="320"/>
      <c r="MKT7" s="320"/>
      <c r="MKU7" s="320"/>
      <c r="MKV7" s="320"/>
      <c r="MKW7" s="320"/>
      <c r="MKX7" s="320"/>
      <c r="MKY7" s="320"/>
      <c r="MKZ7" s="320"/>
      <c r="MLA7" s="320"/>
      <c r="MLB7" s="320"/>
      <c r="MLC7" s="320"/>
      <c r="MLD7" s="320"/>
      <c r="MLE7" s="320"/>
      <c r="MLF7" s="320"/>
      <c r="MLG7" s="320"/>
      <c r="MLH7" s="320"/>
      <c r="MLI7" s="320"/>
      <c r="MLJ7" s="320"/>
      <c r="MLK7" s="320"/>
      <c r="MLL7" s="320"/>
      <c r="MLM7" s="320"/>
      <c r="MLN7" s="320"/>
      <c r="MLO7" s="320"/>
      <c r="MLP7" s="320"/>
      <c r="MLQ7" s="320"/>
      <c r="MLR7" s="320"/>
      <c r="MLS7" s="320"/>
      <c r="MLT7" s="320"/>
      <c r="MLU7" s="320"/>
      <c r="MLV7" s="320"/>
      <c r="MLW7" s="320"/>
      <c r="MLX7" s="320"/>
      <c r="MLY7" s="320"/>
      <c r="MLZ7" s="320"/>
      <c r="MMA7" s="320"/>
      <c r="MMB7" s="320"/>
      <c r="MMC7" s="320"/>
      <c r="MMD7" s="320"/>
      <c r="MME7" s="320"/>
      <c r="MMF7" s="320"/>
      <c r="MMG7" s="320"/>
      <c r="MMH7" s="320"/>
      <c r="MMI7" s="320"/>
      <c r="MMJ7" s="320"/>
      <c r="MMK7" s="320"/>
      <c r="MML7" s="320"/>
      <c r="MMM7" s="320"/>
      <c r="MMN7" s="320"/>
      <c r="MMO7" s="320"/>
      <c r="MMP7" s="320"/>
      <c r="MMQ7" s="320"/>
      <c r="MMR7" s="320"/>
      <c r="MMS7" s="320"/>
      <c r="MMT7" s="320"/>
      <c r="MMU7" s="320"/>
      <c r="MMV7" s="320"/>
      <c r="MMW7" s="320"/>
      <c r="MMX7" s="320"/>
      <c r="MMY7" s="320"/>
      <c r="MMZ7" s="320"/>
      <c r="MNA7" s="320"/>
      <c r="MNB7" s="320"/>
      <c r="MNC7" s="320"/>
      <c r="MND7" s="320"/>
      <c r="MNE7" s="320"/>
      <c r="MNF7" s="320"/>
      <c r="MNG7" s="320"/>
      <c r="MNH7" s="320"/>
      <c r="MNI7" s="320"/>
      <c r="MNJ7" s="320"/>
      <c r="MNK7" s="320"/>
      <c r="MNL7" s="320"/>
      <c r="MNM7" s="320"/>
      <c r="MNN7" s="320"/>
      <c r="MNO7" s="320"/>
      <c r="MNP7" s="320"/>
      <c r="MNQ7" s="320"/>
      <c r="MNR7" s="320"/>
      <c r="MNS7" s="320"/>
      <c r="MNT7" s="320"/>
      <c r="MNU7" s="320"/>
      <c r="MNV7" s="320"/>
      <c r="MNW7" s="320"/>
      <c r="MNX7" s="320"/>
      <c r="MNY7" s="320"/>
      <c r="MNZ7" s="320"/>
      <c r="MOA7" s="320"/>
      <c r="MOB7" s="320"/>
      <c r="MOC7" s="320"/>
      <c r="MOD7" s="320"/>
      <c r="MOE7" s="320"/>
      <c r="MOF7" s="320"/>
      <c r="MOG7" s="320"/>
      <c r="MOH7" s="320"/>
      <c r="MOI7" s="320"/>
      <c r="MOJ7" s="320"/>
      <c r="MOK7" s="320"/>
      <c r="MOL7" s="320"/>
      <c r="MOM7" s="320"/>
      <c r="MON7" s="320"/>
      <c r="MOO7" s="320"/>
      <c r="MOP7" s="320"/>
      <c r="MOQ7" s="320"/>
      <c r="MOR7" s="320"/>
      <c r="MOS7" s="320"/>
      <c r="MOT7" s="320"/>
      <c r="MOU7" s="320"/>
      <c r="MOV7" s="320"/>
      <c r="MOW7" s="320"/>
      <c r="MOX7" s="320"/>
      <c r="MOY7" s="320"/>
      <c r="MOZ7" s="320"/>
      <c r="MPA7" s="320"/>
      <c r="MPB7" s="320"/>
      <c r="MPC7" s="320"/>
      <c r="MPD7" s="320"/>
      <c r="MPE7" s="320"/>
      <c r="MPF7" s="320"/>
      <c r="MPG7" s="320"/>
      <c r="MPH7" s="320"/>
      <c r="MPI7" s="320"/>
      <c r="MPJ7" s="320"/>
      <c r="MPK7" s="320"/>
      <c r="MPL7" s="320"/>
      <c r="MPM7" s="320"/>
      <c r="MPN7" s="320"/>
      <c r="MPO7" s="320"/>
      <c r="MPP7" s="320"/>
      <c r="MPQ7" s="320"/>
      <c r="MPR7" s="320"/>
      <c r="MPS7" s="320"/>
      <c r="MPT7" s="320"/>
      <c r="MPU7" s="320"/>
      <c r="MPV7" s="320"/>
      <c r="MPW7" s="320"/>
      <c r="MPX7" s="320"/>
      <c r="MPY7" s="320"/>
      <c r="MPZ7" s="320"/>
      <c r="MQA7" s="320"/>
      <c r="MQB7" s="320"/>
      <c r="MQC7" s="320"/>
      <c r="MQD7" s="320"/>
      <c r="MQE7" s="320"/>
      <c r="MQF7" s="320"/>
      <c r="MQG7" s="320"/>
      <c r="MQH7" s="320"/>
      <c r="MQI7" s="320"/>
      <c r="MQJ7" s="320"/>
      <c r="MQK7" s="320"/>
      <c r="MQL7" s="320"/>
      <c r="MQM7" s="320"/>
      <c r="MQN7" s="320"/>
      <c r="MQO7" s="320"/>
      <c r="MQP7" s="320"/>
      <c r="MQQ7" s="320"/>
      <c r="MQR7" s="320"/>
      <c r="MQS7" s="320"/>
      <c r="MQT7" s="320"/>
      <c r="MQU7" s="320"/>
      <c r="MQV7" s="320"/>
      <c r="MQW7" s="320"/>
      <c r="MQX7" s="320"/>
      <c r="MQY7" s="320"/>
      <c r="MQZ7" s="320"/>
      <c r="MRA7" s="320"/>
      <c r="MRB7" s="320"/>
      <c r="MRC7" s="320"/>
      <c r="MRD7" s="320"/>
      <c r="MRE7" s="320"/>
      <c r="MRF7" s="320"/>
      <c r="MRG7" s="320"/>
      <c r="MRH7" s="320"/>
      <c r="MRI7" s="320"/>
      <c r="MRJ7" s="320"/>
      <c r="MRK7" s="320"/>
      <c r="MRL7" s="320"/>
      <c r="MRM7" s="320"/>
      <c r="MRN7" s="320"/>
      <c r="MRO7" s="320"/>
      <c r="MRP7" s="320"/>
      <c r="MRQ7" s="320"/>
      <c r="MRR7" s="320"/>
      <c r="MRS7" s="320"/>
      <c r="MRT7" s="320"/>
      <c r="MRU7" s="320"/>
      <c r="MRV7" s="320"/>
      <c r="MRW7" s="320"/>
      <c r="MRX7" s="320"/>
      <c r="MRY7" s="320"/>
      <c r="MRZ7" s="320"/>
      <c r="MSA7" s="320"/>
      <c r="MSB7" s="320"/>
      <c r="MSC7" s="320"/>
      <c r="MSD7" s="320"/>
      <c r="MSE7" s="320"/>
      <c r="MSF7" s="320"/>
      <c r="MSG7" s="320"/>
      <c r="MSH7" s="320"/>
      <c r="MSI7" s="320"/>
      <c r="MSJ7" s="320"/>
      <c r="MSK7" s="320"/>
      <c r="MSL7" s="320"/>
      <c r="MSM7" s="320"/>
      <c r="MSN7" s="320"/>
      <c r="MSO7" s="320"/>
      <c r="MSP7" s="320"/>
      <c r="MSQ7" s="320"/>
      <c r="MSR7" s="320"/>
      <c r="MSS7" s="320"/>
      <c r="MST7" s="320"/>
      <c r="MSU7" s="320"/>
      <c r="MSV7" s="320"/>
      <c r="MSW7" s="320"/>
      <c r="MSX7" s="320"/>
      <c r="MSY7" s="320"/>
      <c r="MSZ7" s="320"/>
      <c r="MTA7" s="320"/>
      <c r="MTB7" s="320"/>
      <c r="MTC7" s="320"/>
      <c r="MTD7" s="320"/>
      <c r="MTE7" s="320"/>
      <c r="MTF7" s="320"/>
      <c r="MTG7" s="320"/>
      <c r="MTH7" s="320"/>
      <c r="MTI7" s="320"/>
      <c r="MTJ7" s="320"/>
      <c r="MTK7" s="320"/>
      <c r="MTL7" s="320"/>
      <c r="MTM7" s="320"/>
      <c r="MTN7" s="320"/>
      <c r="MTO7" s="320"/>
      <c r="MTP7" s="320"/>
      <c r="MTQ7" s="320"/>
      <c r="MTR7" s="320"/>
      <c r="MTS7" s="320"/>
      <c r="MTT7" s="320"/>
      <c r="MTU7" s="320"/>
      <c r="MTV7" s="320"/>
      <c r="MTW7" s="320"/>
      <c r="MTX7" s="320"/>
      <c r="MTY7" s="320"/>
      <c r="MTZ7" s="320"/>
      <c r="MUA7" s="320"/>
      <c r="MUB7" s="320"/>
      <c r="MUC7" s="320"/>
      <c r="MUD7" s="320"/>
      <c r="MUE7" s="320"/>
      <c r="MUF7" s="320"/>
      <c r="MUG7" s="320"/>
      <c r="MUH7" s="320"/>
      <c r="MUI7" s="320"/>
      <c r="MUJ7" s="320"/>
      <c r="MUK7" s="320"/>
      <c r="MUL7" s="320"/>
      <c r="MUM7" s="320"/>
      <c r="MUN7" s="320"/>
      <c r="MUO7" s="320"/>
      <c r="MUP7" s="320"/>
      <c r="MUQ7" s="320"/>
      <c r="MUR7" s="320"/>
      <c r="MUS7" s="320"/>
      <c r="MUT7" s="320"/>
      <c r="MUU7" s="320"/>
      <c r="MUV7" s="320"/>
      <c r="MUW7" s="320"/>
      <c r="MUX7" s="320"/>
      <c r="MUY7" s="320"/>
      <c r="MUZ7" s="320"/>
      <c r="MVA7" s="320"/>
      <c r="MVB7" s="320"/>
      <c r="MVC7" s="320"/>
      <c r="MVD7" s="320"/>
      <c r="MVE7" s="320"/>
      <c r="MVF7" s="320"/>
      <c r="MVG7" s="320"/>
      <c r="MVH7" s="320"/>
      <c r="MVI7" s="320"/>
      <c r="MVJ7" s="320"/>
      <c r="MVK7" s="320"/>
      <c r="MVL7" s="320"/>
      <c r="MVM7" s="320"/>
      <c r="MVN7" s="320"/>
      <c r="MVO7" s="320"/>
      <c r="MVP7" s="320"/>
      <c r="MVQ7" s="320"/>
      <c r="MVR7" s="320"/>
      <c r="MVS7" s="320"/>
      <c r="MVT7" s="320"/>
      <c r="MVU7" s="320"/>
      <c r="MVV7" s="320"/>
      <c r="MVW7" s="320"/>
      <c r="MVX7" s="320"/>
      <c r="MVY7" s="320"/>
      <c r="MVZ7" s="320"/>
      <c r="MWA7" s="320"/>
      <c r="MWB7" s="320"/>
      <c r="MWC7" s="320"/>
      <c r="MWD7" s="320"/>
      <c r="MWE7" s="320"/>
      <c r="MWF7" s="320"/>
      <c r="MWG7" s="320"/>
      <c r="MWH7" s="320"/>
      <c r="MWI7" s="320"/>
      <c r="MWJ7" s="320"/>
      <c r="MWK7" s="320"/>
      <c r="MWL7" s="320"/>
      <c r="MWM7" s="320"/>
      <c r="MWN7" s="320"/>
      <c r="MWO7" s="320"/>
      <c r="MWP7" s="320"/>
      <c r="MWQ7" s="320"/>
      <c r="MWR7" s="320"/>
      <c r="MWS7" s="320"/>
      <c r="MWT7" s="320"/>
      <c r="MWU7" s="320"/>
      <c r="MWV7" s="320"/>
      <c r="MWW7" s="320"/>
      <c r="MWX7" s="320"/>
      <c r="MWY7" s="320"/>
      <c r="MWZ7" s="320"/>
      <c r="MXA7" s="320"/>
      <c r="MXB7" s="320"/>
      <c r="MXC7" s="320"/>
      <c r="MXD7" s="320"/>
      <c r="MXE7" s="320"/>
      <c r="MXF7" s="320"/>
      <c r="MXG7" s="320"/>
      <c r="MXH7" s="320"/>
      <c r="MXI7" s="320"/>
      <c r="MXJ7" s="320"/>
      <c r="MXK7" s="320"/>
      <c r="MXL7" s="320"/>
      <c r="MXM7" s="320"/>
      <c r="MXN7" s="320"/>
      <c r="MXO7" s="320"/>
      <c r="MXP7" s="320"/>
      <c r="MXQ7" s="320"/>
      <c r="MXR7" s="320"/>
      <c r="MXS7" s="320"/>
      <c r="MXT7" s="320"/>
      <c r="MXU7" s="320"/>
      <c r="MXV7" s="320"/>
      <c r="MXW7" s="320"/>
      <c r="MXX7" s="320"/>
      <c r="MXY7" s="320"/>
      <c r="MXZ7" s="320"/>
      <c r="MYA7" s="320"/>
      <c r="MYB7" s="320"/>
      <c r="MYC7" s="320"/>
      <c r="MYD7" s="320"/>
      <c r="MYE7" s="320"/>
      <c r="MYF7" s="320"/>
      <c r="MYG7" s="320"/>
      <c r="MYH7" s="320"/>
      <c r="MYI7" s="320"/>
      <c r="MYJ7" s="320"/>
      <c r="MYK7" s="320"/>
      <c r="MYL7" s="320"/>
      <c r="MYM7" s="320"/>
      <c r="MYN7" s="320"/>
      <c r="MYO7" s="320"/>
      <c r="MYP7" s="320"/>
      <c r="MYQ7" s="320"/>
      <c r="MYR7" s="320"/>
      <c r="MYS7" s="320"/>
      <c r="MYT7" s="320"/>
      <c r="MYU7" s="320"/>
      <c r="MYV7" s="320"/>
      <c r="MYW7" s="320"/>
      <c r="MYX7" s="320"/>
      <c r="MYY7" s="320"/>
      <c r="MYZ7" s="320"/>
      <c r="MZA7" s="320"/>
      <c r="MZB7" s="320"/>
      <c r="MZC7" s="320"/>
      <c r="MZD7" s="320"/>
      <c r="MZE7" s="320"/>
      <c r="MZF7" s="320"/>
      <c r="MZG7" s="320"/>
      <c r="MZH7" s="320"/>
      <c r="MZI7" s="320"/>
      <c r="MZJ7" s="320"/>
      <c r="MZK7" s="320"/>
      <c r="MZL7" s="320"/>
      <c r="MZM7" s="320"/>
      <c r="MZN7" s="320"/>
      <c r="MZO7" s="320"/>
      <c r="MZP7" s="320"/>
      <c r="MZQ7" s="320"/>
      <c r="MZR7" s="320"/>
      <c r="MZS7" s="320"/>
      <c r="MZT7" s="320"/>
      <c r="MZU7" s="320"/>
      <c r="MZV7" s="320"/>
      <c r="MZW7" s="320"/>
      <c r="MZX7" s="320"/>
      <c r="MZY7" s="320"/>
      <c r="MZZ7" s="320"/>
      <c r="NAA7" s="320"/>
      <c r="NAB7" s="320"/>
      <c r="NAC7" s="320"/>
      <c r="NAD7" s="320"/>
      <c r="NAE7" s="320"/>
      <c r="NAF7" s="320"/>
      <c r="NAG7" s="320"/>
      <c r="NAH7" s="320"/>
      <c r="NAI7" s="320"/>
      <c r="NAJ7" s="320"/>
      <c r="NAK7" s="320"/>
      <c r="NAL7" s="320"/>
      <c r="NAM7" s="320"/>
      <c r="NAN7" s="320"/>
      <c r="NAO7" s="320"/>
      <c r="NAP7" s="320"/>
      <c r="NAQ7" s="320"/>
      <c r="NAR7" s="320"/>
      <c r="NAS7" s="320"/>
      <c r="NAT7" s="320"/>
      <c r="NAU7" s="320"/>
      <c r="NAV7" s="320"/>
      <c r="NAW7" s="320"/>
      <c r="NAX7" s="320"/>
      <c r="NAY7" s="320"/>
      <c r="NAZ7" s="320"/>
      <c r="NBA7" s="320"/>
      <c r="NBB7" s="320"/>
      <c r="NBC7" s="320"/>
      <c r="NBD7" s="320"/>
      <c r="NBE7" s="320"/>
      <c r="NBF7" s="320"/>
      <c r="NBG7" s="320"/>
      <c r="NBH7" s="320"/>
      <c r="NBI7" s="320"/>
      <c r="NBJ7" s="320"/>
      <c r="NBK7" s="320"/>
      <c r="NBL7" s="320"/>
      <c r="NBM7" s="320"/>
      <c r="NBN7" s="320"/>
      <c r="NBO7" s="320"/>
      <c r="NBP7" s="320"/>
      <c r="NBQ7" s="320"/>
      <c r="NBR7" s="320"/>
      <c r="NBS7" s="320"/>
      <c r="NBT7" s="320"/>
      <c r="NBU7" s="320"/>
      <c r="NBV7" s="320"/>
      <c r="NBW7" s="320"/>
      <c r="NBX7" s="320"/>
      <c r="NBY7" s="320"/>
      <c r="NBZ7" s="320"/>
      <c r="NCA7" s="320"/>
      <c r="NCB7" s="320"/>
      <c r="NCC7" s="320"/>
      <c r="NCD7" s="320"/>
      <c r="NCE7" s="320"/>
      <c r="NCF7" s="320"/>
      <c r="NCG7" s="320"/>
      <c r="NCH7" s="320"/>
      <c r="NCI7" s="320"/>
      <c r="NCJ7" s="320"/>
      <c r="NCK7" s="320"/>
      <c r="NCL7" s="320"/>
      <c r="NCM7" s="320"/>
      <c r="NCN7" s="320"/>
      <c r="NCO7" s="320"/>
      <c r="NCP7" s="320"/>
      <c r="NCQ7" s="320"/>
      <c r="NCR7" s="320"/>
      <c r="NCS7" s="320"/>
      <c r="NCT7" s="320"/>
      <c r="NCU7" s="320"/>
      <c r="NCV7" s="320"/>
      <c r="NCW7" s="320"/>
      <c r="NCX7" s="320"/>
      <c r="NCY7" s="320"/>
      <c r="NCZ7" s="320"/>
      <c r="NDA7" s="320"/>
      <c r="NDB7" s="320"/>
      <c r="NDC7" s="320"/>
      <c r="NDD7" s="320"/>
      <c r="NDE7" s="320"/>
      <c r="NDF7" s="320"/>
      <c r="NDG7" s="320"/>
      <c r="NDH7" s="320"/>
      <c r="NDI7" s="320"/>
      <c r="NDJ7" s="320"/>
      <c r="NDK7" s="320"/>
      <c r="NDL7" s="320"/>
      <c r="NDM7" s="320"/>
      <c r="NDN7" s="320"/>
      <c r="NDO7" s="320"/>
      <c r="NDP7" s="320"/>
      <c r="NDQ7" s="320"/>
      <c r="NDR7" s="320"/>
      <c r="NDS7" s="320"/>
      <c r="NDT7" s="320"/>
      <c r="NDU7" s="320"/>
      <c r="NDV7" s="320"/>
      <c r="NDW7" s="320"/>
      <c r="NDX7" s="320"/>
      <c r="NDY7" s="320"/>
      <c r="NDZ7" s="320"/>
      <c r="NEA7" s="320"/>
      <c r="NEB7" s="320"/>
      <c r="NEC7" s="320"/>
      <c r="NED7" s="320"/>
      <c r="NEE7" s="320"/>
      <c r="NEF7" s="320"/>
      <c r="NEG7" s="320"/>
      <c r="NEH7" s="320"/>
      <c r="NEI7" s="320"/>
      <c r="NEJ7" s="320"/>
      <c r="NEK7" s="320"/>
      <c r="NEL7" s="320"/>
      <c r="NEM7" s="320"/>
      <c r="NEN7" s="320"/>
      <c r="NEO7" s="320"/>
      <c r="NEP7" s="320"/>
      <c r="NEQ7" s="320"/>
      <c r="NER7" s="320"/>
      <c r="NES7" s="320"/>
      <c r="NET7" s="320"/>
      <c r="NEU7" s="320"/>
      <c r="NEV7" s="320"/>
      <c r="NEW7" s="320"/>
      <c r="NEX7" s="320"/>
      <c r="NEY7" s="320"/>
      <c r="NEZ7" s="320"/>
      <c r="NFA7" s="320"/>
      <c r="NFB7" s="320"/>
      <c r="NFC7" s="320"/>
      <c r="NFD7" s="320"/>
      <c r="NFE7" s="320"/>
      <c r="NFF7" s="320"/>
      <c r="NFG7" s="320"/>
      <c r="NFH7" s="320"/>
      <c r="NFI7" s="320"/>
      <c r="NFJ7" s="320"/>
      <c r="NFK7" s="320"/>
      <c r="NFL7" s="320"/>
      <c r="NFM7" s="320"/>
      <c r="NFN7" s="320"/>
      <c r="NFO7" s="320"/>
      <c r="NFP7" s="320"/>
      <c r="NFQ7" s="320"/>
      <c r="NFR7" s="320"/>
      <c r="NFS7" s="320"/>
      <c r="NFT7" s="320"/>
      <c r="NFU7" s="320"/>
      <c r="NFV7" s="320"/>
      <c r="NFW7" s="320"/>
      <c r="NFX7" s="320"/>
      <c r="NFY7" s="320"/>
      <c r="NFZ7" s="320"/>
      <c r="NGA7" s="320"/>
      <c r="NGB7" s="320"/>
      <c r="NGC7" s="320"/>
      <c r="NGD7" s="320"/>
      <c r="NGE7" s="320"/>
      <c r="NGF7" s="320"/>
      <c r="NGG7" s="320"/>
      <c r="NGH7" s="320"/>
      <c r="NGI7" s="320"/>
      <c r="NGJ7" s="320"/>
      <c r="NGK7" s="320"/>
      <c r="NGL7" s="320"/>
      <c r="NGM7" s="320"/>
      <c r="NGN7" s="320"/>
      <c r="NGO7" s="320"/>
      <c r="NGP7" s="320"/>
      <c r="NGQ7" s="320"/>
      <c r="NGR7" s="320"/>
      <c r="NGS7" s="320"/>
      <c r="NGT7" s="320"/>
      <c r="NGU7" s="320"/>
      <c r="NGV7" s="320"/>
      <c r="NGW7" s="320"/>
      <c r="NGX7" s="320"/>
      <c r="NGY7" s="320"/>
      <c r="NGZ7" s="320"/>
      <c r="NHA7" s="320"/>
      <c r="NHB7" s="320"/>
      <c r="NHC7" s="320"/>
      <c r="NHD7" s="320"/>
      <c r="NHE7" s="320"/>
      <c r="NHF7" s="320"/>
      <c r="NHG7" s="320"/>
      <c r="NHH7" s="320"/>
      <c r="NHI7" s="320"/>
      <c r="NHJ7" s="320"/>
      <c r="NHK7" s="320"/>
      <c r="NHL7" s="320"/>
      <c r="NHM7" s="320"/>
      <c r="NHN7" s="320"/>
      <c r="NHO7" s="320"/>
      <c r="NHP7" s="320"/>
      <c r="NHQ7" s="320"/>
      <c r="NHR7" s="320"/>
      <c r="NHS7" s="320"/>
      <c r="NHT7" s="320"/>
      <c r="NHU7" s="320"/>
      <c r="NHV7" s="320"/>
      <c r="NHW7" s="320"/>
      <c r="NHX7" s="320"/>
      <c r="NHY7" s="320"/>
      <c r="NHZ7" s="320"/>
      <c r="NIA7" s="320"/>
      <c r="NIB7" s="320"/>
      <c r="NIC7" s="320"/>
      <c r="NID7" s="320"/>
      <c r="NIE7" s="320"/>
      <c r="NIF7" s="320"/>
      <c r="NIG7" s="320"/>
      <c r="NIH7" s="320"/>
      <c r="NII7" s="320"/>
      <c r="NIJ7" s="320"/>
      <c r="NIK7" s="320"/>
      <c r="NIL7" s="320"/>
      <c r="NIM7" s="320"/>
      <c r="NIN7" s="320"/>
      <c r="NIO7" s="320"/>
      <c r="NIP7" s="320"/>
      <c r="NIQ7" s="320"/>
      <c r="NIR7" s="320"/>
      <c r="NIS7" s="320"/>
      <c r="NIT7" s="320"/>
      <c r="NIU7" s="320"/>
      <c r="NIV7" s="320"/>
      <c r="NIW7" s="320"/>
      <c r="NIX7" s="320"/>
      <c r="NIY7" s="320"/>
      <c r="NIZ7" s="320"/>
      <c r="NJA7" s="320"/>
      <c r="NJB7" s="320"/>
      <c r="NJC7" s="320"/>
      <c r="NJD7" s="320"/>
      <c r="NJE7" s="320"/>
      <c r="NJF7" s="320"/>
      <c r="NJG7" s="320"/>
      <c r="NJH7" s="320"/>
      <c r="NJI7" s="320"/>
      <c r="NJJ7" s="320"/>
      <c r="NJK7" s="320"/>
      <c r="NJL7" s="320"/>
      <c r="NJM7" s="320"/>
      <c r="NJN7" s="320"/>
      <c r="NJO7" s="320"/>
      <c r="NJP7" s="320"/>
      <c r="NJQ7" s="320"/>
      <c r="NJR7" s="320"/>
      <c r="NJS7" s="320"/>
      <c r="NJT7" s="320"/>
      <c r="NJU7" s="320"/>
      <c r="NJV7" s="320"/>
      <c r="NJW7" s="320"/>
      <c r="NJX7" s="320"/>
      <c r="NJY7" s="320"/>
      <c r="NJZ7" s="320"/>
      <c r="NKA7" s="320"/>
      <c r="NKB7" s="320"/>
      <c r="NKC7" s="320"/>
      <c r="NKD7" s="320"/>
      <c r="NKE7" s="320"/>
      <c r="NKF7" s="320"/>
      <c r="NKG7" s="320"/>
      <c r="NKH7" s="320"/>
      <c r="NKI7" s="320"/>
      <c r="NKJ7" s="320"/>
      <c r="NKK7" s="320"/>
      <c r="NKL7" s="320"/>
      <c r="NKM7" s="320"/>
      <c r="NKN7" s="320"/>
      <c r="NKO7" s="320"/>
      <c r="NKP7" s="320"/>
      <c r="NKQ7" s="320"/>
      <c r="NKR7" s="320"/>
      <c r="NKS7" s="320"/>
      <c r="NKT7" s="320"/>
      <c r="NKU7" s="320"/>
      <c r="NKV7" s="320"/>
      <c r="NKW7" s="320"/>
      <c r="NKX7" s="320"/>
      <c r="NKY7" s="320"/>
      <c r="NKZ7" s="320"/>
      <c r="NLA7" s="320"/>
      <c r="NLB7" s="320"/>
      <c r="NLC7" s="320"/>
      <c r="NLD7" s="320"/>
      <c r="NLE7" s="320"/>
      <c r="NLF7" s="320"/>
      <c r="NLG7" s="320"/>
      <c r="NLH7" s="320"/>
      <c r="NLI7" s="320"/>
      <c r="NLJ7" s="320"/>
      <c r="NLK7" s="320"/>
      <c r="NLL7" s="320"/>
      <c r="NLM7" s="320"/>
      <c r="NLN7" s="320"/>
      <c r="NLO7" s="320"/>
      <c r="NLP7" s="320"/>
      <c r="NLQ7" s="320"/>
      <c r="NLR7" s="320"/>
      <c r="NLS7" s="320"/>
      <c r="NLT7" s="320"/>
      <c r="NLU7" s="320"/>
      <c r="NLV7" s="320"/>
      <c r="NLW7" s="320"/>
      <c r="NLX7" s="320"/>
      <c r="NLY7" s="320"/>
      <c r="NLZ7" s="320"/>
      <c r="NMA7" s="320"/>
      <c r="NMB7" s="320"/>
      <c r="NMC7" s="320"/>
      <c r="NMD7" s="320"/>
      <c r="NME7" s="320"/>
      <c r="NMF7" s="320"/>
      <c r="NMG7" s="320"/>
      <c r="NMH7" s="320"/>
      <c r="NMI7" s="320"/>
      <c r="NMJ7" s="320"/>
      <c r="NMK7" s="320"/>
      <c r="NML7" s="320"/>
      <c r="NMM7" s="320"/>
      <c r="NMN7" s="320"/>
      <c r="NMO7" s="320"/>
      <c r="NMP7" s="320"/>
      <c r="NMQ7" s="320"/>
      <c r="NMR7" s="320"/>
      <c r="NMS7" s="320"/>
      <c r="NMT7" s="320"/>
      <c r="NMU7" s="320"/>
      <c r="NMV7" s="320"/>
      <c r="NMW7" s="320"/>
      <c r="NMX7" s="320"/>
      <c r="NMY7" s="320"/>
      <c r="NMZ7" s="320"/>
      <c r="NNA7" s="320"/>
      <c r="NNB7" s="320"/>
      <c r="NNC7" s="320"/>
      <c r="NND7" s="320"/>
      <c r="NNE7" s="320"/>
      <c r="NNF7" s="320"/>
      <c r="NNG7" s="320"/>
      <c r="NNH7" s="320"/>
      <c r="NNI7" s="320"/>
      <c r="NNJ7" s="320"/>
      <c r="NNK7" s="320"/>
      <c r="NNL7" s="320"/>
      <c r="NNM7" s="320"/>
      <c r="NNN7" s="320"/>
      <c r="NNO7" s="320"/>
      <c r="NNP7" s="320"/>
      <c r="NNQ7" s="320"/>
      <c r="NNR7" s="320"/>
      <c r="NNS7" s="320"/>
      <c r="NNT7" s="320"/>
      <c r="NNU7" s="320"/>
      <c r="NNV7" s="320"/>
      <c r="NNW7" s="320"/>
      <c r="NNX7" s="320"/>
      <c r="NNY7" s="320"/>
      <c r="NNZ7" s="320"/>
      <c r="NOA7" s="320"/>
      <c r="NOB7" s="320"/>
      <c r="NOC7" s="320"/>
      <c r="NOD7" s="320"/>
      <c r="NOE7" s="320"/>
      <c r="NOF7" s="320"/>
      <c r="NOG7" s="320"/>
      <c r="NOH7" s="320"/>
      <c r="NOI7" s="320"/>
      <c r="NOJ7" s="320"/>
      <c r="NOK7" s="320"/>
      <c r="NOL7" s="320"/>
      <c r="NOM7" s="320"/>
      <c r="NON7" s="320"/>
      <c r="NOO7" s="320"/>
      <c r="NOP7" s="320"/>
      <c r="NOQ7" s="320"/>
      <c r="NOR7" s="320"/>
      <c r="NOS7" s="320"/>
      <c r="NOT7" s="320"/>
      <c r="NOU7" s="320"/>
      <c r="NOV7" s="320"/>
      <c r="NOW7" s="320"/>
      <c r="NOX7" s="320"/>
      <c r="NOY7" s="320"/>
      <c r="NOZ7" s="320"/>
      <c r="NPA7" s="320"/>
      <c r="NPB7" s="320"/>
      <c r="NPC7" s="320"/>
      <c r="NPD7" s="320"/>
      <c r="NPE7" s="320"/>
      <c r="NPF7" s="320"/>
      <c r="NPG7" s="320"/>
      <c r="NPH7" s="320"/>
      <c r="NPI7" s="320"/>
      <c r="NPJ7" s="320"/>
      <c r="NPK7" s="320"/>
      <c r="NPL7" s="320"/>
      <c r="NPM7" s="320"/>
      <c r="NPN7" s="320"/>
      <c r="NPO7" s="320"/>
      <c r="NPP7" s="320"/>
      <c r="NPQ7" s="320"/>
      <c r="NPR7" s="320"/>
      <c r="NPS7" s="320"/>
      <c r="NPT7" s="320"/>
      <c r="NPU7" s="320"/>
      <c r="NPV7" s="320"/>
      <c r="NPW7" s="320"/>
      <c r="NPX7" s="320"/>
      <c r="NPY7" s="320"/>
      <c r="NPZ7" s="320"/>
      <c r="NQA7" s="320"/>
      <c r="NQB7" s="320"/>
      <c r="NQC7" s="320"/>
      <c r="NQD7" s="320"/>
      <c r="NQE7" s="320"/>
      <c r="NQF7" s="320"/>
      <c r="NQG7" s="320"/>
      <c r="NQH7" s="320"/>
      <c r="NQI7" s="320"/>
      <c r="NQJ7" s="320"/>
      <c r="NQK7" s="320"/>
      <c r="NQL7" s="320"/>
      <c r="NQM7" s="320"/>
      <c r="NQN7" s="320"/>
      <c r="NQO7" s="320"/>
      <c r="NQP7" s="320"/>
      <c r="NQQ7" s="320"/>
      <c r="NQR7" s="320"/>
      <c r="NQS7" s="320"/>
      <c r="NQT7" s="320"/>
      <c r="NQU7" s="320"/>
      <c r="NQV7" s="320"/>
      <c r="NQW7" s="320"/>
      <c r="NQX7" s="320"/>
      <c r="NQY7" s="320"/>
      <c r="NQZ7" s="320"/>
      <c r="NRA7" s="320"/>
      <c r="NRB7" s="320"/>
      <c r="NRC7" s="320"/>
      <c r="NRD7" s="320"/>
      <c r="NRE7" s="320"/>
      <c r="NRF7" s="320"/>
      <c r="NRG7" s="320"/>
      <c r="NRH7" s="320"/>
      <c r="NRI7" s="320"/>
      <c r="NRJ7" s="320"/>
      <c r="NRK7" s="320"/>
      <c r="NRL7" s="320"/>
      <c r="NRM7" s="320"/>
      <c r="NRN7" s="320"/>
      <c r="NRO7" s="320"/>
      <c r="NRP7" s="320"/>
      <c r="NRQ7" s="320"/>
      <c r="NRR7" s="320"/>
      <c r="NRS7" s="320"/>
      <c r="NRT7" s="320"/>
      <c r="NRU7" s="320"/>
      <c r="NRV7" s="320"/>
      <c r="NRW7" s="320"/>
      <c r="NRX7" s="320"/>
      <c r="NRY7" s="320"/>
      <c r="NRZ7" s="320"/>
      <c r="NSA7" s="320"/>
      <c r="NSB7" s="320"/>
      <c r="NSC7" s="320"/>
      <c r="NSD7" s="320"/>
      <c r="NSE7" s="320"/>
      <c r="NSF7" s="320"/>
      <c r="NSG7" s="320"/>
      <c r="NSH7" s="320"/>
      <c r="NSI7" s="320"/>
      <c r="NSJ7" s="320"/>
      <c r="NSK7" s="320"/>
      <c r="NSL7" s="320"/>
      <c r="NSM7" s="320"/>
      <c r="NSN7" s="320"/>
      <c r="NSO7" s="320"/>
      <c r="NSP7" s="320"/>
      <c r="NSQ7" s="320"/>
      <c r="NSR7" s="320"/>
      <c r="NSS7" s="320"/>
      <c r="NST7" s="320"/>
      <c r="NSU7" s="320"/>
      <c r="NSV7" s="320"/>
      <c r="NSW7" s="320"/>
      <c r="NSX7" s="320"/>
      <c r="NSY7" s="320"/>
      <c r="NSZ7" s="320"/>
      <c r="NTA7" s="320"/>
      <c r="NTB7" s="320"/>
      <c r="NTC7" s="320"/>
      <c r="NTD7" s="320"/>
      <c r="NTE7" s="320"/>
      <c r="NTF7" s="320"/>
      <c r="NTG7" s="320"/>
      <c r="NTH7" s="320"/>
      <c r="NTI7" s="320"/>
      <c r="NTJ7" s="320"/>
      <c r="NTK7" s="320"/>
      <c r="NTL7" s="320"/>
      <c r="NTM7" s="320"/>
      <c r="NTN7" s="320"/>
      <c r="NTO7" s="320"/>
      <c r="NTP7" s="320"/>
      <c r="NTQ7" s="320"/>
      <c r="NTR7" s="320"/>
      <c r="NTS7" s="320"/>
      <c r="NTT7" s="320"/>
      <c r="NTU7" s="320"/>
      <c r="NTV7" s="320"/>
      <c r="NTW7" s="320"/>
      <c r="NTX7" s="320"/>
      <c r="NTY7" s="320"/>
      <c r="NTZ7" s="320"/>
      <c r="NUA7" s="320"/>
      <c r="NUB7" s="320"/>
      <c r="NUC7" s="320"/>
      <c r="NUD7" s="320"/>
      <c r="NUE7" s="320"/>
      <c r="NUF7" s="320"/>
      <c r="NUG7" s="320"/>
      <c r="NUH7" s="320"/>
      <c r="NUI7" s="320"/>
      <c r="NUJ7" s="320"/>
      <c r="NUK7" s="320"/>
      <c r="NUL7" s="320"/>
      <c r="NUM7" s="320"/>
      <c r="NUN7" s="320"/>
      <c r="NUO7" s="320"/>
      <c r="NUP7" s="320"/>
      <c r="NUQ7" s="320"/>
      <c r="NUR7" s="320"/>
      <c r="NUS7" s="320"/>
      <c r="NUT7" s="320"/>
      <c r="NUU7" s="320"/>
      <c r="NUV7" s="320"/>
      <c r="NUW7" s="320"/>
      <c r="NUX7" s="320"/>
      <c r="NUY7" s="320"/>
      <c r="NUZ7" s="320"/>
      <c r="NVA7" s="320"/>
      <c r="NVB7" s="320"/>
      <c r="NVC7" s="320"/>
      <c r="NVD7" s="320"/>
      <c r="NVE7" s="320"/>
      <c r="NVF7" s="320"/>
      <c r="NVG7" s="320"/>
      <c r="NVH7" s="320"/>
      <c r="NVI7" s="320"/>
      <c r="NVJ7" s="320"/>
      <c r="NVK7" s="320"/>
      <c r="NVL7" s="320"/>
      <c r="NVM7" s="320"/>
      <c r="NVN7" s="320"/>
      <c r="NVO7" s="320"/>
      <c r="NVP7" s="320"/>
      <c r="NVQ7" s="320"/>
      <c r="NVR7" s="320"/>
      <c r="NVS7" s="320"/>
      <c r="NVT7" s="320"/>
      <c r="NVU7" s="320"/>
      <c r="NVV7" s="320"/>
      <c r="NVW7" s="320"/>
      <c r="NVX7" s="320"/>
      <c r="NVY7" s="320"/>
      <c r="NVZ7" s="320"/>
      <c r="NWA7" s="320"/>
      <c r="NWB7" s="320"/>
      <c r="NWC7" s="320"/>
      <c r="NWD7" s="320"/>
      <c r="NWE7" s="320"/>
      <c r="NWF7" s="320"/>
      <c r="NWG7" s="320"/>
      <c r="NWH7" s="320"/>
      <c r="NWI7" s="320"/>
      <c r="NWJ7" s="320"/>
      <c r="NWK7" s="320"/>
      <c r="NWL7" s="320"/>
      <c r="NWM7" s="320"/>
      <c r="NWN7" s="320"/>
      <c r="NWO7" s="320"/>
      <c r="NWP7" s="320"/>
      <c r="NWQ7" s="320"/>
      <c r="NWR7" s="320"/>
      <c r="NWS7" s="320"/>
      <c r="NWT7" s="320"/>
      <c r="NWU7" s="320"/>
      <c r="NWV7" s="320"/>
      <c r="NWW7" s="320"/>
      <c r="NWX7" s="320"/>
      <c r="NWY7" s="320"/>
      <c r="NWZ7" s="320"/>
      <c r="NXA7" s="320"/>
      <c r="NXB7" s="320"/>
      <c r="NXC7" s="320"/>
      <c r="NXD7" s="320"/>
      <c r="NXE7" s="320"/>
      <c r="NXF7" s="320"/>
      <c r="NXG7" s="320"/>
      <c r="NXH7" s="320"/>
      <c r="NXI7" s="320"/>
      <c r="NXJ7" s="320"/>
      <c r="NXK7" s="320"/>
      <c r="NXL7" s="320"/>
      <c r="NXM7" s="320"/>
      <c r="NXN7" s="320"/>
      <c r="NXO7" s="320"/>
      <c r="NXP7" s="320"/>
      <c r="NXQ7" s="320"/>
      <c r="NXR7" s="320"/>
      <c r="NXS7" s="320"/>
      <c r="NXT7" s="320"/>
      <c r="NXU7" s="320"/>
      <c r="NXV7" s="320"/>
      <c r="NXW7" s="320"/>
      <c r="NXX7" s="320"/>
      <c r="NXY7" s="320"/>
      <c r="NXZ7" s="320"/>
      <c r="NYA7" s="320"/>
      <c r="NYB7" s="320"/>
      <c r="NYC7" s="320"/>
      <c r="NYD7" s="320"/>
      <c r="NYE7" s="320"/>
      <c r="NYF7" s="320"/>
      <c r="NYG7" s="320"/>
      <c r="NYH7" s="320"/>
      <c r="NYI7" s="320"/>
      <c r="NYJ7" s="320"/>
      <c r="NYK7" s="320"/>
      <c r="NYL7" s="320"/>
      <c r="NYM7" s="320"/>
      <c r="NYN7" s="320"/>
      <c r="NYO7" s="320"/>
      <c r="NYP7" s="320"/>
      <c r="NYQ7" s="320"/>
      <c r="NYR7" s="320"/>
      <c r="NYS7" s="320"/>
      <c r="NYT7" s="320"/>
      <c r="NYU7" s="320"/>
      <c r="NYV7" s="320"/>
      <c r="NYW7" s="320"/>
      <c r="NYX7" s="320"/>
      <c r="NYY7" s="320"/>
      <c r="NYZ7" s="320"/>
      <c r="NZA7" s="320"/>
      <c r="NZB7" s="320"/>
      <c r="NZC7" s="320"/>
      <c r="NZD7" s="320"/>
      <c r="NZE7" s="320"/>
      <c r="NZF7" s="320"/>
      <c r="NZG7" s="320"/>
      <c r="NZH7" s="320"/>
      <c r="NZI7" s="320"/>
      <c r="NZJ7" s="320"/>
      <c r="NZK7" s="320"/>
      <c r="NZL7" s="320"/>
      <c r="NZM7" s="320"/>
      <c r="NZN7" s="320"/>
      <c r="NZO7" s="320"/>
      <c r="NZP7" s="320"/>
      <c r="NZQ7" s="320"/>
      <c r="NZR7" s="320"/>
      <c r="NZS7" s="320"/>
      <c r="NZT7" s="320"/>
      <c r="NZU7" s="320"/>
      <c r="NZV7" s="320"/>
      <c r="NZW7" s="320"/>
      <c r="NZX7" s="320"/>
      <c r="NZY7" s="320"/>
      <c r="NZZ7" s="320"/>
      <c r="OAA7" s="320"/>
      <c r="OAB7" s="320"/>
      <c r="OAC7" s="320"/>
      <c r="OAD7" s="320"/>
      <c r="OAE7" s="320"/>
      <c r="OAF7" s="320"/>
      <c r="OAG7" s="320"/>
      <c r="OAH7" s="320"/>
      <c r="OAI7" s="320"/>
      <c r="OAJ7" s="320"/>
      <c r="OAK7" s="320"/>
      <c r="OAL7" s="320"/>
      <c r="OAM7" s="320"/>
      <c r="OAN7" s="320"/>
      <c r="OAO7" s="320"/>
      <c r="OAP7" s="320"/>
      <c r="OAQ7" s="320"/>
      <c r="OAR7" s="320"/>
      <c r="OAS7" s="320"/>
      <c r="OAT7" s="320"/>
      <c r="OAU7" s="320"/>
      <c r="OAV7" s="320"/>
      <c r="OAW7" s="320"/>
      <c r="OAX7" s="320"/>
      <c r="OAY7" s="320"/>
      <c r="OAZ7" s="320"/>
      <c r="OBA7" s="320"/>
      <c r="OBB7" s="320"/>
      <c r="OBC7" s="320"/>
      <c r="OBD7" s="320"/>
      <c r="OBE7" s="320"/>
      <c r="OBF7" s="320"/>
      <c r="OBG7" s="320"/>
      <c r="OBH7" s="320"/>
      <c r="OBI7" s="320"/>
      <c r="OBJ7" s="320"/>
      <c r="OBK7" s="320"/>
      <c r="OBL7" s="320"/>
      <c r="OBM7" s="320"/>
      <c r="OBN7" s="320"/>
      <c r="OBO7" s="320"/>
      <c r="OBP7" s="320"/>
      <c r="OBQ7" s="320"/>
      <c r="OBR7" s="320"/>
      <c r="OBS7" s="320"/>
      <c r="OBT7" s="320"/>
      <c r="OBU7" s="320"/>
      <c r="OBV7" s="320"/>
      <c r="OBW7" s="320"/>
      <c r="OBX7" s="320"/>
      <c r="OBY7" s="320"/>
      <c r="OBZ7" s="320"/>
      <c r="OCA7" s="320"/>
      <c r="OCB7" s="320"/>
      <c r="OCC7" s="320"/>
      <c r="OCD7" s="320"/>
      <c r="OCE7" s="320"/>
      <c r="OCF7" s="320"/>
      <c r="OCG7" s="320"/>
      <c r="OCH7" s="320"/>
      <c r="OCI7" s="320"/>
      <c r="OCJ7" s="320"/>
      <c r="OCK7" s="320"/>
      <c r="OCL7" s="320"/>
      <c r="OCM7" s="320"/>
      <c r="OCN7" s="320"/>
      <c r="OCO7" s="320"/>
      <c r="OCP7" s="320"/>
      <c r="OCQ7" s="320"/>
      <c r="OCR7" s="320"/>
      <c r="OCS7" s="320"/>
      <c r="OCT7" s="320"/>
      <c r="OCU7" s="320"/>
      <c r="OCV7" s="320"/>
      <c r="OCW7" s="320"/>
      <c r="OCX7" s="320"/>
      <c r="OCY7" s="320"/>
      <c r="OCZ7" s="320"/>
      <c r="ODA7" s="320"/>
      <c r="ODB7" s="320"/>
      <c r="ODC7" s="320"/>
      <c r="ODD7" s="320"/>
      <c r="ODE7" s="320"/>
      <c r="ODF7" s="320"/>
      <c r="ODG7" s="320"/>
      <c r="ODH7" s="320"/>
      <c r="ODI7" s="320"/>
      <c r="ODJ7" s="320"/>
      <c r="ODK7" s="320"/>
      <c r="ODL7" s="320"/>
      <c r="ODM7" s="320"/>
      <c r="ODN7" s="320"/>
      <c r="ODO7" s="320"/>
      <c r="ODP7" s="320"/>
      <c r="ODQ7" s="320"/>
      <c r="ODR7" s="320"/>
      <c r="ODS7" s="320"/>
      <c r="ODT7" s="320"/>
      <c r="ODU7" s="320"/>
      <c r="ODV7" s="320"/>
      <c r="ODW7" s="320"/>
      <c r="ODX7" s="320"/>
      <c r="ODY7" s="320"/>
      <c r="ODZ7" s="320"/>
      <c r="OEA7" s="320"/>
      <c r="OEB7" s="320"/>
      <c r="OEC7" s="320"/>
      <c r="OED7" s="320"/>
      <c r="OEE7" s="320"/>
      <c r="OEF7" s="320"/>
      <c r="OEG7" s="320"/>
      <c r="OEH7" s="320"/>
      <c r="OEI7" s="320"/>
      <c r="OEJ7" s="320"/>
      <c r="OEK7" s="320"/>
      <c r="OEL7" s="320"/>
      <c r="OEM7" s="320"/>
      <c r="OEN7" s="320"/>
      <c r="OEO7" s="320"/>
      <c r="OEP7" s="320"/>
      <c r="OEQ7" s="320"/>
      <c r="OER7" s="320"/>
      <c r="OES7" s="320"/>
      <c r="OET7" s="320"/>
      <c r="OEU7" s="320"/>
      <c r="OEV7" s="320"/>
      <c r="OEW7" s="320"/>
      <c r="OEX7" s="320"/>
      <c r="OEY7" s="320"/>
      <c r="OEZ7" s="320"/>
      <c r="OFA7" s="320"/>
      <c r="OFB7" s="320"/>
      <c r="OFC7" s="320"/>
      <c r="OFD7" s="320"/>
      <c r="OFE7" s="320"/>
      <c r="OFF7" s="320"/>
      <c r="OFG7" s="320"/>
      <c r="OFH7" s="320"/>
      <c r="OFI7" s="320"/>
      <c r="OFJ7" s="320"/>
      <c r="OFK7" s="320"/>
      <c r="OFL7" s="320"/>
      <c r="OFM7" s="320"/>
      <c r="OFN7" s="320"/>
      <c r="OFO7" s="320"/>
      <c r="OFP7" s="320"/>
      <c r="OFQ7" s="320"/>
      <c r="OFR7" s="320"/>
      <c r="OFS7" s="320"/>
      <c r="OFT7" s="320"/>
      <c r="OFU7" s="320"/>
      <c r="OFV7" s="320"/>
      <c r="OFW7" s="320"/>
      <c r="OFX7" s="320"/>
      <c r="OFY7" s="320"/>
      <c r="OFZ7" s="320"/>
      <c r="OGA7" s="320"/>
      <c r="OGB7" s="320"/>
      <c r="OGC7" s="320"/>
      <c r="OGD7" s="320"/>
      <c r="OGE7" s="320"/>
      <c r="OGF7" s="320"/>
      <c r="OGG7" s="320"/>
      <c r="OGH7" s="320"/>
      <c r="OGI7" s="320"/>
      <c r="OGJ7" s="320"/>
      <c r="OGK7" s="320"/>
      <c r="OGL7" s="320"/>
      <c r="OGM7" s="320"/>
      <c r="OGN7" s="320"/>
      <c r="OGO7" s="320"/>
      <c r="OGP7" s="320"/>
      <c r="OGQ7" s="320"/>
      <c r="OGR7" s="320"/>
      <c r="OGS7" s="320"/>
      <c r="OGT7" s="320"/>
      <c r="OGU7" s="320"/>
      <c r="OGV7" s="320"/>
      <c r="OGW7" s="320"/>
      <c r="OGX7" s="320"/>
      <c r="OGY7" s="320"/>
      <c r="OGZ7" s="320"/>
      <c r="OHA7" s="320"/>
      <c r="OHB7" s="320"/>
      <c r="OHC7" s="320"/>
      <c r="OHD7" s="320"/>
      <c r="OHE7" s="320"/>
      <c r="OHF7" s="320"/>
      <c r="OHG7" s="320"/>
      <c r="OHH7" s="320"/>
      <c r="OHI7" s="320"/>
      <c r="OHJ7" s="320"/>
      <c r="OHK7" s="320"/>
      <c r="OHL7" s="320"/>
      <c r="OHM7" s="320"/>
      <c r="OHN7" s="320"/>
      <c r="OHO7" s="320"/>
      <c r="OHP7" s="320"/>
      <c r="OHQ7" s="320"/>
      <c r="OHR7" s="320"/>
      <c r="OHS7" s="320"/>
      <c r="OHT7" s="320"/>
      <c r="OHU7" s="320"/>
      <c r="OHV7" s="320"/>
      <c r="OHW7" s="320"/>
      <c r="OHX7" s="320"/>
      <c r="OHY7" s="320"/>
      <c r="OHZ7" s="320"/>
      <c r="OIA7" s="320"/>
      <c r="OIB7" s="320"/>
      <c r="OIC7" s="320"/>
      <c r="OID7" s="320"/>
      <c r="OIE7" s="320"/>
      <c r="OIF7" s="320"/>
      <c r="OIG7" s="320"/>
      <c r="OIH7" s="320"/>
      <c r="OII7" s="320"/>
      <c r="OIJ7" s="320"/>
      <c r="OIK7" s="320"/>
      <c r="OIL7" s="320"/>
      <c r="OIM7" s="320"/>
      <c r="OIN7" s="320"/>
      <c r="OIO7" s="320"/>
      <c r="OIP7" s="320"/>
      <c r="OIQ7" s="320"/>
      <c r="OIR7" s="320"/>
      <c r="OIS7" s="320"/>
      <c r="OIT7" s="320"/>
      <c r="OIU7" s="320"/>
      <c r="OIV7" s="320"/>
      <c r="OIW7" s="320"/>
      <c r="OIX7" s="320"/>
      <c r="OIY7" s="320"/>
      <c r="OIZ7" s="320"/>
      <c r="OJA7" s="320"/>
      <c r="OJB7" s="320"/>
      <c r="OJC7" s="320"/>
      <c r="OJD7" s="320"/>
      <c r="OJE7" s="320"/>
      <c r="OJF7" s="320"/>
      <c r="OJG7" s="320"/>
      <c r="OJH7" s="320"/>
      <c r="OJI7" s="320"/>
      <c r="OJJ7" s="320"/>
      <c r="OJK7" s="320"/>
      <c r="OJL7" s="320"/>
      <c r="OJM7" s="320"/>
      <c r="OJN7" s="320"/>
      <c r="OJO7" s="320"/>
      <c r="OJP7" s="320"/>
      <c r="OJQ7" s="320"/>
      <c r="OJR7" s="320"/>
      <c r="OJS7" s="320"/>
      <c r="OJT7" s="320"/>
      <c r="OJU7" s="320"/>
      <c r="OJV7" s="320"/>
      <c r="OJW7" s="320"/>
      <c r="OJX7" s="320"/>
      <c r="OJY7" s="320"/>
      <c r="OJZ7" s="320"/>
      <c r="OKA7" s="320"/>
      <c r="OKB7" s="320"/>
      <c r="OKC7" s="320"/>
      <c r="OKD7" s="320"/>
      <c r="OKE7" s="320"/>
      <c r="OKF7" s="320"/>
      <c r="OKG7" s="320"/>
      <c r="OKH7" s="320"/>
      <c r="OKI7" s="320"/>
      <c r="OKJ7" s="320"/>
      <c r="OKK7" s="320"/>
      <c r="OKL7" s="320"/>
      <c r="OKM7" s="320"/>
      <c r="OKN7" s="320"/>
      <c r="OKO7" s="320"/>
      <c r="OKP7" s="320"/>
      <c r="OKQ7" s="320"/>
      <c r="OKR7" s="320"/>
      <c r="OKS7" s="320"/>
      <c r="OKT7" s="320"/>
      <c r="OKU7" s="320"/>
      <c r="OKV7" s="320"/>
      <c r="OKW7" s="320"/>
      <c r="OKX7" s="320"/>
      <c r="OKY7" s="320"/>
      <c r="OKZ7" s="320"/>
      <c r="OLA7" s="320"/>
      <c r="OLB7" s="320"/>
      <c r="OLC7" s="320"/>
      <c r="OLD7" s="320"/>
      <c r="OLE7" s="320"/>
      <c r="OLF7" s="320"/>
      <c r="OLG7" s="320"/>
      <c r="OLH7" s="320"/>
      <c r="OLI7" s="320"/>
      <c r="OLJ7" s="320"/>
      <c r="OLK7" s="320"/>
      <c r="OLL7" s="320"/>
      <c r="OLM7" s="320"/>
      <c r="OLN7" s="320"/>
      <c r="OLO7" s="320"/>
      <c r="OLP7" s="320"/>
      <c r="OLQ7" s="320"/>
      <c r="OLR7" s="320"/>
      <c r="OLS7" s="320"/>
      <c r="OLT7" s="320"/>
      <c r="OLU7" s="320"/>
      <c r="OLV7" s="320"/>
      <c r="OLW7" s="320"/>
      <c r="OLX7" s="320"/>
      <c r="OLY7" s="320"/>
      <c r="OLZ7" s="320"/>
      <c r="OMA7" s="320"/>
      <c r="OMB7" s="320"/>
      <c r="OMC7" s="320"/>
      <c r="OMD7" s="320"/>
      <c r="OME7" s="320"/>
      <c r="OMF7" s="320"/>
      <c r="OMG7" s="320"/>
      <c r="OMH7" s="320"/>
      <c r="OMI7" s="320"/>
      <c r="OMJ7" s="320"/>
      <c r="OMK7" s="320"/>
      <c r="OML7" s="320"/>
      <c r="OMM7" s="320"/>
      <c r="OMN7" s="320"/>
      <c r="OMO7" s="320"/>
      <c r="OMP7" s="320"/>
      <c r="OMQ7" s="320"/>
      <c r="OMR7" s="320"/>
      <c r="OMS7" s="320"/>
      <c r="OMT7" s="320"/>
      <c r="OMU7" s="320"/>
      <c r="OMV7" s="320"/>
      <c r="OMW7" s="320"/>
      <c r="OMX7" s="320"/>
      <c r="OMY7" s="320"/>
      <c r="OMZ7" s="320"/>
      <c r="ONA7" s="320"/>
      <c r="ONB7" s="320"/>
      <c r="ONC7" s="320"/>
      <c r="OND7" s="320"/>
      <c r="ONE7" s="320"/>
      <c r="ONF7" s="320"/>
      <c r="ONG7" s="320"/>
      <c r="ONH7" s="320"/>
      <c r="ONI7" s="320"/>
      <c r="ONJ7" s="320"/>
      <c r="ONK7" s="320"/>
      <c r="ONL7" s="320"/>
      <c r="ONM7" s="320"/>
      <c r="ONN7" s="320"/>
      <c r="ONO7" s="320"/>
      <c r="ONP7" s="320"/>
      <c r="ONQ7" s="320"/>
      <c r="ONR7" s="320"/>
      <c r="ONS7" s="320"/>
      <c r="ONT7" s="320"/>
      <c r="ONU7" s="320"/>
      <c r="ONV7" s="320"/>
      <c r="ONW7" s="320"/>
      <c r="ONX7" s="320"/>
      <c r="ONY7" s="320"/>
      <c r="ONZ7" s="320"/>
      <c r="OOA7" s="320"/>
      <c r="OOB7" s="320"/>
      <c r="OOC7" s="320"/>
      <c r="OOD7" s="320"/>
      <c r="OOE7" s="320"/>
      <c r="OOF7" s="320"/>
      <c r="OOG7" s="320"/>
      <c r="OOH7" s="320"/>
      <c r="OOI7" s="320"/>
      <c r="OOJ7" s="320"/>
      <c r="OOK7" s="320"/>
      <c r="OOL7" s="320"/>
      <c r="OOM7" s="320"/>
      <c r="OON7" s="320"/>
      <c r="OOO7" s="320"/>
      <c r="OOP7" s="320"/>
      <c r="OOQ7" s="320"/>
      <c r="OOR7" s="320"/>
      <c r="OOS7" s="320"/>
      <c r="OOT7" s="320"/>
      <c r="OOU7" s="320"/>
      <c r="OOV7" s="320"/>
      <c r="OOW7" s="320"/>
      <c r="OOX7" s="320"/>
      <c r="OOY7" s="320"/>
      <c r="OOZ7" s="320"/>
      <c r="OPA7" s="320"/>
      <c r="OPB7" s="320"/>
      <c r="OPC7" s="320"/>
      <c r="OPD7" s="320"/>
      <c r="OPE7" s="320"/>
      <c r="OPF7" s="320"/>
      <c r="OPG7" s="320"/>
      <c r="OPH7" s="320"/>
      <c r="OPI7" s="320"/>
      <c r="OPJ7" s="320"/>
      <c r="OPK7" s="320"/>
      <c r="OPL7" s="320"/>
      <c r="OPM7" s="320"/>
      <c r="OPN7" s="320"/>
      <c r="OPO7" s="320"/>
      <c r="OPP7" s="320"/>
      <c r="OPQ7" s="320"/>
      <c r="OPR7" s="320"/>
      <c r="OPS7" s="320"/>
      <c r="OPT7" s="320"/>
      <c r="OPU7" s="320"/>
      <c r="OPV7" s="320"/>
      <c r="OPW7" s="320"/>
      <c r="OPX7" s="320"/>
      <c r="OPY7" s="320"/>
      <c r="OPZ7" s="320"/>
      <c r="OQA7" s="320"/>
      <c r="OQB7" s="320"/>
      <c r="OQC7" s="320"/>
      <c r="OQD7" s="320"/>
      <c r="OQE7" s="320"/>
      <c r="OQF7" s="320"/>
      <c r="OQG7" s="320"/>
      <c r="OQH7" s="320"/>
      <c r="OQI7" s="320"/>
      <c r="OQJ7" s="320"/>
      <c r="OQK7" s="320"/>
      <c r="OQL7" s="320"/>
      <c r="OQM7" s="320"/>
      <c r="OQN7" s="320"/>
      <c r="OQO7" s="320"/>
      <c r="OQP7" s="320"/>
      <c r="OQQ7" s="320"/>
      <c r="OQR7" s="320"/>
      <c r="OQS7" s="320"/>
      <c r="OQT7" s="320"/>
      <c r="OQU7" s="320"/>
      <c r="OQV7" s="320"/>
      <c r="OQW7" s="320"/>
      <c r="OQX7" s="320"/>
      <c r="OQY7" s="320"/>
      <c r="OQZ7" s="320"/>
      <c r="ORA7" s="320"/>
      <c r="ORB7" s="320"/>
      <c r="ORC7" s="320"/>
      <c r="ORD7" s="320"/>
      <c r="ORE7" s="320"/>
      <c r="ORF7" s="320"/>
      <c r="ORG7" s="320"/>
      <c r="ORH7" s="320"/>
      <c r="ORI7" s="320"/>
      <c r="ORJ7" s="320"/>
      <c r="ORK7" s="320"/>
      <c r="ORL7" s="320"/>
      <c r="ORM7" s="320"/>
      <c r="ORN7" s="320"/>
      <c r="ORO7" s="320"/>
      <c r="ORP7" s="320"/>
      <c r="ORQ7" s="320"/>
      <c r="ORR7" s="320"/>
      <c r="ORS7" s="320"/>
      <c r="ORT7" s="320"/>
      <c r="ORU7" s="320"/>
      <c r="ORV7" s="320"/>
      <c r="ORW7" s="320"/>
      <c r="ORX7" s="320"/>
      <c r="ORY7" s="320"/>
      <c r="ORZ7" s="320"/>
      <c r="OSA7" s="320"/>
      <c r="OSB7" s="320"/>
      <c r="OSC7" s="320"/>
      <c r="OSD7" s="320"/>
      <c r="OSE7" s="320"/>
      <c r="OSF7" s="320"/>
      <c r="OSG7" s="320"/>
      <c r="OSH7" s="320"/>
      <c r="OSI7" s="320"/>
      <c r="OSJ7" s="320"/>
      <c r="OSK7" s="320"/>
      <c r="OSL7" s="320"/>
      <c r="OSM7" s="320"/>
      <c r="OSN7" s="320"/>
      <c r="OSO7" s="320"/>
      <c r="OSP7" s="320"/>
      <c r="OSQ7" s="320"/>
      <c r="OSR7" s="320"/>
      <c r="OSS7" s="320"/>
      <c r="OST7" s="320"/>
      <c r="OSU7" s="320"/>
      <c r="OSV7" s="320"/>
      <c r="OSW7" s="320"/>
      <c r="OSX7" s="320"/>
      <c r="OSY7" s="320"/>
      <c r="OSZ7" s="320"/>
      <c r="OTA7" s="320"/>
      <c r="OTB7" s="320"/>
      <c r="OTC7" s="320"/>
      <c r="OTD7" s="320"/>
      <c r="OTE7" s="320"/>
      <c r="OTF7" s="320"/>
      <c r="OTG7" s="320"/>
      <c r="OTH7" s="320"/>
      <c r="OTI7" s="320"/>
      <c r="OTJ7" s="320"/>
      <c r="OTK7" s="320"/>
      <c r="OTL7" s="320"/>
      <c r="OTM7" s="320"/>
      <c r="OTN7" s="320"/>
      <c r="OTO7" s="320"/>
      <c r="OTP7" s="320"/>
      <c r="OTQ7" s="320"/>
      <c r="OTR7" s="320"/>
      <c r="OTS7" s="320"/>
      <c r="OTT7" s="320"/>
      <c r="OTU7" s="320"/>
      <c r="OTV7" s="320"/>
      <c r="OTW7" s="320"/>
      <c r="OTX7" s="320"/>
      <c r="OTY7" s="320"/>
      <c r="OTZ7" s="320"/>
      <c r="OUA7" s="320"/>
      <c r="OUB7" s="320"/>
      <c r="OUC7" s="320"/>
      <c r="OUD7" s="320"/>
      <c r="OUE7" s="320"/>
      <c r="OUF7" s="320"/>
      <c r="OUG7" s="320"/>
      <c r="OUH7" s="320"/>
      <c r="OUI7" s="320"/>
      <c r="OUJ7" s="320"/>
      <c r="OUK7" s="320"/>
      <c r="OUL7" s="320"/>
      <c r="OUM7" s="320"/>
      <c r="OUN7" s="320"/>
      <c r="OUO7" s="320"/>
      <c r="OUP7" s="320"/>
      <c r="OUQ7" s="320"/>
      <c r="OUR7" s="320"/>
      <c r="OUS7" s="320"/>
      <c r="OUT7" s="320"/>
      <c r="OUU7" s="320"/>
      <c r="OUV7" s="320"/>
      <c r="OUW7" s="320"/>
      <c r="OUX7" s="320"/>
      <c r="OUY7" s="320"/>
      <c r="OUZ7" s="320"/>
      <c r="OVA7" s="320"/>
      <c r="OVB7" s="320"/>
      <c r="OVC7" s="320"/>
      <c r="OVD7" s="320"/>
      <c r="OVE7" s="320"/>
      <c r="OVF7" s="320"/>
      <c r="OVG7" s="320"/>
      <c r="OVH7" s="320"/>
      <c r="OVI7" s="320"/>
      <c r="OVJ7" s="320"/>
      <c r="OVK7" s="320"/>
      <c r="OVL7" s="320"/>
      <c r="OVM7" s="320"/>
      <c r="OVN7" s="320"/>
      <c r="OVO7" s="320"/>
      <c r="OVP7" s="320"/>
      <c r="OVQ7" s="320"/>
      <c r="OVR7" s="320"/>
      <c r="OVS7" s="320"/>
      <c r="OVT7" s="320"/>
      <c r="OVU7" s="320"/>
      <c r="OVV7" s="320"/>
      <c r="OVW7" s="320"/>
      <c r="OVX7" s="320"/>
      <c r="OVY7" s="320"/>
      <c r="OVZ7" s="320"/>
      <c r="OWA7" s="320"/>
      <c r="OWB7" s="320"/>
      <c r="OWC7" s="320"/>
      <c r="OWD7" s="320"/>
      <c r="OWE7" s="320"/>
      <c r="OWF7" s="320"/>
      <c r="OWG7" s="320"/>
      <c r="OWH7" s="320"/>
      <c r="OWI7" s="320"/>
      <c r="OWJ7" s="320"/>
      <c r="OWK7" s="320"/>
      <c r="OWL7" s="320"/>
      <c r="OWM7" s="320"/>
      <c r="OWN7" s="320"/>
      <c r="OWO7" s="320"/>
      <c r="OWP7" s="320"/>
      <c r="OWQ7" s="320"/>
      <c r="OWR7" s="320"/>
      <c r="OWS7" s="320"/>
      <c r="OWT7" s="320"/>
      <c r="OWU7" s="320"/>
      <c r="OWV7" s="320"/>
      <c r="OWW7" s="320"/>
      <c r="OWX7" s="320"/>
      <c r="OWY7" s="320"/>
      <c r="OWZ7" s="320"/>
      <c r="OXA7" s="320"/>
      <c r="OXB7" s="320"/>
      <c r="OXC7" s="320"/>
      <c r="OXD7" s="320"/>
      <c r="OXE7" s="320"/>
      <c r="OXF7" s="320"/>
      <c r="OXG7" s="320"/>
      <c r="OXH7" s="320"/>
      <c r="OXI7" s="320"/>
      <c r="OXJ7" s="320"/>
      <c r="OXK7" s="320"/>
      <c r="OXL7" s="320"/>
      <c r="OXM7" s="320"/>
      <c r="OXN7" s="320"/>
      <c r="OXO7" s="320"/>
      <c r="OXP7" s="320"/>
      <c r="OXQ7" s="320"/>
      <c r="OXR7" s="320"/>
      <c r="OXS7" s="320"/>
      <c r="OXT7" s="320"/>
      <c r="OXU7" s="320"/>
      <c r="OXV7" s="320"/>
      <c r="OXW7" s="320"/>
      <c r="OXX7" s="320"/>
      <c r="OXY7" s="320"/>
      <c r="OXZ7" s="320"/>
      <c r="OYA7" s="320"/>
      <c r="OYB7" s="320"/>
      <c r="OYC7" s="320"/>
      <c r="OYD7" s="320"/>
      <c r="OYE7" s="320"/>
      <c r="OYF7" s="320"/>
      <c r="OYG7" s="320"/>
      <c r="OYH7" s="320"/>
      <c r="OYI7" s="320"/>
      <c r="OYJ7" s="320"/>
      <c r="OYK7" s="320"/>
      <c r="OYL7" s="320"/>
      <c r="OYM7" s="320"/>
      <c r="OYN7" s="320"/>
      <c r="OYO7" s="320"/>
      <c r="OYP7" s="320"/>
      <c r="OYQ7" s="320"/>
      <c r="OYR7" s="320"/>
      <c r="OYS7" s="320"/>
      <c r="OYT7" s="320"/>
      <c r="OYU7" s="320"/>
      <c r="OYV7" s="320"/>
      <c r="OYW7" s="320"/>
      <c r="OYX7" s="320"/>
      <c r="OYY7" s="320"/>
      <c r="OYZ7" s="320"/>
      <c r="OZA7" s="320"/>
      <c r="OZB7" s="320"/>
      <c r="OZC7" s="320"/>
      <c r="OZD7" s="320"/>
      <c r="OZE7" s="320"/>
      <c r="OZF7" s="320"/>
      <c r="OZG7" s="320"/>
      <c r="OZH7" s="320"/>
      <c r="OZI7" s="320"/>
      <c r="OZJ7" s="320"/>
      <c r="OZK7" s="320"/>
      <c r="OZL7" s="320"/>
      <c r="OZM7" s="320"/>
      <c r="OZN7" s="320"/>
      <c r="OZO7" s="320"/>
      <c r="OZP7" s="320"/>
      <c r="OZQ7" s="320"/>
      <c r="OZR7" s="320"/>
      <c r="OZS7" s="320"/>
      <c r="OZT7" s="320"/>
      <c r="OZU7" s="320"/>
      <c r="OZV7" s="320"/>
      <c r="OZW7" s="320"/>
      <c r="OZX7" s="320"/>
      <c r="OZY7" s="320"/>
      <c r="OZZ7" s="320"/>
      <c r="PAA7" s="320"/>
      <c r="PAB7" s="320"/>
      <c r="PAC7" s="320"/>
      <c r="PAD7" s="320"/>
      <c r="PAE7" s="320"/>
      <c r="PAF7" s="320"/>
      <c r="PAG7" s="320"/>
      <c r="PAH7" s="320"/>
      <c r="PAI7" s="320"/>
      <c r="PAJ7" s="320"/>
      <c r="PAK7" s="320"/>
      <c r="PAL7" s="320"/>
      <c r="PAM7" s="320"/>
      <c r="PAN7" s="320"/>
      <c r="PAO7" s="320"/>
      <c r="PAP7" s="320"/>
      <c r="PAQ7" s="320"/>
      <c r="PAR7" s="320"/>
      <c r="PAS7" s="320"/>
      <c r="PAT7" s="320"/>
      <c r="PAU7" s="320"/>
      <c r="PAV7" s="320"/>
      <c r="PAW7" s="320"/>
      <c r="PAX7" s="320"/>
      <c r="PAY7" s="320"/>
      <c r="PAZ7" s="320"/>
      <c r="PBA7" s="320"/>
      <c r="PBB7" s="320"/>
      <c r="PBC7" s="320"/>
      <c r="PBD7" s="320"/>
      <c r="PBE7" s="320"/>
      <c r="PBF7" s="320"/>
      <c r="PBG7" s="320"/>
      <c r="PBH7" s="320"/>
      <c r="PBI7" s="320"/>
      <c r="PBJ7" s="320"/>
      <c r="PBK7" s="320"/>
      <c r="PBL7" s="320"/>
      <c r="PBM7" s="320"/>
      <c r="PBN7" s="320"/>
      <c r="PBO7" s="320"/>
      <c r="PBP7" s="320"/>
      <c r="PBQ7" s="320"/>
      <c r="PBR7" s="320"/>
      <c r="PBS7" s="320"/>
      <c r="PBT7" s="320"/>
      <c r="PBU7" s="320"/>
      <c r="PBV7" s="320"/>
      <c r="PBW7" s="320"/>
      <c r="PBX7" s="320"/>
      <c r="PBY7" s="320"/>
      <c r="PBZ7" s="320"/>
      <c r="PCA7" s="320"/>
      <c r="PCB7" s="320"/>
      <c r="PCC7" s="320"/>
      <c r="PCD7" s="320"/>
      <c r="PCE7" s="320"/>
      <c r="PCF7" s="320"/>
      <c r="PCG7" s="320"/>
      <c r="PCH7" s="320"/>
      <c r="PCI7" s="320"/>
      <c r="PCJ7" s="320"/>
      <c r="PCK7" s="320"/>
      <c r="PCL7" s="320"/>
      <c r="PCM7" s="320"/>
      <c r="PCN7" s="320"/>
      <c r="PCO7" s="320"/>
      <c r="PCP7" s="320"/>
      <c r="PCQ7" s="320"/>
      <c r="PCR7" s="320"/>
      <c r="PCS7" s="320"/>
      <c r="PCT7" s="320"/>
      <c r="PCU7" s="320"/>
      <c r="PCV7" s="320"/>
      <c r="PCW7" s="320"/>
      <c r="PCX7" s="320"/>
      <c r="PCY7" s="320"/>
      <c r="PCZ7" s="320"/>
      <c r="PDA7" s="320"/>
      <c r="PDB7" s="320"/>
      <c r="PDC7" s="320"/>
      <c r="PDD7" s="320"/>
      <c r="PDE7" s="320"/>
      <c r="PDF7" s="320"/>
      <c r="PDG7" s="320"/>
      <c r="PDH7" s="320"/>
      <c r="PDI7" s="320"/>
      <c r="PDJ7" s="320"/>
      <c r="PDK7" s="320"/>
      <c r="PDL7" s="320"/>
      <c r="PDM7" s="320"/>
      <c r="PDN7" s="320"/>
      <c r="PDO7" s="320"/>
      <c r="PDP7" s="320"/>
      <c r="PDQ7" s="320"/>
      <c r="PDR7" s="320"/>
      <c r="PDS7" s="320"/>
      <c r="PDT7" s="320"/>
      <c r="PDU7" s="320"/>
      <c r="PDV7" s="320"/>
      <c r="PDW7" s="320"/>
      <c r="PDX7" s="320"/>
      <c r="PDY7" s="320"/>
      <c r="PDZ7" s="320"/>
      <c r="PEA7" s="320"/>
      <c r="PEB7" s="320"/>
      <c r="PEC7" s="320"/>
      <c r="PED7" s="320"/>
      <c r="PEE7" s="320"/>
      <c r="PEF7" s="320"/>
      <c r="PEG7" s="320"/>
      <c r="PEH7" s="320"/>
      <c r="PEI7" s="320"/>
      <c r="PEJ7" s="320"/>
      <c r="PEK7" s="320"/>
      <c r="PEL7" s="320"/>
      <c r="PEM7" s="320"/>
      <c r="PEN7" s="320"/>
      <c r="PEO7" s="320"/>
      <c r="PEP7" s="320"/>
      <c r="PEQ7" s="320"/>
      <c r="PER7" s="320"/>
      <c r="PES7" s="320"/>
      <c r="PET7" s="320"/>
      <c r="PEU7" s="320"/>
      <c r="PEV7" s="320"/>
      <c r="PEW7" s="320"/>
      <c r="PEX7" s="320"/>
      <c r="PEY7" s="320"/>
      <c r="PEZ7" s="320"/>
      <c r="PFA7" s="320"/>
      <c r="PFB7" s="320"/>
      <c r="PFC7" s="320"/>
      <c r="PFD7" s="320"/>
      <c r="PFE7" s="320"/>
      <c r="PFF7" s="320"/>
      <c r="PFG7" s="320"/>
      <c r="PFH7" s="320"/>
      <c r="PFI7" s="320"/>
      <c r="PFJ7" s="320"/>
      <c r="PFK7" s="320"/>
      <c r="PFL7" s="320"/>
      <c r="PFM7" s="320"/>
      <c r="PFN7" s="320"/>
      <c r="PFO7" s="320"/>
      <c r="PFP7" s="320"/>
      <c r="PFQ7" s="320"/>
      <c r="PFR7" s="320"/>
      <c r="PFS7" s="320"/>
      <c r="PFT7" s="320"/>
      <c r="PFU7" s="320"/>
      <c r="PFV7" s="320"/>
      <c r="PFW7" s="320"/>
      <c r="PFX7" s="320"/>
      <c r="PFY7" s="320"/>
      <c r="PFZ7" s="320"/>
      <c r="PGA7" s="320"/>
      <c r="PGB7" s="320"/>
      <c r="PGC7" s="320"/>
      <c r="PGD7" s="320"/>
      <c r="PGE7" s="320"/>
      <c r="PGF7" s="320"/>
      <c r="PGG7" s="320"/>
      <c r="PGH7" s="320"/>
      <c r="PGI7" s="320"/>
      <c r="PGJ7" s="320"/>
      <c r="PGK7" s="320"/>
      <c r="PGL7" s="320"/>
      <c r="PGM7" s="320"/>
      <c r="PGN7" s="320"/>
      <c r="PGO7" s="320"/>
      <c r="PGP7" s="320"/>
      <c r="PGQ7" s="320"/>
      <c r="PGR7" s="320"/>
      <c r="PGS7" s="320"/>
      <c r="PGT7" s="320"/>
      <c r="PGU7" s="320"/>
      <c r="PGV7" s="320"/>
      <c r="PGW7" s="320"/>
      <c r="PGX7" s="320"/>
      <c r="PGY7" s="320"/>
      <c r="PGZ7" s="320"/>
      <c r="PHA7" s="320"/>
      <c r="PHB7" s="320"/>
      <c r="PHC7" s="320"/>
      <c r="PHD7" s="320"/>
      <c r="PHE7" s="320"/>
      <c r="PHF7" s="320"/>
      <c r="PHG7" s="320"/>
      <c r="PHH7" s="320"/>
      <c r="PHI7" s="320"/>
      <c r="PHJ7" s="320"/>
      <c r="PHK7" s="320"/>
      <c r="PHL7" s="320"/>
      <c r="PHM7" s="320"/>
      <c r="PHN7" s="320"/>
      <c r="PHO7" s="320"/>
      <c r="PHP7" s="320"/>
      <c r="PHQ7" s="320"/>
      <c r="PHR7" s="320"/>
      <c r="PHS7" s="320"/>
      <c r="PHT7" s="320"/>
      <c r="PHU7" s="320"/>
      <c r="PHV7" s="320"/>
      <c r="PHW7" s="320"/>
      <c r="PHX7" s="320"/>
      <c r="PHY7" s="320"/>
      <c r="PHZ7" s="320"/>
      <c r="PIA7" s="320"/>
      <c r="PIB7" s="320"/>
      <c r="PIC7" s="320"/>
      <c r="PID7" s="320"/>
      <c r="PIE7" s="320"/>
      <c r="PIF7" s="320"/>
      <c r="PIG7" s="320"/>
      <c r="PIH7" s="320"/>
      <c r="PII7" s="320"/>
      <c r="PIJ7" s="320"/>
      <c r="PIK7" s="320"/>
      <c r="PIL7" s="320"/>
      <c r="PIM7" s="320"/>
      <c r="PIN7" s="320"/>
      <c r="PIO7" s="320"/>
      <c r="PIP7" s="320"/>
      <c r="PIQ7" s="320"/>
      <c r="PIR7" s="320"/>
      <c r="PIS7" s="320"/>
      <c r="PIT7" s="320"/>
      <c r="PIU7" s="320"/>
      <c r="PIV7" s="320"/>
      <c r="PIW7" s="320"/>
      <c r="PIX7" s="320"/>
      <c r="PIY7" s="320"/>
      <c r="PIZ7" s="320"/>
      <c r="PJA7" s="320"/>
      <c r="PJB7" s="320"/>
      <c r="PJC7" s="320"/>
      <c r="PJD7" s="320"/>
      <c r="PJE7" s="320"/>
      <c r="PJF7" s="320"/>
      <c r="PJG7" s="320"/>
      <c r="PJH7" s="320"/>
      <c r="PJI7" s="320"/>
      <c r="PJJ7" s="320"/>
      <c r="PJK7" s="320"/>
      <c r="PJL7" s="320"/>
      <c r="PJM7" s="320"/>
      <c r="PJN7" s="320"/>
      <c r="PJO7" s="320"/>
      <c r="PJP7" s="320"/>
      <c r="PJQ7" s="320"/>
      <c r="PJR7" s="320"/>
      <c r="PJS7" s="320"/>
      <c r="PJT7" s="320"/>
      <c r="PJU7" s="320"/>
      <c r="PJV7" s="320"/>
      <c r="PJW7" s="320"/>
      <c r="PJX7" s="320"/>
      <c r="PJY7" s="320"/>
      <c r="PJZ7" s="320"/>
      <c r="PKA7" s="320"/>
      <c r="PKB7" s="320"/>
      <c r="PKC7" s="320"/>
      <c r="PKD7" s="320"/>
      <c r="PKE7" s="320"/>
      <c r="PKF7" s="320"/>
      <c r="PKG7" s="320"/>
      <c r="PKH7" s="320"/>
      <c r="PKI7" s="320"/>
      <c r="PKJ7" s="320"/>
      <c r="PKK7" s="320"/>
      <c r="PKL7" s="320"/>
      <c r="PKM7" s="320"/>
      <c r="PKN7" s="320"/>
      <c r="PKO7" s="320"/>
      <c r="PKP7" s="320"/>
      <c r="PKQ7" s="320"/>
      <c r="PKR7" s="320"/>
      <c r="PKS7" s="320"/>
      <c r="PKT7" s="320"/>
      <c r="PKU7" s="320"/>
      <c r="PKV7" s="320"/>
      <c r="PKW7" s="320"/>
      <c r="PKX7" s="320"/>
      <c r="PKY7" s="320"/>
      <c r="PKZ7" s="320"/>
      <c r="PLA7" s="320"/>
      <c r="PLB7" s="320"/>
      <c r="PLC7" s="320"/>
      <c r="PLD7" s="320"/>
      <c r="PLE7" s="320"/>
      <c r="PLF7" s="320"/>
      <c r="PLG7" s="320"/>
      <c r="PLH7" s="320"/>
      <c r="PLI7" s="320"/>
      <c r="PLJ7" s="320"/>
      <c r="PLK7" s="320"/>
      <c r="PLL7" s="320"/>
      <c r="PLM7" s="320"/>
      <c r="PLN7" s="320"/>
      <c r="PLO7" s="320"/>
      <c r="PLP7" s="320"/>
      <c r="PLQ7" s="320"/>
      <c r="PLR7" s="320"/>
      <c r="PLS7" s="320"/>
      <c r="PLT7" s="320"/>
      <c r="PLU7" s="320"/>
      <c r="PLV7" s="320"/>
      <c r="PLW7" s="320"/>
      <c r="PLX7" s="320"/>
      <c r="PLY7" s="320"/>
      <c r="PLZ7" s="320"/>
      <c r="PMA7" s="320"/>
      <c r="PMB7" s="320"/>
      <c r="PMC7" s="320"/>
      <c r="PMD7" s="320"/>
      <c r="PME7" s="320"/>
      <c r="PMF7" s="320"/>
      <c r="PMG7" s="320"/>
      <c r="PMH7" s="320"/>
      <c r="PMI7" s="320"/>
      <c r="PMJ7" s="320"/>
      <c r="PMK7" s="320"/>
      <c r="PML7" s="320"/>
      <c r="PMM7" s="320"/>
      <c r="PMN7" s="320"/>
      <c r="PMO7" s="320"/>
      <c r="PMP7" s="320"/>
      <c r="PMQ7" s="320"/>
      <c r="PMR7" s="320"/>
      <c r="PMS7" s="320"/>
      <c r="PMT7" s="320"/>
      <c r="PMU7" s="320"/>
      <c r="PMV7" s="320"/>
      <c r="PMW7" s="320"/>
      <c r="PMX7" s="320"/>
      <c r="PMY7" s="320"/>
      <c r="PMZ7" s="320"/>
      <c r="PNA7" s="320"/>
      <c r="PNB7" s="320"/>
      <c r="PNC7" s="320"/>
      <c r="PND7" s="320"/>
      <c r="PNE7" s="320"/>
      <c r="PNF7" s="320"/>
      <c r="PNG7" s="320"/>
      <c r="PNH7" s="320"/>
      <c r="PNI7" s="320"/>
      <c r="PNJ7" s="320"/>
      <c r="PNK7" s="320"/>
      <c r="PNL7" s="320"/>
      <c r="PNM7" s="320"/>
      <c r="PNN7" s="320"/>
      <c r="PNO7" s="320"/>
      <c r="PNP7" s="320"/>
      <c r="PNQ7" s="320"/>
      <c r="PNR7" s="320"/>
      <c r="PNS7" s="320"/>
      <c r="PNT7" s="320"/>
      <c r="PNU7" s="320"/>
      <c r="PNV7" s="320"/>
      <c r="PNW7" s="320"/>
      <c r="PNX7" s="320"/>
      <c r="PNY7" s="320"/>
      <c r="PNZ7" s="320"/>
      <c r="POA7" s="320"/>
      <c r="POB7" s="320"/>
      <c r="POC7" s="320"/>
      <c r="POD7" s="320"/>
      <c r="POE7" s="320"/>
      <c r="POF7" s="320"/>
      <c r="POG7" s="320"/>
      <c r="POH7" s="320"/>
      <c r="POI7" s="320"/>
      <c r="POJ7" s="320"/>
      <c r="POK7" s="320"/>
      <c r="POL7" s="320"/>
      <c r="POM7" s="320"/>
      <c r="PON7" s="320"/>
      <c r="POO7" s="320"/>
      <c r="POP7" s="320"/>
      <c r="POQ7" s="320"/>
      <c r="POR7" s="320"/>
      <c r="POS7" s="320"/>
      <c r="POT7" s="320"/>
      <c r="POU7" s="320"/>
      <c r="POV7" s="320"/>
      <c r="POW7" s="320"/>
      <c r="POX7" s="320"/>
      <c r="POY7" s="320"/>
      <c r="POZ7" s="320"/>
      <c r="PPA7" s="320"/>
      <c r="PPB7" s="320"/>
      <c r="PPC7" s="320"/>
      <c r="PPD7" s="320"/>
      <c r="PPE7" s="320"/>
      <c r="PPF7" s="320"/>
      <c r="PPG7" s="320"/>
      <c r="PPH7" s="320"/>
      <c r="PPI7" s="320"/>
      <c r="PPJ7" s="320"/>
      <c r="PPK7" s="320"/>
      <c r="PPL7" s="320"/>
      <c r="PPM7" s="320"/>
      <c r="PPN7" s="320"/>
      <c r="PPO7" s="320"/>
      <c r="PPP7" s="320"/>
      <c r="PPQ7" s="320"/>
      <c r="PPR7" s="320"/>
      <c r="PPS7" s="320"/>
      <c r="PPT7" s="320"/>
      <c r="PPU7" s="320"/>
      <c r="PPV7" s="320"/>
      <c r="PPW7" s="320"/>
      <c r="PPX7" s="320"/>
      <c r="PPY7" s="320"/>
      <c r="PPZ7" s="320"/>
      <c r="PQA7" s="320"/>
      <c r="PQB7" s="320"/>
      <c r="PQC7" s="320"/>
      <c r="PQD7" s="320"/>
      <c r="PQE7" s="320"/>
      <c r="PQF7" s="320"/>
      <c r="PQG7" s="320"/>
      <c r="PQH7" s="320"/>
      <c r="PQI7" s="320"/>
      <c r="PQJ7" s="320"/>
      <c r="PQK7" s="320"/>
      <c r="PQL7" s="320"/>
      <c r="PQM7" s="320"/>
      <c r="PQN7" s="320"/>
      <c r="PQO7" s="320"/>
      <c r="PQP7" s="320"/>
      <c r="PQQ7" s="320"/>
      <c r="PQR7" s="320"/>
      <c r="PQS7" s="320"/>
      <c r="PQT7" s="320"/>
      <c r="PQU7" s="320"/>
      <c r="PQV7" s="320"/>
      <c r="PQW7" s="320"/>
      <c r="PQX7" s="320"/>
      <c r="PQY7" s="320"/>
      <c r="PQZ7" s="320"/>
      <c r="PRA7" s="320"/>
      <c r="PRB7" s="320"/>
      <c r="PRC7" s="320"/>
      <c r="PRD7" s="320"/>
      <c r="PRE7" s="320"/>
      <c r="PRF7" s="320"/>
      <c r="PRG7" s="320"/>
      <c r="PRH7" s="320"/>
      <c r="PRI7" s="320"/>
      <c r="PRJ7" s="320"/>
      <c r="PRK7" s="320"/>
      <c r="PRL7" s="320"/>
      <c r="PRM7" s="320"/>
      <c r="PRN7" s="320"/>
      <c r="PRO7" s="320"/>
      <c r="PRP7" s="320"/>
      <c r="PRQ7" s="320"/>
      <c r="PRR7" s="320"/>
      <c r="PRS7" s="320"/>
      <c r="PRT7" s="320"/>
      <c r="PRU7" s="320"/>
      <c r="PRV7" s="320"/>
      <c r="PRW7" s="320"/>
      <c r="PRX7" s="320"/>
      <c r="PRY7" s="320"/>
      <c r="PRZ7" s="320"/>
      <c r="PSA7" s="320"/>
      <c r="PSB7" s="320"/>
      <c r="PSC7" s="320"/>
      <c r="PSD7" s="320"/>
      <c r="PSE7" s="320"/>
      <c r="PSF7" s="320"/>
      <c r="PSG7" s="320"/>
      <c r="PSH7" s="320"/>
      <c r="PSI7" s="320"/>
      <c r="PSJ7" s="320"/>
      <c r="PSK7" s="320"/>
      <c r="PSL7" s="320"/>
      <c r="PSM7" s="320"/>
      <c r="PSN7" s="320"/>
      <c r="PSO7" s="320"/>
      <c r="PSP7" s="320"/>
      <c r="PSQ7" s="320"/>
      <c r="PSR7" s="320"/>
      <c r="PSS7" s="320"/>
      <c r="PST7" s="320"/>
      <c r="PSU7" s="320"/>
      <c r="PSV7" s="320"/>
      <c r="PSW7" s="320"/>
      <c r="PSX7" s="320"/>
      <c r="PSY7" s="320"/>
      <c r="PSZ7" s="320"/>
      <c r="PTA7" s="320"/>
      <c r="PTB7" s="320"/>
      <c r="PTC7" s="320"/>
      <c r="PTD7" s="320"/>
      <c r="PTE7" s="320"/>
      <c r="PTF7" s="320"/>
      <c r="PTG7" s="320"/>
      <c r="PTH7" s="320"/>
      <c r="PTI7" s="320"/>
      <c r="PTJ7" s="320"/>
      <c r="PTK7" s="320"/>
      <c r="PTL7" s="320"/>
      <c r="PTM7" s="320"/>
      <c r="PTN7" s="320"/>
      <c r="PTO7" s="320"/>
      <c r="PTP7" s="320"/>
      <c r="PTQ7" s="320"/>
      <c r="PTR7" s="320"/>
      <c r="PTS7" s="320"/>
      <c r="PTT7" s="320"/>
      <c r="PTU7" s="320"/>
      <c r="PTV7" s="320"/>
      <c r="PTW7" s="320"/>
      <c r="PTX7" s="320"/>
      <c r="PTY7" s="320"/>
      <c r="PTZ7" s="320"/>
      <c r="PUA7" s="320"/>
      <c r="PUB7" s="320"/>
      <c r="PUC7" s="320"/>
      <c r="PUD7" s="320"/>
      <c r="PUE7" s="320"/>
      <c r="PUF7" s="320"/>
      <c r="PUG7" s="320"/>
      <c r="PUH7" s="320"/>
      <c r="PUI7" s="320"/>
      <c r="PUJ7" s="320"/>
      <c r="PUK7" s="320"/>
      <c r="PUL7" s="320"/>
      <c r="PUM7" s="320"/>
      <c r="PUN7" s="320"/>
      <c r="PUO7" s="320"/>
      <c r="PUP7" s="320"/>
      <c r="PUQ7" s="320"/>
      <c r="PUR7" s="320"/>
      <c r="PUS7" s="320"/>
      <c r="PUT7" s="320"/>
      <c r="PUU7" s="320"/>
      <c r="PUV7" s="320"/>
      <c r="PUW7" s="320"/>
      <c r="PUX7" s="320"/>
      <c r="PUY7" s="320"/>
      <c r="PUZ7" s="320"/>
      <c r="PVA7" s="320"/>
      <c r="PVB7" s="320"/>
      <c r="PVC7" s="320"/>
      <c r="PVD7" s="320"/>
      <c r="PVE7" s="320"/>
      <c r="PVF7" s="320"/>
      <c r="PVG7" s="320"/>
      <c r="PVH7" s="320"/>
      <c r="PVI7" s="320"/>
      <c r="PVJ7" s="320"/>
      <c r="PVK7" s="320"/>
      <c r="PVL7" s="320"/>
      <c r="PVM7" s="320"/>
      <c r="PVN7" s="320"/>
      <c r="PVO7" s="320"/>
      <c r="PVP7" s="320"/>
      <c r="PVQ7" s="320"/>
      <c r="PVR7" s="320"/>
      <c r="PVS7" s="320"/>
      <c r="PVT7" s="320"/>
      <c r="PVU7" s="320"/>
      <c r="PVV7" s="320"/>
      <c r="PVW7" s="320"/>
      <c r="PVX7" s="320"/>
      <c r="PVY7" s="320"/>
      <c r="PVZ7" s="320"/>
      <c r="PWA7" s="320"/>
      <c r="PWB7" s="320"/>
      <c r="PWC7" s="320"/>
      <c r="PWD7" s="320"/>
      <c r="PWE7" s="320"/>
      <c r="PWF7" s="320"/>
      <c r="PWG7" s="320"/>
      <c r="PWH7" s="320"/>
      <c r="PWI7" s="320"/>
      <c r="PWJ7" s="320"/>
      <c r="PWK7" s="320"/>
      <c r="PWL7" s="320"/>
      <c r="PWM7" s="320"/>
      <c r="PWN7" s="320"/>
      <c r="PWO7" s="320"/>
      <c r="PWP7" s="320"/>
      <c r="PWQ7" s="320"/>
      <c r="PWR7" s="320"/>
      <c r="PWS7" s="320"/>
      <c r="PWT7" s="320"/>
      <c r="PWU7" s="320"/>
      <c r="PWV7" s="320"/>
      <c r="PWW7" s="320"/>
      <c r="PWX7" s="320"/>
      <c r="PWY7" s="320"/>
      <c r="PWZ7" s="320"/>
      <c r="PXA7" s="320"/>
      <c r="PXB7" s="320"/>
      <c r="PXC7" s="320"/>
      <c r="PXD7" s="320"/>
      <c r="PXE7" s="320"/>
      <c r="PXF7" s="320"/>
      <c r="PXG7" s="320"/>
      <c r="PXH7" s="320"/>
      <c r="PXI7" s="320"/>
      <c r="PXJ7" s="320"/>
      <c r="PXK7" s="320"/>
      <c r="PXL7" s="320"/>
      <c r="PXM7" s="320"/>
      <c r="PXN7" s="320"/>
      <c r="PXO7" s="320"/>
      <c r="PXP7" s="320"/>
      <c r="PXQ7" s="320"/>
      <c r="PXR7" s="320"/>
      <c r="PXS7" s="320"/>
      <c r="PXT7" s="320"/>
      <c r="PXU7" s="320"/>
      <c r="PXV7" s="320"/>
      <c r="PXW7" s="320"/>
      <c r="PXX7" s="320"/>
      <c r="PXY7" s="320"/>
      <c r="PXZ7" s="320"/>
      <c r="PYA7" s="320"/>
      <c r="PYB7" s="320"/>
      <c r="PYC7" s="320"/>
      <c r="PYD7" s="320"/>
      <c r="PYE7" s="320"/>
      <c r="PYF7" s="320"/>
      <c r="PYG7" s="320"/>
      <c r="PYH7" s="320"/>
      <c r="PYI7" s="320"/>
      <c r="PYJ7" s="320"/>
      <c r="PYK7" s="320"/>
      <c r="PYL7" s="320"/>
      <c r="PYM7" s="320"/>
      <c r="PYN7" s="320"/>
      <c r="PYO7" s="320"/>
      <c r="PYP7" s="320"/>
      <c r="PYQ7" s="320"/>
      <c r="PYR7" s="320"/>
      <c r="PYS7" s="320"/>
      <c r="PYT7" s="320"/>
      <c r="PYU7" s="320"/>
      <c r="PYV7" s="320"/>
      <c r="PYW7" s="320"/>
      <c r="PYX7" s="320"/>
      <c r="PYY7" s="320"/>
      <c r="PYZ7" s="320"/>
      <c r="PZA7" s="320"/>
      <c r="PZB7" s="320"/>
      <c r="PZC7" s="320"/>
      <c r="PZD7" s="320"/>
      <c r="PZE7" s="320"/>
      <c r="PZF7" s="320"/>
      <c r="PZG7" s="320"/>
      <c r="PZH7" s="320"/>
      <c r="PZI7" s="320"/>
      <c r="PZJ7" s="320"/>
      <c r="PZK7" s="320"/>
      <c r="PZL7" s="320"/>
      <c r="PZM7" s="320"/>
      <c r="PZN7" s="320"/>
      <c r="PZO7" s="320"/>
      <c r="PZP7" s="320"/>
      <c r="PZQ7" s="320"/>
      <c r="PZR7" s="320"/>
      <c r="PZS7" s="320"/>
      <c r="PZT7" s="320"/>
      <c r="PZU7" s="320"/>
      <c r="PZV7" s="320"/>
      <c r="PZW7" s="320"/>
      <c r="PZX7" s="320"/>
      <c r="PZY7" s="320"/>
      <c r="PZZ7" s="320"/>
      <c r="QAA7" s="320"/>
      <c r="QAB7" s="320"/>
      <c r="QAC7" s="320"/>
      <c r="QAD7" s="320"/>
      <c r="QAE7" s="320"/>
      <c r="QAF7" s="320"/>
      <c r="QAG7" s="320"/>
      <c r="QAH7" s="320"/>
      <c r="QAI7" s="320"/>
      <c r="QAJ7" s="320"/>
      <c r="QAK7" s="320"/>
      <c r="QAL7" s="320"/>
      <c r="QAM7" s="320"/>
      <c r="QAN7" s="320"/>
      <c r="QAO7" s="320"/>
      <c r="QAP7" s="320"/>
      <c r="QAQ7" s="320"/>
      <c r="QAR7" s="320"/>
      <c r="QAS7" s="320"/>
      <c r="QAT7" s="320"/>
      <c r="QAU7" s="320"/>
      <c r="QAV7" s="320"/>
      <c r="QAW7" s="320"/>
      <c r="QAX7" s="320"/>
      <c r="QAY7" s="320"/>
      <c r="QAZ7" s="320"/>
      <c r="QBA7" s="320"/>
      <c r="QBB7" s="320"/>
      <c r="QBC7" s="320"/>
      <c r="QBD7" s="320"/>
      <c r="QBE7" s="320"/>
      <c r="QBF7" s="320"/>
      <c r="QBG7" s="320"/>
      <c r="QBH7" s="320"/>
      <c r="QBI7" s="320"/>
      <c r="QBJ7" s="320"/>
      <c r="QBK7" s="320"/>
      <c r="QBL7" s="320"/>
      <c r="QBM7" s="320"/>
      <c r="QBN7" s="320"/>
      <c r="QBO7" s="320"/>
      <c r="QBP7" s="320"/>
      <c r="QBQ7" s="320"/>
      <c r="QBR7" s="320"/>
      <c r="QBS7" s="320"/>
      <c r="QBT7" s="320"/>
      <c r="QBU7" s="320"/>
      <c r="QBV7" s="320"/>
      <c r="QBW7" s="320"/>
      <c r="QBX7" s="320"/>
      <c r="QBY7" s="320"/>
      <c r="QBZ7" s="320"/>
      <c r="QCA7" s="320"/>
      <c r="QCB7" s="320"/>
      <c r="QCC7" s="320"/>
      <c r="QCD7" s="320"/>
      <c r="QCE7" s="320"/>
      <c r="QCF7" s="320"/>
      <c r="QCG7" s="320"/>
      <c r="QCH7" s="320"/>
      <c r="QCI7" s="320"/>
      <c r="QCJ7" s="320"/>
      <c r="QCK7" s="320"/>
      <c r="QCL7" s="320"/>
      <c r="QCM7" s="320"/>
      <c r="QCN7" s="320"/>
      <c r="QCO7" s="320"/>
      <c r="QCP7" s="320"/>
      <c r="QCQ7" s="320"/>
      <c r="QCR7" s="320"/>
      <c r="QCS7" s="320"/>
      <c r="QCT7" s="320"/>
      <c r="QCU7" s="320"/>
      <c r="QCV7" s="320"/>
      <c r="QCW7" s="320"/>
      <c r="QCX7" s="320"/>
      <c r="QCY7" s="320"/>
      <c r="QCZ7" s="320"/>
      <c r="QDA7" s="320"/>
      <c r="QDB7" s="320"/>
      <c r="QDC7" s="320"/>
      <c r="QDD7" s="320"/>
      <c r="QDE7" s="320"/>
      <c r="QDF7" s="320"/>
      <c r="QDG7" s="320"/>
      <c r="QDH7" s="320"/>
      <c r="QDI7" s="320"/>
      <c r="QDJ7" s="320"/>
      <c r="QDK7" s="320"/>
      <c r="QDL7" s="320"/>
      <c r="QDM7" s="320"/>
      <c r="QDN7" s="320"/>
      <c r="QDO7" s="320"/>
      <c r="QDP7" s="320"/>
      <c r="QDQ7" s="320"/>
      <c r="QDR7" s="320"/>
      <c r="QDS7" s="320"/>
      <c r="QDT7" s="320"/>
      <c r="QDU7" s="320"/>
      <c r="QDV7" s="320"/>
      <c r="QDW7" s="320"/>
      <c r="QDX7" s="320"/>
      <c r="QDY7" s="320"/>
      <c r="QDZ7" s="320"/>
      <c r="QEA7" s="320"/>
      <c r="QEB7" s="320"/>
      <c r="QEC7" s="320"/>
      <c r="QED7" s="320"/>
      <c r="QEE7" s="320"/>
      <c r="QEF7" s="320"/>
      <c r="QEG7" s="320"/>
      <c r="QEH7" s="320"/>
      <c r="QEI7" s="320"/>
      <c r="QEJ7" s="320"/>
      <c r="QEK7" s="320"/>
      <c r="QEL7" s="320"/>
      <c r="QEM7" s="320"/>
      <c r="QEN7" s="320"/>
      <c r="QEO7" s="320"/>
      <c r="QEP7" s="320"/>
      <c r="QEQ7" s="320"/>
      <c r="QER7" s="320"/>
      <c r="QES7" s="320"/>
      <c r="QET7" s="320"/>
      <c r="QEU7" s="320"/>
      <c r="QEV7" s="320"/>
      <c r="QEW7" s="320"/>
      <c r="QEX7" s="320"/>
      <c r="QEY7" s="320"/>
      <c r="QEZ7" s="320"/>
      <c r="QFA7" s="320"/>
      <c r="QFB7" s="320"/>
      <c r="QFC7" s="320"/>
      <c r="QFD7" s="320"/>
      <c r="QFE7" s="320"/>
      <c r="QFF7" s="320"/>
      <c r="QFG7" s="320"/>
      <c r="QFH7" s="320"/>
      <c r="QFI7" s="320"/>
      <c r="QFJ7" s="320"/>
      <c r="QFK7" s="320"/>
      <c r="QFL7" s="320"/>
      <c r="QFM7" s="320"/>
      <c r="QFN7" s="320"/>
      <c r="QFO7" s="320"/>
      <c r="QFP7" s="320"/>
      <c r="QFQ7" s="320"/>
      <c r="QFR7" s="320"/>
      <c r="QFS7" s="320"/>
      <c r="QFT7" s="320"/>
      <c r="QFU7" s="320"/>
      <c r="QFV7" s="320"/>
      <c r="QFW7" s="320"/>
      <c r="QFX7" s="320"/>
      <c r="QFY7" s="320"/>
      <c r="QFZ7" s="320"/>
      <c r="QGA7" s="320"/>
      <c r="QGB7" s="320"/>
      <c r="QGC7" s="320"/>
      <c r="QGD7" s="320"/>
      <c r="QGE7" s="320"/>
      <c r="QGF7" s="320"/>
      <c r="QGG7" s="320"/>
      <c r="QGH7" s="320"/>
      <c r="QGI7" s="320"/>
      <c r="QGJ7" s="320"/>
      <c r="QGK7" s="320"/>
      <c r="QGL7" s="320"/>
      <c r="QGM7" s="320"/>
      <c r="QGN7" s="320"/>
      <c r="QGO7" s="320"/>
      <c r="QGP7" s="320"/>
      <c r="QGQ7" s="320"/>
      <c r="QGR7" s="320"/>
      <c r="QGS7" s="320"/>
      <c r="QGT7" s="320"/>
      <c r="QGU7" s="320"/>
      <c r="QGV7" s="320"/>
      <c r="QGW7" s="320"/>
      <c r="QGX7" s="320"/>
      <c r="QGY7" s="320"/>
      <c r="QGZ7" s="320"/>
      <c r="QHA7" s="320"/>
      <c r="QHB7" s="320"/>
      <c r="QHC7" s="320"/>
      <c r="QHD7" s="320"/>
      <c r="QHE7" s="320"/>
      <c r="QHF7" s="320"/>
      <c r="QHG7" s="320"/>
      <c r="QHH7" s="320"/>
      <c r="QHI7" s="320"/>
      <c r="QHJ7" s="320"/>
      <c r="QHK7" s="320"/>
      <c r="QHL7" s="320"/>
      <c r="QHM7" s="320"/>
      <c r="QHN7" s="320"/>
      <c r="QHO7" s="320"/>
      <c r="QHP7" s="320"/>
      <c r="QHQ7" s="320"/>
      <c r="QHR7" s="320"/>
      <c r="QHS7" s="320"/>
      <c r="QHT7" s="320"/>
      <c r="QHU7" s="320"/>
      <c r="QHV7" s="320"/>
      <c r="QHW7" s="320"/>
      <c r="QHX7" s="320"/>
      <c r="QHY7" s="320"/>
      <c r="QHZ7" s="320"/>
      <c r="QIA7" s="320"/>
      <c r="QIB7" s="320"/>
      <c r="QIC7" s="320"/>
      <c r="QID7" s="320"/>
      <c r="QIE7" s="320"/>
      <c r="QIF7" s="320"/>
      <c r="QIG7" s="320"/>
      <c r="QIH7" s="320"/>
      <c r="QII7" s="320"/>
      <c r="QIJ7" s="320"/>
      <c r="QIK7" s="320"/>
      <c r="QIL7" s="320"/>
      <c r="QIM7" s="320"/>
      <c r="QIN7" s="320"/>
      <c r="QIO7" s="320"/>
      <c r="QIP7" s="320"/>
      <c r="QIQ7" s="320"/>
      <c r="QIR7" s="320"/>
      <c r="QIS7" s="320"/>
      <c r="QIT7" s="320"/>
      <c r="QIU7" s="320"/>
      <c r="QIV7" s="320"/>
      <c r="QIW7" s="320"/>
      <c r="QIX7" s="320"/>
      <c r="QIY7" s="320"/>
      <c r="QIZ7" s="320"/>
      <c r="QJA7" s="320"/>
      <c r="QJB7" s="320"/>
      <c r="QJC7" s="320"/>
      <c r="QJD7" s="320"/>
      <c r="QJE7" s="320"/>
      <c r="QJF7" s="320"/>
      <c r="QJG7" s="320"/>
      <c r="QJH7" s="320"/>
      <c r="QJI7" s="320"/>
      <c r="QJJ7" s="320"/>
      <c r="QJK7" s="320"/>
      <c r="QJL7" s="320"/>
      <c r="QJM7" s="320"/>
      <c r="QJN7" s="320"/>
      <c r="QJO7" s="320"/>
      <c r="QJP7" s="320"/>
      <c r="QJQ7" s="320"/>
      <c r="QJR7" s="320"/>
      <c r="QJS7" s="320"/>
      <c r="QJT7" s="320"/>
      <c r="QJU7" s="320"/>
      <c r="QJV7" s="320"/>
      <c r="QJW7" s="320"/>
      <c r="QJX7" s="320"/>
      <c r="QJY7" s="320"/>
      <c r="QJZ7" s="320"/>
      <c r="QKA7" s="320"/>
      <c r="QKB7" s="320"/>
      <c r="QKC7" s="320"/>
      <c r="QKD7" s="320"/>
      <c r="QKE7" s="320"/>
      <c r="QKF7" s="320"/>
      <c r="QKG7" s="320"/>
      <c r="QKH7" s="320"/>
      <c r="QKI7" s="320"/>
      <c r="QKJ7" s="320"/>
      <c r="QKK7" s="320"/>
      <c r="QKL7" s="320"/>
      <c r="QKM7" s="320"/>
      <c r="QKN7" s="320"/>
      <c r="QKO7" s="320"/>
      <c r="QKP7" s="320"/>
      <c r="QKQ7" s="320"/>
      <c r="QKR7" s="320"/>
      <c r="QKS7" s="320"/>
      <c r="QKT7" s="320"/>
      <c r="QKU7" s="320"/>
      <c r="QKV7" s="320"/>
      <c r="QKW7" s="320"/>
      <c r="QKX7" s="320"/>
      <c r="QKY7" s="320"/>
      <c r="QKZ7" s="320"/>
      <c r="QLA7" s="320"/>
      <c r="QLB7" s="320"/>
      <c r="QLC7" s="320"/>
      <c r="QLD7" s="320"/>
      <c r="QLE7" s="320"/>
      <c r="QLF7" s="320"/>
      <c r="QLG7" s="320"/>
      <c r="QLH7" s="320"/>
      <c r="QLI7" s="320"/>
      <c r="QLJ7" s="320"/>
      <c r="QLK7" s="320"/>
      <c r="QLL7" s="320"/>
      <c r="QLM7" s="320"/>
      <c r="QLN7" s="320"/>
      <c r="QLO7" s="320"/>
      <c r="QLP7" s="320"/>
      <c r="QLQ7" s="320"/>
      <c r="QLR7" s="320"/>
      <c r="QLS7" s="320"/>
      <c r="QLT7" s="320"/>
      <c r="QLU7" s="320"/>
      <c r="QLV7" s="320"/>
      <c r="QLW7" s="320"/>
      <c r="QLX7" s="320"/>
      <c r="QLY7" s="320"/>
      <c r="QLZ7" s="320"/>
      <c r="QMA7" s="320"/>
      <c r="QMB7" s="320"/>
      <c r="QMC7" s="320"/>
      <c r="QMD7" s="320"/>
      <c r="QME7" s="320"/>
      <c r="QMF7" s="320"/>
      <c r="QMG7" s="320"/>
      <c r="QMH7" s="320"/>
      <c r="QMI7" s="320"/>
      <c r="QMJ7" s="320"/>
      <c r="QMK7" s="320"/>
      <c r="QML7" s="320"/>
      <c r="QMM7" s="320"/>
      <c r="QMN7" s="320"/>
      <c r="QMO7" s="320"/>
      <c r="QMP7" s="320"/>
      <c r="QMQ7" s="320"/>
      <c r="QMR7" s="320"/>
      <c r="QMS7" s="320"/>
      <c r="QMT7" s="320"/>
      <c r="QMU7" s="320"/>
      <c r="QMV7" s="320"/>
      <c r="QMW7" s="320"/>
      <c r="QMX7" s="320"/>
      <c r="QMY7" s="320"/>
      <c r="QMZ7" s="320"/>
      <c r="QNA7" s="320"/>
      <c r="QNB7" s="320"/>
      <c r="QNC7" s="320"/>
      <c r="QND7" s="320"/>
      <c r="QNE7" s="320"/>
      <c r="QNF7" s="320"/>
      <c r="QNG7" s="320"/>
      <c r="QNH7" s="320"/>
      <c r="QNI7" s="320"/>
      <c r="QNJ7" s="320"/>
      <c r="QNK7" s="320"/>
      <c r="QNL7" s="320"/>
      <c r="QNM7" s="320"/>
      <c r="QNN7" s="320"/>
      <c r="QNO7" s="320"/>
      <c r="QNP7" s="320"/>
      <c r="QNQ7" s="320"/>
      <c r="QNR7" s="320"/>
      <c r="QNS7" s="320"/>
      <c r="QNT7" s="320"/>
      <c r="QNU7" s="320"/>
      <c r="QNV7" s="320"/>
      <c r="QNW7" s="320"/>
      <c r="QNX7" s="320"/>
      <c r="QNY7" s="320"/>
      <c r="QNZ7" s="320"/>
      <c r="QOA7" s="320"/>
      <c r="QOB7" s="320"/>
      <c r="QOC7" s="320"/>
      <c r="QOD7" s="320"/>
      <c r="QOE7" s="320"/>
      <c r="QOF7" s="320"/>
      <c r="QOG7" s="320"/>
      <c r="QOH7" s="320"/>
      <c r="QOI7" s="320"/>
      <c r="QOJ7" s="320"/>
      <c r="QOK7" s="320"/>
      <c r="QOL7" s="320"/>
      <c r="QOM7" s="320"/>
      <c r="QON7" s="320"/>
      <c r="QOO7" s="320"/>
      <c r="QOP7" s="320"/>
      <c r="QOQ7" s="320"/>
      <c r="QOR7" s="320"/>
      <c r="QOS7" s="320"/>
      <c r="QOT7" s="320"/>
      <c r="QOU7" s="320"/>
      <c r="QOV7" s="320"/>
      <c r="QOW7" s="320"/>
      <c r="QOX7" s="320"/>
      <c r="QOY7" s="320"/>
      <c r="QOZ7" s="320"/>
      <c r="QPA7" s="320"/>
      <c r="QPB7" s="320"/>
      <c r="QPC7" s="320"/>
      <c r="QPD7" s="320"/>
      <c r="QPE7" s="320"/>
      <c r="QPF7" s="320"/>
      <c r="QPG7" s="320"/>
      <c r="QPH7" s="320"/>
      <c r="QPI7" s="320"/>
      <c r="QPJ7" s="320"/>
      <c r="QPK7" s="320"/>
      <c r="QPL7" s="320"/>
      <c r="QPM7" s="320"/>
      <c r="QPN7" s="320"/>
      <c r="QPO7" s="320"/>
      <c r="QPP7" s="320"/>
      <c r="QPQ7" s="320"/>
      <c r="QPR7" s="320"/>
      <c r="QPS7" s="320"/>
      <c r="QPT7" s="320"/>
      <c r="QPU7" s="320"/>
      <c r="QPV7" s="320"/>
      <c r="QPW7" s="320"/>
      <c r="QPX7" s="320"/>
      <c r="QPY7" s="320"/>
      <c r="QPZ7" s="320"/>
      <c r="QQA7" s="320"/>
      <c r="QQB7" s="320"/>
      <c r="QQC7" s="320"/>
      <c r="QQD7" s="320"/>
      <c r="QQE7" s="320"/>
      <c r="QQF7" s="320"/>
      <c r="QQG7" s="320"/>
      <c r="QQH7" s="320"/>
      <c r="QQI7" s="320"/>
      <c r="QQJ7" s="320"/>
      <c r="QQK7" s="320"/>
      <c r="QQL7" s="320"/>
      <c r="QQM7" s="320"/>
      <c r="QQN7" s="320"/>
      <c r="QQO7" s="320"/>
      <c r="QQP7" s="320"/>
      <c r="QQQ7" s="320"/>
      <c r="QQR7" s="320"/>
      <c r="QQS7" s="320"/>
      <c r="QQT7" s="320"/>
      <c r="QQU7" s="320"/>
      <c r="QQV7" s="320"/>
      <c r="QQW7" s="320"/>
      <c r="QQX7" s="320"/>
      <c r="QQY7" s="320"/>
      <c r="QQZ7" s="320"/>
      <c r="QRA7" s="320"/>
      <c r="QRB7" s="320"/>
      <c r="QRC7" s="320"/>
      <c r="QRD7" s="320"/>
      <c r="QRE7" s="320"/>
      <c r="QRF7" s="320"/>
      <c r="QRG7" s="320"/>
      <c r="QRH7" s="320"/>
      <c r="QRI7" s="320"/>
      <c r="QRJ7" s="320"/>
      <c r="QRK7" s="320"/>
      <c r="QRL7" s="320"/>
      <c r="QRM7" s="320"/>
      <c r="QRN7" s="320"/>
      <c r="QRO7" s="320"/>
      <c r="QRP7" s="320"/>
      <c r="QRQ7" s="320"/>
      <c r="QRR7" s="320"/>
      <c r="QRS7" s="320"/>
      <c r="QRT7" s="320"/>
      <c r="QRU7" s="320"/>
      <c r="QRV7" s="320"/>
      <c r="QRW7" s="320"/>
      <c r="QRX7" s="320"/>
      <c r="QRY7" s="320"/>
      <c r="QRZ7" s="320"/>
      <c r="QSA7" s="320"/>
      <c r="QSB7" s="320"/>
      <c r="QSC7" s="320"/>
      <c r="QSD7" s="320"/>
      <c r="QSE7" s="320"/>
      <c r="QSF7" s="320"/>
      <c r="QSG7" s="320"/>
      <c r="QSH7" s="320"/>
      <c r="QSI7" s="320"/>
      <c r="QSJ7" s="320"/>
      <c r="QSK7" s="320"/>
      <c r="QSL7" s="320"/>
      <c r="QSM7" s="320"/>
      <c r="QSN7" s="320"/>
      <c r="QSO7" s="320"/>
      <c r="QSP7" s="320"/>
      <c r="QSQ7" s="320"/>
      <c r="QSR7" s="320"/>
      <c r="QSS7" s="320"/>
      <c r="QST7" s="320"/>
      <c r="QSU7" s="320"/>
      <c r="QSV7" s="320"/>
      <c r="QSW7" s="320"/>
      <c r="QSX7" s="320"/>
      <c r="QSY7" s="320"/>
      <c r="QSZ7" s="320"/>
      <c r="QTA7" s="320"/>
      <c r="QTB7" s="320"/>
      <c r="QTC7" s="320"/>
      <c r="QTD7" s="320"/>
      <c r="QTE7" s="320"/>
      <c r="QTF7" s="320"/>
      <c r="QTG7" s="320"/>
      <c r="QTH7" s="320"/>
      <c r="QTI7" s="320"/>
      <c r="QTJ7" s="320"/>
      <c r="QTK7" s="320"/>
      <c r="QTL7" s="320"/>
      <c r="QTM7" s="320"/>
      <c r="QTN7" s="320"/>
      <c r="QTO7" s="320"/>
      <c r="QTP7" s="320"/>
      <c r="QTQ7" s="320"/>
      <c r="QTR7" s="320"/>
      <c r="QTS7" s="320"/>
      <c r="QTT7" s="320"/>
      <c r="QTU7" s="320"/>
      <c r="QTV7" s="320"/>
      <c r="QTW7" s="320"/>
      <c r="QTX7" s="320"/>
      <c r="QTY7" s="320"/>
      <c r="QTZ7" s="320"/>
      <c r="QUA7" s="320"/>
      <c r="QUB7" s="320"/>
      <c r="QUC7" s="320"/>
      <c r="QUD7" s="320"/>
      <c r="QUE7" s="320"/>
      <c r="QUF7" s="320"/>
      <c r="QUG7" s="320"/>
      <c r="QUH7" s="320"/>
      <c r="QUI7" s="320"/>
      <c r="QUJ7" s="320"/>
      <c r="QUK7" s="320"/>
      <c r="QUL7" s="320"/>
      <c r="QUM7" s="320"/>
      <c r="QUN7" s="320"/>
      <c r="QUO7" s="320"/>
      <c r="QUP7" s="320"/>
      <c r="QUQ7" s="320"/>
      <c r="QUR7" s="320"/>
      <c r="QUS7" s="320"/>
      <c r="QUT7" s="320"/>
      <c r="QUU7" s="320"/>
      <c r="QUV7" s="320"/>
      <c r="QUW7" s="320"/>
      <c r="QUX7" s="320"/>
      <c r="QUY7" s="320"/>
      <c r="QUZ7" s="320"/>
      <c r="QVA7" s="320"/>
      <c r="QVB7" s="320"/>
      <c r="QVC7" s="320"/>
      <c r="QVD7" s="320"/>
      <c r="QVE7" s="320"/>
      <c r="QVF7" s="320"/>
      <c r="QVG7" s="320"/>
      <c r="QVH7" s="320"/>
      <c r="QVI7" s="320"/>
      <c r="QVJ7" s="320"/>
      <c r="QVK7" s="320"/>
      <c r="QVL7" s="320"/>
      <c r="QVM7" s="320"/>
      <c r="QVN7" s="320"/>
      <c r="QVO7" s="320"/>
      <c r="QVP7" s="320"/>
      <c r="QVQ7" s="320"/>
      <c r="QVR7" s="320"/>
      <c r="QVS7" s="320"/>
      <c r="QVT7" s="320"/>
      <c r="QVU7" s="320"/>
      <c r="QVV7" s="320"/>
      <c r="QVW7" s="320"/>
      <c r="QVX7" s="320"/>
      <c r="QVY7" s="320"/>
      <c r="QVZ7" s="320"/>
      <c r="QWA7" s="320"/>
      <c r="QWB7" s="320"/>
      <c r="QWC7" s="320"/>
      <c r="QWD7" s="320"/>
      <c r="QWE7" s="320"/>
      <c r="QWF7" s="320"/>
      <c r="QWG7" s="320"/>
      <c r="QWH7" s="320"/>
      <c r="QWI7" s="320"/>
      <c r="QWJ7" s="320"/>
      <c r="QWK7" s="320"/>
      <c r="QWL7" s="320"/>
      <c r="QWM7" s="320"/>
      <c r="QWN7" s="320"/>
      <c r="QWO7" s="320"/>
      <c r="QWP7" s="320"/>
      <c r="QWQ7" s="320"/>
      <c r="QWR7" s="320"/>
      <c r="QWS7" s="320"/>
      <c r="QWT7" s="320"/>
      <c r="QWU7" s="320"/>
      <c r="QWV7" s="320"/>
      <c r="QWW7" s="320"/>
      <c r="QWX7" s="320"/>
      <c r="QWY7" s="320"/>
      <c r="QWZ7" s="320"/>
      <c r="QXA7" s="320"/>
      <c r="QXB7" s="320"/>
      <c r="QXC7" s="320"/>
      <c r="QXD7" s="320"/>
      <c r="QXE7" s="320"/>
      <c r="QXF7" s="320"/>
      <c r="QXG7" s="320"/>
      <c r="QXH7" s="320"/>
      <c r="QXI7" s="320"/>
      <c r="QXJ7" s="320"/>
      <c r="QXK7" s="320"/>
      <c r="QXL7" s="320"/>
      <c r="QXM7" s="320"/>
      <c r="QXN7" s="320"/>
      <c r="QXO7" s="320"/>
      <c r="QXP7" s="320"/>
      <c r="QXQ7" s="320"/>
      <c r="QXR7" s="320"/>
      <c r="QXS7" s="320"/>
      <c r="QXT7" s="320"/>
      <c r="QXU7" s="320"/>
      <c r="QXV7" s="320"/>
      <c r="QXW7" s="320"/>
      <c r="QXX7" s="320"/>
      <c r="QXY7" s="320"/>
      <c r="QXZ7" s="320"/>
      <c r="QYA7" s="320"/>
      <c r="QYB7" s="320"/>
      <c r="QYC7" s="320"/>
      <c r="QYD7" s="320"/>
      <c r="QYE7" s="320"/>
      <c r="QYF7" s="320"/>
      <c r="QYG7" s="320"/>
      <c r="QYH7" s="320"/>
      <c r="QYI7" s="320"/>
      <c r="QYJ7" s="320"/>
      <c r="QYK7" s="320"/>
      <c r="QYL7" s="320"/>
      <c r="QYM7" s="320"/>
      <c r="QYN7" s="320"/>
      <c r="QYO7" s="320"/>
      <c r="QYP7" s="320"/>
      <c r="QYQ7" s="320"/>
      <c r="QYR7" s="320"/>
      <c r="QYS7" s="320"/>
      <c r="QYT7" s="320"/>
      <c r="QYU7" s="320"/>
      <c r="QYV7" s="320"/>
      <c r="QYW7" s="320"/>
      <c r="QYX7" s="320"/>
      <c r="QYY7" s="320"/>
      <c r="QYZ7" s="320"/>
      <c r="QZA7" s="320"/>
      <c r="QZB7" s="320"/>
      <c r="QZC7" s="320"/>
      <c r="QZD7" s="320"/>
      <c r="QZE7" s="320"/>
      <c r="QZF7" s="320"/>
      <c r="QZG7" s="320"/>
      <c r="QZH7" s="320"/>
      <c r="QZI7" s="320"/>
      <c r="QZJ7" s="320"/>
      <c r="QZK7" s="320"/>
      <c r="QZL7" s="320"/>
      <c r="QZM7" s="320"/>
      <c r="QZN7" s="320"/>
      <c r="QZO7" s="320"/>
      <c r="QZP7" s="320"/>
      <c r="QZQ7" s="320"/>
      <c r="QZR7" s="320"/>
      <c r="QZS7" s="320"/>
      <c r="QZT7" s="320"/>
      <c r="QZU7" s="320"/>
      <c r="QZV7" s="320"/>
      <c r="QZW7" s="320"/>
      <c r="QZX7" s="320"/>
      <c r="QZY7" s="320"/>
      <c r="QZZ7" s="320"/>
      <c r="RAA7" s="320"/>
      <c r="RAB7" s="320"/>
      <c r="RAC7" s="320"/>
      <c r="RAD7" s="320"/>
      <c r="RAE7" s="320"/>
      <c r="RAF7" s="320"/>
      <c r="RAG7" s="320"/>
      <c r="RAH7" s="320"/>
      <c r="RAI7" s="320"/>
      <c r="RAJ7" s="320"/>
      <c r="RAK7" s="320"/>
      <c r="RAL7" s="320"/>
      <c r="RAM7" s="320"/>
      <c r="RAN7" s="320"/>
      <c r="RAO7" s="320"/>
      <c r="RAP7" s="320"/>
      <c r="RAQ7" s="320"/>
      <c r="RAR7" s="320"/>
      <c r="RAS7" s="320"/>
      <c r="RAT7" s="320"/>
      <c r="RAU7" s="320"/>
      <c r="RAV7" s="320"/>
      <c r="RAW7" s="320"/>
      <c r="RAX7" s="320"/>
      <c r="RAY7" s="320"/>
      <c r="RAZ7" s="320"/>
      <c r="RBA7" s="320"/>
      <c r="RBB7" s="320"/>
      <c r="RBC7" s="320"/>
      <c r="RBD7" s="320"/>
      <c r="RBE7" s="320"/>
      <c r="RBF7" s="320"/>
      <c r="RBG7" s="320"/>
      <c r="RBH7" s="320"/>
      <c r="RBI7" s="320"/>
      <c r="RBJ7" s="320"/>
      <c r="RBK7" s="320"/>
      <c r="RBL7" s="320"/>
      <c r="RBM7" s="320"/>
      <c r="RBN7" s="320"/>
      <c r="RBO7" s="320"/>
      <c r="RBP7" s="320"/>
      <c r="RBQ7" s="320"/>
      <c r="RBR7" s="320"/>
      <c r="RBS7" s="320"/>
      <c r="RBT7" s="320"/>
      <c r="RBU7" s="320"/>
      <c r="RBV7" s="320"/>
      <c r="RBW7" s="320"/>
      <c r="RBX7" s="320"/>
      <c r="RBY7" s="320"/>
      <c r="RBZ7" s="320"/>
      <c r="RCA7" s="320"/>
      <c r="RCB7" s="320"/>
      <c r="RCC7" s="320"/>
      <c r="RCD7" s="320"/>
      <c r="RCE7" s="320"/>
      <c r="RCF7" s="320"/>
      <c r="RCG7" s="320"/>
      <c r="RCH7" s="320"/>
      <c r="RCI7" s="320"/>
      <c r="RCJ7" s="320"/>
      <c r="RCK7" s="320"/>
      <c r="RCL7" s="320"/>
      <c r="RCM7" s="320"/>
      <c r="RCN7" s="320"/>
      <c r="RCO7" s="320"/>
      <c r="RCP7" s="320"/>
      <c r="RCQ7" s="320"/>
      <c r="RCR7" s="320"/>
      <c r="RCS7" s="320"/>
      <c r="RCT7" s="320"/>
      <c r="RCU7" s="320"/>
      <c r="RCV7" s="320"/>
      <c r="RCW7" s="320"/>
      <c r="RCX7" s="320"/>
      <c r="RCY7" s="320"/>
      <c r="RCZ7" s="320"/>
      <c r="RDA7" s="320"/>
      <c r="RDB7" s="320"/>
      <c r="RDC7" s="320"/>
      <c r="RDD7" s="320"/>
      <c r="RDE7" s="320"/>
      <c r="RDF7" s="320"/>
      <c r="RDG7" s="320"/>
      <c r="RDH7" s="320"/>
      <c r="RDI7" s="320"/>
      <c r="RDJ7" s="320"/>
      <c r="RDK7" s="320"/>
      <c r="RDL7" s="320"/>
      <c r="RDM7" s="320"/>
      <c r="RDN7" s="320"/>
      <c r="RDO7" s="320"/>
      <c r="RDP7" s="320"/>
      <c r="RDQ7" s="320"/>
      <c r="RDR7" s="320"/>
      <c r="RDS7" s="320"/>
      <c r="RDT7" s="320"/>
      <c r="RDU7" s="320"/>
      <c r="RDV7" s="320"/>
      <c r="RDW7" s="320"/>
      <c r="RDX7" s="320"/>
      <c r="RDY7" s="320"/>
      <c r="RDZ7" s="320"/>
      <c r="REA7" s="320"/>
      <c r="REB7" s="320"/>
      <c r="REC7" s="320"/>
      <c r="RED7" s="320"/>
      <c r="REE7" s="320"/>
      <c r="REF7" s="320"/>
      <c r="REG7" s="320"/>
      <c r="REH7" s="320"/>
      <c r="REI7" s="320"/>
      <c r="REJ7" s="320"/>
      <c r="REK7" s="320"/>
      <c r="REL7" s="320"/>
      <c r="REM7" s="320"/>
      <c r="REN7" s="320"/>
      <c r="REO7" s="320"/>
      <c r="REP7" s="320"/>
      <c r="REQ7" s="320"/>
      <c r="RER7" s="320"/>
      <c r="RES7" s="320"/>
      <c r="RET7" s="320"/>
      <c r="REU7" s="320"/>
      <c r="REV7" s="320"/>
      <c r="REW7" s="320"/>
      <c r="REX7" s="320"/>
      <c r="REY7" s="320"/>
      <c r="REZ7" s="320"/>
      <c r="RFA7" s="320"/>
      <c r="RFB7" s="320"/>
      <c r="RFC7" s="320"/>
      <c r="RFD7" s="320"/>
      <c r="RFE7" s="320"/>
      <c r="RFF7" s="320"/>
      <c r="RFG7" s="320"/>
      <c r="RFH7" s="320"/>
      <c r="RFI7" s="320"/>
      <c r="RFJ7" s="320"/>
      <c r="RFK7" s="320"/>
      <c r="RFL7" s="320"/>
      <c r="RFM7" s="320"/>
      <c r="RFN7" s="320"/>
      <c r="RFO7" s="320"/>
      <c r="RFP7" s="320"/>
      <c r="RFQ7" s="320"/>
      <c r="RFR7" s="320"/>
      <c r="RFS7" s="320"/>
      <c r="RFT7" s="320"/>
      <c r="RFU7" s="320"/>
      <c r="RFV7" s="320"/>
      <c r="RFW7" s="320"/>
      <c r="RFX7" s="320"/>
      <c r="RFY7" s="320"/>
      <c r="RFZ7" s="320"/>
      <c r="RGA7" s="320"/>
      <c r="RGB7" s="320"/>
      <c r="RGC7" s="320"/>
      <c r="RGD7" s="320"/>
      <c r="RGE7" s="320"/>
      <c r="RGF7" s="320"/>
      <c r="RGG7" s="320"/>
      <c r="RGH7" s="320"/>
      <c r="RGI7" s="320"/>
      <c r="RGJ7" s="320"/>
      <c r="RGK7" s="320"/>
      <c r="RGL7" s="320"/>
      <c r="RGM7" s="320"/>
      <c r="RGN7" s="320"/>
      <c r="RGO7" s="320"/>
      <c r="RGP7" s="320"/>
      <c r="RGQ7" s="320"/>
      <c r="RGR7" s="320"/>
      <c r="RGS7" s="320"/>
      <c r="RGT7" s="320"/>
      <c r="RGU7" s="320"/>
      <c r="RGV7" s="320"/>
      <c r="RGW7" s="320"/>
      <c r="RGX7" s="320"/>
      <c r="RGY7" s="320"/>
      <c r="RGZ7" s="320"/>
      <c r="RHA7" s="320"/>
      <c r="RHB7" s="320"/>
      <c r="RHC7" s="320"/>
      <c r="RHD7" s="320"/>
      <c r="RHE7" s="320"/>
      <c r="RHF7" s="320"/>
      <c r="RHG7" s="320"/>
      <c r="RHH7" s="320"/>
      <c r="RHI7" s="320"/>
      <c r="RHJ7" s="320"/>
      <c r="RHK7" s="320"/>
      <c r="RHL7" s="320"/>
      <c r="RHM7" s="320"/>
      <c r="RHN7" s="320"/>
      <c r="RHO7" s="320"/>
      <c r="RHP7" s="320"/>
      <c r="RHQ7" s="320"/>
      <c r="RHR7" s="320"/>
      <c r="RHS7" s="320"/>
      <c r="RHT7" s="320"/>
      <c r="RHU7" s="320"/>
      <c r="RHV7" s="320"/>
      <c r="RHW7" s="320"/>
      <c r="RHX7" s="320"/>
      <c r="RHY7" s="320"/>
      <c r="RHZ7" s="320"/>
      <c r="RIA7" s="320"/>
      <c r="RIB7" s="320"/>
      <c r="RIC7" s="320"/>
      <c r="RID7" s="320"/>
      <c r="RIE7" s="320"/>
      <c r="RIF7" s="320"/>
      <c r="RIG7" s="320"/>
      <c r="RIH7" s="320"/>
      <c r="RII7" s="320"/>
      <c r="RIJ7" s="320"/>
      <c r="RIK7" s="320"/>
      <c r="RIL7" s="320"/>
      <c r="RIM7" s="320"/>
      <c r="RIN7" s="320"/>
      <c r="RIO7" s="320"/>
      <c r="RIP7" s="320"/>
      <c r="RIQ7" s="320"/>
      <c r="RIR7" s="320"/>
      <c r="RIS7" s="320"/>
      <c r="RIT7" s="320"/>
      <c r="RIU7" s="320"/>
      <c r="RIV7" s="320"/>
      <c r="RIW7" s="320"/>
      <c r="RIX7" s="320"/>
      <c r="RIY7" s="320"/>
      <c r="RIZ7" s="320"/>
      <c r="RJA7" s="320"/>
      <c r="RJB7" s="320"/>
      <c r="RJC7" s="320"/>
      <c r="RJD7" s="320"/>
      <c r="RJE7" s="320"/>
      <c r="RJF7" s="320"/>
      <c r="RJG7" s="320"/>
      <c r="RJH7" s="320"/>
      <c r="RJI7" s="320"/>
      <c r="RJJ7" s="320"/>
      <c r="RJK7" s="320"/>
      <c r="RJL7" s="320"/>
      <c r="RJM7" s="320"/>
      <c r="RJN7" s="320"/>
      <c r="RJO7" s="320"/>
      <c r="RJP7" s="320"/>
      <c r="RJQ7" s="320"/>
      <c r="RJR7" s="320"/>
      <c r="RJS7" s="320"/>
      <c r="RJT7" s="320"/>
      <c r="RJU7" s="320"/>
      <c r="RJV7" s="320"/>
      <c r="RJW7" s="320"/>
      <c r="RJX7" s="320"/>
      <c r="RJY7" s="320"/>
      <c r="RJZ7" s="320"/>
      <c r="RKA7" s="320"/>
      <c r="RKB7" s="320"/>
      <c r="RKC7" s="320"/>
      <c r="RKD7" s="320"/>
      <c r="RKE7" s="320"/>
      <c r="RKF7" s="320"/>
      <c r="RKG7" s="320"/>
      <c r="RKH7" s="320"/>
      <c r="RKI7" s="320"/>
      <c r="RKJ7" s="320"/>
      <c r="RKK7" s="320"/>
      <c r="RKL7" s="320"/>
      <c r="RKM7" s="320"/>
      <c r="RKN7" s="320"/>
      <c r="RKO7" s="320"/>
      <c r="RKP7" s="320"/>
      <c r="RKQ7" s="320"/>
      <c r="RKR7" s="320"/>
      <c r="RKS7" s="320"/>
      <c r="RKT7" s="320"/>
      <c r="RKU7" s="320"/>
      <c r="RKV7" s="320"/>
      <c r="RKW7" s="320"/>
      <c r="RKX7" s="320"/>
      <c r="RKY7" s="320"/>
      <c r="RKZ7" s="320"/>
      <c r="RLA7" s="320"/>
      <c r="RLB7" s="320"/>
      <c r="RLC7" s="320"/>
      <c r="RLD7" s="320"/>
      <c r="RLE7" s="320"/>
      <c r="RLF7" s="320"/>
      <c r="RLG7" s="320"/>
      <c r="RLH7" s="320"/>
      <c r="RLI7" s="320"/>
      <c r="RLJ7" s="320"/>
      <c r="RLK7" s="320"/>
      <c r="RLL7" s="320"/>
      <c r="RLM7" s="320"/>
      <c r="RLN7" s="320"/>
      <c r="RLO7" s="320"/>
      <c r="RLP7" s="320"/>
      <c r="RLQ7" s="320"/>
      <c r="RLR7" s="320"/>
      <c r="RLS7" s="320"/>
      <c r="RLT7" s="320"/>
      <c r="RLU7" s="320"/>
      <c r="RLV7" s="320"/>
      <c r="RLW7" s="320"/>
      <c r="RLX7" s="320"/>
      <c r="RLY7" s="320"/>
      <c r="RLZ7" s="320"/>
      <c r="RMA7" s="320"/>
      <c r="RMB7" s="320"/>
      <c r="RMC7" s="320"/>
      <c r="RMD7" s="320"/>
      <c r="RME7" s="320"/>
      <c r="RMF7" s="320"/>
      <c r="RMG7" s="320"/>
      <c r="RMH7" s="320"/>
      <c r="RMI7" s="320"/>
      <c r="RMJ7" s="320"/>
      <c r="RMK7" s="320"/>
      <c r="RML7" s="320"/>
      <c r="RMM7" s="320"/>
      <c r="RMN7" s="320"/>
      <c r="RMO7" s="320"/>
      <c r="RMP7" s="320"/>
      <c r="RMQ7" s="320"/>
      <c r="RMR7" s="320"/>
      <c r="RMS7" s="320"/>
      <c r="RMT7" s="320"/>
      <c r="RMU7" s="320"/>
      <c r="RMV7" s="320"/>
      <c r="RMW7" s="320"/>
      <c r="RMX7" s="320"/>
      <c r="RMY7" s="320"/>
      <c r="RMZ7" s="320"/>
      <c r="RNA7" s="320"/>
      <c r="RNB7" s="320"/>
      <c r="RNC7" s="320"/>
      <c r="RND7" s="320"/>
      <c r="RNE7" s="320"/>
      <c r="RNF7" s="320"/>
      <c r="RNG7" s="320"/>
      <c r="RNH7" s="320"/>
      <c r="RNI7" s="320"/>
      <c r="RNJ7" s="320"/>
      <c r="RNK7" s="320"/>
      <c r="RNL7" s="320"/>
      <c r="RNM7" s="320"/>
      <c r="RNN7" s="320"/>
      <c r="RNO7" s="320"/>
      <c r="RNP7" s="320"/>
      <c r="RNQ7" s="320"/>
      <c r="RNR7" s="320"/>
      <c r="RNS7" s="320"/>
      <c r="RNT7" s="320"/>
      <c r="RNU7" s="320"/>
      <c r="RNV7" s="320"/>
      <c r="RNW7" s="320"/>
      <c r="RNX7" s="320"/>
      <c r="RNY7" s="320"/>
      <c r="RNZ7" s="320"/>
      <c r="ROA7" s="320"/>
      <c r="ROB7" s="320"/>
      <c r="ROC7" s="320"/>
      <c r="ROD7" s="320"/>
      <c r="ROE7" s="320"/>
      <c r="ROF7" s="320"/>
      <c r="ROG7" s="320"/>
      <c r="ROH7" s="320"/>
      <c r="ROI7" s="320"/>
      <c r="ROJ7" s="320"/>
      <c r="ROK7" s="320"/>
      <c r="ROL7" s="320"/>
      <c r="ROM7" s="320"/>
      <c r="RON7" s="320"/>
      <c r="ROO7" s="320"/>
      <c r="ROP7" s="320"/>
      <c r="ROQ7" s="320"/>
      <c r="ROR7" s="320"/>
      <c r="ROS7" s="320"/>
      <c r="ROT7" s="320"/>
      <c r="ROU7" s="320"/>
      <c r="ROV7" s="320"/>
      <c r="ROW7" s="320"/>
      <c r="ROX7" s="320"/>
      <c r="ROY7" s="320"/>
      <c r="ROZ7" s="320"/>
      <c r="RPA7" s="320"/>
      <c r="RPB7" s="320"/>
      <c r="RPC7" s="320"/>
      <c r="RPD7" s="320"/>
      <c r="RPE7" s="320"/>
      <c r="RPF7" s="320"/>
      <c r="RPG7" s="320"/>
      <c r="RPH7" s="320"/>
      <c r="RPI7" s="320"/>
      <c r="RPJ7" s="320"/>
      <c r="RPK7" s="320"/>
      <c r="RPL7" s="320"/>
      <c r="RPM7" s="320"/>
      <c r="RPN7" s="320"/>
      <c r="RPO7" s="320"/>
      <c r="RPP7" s="320"/>
      <c r="RPQ7" s="320"/>
      <c r="RPR7" s="320"/>
      <c r="RPS7" s="320"/>
      <c r="RPT7" s="320"/>
      <c r="RPU7" s="320"/>
      <c r="RPV7" s="320"/>
      <c r="RPW7" s="320"/>
      <c r="RPX7" s="320"/>
      <c r="RPY7" s="320"/>
      <c r="RPZ7" s="320"/>
      <c r="RQA7" s="320"/>
      <c r="RQB7" s="320"/>
      <c r="RQC7" s="320"/>
      <c r="RQD7" s="320"/>
      <c r="RQE7" s="320"/>
      <c r="RQF7" s="320"/>
      <c r="RQG7" s="320"/>
      <c r="RQH7" s="320"/>
      <c r="RQI7" s="320"/>
      <c r="RQJ7" s="320"/>
      <c r="RQK7" s="320"/>
      <c r="RQL7" s="320"/>
      <c r="RQM7" s="320"/>
      <c r="RQN7" s="320"/>
      <c r="RQO7" s="320"/>
      <c r="RQP7" s="320"/>
      <c r="RQQ7" s="320"/>
      <c r="RQR7" s="320"/>
      <c r="RQS7" s="320"/>
      <c r="RQT7" s="320"/>
      <c r="RQU7" s="320"/>
      <c r="RQV7" s="320"/>
      <c r="RQW7" s="320"/>
      <c r="RQX7" s="320"/>
      <c r="RQY7" s="320"/>
      <c r="RQZ7" s="320"/>
      <c r="RRA7" s="320"/>
      <c r="RRB7" s="320"/>
      <c r="RRC7" s="320"/>
      <c r="RRD7" s="320"/>
      <c r="RRE7" s="320"/>
      <c r="RRF7" s="320"/>
      <c r="RRG7" s="320"/>
      <c r="RRH7" s="320"/>
      <c r="RRI7" s="320"/>
      <c r="RRJ7" s="320"/>
      <c r="RRK7" s="320"/>
      <c r="RRL7" s="320"/>
      <c r="RRM7" s="320"/>
      <c r="RRN7" s="320"/>
      <c r="RRO7" s="320"/>
      <c r="RRP7" s="320"/>
      <c r="RRQ7" s="320"/>
      <c r="RRR7" s="320"/>
      <c r="RRS7" s="320"/>
      <c r="RRT7" s="320"/>
      <c r="RRU7" s="320"/>
      <c r="RRV7" s="320"/>
      <c r="RRW7" s="320"/>
      <c r="RRX7" s="320"/>
      <c r="RRY7" s="320"/>
      <c r="RRZ7" s="320"/>
      <c r="RSA7" s="320"/>
      <c r="RSB7" s="320"/>
      <c r="RSC7" s="320"/>
      <c r="RSD7" s="320"/>
      <c r="RSE7" s="320"/>
      <c r="RSF7" s="320"/>
      <c r="RSG7" s="320"/>
      <c r="RSH7" s="320"/>
      <c r="RSI7" s="320"/>
      <c r="RSJ7" s="320"/>
      <c r="RSK7" s="320"/>
      <c r="RSL7" s="320"/>
      <c r="RSM7" s="320"/>
      <c r="RSN7" s="320"/>
      <c r="RSO7" s="320"/>
      <c r="RSP7" s="320"/>
      <c r="RSQ7" s="320"/>
      <c r="RSR7" s="320"/>
      <c r="RSS7" s="320"/>
      <c r="RST7" s="320"/>
      <c r="RSU7" s="320"/>
      <c r="RSV7" s="320"/>
      <c r="RSW7" s="320"/>
      <c r="RSX7" s="320"/>
      <c r="RSY7" s="320"/>
      <c r="RSZ7" s="320"/>
      <c r="RTA7" s="320"/>
      <c r="RTB7" s="320"/>
      <c r="RTC7" s="320"/>
      <c r="RTD7" s="320"/>
      <c r="RTE7" s="320"/>
      <c r="RTF7" s="320"/>
      <c r="RTG7" s="320"/>
      <c r="RTH7" s="320"/>
      <c r="RTI7" s="320"/>
      <c r="RTJ7" s="320"/>
      <c r="RTK7" s="320"/>
      <c r="RTL7" s="320"/>
      <c r="RTM7" s="320"/>
      <c r="RTN7" s="320"/>
      <c r="RTO7" s="320"/>
      <c r="RTP7" s="320"/>
      <c r="RTQ7" s="320"/>
      <c r="RTR7" s="320"/>
      <c r="RTS7" s="320"/>
      <c r="RTT7" s="320"/>
      <c r="RTU7" s="320"/>
      <c r="RTV7" s="320"/>
      <c r="RTW7" s="320"/>
      <c r="RTX7" s="320"/>
      <c r="RTY7" s="320"/>
      <c r="RTZ7" s="320"/>
      <c r="RUA7" s="320"/>
      <c r="RUB7" s="320"/>
      <c r="RUC7" s="320"/>
      <c r="RUD7" s="320"/>
      <c r="RUE7" s="320"/>
      <c r="RUF7" s="320"/>
      <c r="RUG7" s="320"/>
      <c r="RUH7" s="320"/>
      <c r="RUI7" s="320"/>
      <c r="RUJ7" s="320"/>
      <c r="RUK7" s="320"/>
      <c r="RUL7" s="320"/>
      <c r="RUM7" s="320"/>
      <c r="RUN7" s="320"/>
      <c r="RUO7" s="320"/>
      <c r="RUP7" s="320"/>
      <c r="RUQ7" s="320"/>
      <c r="RUR7" s="320"/>
      <c r="RUS7" s="320"/>
      <c r="RUT7" s="320"/>
      <c r="RUU7" s="320"/>
      <c r="RUV7" s="320"/>
      <c r="RUW7" s="320"/>
      <c r="RUX7" s="320"/>
      <c r="RUY7" s="320"/>
      <c r="RUZ7" s="320"/>
      <c r="RVA7" s="320"/>
      <c r="RVB7" s="320"/>
      <c r="RVC7" s="320"/>
      <c r="RVD7" s="320"/>
      <c r="RVE7" s="320"/>
      <c r="RVF7" s="320"/>
      <c r="RVG7" s="320"/>
      <c r="RVH7" s="320"/>
      <c r="RVI7" s="320"/>
      <c r="RVJ7" s="320"/>
      <c r="RVK7" s="320"/>
      <c r="RVL7" s="320"/>
      <c r="RVM7" s="320"/>
      <c r="RVN7" s="320"/>
      <c r="RVO7" s="320"/>
      <c r="RVP7" s="320"/>
      <c r="RVQ7" s="320"/>
      <c r="RVR7" s="320"/>
      <c r="RVS7" s="320"/>
      <c r="RVT7" s="320"/>
      <c r="RVU7" s="320"/>
      <c r="RVV7" s="320"/>
      <c r="RVW7" s="320"/>
      <c r="RVX7" s="320"/>
      <c r="RVY7" s="320"/>
      <c r="RVZ7" s="320"/>
      <c r="RWA7" s="320"/>
      <c r="RWB7" s="320"/>
      <c r="RWC7" s="320"/>
      <c r="RWD7" s="320"/>
      <c r="RWE7" s="320"/>
      <c r="RWF7" s="320"/>
      <c r="RWG7" s="320"/>
      <c r="RWH7" s="320"/>
      <c r="RWI7" s="320"/>
      <c r="RWJ7" s="320"/>
      <c r="RWK7" s="320"/>
      <c r="RWL7" s="320"/>
      <c r="RWM7" s="320"/>
      <c r="RWN7" s="320"/>
      <c r="RWO7" s="320"/>
      <c r="RWP7" s="320"/>
      <c r="RWQ7" s="320"/>
      <c r="RWR7" s="320"/>
      <c r="RWS7" s="320"/>
      <c r="RWT7" s="320"/>
      <c r="RWU7" s="320"/>
      <c r="RWV7" s="320"/>
      <c r="RWW7" s="320"/>
      <c r="RWX7" s="320"/>
      <c r="RWY7" s="320"/>
      <c r="RWZ7" s="320"/>
      <c r="RXA7" s="320"/>
      <c r="RXB7" s="320"/>
      <c r="RXC7" s="320"/>
      <c r="RXD7" s="320"/>
      <c r="RXE7" s="320"/>
      <c r="RXF7" s="320"/>
      <c r="RXG7" s="320"/>
      <c r="RXH7" s="320"/>
      <c r="RXI7" s="320"/>
      <c r="RXJ7" s="320"/>
      <c r="RXK7" s="320"/>
      <c r="RXL7" s="320"/>
      <c r="RXM7" s="320"/>
      <c r="RXN7" s="320"/>
      <c r="RXO7" s="320"/>
      <c r="RXP7" s="320"/>
      <c r="RXQ7" s="320"/>
      <c r="RXR7" s="320"/>
      <c r="RXS7" s="320"/>
      <c r="RXT7" s="320"/>
      <c r="RXU7" s="320"/>
      <c r="RXV7" s="320"/>
      <c r="RXW7" s="320"/>
      <c r="RXX7" s="320"/>
      <c r="RXY7" s="320"/>
      <c r="RXZ7" s="320"/>
      <c r="RYA7" s="320"/>
      <c r="RYB7" s="320"/>
      <c r="RYC7" s="320"/>
      <c r="RYD7" s="320"/>
      <c r="RYE7" s="320"/>
      <c r="RYF7" s="320"/>
      <c r="RYG7" s="320"/>
      <c r="RYH7" s="320"/>
      <c r="RYI7" s="320"/>
      <c r="RYJ7" s="320"/>
      <c r="RYK7" s="320"/>
      <c r="RYL7" s="320"/>
      <c r="RYM7" s="320"/>
      <c r="RYN7" s="320"/>
      <c r="RYO7" s="320"/>
      <c r="RYP7" s="320"/>
      <c r="RYQ7" s="320"/>
      <c r="RYR7" s="320"/>
      <c r="RYS7" s="320"/>
      <c r="RYT7" s="320"/>
      <c r="RYU7" s="320"/>
      <c r="RYV7" s="320"/>
      <c r="RYW7" s="320"/>
      <c r="RYX7" s="320"/>
      <c r="RYY7" s="320"/>
      <c r="RYZ7" s="320"/>
      <c r="RZA7" s="320"/>
      <c r="RZB7" s="320"/>
      <c r="RZC7" s="320"/>
      <c r="RZD7" s="320"/>
      <c r="RZE7" s="320"/>
      <c r="RZF7" s="320"/>
      <c r="RZG7" s="320"/>
      <c r="RZH7" s="320"/>
      <c r="RZI7" s="320"/>
      <c r="RZJ7" s="320"/>
      <c r="RZK7" s="320"/>
      <c r="RZL7" s="320"/>
      <c r="RZM7" s="320"/>
      <c r="RZN7" s="320"/>
      <c r="RZO7" s="320"/>
      <c r="RZP7" s="320"/>
      <c r="RZQ7" s="320"/>
      <c r="RZR7" s="320"/>
      <c r="RZS7" s="320"/>
      <c r="RZT7" s="320"/>
      <c r="RZU7" s="320"/>
      <c r="RZV7" s="320"/>
      <c r="RZW7" s="320"/>
      <c r="RZX7" s="320"/>
      <c r="RZY7" s="320"/>
      <c r="RZZ7" s="320"/>
      <c r="SAA7" s="320"/>
      <c r="SAB7" s="320"/>
      <c r="SAC7" s="320"/>
      <c r="SAD7" s="320"/>
      <c r="SAE7" s="320"/>
      <c r="SAF7" s="320"/>
      <c r="SAG7" s="320"/>
      <c r="SAH7" s="320"/>
      <c r="SAI7" s="320"/>
      <c r="SAJ7" s="320"/>
      <c r="SAK7" s="320"/>
      <c r="SAL7" s="320"/>
      <c r="SAM7" s="320"/>
      <c r="SAN7" s="320"/>
      <c r="SAO7" s="320"/>
      <c r="SAP7" s="320"/>
      <c r="SAQ7" s="320"/>
      <c r="SAR7" s="320"/>
      <c r="SAS7" s="320"/>
      <c r="SAT7" s="320"/>
      <c r="SAU7" s="320"/>
      <c r="SAV7" s="320"/>
      <c r="SAW7" s="320"/>
      <c r="SAX7" s="320"/>
      <c r="SAY7" s="320"/>
      <c r="SAZ7" s="320"/>
      <c r="SBA7" s="320"/>
      <c r="SBB7" s="320"/>
      <c r="SBC7" s="320"/>
      <c r="SBD7" s="320"/>
      <c r="SBE7" s="320"/>
      <c r="SBF7" s="320"/>
      <c r="SBG7" s="320"/>
      <c r="SBH7" s="320"/>
      <c r="SBI7" s="320"/>
      <c r="SBJ7" s="320"/>
      <c r="SBK7" s="320"/>
      <c r="SBL7" s="320"/>
      <c r="SBM7" s="320"/>
      <c r="SBN7" s="320"/>
      <c r="SBO7" s="320"/>
      <c r="SBP7" s="320"/>
      <c r="SBQ7" s="320"/>
      <c r="SBR7" s="320"/>
      <c r="SBS7" s="320"/>
      <c r="SBT7" s="320"/>
      <c r="SBU7" s="320"/>
      <c r="SBV7" s="320"/>
      <c r="SBW7" s="320"/>
      <c r="SBX7" s="320"/>
      <c r="SBY7" s="320"/>
      <c r="SBZ7" s="320"/>
      <c r="SCA7" s="320"/>
      <c r="SCB7" s="320"/>
      <c r="SCC7" s="320"/>
      <c r="SCD7" s="320"/>
      <c r="SCE7" s="320"/>
      <c r="SCF7" s="320"/>
      <c r="SCG7" s="320"/>
      <c r="SCH7" s="320"/>
      <c r="SCI7" s="320"/>
      <c r="SCJ7" s="320"/>
      <c r="SCK7" s="320"/>
      <c r="SCL7" s="320"/>
      <c r="SCM7" s="320"/>
      <c r="SCN7" s="320"/>
      <c r="SCO7" s="320"/>
      <c r="SCP7" s="320"/>
      <c r="SCQ7" s="320"/>
      <c r="SCR7" s="320"/>
      <c r="SCS7" s="320"/>
      <c r="SCT7" s="320"/>
      <c r="SCU7" s="320"/>
      <c r="SCV7" s="320"/>
      <c r="SCW7" s="320"/>
      <c r="SCX7" s="320"/>
      <c r="SCY7" s="320"/>
      <c r="SCZ7" s="320"/>
      <c r="SDA7" s="320"/>
      <c r="SDB7" s="320"/>
      <c r="SDC7" s="320"/>
      <c r="SDD7" s="320"/>
      <c r="SDE7" s="320"/>
      <c r="SDF7" s="320"/>
      <c r="SDG7" s="320"/>
      <c r="SDH7" s="320"/>
      <c r="SDI7" s="320"/>
      <c r="SDJ7" s="320"/>
      <c r="SDK7" s="320"/>
      <c r="SDL7" s="320"/>
      <c r="SDM7" s="320"/>
      <c r="SDN7" s="320"/>
      <c r="SDO7" s="320"/>
      <c r="SDP7" s="320"/>
      <c r="SDQ7" s="320"/>
      <c r="SDR7" s="320"/>
      <c r="SDS7" s="320"/>
      <c r="SDT7" s="320"/>
      <c r="SDU7" s="320"/>
      <c r="SDV7" s="320"/>
      <c r="SDW7" s="320"/>
      <c r="SDX7" s="320"/>
      <c r="SDY7" s="320"/>
      <c r="SDZ7" s="320"/>
      <c r="SEA7" s="320"/>
      <c r="SEB7" s="320"/>
      <c r="SEC7" s="320"/>
      <c r="SED7" s="320"/>
      <c r="SEE7" s="320"/>
      <c r="SEF7" s="320"/>
      <c r="SEG7" s="320"/>
      <c r="SEH7" s="320"/>
      <c r="SEI7" s="320"/>
      <c r="SEJ7" s="320"/>
      <c r="SEK7" s="320"/>
      <c r="SEL7" s="320"/>
      <c r="SEM7" s="320"/>
      <c r="SEN7" s="320"/>
      <c r="SEO7" s="320"/>
      <c r="SEP7" s="320"/>
      <c r="SEQ7" s="320"/>
      <c r="SER7" s="320"/>
      <c r="SES7" s="320"/>
      <c r="SET7" s="320"/>
      <c r="SEU7" s="320"/>
      <c r="SEV7" s="320"/>
      <c r="SEW7" s="320"/>
      <c r="SEX7" s="320"/>
      <c r="SEY7" s="320"/>
      <c r="SEZ7" s="320"/>
      <c r="SFA7" s="320"/>
      <c r="SFB7" s="320"/>
      <c r="SFC7" s="320"/>
      <c r="SFD7" s="320"/>
      <c r="SFE7" s="320"/>
      <c r="SFF7" s="320"/>
      <c r="SFG7" s="320"/>
      <c r="SFH7" s="320"/>
      <c r="SFI7" s="320"/>
      <c r="SFJ7" s="320"/>
      <c r="SFK7" s="320"/>
      <c r="SFL7" s="320"/>
      <c r="SFM7" s="320"/>
      <c r="SFN7" s="320"/>
      <c r="SFO7" s="320"/>
      <c r="SFP7" s="320"/>
      <c r="SFQ7" s="320"/>
      <c r="SFR7" s="320"/>
      <c r="SFS7" s="320"/>
      <c r="SFT7" s="320"/>
      <c r="SFU7" s="320"/>
      <c r="SFV7" s="320"/>
      <c r="SFW7" s="320"/>
      <c r="SFX7" s="320"/>
      <c r="SFY7" s="320"/>
      <c r="SFZ7" s="320"/>
      <c r="SGA7" s="320"/>
      <c r="SGB7" s="320"/>
      <c r="SGC7" s="320"/>
      <c r="SGD7" s="320"/>
      <c r="SGE7" s="320"/>
      <c r="SGF7" s="320"/>
      <c r="SGG7" s="320"/>
      <c r="SGH7" s="320"/>
      <c r="SGI7" s="320"/>
      <c r="SGJ7" s="320"/>
      <c r="SGK7" s="320"/>
      <c r="SGL7" s="320"/>
      <c r="SGM7" s="320"/>
      <c r="SGN7" s="320"/>
      <c r="SGO7" s="320"/>
      <c r="SGP7" s="320"/>
      <c r="SGQ7" s="320"/>
      <c r="SGR7" s="320"/>
      <c r="SGS7" s="320"/>
      <c r="SGT7" s="320"/>
      <c r="SGU7" s="320"/>
      <c r="SGV7" s="320"/>
      <c r="SGW7" s="320"/>
      <c r="SGX7" s="320"/>
      <c r="SGY7" s="320"/>
      <c r="SGZ7" s="320"/>
      <c r="SHA7" s="320"/>
      <c r="SHB7" s="320"/>
      <c r="SHC7" s="320"/>
      <c r="SHD7" s="320"/>
      <c r="SHE7" s="320"/>
      <c r="SHF7" s="320"/>
      <c r="SHG7" s="320"/>
      <c r="SHH7" s="320"/>
      <c r="SHI7" s="320"/>
      <c r="SHJ7" s="320"/>
      <c r="SHK7" s="320"/>
      <c r="SHL7" s="320"/>
      <c r="SHM7" s="320"/>
      <c r="SHN7" s="320"/>
      <c r="SHO7" s="320"/>
      <c r="SHP7" s="320"/>
      <c r="SHQ7" s="320"/>
      <c r="SHR7" s="320"/>
      <c r="SHS7" s="320"/>
      <c r="SHT7" s="320"/>
      <c r="SHU7" s="320"/>
      <c r="SHV7" s="320"/>
      <c r="SHW7" s="320"/>
      <c r="SHX7" s="320"/>
      <c r="SHY7" s="320"/>
      <c r="SHZ7" s="320"/>
      <c r="SIA7" s="320"/>
      <c r="SIB7" s="320"/>
      <c r="SIC7" s="320"/>
      <c r="SID7" s="320"/>
      <c r="SIE7" s="320"/>
      <c r="SIF7" s="320"/>
      <c r="SIG7" s="320"/>
      <c r="SIH7" s="320"/>
      <c r="SII7" s="320"/>
      <c r="SIJ7" s="320"/>
      <c r="SIK7" s="320"/>
      <c r="SIL7" s="320"/>
      <c r="SIM7" s="320"/>
      <c r="SIN7" s="320"/>
      <c r="SIO7" s="320"/>
      <c r="SIP7" s="320"/>
      <c r="SIQ7" s="320"/>
      <c r="SIR7" s="320"/>
      <c r="SIS7" s="320"/>
      <c r="SIT7" s="320"/>
      <c r="SIU7" s="320"/>
      <c r="SIV7" s="320"/>
      <c r="SIW7" s="320"/>
      <c r="SIX7" s="320"/>
      <c r="SIY7" s="320"/>
      <c r="SIZ7" s="320"/>
      <c r="SJA7" s="320"/>
      <c r="SJB7" s="320"/>
      <c r="SJC7" s="320"/>
      <c r="SJD7" s="320"/>
      <c r="SJE7" s="320"/>
      <c r="SJF7" s="320"/>
      <c r="SJG7" s="320"/>
      <c r="SJH7" s="320"/>
      <c r="SJI7" s="320"/>
      <c r="SJJ7" s="320"/>
      <c r="SJK7" s="320"/>
      <c r="SJL7" s="320"/>
      <c r="SJM7" s="320"/>
      <c r="SJN7" s="320"/>
      <c r="SJO7" s="320"/>
      <c r="SJP7" s="320"/>
      <c r="SJQ7" s="320"/>
      <c r="SJR7" s="320"/>
      <c r="SJS7" s="320"/>
      <c r="SJT7" s="320"/>
      <c r="SJU7" s="320"/>
      <c r="SJV7" s="320"/>
      <c r="SJW7" s="320"/>
      <c r="SJX7" s="320"/>
      <c r="SJY7" s="320"/>
      <c r="SJZ7" s="320"/>
      <c r="SKA7" s="320"/>
      <c r="SKB7" s="320"/>
      <c r="SKC7" s="320"/>
      <c r="SKD7" s="320"/>
      <c r="SKE7" s="320"/>
      <c r="SKF7" s="320"/>
      <c r="SKG7" s="320"/>
      <c r="SKH7" s="320"/>
      <c r="SKI7" s="320"/>
      <c r="SKJ7" s="320"/>
      <c r="SKK7" s="320"/>
      <c r="SKL7" s="320"/>
      <c r="SKM7" s="320"/>
      <c r="SKN7" s="320"/>
      <c r="SKO7" s="320"/>
      <c r="SKP7" s="320"/>
      <c r="SKQ7" s="320"/>
      <c r="SKR7" s="320"/>
      <c r="SKS7" s="320"/>
      <c r="SKT7" s="320"/>
      <c r="SKU7" s="320"/>
      <c r="SKV7" s="320"/>
      <c r="SKW7" s="320"/>
      <c r="SKX7" s="320"/>
      <c r="SKY7" s="320"/>
      <c r="SKZ7" s="320"/>
      <c r="SLA7" s="320"/>
      <c r="SLB7" s="320"/>
      <c r="SLC7" s="320"/>
      <c r="SLD7" s="320"/>
      <c r="SLE7" s="320"/>
      <c r="SLF7" s="320"/>
      <c r="SLG7" s="320"/>
      <c r="SLH7" s="320"/>
      <c r="SLI7" s="320"/>
      <c r="SLJ7" s="320"/>
      <c r="SLK7" s="320"/>
      <c r="SLL7" s="320"/>
      <c r="SLM7" s="320"/>
      <c r="SLN7" s="320"/>
      <c r="SLO7" s="320"/>
      <c r="SLP7" s="320"/>
      <c r="SLQ7" s="320"/>
      <c r="SLR7" s="320"/>
      <c r="SLS7" s="320"/>
      <c r="SLT7" s="320"/>
      <c r="SLU7" s="320"/>
      <c r="SLV7" s="320"/>
      <c r="SLW7" s="320"/>
      <c r="SLX7" s="320"/>
      <c r="SLY7" s="320"/>
      <c r="SLZ7" s="320"/>
      <c r="SMA7" s="320"/>
      <c r="SMB7" s="320"/>
      <c r="SMC7" s="320"/>
      <c r="SMD7" s="320"/>
      <c r="SME7" s="320"/>
      <c r="SMF7" s="320"/>
      <c r="SMG7" s="320"/>
      <c r="SMH7" s="320"/>
      <c r="SMI7" s="320"/>
      <c r="SMJ7" s="320"/>
      <c r="SMK7" s="320"/>
      <c r="SML7" s="320"/>
      <c r="SMM7" s="320"/>
      <c r="SMN7" s="320"/>
      <c r="SMO7" s="320"/>
      <c r="SMP7" s="320"/>
      <c r="SMQ7" s="320"/>
      <c r="SMR7" s="320"/>
      <c r="SMS7" s="320"/>
      <c r="SMT7" s="320"/>
      <c r="SMU7" s="320"/>
      <c r="SMV7" s="320"/>
      <c r="SMW7" s="320"/>
      <c r="SMX7" s="320"/>
      <c r="SMY7" s="320"/>
      <c r="SMZ7" s="320"/>
      <c r="SNA7" s="320"/>
      <c r="SNB7" s="320"/>
      <c r="SNC7" s="320"/>
      <c r="SND7" s="320"/>
      <c r="SNE7" s="320"/>
      <c r="SNF7" s="320"/>
      <c r="SNG7" s="320"/>
      <c r="SNH7" s="320"/>
      <c r="SNI7" s="320"/>
      <c r="SNJ7" s="320"/>
      <c r="SNK7" s="320"/>
      <c r="SNL7" s="320"/>
      <c r="SNM7" s="320"/>
      <c r="SNN7" s="320"/>
      <c r="SNO7" s="320"/>
      <c r="SNP7" s="320"/>
      <c r="SNQ7" s="320"/>
      <c r="SNR7" s="320"/>
      <c r="SNS7" s="320"/>
      <c r="SNT7" s="320"/>
      <c r="SNU7" s="320"/>
      <c r="SNV7" s="320"/>
      <c r="SNW7" s="320"/>
      <c r="SNX7" s="320"/>
      <c r="SNY7" s="320"/>
      <c r="SNZ7" s="320"/>
      <c r="SOA7" s="320"/>
      <c r="SOB7" s="320"/>
      <c r="SOC7" s="320"/>
      <c r="SOD7" s="320"/>
      <c r="SOE7" s="320"/>
      <c r="SOF7" s="320"/>
      <c r="SOG7" s="320"/>
      <c r="SOH7" s="320"/>
      <c r="SOI7" s="320"/>
      <c r="SOJ7" s="320"/>
      <c r="SOK7" s="320"/>
      <c r="SOL7" s="320"/>
      <c r="SOM7" s="320"/>
      <c r="SON7" s="320"/>
      <c r="SOO7" s="320"/>
      <c r="SOP7" s="320"/>
      <c r="SOQ7" s="320"/>
      <c r="SOR7" s="320"/>
      <c r="SOS7" s="320"/>
      <c r="SOT7" s="320"/>
      <c r="SOU7" s="320"/>
      <c r="SOV7" s="320"/>
      <c r="SOW7" s="320"/>
      <c r="SOX7" s="320"/>
      <c r="SOY7" s="320"/>
      <c r="SOZ7" s="320"/>
      <c r="SPA7" s="320"/>
      <c r="SPB7" s="320"/>
      <c r="SPC7" s="320"/>
      <c r="SPD7" s="320"/>
      <c r="SPE7" s="320"/>
      <c r="SPF7" s="320"/>
      <c r="SPG7" s="320"/>
      <c r="SPH7" s="320"/>
      <c r="SPI7" s="320"/>
      <c r="SPJ7" s="320"/>
      <c r="SPK7" s="320"/>
      <c r="SPL7" s="320"/>
      <c r="SPM7" s="320"/>
      <c r="SPN7" s="320"/>
      <c r="SPO7" s="320"/>
      <c r="SPP7" s="320"/>
      <c r="SPQ7" s="320"/>
      <c r="SPR7" s="320"/>
      <c r="SPS7" s="320"/>
      <c r="SPT7" s="320"/>
      <c r="SPU7" s="320"/>
      <c r="SPV7" s="320"/>
      <c r="SPW7" s="320"/>
      <c r="SPX7" s="320"/>
      <c r="SPY7" s="320"/>
      <c r="SPZ7" s="320"/>
      <c r="SQA7" s="320"/>
      <c r="SQB7" s="320"/>
      <c r="SQC7" s="320"/>
      <c r="SQD7" s="320"/>
      <c r="SQE7" s="320"/>
      <c r="SQF7" s="320"/>
      <c r="SQG7" s="320"/>
      <c r="SQH7" s="320"/>
      <c r="SQI7" s="320"/>
      <c r="SQJ7" s="320"/>
      <c r="SQK7" s="320"/>
      <c r="SQL7" s="320"/>
      <c r="SQM7" s="320"/>
      <c r="SQN7" s="320"/>
      <c r="SQO7" s="320"/>
      <c r="SQP7" s="320"/>
      <c r="SQQ7" s="320"/>
      <c r="SQR7" s="320"/>
      <c r="SQS7" s="320"/>
      <c r="SQT7" s="320"/>
      <c r="SQU7" s="320"/>
      <c r="SQV7" s="320"/>
      <c r="SQW7" s="320"/>
      <c r="SQX7" s="320"/>
      <c r="SQY7" s="320"/>
      <c r="SQZ7" s="320"/>
      <c r="SRA7" s="320"/>
      <c r="SRB7" s="320"/>
      <c r="SRC7" s="320"/>
      <c r="SRD7" s="320"/>
      <c r="SRE7" s="320"/>
      <c r="SRF7" s="320"/>
      <c r="SRG7" s="320"/>
      <c r="SRH7" s="320"/>
      <c r="SRI7" s="320"/>
      <c r="SRJ7" s="320"/>
      <c r="SRK7" s="320"/>
      <c r="SRL7" s="320"/>
      <c r="SRM7" s="320"/>
      <c r="SRN7" s="320"/>
      <c r="SRO7" s="320"/>
      <c r="SRP7" s="320"/>
      <c r="SRQ7" s="320"/>
      <c r="SRR7" s="320"/>
      <c r="SRS7" s="320"/>
      <c r="SRT7" s="320"/>
      <c r="SRU7" s="320"/>
      <c r="SRV7" s="320"/>
      <c r="SRW7" s="320"/>
      <c r="SRX7" s="320"/>
      <c r="SRY7" s="320"/>
      <c r="SRZ7" s="320"/>
      <c r="SSA7" s="320"/>
      <c r="SSB7" s="320"/>
      <c r="SSC7" s="320"/>
      <c r="SSD7" s="320"/>
      <c r="SSE7" s="320"/>
      <c r="SSF7" s="320"/>
      <c r="SSG7" s="320"/>
      <c r="SSH7" s="320"/>
      <c r="SSI7" s="320"/>
      <c r="SSJ7" s="320"/>
      <c r="SSK7" s="320"/>
      <c r="SSL7" s="320"/>
      <c r="SSM7" s="320"/>
      <c r="SSN7" s="320"/>
      <c r="SSO7" s="320"/>
      <c r="SSP7" s="320"/>
      <c r="SSQ7" s="320"/>
      <c r="SSR7" s="320"/>
      <c r="SSS7" s="320"/>
      <c r="SST7" s="320"/>
      <c r="SSU7" s="320"/>
      <c r="SSV7" s="320"/>
      <c r="SSW7" s="320"/>
      <c r="SSX7" s="320"/>
      <c r="SSY7" s="320"/>
      <c r="SSZ7" s="320"/>
      <c r="STA7" s="320"/>
      <c r="STB7" s="320"/>
      <c r="STC7" s="320"/>
      <c r="STD7" s="320"/>
      <c r="STE7" s="320"/>
      <c r="STF7" s="320"/>
      <c r="STG7" s="320"/>
      <c r="STH7" s="320"/>
      <c r="STI7" s="320"/>
      <c r="STJ7" s="320"/>
      <c r="STK7" s="320"/>
      <c r="STL7" s="320"/>
      <c r="STM7" s="320"/>
      <c r="STN7" s="320"/>
      <c r="STO7" s="320"/>
      <c r="STP7" s="320"/>
      <c r="STQ7" s="320"/>
      <c r="STR7" s="320"/>
      <c r="STS7" s="320"/>
      <c r="STT7" s="320"/>
      <c r="STU7" s="320"/>
      <c r="STV7" s="320"/>
      <c r="STW7" s="320"/>
      <c r="STX7" s="320"/>
      <c r="STY7" s="320"/>
      <c r="STZ7" s="320"/>
      <c r="SUA7" s="320"/>
      <c r="SUB7" s="320"/>
      <c r="SUC7" s="320"/>
      <c r="SUD7" s="320"/>
      <c r="SUE7" s="320"/>
      <c r="SUF7" s="320"/>
      <c r="SUG7" s="320"/>
      <c r="SUH7" s="320"/>
      <c r="SUI7" s="320"/>
      <c r="SUJ7" s="320"/>
      <c r="SUK7" s="320"/>
      <c r="SUL7" s="320"/>
      <c r="SUM7" s="320"/>
      <c r="SUN7" s="320"/>
      <c r="SUO7" s="320"/>
      <c r="SUP7" s="320"/>
      <c r="SUQ7" s="320"/>
      <c r="SUR7" s="320"/>
      <c r="SUS7" s="320"/>
      <c r="SUT7" s="320"/>
      <c r="SUU7" s="320"/>
      <c r="SUV7" s="320"/>
      <c r="SUW7" s="320"/>
      <c r="SUX7" s="320"/>
      <c r="SUY7" s="320"/>
      <c r="SUZ7" s="320"/>
      <c r="SVA7" s="320"/>
      <c r="SVB7" s="320"/>
      <c r="SVC7" s="320"/>
      <c r="SVD7" s="320"/>
      <c r="SVE7" s="320"/>
      <c r="SVF7" s="320"/>
      <c r="SVG7" s="320"/>
      <c r="SVH7" s="320"/>
      <c r="SVI7" s="320"/>
      <c r="SVJ7" s="320"/>
      <c r="SVK7" s="320"/>
      <c r="SVL7" s="320"/>
      <c r="SVM7" s="320"/>
      <c r="SVN7" s="320"/>
      <c r="SVO7" s="320"/>
      <c r="SVP7" s="320"/>
      <c r="SVQ7" s="320"/>
      <c r="SVR7" s="320"/>
      <c r="SVS7" s="320"/>
      <c r="SVT7" s="320"/>
      <c r="SVU7" s="320"/>
      <c r="SVV7" s="320"/>
      <c r="SVW7" s="320"/>
      <c r="SVX7" s="320"/>
      <c r="SVY7" s="320"/>
      <c r="SVZ7" s="320"/>
      <c r="SWA7" s="320"/>
      <c r="SWB7" s="320"/>
      <c r="SWC7" s="320"/>
      <c r="SWD7" s="320"/>
      <c r="SWE7" s="320"/>
      <c r="SWF7" s="320"/>
      <c r="SWG7" s="320"/>
      <c r="SWH7" s="320"/>
      <c r="SWI7" s="320"/>
      <c r="SWJ7" s="320"/>
      <c r="SWK7" s="320"/>
      <c r="SWL7" s="320"/>
      <c r="SWM7" s="320"/>
      <c r="SWN7" s="320"/>
      <c r="SWO7" s="320"/>
      <c r="SWP7" s="320"/>
      <c r="SWQ7" s="320"/>
      <c r="SWR7" s="320"/>
      <c r="SWS7" s="320"/>
      <c r="SWT7" s="320"/>
      <c r="SWU7" s="320"/>
      <c r="SWV7" s="320"/>
      <c r="SWW7" s="320"/>
      <c r="SWX7" s="320"/>
      <c r="SWY7" s="320"/>
      <c r="SWZ7" s="320"/>
      <c r="SXA7" s="320"/>
      <c r="SXB7" s="320"/>
      <c r="SXC7" s="320"/>
      <c r="SXD7" s="320"/>
      <c r="SXE7" s="320"/>
      <c r="SXF7" s="320"/>
      <c r="SXG7" s="320"/>
      <c r="SXH7" s="320"/>
      <c r="SXI7" s="320"/>
      <c r="SXJ7" s="320"/>
      <c r="SXK7" s="320"/>
      <c r="SXL7" s="320"/>
      <c r="SXM7" s="320"/>
      <c r="SXN7" s="320"/>
      <c r="SXO7" s="320"/>
      <c r="SXP7" s="320"/>
      <c r="SXQ7" s="320"/>
      <c r="SXR7" s="320"/>
      <c r="SXS7" s="320"/>
      <c r="SXT7" s="320"/>
      <c r="SXU7" s="320"/>
      <c r="SXV7" s="320"/>
      <c r="SXW7" s="320"/>
      <c r="SXX7" s="320"/>
      <c r="SXY7" s="320"/>
      <c r="SXZ7" s="320"/>
      <c r="SYA7" s="320"/>
      <c r="SYB7" s="320"/>
      <c r="SYC7" s="320"/>
      <c r="SYD7" s="320"/>
      <c r="SYE7" s="320"/>
      <c r="SYF7" s="320"/>
      <c r="SYG7" s="320"/>
      <c r="SYH7" s="320"/>
      <c r="SYI7" s="320"/>
      <c r="SYJ7" s="320"/>
      <c r="SYK7" s="320"/>
      <c r="SYL7" s="320"/>
      <c r="SYM7" s="320"/>
      <c r="SYN7" s="320"/>
      <c r="SYO7" s="320"/>
      <c r="SYP7" s="320"/>
      <c r="SYQ7" s="320"/>
      <c r="SYR7" s="320"/>
      <c r="SYS7" s="320"/>
      <c r="SYT7" s="320"/>
      <c r="SYU7" s="320"/>
      <c r="SYV7" s="320"/>
      <c r="SYW7" s="320"/>
      <c r="SYX7" s="320"/>
      <c r="SYY7" s="320"/>
      <c r="SYZ7" s="320"/>
      <c r="SZA7" s="320"/>
      <c r="SZB7" s="320"/>
      <c r="SZC7" s="320"/>
      <c r="SZD7" s="320"/>
      <c r="SZE7" s="320"/>
      <c r="SZF7" s="320"/>
      <c r="SZG7" s="320"/>
      <c r="SZH7" s="320"/>
      <c r="SZI7" s="320"/>
      <c r="SZJ7" s="320"/>
      <c r="SZK7" s="320"/>
      <c r="SZL7" s="320"/>
      <c r="SZM7" s="320"/>
      <c r="SZN7" s="320"/>
      <c r="SZO7" s="320"/>
      <c r="SZP7" s="320"/>
      <c r="SZQ7" s="320"/>
      <c r="SZR7" s="320"/>
      <c r="SZS7" s="320"/>
      <c r="SZT7" s="320"/>
      <c r="SZU7" s="320"/>
      <c r="SZV7" s="320"/>
      <c r="SZW7" s="320"/>
      <c r="SZX7" s="320"/>
      <c r="SZY7" s="320"/>
      <c r="SZZ7" s="320"/>
      <c r="TAA7" s="320"/>
      <c r="TAB7" s="320"/>
      <c r="TAC7" s="320"/>
      <c r="TAD7" s="320"/>
      <c r="TAE7" s="320"/>
      <c r="TAF7" s="320"/>
      <c r="TAG7" s="320"/>
      <c r="TAH7" s="320"/>
      <c r="TAI7" s="320"/>
      <c r="TAJ7" s="320"/>
      <c r="TAK7" s="320"/>
      <c r="TAL7" s="320"/>
      <c r="TAM7" s="320"/>
      <c r="TAN7" s="320"/>
      <c r="TAO7" s="320"/>
      <c r="TAP7" s="320"/>
      <c r="TAQ7" s="320"/>
      <c r="TAR7" s="320"/>
      <c r="TAS7" s="320"/>
      <c r="TAT7" s="320"/>
      <c r="TAU7" s="320"/>
      <c r="TAV7" s="320"/>
      <c r="TAW7" s="320"/>
      <c r="TAX7" s="320"/>
      <c r="TAY7" s="320"/>
      <c r="TAZ7" s="320"/>
      <c r="TBA7" s="320"/>
      <c r="TBB7" s="320"/>
      <c r="TBC7" s="320"/>
      <c r="TBD7" s="320"/>
      <c r="TBE7" s="320"/>
      <c r="TBF7" s="320"/>
      <c r="TBG7" s="320"/>
      <c r="TBH7" s="320"/>
      <c r="TBI7" s="320"/>
      <c r="TBJ7" s="320"/>
      <c r="TBK7" s="320"/>
      <c r="TBL7" s="320"/>
      <c r="TBM7" s="320"/>
      <c r="TBN7" s="320"/>
      <c r="TBO7" s="320"/>
      <c r="TBP7" s="320"/>
      <c r="TBQ7" s="320"/>
      <c r="TBR7" s="320"/>
      <c r="TBS7" s="320"/>
      <c r="TBT7" s="320"/>
      <c r="TBU7" s="320"/>
      <c r="TBV7" s="320"/>
      <c r="TBW7" s="320"/>
      <c r="TBX7" s="320"/>
      <c r="TBY7" s="320"/>
      <c r="TBZ7" s="320"/>
      <c r="TCA7" s="320"/>
      <c r="TCB7" s="320"/>
      <c r="TCC7" s="320"/>
      <c r="TCD7" s="320"/>
      <c r="TCE7" s="320"/>
      <c r="TCF7" s="320"/>
      <c r="TCG7" s="320"/>
      <c r="TCH7" s="320"/>
      <c r="TCI7" s="320"/>
      <c r="TCJ7" s="320"/>
      <c r="TCK7" s="320"/>
      <c r="TCL7" s="320"/>
      <c r="TCM7" s="320"/>
      <c r="TCN7" s="320"/>
      <c r="TCO7" s="320"/>
      <c r="TCP7" s="320"/>
      <c r="TCQ7" s="320"/>
      <c r="TCR7" s="320"/>
      <c r="TCS7" s="320"/>
      <c r="TCT7" s="320"/>
      <c r="TCU7" s="320"/>
      <c r="TCV7" s="320"/>
      <c r="TCW7" s="320"/>
      <c r="TCX7" s="320"/>
      <c r="TCY7" s="320"/>
      <c r="TCZ7" s="320"/>
      <c r="TDA7" s="320"/>
      <c r="TDB7" s="320"/>
      <c r="TDC7" s="320"/>
      <c r="TDD7" s="320"/>
      <c r="TDE7" s="320"/>
      <c r="TDF7" s="320"/>
      <c r="TDG7" s="320"/>
      <c r="TDH7" s="320"/>
      <c r="TDI7" s="320"/>
      <c r="TDJ7" s="320"/>
      <c r="TDK7" s="320"/>
      <c r="TDL7" s="320"/>
      <c r="TDM7" s="320"/>
      <c r="TDN7" s="320"/>
      <c r="TDO7" s="320"/>
      <c r="TDP7" s="320"/>
      <c r="TDQ7" s="320"/>
      <c r="TDR7" s="320"/>
      <c r="TDS7" s="320"/>
      <c r="TDT7" s="320"/>
      <c r="TDU7" s="320"/>
      <c r="TDV7" s="320"/>
      <c r="TDW7" s="320"/>
      <c r="TDX7" s="320"/>
      <c r="TDY7" s="320"/>
      <c r="TDZ7" s="320"/>
      <c r="TEA7" s="320"/>
      <c r="TEB7" s="320"/>
      <c r="TEC7" s="320"/>
      <c r="TED7" s="320"/>
      <c r="TEE7" s="320"/>
      <c r="TEF7" s="320"/>
      <c r="TEG7" s="320"/>
      <c r="TEH7" s="320"/>
      <c r="TEI7" s="320"/>
      <c r="TEJ7" s="320"/>
      <c r="TEK7" s="320"/>
      <c r="TEL7" s="320"/>
      <c r="TEM7" s="320"/>
      <c r="TEN7" s="320"/>
      <c r="TEO7" s="320"/>
      <c r="TEP7" s="320"/>
      <c r="TEQ7" s="320"/>
      <c r="TER7" s="320"/>
      <c r="TES7" s="320"/>
      <c r="TET7" s="320"/>
      <c r="TEU7" s="320"/>
      <c r="TEV7" s="320"/>
      <c r="TEW7" s="320"/>
      <c r="TEX7" s="320"/>
      <c r="TEY7" s="320"/>
      <c r="TEZ7" s="320"/>
      <c r="TFA7" s="320"/>
      <c r="TFB7" s="320"/>
      <c r="TFC7" s="320"/>
      <c r="TFD7" s="320"/>
      <c r="TFE7" s="320"/>
      <c r="TFF7" s="320"/>
      <c r="TFG7" s="320"/>
      <c r="TFH7" s="320"/>
      <c r="TFI7" s="320"/>
      <c r="TFJ7" s="320"/>
      <c r="TFK7" s="320"/>
      <c r="TFL7" s="320"/>
      <c r="TFM7" s="320"/>
      <c r="TFN7" s="320"/>
      <c r="TFO7" s="320"/>
      <c r="TFP7" s="320"/>
      <c r="TFQ7" s="320"/>
      <c r="TFR7" s="320"/>
      <c r="TFS7" s="320"/>
      <c r="TFT7" s="320"/>
      <c r="TFU7" s="320"/>
      <c r="TFV7" s="320"/>
      <c r="TFW7" s="320"/>
      <c r="TFX7" s="320"/>
      <c r="TFY7" s="320"/>
      <c r="TFZ7" s="320"/>
      <c r="TGA7" s="320"/>
      <c r="TGB7" s="320"/>
      <c r="TGC7" s="320"/>
      <c r="TGD7" s="320"/>
      <c r="TGE7" s="320"/>
      <c r="TGF7" s="320"/>
      <c r="TGG7" s="320"/>
      <c r="TGH7" s="320"/>
      <c r="TGI7" s="320"/>
      <c r="TGJ7" s="320"/>
      <c r="TGK7" s="320"/>
      <c r="TGL7" s="320"/>
      <c r="TGM7" s="320"/>
      <c r="TGN7" s="320"/>
      <c r="TGO7" s="320"/>
      <c r="TGP7" s="320"/>
      <c r="TGQ7" s="320"/>
      <c r="TGR7" s="320"/>
      <c r="TGS7" s="320"/>
      <c r="TGT7" s="320"/>
      <c r="TGU7" s="320"/>
      <c r="TGV7" s="320"/>
      <c r="TGW7" s="320"/>
      <c r="TGX7" s="320"/>
      <c r="TGY7" s="320"/>
      <c r="TGZ7" s="320"/>
      <c r="THA7" s="320"/>
      <c r="THB7" s="320"/>
      <c r="THC7" s="320"/>
      <c r="THD7" s="320"/>
      <c r="THE7" s="320"/>
      <c r="THF7" s="320"/>
      <c r="THG7" s="320"/>
      <c r="THH7" s="320"/>
      <c r="THI7" s="320"/>
      <c r="THJ7" s="320"/>
      <c r="THK7" s="320"/>
      <c r="THL7" s="320"/>
      <c r="THM7" s="320"/>
      <c r="THN7" s="320"/>
      <c r="THO7" s="320"/>
      <c r="THP7" s="320"/>
      <c r="THQ7" s="320"/>
      <c r="THR7" s="320"/>
      <c r="THS7" s="320"/>
      <c r="THT7" s="320"/>
      <c r="THU7" s="320"/>
      <c r="THV7" s="320"/>
      <c r="THW7" s="320"/>
      <c r="THX7" s="320"/>
      <c r="THY7" s="320"/>
      <c r="THZ7" s="320"/>
      <c r="TIA7" s="320"/>
      <c r="TIB7" s="320"/>
      <c r="TIC7" s="320"/>
      <c r="TID7" s="320"/>
      <c r="TIE7" s="320"/>
      <c r="TIF7" s="320"/>
      <c r="TIG7" s="320"/>
      <c r="TIH7" s="320"/>
      <c r="TII7" s="320"/>
      <c r="TIJ7" s="320"/>
      <c r="TIK7" s="320"/>
      <c r="TIL7" s="320"/>
      <c r="TIM7" s="320"/>
      <c r="TIN7" s="320"/>
      <c r="TIO7" s="320"/>
      <c r="TIP7" s="320"/>
      <c r="TIQ7" s="320"/>
      <c r="TIR7" s="320"/>
      <c r="TIS7" s="320"/>
      <c r="TIT7" s="320"/>
      <c r="TIU7" s="320"/>
      <c r="TIV7" s="320"/>
      <c r="TIW7" s="320"/>
      <c r="TIX7" s="320"/>
      <c r="TIY7" s="320"/>
      <c r="TIZ7" s="320"/>
      <c r="TJA7" s="320"/>
      <c r="TJB7" s="320"/>
      <c r="TJC7" s="320"/>
      <c r="TJD7" s="320"/>
      <c r="TJE7" s="320"/>
      <c r="TJF7" s="320"/>
      <c r="TJG7" s="320"/>
      <c r="TJH7" s="320"/>
      <c r="TJI7" s="320"/>
      <c r="TJJ7" s="320"/>
      <c r="TJK7" s="320"/>
      <c r="TJL7" s="320"/>
      <c r="TJM7" s="320"/>
      <c r="TJN7" s="320"/>
      <c r="TJO7" s="320"/>
      <c r="TJP7" s="320"/>
      <c r="TJQ7" s="320"/>
      <c r="TJR7" s="320"/>
      <c r="TJS7" s="320"/>
      <c r="TJT7" s="320"/>
      <c r="TJU7" s="320"/>
      <c r="TJV7" s="320"/>
      <c r="TJW7" s="320"/>
      <c r="TJX7" s="320"/>
      <c r="TJY7" s="320"/>
      <c r="TJZ7" s="320"/>
      <c r="TKA7" s="320"/>
      <c r="TKB7" s="320"/>
      <c r="TKC7" s="320"/>
      <c r="TKD7" s="320"/>
      <c r="TKE7" s="320"/>
      <c r="TKF7" s="320"/>
      <c r="TKG7" s="320"/>
      <c r="TKH7" s="320"/>
      <c r="TKI7" s="320"/>
      <c r="TKJ7" s="320"/>
      <c r="TKK7" s="320"/>
      <c r="TKL7" s="320"/>
      <c r="TKM7" s="320"/>
      <c r="TKN7" s="320"/>
      <c r="TKO7" s="320"/>
      <c r="TKP7" s="320"/>
      <c r="TKQ7" s="320"/>
      <c r="TKR7" s="320"/>
      <c r="TKS7" s="320"/>
      <c r="TKT7" s="320"/>
      <c r="TKU7" s="320"/>
      <c r="TKV7" s="320"/>
      <c r="TKW7" s="320"/>
      <c r="TKX7" s="320"/>
      <c r="TKY7" s="320"/>
      <c r="TKZ7" s="320"/>
      <c r="TLA7" s="320"/>
      <c r="TLB7" s="320"/>
      <c r="TLC7" s="320"/>
      <c r="TLD7" s="320"/>
      <c r="TLE7" s="320"/>
      <c r="TLF7" s="320"/>
      <c r="TLG7" s="320"/>
      <c r="TLH7" s="320"/>
      <c r="TLI7" s="320"/>
      <c r="TLJ7" s="320"/>
      <c r="TLK7" s="320"/>
      <c r="TLL7" s="320"/>
      <c r="TLM7" s="320"/>
      <c r="TLN7" s="320"/>
      <c r="TLO7" s="320"/>
      <c r="TLP7" s="320"/>
      <c r="TLQ7" s="320"/>
      <c r="TLR7" s="320"/>
      <c r="TLS7" s="320"/>
      <c r="TLT7" s="320"/>
      <c r="TLU7" s="320"/>
      <c r="TLV7" s="320"/>
      <c r="TLW7" s="320"/>
      <c r="TLX7" s="320"/>
      <c r="TLY7" s="320"/>
      <c r="TLZ7" s="320"/>
      <c r="TMA7" s="320"/>
      <c r="TMB7" s="320"/>
      <c r="TMC7" s="320"/>
      <c r="TMD7" s="320"/>
      <c r="TME7" s="320"/>
      <c r="TMF7" s="320"/>
      <c r="TMG7" s="320"/>
      <c r="TMH7" s="320"/>
      <c r="TMI7" s="320"/>
      <c r="TMJ7" s="320"/>
      <c r="TMK7" s="320"/>
      <c r="TML7" s="320"/>
      <c r="TMM7" s="320"/>
      <c r="TMN7" s="320"/>
      <c r="TMO7" s="320"/>
      <c r="TMP7" s="320"/>
      <c r="TMQ7" s="320"/>
      <c r="TMR7" s="320"/>
      <c r="TMS7" s="320"/>
      <c r="TMT7" s="320"/>
      <c r="TMU7" s="320"/>
      <c r="TMV7" s="320"/>
      <c r="TMW7" s="320"/>
      <c r="TMX7" s="320"/>
      <c r="TMY7" s="320"/>
      <c r="TMZ7" s="320"/>
      <c r="TNA7" s="320"/>
      <c r="TNB7" s="320"/>
      <c r="TNC7" s="320"/>
      <c r="TND7" s="320"/>
      <c r="TNE7" s="320"/>
      <c r="TNF7" s="320"/>
      <c r="TNG7" s="320"/>
      <c r="TNH7" s="320"/>
      <c r="TNI7" s="320"/>
      <c r="TNJ7" s="320"/>
      <c r="TNK7" s="320"/>
      <c r="TNL7" s="320"/>
      <c r="TNM7" s="320"/>
      <c r="TNN7" s="320"/>
      <c r="TNO7" s="320"/>
      <c r="TNP7" s="320"/>
      <c r="TNQ7" s="320"/>
      <c r="TNR7" s="320"/>
      <c r="TNS7" s="320"/>
      <c r="TNT7" s="320"/>
      <c r="TNU7" s="320"/>
      <c r="TNV7" s="320"/>
      <c r="TNW7" s="320"/>
      <c r="TNX7" s="320"/>
      <c r="TNY7" s="320"/>
      <c r="TNZ7" s="320"/>
      <c r="TOA7" s="320"/>
      <c r="TOB7" s="320"/>
      <c r="TOC7" s="320"/>
      <c r="TOD7" s="320"/>
      <c r="TOE7" s="320"/>
      <c r="TOF7" s="320"/>
      <c r="TOG7" s="320"/>
      <c r="TOH7" s="320"/>
      <c r="TOI7" s="320"/>
      <c r="TOJ7" s="320"/>
      <c r="TOK7" s="320"/>
      <c r="TOL7" s="320"/>
      <c r="TOM7" s="320"/>
      <c r="TON7" s="320"/>
      <c r="TOO7" s="320"/>
      <c r="TOP7" s="320"/>
      <c r="TOQ7" s="320"/>
      <c r="TOR7" s="320"/>
      <c r="TOS7" s="320"/>
      <c r="TOT7" s="320"/>
      <c r="TOU7" s="320"/>
      <c r="TOV7" s="320"/>
      <c r="TOW7" s="320"/>
      <c r="TOX7" s="320"/>
      <c r="TOY7" s="320"/>
      <c r="TOZ7" s="320"/>
      <c r="TPA7" s="320"/>
      <c r="TPB7" s="320"/>
      <c r="TPC7" s="320"/>
      <c r="TPD7" s="320"/>
      <c r="TPE7" s="320"/>
      <c r="TPF7" s="320"/>
      <c r="TPG7" s="320"/>
      <c r="TPH7" s="320"/>
      <c r="TPI7" s="320"/>
      <c r="TPJ7" s="320"/>
      <c r="TPK7" s="320"/>
      <c r="TPL7" s="320"/>
      <c r="TPM7" s="320"/>
      <c r="TPN7" s="320"/>
      <c r="TPO7" s="320"/>
      <c r="TPP7" s="320"/>
      <c r="TPQ7" s="320"/>
      <c r="TPR7" s="320"/>
      <c r="TPS7" s="320"/>
      <c r="TPT7" s="320"/>
      <c r="TPU7" s="320"/>
      <c r="TPV7" s="320"/>
      <c r="TPW7" s="320"/>
      <c r="TPX7" s="320"/>
      <c r="TPY7" s="320"/>
      <c r="TPZ7" s="320"/>
      <c r="TQA7" s="320"/>
      <c r="TQB7" s="320"/>
      <c r="TQC7" s="320"/>
      <c r="TQD7" s="320"/>
      <c r="TQE7" s="320"/>
      <c r="TQF7" s="320"/>
      <c r="TQG7" s="320"/>
      <c r="TQH7" s="320"/>
      <c r="TQI7" s="320"/>
      <c r="TQJ7" s="320"/>
      <c r="TQK7" s="320"/>
      <c r="TQL7" s="320"/>
      <c r="TQM7" s="320"/>
      <c r="TQN7" s="320"/>
      <c r="TQO7" s="320"/>
      <c r="TQP7" s="320"/>
      <c r="TQQ7" s="320"/>
      <c r="TQR7" s="320"/>
      <c r="TQS7" s="320"/>
      <c r="TQT7" s="320"/>
      <c r="TQU7" s="320"/>
      <c r="TQV7" s="320"/>
      <c r="TQW7" s="320"/>
      <c r="TQX7" s="320"/>
      <c r="TQY7" s="320"/>
      <c r="TQZ7" s="320"/>
      <c r="TRA7" s="320"/>
      <c r="TRB7" s="320"/>
      <c r="TRC7" s="320"/>
      <c r="TRD7" s="320"/>
      <c r="TRE7" s="320"/>
      <c r="TRF7" s="320"/>
      <c r="TRG7" s="320"/>
      <c r="TRH7" s="320"/>
      <c r="TRI7" s="320"/>
      <c r="TRJ7" s="320"/>
      <c r="TRK7" s="320"/>
      <c r="TRL7" s="320"/>
      <c r="TRM7" s="320"/>
      <c r="TRN7" s="320"/>
      <c r="TRO7" s="320"/>
      <c r="TRP7" s="320"/>
      <c r="TRQ7" s="320"/>
      <c r="TRR7" s="320"/>
      <c r="TRS7" s="320"/>
      <c r="TRT7" s="320"/>
      <c r="TRU7" s="320"/>
      <c r="TRV7" s="320"/>
      <c r="TRW7" s="320"/>
      <c r="TRX7" s="320"/>
      <c r="TRY7" s="320"/>
      <c r="TRZ7" s="320"/>
      <c r="TSA7" s="320"/>
      <c r="TSB7" s="320"/>
      <c r="TSC7" s="320"/>
      <c r="TSD7" s="320"/>
      <c r="TSE7" s="320"/>
      <c r="TSF7" s="320"/>
      <c r="TSG7" s="320"/>
      <c r="TSH7" s="320"/>
      <c r="TSI7" s="320"/>
      <c r="TSJ7" s="320"/>
      <c r="TSK7" s="320"/>
      <c r="TSL7" s="320"/>
      <c r="TSM7" s="320"/>
      <c r="TSN7" s="320"/>
      <c r="TSO7" s="320"/>
      <c r="TSP7" s="320"/>
      <c r="TSQ7" s="320"/>
      <c r="TSR7" s="320"/>
      <c r="TSS7" s="320"/>
      <c r="TST7" s="320"/>
      <c r="TSU7" s="320"/>
      <c r="TSV7" s="320"/>
      <c r="TSW7" s="320"/>
      <c r="TSX7" s="320"/>
      <c r="TSY7" s="320"/>
      <c r="TSZ7" s="320"/>
      <c r="TTA7" s="320"/>
      <c r="TTB7" s="320"/>
      <c r="TTC7" s="320"/>
      <c r="TTD7" s="320"/>
      <c r="TTE7" s="320"/>
      <c r="TTF7" s="320"/>
      <c r="TTG7" s="320"/>
      <c r="TTH7" s="320"/>
      <c r="TTI7" s="320"/>
      <c r="TTJ7" s="320"/>
      <c r="TTK7" s="320"/>
      <c r="TTL7" s="320"/>
      <c r="TTM7" s="320"/>
      <c r="TTN7" s="320"/>
      <c r="TTO7" s="320"/>
      <c r="TTP7" s="320"/>
      <c r="TTQ7" s="320"/>
      <c r="TTR7" s="320"/>
      <c r="TTS7" s="320"/>
      <c r="TTT7" s="320"/>
      <c r="TTU7" s="320"/>
      <c r="TTV7" s="320"/>
      <c r="TTW7" s="320"/>
      <c r="TTX7" s="320"/>
      <c r="TTY7" s="320"/>
      <c r="TTZ7" s="320"/>
      <c r="TUA7" s="320"/>
      <c r="TUB7" s="320"/>
      <c r="TUC7" s="320"/>
      <c r="TUD7" s="320"/>
      <c r="TUE7" s="320"/>
      <c r="TUF7" s="320"/>
      <c r="TUG7" s="320"/>
      <c r="TUH7" s="320"/>
      <c r="TUI7" s="320"/>
      <c r="TUJ7" s="320"/>
      <c r="TUK7" s="320"/>
      <c r="TUL7" s="320"/>
      <c r="TUM7" s="320"/>
      <c r="TUN7" s="320"/>
      <c r="TUO7" s="320"/>
      <c r="TUP7" s="320"/>
      <c r="TUQ7" s="320"/>
      <c r="TUR7" s="320"/>
      <c r="TUS7" s="320"/>
      <c r="TUT7" s="320"/>
      <c r="TUU7" s="320"/>
      <c r="TUV7" s="320"/>
      <c r="TUW7" s="320"/>
      <c r="TUX7" s="320"/>
      <c r="TUY7" s="320"/>
      <c r="TUZ7" s="320"/>
      <c r="TVA7" s="320"/>
      <c r="TVB7" s="320"/>
      <c r="TVC7" s="320"/>
      <c r="TVD7" s="320"/>
      <c r="TVE7" s="320"/>
      <c r="TVF7" s="320"/>
      <c r="TVG7" s="320"/>
      <c r="TVH7" s="320"/>
      <c r="TVI7" s="320"/>
      <c r="TVJ7" s="320"/>
      <c r="TVK7" s="320"/>
      <c r="TVL7" s="320"/>
      <c r="TVM7" s="320"/>
      <c r="TVN7" s="320"/>
      <c r="TVO7" s="320"/>
      <c r="TVP7" s="320"/>
      <c r="TVQ7" s="320"/>
      <c r="TVR7" s="320"/>
      <c r="TVS7" s="320"/>
      <c r="TVT7" s="320"/>
      <c r="TVU7" s="320"/>
      <c r="TVV7" s="320"/>
      <c r="TVW7" s="320"/>
      <c r="TVX7" s="320"/>
      <c r="TVY7" s="320"/>
      <c r="TVZ7" s="320"/>
      <c r="TWA7" s="320"/>
      <c r="TWB7" s="320"/>
      <c r="TWC7" s="320"/>
      <c r="TWD7" s="320"/>
      <c r="TWE7" s="320"/>
      <c r="TWF7" s="320"/>
      <c r="TWG7" s="320"/>
      <c r="TWH7" s="320"/>
      <c r="TWI7" s="320"/>
      <c r="TWJ7" s="320"/>
      <c r="TWK7" s="320"/>
      <c r="TWL7" s="320"/>
      <c r="TWM7" s="320"/>
      <c r="TWN7" s="320"/>
      <c r="TWO7" s="320"/>
      <c r="TWP7" s="320"/>
      <c r="TWQ7" s="320"/>
      <c r="TWR7" s="320"/>
      <c r="TWS7" s="320"/>
      <c r="TWT7" s="320"/>
      <c r="TWU7" s="320"/>
      <c r="TWV7" s="320"/>
      <c r="TWW7" s="320"/>
      <c r="TWX7" s="320"/>
      <c r="TWY7" s="320"/>
      <c r="TWZ7" s="320"/>
      <c r="TXA7" s="320"/>
      <c r="TXB7" s="320"/>
      <c r="TXC7" s="320"/>
      <c r="TXD7" s="320"/>
      <c r="TXE7" s="320"/>
      <c r="TXF7" s="320"/>
      <c r="TXG7" s="320"/>
      <c r="TXH7" s="320"/>
      <c r="TXI7" s="320"/>
      <c r="TXJ7" s="320"/>
      <c r="TXK7" s="320"/>
      <c r="TXL7" s="320"/>
      <c r="TXM7" s="320"/>
      <c r="TXN7" s="320"/>
      <c r="TXO7" s="320"/>
      <c r="TXP7" s="320"/>
      <c r="TXQ7" s="320"/>
      <c r="TXR7" s="320"/>
      <c r="TXS7" s="320"/>
      <c r="TXT7" s="320"/>
      <c r="TXU7" s="320"/>
      <c r="TXV7" s="320"/>
      <c r="TXW7" s="320"/>
      <c r="TXX7" s="320"/>
      <c r="TXY7" s="320"/>
      <c r="TXZ7" s="320"/>
      <c r="TYA7" s="320"/>
      <c r="TYB7" s="320"/>
      <c r="TYC7" s="320"/>
      <c r="TYD7" s="320"/>
      <c r="TYE7" s="320"/>
      <c r="TYF7" s="320"/>
      <c r="TYG7" s="320"/>
      <c r="TYH7" s="320"/>
      <c r="TYI7" s="320"/>
      <c r="TYJ7" s="320"/>
      <c r="TYK7" s="320"/>
      <c r="TYL7" s="320"/>
      <c r="TYM7" s="320"/>
      <c r="TYN7" s="320"/>
      <c r="TYO7" s="320"/>
      <c r="TYP7" s="320"/>
      <c r="TYQ7" s="320"/>
      <c r="TYR7" s="320"/>
      <c r="TYS7" s="320"/>
      <c r="TYT7" s="320"/>
      <c r="TYU7" s="320"/>
      <c r="TYV7" s="320"/>
      <c r="TYW7" s="320"/>
      <c r="TYX7" s="320"/>
      <c r="TYY7" s="320"/>
      <c r="TYZ7" s="320"/>
      <c r="TZA7" s="320"/>
      <c r="TZB7" s="320"/>
      <c r="TZC7" s="320"/>
      <c r="TZD7" s="320"/>
      <c r="TZE7" s="320"/>
      <c r="TZF7" s="320"/>
      <c r="TZG7" s="320"/>
      <c r="TZH7" s="320"/>
      <c r="TZI7" s="320"/>
      <c r="TZJ7" s="320"/>
      <c r="TZK7" s="320"/>
      <c r="TZL7" s="320"/>
      <c r="TZM7" s="320"/>
      <c r="TZN7" s="320"/>
      <c r="TZO7" s="320"/>
      <c r="TZP7" s="320"/>
      <c r="TZQ7" s="320"/>
      <c r="TZR7" s="320"/>
      <c r="TZS7" s="320"/>
      <c r="TZT7" s="320"/>
      <c r="TZU7" s="320"/>
      <c r="TZV7" s="320"/>
      <c r="TZW7" s="320"/>
      <c r="TZX7" s="320"/>
      <c r="TZY7" s="320"/>
      <c r="TZZ7" s="320"/>
      <c r="UAA7" s="320"/>
      <c r="UAB7" s="320"/>
      <c r="UAC7" s="320"/>
      <c r="UAD7" s="320"/>
      <c r="UAE7" s="320"/>
      <c r="UAF7" s="320"/>
      <c r="UAG7" s="320"/>
      <c r="UAH7" s="320"/>
      <c r="UAI7" s="320"/>
      <c r="UAJ7" s="320"/>
      <c r="UAK7" s="320"/>
      <c r="UAL7" s="320"/>
      <c r="UAM7" s="320"/>
      <c r="UAN7" s="320"/>
      <c r="UAO7" s="320"/>
      <c r="UAP7" s="320"/>
      <c r="UAQ7" s="320"/>
      <c r="UAR7" s="320"/>
      <c r="UAS7" s="320"/>
      <c r="UAT7" s="320"/>
      <c r="UAU7" s="320"/>
      <c r="UAV7" s="320"/>
      <c r="UAW7" s="320"/>
      <c r="UAX7" s="320"/>
      <c r="UAY7" s="320"/>
      <c r="UAZ7" s="320"/>
      <c r="UBA7" s="320"/>
      <c r="UBB7" s="320"/>
      <c r="UBC7" s="320"/>
      <c r="UBD7" s="320"/>
      <c r="UBE7" s="320"/>
      <c r="UBF7" s="320"/>
      <c r="UBG7" s="320"/>
      <c r="UBH7" s="320"/>
      <c r="UBI7" s="320"/>
      <c r="UBJ7" s="320"/>
      <c r="UBK7" s="320"/>
      <c r="UBL7" s="320"/>
      <c r="UBM7" s="320"/>
      <c r="UBN7" s="320"/>
      <c r="UBO7" s="320"/>
      <c r="UBP7" s="320"/>
      <c r="UBQ7" s="320"/>
      <c r="UBR7" s="320"/>
      <c r="UBS7" s="320"/>
      <c r="UBT7" s="320"/>
      <c r="UBU7" s="320"/>
      <c r="UBV7" s="320"/>
      <c r="UBW7" s="320"/>
      <c r="UBX7" s="320"/>
      <c r="UBY7" s="320"/>
      <c r="UBZ7" s="320"/>
      <c r="UCA7" s="320"/>
      <c r="UCB7" s="320"/>
      <c r="UCC7" s="320"/>
      <c r="UCD7" s="320"/>
      <c r="UCE7" s="320"/>
      <c r="UCF7" s="320"/>
      <c r="UCG7" s="320"/>
      <c r="UCH7" s="320"/>
      <c r="UCI7" s="320"/>
      <c r="UCJ7" s="320"/>
      <c r="UCK7" s="320"/>
      <c r="UCL7" s="320"/>
      <c r="UCM7" s="320"/>
      <c r="UCN7" s="320"/>
      <c r="UCO7" s="320"/>
      <c r="UCP7" s="320"/>
      <c r="UCQ7" s="320"/>
      <c r="UCR7" s="320"/>
      <c r="UCS7" s="320"/>
      <c r="UCT7" s="320"/>
      <c r="UCU7" s="320"/>
      <c r="UCV7" s="320"/>
      <c r="UCW7" s="320"/>
      <c r="UCX7" s="320"/>
      <c r="UCY7" s="320"/>
      <c r="UCZ7" s="320"/>
      <c r="UDA7" s="320"/>
      <c r="UDB7" s="320"/>
      <c r="UDC7" s="320"/>
      <c r="UDD7" s="320"/>
      <c r="UDE7" s="320"/>
      <c r="UDF7" s="320"/>
      <c r="UDG7" s="320"/>
      <c r="UDH7" s="320"/>
      <c r="UDI7" s="320"/>
      <c r="UDJ7" s="320"/>
      <c r="UDK7" s="320"/>
      <c r="UDL7" s="320"/>
      <c r="UDM7" s="320"/>
      <c r="UDN7" s="320"/>
      <c r="UDO7" s="320"/>
      <c r="UDP7" s="320"/>
      <c r="UDQ7" s="320"/>
      <c r="UDR7" s="320"/>
      <c r="UDS7" s="320"/>
      <c r="UDT7" s="320"/>
      <c r="UDU7" s="320"/>
      <c r="UDV7" s="320"/>
      <c r="UDW7" s="320"/>
      <c r="UDX7" s="320"/>
      <c r="UDY7" s="320"/>
      <c r="UDZ7" s="320"/>
      <c r="UEA7" s="320"/>
      <c r="UEB7" s="320"/>
      <c r="UEC7" s="320"/>
      <c r="UED7" s="320"/>
      <c r="UEE7" s="320"/>
      <c r="UEF7" s="320"/>
      <c r="UEG7" s="320"/>
      <c r="UEH7" s="320"/>
      <c r="UEI7" s="320"/>
      <c r="UEJ7" s="320"/>
      <c r="UEK7" s="320"/>
      <c r="UEL7" s="320"/>
      <c r="UEM7" s="320"/>
      <c r="UEN7" s="320"/>
      <c r="UEO7" s="320"/>
      <c r="UEP7" s="320"/>
      <c r="UEQ7" s="320"/>
      <c r="UER7" s="320"/>
      <c r="UES7" s="320"/>
      <c r="UET7" s="320"/>
      <c r="UEU7" s="320"/>
      <c r="UEV7" s="320"/>
      <c r="UEW7" s="320"/>
      <c r="UEX7" s="320"/>
      <c r="UEY7" s="320"/>
      <c r="UEZ7" s="320"/>
      <c r="UFA7" s="320"/>
      <c r="UFB7" s="320"/>
      <c r="UFC7" s="320"/>
      <c r="UFD7" s="320"/>
      <c r="UFE7" s="320"/>
      <c r="UFF7" s="320"/>
      <c r="UFG7" s="320"/>
      <c r="UFH7" s="320"/>
      <c r="UFI7" s="320"/>
      <c r="UFJ7" s="320"/>
      <c r="UFK7" s="320"/>
      <c r="UFL7" s="320"/>
      <c r="UFM7" s="320"/>
      <c r="UFN7" s="320"/>
      <c r="UFO7" s="320"/>
      <c r="UFP7" s="320"/>
      <c r="UFQ7" s="320"/>
      <c r="UFR7" s="320"/>
      <c r="UFS7" s="320"/>
      <c r="UFT7" s="320"/>
      <c r="UFU7" s="320"/>
      <c r="UFV7" s="320"/>
      <c r="UFW7" s="320"/>
      <c r="UFX7" s="320"/>
      <c r="UFY7" s="320"/>
      <c r="UFZ7" s="320"/>
      <c r="UGA7" s="320"/>
      <c r="UGB7" s="320"/>
      <c r="UGC7" s="320"/>
      <c r="UGD7" s="320"/>
      <c r="UGE7" s="320"/>
      <c r="UGF7" s="320"/>
      <c r="UGG7" s="320"/>
      <c r="UGH7" s="320"/>
      <c r="UGI7" s="320"/>
      <c r="UGJ7" s="320"/>
      <c r="UGK7" s="320"/>
      <c r="UGL7" s="320"/>
      <c r="UGM7" s="320"/>
      <c r="UGN7" s="320"/>
      <c r="UGO7" s="320"/>
      <c r="UGP7" s="320"/>
      <c r="UGQ7" s="320"/>
      <c r="UGR7" s="320"/>
      <c r="UGS7" s="320"/>
      <c r="UGT7" s="320"/>
      <c r="UGU7" s="320"/>
      <c r="UGV7" s="320"/>
      <c r="UGW7" s="320"/>
      <c r="UGX7" s="320"/>
      <c r="UGY7" s="320"/>
      <c r="UGZ7" s="320"/>
      <c r="UHA7" s="320"/>
      <c r="UHB7" s="320"/>
      <c r="UHC7" s="320"/>
      <c r="UHD7" s="320"/>
      <c r="UHE7" s="320"/>
      <c r="UHF7" s="320"/>
      <c r="UHG7" s="320"/>
      <c r="UHH7" s="320"/>
      <c r="UHI7" s="320"/>
      <c r="UHJ7" s="320"/>
      <c r="UHK7" s="320"/>
      <c r="UHL7" s="320"/>
      <c r="UHM7" s="320"/>
      <c r="UHN7" s="320"/>
      <c r="UHO7" s="320"/>
      <c r="UHP7" s="320"/>
      <c r="UHQ7" s="320"/>
      <c r="UHR7" s="320"/>
      <c r="UHS7" s="320"/>
      <c r="UHT7" s="320"/>
      <c r="UHU7" s="320"/>
      <c r="UHV7" s="320"/>
      <c r="UHW7" s="320"/>
      <c r="UHX7" s="320"/>
      <c r="UHY7" s="320"/>
      <c r="UHZ7" s="320"/>
      <c r="UIA7" s="320"/>
      <c r="UIB7" s="320"/>
      <c r="UIC7" s="320"/>
      <c r="UID7" s="320"/>
      <c r="UIE7" s="320"/>
      <c r="UIF7" s="320"/>
      <c r="UIG7" s="320"/>
      <c r="UIH7" s="320"/>
      <c r="UII7" s="320"/>
      <c r="UIJ7" s="320"/>
      <c r="UIK7" s="320"/>
      <c r="UIL7" s="320"/>
      <c r="UIM7" s="320"/>
      <c r="UIN7" s="320"/>
      <c r="UIO7" s="320"/>
      <c r="UIP7" s="320"/>
      <c r="UIQ7" s="320"/>
      <c r="UIR7" s="320"/>
      <c r="UIS7" s="320"/>
      <c r="UIT7" s="320"/>
      <c r="UIU7" s="320"/>
      <c r="UIV7" s="320"/>
      <c r="UIW7" s="320"/>
      <c r="UIX7" s="320"/>
      <c r="UIY7" s="320"/>
      <c r="UIZ7" s="320"/>
      <c r="UJA7" s="320"/>
      <c r="UJB7" s="320"/>
      <c r="UJC7" s="320"/>
      <c r="UJD7" s="320"/>
      <c r="UJE7" s="320"/>
      <c r="UJF7" s="320"/>
      <c r="UJG7" s="320"/>
      <c r="UJH7" s="320"/>
      <c r="UJI7" s="320"/>
      <c r="UJJ7" s="320"/>
      <c r="UJK7" s="320"/>
      <c r="UJL7" s="320"/>
      <c r="UJM7" s="320"/>
      <c r="UJN7" s="320"/>
      <c r="UJO7" s="320"/>
      <c r="UJP7" s="320"/>
      <c r="UJQ7" s="320"/>
      <c r="UJR7" s="320"/>
      <c r="UJS7" s="320"/>
      <c r="UJT7" s="320"/>
      <c r="UJU7" s="320"/>
      <c r="UJV7" s="320"/>
      <c r="UJW7" s="320"/>
      <c r="UJX7" s="320"/>
      <c r="UJY7" s="320"/>
      <c r="UJZ7" s="320"/>
      <c r="UKA7" s="320"/>
      <c r="UKB7" s="320"/>
      <c r="UKC7" s="320"/>
      <c r="UKD7" s="320"/>
      <c r="UKE7" s="320"/>
      <c r="UKF7" s="320"/>
      <c r="UKG7" s="320"/>
      <c r="UKH7" s="320"/>
      <c r="UKI7" s="320"/>
      <c r="UKJ7" s="320"/>
      <c r="UKK7" s="320"/>
      <c r="UKL7" s="320"/>
      <c r="UKM7" s="320"/>
      <c r="UKN7" s="320"/>
      <c r="UKO7" s="320"/>
      <c r="UKP7" s="320"/>
      <c r="UKQ7" s="320"/>
      <c r="UKR7" s="320"/>
      <c r="UKS7" s="320"/>
      <c r="UKT7" s="320"/>
      <c r="UKU7" s="320"/>
      <c r="UKV7" s="320"/>
      <c r="UKW7" s="320"/>
      <c r="UKX7" s="320"/>
      <c r="UKY7" s="320"/>
      <c r="UKZ7" s="320"/>
      <c r="ULA7" s="320"/>
      <c r="ULB7" s="320"/>
      <c r="ULC7" s="320"/>
      <c r="ULD7" s="320"/>
      <c r="ULE7" s="320"/>
      <c r="ULF7" s="320"/>
      <c r="ULG7" s="320"/>
      <c r="ULH7" s="320"/>
      <c r="ULI7" s="320"/>
      <c r="ULJ7" s="320"/>
      <c r="ULK7" s="320"/>
      <c r="ULL7" s="320"/>
      <c r="ULM7" s="320"/>
      <c r="ULN7" s="320"/>
      <c r="ULO7" s="320"/>
      <c r="ULP7" s="320"/>
      <c r="ULQ7" s="320"/>
      <c r="ULR7" s="320"/>
      <c r="ULS7" s="320"/>
      <c r="ULT7" s="320"/>
      <c r="ULU7" s="320"/>
      <c r="ULV7" s="320"/>
      <c r="ULW7" s="320"/>
      <c r="ULX7" s="320"/>
      <c r="ULY7" s="320"/>
      <c r="ULZ7" s="320"/>
      <c r="UMA7" s="320"/>
      <c r="UMB7" s="320"/>
      <c r="UMC7" s="320"/>
      <c r="UMD7" s="320"/>
      <c r="UME7" s="320"/>
      <c r="UMF7" s="320"/>
      <c r="UMG7" s="320"/>
      <c r="UMH7" s="320"/>
      <c r="UMI7" s="320"/>
      <c r="UMJ7" s="320"/>
      <c r="UMK7" s="320"/>
      <c r="UML7" s="320"/>
      <c r="UMM7" s="320"/>
      <c r="UMN7" s="320"/>
      <c r="UMO7" s="320"/>
      <c r="UMP7" s="320"/>
      <c r="UMQ7" s="320"/>
      <c r="UMR7" s="320"/>
      <c r="UMS7" s="320"/>
      <c r="UMT7" s="320"/>
      <c r="UMU7" s="320"/>
      <c r="UMV7" s="320"/>
      <c r="UMW7" s="320"/>
      <c r="UMX7" s="320"/>
      <c r="UMY7" s="320"/>
      <c r="UMZ7" s="320"/>
      <c r="UNA7" s="320"/>
      <c r="UNB7" s="320"/>
      <c r="UNC7" s="320"/>
      <c r="UND7" s="320"/>
      <c r="UNE7" s="320"/>
      <c r="UNF7" s="320"/>
      <c r="UNG7" s="320"/>
      <c r="UNH7" s="320"/>
      <c r="UNI7" s="320"/>
      <c r="UNJ7" s="320"/>
      <c r="UNK7" s="320"/>
      <c r="UNL7" s="320"/>
      <c r="UNM7" s="320"/>
      <c r="UNN7" s="320"/>
      <c r="UNO7" s="320"/>
      <c r="UNP7" s="320"/>
      <c r="UNQ7" s="320"/>
      <c r="UNR7" s="320"/>
      <c r="UNS7" s="320"/>
      <c r="UNT7" s="320"/>
      <c r="UNU7" s="320"/>
      <c r="UNV7" s="320"/>
      <c r="UNW7" s="320"/>
      <c r="UNX7" s="320"/>
      <c r="UNY7" s="320"/>
      <c r="UNZ7" s="320"/>
      <c r="UOA7" s="320"/>
      <c r="UOB7" s="320"/>
      <c r="UOC7" s="320"/>
      <c r="UOD7" s="320"/>
      <c r="UOE7" s="320"/>
      <c r="UOF7" s="320"/>
      <c r="UOG7" s="320"/>
      <c r="UOH7" s="320"/>
      <c r="UOI7" s="320"/>
      <c r="UOJ7" s="320"/>
      <c r="UOK7" s="320"/>
      <c r="UOL7" s="320"/>
      <c r="UOM7" s="320"/>
      <c r="UON7" s="320"/>
      <c r="UOO7" s="320"/>
      <c r="UOP7" s="320"/>
      <c r="UOQ7" s="320"/>
      <c r="UOR7" s="320"/>
      <c r="UOS7" s="320"/>
      <c r="UOT7" s="320"/>
      <c r="UOU7" s="320"/>
      <c r="UOV7" s="320"/>
      <c r="UOW7" s="320"/>
      <c r="UOX7" s="320"/>
      <c r="UOY7" s="320"/>
      <c r="UOZ7" s="320"/>
      <c r="UPA7" s="320"/>
      <c r="UPB7" s="320"/>
      <c r="UPC7" s="320"/>
      <c r="UPD7" s="320"/>
      <c r="UPE7" s="320"/>
      <c r="UPF7" s="320"/>
      <c r="UPG7" s="320"/>
      <c r="UPH7" s="320"/>
      <c r="UPI7" s="320"/>
      <c r="UPJ7" s="320"/>
      <c r="UPK7" s="320"/>
      <c r="UPL7" s="320"/>
      <c r="UPM7" s="320"/>
      <c r="UPN7" s="320"/>
      <c r="UPO7" s="320"/>
      <c r="UPP7" s="320"/>
      <c r="UPQ7" s="320"/>
      <c r="UPR7" s="320"/>
      <c r="UPS7" s="320"/>
      <c r="UPT7" s="320"/>
      <c r="UPU7" s="320"/>
      <c r="UPV7" s="320"/>
      <c r="UPW7" s="320"/>
      <c r="UPX7" s="320"/>
      <c r="UPY7" s="320"/>
      <c r="UPZ7" s="320"/>
      <c r="UQA7" s="320"/>
      <c r="UQB7" s="320"/>
      <c r="UQC7" s="320"/>
      <c r="UQD7" s="320"/>
      <c r="UQE7" s="320"/>
      <c r="UQF7" s="320"/>
      <c r="UQG7" s="320"/>
      <c r="UQH7" s="320"/>
      <c r="UQI7" s="320"/>
      <c r="UQJ7" s="320"/>
      <c r="UQK7" s="320"/>
      <c r="UQL7" s="320"/>
      <c r="UQM7" s="320"/>
      <c r="UQN7" s="320"/>
      <c r="UQO7" s="320"/>
      <c r="UQP7" s="320"/>
      <c r="UQQ7" s="320"/>
      <c r="UQR7" s="320"/>
      <c r="UQS7" s="320"/>
      <c r="UQT7" s="320"/>
      <c r="UQU7" s="320"/>
      <c r="UQV7" s="320"/>
      <c r="UQW7" s="320"/>
      <c r="UQX7" s="320"/>
      <c r="UQY7" s="320"/>
      <c r="UQZ7" s="320"/>
      <c r="URA7" s="320"/>
      <c r="URB7" s="320"/>
      <c r="URC7" s="320"/>
      <c r="URD7" s="320"/>
      <c r="URE7" s="320"/>
      <c r="URF7" s="320"/>
      <c r="URG7" s="320"/>
      <c r="URH7" s="320"/>
      <c r="URI7" s="320"/>
      <c r="URJ7" s="320"/>
      <c r="URK7" s="320"/>
      <c r="URL7" s="320"/>
      <c r="URM7" s="320"/>
      <c r="URN7" s="320"/>
      <c r="URO7" s="320"/>
      <c r="URP7" s="320"/>
      <c r="URQ7" s="320"/>
      <c r="URR7" s="320"/>
      <c r="URS7" s="320"/>
      <c r="URT7" s="320"/>
      <c r="URU7" s="320"/>
      <c r="URV7" s="320"/>
      <c r="URW7" s="320"/>
      <c r="URX7" s="320"/>
      <c r="URY7" s="320"/>
      <c r="URZ7" s="320"/>
      <c r="USA7" s="320"/>
      <c r="USB7" s="320"/>
      <c r="USC7" s="320"/>
      <c r="USD7" s="320"/>
      <c r="USE7" s="320"/>
      <c r="USF7" s="320"/>
      <c r="USG7" s="320"/>
      <c r="USH7" s="320"/>
      <c r="USI7" s="320"/>
      <c r="USJ7" s="320"/>
      <c r="USK7" s="320"/>
      <c r="USL7" s="320"/>
      <c r="USM7" s="320"/>
      <c r="USN7" s="320"/>
      <c r="USO7" s="320"/>
      <c r="USP7" s="320"/>
      <c r="USQ7" s="320"/>
      <c r="USR7" s="320"/>
      <c r="USS7" s="320"/>
      <c r="UST7" s="320"/>
      <c r="USU7" s="320"/>
      <c r="USV7" s="320"/>
      <c r="USW7" s="320"/>
      <c r="USX7" s="320"/>
      <c r="USY7" s="320"/>
      <c r="USZ7" s="320"/>
      <c r="UTA7" s="320"/>
      <c r="UTB7" s="320"/>
      <c r="UTC7" s="320"/>
      <c r="UTD7" s="320"/>
      <c r="UTE7" s="320"/>
      <c r="UTF7" s="320"/>
      <c r="UTG7" s="320"/>
      <c r="UTH7" s="320"/>
      <c r="UTI7" s="320"/>
      <c r="UTJ7" s="320"/>
      <c r="UTK7" s="320"/>
      <c r="UTL7" s="320"/>
      <c r="UTM7" s="320"/>
      <c r="UTN7" s="320"/>
      <c r="UTO7" s="320"/>
      <c r="UTP7" s="320"/>
      <c r="UTQ7" s="320"/>
      <c r="UTR7" s="320"/>
      <c r="UTS7" s="320"/>
      <c r="UTT7" s="320"/>
      <c r="UTU7" s="320"/>
      <c r="UTV7" s="320"/>
      <c r="UTW7" s="320"/>
      <c r="UTX7" s="320"/>
      <c r="UTY7" s="320"/>
      <c r="UTZ7" s="320"/>
      <c r="UUA7" s="320"/>
      <c r="UUB7" s="320"/>
      <c r="UUC7" s="320"/>
      <c r="UUD7" s="320"/>
      <c r="UUE7" s="320"/>
      <c r="UUF7" s="320"/>
      <c r="UUG7" s="320"/>
      <c r="UUH7" s="320"/>
      <c r="UUI7" s="320"/>
      <c r="UUJ7" s="320"/>
      <c r="UUK7" s="320"/>
      <c r="UUL7" s="320"/>
      <c r="UUM7" s="320"/>
      <c r="UUN7" s="320"/>
      <c r="UUO7" s="320"/>
      <c r="UUP7" s="320"/>
      <c r="UUQ7" s="320"/>
      <c r="UUR7" s="320"/>
      <c r="UUS7" s="320"/>
      <c r="UUT7" s="320"/>
      <c r="UUU7" s="320"/>
      <c r="UUV7" s="320"/>
      <c r="UUW7" s="320"/>
      <c r="UUX7" s="320"/>
      <c r="UUY7" s="320"/>
      <c r="UUZ7" s="320"/>
      <c r="UVA7" s="320"/>
      <c r="UVB7" s="320"/>
      <c r="UVC7" s="320"/>
      <c r="UVD7" s="320"/>
      <c r="UVE7" s="320"/>
      <c r="UVF7" s="320"/>
      <c r="UVG7" s="320"/>
      <c r="UVH7" s="320"/>
      <c r="UVI7" s="320"/>
      <c r="UVJ7" s="320"/>
      <c r="UVK7" s="320"/>
      <c r="UVL7" s="320"/>
      <c r="UVM7" s="320"/>
      <c r="UVN7" s="320"/>
      <c r="UVO7" s="320"/>
      <c r="UVP7" s="320"/>
      <c r="UVQ7" s="320"/>
      <c r="UVR7" s="320"/>
      <c r="UVS7" s="320"/>
      <c r="UVT7" s="320"/>
      <c r="UVU7" s="320"/>
      <c r="UVV7" s="320"/>
      <c r="UVW7" s="320"/>
      <c r="UVX7" s="320"/>
      <c r="UVY7" s="320"/>
      <c r="UVZ7" s="320"/>
      <c r="UWA7" s="320"/>
      <c r="UWB7" s="320"/>
      <c r="UWC7" s="320"/>
      <c r="UWD7" s="320"/>
      <c r="UWE7" s="320"/>
      <c r="UWF7" s="320"/>
      <c r="UWG7" s="320"/>
      <c r="UWH7" s="320"/>
      <c r="UWI7" s="320"/>
      <c r="UWJ7" s="320"/>
      <c r="UWK7" s="320"/>
      <c r="UWL7" s="320"/>
      <c r="UWM7" s="320"/>
      <c r="UWN7" s="320"/>
      <c r="UWO7" s="320"/>
      <c r="UWP7" s="320"/>
      <c r="UWQ7" s="320"/>
      <c r="UWR7" s="320"/>
      <c r="UWS7" s="320"/>
      <c r="UWT7" s="320"/>
      <c r="UWU7" s="320"/>
      <c r="UWV7" s="320"/>
      <c r="UWW7" s="320"/>
      <c r="UWX7" s="320"/>
      <c r="UWY7" s="320"/>
      <c r="UWZ7" s="320"/>
      <c r="UXA7" s="320"/>
      <c r="UXB7" s="320"/>
      <c r="UXC7" s="320"/>
      <c r="UXD7" s="320"/>
      <c r="UXE7" s="320"/>
      <c r="UXF7" s="320"/>
      <c r="UXG7" s="320"/>
      <c r="UXH7" s="320"/>
      <c r="UXI7" s="320"/>
      <c r="UXJ7" s="320"/>
      <c r="UXK7" s="320"/>
      <c r="UXL7" s="320"/>
      <c r="UXM7" s="320"/>
      <c r="UXN7" s="320"/>
      <c r="UXO7" s="320"/>
      <c r="UXP7" s="320"/>
      <c r="UXQ7" s="320"/>
      <c r="UXR7" s="320"/>
      <c r="UXS7" s="320"/>
      <c r="UXT7" s="320"/>
      <c r="UXU7" s="320"/>
      <c r="UXV7" s="320"/>
      <c r="UXW7" s="320"/>
      <c r="UXX7" s="320"/>
      <c r="UXY7" s="320"/>
      <c r="UXZ7" s="320"/>
      <c r="UYA7" s="320"/>
      <c r="UYB7" s="320"/>
      <c r="UYC7" s="320"/>
      <c r="UYD7" s="320"/>
      <c r="UYE7" s="320"/>
      <c r="UYF7" s="320"/>
      <c r="UYG7" s="320"/>
      <c r="UYH7" s="320"/>
      <c r="UYI7" s="320"/>
      <c r="UYJ7" s="320"/>
      <c r="UYK7" s="320"/>
      <c r="UYL7" s="320"/>
      <c r="UYM7" s="320"/>
      <c r="UYN7" s="320"/>
      <c r="UYO7" s="320"/>
      <c r="UYP7" s="320"/>
      <c r="UYQ7" s="320"/>
      <c r="UYR7" s="320"/>
      <c r="UYS7" s="320"/>
      <c r="UYT7" s="320"/>
      <c r="UYU7" s="320"/>
      <c r="UYV7" s="320"/>
      <c r="UYW7" s="320"/>
      <c r="UYX7" s="320"/>
      <c r="UYY7" s="320"/>
      <c r="UYZ7" s="320"/>
      <c r="UZA7" s="320"/>
      <c r="UZB7" s="320"/>
      <c r="UZC7" s="320"/>
      <c r="UZD7" s="320"/>
      <c r="UZE7" s="320"/>
      <c r="UZF7" s="320"/>
      <c r="UZG7" s="320"/>
      <c r="UZH7" s="320"/>
      <c r="UZI7" s="320"/>
      <c r="UZJ7" s="320"/>
      <c r="UZK7" s="320"/>
      <c r="UZL7" s="320"/>
      <c r="UZM7" s="320"/>
      <c r="UZN7" s="320"/>
      <c r="UZO7" s="320"/>
      <c r="UZP7" s="320"/>
      <c r="UZQ7" s="320"/>
      <c r="UZR7" s="320"/>
      <c r="UZS7" s="320"/>
      <c r="UZT7" s="320"/>
      <c r="UZU7" s="320"/>
      <c r="UZV7" s="320"/>
      <c r="UZW7" s="320"/>
      <c r="UZX7" s="320"/>
      <c r="UZY7" s="320"/>
      <c r="UZZ7" s="320"/>
      <c r="VAA7" s="320"/>
      <c r="VAB7" s="320"/>
      <c r="VAC7" s="320"/>
      <c r="VAD7" s="320"/>
      <c r="VAE7" s="320"/>
      <c r="VAF7" s="320"/>
      <c r="VAG7" s="320"/>
      <c r="VAH7" s="320"/>
      <c r="VAI7" s="320"/>
      <c r="VAJ7" s="320"/>
      <c r="VAK7" s="320"/>
      <c r="VAL7" s="320"/>
      <c r="VAM7" s="320"/>
      <c r="VAN7" s="320"/>
      <c r="VAO7" s="320"/>
      <c r="VAP7" s="320"/>
      <c r="VAQ7" s="320"/>
      <c r="VAR7" s="320"/>
      <c r="VAS7" s="320"/>
      <c r="VAT7" s="320"/>
      <c r="VAU7" s="320"/>
      <c r="VAV7" s="320"/>
      <c r="VAW7" s="320"/>
      <c r="VAX7" s="320"/>
      <c r="VAY7" s="320"/>
      <c r="VAZ7" s="320"/>
      <c r="VBA7" s="320"/>
      <c r="VBB7" s="320"/>
      <c r="VBC7" s="320"/>
      <c r="VBD7" s="320"/>
      <c r="VBE7" s="320"/>
      <c r="VBF7" s="320"/>
      <c r="VBG7" s="320"/>
      <c r="VBH7" s="320"/>
      <c r="VBI7" s="320"/>
      <c r="VBJ7" s="320"/>
      <c r="VBK7" s="320"/>
      <c r="VBL7" s="320"/>
      <c r="VBM7" s="320"/>
      <c r="VBN7" s="320"/>
      <c r="VBO7" s="320"/>
      <c r="VBP7" s="320"/>
      <c r="VBQ7" s="320"/>
      <c r="VBR7" s="320"/>
      <c r="VBS7" s="320"/>
      <c r="VBT7" s="320"/>
      <c r="VBU7" s="320"/>
      <c r="VBV7" s="320"/>
      <c r="VBW7" s="320"/>
      <c r="VBX7" s="320"/>
      <c r="VBY7" s="320"/>
      <c r="VBZ7" s="320"/>
      <c r="VCA7" s="320"/>
      <c r="VCB7" s="320"/>
      <c r="VCC7" s="320"/>
      <c r="VCD7" s="320"/>
      <c r="VCE7" s="320"/>
      <c r="VCF7" s="320"/>
      <c r="VCG7" s="320"/>
      <c r="VCH7" s="320"/>
      <c r="VCI7" s="320"/>
      <c r="VCJ7" s="320"/>
      <c r="VCK7" s="320"/>
      <c r="VCL7" s="320"/>
      <c r="VCM7" s="320"/>
      <c r="VCN7" s="320"/>
      <c r="VCO7" s="320"/>
      <c r="VCP7" s="320"/>
      <c r="VCQ7" s="320"/>
      <c r="VCR7" s="320"/>
      <c r="VCS7" s="320"/>
      <c r="VCT7" s="320"/>
      <c r="VCU7" s="320"/>
      <c r="VCV7" s="320"/>
      <c r="VCW7" s="320"/>
      <c r="VCX7" s="320"/>
      <c r="VCY7" s="320"/>
      <c r="VCZ7" s="320"/>
      <c r="VDA7" s="320"/>
      <c r="VDB7" s="320"/>
      <c r="VDC7" s="320"/>
      <c r="VDD7" s="320"/>
      <c r="VDE7" s="320"/>
      <c r="VDF7" s="320"/>
      <c r="VDG7" s="320"/>
      <c r="VDH7" s="320"/>
      <c r="VDI7" s="320"/>
      <c r="VDJ7" s="320"/>
      <c r="VDK7" s="320"/>
      <c r="VDL7" s="320"/>
      <c r="VDM7" s="320"/>
      <c r="VDN7" s="320"/>
      <c r="VDO7" s="320"/>
      <c r="VDP7" s="320"/>
      <c r="VDQ7" s="320"/>
      <c r="VDR7" s="320"/>
      <c r="VDS7" s="320"/>
      <c r="VDT7" s="320"/>
      <c r="VDU7" s="320"/>
      <c r="VDV7" s="320"/>
      <c r="VDW7" s="320"/>
      <c r="VDX7" s="320"/>
      <c r="VDY7" s="320"/>
      <c r="VDZ7" s="320"/>
      <c r="VEA7" s="320"/>
      <c r="VEB7" s="320"/>
      <c r="VEC7" s="320"/>
      <c r="VED7" s="320"/>
      <c r="VEE7" s="320"/>
      <c r="VEF7" s="320"/>
      <c r="VEG7" s="320"/>
      <c r="VEH7" s="320"/>
      <c r="VEI7" s="320"/>
      <c r="VEJ7" s="320"/>
      <c r="VEK7" s="320"/>
      <c r="VEL7" s="320"/>
      <c r="VEM7" s="320"/>
      <c r="VEN7" s="320"/>
      <c r="VEO7" s="320"/>
      <c r="VEP7" s="320"/>
      <c r="VEQ7" s="320"/>
      <c r="VER7" s="320"/>
      <c r="VES7" s="320"/>
      <c r="VET7" s="320"/>
      <c r="VEU7" s="320"/>
      <c r="VEV7" s="320"/>
      <c r="VEW7" s="320"/>
      <c r="VEX7" s="320"/>
      <c r="VEY7" s="320"/>
      <c r="VEZ7" s="320"/>
      <c r="VFA7" s="320"/>
      <c r="VFB7" s="320"/>
      <c r="VFC7" s="320"/>
      <c r="VFD7" s="320"/>
      <c r="VFE7" s="320"/>
      <c r="VFF7" s="320"/>
      <c r="VFG7" s="320"/>
      <c r="VFH7" s="320"/>
      <c r="VFI7" s="320"/>
      <c r="VFJ7" s="320"/>
      <c r="VFK7" s="320"/>
      <c r="VFL7" s="320"/>
      <c r="VFM7" s="320"/>
      <c r="VFN7" s="320"/>
      <c r="VFO7" s="320"/>
      <c r="VFP7" s="320"/>
      <c r="VFQ7" s="320"/>
      <c r="VFR7" s="320"/>
      <c r="VFS7" s="320"/>
      <c r="VFT7" s="320"/>
      <c r="VFU7" s="320"/>
      <c r="VFV7" s="320"/>
      <c r="VFW7" s="320"/>
      <c r="VFX7" s="320"/>
      <c r="VFY7" s="320"/>
      <c r="VFZ7" s="320"/>
      <c r="VGA7" s="320"/>
      <c r="VGB7" s="320"/>
      <c r="VGC7" s="320"/>
      <c r="VGD7" s="320"/>
      <c r="VGE7" s="320"/>
      <c r="VGF7" s="320"/>
      <c r="VGG7" s="320"/>
      <c r="VGH7" s="320"/>
      <c r="VGI7" s="320"/>
      <c r="VGJ7" s="320"/>
      <c r="VGK7" s="320"/>
      <c r="VGL7" s="320"/>
      <c r="VGM7" s="320"/>
      <c r="VGN7" s="320"/>
      <c r="VGO7" s="320"/>
      <c r="VGP7" s="320"/>
      <c r="VGQ7" s="320"/>
      <c r="VGR7" s="320"/>
      <c r="VGS7" s="320"/>
      <c r="VGT7" s="320"/>
      <c r="VGU7" s="320"/>
      <c r="VGV7" s="320"/>
      <c r="VGW7" s="320"/>
      <c r="VGX7" s="320"/>
      <c r="VGY7" s="320"/>
      <c r="VGZ7" s="320"/>
      <c r="VHA7" s="320"/>
      <c r="VHB7" s="320"/>
      <c r="VHC7" s="320"/>
      <c r="VHD7" s="320"/>
      <c r="VHE7" s="320"/>
      <c r="VHF7" s="320"/>
      <c r="VHG7" s="320"/>
      <c r="VHH7" s="320"/>
      <c r="VHI7" s="320"/>
      <c r="VHJ7" s="320"/>
      <c r="VHK7" s="320"/>
      <c r="VHL7" s="320"/>
      <c r="VHM7" s="320"/>
      <c r="VHN7" s="320"/>
      <c r="VHO7" s="320"/>
      <c r="VHP7" s="320"/>
      <c r="VHQ7" s="320"/>
      <c r="VHR7" s="320"/>
      <c r="VHS7" s="320"/>
      <c r="VHT7" s="320"/>
      <c r="VHU7" s="320"/>
      <c r="VHV7" s="320"/>
      <c r="VHW7" s="320"/>
      <c r="VHX7" s="320"/>
      <c r="VHY7" s="320"/>
      <c r="VHZ7" s="320"/>
      <c r="VIA7" s="320"/>
      <c r="VIB7" s="320"/>
      <c r="VIC7" s="320"/>
      <c r="VID7" s="320"/>
      <c r="VIE7" s="320"/>
      <c r="VIF7" s="320"/>
      <c r="VIG7" s="320"/>
      <c r="VIH7" s="320"/>
      <c r="VII7" s="320"/>
      <c r="VIJ7" s="320"/>
      <c r="VIK7" s="320"/>
      <c r="VIL7" s="320"/>
      <c r="VIM7" s="320"/>
      <c r="VIN7" s="320"/>
      <c r="VIO7" s="320"/>
      <c r="VIP7" s="320"/>
      <c r="VIQ7" s="320"/>
      <c r="VIR7" s="320"/>
      <c r="VIS7" s="320"/>
      <c r="VIT7" s="320"/>
      <c r="VIU7" s="320"/>
      <c r="VIV7" s="320"/>
      <c r="VIW7" s="320"/>
      <c r="VIX7" s="320"/>
      <c r="VIY7" s="320"/>
      <c r="VIZ7" s="320"/>
      <c r="VJA7" s="320"/>
      <c r="VJB7" s="320"/>
      <c r="VJC7" s="320"/>
      <c r="VJD7" s="320"/>
      <c r="VJE7" s="320"/>
      <c r="VJF7" s="320"/>
      <c r="VJG7" s="320"/>
      <c r="VJH7" s="320"/>
      <c r="VJI7" s="320"/>
      <c r="VJJ7" s="320"/>
      <c r="VJK7" s="320"/>
      <c r="VJL7" s="320"/>
      <c r="VJM7" s="320"/>
      <c r="VJN7" s="320"/>
      <c r="VJO7" s="320"/>
      <c r="VJP7" s="320"/>
      <c r="VJQ7" s="320"/>
      <c r="VJR7" s="320"/>
      <c r="VJS7" s="320"/>
      <c r="VJT7" s="320"/>
      <c r="VJU7" s="320"/>
      <c r="VJV7" s="320"/>
      <c r="VJW7" s="320"/>
      <c r="VJX7" s="320"/>
      <c r="VJY7" s="320"/>
      <c r="VJZ7" s="320"/>
      <c r="VKA7" s="320"/>
      <c r="VKB7" s="320"/>
      <c r="VKC7" s="320"/>
      <c r="VKD7" s="320"/>
      <c r="VKE7" s="320"/>
      <c r="VKF7" s="320"/>
      <c r="VKG7" s="320"/>
      <c r="VKH7" s="320"/>
      <c r="VKI7" s="320"/>
      <c r="VKJ7" s="320"/>
      <c r="VKK7" s="320"/>
      <c r="VKL7" s="320"/>
      <c r="VKM7" s="320"/>
      <c r="VKN7" s="320"/>
      <c r="VKO7" s="320"/>
      <c r="VKP7" s="320"/>
      <c r="VKQ7" s="320"/>
      <c r="VKR7" s="320"/>
      <c r="VKS7" s="320"/>
      <c r="VKT7" s="320"/>
      <c r="VKU7" s="320"/>
      <c r="VKV7" s="320"/>
      <c r="VKW7" s="320"/>
      <c r="VKX7" s="320"/>
      <c r="VKY7" s="320"/>
      <c r="VKZ7" s="320"/>
      <c r="VLA7" s="320"/>
      <c r="VLB7" s="320"/>
      <c r="VLC7" s="320"/>
      <c r="VLD7" s="320"/>
      <c r="VLE7" s="320"/>
      <c r="VLF7" s="320"/>
      <c r="VLG7" s="320"/>
      <c r="VLH7" s="320"/>
      <c r="VLI7" s="320"/>
      <c r="VLJ7" s="320"/>
      <c r="VLK7" s="320"/>
      <c r="VLL7" s="320"/>
      <c r="VLM7" s="320"/>
      <c r="VLN7" s="320"/>
      <c r="VLO7" s="320"/>
      <c r="VLP7" s="320"/>
      <c r="VLQ7" s="320"/>
      <c r="VLR7" s="320"/>
      <c r="VLS7" s="320"/>
      <c r="VLT7" s="320"/>
      <c r="VLU7" s="320"/>
      <c r="VLV7" s="320"/>
      <c r="VLW7" s="320"/>
      <c r="VLX7" s="320"/>
      <c r="VLY7" s="320"/>
      <c r="VLZ7" s="320"/>
      <c r="VMA7" s="320"/>
      <c r="VMB7" s="320"/>
      <c r="VMC7" s="320"/>
      <c r="VMD7" s="320"/>
      <c r="VME7" s="320"/>
      <c r="VMF7" s="320"/>
      <c r="VMG7" s="320"/>
      <c r="VMH7" s="320"/>
      <c r="VMI7" s="320"/>
      <c r="VMJ7" s="320"/>
      <c r="VMK7" s="320"/>
      <c r="VML7" s="320"/>
      <c r="VMM7" s="320"/>
      <c r="VMN7" s="320"/>
      <c r="VMO7" s="320"/>
      <c r="VMP7" s="320"/>
      <c r="VMQ7" s="320"/>
      <c r="VMR7" s="320"/>
      <c r="VMS7" s="320"/>
      <c r="VMT7" s="320"/>
      <c r="VMU7" s="320"/>
      <c r="VMV7" s="320"/>
      <c r="VMW7" s="320"/>
      <c r="VMX7" s="320"/>
      <c r="VMY7" s="320"/>
      <c r="VMZ7" s="320"/>
      <c r="VNA7" s="320"/>
      <c r="VNB7" s="320"/>
      <c r="VNC7" s="320"/>
      <c r="VND7" s="320"/>
      <c r="VNE7" s="320"/>
      <c r="VNF7" s="320"/>
      <c r="VNG7" s="320"/>
      <c r="VNH7" s="320"/>
      <c r="VNI7" s="320"/>
      <c r="VNJ7" s="320"/>
      <c r="VNK7" s="320"/>
      <c r="VNL7" s="320"/>
      <c r="VNM7" s="320"/>
      <c r="VNN7" s="320"/>
      <c r="VNO7" s="320"/>
      <c r="VNP7" s="320"/>
      <c r="VNQ7" s="320"/>
      <c r="VNR7" s="320"/>
      <c r="VNS7" s="320"/>
      <c r="VNT7" s="320"/>
      <c r="VNU7" s="320"/>
      <c r="VNV7" s="320"/>
      <c r="VNW7" s="320"/>
      <c r="VNX7" s="320"/>
      <c r="VNY7" s="320"/>
      <c r="VNZ7" s="320"/>
      <c r="VOA7" s="320"/>
      <c r="VOB7" s="320"/>
      <c r="VOC7" s="320"/>
      <c r="VOD7" s="320"/>
      <c r="VOE7" s="320"/>
      <c r="VOF7" s="320"/>
      <c r="VOG7" s="320"/>
      <c r="VOH7" s="320"/>
      <c r="VOI7" s="320"/>
      <c r="VOJ7" s="320"/>
      <c r="VOK7" s="320"/>
      <c r="VOL7" s="320"/>
      <c r="VOM7" s="320"/>
      <c r="VON7" s="320"/>
      <c r="VOO7" s="320"/>
      <c r="VOP7" s="320"/>
      <c r="VOQ7" s="320"/>
      <c r="VOR7" s="320"/>
      <c r="VOS7" s="320"/>
      <c r="VOT7" s="320"/>
      <c r="VOU7" s="320"/>
      <c r="VOV7" s="320"/>
      <c r="VOW7" s="320"/>
      <c r="VOX7" s="320"/>
      <c r="VOY7" s="320"/>
      <c r="VOZ7" s="320"/>
      <c r="VPA7" s="320"/>
      <c r="VPB7" s="320"/>
      <c r="VPC7" s="320"/>
      <c r="VPD7" s="320"/>
      <c r="VPE7" s="320"/>
      <c r="VPF7" s="320"/>
      <c r="VPG7" s="320"/>
      <c r="VPH7" s="320"/>
      <c r="VPI7" s="320"/>
      <c r="VPJ7" s="320"/>
      <c r="VPK7" s="320"/>
      <c r="VPL7" s="320"/>
      <c r="VPM7" s="320"/>
      <c r="VPN7" s="320"/>
      <c r="VPO7" s="320"/>
      <c r="VPP7" s="320"/>
      <c r="VPQ7" s="320"/>
      <c r="VPR7" s="320"/>
      <c r="VPS7" s="320"/>
      <c r="VPT7" s="320"/>
      <c r="VPU7" s="320"/>
      <c r="VPV7" s="320"/>
      <c r="VPW7" s="320"/>
      <c r="VPX7" s="320"/>
      <c r="VPY7" s="320"/>
      <c r="VPZ7" s="320"/>
      <c r="VQA7" s="320"/>
      <c r="VQB7" s="320"/>
      <c r="VQC7" s="320"/>
      <c r="VQD7" s="320"/>
      <c r="VQE7" s="320"/>
      <c r="VQF7" s="320"/>
      <c r="VQG7" s="320"/>
      <c r="VQH7" s="320"/>
      <c r="VQI7" s="320"/>
      <c r="VQJ7" s="320"/>
      <c r="VQK7" s="320"/>
      <c r="VQL7" s="320"/>
      <c r="VQM7" s="320"/>
      <c r="VQN7" s="320"/>
      <c r="VQO7" s="320"/>
      <c r="VQP7" s="320"/>
      <c r="VQQ7" s="320"/>
      <c r="VQR7" s="320"/>
      <c r="VQS7" s="320"/>
      <c r="VQT7" s="320"/>
      <c r="VQU7" s="320"/>
      <c r="VQV7" s="320"/>
      <c r="VQW7" s="320"/>
      <c r="VQX7" s="320"/>
      <c r="VQY7" s="320"/>
      <c r="VQZ7" s="320"/>
      <c r="VRA7" s="320"/>
      <c r="VRB7" s="320"/>
      <c r="VRC7" s="320"/>
      <c r="VRD7" s="320"/>
      <c r="VRE7" s="320"/>
      <c r="VRF7" s="320"/>
      <c r="VRG7" s="320"/>
      <c r="VRH7" s="320"/>
      <c r="VRI7" s="320"/>
      <c r="VRJ7" s="320"/>
      <c r="VRK7" s="320"/>
      <c r="VRL7" s="320"/>
      <c r="VRM7" s="320"/>
      <c r="VRN7" s="320"/>
      <c r="VRO7" s="320"/>
      <c r="VRP7" s="320"/>
      <c r="VRQ7" s="320"/>
      <c r="VRR7" s="320"/>
      <c r="VRS7" s="320"/>
      <c r="VRT7" s="320"/>
      <c r="VRU7" s="320"/>
      <c r="VRV7" s="320"/>
      <c r="VRW7" s="320"/>
      <c r="VRX7" s="320"/>
      <c r="VRY7" s="320"/>
      <c r="VRZ7" s="320"/>
      <c r="VSA7" s="320"/>
      <c r="VSB7" s="320"/>
      <c r="VSC7" s="320"/>
      <c r="VSD7" s="320"/>
      <c r="VSE7" s="320"/>
      <c r="VSF7" s="320"/>
      <c r="VSG7" s="320"/>
      <c r="VSH7" s="320"/>
      <c r="VSI7" s="320"/>
      <c r="VSJ7" s="320"/>
      <c r="VSK7" s="320"/>
      <c r="VSL7" s="320"/>
      <c r="VSM7" s="320"/>
      <c r="VSN7" s="320"/>
      <c r="VSO7" s="320"/>
      <c r="VSP7" s="320"/>
      <c r="VSQ7" s="320"/>
      <c r="VSR7" s="320"/>
      <c r="VSS7" s="320"/>
      <c r="VST7" s="320"/>
      <c r="VSU7" s="320"/>
      <c r="VSV7" s="320"/>
      <c r="VSW7" s="320"/>
      <c r="VSX7" s="320"/>
      <c r="VSY7" s="320"/>
      <c r="VSZ7" s="320"/>
      <c r="VTA7" s="320"/>
      <c r="VTB7" s="320"/>
      <c r="VTC7" s="320"/>
      <c r="VTD7" s="320"/>
      <c r="VTE7" s="320"/>
      <c r="VTF7" s="320"/>
      <c r="VTG7" s="320"/>
      <c r="VTH7" s="320"/>
      <c r="VTI7" s="320"/>
      <c r="VTJ7" s="320"/>
      <c r="VTK7" s="320"/>
      <c r="VTL7" s="320"/>
      <c r="VTM7" s="320"/>
      <c r="VTN7" s="320"/>
      <c r="VTO7" s="320"/>
      <c r="VTP7" s="320"/>
      <c r="VTQ7" s="320"/>
      <c r="VTR7" s="320"/>
      <c r="VTS7" s="320"/>
      <c r="VTT7" s="320"/>
      <c r="VTU7" s="320"/>
      <c r="VTV7" s="320"/>
      <c r="VTW7" s="320"/>
      <c r="VTX7" s="320"/>
      <c r="VTY7" s="320"/>
      <c r="VTZ7" s="320"/>
      <c r="VUA7" s="320"/>
      <c r="VUB7" s="320"/>
      <c r="VUC7" s="320"/>
      <c r="VUD7" s="320"/>
      <c r="VUE7" s="320"/>
      <c r="VUF7" s="320"/>
      <c r="VUG7" s="320"/>
      <c r="VUH7" s="320"/>
      <c r="VUI7" s="320"/>
      <c r="VUJ7" s="320"/>
      <c r="VUK7" s="320"/>
      <c r="VUL7" s="320"/>
      <c r="VUM7" s="320"/>
      <c r="VUN7" s="320"/>
      <c r="VUO7" s="320"/>
      <c r="VUP7" s="320"/>
      <c r="VUQ7" s="320"/>
      <c r="VUR7" s="320"/>
      <c r="VUS7" s="320"/>
      <c r="VUT7" s="320"/>
      <c r="VUU7" s="320"/>
      <c r="VUV7" s="320"/>
      <c r="VUW7" s="320"/>
      <c r="VUX7" s="320"/>
      <c r="VUY7" s="320"/>
      <c r="VUZ7" s="320"/>
      <c r="VVA7" s="320"/>
      <c r="VVB7" s="320"/>
      <c r="VVC7" s="320"/>
      <c r="VVD7" s="320"/>
      <c r="VVE7" s="320"/>
      <c r="VVF7" s="320"/>
      <c r="VVG7" s="320"/>
      <c r="VVH7" s="320"/>
      <c r="VVI7" s="320"/>
      <c r="VVJ7" s="320"/>
      <c r="VVK7" s="320"/>
      <c r="VVL7" s="320"/>
      <c r="VVM7" s="320"/>
      <c r="VVN7" s="320"/>
      <c r="VVO7" s="320"/>
      <c r="VVP7" s="320"/>
      <c r="VVQ7" s="320"/>
      <c r="VVR7" s="320"/>
      <c r="VVS7" s="320"/>
      <c r="VVT7" s="320"/>
      <c r="VVU7" s="320"/>
      <c r="VVV7" s="320"/>
      <c r="VVW7" s="320"/>
      <c r="VVX7" s="320"/>
      <c r="VVY7" s="320"/>
      <c r="VVZ7" s="320"/>
      <c r="VWA7" s="320"/>
      <c r="VWB7" s="320"/>
      <c r="VWC7" s="320"/>
      <c r="VWD7" s="320"/>
      <c r="VWE7" s="320"/>
      <c r="VWF7" s="320"/>
      <c r="VWG7" s="320"/>
      <c r="VWH7" s="320"/>
      <c r="VWI7" s="320"/>
      <c r="VWJ7" s="320"/>
      <c r="VWK7" s="320"/>
      <c r="VWL7" s="320"/>
      <c r="VWM7" s="320"/>
      <c r="VWN7" s="320"/>
      <c r="VWO7" s="320"/>
      <c r="VWP7" s="320"/>
      <c r="VWQ7" s="320"/>
      <c r="VWR7" s="320"/>
      <c r="VWS7" s="320"/>
      <c r="VWT7" s="320"/>
      <c r="VWU7" s="320"/>
      <c r="VWV7" s="320"/>
      <c r="VWW7" s="320"/>
      <c r="VWX7" s="320"/>
      <c r="VWY7" s="320"/>
      <c r="VWZ7" s="320"/>
      <c r="VXA7" s="320"/>
      <c r="VXB7" s="320"/>
      <c r="VXC7" s="320"/>
      <c r="VXD7" s="320"/>
      <c r="VXE7" s="320"/>
      <c r="VXF7" s="320"/>
      <c r="VXG7" s="320"/>
      <c r="VXH7" s="320"/>
      <c r="VXI7" s="320"/>
      <c r="VXJ7" s="320"/>
      <c r="VXK7" s="320"/>
      <c r="VXL7" s="320"/>
      <c r="VXM7" s="320"/>
      <c r="VXN7" s="320"/>
      <c r="VXO7" s="320"/>
      <c r="VXP7" s="320"/>
      <c r="VXQ7" s="320"/>
      <c r="VXR7" s="320"/>
      <c r="VXS7" s="320"/>
      <c r="VXT7" s="320"/>
      <c r="VXU7" s="320"/>
      <c r="VXV7" s="320"/>
      <c r="VXW7" s="320"/>
      <c r="VXX7" s="320"/>
      <c r="VXY7" s="320"/>
      <c r="VXZ7" s="320"/>
      <c r="VYA7" s="320"/>
      <c r="VYB7" s="320"/>
      <c r="VYC7" s="320"/>
      <c r="VYD7" s="320"/>
      <c r="VYE7" s="320"/>
      <c r="VYF7" s="320"/>
      <c r="VYG7" s="320"/>
      <c r="VYH7" s="320"/>
      <c r="VYI7" s="320"/>
      <c r="VYJ7" s="320"/>
      <c r="VYK7" s="320"/>
      <c r="VYL7" s="320"/>
      <c r="VYM7" s="320"/>
      <c r="VYN7" s="320"/>
      <c r="VYO7" s="320"/>
      <c r="VYP7" s="320"/>
      <c r="VYQ7" s="320"/>
      <c r="VYR7" s="320"/>
      <c r="VYS7" s="320"/>
      <c r="VYT7" s="320"/>
      <c r="VYU7" s="320"/>
      <c r="VYV7" s="320"/>
      <c r="VYW7" s="320"/>
      <c r="VYX7" s="320"/>
      <c r="VYY7" s="320"/>
      <c r="VYZ7" s="320"/>
      <c r="VZA7" s="320"/>
      <c r="VZB7" s="320"/>
      <c r="VZC7" s="320"/>
      <c r="VZD7" s="320"/>
      <c r="VZE7" s="320"/>
      <c r="VZF7" s="320"/>
      <c r="VZG7" s="320"/>
      <c r="VZH7" s="320"/>
      <c r="VZI7" s="320"/>
      <c r="VZJ7" s="320"/>
      <c r="VZK7" s="320"/>
      <c r="VZL7" s="320"/>
      <c r="VZM7" s="320"/>
      <c r="VZN7" s="320"/>
      <c r="VZO7" s="320"/>
      <c r="VZP7" s="320"/>
      <c r="VZQ7" s="320"/>
      <c r="VZR7" s="320"/>
      <c r="VZS7" s="320"/>
      <c r="VZT7" s="320"/>
      <c r="VZU7" s="320"/>
      <c r="VZV7" s="320"/>
      <c r="VZW7" s="320"/>
      <c r="VZX7" s="320"/>
      <c r="VZY7" s="320"/>
      <c r="VZZ7" s="320"/>
      <c r="WAA7" s="320"/>
      <c r="WAB7" s="320"/>
      <c r="WAC7" s="320"/>
      <c r="WAD7" s="320"/>
      <c r="WAE7" s="320"/>
      <c r="WAF7" s="320"/>
      <c r="WAG7" s="320"/>
      <c r="WAH7" s="320"/>
      <c r="WAI7" s="320"/>
      <c r="WAJ7" s="320"/>
      <c r="WAK7" s="320"/>
      <c r="WAL7" s="320"/>
      <c r="WAM7" s="320"/>
      <c r="WAN7" s="320"/>
      <c r="WAO7" s="320"/>
      <c r="WAP7" s="320"/>
      <c r="WAQ7" s="320"/>
      <c r="WAR7" s="320"/>
      <c r="WAS7" s="320"/>
      <c r="WAT7" s="320"/>
      <c r="WAU7" s="320"/>
      <c r="WAV7" s="320"/>
      <c r="WAW7" s="320"/>
      <c r="WAX7" s="320"/>
      <c r="WAY7" s="320"/>
      <c r="WAZ7" s="320"/>
      <c r="WBA7" s="320"/>
      <c r="WBB7" s="320"/>
      <c r="WBC7" s="320"/>
      <c r="WBD7" s="320"/>
      <c r="WBE7" s="320"/>
      <c r="WBF7" s="320"/>
      <c r="WBG7" s="320"/>
      <c r="WBH7" s="320"/>
      <c r="WBI7" s="320"/>
      <c r="WBJ7" s="320"/>
      <c r="WBK7" s="320"/>
      <c r="WBL7" s="320"/>
      <c r="WBM7" s="320"/>
      <c r="WBN7" s="320"/>
      <c r="WBO7" s="320"/>
      <c r="WBP7" s="320"/>
      <c r="WBQ7" s="320"/>
      <c r="WBR7" s="320"/>
      <c r="WBS7" s="320"/>
      <c r="WBT7" s="320"/>
      <c r="WBU7" s="320"/>
      <c r="WBV7" s="320"/>
      <c r="WBW7" s="320"/>
      <c r="WBX7" s="320"/>
      <c r="WBY7" s="320"/>
      <c r="WBZ7" s="320"/>
      <c r="WCA7" s="320"/>
      <c r="WCB7" s="320"/>
      <c r="WCC7" s="320"/>
      <c r="WCD7" s="320"/>
      <c r="WCE7" s="320"/>
      <c r="WCF7" s="320"/>
      <c r="WCG7" s="320"/>
      <c r="WCH7" s="320"/>
      <c r="WCI7" s="320"/>
      <c r="WCJ7" s="320"/>
      <c r="WCK7" s="320"/>
      <c r="WCL7" s="320"/>
      <c r="WCM7" s="320"/>
      <c r="WCN7" s="320"/>
      <c r="WCO7" s="320"/>
      <c r="WCP7" s="320"/>
      <c r="WCQ7" s="320"/>
      <c r="WCR7" s="320"/>
      <c r="WCS7" s="320"/>
      <c r="WCT7" s="320"/>
      <c r="WCU7" s="320"/>
      <c r="WCV7" s="320"/>
      <c r="WCW7" s="320"/>
      <c r="WCX7" s="320"/>
      <c r="WCY7" s="320"/>
      <c r="WCZ7" s="320"/>
      <c r="WDA7" s="320"/>
      <c r="WDB7" s="320"/>
      <c r="WDC7" s="320"/>
      <c r="WDD7" s="320"/>
      <c r="WDE7" s="320"/>
      <c r="WDF7" s="320"/>
      <c r="WDG7" s="320"/>
      <c r="WDH7" s="320"/>
      <c r="WDI7" s="320"/>
      <c r="WDJ7" s="320"/>
      <c r="WDK7" s="320"/>
      <c r="WDL7" s="320"/>
      <c r="WDM7" s="320"/>
      <c r="WDN7" s="320"/>
      <c r="WDO7" s="320"/>
      <c r="WDP7" s="320"/>
      <c r="WDQ7" s="320"/>
      <c r="WDR7" s="320"/>
      <c r="WDS7" s="320"/>
      <c r="WDT7" s="320"/>
      <c r="WDU7" s="320"/>
      <c r="WDV7" s="320"/>
      <c r="WDW7" s="320"/>
      <c r="WDX7" s="320"/>
      <c r="WDY7" s="320"/>
      <c r="WDZ7" s="320"/>
      <c r="WEA7" s="320"/>
      <c r="WEB7" s="320"/>
      <c r="WEC7" s="320"/>
      <c r="WED7" s="320"/>
      <c r="WEE7" s="320"/>
      <c r="WEF7" s="320"/>
      <c r="WEG7" s="320"/>
      <c r="WEH7" s="320"/>
      <c r="WEI7" s="320"/>
      <c r="WEJ7" s="320"/>
      <c r="WEK7" s="320"/>
      <c r="WEL7" s="320"/>
      <c r="WEM7" s="320"/>
      <c r="WEN7" s="320"/>
      <c r="WEO7" s="320"/>
      <c r="WEP7" s="320"/>
      <c r="WEQ7" s="320"/>
      <c r="WER7" s="320"/>
      <c r="WES7" s="320"/>
      <c r="WET7" s="320"/>
      <c r="WEU7" s="320"/>
      <c r="WEV7" s="320"/>
      <c r="WEW7" s="320"/>
      <c r="WEX7" s="320"/>
      <c r="WEY7" s="320"/>
      <c r="WEZ7" s="320"/>
      <c r="WFA7" s="320"/>
      <c r="WFB7" s="320"/>
      <c r="WFC7" s="320"/>
      <c r="WFD7" s="320"/>
      <c r="WFE7" s="320"/>
      <c r="WFF7" s="320"/>
      <c r="WFG7" s="320"/>
      <c r="WFH7" s="320"/>
      <c r="WFI7" s="320"/>
      <c r="WFJ7" s="320"/>
      <c r="WFK7" s="320"/>
      <c r="WFL7" s="320"/>
      <c r="WFM7" s="320"/>
      <c r="WFN7" s="320"/>
      <c r="WFO7" s="320"/>
      <c r="WFP7" s="320"/>
      <c r="WFQ7" s="320"/>
      <c r="WFR7" s="320"/>
      <c r="WFS7" s="320"/>
      <c r="WFT7" s="320"/>
      <c r="WFU7" s="320"/>
      <c r="WFV7" s="320"/>
      <c r="WFW7" s="320"/>
      <c r="WFX7" s="320"/>
      <c r="WFY7" s="320"/>
      <c r="WFZ7" s="320"/>
      <c r="WGA7" s="320"/>
      <c r="WGB7" s="320"/>
      <c r="WGC7" s="320"/>
      <c r="WGD7" s="320"/>
      <c r="WGE7" s="320"/>
      <c r="WGF7" s="320"/>
      <c r="WGG7" s="320"/>
      <c r="WGH7" s="320"/>
      <c r="WGI7" s="320"/>
      <c r="WGJ7" s="320"/>
      <c r="WGK7" s="320"/>
      <c r="WGL7" s="320"/>
      <c r="WGM7" s="320"/>
      <c r="WGN7" s="320"/>
      <c r="WGO7" s="320"/>
      <c r="WGP7" s="320"/>
      <c r="WGQ7" s="320"/>
      <c r="WGR7" s="320"/>
      <c r="WGS7" s="320"/>
      <c r="WGT7" s="320"/>
      <c r="WGU7" s="320"/>
      <c r="WGV7" s="320"/>
      <c r="WGW7" s="320"/>
      <c r="WGX7" s="320"/>
      <c r="WGY7" s="320"/>
      <c r="WGZ7" s="320"/>
      <c r="WHA7" s="320"/>
      <c r="WHB7" s="320"/>
      <c r="WHC7" s="320"/>
      <c r="WHD7" s="320"/>
      <c r="WHE7" s="320"/>
      <c r="WHF7" s="320"/>
      <c r="WHG7" s="320"/>
      <c r="WHH7" s="320"/>
      <c r="WHI7" s="320"/>
      <c r="WHJ7" s="320"/>
      <c r="WHK7" s="320"/>
      <c r="WHL7" s="320"/>
      <c r="WHM7" s="320"/>
      <c r="WHN7" s="320"/>
      <c r="WHO7" s="320"/>
      <c r="WHP7" s="320"/>
      <c r="WHQ7" s="320"/>
      <c r="WHR7" s="320"/>
      <c r="WHS7" s="320"/>
      <c r="WHT7" s="320"/>
      <c r="WHU7" s="320"/>
      <c r="WHV7" s="320"/>
      <c r="WHW7" s="320"/>
      <c r="WHX7" s="320"/>
      <c r="WHY7" s="320"/>
      <c r="WHZ7" s="320"/>
      <c r="WIA7" s="320"/>
      <c r="WIB7" s="320"/>
      <c r="WIC7" s="320"/>
      <c r="WID7" s="320"/>
      <c r="WIE7" s="320"/>
      <c r="WIF7" s="320"/>
      <c r="WIG7" s="320"/>
      <c r="WIH7" s="320"/>
      <c r="WII7" s="320"/>
      <c r="WIJ7" s="320"/>
      <c r="WIK7" s="320"/>
      <c r="WIL7" s="320"/>
      <c r="WIM7" s="320"/>
      <c r="WIN7" s="320"/>
      <c r="WIO7" s="320"/>
      <c r="WIP7" s="320"/>
      <c r="WIQ7" s="320"/>
      <c r="WIR7" s="320"/>
      <c r="WIS7" s="320"/>
      <c r="WIT7" s="320"/>
      <c r="WIU7" s="320"/>
      <c r="WIV7" s="320"/>
      <c r="WIW7" s="320"/>
      <c r="WIX7" s="320"/>
      <c r="WIY7" s="320"/>
      <c r="WIZ7" s="320"/>
      <c r="WJA7" s="320"/>
      <c r="WJB7" s="320"/>
      <c r="WJC7" s="320"/>
      <c r="WJD7" s="320"/>
      <c r="WJE7" s="320"/>
      <c r="WJF7" s="320"/>
      <c r="WJG7" s="320"/>
      <c r="WJH7" s="320"/>
      <c r="WJI7" s="320"/>
      <c r="WJJ7" s="320"/>
      <c r="WJK7" s="320"/>
      <c r="WJL7" s="320"/>
      <c r="WJM7" s="320"/>
      <c r="WJN7" s="320"/>
      <c r="WJO7" s="320"/>
      <c r="WJP7" s="320"/>
      <c r="WJQ7" s="320"/>
      <c r="WJR7" s="320"/>
      <c r="WJS7" s="320"/>
      <c r="WJT7" s="320"/>
      <c r="WJU7" s="320"/>
      <c r="WJV7" s="320"/>
      <c r="WJW7" s="320"/>
      <c r="WJX7" s="320"/>
      <c r="WJY7" s="320"/>
      <c r="WJZ7" s="320"/>
      <c r="WKA7" s="320"/>
      <c r="WKB7" s="320"/>
      <c r="WKC7" s="320"/>
      <c r="WKD7" s="320"/>
      <c r="WKE7" s="320"/>
      <c r="WKF7" s="320"/>
      <c r="WKG7" s="320"/>
      <c r="WKH7" s="320"/>
      <c r="WKI7" s="320"/>
      <c r="WKJ7" s="320"/>
      <c r="WKK7" s="320"/>
      <c r="WKL7" s="320"/>
      <c r="WKM7" s="320"/>
      <c r="WKN7" s="320"/>
      <c r="WKO7" s="320"/>
      <c r="WKP7" s="320"/>
      <c r="WKQ7" s="320"/>
      <c r="WKR7" s="320"/>
      <c r="WKS7" s="320"/>
      <c r="WKT7" s="320"/>
      <c r="WKU7" s="320"/>
      <c r="WKV7" s="320"/>
      <c r="WKW7" s="320"/>
      <c r="WKX7" s="320"/>
      <c r="WKY7" s="320"/>
      <c r="WKZ7" s="320"/>
      <c r="WLA7" s="320"/>
      <c r="WLB7" s="320"/>
      <c r="WLC7" s="320"/>
      <c r="WLD7" s="320"/>
      <c r="WLE7" s="320"/>
      <c r="WLF7" s="320"/>
      <c r="WLG7" s="320"/>
      <c r="WLH7" s="320"/>
      <c r="WLI7" s="320"/>
      <c r="WLJ7" s="320"/>
      <c r="WLK7" s="320"/>
      <c r="WLL7" s="320"/>
      <c r="WLM7" s="320"/>
      <c r="WLN7" s="320"/>
      <c r="WLO7" s="320"/>
      <c r="WLP7" s="320"/>
      <c r="WLQ7" s="320"/>
      <c r="WLR7" s="320"/>
      <c r="WLS7" s="320"/>
      <c r="WLT7" s="320"/>
      <c r="WLU7" s="320"/>
      <c r="WLV7" s="320"/>
      <c r="WLW7" s="320"/>
      <c r="WLX7" s="320"/>
      <c r="WLY7" s="320"/>
      <c r="WLZ7" s="320"/>
      <c r="WMA7" s="320"/>
      <c r="WMB7" s="320"/>
      <c r="WMC7" s="320"/>
      <c r="WMD7" s="320"/>
      <c r="WME7" s="320"/>
      <c r="WMF7" s="320"/>
      <c r="WMG7" s="320"/>
      <c r="WMH7" s="320"/>
      <c r="WMI7" s="320"/>
      <c r="WMJ7" s="320"/>
      <c r="WMK7" s="320"/>
      <c r="WML7" s="320"/>
      <c r="WMM7" s="320"/>
      <c r="WMN7" s="320"/>
      <c r="WMO7" s="320"/>
      <c r="WMP7" s="320"/>
      <c r="WMQ7" s="320"/>
      <c r="WMR7" s="320"/>
      <c r="WMS7" s="320"/>
      <c r="WMT7" s="320"/>
      <c r="WMU7" s="320"/>
      <c r="WMV7" s="320"/>
      <c r="WMW7" s="320"/>
      <c r="WMX7" s="320"/>
      <c r="WMY7" s="320"/>
      <c r="WMZ7" s="320"/>
      <c r="WNA7" s="320"/>
      <c r="WNB7" s="320"/>
      <c r="WNC7" s="320"/>
      <c r="WND7" s="320"/>
      <c r="WNE7" s="320"/>
      <c r="WNF7" s="320"/>
      <c r="WNG7" s="320"/>
      <c r="WNH7" s="320"/>
      <c r="WNI7" s="320"/>
      <c r="WNJ7" s="320"/>
      <c r="WNK7" s="320"/>
      <c r="WNL7" s="320"/>
      <c r="WNM7" s="320"/>
      <c r="WNN7" s="320"/>
      <c r="WNO7" s="320"/>
      <c r="WNP7" s="320"/>
      <c r="WNQ7" s="320"/>
      <c r="WNR7" s="320"/>
      <c r="WNS7" s="320"/>
      <c r="WNT7" s="320"/>
      <c r="WNU7" s="320"/>
      <c r="WNV7" s="320"/>
      <c r="WNW7" s="320"/>
      <c r="WNX7" s="320"/>
      <c r="WNY7" s="320"/>
      <c r="WNZ7" s="320"/>
      <c r="WOA7" s="320"/>
      <c r="WOB7" s="320"/>
      <c r="WOC7" s="320"/>
      <c r="WOD7" s="320"/>
      <c r="WOE7" s="320"/>
      <c r="WOF7" s="320"/>
      <c r="WOG7" s="320"/>
      <c r="WOH7" s="320"/>
      <c r="WOI7" s="320"/>
      <c r="WOJ7" s="320"/>
      <c r="WOK7" s="320"/>
      <c r="WOL7" s="320"/>
      <c r="WOM7" s="320"/>
      <c r="WON7" s="320"/>
      <c r="WOO7" s="320"/>
      <c r="WOP7" s="320"/>
      <c r="WOQ7" s="320"/>
      <c r="WOR7" s="320"/>
      <c r="WOS7" s="320"/>
      <c r="WOT7" s="320"/>
      <c r="WOU7" s="320"/>
      <c r="WOV7" s="320"/>
      <c r="WOW7" s="320"/>
      <c r="WOX7" s="320"/>
      <c r="WOY7" s="320"/>
      <c r="WOZ7" s="320"/>
      <c r="WPA7" s="320"/>
      <c r="WPB7" s="320"/>
      <c r="WPC7" s="320"/>
      <c r="WPD7" s="320"/>
      <c r="WPE7" s="320"/>
      <c r="WPF7" s="320"/>
      <c r="WPG7" s="320"/>
      <c r="WPH7" s="320"/>
      <c r="WPI7" s="320"/>
      <c r="WPJ7" s="320"/>
      <c r="WPK7" s="320"/>
      <c r="WPL7" s="320"/>
      <c r="WPM7" s="320"/>
      <c r="WPN7" s="320"/>
      <c r="WPO7" s="320"/>
      <c r="WPP7" s="320"/>
      <c r="WPQ7" s="320"/>
      <c r="WPR7" s="320"/>
      <c r="WPS7" s="320"/>
      <c r="WPT7" s="320"/>
      <c r="WPU7" s="320"/>
      <c r="WPV7" s="320"/>
      <c r="WPW7" s="320"/>
      <c r="WPX7" s="320"/>
      <c r="WPY7" s="320"/>
      <c r="WPZ7" s="320"/>
      <c r="WQA7" s="320"/>
      <c r="WQB7" s="320"/>
      <c r="WQC7" s="320"/>
      <c r="WQD7" s="320"/>
      <c r="WQE7" s="320"/>
      <c r="WQF7" s="320"/>
      <c r="WQG7" s="320"/>
      <c r="WQH7" s="320"/>
      <c r="WQI7" s="320"/>
      <c r="WQJ7" s="320"/>
      <c r="WQK7" s="320"/>
      <c r="WQL7" s="320"/>
      <c r="WQM7" s="320"/>
      <c r="WQN7" s="320"/>
      <c r="WQO7" s="320"/>
      <c r="WQP7" s="320"/>
      <c r="WQQ7" s="320"/>
      <c r="WQR7" s="320"/>
      <c r="WQS7" s="320"/>
      <c r="WQT7" s="320"/>
      <c r="WQU7" s="320"/>
      <c r="WQV7" s="320"/>
      <c r="WQW7" s="320"/>
      <c r="WQX7" s="320"/>
      <c r="WQY7" s="320"/>
      <c r="WQZ7" s="320"/>
      <c r="WRA7" s="320"/>
      <c r="WRB7" s="320"/>
      <c r="WRC7" s="320"/>
      <c r="WRD7" s="320"/>
      <c r="WRE7" s="320"/>
      <c r="WRF7" s="320"/>
      <c r="WRG7" s="320"/>
      <c r="WRH7" s="320"/>
      <c r="WRI7" s="320"/>
      <c r="WRJ7" s="320"/>
      <c r="WRK7" s="320"/>
      <c r="WRL7" s="320"/>
      <c r="WRM7" s="320"/>
      <c r="WRN7" s="320"/>
      <c r="WRO7" s="320"/>
      <c r="WRP7" s="320"/>
      <c r="WRQ7" s="320"/>
      <c r="WRR7" s="320"/>
      <c r="WRS7" s="320"/>
      <c r="WRT7" s="320"/>
      <c r="WRU7" s="320"/>
      <c r="WRV7" s="320"/>
      <c r="WRW7" s="320"/>
      <c r="WRX7" s="320"/>
      <c r="WRY7" s="320"/>
      <c r="WRZ7" s="320"/>
      <c r="WSA7" s="320"/>
      <c r="WSB7" s="320"/>
      <c r="WSC7" s="320"/>
      <c r="WSD7" s="320"/>
      <c r="WSE7" s="320"/>
      <c r="WSF7" s="320"/>
      <c r="WSG7" s="320"/>
      <c r="WSH7" s="320"/>
      <c r="WSI7" s="320"/>
      <c r="WSJ7" s="320"/>
      <c r="WSK7" s="320"/>
      <c r="WSL7" s="320"/>
      <c r="WSM7" s="320"/>
      <c r="WSN7" s="320"/>
      <c r="WSO7" s="320"/>
      <c r="WSP7" s="320"/>
      <c r="WSQ7" s="320"/>
      <c r="WSR7" s="320"/>
      <c r="WSS7" s="320"/>
      <c r="WST7" s="320"/>
      <c r="WSU7" s="320"/>
      <c r="WSV7" s="320"/>
      <c r="WSW7" s="320"/>
      <c r="WSX7" s="320"/>
      <c r="WSY7" s="320"/>
      <c r="WSZ7" s="320"/>
      <c r="WTA7" s="320"/>
      <c r="WTB7" s="320"/>
      <c r="WTC7" s="320"/>
      <c r="WTD7" s="320"/>
      <c r="WTE7" s="320"/>
      <c r="WTF7" s="320"/>
      <c r="WTG7" s="320"/>
      <c r="WTH7" s="320"/>
      <c r="WTI7" s="320"/>
      <c r="WTJ7" s="320"/>
      <c r="WTK7" s="320"/>
      <c r="WTL7" s="320"/>
      <c r="WTM7" s="320"/>
      <c r="WTN7" s="320"/>
      <c r="WTO7" s="320"/>
      <c r="WTP7" s="320"/>
      <c r="WTQ7" s="320"/>
      <c r="WTR7" s="320"/>
      <c r="WTS7" s="320"/>
      <c r="WTT7" s="320"/>
      <c r="WTU7" s="320"/>
      <c r="WTV7" s="320"/>
      <c r="WTW7" s="320"/>
      <c r="WTX7" s="320"/>
      <c r="WTY7" s="320"/>
      <c r="WTZ7" s="320"/>
      <c r="WUA7" s="320"/>
      <c r="WUB7" s="320"/>
      <c r="WUC7" s="320"/>
      <c r="WUD7" s="320"/>
      <c r="WUE7" s="320"/>
      <c r="WUF7" s="320"/>
      <c r="WUG7" s="320"/>
      <c r="WUH7" s="320"/>
      <c r="WUI7" s="320"/>
      <c r="WUJ7" s="320"/>
      <c r="WUK7" s="320"/>
      <c r="WUL7" s="320"/>
      <c r="WUM7" s="320"/>
      <c r="WUN7" s="320"/>
      <c r="WUO7" s="320"/>
      <c r="WUP7" s="320"/>
      <c r="WUQ7" s="320"/>
      <c r="WUR7" s="320"/>
      <c r="WUS7" s="320"/>
      <c r="WUT7" s="320"/>
      <c r="WUU7" s="320"/>
      <c r="WUV7" s="320"/>
      <c r="WUW7" s="320"/>
      <c r="WUX7" s="320"/>
      <c r="WUY7" s="320"/>
      <c r="WUZ7" s="320"/>
      <c r="WVA7" s="320"/>
      <c r="WVB7" s="320"/>
      <c r="WVC7" s="320"/>
      <c r="WVD7" s="320"/>
      <c r="WVE7" s="320"/>
      <c r="WVF7" s="320"/>
      <c r="WVG7" s="320"/>
      <c r="WVH7" s="320"/>
      <c r="WVI7" s="320"/>
      <c r="WVJ7" s="320"/>
      <c r="WVK7" s="320"/>
      <c r="WVL7" s="320"/>
      <c r="WVM7" s="320"/>
      <c r="WVN7" s="320"/>
      <c r="WVO7" s="320"/>
      <c r="WVP7" s="320"/>
      <c r="WVQ7" s="320"/>
      <c r="WVR7" s="320"/>
      <c r="WVS7" s="320"/>
      <c r="WVT7" s="320"/>
      <c r="WVU7" s="320"/>
      <c r="WVV7" s="320"/>
      <c r="WVW7" s="320"/>
      <c r="WVX7" s="320"/>
      <c r="WVY7" s="320"/>
      <c r="WVZ7" s="320"/>
      <c r="WWA7" s="320"/>
      <c r="WWB7" s="320"/>
      <c r="WWC7" s="320"/>
      <c r="WWD7" s="320"/>
      <c r="WWE7" s="320"/>
      <c r="WWF7" s="320"/>
      <c r="WWG7" s="320"/>
      <c r="WWH7" s="320"/>
      <c r="WWI7" s="320"/>
      <c r="WWJ7" s="320"/>
      <c r="WWK7" s="320"/>
      <c r="WWL7" s="320"/>
      <c r="WWM7" s="320"/>
      <c r="WWN7" s="320"/>
      <c r="WWO7" s="320"/>
      <c r="WWP7" s="320"/>
      <c r="WWQ7" s="320"/>
      <c r="WWR7" s="320"/>
      <c r="WWS7" s="320"/>
      <c r="WWT7" s="320"/>
      <c r="WWU7" s="320"/>
      <c r="WWV7" s="320"/>
      <c r="WWW7" s="320"/>
      <c r="WWX7" s="320"/>
      <c r="WWY7" s="320"/>
      <c r="WWZ7" s="320"/>
      <c r="WXA7" s="320"/>
      <c r="WXB7" s="320"/>
      <c r="WXC7" s="320"/>
      <c r="WXD7" s="320"/>
      <c r="WXE7" s="320"/>
      <c r="WXF7" s="320"/>
      <c r="WXG7" s="320"/>
      <c r="WXH7" s="320"/>
      <c r="WXI7" s="320"/>
      <c r="WXJ7" s="320"/>
      <c r="WXK7" s="320"/>
      <c r="WXL7" s="320"/>
      <c r="WXM7" s="320"/>
      <c r="WXN7" s="320"/>
      <c r="WXO7" s="320"/>
      <c r="WXP7" s="320"/>
      <c r="WXQ7" s="320"/>
      <c r="WXR7" s="320"/>
      <c r="WXS7" s="320"/>
      <c r="WXT7" s="320"/>
      <c r="WXU7" s="320"/>
      <c r="WXV7" s="320"/>
      <c r="WXW7" s="320"/>
      <c r="WXX7" s="320"/>
      <c r="WXY7" s="320"/>
      <c r="WXZ7" s="320"/>
      <c r="WYA7" s="320"/>
      <c r="WYB7" s="320"/>
      <c r="WYC7" s="320"/>
      <c r="WYD7" s="320"/>
      <c r="WYE7" s="320"/>
      <c r="WYF7" s="320"/>
      <c r="WYG7" s="320"/>
      <c r="WYH7" s="320"/>
      <c r="WYI7" s="320"/>
      <c r="WYJ7" s="320"/>
      <c r="WYK7" s="320"/>
      <c r="WYL7" s="320"/>
      <c r="WYM7" s="320"/>
      <c r="WYN7" s="320"/>
      <c r="WYO7" s="320"/>
      <c r="WYP7" s="320"/>
      <c r="WYQ7" s="320"/>
      <c r="WYR7" s="320"/>
      <c r="WYS7" s="320"/>
      <c r="WYT7" s="320"/>
      <c r="WYU7" s="320"/>
      <c r="WYV7" s="320"/>
      <c r="WYW7" s="320"/>
      <c r="WYX7" s="320"/>
      <c r="WYY7" s="320"/>
      <c r="WYZ7" s="320"/>
      <c r="WZA7" s="320"/>
      <c r="WZB7" s="320"/>
      <c r="WZC7" s="320"/>
      <c r="WZD7" s="320"/>
      <c r="WZE7" s="320"/>
      <c r="WZF7" s="320"/>
      <c r="WZG7" s="320"/>
      <c r="WZH7" s="320"/>
      <c r="WZI7" s="320"/>
      <c r="WZJ7" s="320"/>
      <c r="WZK7" s="320"/>
      <c r="WZL7" s="320"/>
      <c r="WZM7" s="320"/>
      <c r="WZN7" s="320"/>
      <c r="WZO7" s="320"/>
      <c r="WZP7" s="320"/>
      <c r="WZQ7" s="320"/>
      <c r="WZR7" s="320"/>
      <c r="WZS7" s="320"/>
      <c r="WZT7" s="320"/>
      <c r="WZU7" s="320"/>
      <c r="WZV7" s="320"/>
      <c r="WZW7" s="320"/>
      <c r="WZX7" s="320"/>
      <c r="WZY7" s="320"/>
      <c r="WZZ7" s="320"/>
      <c r="XAA7" s="320"/>
      <c r="XAB7" s="320"/>
      <c r="XAC7" s="320"/>
      <c r="XAD7" s="320"/>
      <c r="XAE7" s="320"/>
      <c r="XAF7" s="320"/>
      <c r="XAG7" s="320"/>
      <c r="XAH7" s="320"/>
      <c r="XAI7" s="320"/>
      <c r="XAJ7" s="320"/>
      <c r="XAK7" s="320"/>
      <c r="XAL7" s="320"/>
      <c r="XAM7" s="320"/>
      <c r="XAN7" s="320"/>
      <c r="XAO7" s="320"/>
      <c r="XAP7" s="320"/>
      <c r="XAQ7" s="320"/>
      <c r="XAR7" s="320"/>
      <c r="XAS7" s="320"/>
      <c r="XAT7" s="320"/>
      <c r="XAU7" s="320"/>
      <c r="XAV7" s="320"/>
      <c r="XAW7" s="320"/>
      <c r="XAX7" s="320"/>
      <c r="XAY7" s="320"/>
      <c r="XAZ7" s="320"/>
      <c r="XBA7" s="320"/>
      <c r="XBB7" s="320"/>
      <c r="XBC7" s="320"/>
      <c r="XBD7" s="320"/>
      <c r="XBE7" s="320"/>
      <c r="XBF7" s="320"/>
      <c r="XBG7" s="320"/>
      <c r="XBH7" s="320"/>
      <c r="XBI7" s="320"/>
      <c r="XBJ7" s="320"/>
      <c r="XBK7" s="320"/>
      <c r="XBL7" s="320"/>
      <c r="XBM7" s="320"/>
      <c r="XBN7" s="320"/>
      <c r="XBO7" s="320"/>
      <c r="XBP7" s="320"/>
      <c r="XBQ7" s="320"/>
      <c r="XBR7" s="320"/>
      <c r="XBS7" s="320"/>
      <c r="XBT7" s="320"/>
      <c r="XBU7" s="320"/>
      <c r="XBV7" s="320"/>
      <c r="XBW7" s="320"/>
      <c r="XBX7" s="320"/>
      <c r="XBY7" s="320"/>
      <c r="XBZ7" s="320"/>
      <c r="XCA7" s="320"/>
      <c r="XCB7" s="320"/>
      <c r="XCC7" s="320"/>
      <c r="XCD7" s="320"/>
      <c r="XCE7" s="320"/>
      <c r="XCF7" s="320"/>
      <c r="XCG7" s="320"/>
      <c r="XCH7" s="320"/>
      <c r="XCI7" s="320"/>
      <c r="XCJ7" s="320"/>
      <c r="XCK7" s="320"/>
      <c r="XCL7" s="320"/>
      <c r="XCM7" s="320"/>
      <c r="XCN7" s="320"/>
      <c r="XCO7" s="320"/>
      <c r="XCP7" s="320"/>
      <c r="XCQ7" s="320"/>
      <c r="XCR7" s="320"/>
      <c r="XCS7" s="320"/>
      <c r="XCT7" s="320"/>
      <c r="XCU7" s="320"/>
      <c r="XCV7" s="320"/>
      <c r="XCW7" s="320"/>
      <c r="XCX7" s="320"/>
      <c r="XCY7" s="320"/>
      <c r="XCZ7" s="320"/>
      <c r="XDA7" s="320"/>
      <c r="XDB7" s="320"/>
    </row>
    <row r="8" spans="1:16330" ht="15" customHeight="1" x14ac:dyDescent="0.2">
      <c r="A8" s="109" t="str">
        <f>IF(C8&lt;&gt;"",設定!$C$4&amp;TEXT(ROW(A8)-7,"00"),"")</f>
        <v/>
      </c>
      <c r="B8" s="110" t="str">
        <f>IF(C8&lt;&gt;"",設定!$D$4,"")</f>
        <v/>
      </c>
      <c r="C8" s="110" t="str">
        <f>IF(D8&lt;&gt;"","学部","")</f>
        <v/>
      </c>
      <c r="D8" s="506" t="str">
        <f>IF(設定!B8&lt;&gt;0,設定!B8,"")</f>
        <v/>
      </c>
      <c r="E8" s="935"/>
      <c r="F8" s="145"/>
      <c r="G8" s="83"/>
      <c r="H8" s="83"/>
      <c r="I8" s="83"/>
      <c r="J8" s="120"/>
      <c r="K8" s="120"/>
      <c r="L8" s="120"/>
      <c r="M8" s="120"/>
      <c r="N8" s="145"/>
      <c r="O8" s="83"/>
      <c r="P8" s="83"/>
      <c r="Q8" s="120"/>
      <c r="R8" s="83"/>
      <c r="S8" s="1004"/>
      <c r="T8" s="145"/>
      <c r="U8" s="83"/>
      <c r="V8" s="83"/>
      <c r="W8" s="120"/>
      <c r="X8" s="83"/>
      <c r="Y8" s="1004"/>
      <c r="Z8" s="145"/>
      <c r="AA8" s="83"/>
      <c r="AB8" s="83"/>
      <c r="AC8" s="120"/>
      <c r="AD8" s="120"/>
      <c r="AE8" s="83"/>
      <c r="AF8" s="1004"/>
      <c r="AG8" s="145"/>
      <c r="AH8" s="83"/>
      <c r="AI8" s="83"/>
      <c r="AJ8" s="120"/>
      <c r="AK8" s="120"/>
      <c r="AL8" s="83"/>
      <c r="AM8" s="1012"/>
      <c r="AN8" s="936"/>
      <c r="AO8" s="444" t="str">
        <f t="shared" si="1"/>
        <v/>
      </c>
      <c r="AP8" s="514" t="str">
        <f t="shared" ref="AP8:AP32" si="3">IF(SUM(BB8:BG8)&gt;0,"←入力エラー","")</f>
        <v/>
      </c>
      <c r="AQ8" s="1101">
        <f t="shared" ref="AQ8:AQ32" si="4">IF($D8&lt;&gt;"",IF(E8="",1,0),0)</f>
        <v>0</v>
      </c>
      <c r="AR8" s="1101">
        <f t="shared" ref="AR8:AR32" si="5">IF(AND(E8="1：行っている",COUNTIF(F8:M8,"○")=0),1,0)</f>
        <v>0</v>
      </c>
      <c r="AS8" s="1101">
        <f t="shared" ref="AS8:AS32" si="6">IF(AND(E8="1：行っている",COUNTIF(N8:R8,"○")=0),1,0)</f>
        <v>0</v>
      </c>
      <c r="AT8" s="1101">
        <f t="shared" ref="AT8:AT32" si="7">IF($D8&lt;&gt;"",IF(AND(R8&lt;&gt;"",S8=""),1,0),0)</f>
        <v>0</v>
      </c>
      <c r="AU8" s="1101">
        <f t="shared" ref="AU8:AU32" si="8">IF(AND(E8="1：行っている",COUNTIF(T8:X8,"○")=0),1,0)</f>
        <v>0</v>
      </c>
      <c r="AV8" s="1101">
        <f t="shared" si="2"/>
        <v>0</v>
      </c>
      <c r="AW8" s="1101">
        <f t="shared" ref="AW8:AW32" si="9">IF(AND($E8="1：行っている",$N8="○",COUNTIF($Z8:$AE8,"○")=0),1,0)</f>
        <v>0</v>
      </c>
      <c r="AX8" s="1101">
        <f t="shared" ref="AX8:AX32" si="10">IF($D8&lt;&gt;"",IF(AND(AE8&lt;&gt;"",AF8=""),1,0),0)</f>
        <v>0</v>
      </c>
      <c r="AY8" s="1101">
        <f t="shared" ref="AY8:AY32" si="11">IF(AND($E8="1：行っている",$O8="○",COUNTIF($AG8:$AL8,"○")=0),1,0)</f>
        <v>0</v>
      </c>
      <c r="AZ8" s="1101">
        <f t="shared" ref="AZ8:AZ32" si="12">IF($D8&lt;&gt;"",IF(AND(AL8&lt;&gt;"",AM8=""),1,0),0)</f>
        <v>0</v>
      </c>
      <c r="BA8" s="1101">
        <f t="shared" ref="BA8:BA32" si="13">IF($D8&lt;&gt;"",IF($D8&lt;&gt;"",IF(AN8="",1,0),0),0)</f>
        <v>0</v>
      </c>
      <c r="BB8" s="1101">
        <f>IF(AND($D8&lt;&gt;"",E8="2：行っていない"),IF(COUNTA(F8:Y8)&lt;&gt;0,1,0),0)</f>
        <v>0</v>
      </c>
      <c r="BC8" s="1101">
        <f>IF(AND($D8&lt;&gt;"",N8=""),IF(COUNTA(Z8:AF8)&lt;&gt;0,1,0),0)</f>
        <v>0</v>
      </c>
      <c r="BD8" s="1101">
        <f>IF(AND($D8&lt;&gt;"",O8=""),IF(COUNTA(AG8:AM8)&lt;&gt;0,1,0),0)</f>
        <v>0</v>
      </c>
      <c r="BE8" s="1101">
        <f t="shared" ref="BE8:BE32" si="14">IF(AND(R8="",S8&lt;&gt;""),1,0)</f>
        <v>0</v>
      </c>
      <c r="BF8" s="1101">
        <f t="shared" ref="BF8:BF32" si="15">IF(AND(AE8="",AF8&lt;&gt;""),1,0)</f>
        <v>0</v>
      </c>
      <c r="BG8" s="1101">
        <f t="shared" ref="BG8:BG32" si="16">IF(AND(AL8="",AM8&lt;&gt;""),1,0)</f>
        <v>0</v>
      </c>
      <c r="BU8" s="320"/>
      <c r="BV8" s="320"/>
      <c r="BW8" s="320"/>
      <c r="BX8" s="320"/>
      <c r="BY8" s="320"/>
      <c r="BZ8" s="320"/>
      <c r="CA8" s="320"/>
      <c r="CB8" s="320"/>
      <c r="CC8" s="320"/>
      <c r="CD8" s="320"/>
      <c r="CE8" s="320"/>
      <c r="CF8" s="320"/>
      <c r="CG8" s="320"/>
      <c r="CH8" s="320"/>
      <c r="CI8" s="320"/>
      <c r="CJ8" s="320"/>
      <c r="CK8" s="320"/>
      <c r="CL8" s="320"/>
      <c r="CM8" s="320"/>
      <c r="CN8" s="320"/>
      <c r="CO8" s="320"/>
      <c r="CP8" s="320"/>
      <c r="CQ8" s="320"/>
      <c r="CR8" s="320"/>
      <c r="CS8" s="320"/>
      <c r="CT8" s="320"/>
      <c r="CU8" s="320"/>
      <c r="CV8" s="320"/>
      <c r="CW8" s="320"/>
      <c r="CX8" s="320"/>
      <c r="CY8" s="320"/>
      <c r="CZ8" s="320"/>
      <c r="DA8" s="320"/>
      <c r="DB8" s="320"/>
      <c r="DC8" s="320"/>
      <c r="DD8" s="320"/>
      <c r="DE8" s="320"/>
      <c r="DF8" s="320"/>
      <c r="DG8" s="320"/>
      <c r="DH8" s="320"/>
      <c r="DI8" s="320"/>
      <c r="DJ8" s="320"/>
      <c r="DK8" s="320"/>
      <c r="DL8" s="320"/>
      <c r="DM8" s="320"/>
      <c r="DN8" s="320"/>
      <c r="DO8" s="320"/>
      <c r="DP8" s="320"/>
      <c r="DQ8" s="320"/>
      <c r="DR8" s="320"/>
      <c r="DS8" s="320"/>
      <c r="DT8" s="320"/>
      <c r="DU8" s="320"/>
      <c r="DV8" s="320"/>
      <c r="DW8" s="320"/>
      <c r="DX8" s="320"/>
      <c r="DY8" s="320"/>
      <c r="DZ8" s="320"/>
      <c r="EA8" s="320"/>
      <c r="EB8" s="320"/>
      <c r="EC8" s="320"/>
      <c r="ED8" s="320"/>
      <c r="EE8" s="320"/>
      <c r="EF8" s="320"/>
      <c r="EG8" s="320"/>
      <c r="EH8" s="320"/>
      <c r="EI8" s="320"/>
      <c r="EJ8" s="320"/>
      <c r="EK8" s="320"/>
      <c r="EL8" s="320"/>
      <c r="EM8" s="320"/>
      <c r="EN8" s="320"/>
      <c r="EO8" s="320"/>
      <c r="EP8" s="320"/>
      <c r="EQ8" s="320"/>
      <c r="ER8" s="320"/>
      <c r="ES8" s="320"/>
      <c r="ET8" s="320"/>
      <c r="EU8" s="320"/>
      <c r="EV8" s="320"/>
      <c r="EW8" s="320"/>
      <c r="EX8" s="320"/>
      <c r="EY8" s="320"/>
      <c r="EZ8" s="320"/>
      <c r="FA8" s="320"/>
      <c r="FB8" s="320"/>
      <c r="FC8" s="320"/>
      <c r="FD8" s="320"/>
      <c r="FE8" s="320"/>
      <c r="FF8" s="320"/>
      <c r="FG8" s="320"/>
      <c r="FH8" s="320"/>
      <c r="FI8" s="320"/>
      <c r="FJ8" s="320"/>
      <c r="FK8" s="320"/>
      <c r="FL8" s="320"/>
      <c r="FM8" s="320"/>
      <c r="FN8" s="320"/>
      <c r="FO8" s="320"/>
      <c r="FP8" s="320"/>
      <c r="FQ8" s="320"/>
      <c r="FR8" s="320"/>
      <c r="FS8" s="320"/>
      <c r="FT8" s="320"/>
      <c r="FU8" s="320"/>
      <c r="FV8" s="320"/>
      <c r="FW8" s="320"/>
      <c r="FX8" s="320"/>
      <c r="FY8" s="320"/>
      <c r="FZ8" s="320"/>
      <c r="GA8" s="320"/>
      <c r="GB8" s="320"/>
      <c r="GC8" s="320"/>
      <c r="GD8" s="320"/>
      <c r="GE8" s="320"/>
      <c r="GF8" s="320"/>
      <c r="GG8" s="320"/>
      <c r="GH8" s="320"/>
      <c r="GI8" s="320"/>
      <c r="GJ8" s="320"/>
      <c r="GK8" s="320"/>
      <c r="GL8" s="320"/>
      <c r="GM8" s="320"/>
      <c r="GN8" s="320"/>
      <c r="GO8" s="320"/>
      <c r="GP8" s="320"/>
      <c r="GQ8" s="320"/>
      <c r="GR8" s="320"/>
      <c r="GS8" s="320"/>
      <c r="GT8" s="320"/>
      <c r="GU8" s="320"/>
      <c r="GV8" s="320"/>
      <c r="GW8" s="320"/>
      <c r="GX8" s="320"/>
      <c r="GY8" s="320"/>
      <c r="GZ8" s="320"/>
      <c r="HA8" s="320"/>
      <c r="HB8" s="320"/>
      <c r="HC8" s="320"/>
      <c r="HD8" s="320"/>
      <c r="HE8" s="320"/>
      <c r="HF8" s="320"/>
      <c r="HG8" s="320"/>
      <c r="HH8" s="320"/>
      <c r="HI8" s="320"/>
      <c r="HJ8" s="320"/>
      <c r="HK8" s="320"/>
      <c r="HL8" s="320"/>
      <c r="HM8" s="320"/>
      <c r="HN8" s="320"/>
      <c r="HO8" s="320"/>
      <c r="HP8" s="320"/>
      <c r="HQ8" s="320"/>
      <c r="HR8" s="320"/>
      <c r="HS8" s="320"/>
      <c r="HT8" s="320"/>
      <c r="HU8" s="320"/>
      <c r="HV8" s="320"/>
      <c r="HW8" s="320"/>
      <c r="HX8" s="320"/>
      <c r="HY8" s="320"/>
      <c r="HZ8" s="320"/>
      <c r="IA8" s="320"/>
      <c r="IB8" s="320"/>
      <c r="IC8" s="320"/>
      <c r="ID8" s="320"/>
      <c r="IE8" s="320"/>
      <c r="IF8" s="320"/>
      <c r="IG8" s="320"/>
      <c r="IH8" s="320"/>
      <c r="II8" s="320"/>
      <c r="IJ8" s="320"/>
      <c r="IK8" s="320"/>
      <c r="IL8" s="320"/>
      <c r="IM8" s="320"/>
      <c r="IN8" s="320"/>
      <c r="IO8" s="320"/>
      <c r="IP8" s="320"/>
      <c r="IQ8" s="320"/>
      <c r="IR8" s="320"/>
      <c r="IS8" s="320"/>
      <c r="IT8" s="320"/>
      <c r="IU8" s="320"/>
      <c r="IV8" s="320"/>
      <c r="IW8" s="320"/>
      <c r="IX8" s="320"/>
      <c r="IY8" s="320"/>
      <c r="IZ8" s="320"/>
      <c r="JA8" s="320"/>
      <c r="JB8" s="320"/>
      <c r="JC8" s="320"/>
      <c r="JD8" s="320"/>
      <c r="JE8" s="320"/>
      <c r="JF8" s="320"/>
      <c r="JG8" s="320"/>
      <c r="JH8" s="320"/>
      <c r="JI8" s="320"/>
      <c r="JJ8" s="320"/>
      <c r="JK8" s="320"/>
      <c r="JL8" s="320"/>
      <c r="JM8" s="320"/>
      <c r="JN8" s="320"/>
      <c r="JO8" s="320"/>
      <c r="JP8" s="320"/>
      <c r="JQ8" s="320"/>
      <c r="JR8" s="320"/>
      <c r="JS8" s="320"/>
      <c r="JT8" s="320"/>
      <c r="JU8" s="320"/>
      <c r="JV8" s="320"/>
      <c r="JW8" s="320"/>
      <c r="JX8" s="320"/>
      <c r="JY8" s="320"/>
      <c r="JZ8" s="320"/>
      <c r="KA8" s="320"/>
      <c r="KB8" s="320"/>
      <c r="KC8" s="320"/>
      <c r="KD8" s="320"/>
      <c r="KE8" s="320"/>
      <c r="KF8" s="320"/>
      <c r="KG8" s="320"/>
      <c r="KH8" s="320"/>
      <c r="KI8" s="320"/>
      <c r="KJ8" s="320"/>
      <c r="KK8" s="320"/>
      <c r="KL8" s="320"/>
      <c r="KM8" s="320"/>
      <c r="KN8" s="320"/>
      <c r="KO8" s="320"/>
      <c r="KP8" s="320"/>
      <c r="KQ8" s="320"/>
      <c r="KR8" s="320"/>
      <c r="KS8" s="320"/>
      <c r="KT8" s="320"/>
      <c r="KU8" s="320"/>
      <c r="KV8" s="320"/>
      <c r="KW8" s="320"/>
      <c r="KX8" s="320"/>
      <c r="KY8" s="320"/>
      <c r="KZ8" s="320"/>
      <c r="LA8" s="320"/>
      <c r="LB8" s="320"/>
      <c r="LC8" s="320"/>
      <c r="LD8" s="320"/>
      <c r="LE8" s="320"/>
      <c r="LF8" s="320"/>
      <c r="LG8" s="320"/>
      <c r="LH8" s="320"/>
      <c r="LI8" s="320"/>
      <c r="LJ8" s="320"/>
      <c r="LK8" s="320"/>
      <c r="LL8" s="320"/>
      <c r="LM8" s="320"/>
      <c r="LN8" s="320"/>
      <c r="LO8" s="320"/>
      <c r="LP8" s="320"/>
      <c r="LQ8" s="320"/>
      <c r="LR8" s="320"/>
      <c r="LS8" s="320"/>
      <c r="LT8" s="320"/>
      <c r="LU8" s="320"/>
      <c r="LV8" s="320"/>
      <c r="LW8" s="320"/>
      <c r="LX8" s="320"/>
      <c r="LY8" s="320"/>
      <c r="LZ8" s="320"/>
      <c r="MA8" s="320"/>
      <c r="MB8" s="320"/>
      <c r="MC8" s="320"/>
      <c r="MD8" s="320"/>
      <c r="ME8" s="320"/>
      <c r="MF8" s="320"/>
      <c r="MG8" s="320"/>
      <c r="MH8" s="320"/>
      <c r="MI8" s="320"/>
      <c r="MJ8" s="320"/>
      <c r="MK8" s="320"/>
      <c r="ML8" s="320"/>
      <c r="MM8" s="320"/>
      <c r="MN8" s="320"/>
      <c r="MO8" s="320"/>
      <c r="MP8" s="320"/>
      <c r="MQ8" s="320"/>
      <c r="MR8" s="320"/>
      <c r="MS8" s="320"/>
      <c r="MT8" s="320"/>
      <c r="MU8" s="320"/>
      <c r="MV8" s="320"/>
      <c r="MW8" s="320"/>
      <c r="MX8" s="320"/>
      <c r="MY8" s="320"/>
      <c r="MZ8" s="320"/>
      <c r="NA8" s="320"/>
      <c r="NB8" s="320"/>
      <c r="NC8" s="320"/>
      <c r="ND8" s="320"/>
      <c r="NE8" s="320"/>
      <c r="NF8" s="320"/>
      <c r="NG8" s="320"/>
      <c r="NH8" s="320"/>
      <c r="NI8" s="320"/>
      <c r="NJ8" s="320"/>
      <c r="NK8" s="320"/>
      <c r="NL8" s="320"/>
      <c r="NM8" s="320"/>
      <c r="NN8" s="320"/>
      <c r="NO8" s="320"/>
      <c r="NP8" s="320"/>
      <c r="NQ8" s="320"/>
      <c r="NR8" s="320"/>
      <c r="NS8" s="320"/>
      <c r="NT8" s="320"/>
      <c r="NU8" s="320"/>
      <c r="NV8" s="320"/>
      <c r="NW8" s="320"/>
      <c r="NX8" s="320"/>
      <c r="NY8" s="320"/>
      <c r="NZ8" s="320"/>
      <c r="OA8" s="320"/>
      <c r="OB8" s="320"/>
      <c r="OC8" s="320"/>
      <c r="OD8" s="320"/>
      <c r="OE8" s="320"/>
      <c r="OF8" s="320"/>
      <c r="OG8" s="320"/>
      <c r="OH8" s="320"/>
      <c r="OI8" s="320"/>
      <c r="OJ8" s="320"/>
      <c r="OK8" s="320"/>
      <c r="OL8" s="320"/>
      <c r="OM8" s="320"/>
      <c r="ON8" s="320"/>
      <c r="OO8" s="320"/>
      <c r="OP8" s="320"/>
      <c r="OQ8" s="320"/>
      <c r="OR8" s="320"/>
      <c r="OS8" s="320"/>
      <c r="OT8" s="320"/>
      <c r="OU8" s="320"/>
      <c r="OV8" s="320"/>
      <c r="OW8" s="320"/>
      <c r="OX8" s="320"/>
      <c r="OY8" s="320"/>
      <c r="OZ8" s="320"/>
      <c r="PA8" s="320"/>
      <c r="PB8" s="320"/>
      <c r="PC8" s="320"/>
      <c r="PD8" s="320"/>
      <c r="PE8" s="320"/>
      <c r="PF8" s="320"/>
      <c r="PG8" s="320"/>
      <c r="PH8" s="320"/>
      <c r="PI8" s="320"/>
      <c r="PJ8" s="320"/>
      <c r="PK8" s="320"/>
      <c r="PL8" s="320"/>
      <c r="PM8" s="320"/>
      <c r="PN8" s="320"/>
      <c r="PO8" s="320"/>
      <c r="PP8" s="320"/>
      <c r="PQ8" s="320"/>
      <c r="PR8" s="320"/>
      <c r="PS8" s="320"/>
      <c r="PT8" s="320"/>
      <c r="PU8" s="320"/>
      <c r="PV8" s="320"/>
      <c r="PW8" s="320"/>
      <c r="PX8" s="320"/>
      <c r="PY8" s="320"/>
      <c r="PZ8" s="320"/>
      <c r="QA8" s="320"/>
      <c r="QB8" s="320"/>
      <c r="QC8" s="320"/>
      <c r="QD8" s="320"/>
      <c r="QE8" s="320"/>
      <c r="QF8" s="320"/>
      <c r="QG8" s="320"/>
      <c r="QH8" s="320"/>
      <c r="QI8" s="320"/>
      <c r="QJ8" s="320"/>
      <c r="QK8" s="320"/>
      <c r="QL8" s="320"/>
      <c r="QM8" s="320"/>
      <c r="QN8" s="320"/>
      <c r="QO8" s="320"/>
      <c r="QP8" s="320"/>
      <c r="QQ8" s="320"/>
      <c r="QR8" s="320"/>
      <c r="QS8" s="320"/>
      <c r="QT8" s="320"/>
      <c r="QU8" s="320"/>
      <c r="QV8" s="320"/>
      <c r="QW8" s="320"/>
      <c r="QX8" s="320"/>
      <c r="QY8" s="320"/>
      <c r="QZ8" s="320"/>
      <c r="RA8" s="320"/>
      <c r="RB8" s="320"/>
      <c r="RC8" s="320"/>
      <c r="RD8" s="320"/>
      <c r="RE8" s="320"/>
      <c r="RF8" s="320"/>
      <c r="RG8" s="320"/>
      <c r="RH8" s="320"/>
      <c r="RI8" s="320"/>
      <c r="RJ8" s="320"/>
      <c r="RK8" s="320"/>
      <c r="RL8" s="320"/>
      <c r="RM8" s="320"/>
      <c r="RN8" s="320"/>
      <c r="RO8" s="320"/>
      <c r="RP8" s="320"/>
      <c r="RQ8" s="320"/>
      <c r="RR8" s="320"/>
      <c r="RS8" s="320"/>
      <c r="RT8" s="320"/>
      <c r="RU8" s="320"/>
      <c r="RV8" s="320"/>
      <c r="RW8" s="320"/>
      <c r="RX8" s="320"/>
      <c r="RY8" s="320"/>
      <c r="RZ8" s="320"/>
      <c r="SA8" s="320"/>
      <c r="SB8" s="320"/>
      <c r="SC8" s="320"/>
      <c r="SD8" s="320"/>
      <c r="SE8" s="320"/>
      <c r="SF8" s="320"/>
      <c r="SG8" s="320"/>
      <c r="SH8" s="320"/>
      <c r="SI8" s="320"/>
      <c r="SJ8" s="320"/>
      <c r="SK8" s="320"/>
      <c r="SL8" s="320"/>
      <c r="SM8" s="320"/>
      <c r="SN8" s="320"/>
      <c r="SO8" s="320"/>
      <c r="SP8" s="320"/>
      <c r="SQ8" s="320"/>
      <c r="SR8" s="320"/>
      <c r="SS8" s="320"/>
      <c r="ST8" s="320"/>
      <c r="SU8" s="320"/>
      <c r="SV8" s="320"/>
      <c r="SW8" s="320"/>
      <c r="SX8" s="320"/>
      <c r="SY8" s="320"/>
      <c r="SZ8" s="320"/>
      <c r="TA8" s="320"/>
      <c r="TB8" s="320"/>
      <c r="TC8" s="320"/>
      <c r="TD8" s="320"/>
      <c r="TE8" s="320"/>
      <c r="TF8" s="320"/>
      <c r="TG8" s="320"/>
      <c r="TH8" s="320"/>
      <c r="TI8" s="320"/>
      <c r="TJ8" s="320"/>
      <c r="TK8" s="320"/>
      <c r="TL8" s="320"/>
      <c r="TM8" s="320"/>
      <c r="TN8" s="320"/>
      <c r="TO8" s="320"/>
      <c r="TP8" s="320"/>
      <c r="TQ8" s="320"/>
      <c r="TR8" s="320"/>
      <c r="TS8" s="320"/>
      <c r="TT8" s="320"/>
      <c r="TU8" s="320"/>
      <c r="TV8" s="320"/>
      <c r="TW8" s="320"/>
      <c r="TX8" s="320"/>
      <c r="TY8" s="320"/>
      <c r="TZ8" s="320"/>
      <c r="UA8" s="320"/>
      <c r="UB8" s="320"/>
      <c r="UC8" s="320"/>
      <c r="UD8" s="320"/>
      <c r="UE8" s="320"/>
      <c r="UF8" s="320"/>
      <c r="UG8" s="320"/>
      <c r="UH8" s="320"/>
      <c r="UI8" s="320"/>
      <c r="UJ8" s="320"/>
      <c r="UK8" s="320"/>
      <c r="UL8" s="320"/>
      <c r="UM8" s="320"/>
      <c r="UN8" s="320"/>
      <c r="UO8" s="320"/>
      <c r="UP8" s="320"/>
      <c r="UQ8" s="320"/>
      <c r="UR8" s="320"/>
      <c r="US8" s="320"/>
      <c r="UT8" s="320"/>
      <c r="UU8" s="320"/>
      <c r="UV8" s="320"/>
      <c r="UW8" s="320"/>
      <c r="UX8" s="320"/>
      <c r="UY8" s="320"/>
      <c r="UZ8" s="320"/>
      <c r="VA8" s="320"/>
      <c r="VB8" s="320"/>
      <c r="VC8" s="320"/>
      <c r="VD8" s="320"/>
      <c r="VE8" s="320"/>
      <c r="VF8" s="320"/>
      <c r="VG8" s="320"/>
      <c r="VH8" s="320"/>
      <c r="VI8" s="320"/>
      <c r="VJ8" s="320"/>
      <c r="VK8" s="320"/>
      <c r="VL8" s="320"/>
      <c r="VM8" s="320"/>
      <c r="VN8" s="320"/>
      <c r="VO8" s="320"/>
      <c r="VP8" s="320"/>
      <c r="VQ8" s="320"/>
      <c r="VR8" s="320"/>
      <c r="VS8" s="320"/>
      <c r="VT8" s="320"/>
      <c r="VU8" s="320"/>
      <c r="VV8" s="320"/>
      <c r="VW8" s="320"/>
      <c r="VX8" s="320"/>
      <c r="VY8" s="320"/>
      <c r="VZ8" s="320"/>
      <c r="WA8" s="320"/>
      <c r="WB8" s="320"/>
      <c r="WC8" s="320"/>
      <c r="WD8" s="320"/>
      <c r="WE8" s="320"/>
      <c r="WF8" s="320"/>
      <c r="WG8" s="320"/>
      <c r="WH8" s="320"/>
      <c r="WI8" s="320"/>
      <c r="WJ8" s="320"/>
      <c r="WK8" s="320"/>
      <c r="WL8" s="320"/>
      <c r="WM8" s="320"/>
      <c r="WN8" s="320"/>
      <c r="WO8" s="320"/>
      <c r="WP8" s="320"/>
      <c r="WQ8" s="320"/>
      <c r="WR8" s="320"/>
      <c r="WS8" s="320"/>
      <c r="WT8" s="320"/>
      <c r="WU8" s="320"/>
      <c r="WV8" s="320"/>
      <c r="WW8" s="320"/>
      <c r="WX8" s="320"/>
      <c r="WY8" s="320"/>
      <c r="WZ8" s="320"/>
      <c r="XA8" s="320"/>
      <c r="XB8" s="320"/>
      <c r="XC8" s="320"/>
      <c r="XD8" s="320"/>
      <c r="XE8" s="320"/>
      <c r="XF8" s="320"/>
      <c r="XG8" s="320"/>
      <c r="XH8" s="320"/>
      <c r="XI8" s="320"/>
      <c r="XJ8" s="320"/>
      <c r="XK8" s="320"/>
      <c r="XL8" s="320"/>
      <c r="XM8" s="320"/>
      <c r="XN8" s="320"/>
      <c r="XO8" s="320"/>
      <c r="XP8" s="320"/>
      <c r="XQ8" s="320"/>
      <c r="XR8" s="320"/>
      <c r="XS8" s="320"/>
      <c r="XT8" s="320"/>
      <c r="XU8" s="320"/>
      <c r="XV8" s="320"/>
      <c r="XW8" s="320"/>
      <c r="XX8" s="320"/>
      <c r="XY8" s="320"/>
      <c r="XZ8" s="320"/>
      <c r="YA8" s="320"/>
      <c r="YB8" s="320"/>
      <c r="YC8" s="320"/>
      <c r="YD8" s="320"/>
      <c r="YE8" s="320"/>
      <c r="YF8" s="320"/>
      <c r="YG8" s="320"/>
      <c r="YH8" s="320"/>
      <c r="YI8" s="320"/>
      <c r="YJ8" s="320"/>
      <c r="YK8" s="320"/>
      <c r="YL8" s="320"/>
      <c r="YM8" s="320"/>
      <c r="YN8" s="320"/>
      <c r="YO8" s="320"/>
      <c r="YP8" s="320"/>
      <c r="YQ8" s="320"/>
      <c r="YR8" s="320"/>
      <c r="YS8" s="320"/>
      <c r="YT8" s="320"/>
      <c r="YU8" s="320"/>
      <c r="YV8" s="320"/>
      <c r="YW8" s="320"/>
      <c r="YX8" s="320"/>
      <c r="YY8" s="320"/>
      <c r="YZ8" s="320"/>
      <c r="ZA8" s="320"/>
      <c r="ZB8" s="320"/>
      <c r="ZC8" s="320"/>
      <c r="ZD8" s="320"/>
      <c r="ZE8" s="320"/>
      <c r="ZF8" s="320"/>
      <c r="ZG8" s="320"/>
      <c r="ZH8" s="320"/>
      <c r="ZI8" s="320"/>
      <c r="ZJ8" s="320"/>
      <c r="ZK8" s="320"/>
      <c r="ZL8" s="320"/>
      <c r="ZM8" s="320"/>
      <c r="ZN8" s="320"/>
      <c r="ZO8" s="320"/>
      <c r="ZP8" s="320"/>
      <c r="ZQ8" s="320"/>
      <c r="ZR8" s="320"/>
      <c r="ZS8" s="320"/>
      <c r="ZT8" s="320"/>
      <c r="ZU8" s="320"/>
      <c r="ZV8" s="320"/>
      <c r="ZW8" s="320"/>
      <c r="ZX8" s="320"/>
      <c r="ZY8" s="320"/>
      <c r="ZZ8" s="320"/>
      <c r="AAA8" s="320"/>
      <c r="AAB8" s="320"/>
      <c r="AAC8" s="320"/>
      <c r="AAD8" s="320"/>
      <c r="AAE8" s="320"/>
      <c r="AAF8" s="320"/>
      <c r="AAG8" s="320"/>
      <c r="AAH8" s="320"/>
      <c r="AAI8" s="320"/>
      <c r="AAJ8" s="320"/>
      <c r="AAK8" s="320"/>
      <c r="AAL8" s="320"/>
      <c r="AAM8" s="320"/>
      <c r="AAN8" s="320"/>
      <c r="AAO8" s="320"/>
      <c r="AAP8" s="320"/>
      <c r="AAQ8" s="320"/>
      <c r="AAR8" s="320"/>
      <c r="AAS8" s="320"/>
      <c r="AAT8" s="320"/>
      <c r="AAU8" s="320"/>
      <c r="AAV8" s="320"/>
      <c r="AAW8" s="320"/>
      <c r="AAX8" s="320"/>
      <c r="AAY8" s="320"/>
      <c r="AAZ8" s="320"/>
      <c r="ABA8" s="320"/>
      <c r="ABB8" s="320"/>
      <c r="ABC8" s="320"/>
      <c r="ABD8" s="320"/>
      <c r="ABE8" s="320"/>
      <c r="ABF8" s="320"/>
      <c r="ABG8" s="320"/>
      <c r="ABH8" s="320"/>
      <c r="ABI8" s="320"/>
      <c r="ABJ8" s="320"/>
      <c r="ABK8" s="320"/>
      <c r="ABL8" s="320"/>
      <c r="ABM8" s="320"/>
      <c r="ABN8" s="320"/>
      <c r="ABO8" s="320"/>
      <c r="ABP8" s="320"/>
      <c r="ABQ8" s="320"/>
      <c r="ABR8" s="320"/>
      <c r="ABS8" s="320"/>
      <c r="ABT8" s="320"/>
      <c r="ABU8" s="320"/>
      <c r="ABV8" s="320"/>
      <c r="ABW8" s="320"/>
      <c r="ABX8" s="320"/>
      <c r="ABY8" s="320"/>
      <c r="ABZ8" s="320"/>
      <c r="ACA8" s="320"/>
      <c r="ACB8" s="320"/>
      <c r="ACC8" s="320"/>
      <c r="ACD8" s="320"/>
      <c r="ACE8" s="320"/>
      <c r="ACF8" s="320"/>
      <c r="ACG8" s="320"/>
      <c r="ACH8" s="320"/>
      <c r="ACI8" s="320"/>
      <c r="ACJ8" s="320"/>
      <c r="ACK8" s="320"/>
      <c r="ACL8" s="320"/>
      <c r="ACM8" s="320"/>
      <c r="ACN8" s="320"/>
      <c r="ACO8" s="320"/>
      <c r="ACP8" s="320"/>
      <c r="ACQ8" s="320"/>
      <c r="ACR8" s="320"/>
      <c r="ACS8" s="320"/>
      <c r="ACT8" s="320"/>
      <c r="ACU8" s="320"/>
      <c r="ACV8" s="320"/>
      <c r="ACW8" s="320"/>
      <c r="ACX8" s="320"/>
      <c r="ACY8" s="320"/>
      <c r="ACZ8" s="320"/>
      <c r="ADA8" s="320"/>
      <c r="ADB8" s="320"/>
      <c r="ADC8" s="320"/>
      <c r="ADD8" s="320"/>
      <c r="ADE8" s="320"/>
      <c r="ADF8" s="320"/>
      <c r="ADG8" s="320"/>
      <c r="ADH8" s="320"/>
      <c r="ADI8" s="320"/>
      <c r="ADJ8" s="320"/>
      <c r="ADK8" s="320"/>
      <c r="ADL8" s="320"/>
      <c r="ADM8" s="320"/>
      <c r="ADN8" s="320"/>
      <c r="ADO8" s="320"/>
      <c r="ADP8" s="320"/>
      <c r="ADQ8" s="320"/>
      <c r="ADR8" s="320"/>
      <c r="ADS8" s="320"/>
      <c r="ADT8" s="320"/>
      <c r="ADU8" s="320"/>
      <c r="ADV8" s="320"/>
      <c r="ADW8" s="320"/>
      <c r="ADX8" s="320"/>
      <c r="ADY8" s="320"/>
      <c r="ADZ8" s="320"/>
      <c r="AEA8" s="320"/>
      <c r="AEB8" s="320"/>
      <c r="AEC8" s="320"/>
      <c r="AED8" s="320"/>
      <c r="AEE8" s="320"/>
      <c r="AEF8" s="320"/>
      <c r="AEG8" s="320"/>
      <c r="AEH8" s="320"/>
      <c r="AEI8" s="320"/>
      <c r="AEJ8" s="320"/>
      <c r="AEK8" s="320"/>
      <c r="AEL8" s="320"/>
      <c r="AEM8" s="320"/>
      <c r="AEN8" s="320"/>
      <c r="AEO8" s="320"/>
      <c r="AEP8" s="320"/>
      <c r="AEQ8" s="320"/>
      <c r="AER8" s="320"/>
      <c r="AES8" s="320"/>
      <c r="AET8" s="320"/>
      <c r="AEU8" s="320"/>
      <c r="AEV8" s="320"/>
      <c r="AEW8" s="320"/>
      <c r="AEX8" s="320"/>
      <c r="AEY8" s="320"/>
      <c r="AEZ8" s="320"/>
      <c r="AFA8" s="320"/>
      <c r="AFB8" s="320"/>
      <c r="AFC8" s="320"/>
      <c r="AFD8" s="320"/>
      <c r="AFE8" s="320"/>
      <c r="AFF8" s="320"/>
      <c r="AFG8" s="320"/>
      <c r="AFH8" s="320"/>
      <c r="AFI8" s="320"/>
      <c r="AFJ8" s="320"/>
      <c r="AFK8" s="320"/>
      <c r="AFL8" s="320"/>
      <c r="AFM8" s="320"/>
      <c r="AFN8" s="320"/>
      <c r="AFO8" s="320"/>
      <c r="AFP8" s="320"/>
      <c r="AFQ8" s="320"/>
      <c r="AFR8" s="320"/>
      <c r="AFS8" s="320"/>
      <c r="AFT8" s="320"/>
      <c r="AFU8" s="320"/>
      <c r="AFV8" s="320"/>
      <c r="AFW8" s="320"/>
      <c r="AFX8" s="320"/>
      <c r="AFY8" s="320"/>
      <c r="AFZ8" s="320"/>
      <c r="AGA8" s="320"/>
      <c r="AGB8" s="320"/>
      <c r="AGC8" s="320"/>
      <c r="AGD8" s="320"/>
      <c r="AGE8" s="320"/>
      <c r="AGF8" s="320"/>
      <c r="AGG8" s="320"/>
      <c r="AGH8" s="320"/>
      <c r="AGI8" s="320"/>
      <c r="AGJ8" s="320"/>
      <c r="AGK8" s="320"/>
      <c r="AGL8" s="320"/>
      <c r="AGM8" s="320"/>
      <c r="AGN8" s="320"/>
      <c r="AGO8" s="320"/>
      <c r="AGP8" s="320"/>
      <c r="AGQ8" s="320"/>
      <c r="AGR8" s="320"/>
      <c r="AGS8" s="320"/>
      <c r="AGT8" s="320"/>
      <c r="AGU8" s="320"/>
      <c r="AGV8" s="320"/>
      <c r="AGW8" s="320"/>
      <c r="AGX8" s="320"/>
      <c r="AGY8" s="320"/>
      <c r="AGZ8" s="320"/>
      <c r="AHA8" s="320"/>
      <c r="AHB8" s="320"/>
      <c r="AHC8" s="320"/>
      <c r="AHD8" s="320"/>
      <c r="AHE8" s="320"/>
      <c r="AHF8" s="320"/>
      <c r="AHG8" s="320"/>
      <c r="AHH8" s="320"/>
      <c r="AHI8" s="320"/>
      <c r="AHJ8" s="320"/>
      <c r="AHK8" s="320"/>
      <c r="AHL8" s="320"/>
      <c r="AHM8" s="320"/>
      <c r="AHN8" s="320"/>
      <c r="AHO8" s="320"/>
      <c r="AHP8" s="320"/>
      <c r="AHQ8" s="320"/>
      <c r="AHR8" s="320"/>
      <c r="AHS8" s="320"/>
      <c r="AHT8" s="320"/>
      <c r="AHU8" s="320"/>
      <c r="AHV8" s="320"/>
      <c r="AHW8" s="320"/>
      <c r="AHX8" s="320"/>
      <c r="AHY8" s="320"/>
      <c r="AHZ8" s="320"/>
      <c r="AIA8" s="320"/>
      <c r="AIB8" s="320"/>
      <c r="AIC8" s="320"/>
      <c r="AID8" s="320"/>
      <c r="AIE8" s="320"/>
      <c r="AIF8" s="320"/>
      <c r="AIG8" s="320"/>
      <c r="AIH8" s="320"/>
      <c r="AII8" s="320"/>
      <c r="AIJ8" s="320"/>
      <c r="AIK8" s="320"/>
      <c r="AIL8" s="320"/>
      <c r="AIM8" s="320"/>
      <c r="AIN8" s="320"/>
      <c r="AIO8" s="320"/>
      <c r="AIP8" s="320"/>
      <c r="AIQ8" s="320"/>
      <c r="AIR8" s="320"/>
      <c r="AIS8" s="320"/>
      <c r="AIT8" s="320"/>
      <c r="AIU8" s="320"/>
      <c r="AIV8" s="320"/>
      <c r="AIW8" s="320"/>
      <c r="AIX8" s="320"/>
      <c r="AIY8" s="320"/>
      <c r="AIZ8" s="320"/>
      <c r="AJA8" s="320"/>
      <c r="AJB8" s="320"/>
      <c r="AJC8" s="320"/>
      <c r="AJD8" s="320"/>
      <c r="AJE8" s="320"/>
      <c r="AJF8" s="320"/>
      <c r="AJG8" s="320"/>
      <c r="AJH8" s="320"/>
      <c r="AJI8" s="320"/>
      <c r="AJJ8" s="320"/>
      <c r="AJK8" s="320"/>
      <c r="AJL8" s="320"/>
      <c r="AJM8" s="320"/>
      <c r="AJN8" s="320"/>
      <c r="AJO8" s="320"/>
      <c r="AJP8" s="320"/>
      <c r="AJQ8" s="320"/>
      <c r="AJR8" s="320"/>
      <c r="AJS8" s="320"/>
      <c r="AJT8" s="320"/>
      <c r="AJU8" s="320"/>
      <c r="AJV8" s="320"/>
      <c r="AJW8" s="320"/>
      <c r="AJX8" s="320"/>
      <c r="AJY8" s="320"/>
      <c r="AJZ8" s="320"/>
      <c r="AKA8" s="320"/>
      <c r="AKB8" s="320"/>
      <c r="AKC8" s="320"/>
      <c r="AKD8" s="320"/>
      <c r="AKE8" s="320"/>
      <c r="AKF8" s="320"/>
      <c r="AKG8" s="320"/>
      <c r="AKH8" s="320"/>
      <c r="AKI8" s="320"/>
      <c r="AKJ8" s="320"/>
      <c r="AKK8" s="320"/>
      <c r="AKL8" s="320"/>
      <c r="AKM8" s="320"/>
      <c r="AKN8" s="320"/>
      <c r="AKO8" s="320"/>
      <c r="AKP8" s="320"/>
      <c r="AKQ8" s="320"/>
      <c r="AKR8" s="320"/>
      <c r="AKS8" s="320"/>
      <c r="AKT8" s="320"/>
      <c r="AKU8" s="320"/>
      <c r="AKV8" s="320"/>
      <c r="AKW8" s="320"/>
      <c r="AKX8" s="320"/>
      <c r="AKY8" s="320"/>
      <c r="AKZ8" s="320"/>
      <c r="ALA8" s="320"/>
      <c r="ALB8" s="320"/>
      <c r="ALC8" s="320"/>
      <c r="ALD8" s="320"/>
      <c r="ALE8" s="320"/>
      <c r="ALF8" s="320"/>
      <c r="ALG8" s="320"/>
      <c r="ALH8" s="320"/>
      <c r="ALI8" s="320"/>
      <c r="ALJ8" s="320"/>
      <c r="ALK8" s="320"/>
      <c r="ALL8" s="320"/>
      <c r="ALM8" s="320"/>
      <c r="ALN8" s="320"/>
      <c r="ALO8" s="320"/>
      <c r="ALP8" s="320"/>
      <c r="ALQ8" s="320"/>
      <c r="ALR8" s="320"/>
      <c r="ALS8" s="320"/>
      <c r="ALT8" s="320"/>
      <c r="ALU8" s="320"/>
      <c r="ALV8" s="320"/>
      <c r="ALW8" s="320"/>
      <c r="ALX8" s="320"/>
      <c r="ALY8" s="320"/>
      <c r="ALZ8" s="320"/>
      <c r="AMA8" s="320"/>
      <c r="AMB8" s="320"/>
      <c r="AMC8" s="320"/>
      <c r="AMD8" s="320"/>
      <c r="AME8" s="320"/>
      <c r="AMF8" s="320"/>
      <c r="AMG8" s="320"/>
      <c r="AMH8" s="320"/>
      <c r="AMI8" s="320"/>
      <c r="AMJ8" s="320"/>
      <c r="AMK8" s="320"/>
      <c r="AML8" s="320"/>
      <c r="AMM8" s="320"/>
      <c r="AMN8" s="320"/>
      <c r="AMO8" s="320"/>
      <c r="AMP8" s="320"/>
      <c r="AMQ8" s="320"/>
      <c r="AMR8" s="320"/>
      <c r="AMS8" s="320"/>
      <c r="AMT8" s="320"/>
      <c r="AMU8" s="320"/>
      <c r="AMV8" s="320"/>
      <c r="AMW8" s="320"/>
      <c r="AMX8" s="320"/>
      <c r="AMY8" s="320"/>
      <c r="AMZ8" s="320"/>
      <c r="ANA8" s="320"/>
      <c r="ANB8" s="320"/>
      <c r="ANC8" s="320"/>
      <c r="AND8" s="320"/>
      <c r="ANE8" s="320"/>
      <c r="ANF8" s="320"/>
      <c r="ANG8" s="320"/>
      <c r="ANH8" s="320"/>
      <c r="ANI8" s="320"/>
      <c r="ANJ8" s="320"/>
      <c r="ANK8" s="320"/>
      <c r="ANL8" s="320"/>
      <c r="ANM8" s="320"/>
      <c r="ANN8" s="320"/>
      <c r="ANO8" s="320"/>
      <c r="ANP8" s="320"/>
      <c r="ANQ8" s="320"/>
      <c r="ANR8" s="320"/>
      <c r="ANS8" s="320"/>
      <c r="ANT8" s="320"/>
      <c r="ANU8" s="320"/>
      <c r="ANV8" s="320"/>
      <c r="ANW8" s="320"/>
      <c r="ANX8" s="320"/>
      <c r="ANY8" s="320"/>
      <c r="ANZ8" s="320"/>
      <c r="AOA8" s="320"/>
      <c r="AOB8" s="320"/>
      <c r="AOC8" s="320"/>
      <c r="AOD8" s="320"/>
      <c r="AOE8" s="320"/>
      <c r="AOF8" s="320"/>
      <c r="AOG8" s="320"/>
      <c r="AOH8" s="320"/>
      <c r="AOI8" s="320"/>
      <c r="AOJ8" s="320"/>
      <c r="AOK8" s="320"/>
      <c r="AOL8" s="320"/>
      <c r="AOM8" s="320"/>
      <c r="AON8" s="320"/>
      <c r="AOO8" s="320"/>
      <c r="AOP8" s="320"/>
      <c r="AOQ8" s="320"/>
      <c r="AOR8" s="320"/>
      <c r="AOS8" s="320"/>
      <c r="AOT8" s="320"/>
      <c r="AOU8" s="320"/>
      <c r="AOV8" s="320"/>
      <c r="AOW8" s="320"/>
      <c r="AOX8" s="320"/>
      <c r="AOY8" s="320"/>
      <c r="AOZ8" s="320"/>
      <c r="APA8" s="320"/>
      <c r="APB8" s="320"/>
      <c r="APC8" s="320"/>
      <c r="APD8" s="320"/>
      <c r="APE8" s="320"/>
      <c r="APF8" s="320"/>
      <c r="APG8" s="320"/>
      <c r="APH8" s="320"/>
      <c r="API8" s="320"/>
      <c r="APJ8" s="320"/>
      <c r="APK8" s="320"/>
      <c r="APL8" s="320"/>
      <c r="APM8" s="320"/>
      <c r="APN8" s="320"/>
      <c r="APO8" s="320"/>
      <c r="APP8" s="320"/>
      <c r="APQ8" s="320"/>
      <c r="APR8" s="320"/>
      <c r="APS8" s="320"/>
      <c r="APT8" s="320"/>
      <c r="APU8" s="320"/>
      <c r="APV8" s="320"/>
      <c r="APW8" s="320"/>
      <c r="APX8" s="320"/>
      <c r="APY8" s="320"/>
      <c r="APZ8" s="320"/>
      <c r="AQA8" s="320"/>
      <c r="AQB8" s="320"/>
      <c r="AQC8" s="320"/>
      <c r="AQD8" s="320"/>
      <c r="AQE8" s="320"/>
      <c r="AQF8" s="320"/>
      <c r="AQG8" s="320"/>
      <c r="AQH8" s="320"/>
      <c r="AQI8" s="320"/>
      <c r="AQJ8" s="320"/>
      <c r="AQK8" s="320"/>
      <c r="AQL8" s="320"/>
      <c r="AQM8" s="320"/>
      <c r="AQN8" s="320"/>
      <c r="AQO8" s="320"/>
      <c r="AQP8" s="320"/>
      <c r="AQQ8" s="320"/>
      <c r="AQR8" s="320"/>
      <c r="AQS8" s="320"/>
      <c r="AQT8" s="320"/>
      <c r="AQU8" s="320"/>
      <c r="AQV8" s="320"/>
      <c r="AQW8" s="320"/>
      <c r="AQX8" s="320"/>
      <c r="AQY8" s="320"/>
      <c r="AQZ8" s="320"/>
      <c r="ARA8" s="320"/>
      <c r="ARB8" s="320"/>
      <c r="ARC8" s="320"/>
      <c r="ARD8" s="320"/>
      <c r="ARE8" s="320"/>
      <c r="ARF8" s="320"/>
      <c r="ARG8" s="320"/>
      <c r="ARH8" s="320"/>
      <c r="ARI8" s="320"/>
      <c r="ARJ8" s="320"/>
      <c r="ARK8" s="320"/>
      <c r="ARL8" s="320"/>
      <c r="ARM8" s="320"/>
      <c r="ARN8" s="320"/>
      <c r="ARO8" s="320"/>
      <c r="ARP8" s="320"/>
      <c r="ARQ8" s="320"/>
      <c r="ARR8" s="320"/>
      <c r="ARS8" s="320"/>
      <c r="ART8" s="320"/>
      <c r="ARU8" s="320"/>
      <c r="ARV8" s="320"/>
      <c r="ARW8" s="320"/>
      <c r="ARX8" s="320"/>
      <c r="ARY8" s="320"/>
      <c r="ARZ8" s="320"/>
      <c r="ASA8" s="320"/>
      <c r="ASB8" s="320"/>
      <c r="ASC8" s="320"/>
      <c r="ASD8" s="320"/>
      <c r="ASE8" s="320"/>
      <c r="ASF8" s="320"/>
      <c r="ASG8" s="320"/>
      <c r="ASH8" s="320"/>
      <c r="ASI8" s="320"/>
      <c r="ASJ8" s="320"/>
      <c r="ASK8" s="320"/>
      <c r="ASL8" s="320"/>
      <c r="ASM8" s="320"/>
      <c r="ASN8" s="320"/>
      <c r="ASO8" s="320"/>
      <c r="ASP8" s="320"/>
      <c r="ASQ8" s="320"/>
      <c r="ASR8" s="320"/>
      <c r="ASS8" s="320"/>
      <c r="AST8" s="320"/>
      <c r="ASU8" s="320"/>
      <c r="ASV8" s="320"/>
      <c r="ASW8" s="320"/>
      <c r="ASX8" s="320"/>
      <c r="ASY8" s="320"/>
      <c r="ASZ8" s="320"/>
      <c r="ATA8" s="320"/>
      <c r="ATB8" s="320"/>
      <c r="ATC8" s="320"/>
      <c r="ATD8" s="320"/>
      <c r="ATE8" s="320"/>
      <c r="ATF8" s="320"/>
      <c r="ATG8" s="320"/>
      <c r="ATH8" s="320"/>
      <c r="ATI8" s="320"/>
      <c r="ATJ8" s="320"/>
      <c r="ATK8" s="320"/>
      <c r="ATL8" s="320"/>
      <c r="ATM8" s="320"/>
      <c r="ATN8" s="320"/>
      <c r="ATO8" s="320"/>
      <c r="ATP8" s="320"/>
      <c r="ATQ8" s="320"/>
      <c r="ATR8" s="320"/>
      <c r="ATS8" s="320"/>
      <c r="ATT8" s="320"/>
      <c r="ATU8" s="320"/>
      <c r="ATV8" s="320"/>
      <c r="ATW8" s="320"/>
      <c r="ATX8" s="320"/>
      <c r="ATY8" s="320"/>
      <c r="ATZ8" s="320"/>
      <c r="AUA8" s="320"/>
      <c r="AUB8" s="320"/>
      <c r="AUC8" s="320"/>
      <c r="AUD8" s="320"/>
      <c r="AUE8" s="320"/>
      <c r="AUF8" s="320"/>
      <c r="AUG8" s="320"/>
      <c r="AUH8" s="320"/>
      <c r="AUI8" s="320"/>
      <c r="AUJ8" s="320"/>
      <c r="AUK8" s="320"/>
      <c r="AUL8" s="320"/>
      <c r="AUM8" s="320"/>
      <c r="AUN8" s="320"/>
      <c r="AUO8" s="320"/>
      <c r="AUP8" s="320"/>
      <c r="AUQ8" s="320"/>
      <c r="AUR8" s="320"/>
      <c r="AUS8" s="320"/>
      <c r="AUT8" s="320"/>
      <c r="AUU8" s="320"/>
      <c r="AUV8" s="320"/>
      <c r="AUW8" s="320"/>
      <c r="AUX8" s="320"/>
      <c r="AUY8" s="320"/>
      <c r="AUZ8" s="320"/>
      <c r="AVA8" s="320"/>
      <c r="AVB8" s="320"/>
      <c r="AVC8" s="320"/>
      <c r="AVD8" s="320"/>
      <c r="AVE8" s="320"/>
      <c r="AVF8" s="320"/>
      <c r="AVG8" s="320"/>
      <c r="AVH8" s="320"/>
      <c r="AVI8" s="320"/>
      <c r="AVJ8" s="320"/>
      <c r="AVK8" s="320"/>
      <c r="AVL8" s="320"/>
      <c r="AVM8" s="320"/>
      <c r="AVN8" s="320"/>
      <c r="AVO8" s="320"/>
      <c r="AVP8" s="320"/>
      <c r="AVQ8" s="320"/>
      <c r="AVR8" s="320"/>
      <c r="AVS8" s="320"/>
      <c r="AVT8" s="320"/>
      <c r="AVU8" s="320"/>
      <c r="AVV8" s="320"/>
      <c r="AVW8" s="320"/>
      <c r="AVX8" s="320"/>
      <c r="AVY8" s="320"/>
      <c r="AVZ8" s="320"/>
      <c r="AWA8" s="320"/>
      <c r="AWB8" s="320"/>
      <c r="AWC8" s="320"/>
      <c r="AWD8" s="320"/>
      <c r="AWE8" s="320"/>
      <c r="AWF8" s="320"/>
      <c r="AWG8" s="320"/>
      <c r="AWH8" s="320"/>
      <c r="AWI8" s="320"/>
      <c r="AWJ8" s="320"/>
      <c r="AWK8" s="320"/>
      <c r="AWL8" s="320"/>
      <c r="AWM8" s="320"/>
      <c r="AWN8" s="320"/>
      <c r="AWO8" s="320"/>
      <c r="AWP8" s="320"/>
      <c r="AWQ8" s="320"/>
      <c r="AWR8" s="320"/>
      <c r="AWS8" s="320"/>
      <c r="AWT8" s="320"/>
      <c r="AWU8" s="320"/>
      <c r="AWV8" s="320"/>
      <c r="AWW8" s="320"/>
      <c r="AWX8" s="320"/>
      <c r="AWY8" s="320"/>
      <c r="AWZ8" s="320"/>
      <c r="AXA8" s="320"/>
      <c r="AXB8" s="320"/>
      <c r="AXC8" s="320"/>
      <c r="AXD8" s="320"/>
      <c r="AXE8" s="320"/>
      <c r="AXF8" s="320"/>
      <c r="AXG8" s="320"/>
      <c r="AXH8" s="320"/>
      <c r="AXI8" s="320"/>
      <c r="AXJ8" s="320"/>
      <c r="AXK8" s="320"/>
      <c r="AXL8" s="320"/>
      <c r="AXM8" s="320"/>
      <c r="AXN8" s="320"/>
      <c r="AXO8" s="320"/>
      <c r="AXP8" s="320"/>
      <c r="AXQ8" s="320"/>
      <c r="AXR8" s="320"/>
      <c r="AXS8" s="320"/>
      <c r="AXT8" s="320"/>
      <c r="AXU8" s="320"/>
      <c r="AXV8" s="320"/>
      <c r="AXW8" s="320"/>
      <c r="AXX8" s="320"/>
      <c r="AXY8" s="320"/>
      <c r="AXZ8" s="320"/>
      <c r="AYA8" s="320"/>
      <c r="AYB8" s="320"/>
      <c r="AYC8" s="320"/>
      <c r="AYD8" s="320"/>
      <c r="AYE8" s="320"/>
      <c r="AYF8" s="320"/>
      <c r="AYG8" s="320"/>
      <c r="AYH8" s="320"/>
      <c r="AYI8" s="320"/>
      <c r="AYJ8" s="320"/>
      <c r="AYK8" s="320"/>
      <c r="AYL8" s="320"/>
      <c r="AYM8" s="320"/>
      <c r="AYN8" s="320"/>
      <c r="AYO8" s="320"/>
      <c r="AYP8" s="320"/>
      <c r="AYQ8" s="320"/>
      <c r="AYR8" s="320"/>
      <c r="AYS8" s="320"/>
      <c r="AYT8" s="320"/>
      <c r="AYU8" s="320"/>
      <c r="AYV8" s="320"/>
      <c r="AYW8" s="320"/>
      <c r="AYX8" s="320"/>
      <c r="AYY8" s="320"/>
      <c r="AYZ8" s="320"/>
      <c r="AZA8" s="320"/>
      <c r="AZB8" s="320"/>
      <c r="AZC8" s="320"/>
      <c r="AZD8" s="320"/>
      <c r="AZE8" s="320"/>
      <c r="AZF8" s="320"/>
      <c r="AZG8" s="320"/>
      <c r="AZH8" s="320"/>
      <c r="AZI8" s="320"/>
      <c r="AZJ8" s="320"/>
      <c r="AZK8" s="320"/>
      <c r="AZL8" s="320"/>
      <c r="AZM8" s="320"/>
      <c r="AZN8" s="320"/>
      <c r="AZO8" s="320"/>
      <c r="AZP8" s="320"/>
      <c r="AZQ8" s="320"/>
      <c r="AZR8" s="320"/>
      <c r="AZS8" s="320"/>
      <c r="AZT8" s="320"/>
      <c r="AZU8" s="320"/>
      <c r="AZV8" s="320"/>
      <c r="AZW8" s="320"/>
      <c r="AZX8" s="320"/>
      <c r="AZY8" s="320"/>
      <c r="AZZ8" s="320"/>
      <c r="BAA8" s="320"/>
      <c r="BAB8" s="320"/>
      <c r="BAC8" s="320"/>
      <c r="BAD8" s="320"/>
      <c r="BAE8" s="320"/>
      <c r="BAF8" s="320"/>
      <c r="BAG8" s="320"/>
      <c r="BAH8" s="320"/>
      <c r="BAI8" s="320"/>
      <c r="BAJ8" s="320"/>
      <c r="BAK8" s="320"/>
      <c r="BAL8" s="320"/>
      <c r="BAM8" s="320"/>
      <c r="BAN8" s="320"/>
      <c r="BAO8" s="320"/>
      <c r="BAP8" s="320"/>
      <c r="BAQ8" s="320"/>
      <c r="BAR8" s="320"/>
      <c r="BAS8" s="320"/>
      <c r="BAT8" s="320"/>
      <c r="BAU8" s="320"/>
      <c r="BAV8" s="320"/>
      <c r="BAW8" s="320"/>
      <c r="BAX8" s="320"/>
      <c r="BAY8" s="320"/>
      <c r="BAZ8" s="320"/>
      <c r="BBA8" s="320"/>
      <c r="BBB8" s="320"/>
      <c r="BBC8" s="320"/>
      <c r="BBD8" s="320"/>
      <c r="BBE8" s="320"/>
      <c r="BBF8" s="320"/>
      <c r="BBG8" s="320"/>
      <c r="BBH8" s="320"/>
      <c r="BBI8" s="320"/>
      <c r="BBJ8" s="320"/>
      <c r="BBK8" s="320"/>
      <c r="BBL8" s="320"/>
      <c r="BBM8" s="320"/>
      <c r="BBN8" s="320"/>
      <c r="BBO8" s="320"/>
      <c r="BBP8" s="320"/>
      <c r="BBQ8" s="320"/>
      <c r="BBR8" s="320"/>
      <c r="BBS8" s="320"/>
      <c r="BBT8" s="320"/>
      <c r="BBU8" s="320"/>
      <c r="BBV8" s="320"/>
      <c r="BBW8" s="320"/>
      <c r="BBX8" s="320"/>
      <c r="BBY8" s="320"/>
      <c r="BBZ8" s="320"/>
      <c r="BCA8" s="320"/>
      <c r="BCB8" s="320"/>
      <c r="BCC8" s="320"/>
      <c r="BCD8" s="320"/>
      <c r="BCE8" s="320"/>
      <c r="BCF8" s="320"/>
      <c r="BCG8" s="320"/>
      <c r="BCH8" s="320"/>
      <c r="BCI8" s="320"/>
      <c r="BCJ8" s="320"/>
      <c r="BCK8" s="320"/>
      <c r="BCL8" s="320"/>
      <c r="BCM8" s="320"/>
      <c r="BCN8" s="320"/>
      <c r="BCO8" s="320"/>
      <c r="BCP8" s="320"/>
      <c r="BCQ8" s="320"/>
      <c r="BCR8" s="320"/>
      <c r="BCS8" s="320"/>
      <c r="BCT8" s="320"/>
      <c r="BCU8" s="320"/>
      <c r="BCV8" s="320"/>
      <c r="BCW8" s="320"/>
      <c r="BCX8" s="320"/>
      <c r="BCY8" s="320"/>
      <c r="BCZ8" s="320"/>
      <c r="BDA8" s="320"/>
      <c r="BDB8" s="320"/>
      <c r="BDC8" s="320"/>
      <c r="BDD8" s="320"/>
      <c r="BDE8" s="320"/>
      <c r="BDF8" s="320"/>
      <c r="BDG8" s="320"/>
      <c r="BDH8" s="320"/>
      <c r="BDI8" s="320"/>
      <c r="BDJ8" s="320"/>
      <c r="BDK8" s="320"/>
      <c r="BDL8" s="320"/>
      <c r="BDM8" s="320"/>
      <c r="BDN8" s="320"/>
      <c r="BDO8" s="320"/>
      <c r="BDP8" s="320"/>
      <c r="BDQ8" s="320"/>
      <c r="BDR8" s="320"/>
      <c r="BDS8" s="320"/>
      <c r="BDT8" s="320"/>
      <c r="BDU8" s="320"/>
      <c r="BDV8" s="320"/>
      <c r="BDW8" s="320"/>
      <c r="BDX8" s="320"/>
      <c r="BDY8" s="320"/>
      <c r="BDZ8" s="320"/>
      <c r="BEA8" s="320"/>
      <c r="BEB8" s="320"/>
      <c r="BEC8" s="320"/>
      <c r="BED8" s="320"/>
      <c r="BEE8" s="320"/>
      <c r="BEF8" s="320"/>
      <c r="BEG8" s="320"/>
      <c r="BEH8" s="320"/>
      <c r="BEI8" s="320"/>
      <c r="BEJ8" s="320"/>
      <c r="BEK8" s="320"/>
      <c r="BEL8" s="320"/>
      <c r="BEM8" s="320"/>
      <c r="BEN8" s="320"/>
      <c r="BEO8" s="320"/>
      <c r="BEP8" s="320"/>
      <c r="BEQ8" s="320"/>
      <c r="BER8" s="320"/>
      <c r="BES8" s="320"/>
      <c r="BET8" s="320"/>
      <c r="BEU8" s="320"/>
      <c r="BEV8" s="320"/>
      <c r="BEW8" s="320"/>
      <c r="BEX8" s="320"/>
      <c r="BEY8" s="320"/>
      <c r="BEZ8" s="320"/>
      <c r="BFA8" s="320"/>
      <c r="BFB8" s="320"/>
      <c r="BFC8" s="320"/>
      <c r="BFD8" s="320"/>
      <c r="BFE8" s="320"/>
      <c r="BFF8" s="320"/>
      <c r="BFG8" s="320"/>
      <c r="BFH8" s="320"/>
      <c r="BFI8" s="320"/>
      <c r="BFJ8" s="320"/>
      <c r="BFK8" s="320"/>
      <c r="BFL8" s="320"/>
      <c r="BFM8" s="320"/>
      <c r="BFN8" s="320"/>
      <c r="BFO8" s="320"/>
      <c r="BFP8" s="320"/>
      <c r="BFQ8" s="320"/>
      <c r="BFR8" s="320"/>
      <c r="BFS8" s="320"/>
      <c r="BFT8" s="320"/>
      <c r="BFU8" s="320"/>
      <c r="BFV8" s="320"/>
      <c r="BFW8" s="320"/>
      <c r="BFX8" s="320"/>
      <c r="BFY8" s="320"/>
      <c r="BFZ8" s="320"/>
      <c r="BGA8" s="320"/>
      <c r="BGB8" s="320"/>
      <c r="BGC8" s="320"/>
      <c r="BGD8" s="320"/>
      <c r="BGE8" s="320"/>
      <c r="BGF8" s="320"/>
      <c r="BGG8" s="320"/>
      <c r="BGH8" s="320"/>
      <c r="BGI8" s="320"/>
      <c r="BGJ8" s="320"/>
      <c r="BGK8" s="320"/>
      <c r="BGL8" s="320"/>
      <c r="BGM8" s="320"/>
      <c r="BGN8" s="320"/>
      <c r="BGO8" s="320"/>
      <c r="BGP8" s="320"/>
      <c r="BGQ8" s="320"/>
      <c r="BGR8" s="320"/>
      <c r="BGS8" s="320"/>
      <c r="BGT8" s="320"/>
      <c r="BGU8" s="320"/>
      <c r="BGV8" s="320"/>
      <c r="BGW8" s="320"/>
      <c r="BGX8" s="320"/>
      <c r="BGY8" s="320"/>
      <c r="BGZ8" s="320"/>
      <c r="BHA8" s="320"/>
      <c r="BHB8" s="320"/>
      <c r="BHC8" s="320"/>
      <c r="BHD8" s="320"/>
      <c r="BHE8" s="320"/>
      <c r="BHF8" s="320"/>
      <c r="BHG8" s="320"/>
      <c r="BHH8" s="320"/>
      <c r="BHI8" s="320"/>
      <c r="BHJ8" s="320"/>
      <c r="BHK8" s="320"/>
      <c r="BHL8" s="320"/>
      <c r="BHM8" s="320"/>
      <c r="BHN8" s="320"/>
      <c r="BHO8" s="320"/>
      <c r="BHP8" s="320"/>
      <c r="BHQ8" s="320"/>
      <c r="BHR8" s="320"/>
      <c r="BHS8" s="320"/>
      <c r="BHT8" s="320"/>
      <c r="BHU8" s="320"/>
      <c r="BHV8" s="320"/>
      <c r="BHW8" s="320"/>
      <c r="BHX8" s="320"/>
      <c r="BHY8" s="320"/>
      <c r="BHZ8" s="320"/>
      <c r="BIA8" s="320"/>
      <c r="BIB8" s="320"/>
      <c r="BIC8" s="320"/>
      <c r="BID8" s="320"/>
      <c r="BIE8" s="320"/>
      <c r="BIF8" s="320"/>
      <c r="BIG8" s="320"/>
      <c r="BIH8" s="320"/>
      <c r="BII8" s="320"/>
      <c r="BIJ8" s="320"/>
      <c r="BIK8" s="320"/>
      <c r="BIL8" s="320"/>
      <c r="BIM8" s="320"/>
      <c r="BIN8" s="320"/>
      <c r="BIO8" s="320"/>
      <c r="BIP8" s="320"/>
      <c r="BIQ8" s="320"/>
      <c r="BIR8" s="320"/>
      <c r="BIS8" s="320"/>
      <c r="BIT8" s="320"/>
      <c r="BIU8" s="320"/>
      <c r="BIV8" s="320"/>
      <c r="BIW8" s="320"/>
      <c r="BIX8" s="320"/>
      <c r="BIY8" s="320"/>
      <c r="BIZ8" s="320"/>
      <c r="BJA8" s="320"/>
      <c r="BJB8" s="320"/>
      <c r="BJC8" s="320"/>
      <c r="BJD8" s="320"/>
      <c r="BJE8" s="320"/>
      <c r="BJF8" s="320"/>
      <c r="BJG8" s="320"/>
      <c r="BJH8" s="320"/>
      <c r="BJI8" s="320"/>
      <c r="BJJ8" s="320"/>
      <c r="BJK8" s="320"/>
      <c r="BJL8" s="320"/>
      <c r="BJM8" s="320"/>
      <c r="BJN8" s="320"/>
      <c r="BJO8" s="320"/>
      <c r="BJP8" s="320"/>
      <c r="BJQ8" s="320"/>
      <c r="BJR8" s="320"/>
      <c r="BJS8" s="320"/>
      <c r="BJT8" s="320"/>
      <c r="BJU8" s="320"/>
      <c r="BJV8" s="320"/>
      <c r="BJW8" s="320"/>
      <c r="BJX8" s="320"/>
      <c r="BJY8" s="320"/>
      <c r="BJZ8" s="320"/>
      <c r="BKA8" s="320"/>
      <c r="BKB8" s="320"/>
      <c r="BKC8" s="320"/>
      <c r="BKD8" s="320"/>
      <c r="BKE8" s="320"/>
      <c r="BKF8" s="320"/>
      <c r="BKG8" s="320"/>
      <c r="BKH8" s="320"/>
      <c r="BKI8" s="320"/>
      <c r="BKJ8" s="320"/>
      <c r="BKK8" s="320"/>
      <c r="BKL8" s="320"/>
      <c r="BKM8" s="320"/>
      <c r="BKN8" s="320"/>
      <c r="BKO8" s="320"/>
      <c r="BKP8" s="320"/>
      <c r="BKQ8" s="320"/>
      <c r="BKR8" s="320"/>
      <c r="BKS8" s="320"/>
      <c r="BKT8" s="320"/>
      <c r="BKU8" s="320"/>
      <c r="BKV8" s="320"/>
      <c r="BKW8" s="320"/>
      <c r="BKX8" s="320"/>
      <c r="BKY8" s="320"/>
      <c r="BKZ8" s="320"/>
      <c r="BLA8" s="320"/>
      <c r="BLB8" s="320"/>
      <c r="BLC8" s="320"/>
      <c r="BLD8" s="320"/>
      <c r="BLE8" s="320"/>
      <c r="BLF8" s="320"/>
      <c r="BLG8" s="320"/>
      <c r="BLH8" s="320"/>
      <c r="BLI8" s="320"/>
      <c r="BLJ8" s="320"/>
      <c r="BLK8" s="320"/>
      <c r="BLL8" s="320"/>
      <c r="BLM8" s="320"/>
      <c r="BLN8" s="320"/>
      <c r="BLO8" s="320"/>
      <c r="BLP8" s="320"/>
      <c r="BLQ8" s="320"/>
      <c r="BLR8" s="320"/>
      <c r="BLS8" s="320"/>
      <c r="BLT8" s="320"/>
      <c r="BLU8" s="320"/>
      <c r="BLV8" s="320"/>
      <c r="BLW8" s="320"/>
      <c r="BLX8" s="320"/>
      <c r="BLY8" s="320"/>
      <c r="BLZ8" s="320"/>
      <c r="BMA8" s="320"/>
      <c r="BMB8" s="320"/>
      <c r="BMC8" s="320"/>
      <c r="BMD8" s="320"/>
      <c r="BME8" s="320"/>
      <c r="BMF8" s="320"/>
      <c r="BMG8" s="320"/>
      <c r="BMH8" s="320"/>
      <c r="BMI8" s="320"/>
      <c r="BMJ8" s="320"/>
      <c r="BMK8" s="320"/>
      <c r="BML8" s="320"/>
      <c r="BMM8" s="320"/>
      <c r="BMN8" s="320"/>
      <c r="BMO8" s="320"/>
      <c r="BMP8" s="320"/>
      <c r="BMQ8" s="320"/>
      <c r="BMR8" s="320"/>
      <c r="BMS8" s="320"/>
      <c r="BMT8" s="320"/>
      <c r="BMU8" s="320"/>
      <c r="BMV8" s="320"/>
      <c r="BMW8" s="320"/>
      <c r="BMX8" s="320"/>
      <c r="BMY8" s="320"/>
      <c r="BMZ8" s="320"/>
      <c r="BNA8" s="320"/>
      <c r="BNB8" s="320"/>
      <c r="BNC8" s="320"/>
      <c r="BND8" s="320"/>
      <c r="BNE8" s="320"/>
      <c r="BNF8" s="320"/>
      <c r="BNG8" s="320"/>
      <c r="BNH8" s="320"/>
      <c r="BNI8" s="320"/>
      <c r="BNJ8" s="320"/>
      <c r="BNK8" s="320"/>
      <c r="BNL8" s="320"/>
      <c r="BNM8" s="320"/>
      <c r="BNN8" s="320"/>
      <c r="BNO8" s="320"/>
      <c r="BNP8" s="320"/>
      <c r="BNQ8" s="320"/>
      <c r="BNR8" s="320"/>
      <c r="BNS8" s="320"/>
      <c r="BNT8" s="320"/>
      <c r="BNU8" s="320"/>
      <c r="BNV8" s="320"/>
      <c r="BNW8" s="320"/>
      <c r="BNX8" s="320"/>
      <c r="BNY8" s="320"/>
      <c r="BNZ8" s="320"/>
      <c r="BOA8" s="320"/>
      <c r="BOB8" s="320"/>
      <c r="BOC8" s="320"/>
      <c r="BOD8" s="320"/>
      <c r="BOE8" s="320"/>
      <c r="BOF8" s="320"/>
      <c r="BOG8" s="320"/>
      <c r="BOH8" s="320"/>
      <c r="BOI8" s="320"/>
      <c r="BOJ8" s="320"/>
      <c r="BOK8" s="320"/>
      <c r="BOL8" s="320"/>
      <c r="BOM8" s="320"/>
      <c r="BON8" s="320"/>
      <c r="BOO8" s="320"/>
      <c r="BOP8" s="320"/>
      <c r="BOQ8" s="320"/>
      <c r="BOR8" s="320"/>
      <c r="BOS8" s="320"/>
      <c r="BOT8" s="320"/>
      <c r="BOU8" s="320"/>
      <c r="BOV8" s="320"/>
      <c r="BOW8" s="320"/>
      <c r="BOX8" s="320"/>
      <c r="BOY8" s="320"/>
      <c r="BOZ8" s="320"/>
      <c r="BPA8" s="320"/>
      <c r="BPB8" s="320"/>
      <c r="BPC8" s="320"/>
      <c r="BPD8" s="320"/>
      <c r="BPE8" s="320"/>
      <c r="BPF8" s="320"/>
      <c r="BPG8" s="320"/>
      <c r="BPH8" s="320"/>
      <c r="BPI8" s="320"/>
      <c r="BPJ8" s="320"/>
      <c r="BPK8" s="320"/>
      <c r="BPL8" s="320"/>
      <c r="BPM8" s="320"/>
      <c r="BPN8" s="320"/>
      <c r="BPO8" s="320"/>
      <c r="BPP8" s="320"/>
      <c r="BPQ8" s="320"/>
      <c r="BPR8" s="320"/>
      <c r="BPS8" s="320"/>
      <c r="BPT8" s="320"/>
      <c r="BPU8" s="320"/>
      <c r="BPV8" s="320"/>
      <c r="BPW8" s="320"/>
      <c r="BPX8" s="320"/>
      <c r="BPY8" s="320"/>
      <c r="BPZ8" s="320"/>
      <c r="BQA8" s="320"/>
      <c r="BQB8" s="320"/>
      <c r="BQC8" s="320"/>
      <c r="BQD8" s="320"/>
      <c r="BQE8" s="320"/>
      <c r="BQF8" s="320"/>
      <c r="BQG8" s="320"/>
      <c r="BQH8" s="320"/>
      <c r="BQI8" s="320"/>
      <c r="BQJ8" s="320"/>
      <c r="BQK8" s="320"/>
      <c r="BQL8" s="320"/>
      <c r="BQM8" s="320"/>
      <c r="BQN8" s="320"/>
      <c r="BQO8" s="320"/>
      <c r="BQP8" s="320"/>
      <c r="BQQ8" s="320"/>
      <c r="BQR8" s="320"/>
      <c r="BQS8" s="320"/>
      <c r="BQT8" s="320"/>
      <c r="BQU8" s="320"/>
      <c r="BQV8" s="320"/>
      <c r="BQW8" s="320"/>
      <c r="BQX8" s="320"/>
      <c r="BQY8" s="320"/>
      <c r="BQZ8" s="320"/>
      <c r="BRA8" s="320"/>
      <c r="BRB8" s="320"/>
      <c r="BRC8" s="320"/>
      <c r="BRD8" s="320"/>
      <c r="BRE8" s="320"/>
      <c r="BRF8" s="320"/>
      <c r="BRG8" s="320"/>
      <c r="BRH8" s="320"/>
      <c r="BRI8" s="320"/>
      <c r="BRJ8" s="320"/>
      <c r="BRK8" s="320"/>
      <c r="BRL8" s="320"/>
      <c r="BRM8" s="320"/>
      <c r="BRN8" s="320"/>
      <c r="BRO8" s="320"/>
      <c r="BRP8" s="320"/>
      <c r="BRQ8" s="320"/>
      <c r="BRR8" s="320"/>
      <c r="BRS8" s="320"/>
      <c r="BRT8" s="320"/>
      <c r="BRU8" s="320"/>
      <c r="BRV8" s="320"/>
      <c r="BRW8" s="320"/>
      <c r="BRX8" s="320"/>
      <c r="BRY8" s="320"/>
      <c r="BRZ8" s="320"/>
      <c r="BSA8" s="320"/>
      <c r="BSB8" s="320"/>
      <c r="BSC8" s="320"/>
      <c r="BSD8" s="320"/>
      <c r="BSE8" s="320"/>
      <c r="BSF8" s="320"/>
      <c r="BSG8" s="320"/>
      <c r="BSH8" s="320"/>
      <c r="BSI8" s="320"/>
      <c r="BSJ8" s="320"/>
      <c r="BSK8" s="320"/>
      <c r="BSL8" s="320"/>
      <c r="BSM8" s="320"/>
      <c r="BSN8" s="320"/>
      <c r="BSO8" s="320"/>
      <c r="BSP8" s="320"/>
      <c r="BSQ8" s="320"/>
      <c r="BSR8" s="320"/>
      <c r="BSS8" s="320"/>
      <c r="BST8" s="320"/>
      <c r="BSU8" s="320"/>
      <c r="BSV8" s="320"/>
      <c r="BSW8" s="320"/>
      <c r="BSX8" s="320"/>
      <c r="BSY8" s="320"/>
      <c r="BSZ8" s="320"/>
      <c r="BTA8" s="320"/>
      <c r="BTB8" s="320"/>
      <c r="BTC8" s="320"/>
      <c r="BTD8" s="320"/>
      <c r="BTE8" s="320"/>
      <c r="BTF8" s="320"/>
      <c r="BTG8" s="320"/>
      <c r="BTH8" s="320"/>
      <c r="BTI8" s="320"/>
      <c r="BTJ8" s="320"/>
      <c r="BTK8" s="320"/>
      <c r="BTL8" s="320"/>
      <c r="BTM8" s="320"/>
      <c r="BTN8" s="320"/>
      <c r="BTO8" s="320"/>
      <c r="BTP8" s="320"/>
      <c r="BTQ8" s="320"/>
      <c r="BTR8" s="320"/>
      <c r="BTS8" s="320"/>
      <c r="BTT8" s="320"/>
      <c r="BTU8" s="320"/>
      <c r="BTV8" s="320"/>
      <c r="BTW8" s="320"/>
      <c r="BTX8" s="320"/>
      <c r="BTY8" s="320"/>
      <c r="BTZ8" s="320"/>
      <c r="BUA8" s="320"/>
      <c r="BUB8" s="320"/>
      <c r="BUC8" s="320"/>
      <c r="BUD8" s="320"/>
      <c r="BUE8" s="320"/>
      <c r="BUF8" s="320"/>
      <c r="BUG8" s="320"/>
      <c r="BUH8" s="320"/>
      <c r="BUI8" s="320"/>
      <c r="BUJ8" s="320"/>
      <c r="BUK8" s="320"/>
      <c r="BUL8" s="320"/>
      <c r="BUM8" s="320"/>
      <c r="BUN8" s="320"/>
      <c r="BUO8" s="320"/>
      <c r="BUP8" s="320"/>
      <c r="BUQ8" s="320"/>
      <c r="BUR8" s="320"/>
      <c r="BUS8" s="320"/>
      <c r="BUT8" s="320"/>
      <c r="BUU8" s="320"/>
      <c r="BUV8" s="320"/>
      <c r="BUW8" s="320"/>
      <c r="BUX8" s="320"/>
      <c r="BUY8" s="320"/>
      <c r="BUZ8" s="320"/>
      <c r="BVA8" s="320"/>
      <c r="BVB8" s="320"/>
      <c r="BVC8" s="320"/>
      <c r="BVD8" s="320"/>
      <c r="BVE8" s="320"/>
      <c r="BVF8" s="320"/>
      <c r="BVG8" s="320"/>
      <c r="BVH8" s="320"/>
      <c r="BVI8" s="320"/>
      <c r="BVJ8" s="320"/>
      <c r="BVK8" s="320"/>
      <c r="BVL8" s="320"/>
      <c r="BVM8" s="320"/>
      <c r="BVN8" s="320"/>
      <c r="BVO8" s="320"/>
      <c r="BVP8" s="320"/>
      <c r="BVQ8" s="320"/>
      <c r="BVR8" s="320"/>
      <c r="BVS8" s="320"/>
      <c r="BVT8" s="320"/>
      <c r="BVU8" s="320"/>
      <c r="BVV8" s="320"/>
      <c r="BVW8" s="320"/>
      <c r="BVX8" s="320"/>
      <c r="BVY8" s="320"/>
      <c r="BVZ8" s="320"/>
      <c r="BWA8" s="320"/>
      <c r="BWB8" s="320"/>
      <c r="BWC8" s="320"/>
      <c r="BWD8" s="320"/>
      <c r="BWE8" s="320"/>
      <c r="BWF8" s="320"/>
      <c r="BWG8" s="320"/>
      <c r="BWH8" s="320"/>
      <c r="BWI8" s="320"/>
      <c r="BWJ8" s="320"/>
      <c r="BWK8" s="320"/>
      <c r="BWL8" s="320"/>
      <c r="BWM8" s="320"/>
      <c r="BWN8" s="320"/>
      <c r="BWO8" s="320"/>
      <c r="BWP8" s="320"/>
      <c r="BWQ8" s="320"/>
      <c r="BWR8" s="320"/>
      <c r="BWS8" s="320"/>
      <c r="BWT8" s="320"/>
      <c r="BWU8" s="320"/>
      <c r="BWV8" s="320"/>
      <c r="BWW8" s="320"/>
      <c r="BWX8" s="320"/>
      <c r="BWY8" s="320"/>
      <c r="BWZ8" s="320"/>
      <c r="BXA8" s="320"/>
      <c r="BXB8" s="320"/>
      <c r="BXC8" s="320"/>
      <c r="BXD8" s="320"/>
      <c r="BXE8" s="320"/>
      <c r="BXF8" s="320"/>
      <c r="BXG8" s="320"/>
      <c r="BXH8" s="320"/>
      <c r="BXI8" s="320"/>
      <c r="BXJ8" s="320"/>
      <c r="BXK8" s="320"/>
      <c r="BXL8" s="320"/>
      <c r="BXM8" s="320"/>
      <c r="BXN8" s="320"/>
      <c r="BXO8" s="320"/>
      <c r="BXP8" s="320"/>
      <c r="BXQ8" s="320"/>
      <c r="BXR8" s="320"/>
      <c r="BXS8" s="320"/>
      <c r="BXT8" s="320"/>
      <c r="BXU8" s="320"/>
      <c r="BXV8" s="320"/>
      <c r="BXW8" s="320"/>
      <c r="BXX8" s="320"/>
      <c r="BXY8" s="320"/>
      <c r="BXZ8" s="320"/>
      <c r="BYA8" s="320"/>
      <c r="BYB8" s="320"/>
      <c r="BYC8" s="320"/>
      <c r="BYD8" s="320"/>
      <c r="BYE8" s="320"/>
      <c r="BYF8" s="320"/>
      <c r="BYG8" s="320"/>
      <c r="BYH8" s="320"/>
      <c r="BYI8" s="320"/>
      <c r="BYJ8" s="320"/>
      <c r="BYK8" s="320"/>
      <c r="BYL8" s="320"/>
      <c r="BYM8" s="320"/>
      <c r="BYN8" s="320"/>
      <c r="BYO8" s="320"/>
      <c r="BYP8" s="320"/>
      <c r="BYQ8" s="320"/>
      <c r="BYR8" s="320"/>
      <c r="BYS8" s="320"/>
      <c r="BYT8" s="320"/>
      <c r="BYU8" s="320"/>
      <c r="BYV8" s="320"/>
      <c r="BYW8" s="320"/>
      <c r="BYX8" s="320"/>
      <c r="BYY8" s="320"/>
      <c r="BYZ8" s="320"/>
      <c r="BZA8" s="320"/>
      <c r="BZB8" s="320"/>
      <c r="BZC8" s="320"/>
      <c r="BZD8" s="320"/>
      <c r="BZE8" s="320"/>
      <c r="BZF8" s="320"/>
      <c r="BZG8" s="320"/>
      <c r="BZH8" s="320"/>
      <c r="BZI8" s="320"/>
      <c r="BZJ8" s="320"/>
      <c r="BZK8" s="320"/>
      <c r="BZL8" s="320"/>
      <c r="BZM8" s="320"/>
      <c r="BZN8" s="320"/>
      <c r="BZO8" s="320"/>
      <c r="BZP8" s="320"/>
      <c r="BZQ8" s="320"/>
      <c r="BZR8" s="320"/>
      <c r="BZS8" s="320"/>
      <c r="BZT8" s="320"/>
      <c r="BZU8" s="320"/>
      <c r="BZV8" s="320"/>
      <c r="BZW8" s="320"/>
      <c r="BZX8" s="320"/>
      <c r="BZY8" s="320"/>
      <c r="BZZ8" s="320"/>
      <c r="CAA8" s="320"/>
      <c r="CAB8" s="320"/>
      <c r="CAC8" s="320"/>
      <c r="CAD8" s="320"/>
      <c r="CAE8" s="320"/>
      <c r="CAF8" s="320"/>
      <c r="CAG8" s="320"/>
      <c r="CAH8" s="320"/>
      <c r="CAI8" s="320"/>
      <c r="CAJ8" s="320"/>
      <c r="CAK8" s="320"/>
      <c r="CAL8" s="320"/>
      <c r="CAM8" s="320"/>
      <c r="CAN8" s="320"/>
      <c r="CAO8" s="320"/>
      <c r="CAP8" s="320"/>
      <c r="CAQ8" s="320"/>
      <c r="CAR8" s="320"/>
      <c r="CAS8" s="320"/>
      <c r="CAT8" s="320"/>
      <c r="CAU8" s="320"/>
      <c r="CAV8" s="320"/>
      <c r="CAW8" s="320"/>
      <c r="CAX8" s="320"/>
      <c r="CAY8" s="320"/>
      <c r="CAZ8" s="320"/>
      <c r="CBA8" s="320"/>
      <c r="CBB8" s="320"/>
      <c r="CBC8" s="320"/>
      <c r="CBD8" s="320"/>
      <c r="CBE8" s="320"/>
      <c r="CBF8" s="320"/>
      <c r="CBG8" s="320"/>
      <c r="CBH8" s="320"/>
      <c r="CBI8" s="320"/>
      <c r="CBJ8" s="320"/>
      <c r="CBK8" s="320"/>
      <c r="CBL8" s="320"/>
      <c r="CBM8" s="320"/>
      <c r="CBN8" s="320"/>
      <c r="CBO8" s="320"/>
      <c r="CBP8" s="320"/>
      <c r="CBQ8" s="320"/>
      <c r="CBR8" s="320"/>
      <c r="CBS8" s="320"/>
      <c r="CBT8" s="320"/>
      <c r="CBU8" s="320"/>
      <c r="CBV8" s="320"/>
      <c r="CBW8" s="320"/>
      <c r="CBX8" s="320"/>
      <c r="CBY8" s="320"/>
      <c r="CBZ8" s="320"/>
      <c r="CCA8" s="320"/>
      <c r="CCB8" s="320"/>
      <c r="CCC8" s="320"/>
      <c r="CCD8" s="320"/>
      <c r="CCE8" s="320"/>
      <c r="CCF8" s="320"/>
      <c r="CCG8" s="320"/>
      <c r="CCH8" s="320"/>
      <c r="CCI8" s="320"/>
      <c r="CCJ8" s="320"/>
      <c r="CCK8" s="320"/>
      <c r="CCL8" s="320"/>
      <c r="CCM8" s="320"/>
      <c r="CCN8" s="320"/>
      <c r="CCO8" s="320"/>
      <c r="CCP8" s="320"/>
      <c r="CCQ8" s="320"/>
      <c r="CCR8" s="320"/>
      <c r="CCS8" s="320"/>
      <c r="CCT8" s="320"/>
      <c r="CCU8" s="320"/>
      <c r="CCV8" s="320"/>
      <c r="CCW8" s="320"/>
      <c r="CCX8" s="320"/>
      <c r="CCY8" s="320"/>
      <c r="CCZ8" s="320"/>
      <c r="CDA8" s="320"/>
      <c r="CDB8" s="320"/>
      <c r="CDC8" s="320"/>
      <c r="CDD8" s="320"/>
      <c r="CDE8" s="320"/>
      <c r="CDF8" s="320"/>
      <c r="CDG8" s="320"/>
      <c r="CDH8" s="320"/>
      <c r="CDI8" s="320"/>
      <c r="CDJ8" s="320"/>
      <c r="CDK8" s="320"/>
      <c r="CDL8" s="320"/>
      <c r="CDM8" s="320"/>
      <c r="CDN8" s="320"/>
      <c r="CDO8" s="320"/>
      <c r="CDP8" s="320"/>
      <c r="CDQ8" s="320"/>
      <c r="CDR8" s="320"/>
      <c r="CDS8" s="320"/>
      <c r="CDT8" s="320"/>
      <c r="CDU8" s="320"/>
      <c r="CDV8" s="320"/>
      <c r="CDW8" s="320"/>
      <c r="CDX8" s="320"/>
      <c r="CDY8" s="320"/>
      <c r="CDZ8" s="320"/>
      <c r="CEA8" s="320"/>
      <c r="CEB8" s="320"/>
      <c r="CEC8" s="320"/>
      <c r="CED8" s="320"/>
      <c r="CEE8" s="320"/>
      <c r="CEF8" s="320"/>
      <c r="CEG8" s="320"/>
      <c r="CEH8" s="320"/>
      <c r="CEI8" s="320"/>
      <c r="CEJ8" s="320"/>
      <c r="CEK8" s="320"/>
      <c r="CEL8" s="320"/>
      <c r="CEM8" s="320"/>
      <c r="CEN8" s="320"/>
      <c r="CEO8" s="320"/>
      <c r="CEP8" s="320"/>
      <c r="CEQ8" s="320"/>
      <c r="CER8" s="320"/>
      <c r="CES8" s="320"/>
      <c r="CET8" s="320"/>
      <c r="CEU8" s="320"/>
      <c r="CEV8" s="320"/>
      <c r="CEW8" s="320"/>
      <c r="CEX8" s="320"/>
      <c r="CEY8" s="320"/>
      <c r="CEZ8" s="320"/>
      <c r="CFA8" s="320"/>
      <c r="CFB8" s="320"/>
      <c r="CFC8" s="320"/>
      <c r="CFD8" s="320"/>
      <c r="CFE8" s="320"/>
      <c r="CFF8" s="320"/>
      <c r="CFG8" s="320"/>
      <c r="CFH8" s="320"/>
      <c r="CFI8" s="320"/>
      <c r="CFJ8" s="320"/>
      <c r="CFK8" s="320"/>
      <c r="CFL8" s="320"/>
      <c r="CFM8" s="320"/>
      <c r="CFN8" s="320"/>
      <c r="CFO8" s="320"/>
      <c r="CFP8" s="320"/>
      <c r="CFQ8" s="320"/>
      <c r="CFR8" s="320"/>
      <c r="CFS8" s="320"/>
      <c r="CFT8" s="320"/>
      <c r="CFU8" s="320"/>
      <c r="CFV8" s="320"/>
      <c r="CFW8" s="320"/>
      <c r="CFX8" s="320"/>
      <c r="CFY8" s="320"/>
      <c r="CFZ8" s="320"/>
      <c r="CGA8" s="320"/>
      <c r="CGB8" s="320"/>
      <c r="CGC8" s="320"/>
      <c r="CGD8" s="320"/>
      <c r="CGE8" s="320"/>
      <c r="CGF8" s="320"/>
      <c r="CGG8" s="320"/>
      <c r="CGH8" s="320"/>
      <c r="CGI8" s="320"/>
      <c r="CGJ8" s="320"/>
      <c r="CGK8" s="320"/>
      <c r="CGL8" s="320"/>
      <c r="CGM8" s="320"/>
      <c r="CGN8" s="320"/>
      <c r="CGO8" s="320"/>
      <c r="CGP8" s="320"/>
      <c r="CGQ8" s="320"/>
      <c r="CGR8" s="320"/>
      <c r="CGS8" s="320"/>
      <c r="CGT8" s="320"/>
      <c r="CGU8" s="320"/>
      <c r="CGV8" s="320"/>
      <c r="CGW8" s="320"/>
      <c r="CGX8" s="320"/>
      <c r="CGY8" s="320"/>
      <c r="CGZ8" s="320"/>
      <c r="CHA8" s="320"/>
      <c r="CHB8" s="320"/>
      <c r="CHC8" s="320"/>
      <c r="CHD8" s="320"/>
      <c r="CHE8" s="320"/>
      <c r="CHF8" s="320"/>
      <c r="CHG8" s="320"/>
      <c r="CHH8" s="320"/>
      <c r="CHI8" s="320"/>
      <c r="CHJ8" s="320"/>
      <c r="CHK8" s="320"/>
      <c r="CHL8" s="320"/>
      <c r="CHM8" s="320"/>
      <c r="CHN8" s="320"/>
      <c r="CHO8" s="320"/>
      <c r="CHP8" s="320"/>
      <c r="CHQ8" s="320"/>
      <c r="CHR8" s="320"/>
      <c r="CHS8" s="320"/>
      <c r="CHT8" s="320"/>
      <c r="CHU8" s="320"/>
      <c r="CHV8" s="320"/>
      <c r="CHW8" s="320"/>
      <c r="CHX8" s="320"/>
      <c r="CHY8" s="320"/>
      <c r="CHZ8" s="320"/>
      <c r="CIA8" s="320"/>
      <c r="CIB8" s="320"/>
      <c r="CIC8" s="320"/>
      <c r="CID8" s="320"/>
      <c r="CIE8" s="320"/>
      <c r="CIF8" s="320"/>
      <c r="CIG8" s="320"/>
      <c r="CIH8" s="320"/>
      <c r="CII8" s="320"/>
      <c r="CIJ8" s="320"/>
      <c r="CIK8" s="320"/>
      <c r="CIL8" s="320"/>
      <c r="CIM8" s="320"/>
      <c r="CIN8" s="320"/>
      <c r="CIO8" s="320"/>
      <c r="CIP8" s="320"/>
      <c r="CIQ8" s="320"/>
      <c r="CIR8" s="320"/>
      <c r="CIS8" s="320"/>
      <c r="CIT8" s="320"/>
      <c r="CIU8" s="320"/>
      <c r="CIV8" s="320"/>
      <c r="CIW8" s="320"/>
      <c r="CIX8" s="320"/>
      <c r="CIY8" s="320"/>
      <c r="CIZ8" s="320"/>
      <c r="CJA8" s="320"/>
      <c r="CJB8" s="320"/>
      <c r="CJC8" s="320"/>
      <c r="CJD8" s="320"/>
      <c r="CJE8" s="320"/>
      <c r="CJF8" s="320"/>
      <c r="CJG8" s="320"/>
      <c r="CJH8" s="320"/>
      <c r="CJI8" s="320"/>
      <c r="CJJ8" s="320"/>
      <c r="CJK8" s="320"/>
      <c r="CJL8" s="320"/>
      <c r="CJM8" s="320"/>
      <c r="CJN8" s="320"/>
      <c r="CJO8" s="320"/>
      <c r="CJP8" s="320"/>
      <c r="CJQ8" s="320"/>
      <c r="CJR8" s="320"/>
      <c r="CJS8" s="320"/>
      <c r="CJT8" s="320"/>
      <c r="CJU8" s="320"/>
      <c r="CJV8" s="320"/>
      <c r="CJW8" s="320"/>
      <c r="CJX8" s="320"/>
      <c r="CJY8" s="320"/>
      <c r="CJZ8" s="320"/>
      <c r="CKA8" s="320"/>
      <c r="CKB8" s="320"/>
      <c r="CKC8" s="320"/>
      <c r="CKD8" s="320"/>
      <c r="CKE8" s="320"/>
      <c r="CKF8" s="320"/>
      <c r="CKG8" s="320"/>
      <c r="CKH8" s="320"/>
      <c r="CKI8" s="320"/>
      <c r="CKJ8" s="320"/>
      <c r="CKK8" s="320"/>
      <c r="CKL8" s="320"/>
      <c r="CKM8" s="320"/>
      <c r="CKN8" s="320"/>
      <c r="CKO8" s="320"/>
      <c r="CKP8" s="320"/>
      <c r="CKQ8" s="320"/>
      <c r="CKR8" s="320"/>
      <c r="CKS8" s="320"/>
      <c r="CKT8" s="320"/>
      <c r="CKU8" s="320"/>
      <c r="CKV8" s="320"/>
      <c r="CKW8" s="320"/>
      <c r="CKX8" s="320"/>
      <c r="CKY8" s="320"/>
      <c r="CKZ8" s="320"/>
      <c r="CLA8" s="320"/>
      <c r="CLB8" s="320"/>
      <c r="CLC8" s="320"/>
      <c r="CLD8" s="320"/>
      <c r="CLE8" s="320"/>
      <c r="CLF8" s="320"/>
      <c r="CLG8" s="320"/>
      <c r="CLH8" s="320"/>
      <c r="CLI8" s="320"/>
      <c r="CLJ8" s="320"/>
      <c r="CLK8" s="320"/>
      <c r="CLL8" s="320"/>
      <c r="CLM8" s="320"/>
      <c r="CLN8" s="320"/>
      <c r="CLO8" s="320"/>
      <c r="CLP8" s="320"/>
      <c r="CLQ8" s="320"/>
      <c r="CLR8" s="320"/>
      <c r="CLS8" s="320"/>
      <c r="CLT8" s="320"/>
      <c r="CLU8" s="320"/>
      <c r="CLV8" s="320"/>
      <c r="CLW8" s="320"/>
      <c r="CLX8" s="320"/>
      <c r="CLY8" s="320"/>
      <c r="CLZ8" s="320"/>
      <c r="CMA8" s="320"/>
      <c r="CMB8" s="320"/>
      <c r="CMC8" s="320"/>
      <c r="CMD8" s="320"/>
      <c r="CME8" s="320"/>
      <c r="CMF8" s="320"/>
      <c r="CMG8" s="320"/>
      <c r="CMH8" s="320"/>
      <c r="CMI8" s="320"/>
      <c r="CMJ8" s="320"/>
      <c r="CMK8" s="320"/>
      <c r="CML8" s="320"/>
      <c r="CMM8" s="320"/>
      <c r="CMN8" s="320"/>
      <c r="CMO8" s="320"/>
      <c r="CMP8" s="320"/>
      <c r="CMQ8" s="320"/>
      <c r="CMR8" s="320"/>
      <c r="CMS8" s="320"/>
      <c r="CMT8" s="320"/>
      <c r="CMU8" s="320"/>
      <c r="CMV8" s="320"/>
      <c r="CMW8" s="320"/>
      <c r="CMX8" s="320"/>
      <c r="CMY8" s="320"/>
      <c r="CMZ8" s="320"/>
      <c r="CNA8" s="320"/>
      <c r="CNB8" s="320"/>
      <c r="CNC8" s="320"/>
      <c r="CND8" s="320"/>
      <c r="CNE8" s="320"/>
      <c r="CNF8" s="320"/>
      <c r="CNG8" s="320"/>
      <c r="CNH8" s="320"/>
      <c r="CNI8" s="320"/>
      <c r="CNJ8" s="320"/>
      <c r="CNK8" s="320"/>
      <c r="CNL8" s="320"/>
      <c r="CNM8" s="320"/>
      <c r="CNN8" s="320"/>
      <c r="CNO8" s="320"/>
      <c r="CNP8" s="320"/>
      <c r="CNQ8" s="320"/>
      <c r="CNR8" s="320"/>
      <c r="CNS8" s="320"/>
      <c r="CNT8" s="320"/>
      <c r="CNU8" s="320"/>
      <c r="CNV8" s="320"/>
      <c r="CNW8" s="320"/>
      <c r="CNX8" s="320"/>
      <c r="CNY8" s="320"/>
      <c r="CNZ8" s="320"/>
      <c r="COA8" s="320"/>
      <c r="COB8" s="320"/>
      <c r="COC8" s="320"/>
      <c r="COD8" s="320"/>
      <c r="COE8" s="320"/>
      <c r="COF8" s="320"/>
      <c r="COG8" s="320"/>
      <c r="COH8" s="320"/>
      <c r="COI8" s="320"/>
      <c r="COJ8" s="320"/>
      <c r="COK8" s="320"/>
      <c r="COL8" s="320"/>
      <c r="COM8" s="320"/>
      <c r="CON8" s="320"/>
      <c r="COO8" s="320"/>
      <c r="COP8" s="320"/>
      <c r="COQ8" s="320"/>
      <c r="COR8" s="320"/>
      <c r="COS8" s="320"/>
      <c r="COT8" s="320"/>
      <c r="COU8" s="320"/>
      <c r="COV8" s="320"/>
      <c r="COW8" s="320"/>
      <c r="COX8" s="320"/>
      <c r="COY8" s="320"/>
      <c r="COZ8" s="320"/>
      <c r="CPA8" s="320"/>
      <c r="CPB8" s="320"/>
      <c r="CPC8" s="320"/>
      <c r="CPD8" s="320"/>
      <c r="CPE8" s="320"/>
      <c r="CPF8" s="320"/>
      <c r="CPG8" s="320"/>
      <c r="CPH8" s="320"/>
      <c r="CPI8" s="320"/>
      <c r="CPJ8" s="320"/>
      <c r="CPK8" s="320"/>
      <c r="CPL8" s="320"/>
      <c r="CPM8" s="320"/>
      <c r="CPN8" s="320"/>
      <c r="CPO8" s="320"/>
      <c r="CPP8" s="320"/>
      <c r="CPQ8" s="320"/>
      <c r="CPR8" s="320"/>
      <c r="CPS8" s="320"/>
      <c r="CPT8" s="320"/>
      <c r="CPU8" s="320"/>
      <c r="CPV8" s="320"/>
      <c r="CPW8" s="320"/>
      <c r="CPX8" s="320"/>
      <c r="CPY8" s="320"/>
      <c r="CPZ8" s="320"/>
      <c r="CQA8" s="320"/>
      <c r="CQB8" s="320"/>
      <c r="CQC8" s="320"/>
      <c r="CQD8" s="320"/>
      <c r="CQE8" s="320"/>
      <c r="CQF8" s="320"/>
      <c r="CQG8" s="320"/>
      <c r="CQH8" s="320"/>
      <c r="CQI8" s="320"/>
      <c r="CQJ8" s="320"/>
      <c r="CQK8" s="320"/>
      <c r="CQL8" s="320"/>
      <c r="CQM8" s="320"/>
      <c r="CQN8" s="320"/>
      <c r="CQO8" s="320"/>
      <c r="CQP8" s="320"/>
      <c r="CQQ8" s="320"/>
      <c r="CQR8" s="320"/>
      <c r="CQS8" s="320"/>
      <c r="CQT8" s="320"/>
      <c r="CQU8" s="320"/>
      <c r="CQV8" s="320"/>
      <c r="CQW8" s="320"/>
      <c r="CQX8" s="320"/>
      <c r="CQY8" s="320"/>
      <c r="CQZ8" s="320"/>
      <c r="CRA8" s="320"/>
      <c r="CRB8" s="320"/>
      <c r="CRC8" s="320"/>
      <c r="CRD8" s="320"/>
      <c r="CRE8" s="320"/>
      <c r="CRF8" s="320"/>
      <c r="CRG8" s="320"/>
      <c r="CRH8" s="320"/>
      <c r="CRI8" s="320"/>
      <c r="CRJ8" s="320"/>
      <c r="CRK8" s="320"/>
      <c r="CRL8" s="320"/>
      <c r="CRM8" s="320"/>
      <c r="CRN8" s="320"/>
      <c r="CRO8" s="320"/>
      <c r="CRP8" s="320"/>
      <c r="CRQ8" s="320"/>
      <c r="CRR8" s="320"/>
      <c r="CRS8" s="320"/>
      <c r="CRT8" s="320"/>
      <c r="CRU8" s="320"/>
      <c r="CRV8" s="320"/>
      <c r="CRW8" s="320"/>
      <c r="CRX8" s="320"/>
      <c r="CRY8" s="320"/>
      <c r="CRZ8" s="320"/>
      <c r="CSA8" s="320"/>
      <c r="CSB8" s="320"/>
      <c r="CSC8" s="320"/>
      <c r="CSD8" s="320"/>
      <c r="CSE8" s="320"/>
      <c r="CSF8" s="320"/>
      <c r="CSG8" s="320"/>
      <c r="CSH8" s="320"/>
      <c r="CSI8" s="320"/>
      <c r="CSJ8" s="320"/>
      <c r="CSK8" s="320"/>
      <c r="CSL8" s="320"/>
      <c r="CSM8" s="320"/>
      <c r="CSN8" s="320"/>
      <c r="CSO8" s="320"/>
      <c r="CSP8" s="320"/>
      <c r="CSQ8" s="320"/>
      <c r="CSR8" s="320"/>
      <c r="CSS8" s="320"/>
      <c r="CST8" s="320"/>
      <c r="CSU8" s="320"/>
      <c r="CSV8" s="320"/>
      <c r="CSW8" s="320"/>
      <c r="CSX8" s="320"/>
      <c r="CSY8" s="320"/>
      <c r="CSZ8" s="320"/>
      <c r="CTA8" s="320"/>
      <c r="CTB8" s="320"/>
      <c r="CTC8" s="320"/>
      <c r="CTD8" s="320"/>
      <c r="CTE8" s="320"/>
      <c r="CTF8" s="320"/>
      <c r="CTG8" s="320"/>
      <c r="CTH8" s="320"/>
      <c r="CTI8" s="320"/>
      <c r="CTJ8" s="320"/>
      <c r="CTK8" s="320"/>
      <c r="CTL8" s="320"/>
      <c r="CTM8" s="320"/>
      <c r="CTN8" s="320"/>
      <c r="CTO8" s="320"/>
      <c r="CTP8" s="320"/>
      <c r="CTQ8" s="320"/>
      <c r="CTR8" s="320"/>
      <c r="CTS8" s="320"/>
      <c r="CTT8" s="320"/>
      <c r="CTU8" s="320"/>
      <c r="CTV8" s="320"/>
      <c r="CTW8" s="320"/>
      <c r="CTX8" s="320"/>
      <c r="CTY8" s="320"/>
      <c r="CTZ8" s="320"/>
      <c r="CUA8" s="320"/>
      <c r="CUB8" s="320"/>
      <c r="CUC8" s="320"/>
      <c r="CUD8" s="320"/>
      <c r="CUE8" s="320"/>
      <c r="CUF8" s="320"/>
      <c r="CUG8" s="320"/>
      <c r="CUH8" s="320"/>
      <c r="CUI8" s="320"/>
      <c r="CUJ8" s="320"/>
      <c r="CUK8" s="320"/>
      <c r="CUL8" s="320"/>
      <c r="CUM8" s="320"/>
      <c r="CUN8" s="320"/>
      <c r="CUO8" s="320"/>
      <c r="CUP8" s="320"/>
      <c r="CUQ8" s="320"/>
      <c r="CUR8" s="320"/>
      <c r="CUS8" s="320"/>
      <c r="CUT8" s="320"/>
      <c r="CUU8" s="320"/>
      <c r="CUV8" s="320"/>
      <c r="CUW8" s="320"/>
      <c r="CUX8" s="320"/>
      <c r="CUY8" s="320"/>
      <c r="CUZ8" s="320"/>
      <c r="CVA8" s="320"/>
      <c r="CVB8" s="320"/>
      <c r="CVC8" s="320"/>
      <c r="CVD8" s="320"/>
      <c r="CVE8" s="320"/>
      <c r="CVF8" s="320"/>
      <c r="CVG8" s="320"/>
      <c r="CVH8" s="320"/>
      <c r="CVI8" s="320"/>
      <c r="CVJ8" s="320"/>
      <c r="CVK8" s="320"/>
      <c r="CVL8" s="320"/>
      <c r="CVM8" s="320"/>
      <c r="CVN8" s="320"/>
      <c r="CVO8" s="320"/>
      <c r="CVP8" s="320"/>
      <c r="CVQ8" s="320"/>
      <c r="CVR8" s="320"/>
      <c r="CVS8" s="320"/>
      <c r="CVT8" s="320"/>
      <c r="CVU8" s="320"/>
      <c r="CVV8" s="320"/>
      <c r="CVW8" s="320"/>
      <c r="CVX8" s="320"/>
      <c r="CVY8" s="320"/>
      <c r="CVZ8" s="320"/>
      <c r="CWA8" s="320"/>
      <c r="CWB8" s="320"/>
      <c r="CWC8" s="320"/>
      <c r="CWD8" s="320"/>
      <c r="CWE8" s="320"/>
      <c r="CWF8" s="320"/>
      <c r="CWG8" s="320"/>
      <c r="CWH8" s="320"/>
      <c r="CWI8" s="320"/>
      <c r="CWJ8" s="320"/>
      <c r="CWK8" s="320"/>
      <c r="CWL8" s="320"/>
      <c r="CWM8" s="320"/>
      <c r="CWN8" s="320"/>
      <c r="CWO8" s="320"/>
      <c r="CWP8" s="320"/>
      <c r="CWQ8" s="320"/>
      <c r="CWR8" s="320"/>
      <c r="CWS8" s="320"/>
      <c r="CWT8" s="320"/>
      <c r="CWU8" s="320"/>
      <c r="CWV8" s="320"/>
      <c r="CWW8" s="320"/>
      <c r="CWX8" s="320"/>
      <c r="CWY8" s="320"/>
      <c r="CWZ8" s="320"/>
      <c r="CXA8" s="320"/>
      <c r="CXB8" s="320"/>
      <c r="CXC8" s="320"/>
      <c r="CXD8" s="320"/>
      <c r="CXE8" s="320"/>
      <c r="CXF8" s="320"/>
      <c r="CXG8" s="320"/>
      <c r="CXH8" s="320"/>
      <c r="CXI8" s="320"/>
      <c r="CXJ8" s="320"/>
      <c r="CXK8" s="320"/>
      <c r="CXL8" s="320"/>
      <c r="CXM8" s="320"/>
      <c r="CXN8" s="320"/>
      <c r="CXO8" s="320"/>
      <c r="CXP8" s="320"/>
      <c r="CXQ8" s="320"/>
      <c r="CXR8" s="320"/>
      <c r="CXS8" s="320"/>
      <c r="CXT8" s="320"/>
      <c r="CXU8" s="320"/>
      <c r="CXV8" s="320"/>
      <c r="CXW8" s="320"/>
      <c r="CXX8" s="320"/>
      <c r="CXY8" s="320"/>
      <c r="CXZ8" s="320"/>
      <c r="CYA8" s="320"/>
      <c r="CYB8" s="320"/>
      <c r="CYC8" s="320"/>
      <c r="CYD8" s="320"/>
      <c r="CYE8" s="320"/>
      <c r="CYF8" s="320"/>
      <c r="CYG8" s="320"/>
      <c r="CYH8" s="320"/>
      <c r="CYI8" s="320"/>
      <c r="CYJ8" s="320"/>
      <c r="CYK8" s="320"/>
      <c r="CYL8" s="320"/>
      <c r="CYM8" s="320"/>
      <c r="CYN8" s="320"/>
      <c r="CYO8" s="320"/>
      <c r="CYP8" s="320"/>
      <c r="CYQ8" s="320"/>
      <c r="CYR8" s="320"/>
      <c r="CYS8" s="320"/>
      <c r="CYT8" s="320"/>
      <c r="CYU8" s="320"/>
      <c r="CYV8" s="320"/>
      <c r="CYW8" s="320"/>
      <c r="CYX8" s="320"/>
      <c r="CYY8" s="320"/>
      <c r="CYZ8" s="320"/>
      <c r="CZA8" s="320"/>
      <c r="CZB8" s="320"/>
      <c r="CZC8" s="320"/>
      <c r="CZD8" s="320"/>
      <c r="CZE8" s="320"/>
      <c r="CZF8" s="320"/>
      <c r="CZG8" s="320"/>
      <c r="CZH8" s="320"/>
      <c r="CZI8" s="320"/>
      <c r="CZJ8" s="320"/>
      <c r="CZK8" s="320"/>
      <c r="CZL8" s="320"/>
      <c r="CZM8" s="320"/>
      <c r="CZN8" s="320"/>
      <c r="CZO8" s="320"/>
      <c r="CZP8" s="320"/>
      <c r="CZQ8" s="320"/>
      <c r="CZR8" s="320"/>
      <c r="CZS8" s="320"/>
      <c r="CZT8" s="320"/>
      <c r="CZU8" s="320"/>
      <c r="CZV8" s="320"/>
      <c r="CZW8" s="320"/>
      <c r="CZX8" s="320"/>
      <c r="CZY8" s="320"/>
      <c r="CZZ8" s="320"/>
      <c r="DAA8" s="320"/>
      <c r="DAB8" s="320"/>
      <c r="DAC8" s="320"/>
      <c r="DAD8" s="320"/>
      <c r="DAE8" s="320"/>
      <c r="DAF8" s="320"/>
      <c r="DAG8" s="320"/>
      <c r="DAH8" s="320"/>
      <c r="DAI8" s="320"/>
      <c r="DAJ8" s="320"/>
      <c r="DAK8" s="320"/>
      <c r="DAL8" s="320"/>
      <c r="DAM8" s="320"/>
      <c r="DAN8" s="320"/>
      <c r="DAO8" s="320"/>
      <c r="DAP8" s="320"/>
      <c r="DAQ8" s="320"/>
      <c r="DAR8" s="320"/>
      <c r="DAS8" s="320"/>
      <c r="DAT8" s="320"/>
      <c r="DAU8" s="320"/>
      <c r="DAV8" s="320"/>
      <c r="DAW8" s="320"/>
      <c r="DAX8" s="320"/>
      <c r="DAY8" s="320"/>
      <c r="DAZ8" s="320"/>
      <c r="DBA8" s="320"/>
      <c r="DBB8" s="320"/>
      <c r="DBC8" s="320"/>
      <c r="DBD8" s="320"/>
      <c r="DBE8" s="320"/>
      <c r="DBF8" s="320"/>
      <c r="DBG8" s="320"/>
      <c r="DBH8" s="320"/>
      <c r="DBI8" s="320"/>
      <c r="DBJ8" s="320"/>
      <c r="DBK8" s="320"/>
      <c r="DBL8" s="320"/>
      <c r="DBM8" s="320"/>
      <c r="DBN8" s="320"/>
      <c r="DBO8" s="320"/>
      <c r="DBP8" s="320"/>
      <c r="DBQ8" s="320"/>
      <c r="DBR8" s="320"/>
      <c r="DBS8" s="320"/>
      <c r="DBT8" s="320"/>
      <c r="DBU8" s="320"/>
      <c r="DBV8" s="320"/>
      <c r="DBW8" s="320"/>
      <c r="DBX8" s="320"/>
      <c r="DBY8" s="320"/>
      <c r="DBZ8" s="320"/>
      <c r="DCA8" s="320"/>
      <c r="DCB8" s="320"/>
      <c r="DCC8" s="320"/>
      <c r="DCD8" s="320"/>
      <c r="DCE8" s="320"/>
      <c r="DCF8" s="320"/>
      <c r="DCG8" s="320"/>
      <c r="DCH8" s="320"/>
      <c r="DCI8" s="320"/>
      <c r="DCJ8" s="320"/>
      <c r="DCK8" s="320"/>
      <c r="DCL8" s="320"/>
      <c r="DCM8" s="320"/>
      <c r="DCN8" s="320"/>
      <c r="DCO8" s="320"/>
      <c r="DCP8" s="320"/>
      <c r="DCQ8" s="320"/>
      <c r="DCR8" s="320"/>
      <c r="DCS8" s="320"/>
      <c r="DCT8" s="320"/>
      <c r="DCU8" s="320"/>
      <c r="DCV8" s="320"/>
      <c r="DCW8" s="320"/>
      <c r="DCX8" s="320"/>
      <c r="DCY8" s="320"/>
      <c r="DCZ8" s="320"/>
      <c r="DDA8" s="320"/>
      <c r="DDB8" s="320"/>
      <c r="DDC8" s="320"/>
      <c r="DDD8" s="320"/>
      <c r="DDE8" s="320"/>
      <c r="DDF8" s="320"/>
      <c r="DDG8" s="320"/>
      <c r="DDH8" s="320"/>
      <c r="DDI8" s="320"/>
      <c r="DDJ8" s="320"/>
      <c r="DDK8" s="320"/>
      <c r="DDL8" s="320"/>
      <c r="DDM8" s="320"/>
      <c r="DDN8" s="320"/>
      <c r="DDO8" s="320"/>
      <c r="DDP8" s="320"/>
      <c r="DDQ8" s="320"/>
      <c r="DDR8" s="320"/>
      <c r="DDS8" s="320"/>
      <c r="DDT8" s="320"/>
      <c r="DDU8" s="320"/>
      <c r="DDV8" s="320"/>
      <c r="DDW8" s="320"/>
      <c r="DDX8" s="320"/>
      <c r="DDY8" s="320"/>
      <c r="DDZ8" s="320"/>
      <c r="DEA8" s="320"/>
      <c r="DEB8" s="320"/>
      <c r="DEC8" s="320"/>
      <c r="DED8" s="320"/>
      <c r="DEE8" s="320"/>
      <c r="DEF8" s="320"/>
      <c r="DEG8" s="320"/>
      <c r="DEH8" s="320"/>
      <c r="DEI8" s="320"/>
      <c r="DEJ8" s="320"/>
      <c r="DEK8" s="320"/>
      <c r="DEL8" s="320"/>
      <c r="DEM8" s="320"/>
      <c r="DEN8" s="320"/>
      <c r="DEO8" s="320"/>
      <c r="DEP8" s="320"/>
      <c r="DEQ8" s="320"/>
      <c r="DER8" s="320"/>
      <c r="DES8" s="320"/>
      <c r="DET8" s="320"/>
      <c r="DEU8" s="320"/>
      <c r="DEV8" s="320"/>
      <c r="DEW8" s="320"/>
      <c r="DEX8" s="320"/>
      <c r="DEY8" s="320"/>
      <c r="DEZ8" s="320"/>
      <c r="DFA8" s="320"/>
      <c r="DFB8" s="320"/>
      <c r="DFC8" s="320"/>
      <c r="DFD8" s="320"/>
      <c r="DFE8" s="320"/>
      <c r="DFF8" s="320"/>
      <c r="DFG8" s="320"/>
      <c r="DFH8" s="320"/>
      <c r="DFI8" s="320"/>
      <c r="DFJ8" s="320"/>
      <c r="DFK8" s="320"/>
      <c r="DFL8" s="320"/>
      <c r="DFM8" s="320"/>
      <c r="DFN8" s="320"/>
      <c r="DFO8" s="320"/>
      <c r="DFP8" s="320"/>
      <c r="DFQ8" s="320"/>
      <c r="DFR8" s="320"/>
      <c r="DFS8" s="320"/>
      <c r="DFT8" s="320"/>
      <c r="DFU8" s="320"/>
      <c r="DFV8" s="320"/>
      <c r="DFW8" s="320"/>
      <c r="DFX8" s="320"/>
      <c r="DFY8" s="320"/>
      <c r="DFZ8" s="320"/>
      <c r="DGA8" s="320"/>
      <c r="DGB8" s="320"/>
      <c r="DGC8" s="320"/>
      <c r="DGD8" s="320"/>
      <c r="DGE8" s="320"/>
      <c r="DGF8" s="320"/>
      <c r="DGG8" s="320"/>
      <c r="DGH8" s="320"/>
      <c r="DGI8" s="320"/>
      <c r="DGJ8" s="320"/>
      <c r="DGK8" s="320"/>
      <c r="DGL8" s="320"/>
      <c r="DGM8" s="320"/>
      <c r="DGN8" s="320"/>
      <c r="DGO8" s="320"/>
      <c r="DGP8" s="320"/>
      <c r="DGQ8" s="320"/>
      <c r="DGR8" s="320"/>
      <c r="DGS8" s="320"/>
      <c r="DGT8" s="320"/>
      <c r="DGU8" s="320"/>
      <c r="DGV8" s="320"/>
      <c r="DGW8" s="320"/>
      <c r="DGX8" s="320"/>
      <c r="DGY8" s="320"/>
      <c r="DGZ8" s="320"/>
      <c r="DHA8" s="320"/>
      <c r="DHB8" s="320"/>
      <c r="DHC8" s="320"/>
      <c r="DHD8" s="320"/>
      <c r="DHE8" s="320"/>
      <c r="DHF8" s="320"/>
      <c r="DHG8" s="320"/>
      <c r="DHH8" s="320"/>
      <c r="DHI8" s="320"/>
      <c r="DHJ8" s="320"/>
      <c r="DHK8" s="320"/>
      <c r="DHL8" s="320"/>
      <c r="DHM8" s="320"/>
      <c r="DHN8" s="320"/>
      <c r="DHO8" s="320"/>
      <c r="DHP8" s="320"/>
      <c r="DHQ8" s="320"/>
      <c r="DHR8" s="320"/>
      <c r="DHS8" s="320"/>
      <c r="DHT8" s="320"/>
      <c r="DHU8" s="320"/>
      <c r="DHV8" s="320"/>
      <c r="DHW8" s="320"/>
      <c r="DHX8" s="320"/>
      <c r="DHY8" s="320"/>
      <c r="DHZ8" s="320"/>
      <c r="DIA8" s="320"/>
      <c r="DIB8" s="320"/>
      <c r="DIC8" s="320"/>
      <c r="DID8" s="320"/>
      <c r="DIE8" s="320"/>
      <c r="DIF8" s="320"/>
      <c r="DIG8" s="320"/>
      <c r="DIH8" s="320"/>
      <c r="DII8" s="320"/>
      <c r="DIJ8" s="320"/>
      <c r="DIK8" s="320"/>
      <c r="DIL8" s="320"/>
      <c r="DIM8" s="320"/>
      <c r="DIN8" s="320"/>
      <c r="DIO8" s="320"/>
      <c r="DIP8" s="320"/>
      <c r="DIQ8" s="320"/>
      <c r="DIR8" s="320"/>
      <c r="DIS8" s="320"/>
      <c r="DIT8" s="320"/>
      <c r="DIU8" s="320"/>
      <c r="DIV8" s="320"/>
      <c r="DIW8" s="320"/>
      <c r="DIX8" s="320"/>
      <c r="DIY8" s="320"/>
      <c r="DIZ8" s="320"/>
      <c r="DJA8" s="320"/>
      <c r="DJB8" s="320"/>
      <c r="DJC8" s="320"/>
      <c r="DJD8" s="320"/>
      <c r="DJE8" s="320"/>
      <c r="DJF8" s="320"/>
      <c r="DJG8" s="320"/>
      <c r="DJH8" s="320"/>
      <c r="DJI8" s="320"/>
      <c r="DJJ8" s="320"/>
      <c r="DJK8" s="320"/>
      <c r="DJL8" s="320"/>
      <c r="DJM8" s="320"/>
      <c r="DJN8" s="320"/>
      <c r="DJO8" s="320"/>
      <c r="DJP8" s="320"/>
      <c r="DJQ8" s="320"/>
      <c r="DJR8" s="320"/>
      <c r="DJS8" s="320"/>
      <c r="DJT8" s="320"/>
      <c r="DJU8" s="320"/>
      <c r="DJV8" s="320"/>
      <c r="DJW8" s="320"/>
      <c r="DJX8" s="320"/>
      <c r="DJY8" s="320"/>
      <c r="DJZ8" s="320"/>
      <c r="DKA8" s="320"/>
      <c r="DKB8" s="320"/>
      <c r="DKC8" s="320"/>
      <c r="DKD8" s="320"/>
      <c r="DKE8" s="320"/>
      <c r="DKF8" s="320"/>
      <c r="DKG8" s="320"/>
      <c r="DKH8" s="320"/>
      <c r="DKI8" s="320"/>
      <c r="DKJ8" s="320"/>
      <c r="DKK8" s="320"/>
      <c r="DKL8" s="320"/>
      <c r="DKM8" s="320"/>
      <c r="DKN8" s="320"/>
      <c r="DKO8" s="320"/>
      <c r="DKP8" s="320"/>
      <c r="DKQ8" s="320"/>
      <c r="DKR8" s="320"/>
      <c r="DKS8" s="320"/>
      <c r="DKT8" s="320"/>
      <c r="DKU8" s="320"/>
      <c r="DKV8" s="320"/>
      <c r="DKW8" s="320"/>
      <c r="DKX8" s="320"/>
      <c r="DKY8" s="320"/>
      <c r="DKZ8" s="320"/>
      <c r="DLA8" s="320"/>
      <c r="DLB8" s="320"/>
      <c r="DLC8" s="320"/>
      <c r="DLD8" s="320"/>
      <c r="DLE8" s="320"/>
      <c r="DLF8" s="320"/>
      <c r="DLG8" s="320"/>
      <c r="DLH8" s="320"/>
      <c r="DLI8" s="320"/>
      <c r="DLJ8" s="320"/>
      <c r="DLK8" s="320"/>
      <c r="DLL8" s="320"/>
      <c r="DLM8" s="320"/>
      <c r="DLN8" s="320"/>
      <c r="DLO8" s="320"/>
      <c r="DLP8" s="320"/>
      <c r="DLQ8" s="320"/>
      <c r="DLR8" s="320"/>
      <c r="DLS8" s="320"/>
      <c r="DLT8" s="320"/>
      <c r="DLU8" s="320"/>
      <c r="DLV8" s="320"/>
      <c r="DLW8" s="320"/>
      <c r="DLX8" s="320"/>
      <c r="DLY8" s="320"/>
      <c r="DLZ8" s="320"/>
      <c r="DMA8" s="320"/>
      <c r="DMB8" s="320"/>
      <c r="DMC8" s="320"/>
      <c r="DMD8" s="320"/>
      <c r="DME8" s="320"/>
      <c r="DMF8" s="320"/>
      <c r="DMG8" s="320"/>
      <c r="DMH8" s="320"/>
      <c r="DMI8" s="320"/>
      <c r="DMJ8" s="320"/>
      <c r="DMK8" s="320"/>
      <c r="DML8" s="320"/>
      <c r="DMM8" s="320"/>
      <c r="DMN8" s="320"/>
      <c r="DMO8" s="320"/>
      <c r="DMP8" s="320"/>
      <c r="DMQ8" s="320"/>
      <c r="DMR8" s="320"/>
      <c r="DMS8" s="320"/>
      <c r="DMT8" s="320"/>
      <c r="DMU8" s="320"/>
      <c r="DMV8" s="320"/>
      <c r="DMW8" s="320"/>
      <c r="DMX8" s="320"/>
      <c r="DMY8" s="320"/>
      <c r="DMZ8" s="320"/>
      <c r="DNA8" s="320"/>
      <c r="DNB8" s="320"/>
      <c r="DNC8" s="320"/>
      <c r="DND8" s="320"/>
      <c r="DNE8" s="320"/>
      <c r="DNF8" s="320"/>
      <c r="DNG8" s="320"/>
      <c r="DNH8" s="320"/>
      <c r="DNI8" s="320"/>
      <c r="DNJ8" s="320"/>
      <c r="DNK8" s="320"/>
      <c r="DNL8" s="320"/>
      <c r="DNM8" s="320"/>
      <c r="DNN8" s="320"/>
      <c r="DNO8" s="320"/>
      <c r="DNP8" s="320"/>
      <c r="DNQ8" s="320"/>
      <c r="DNR8" s="320"/>
      <c r="DNS8" s="320"/>
      <c r="DNT8" s="320"/>
      <c r="DNU8" s="320"/>
      <c r="DNV8" s="320"/>
      <c r="DNW8" s="320"/>
      <c r="DNX8" s="320"/>
      <c r="DNY8" s="320"/>
      <c r="DNZ8" s="320"/>
      <c r="DOA8" s="320"/>
      <c r="DOB8" s="320"/>
      <c r="DOC8" s="320"/>
      <c r="DOD8" s="320"/>
      <c r="DOE8" s="320"/>
      <c r="DOF8" s="320"/>
      <c r="DOG8" s="320"/>
      <c r="DOH8" s="320"/>
      <c r="DOI8" s="320"/>
      <c r="DOJ8" s="320"/>
      <c r="DOK8" s="320"/>
      <c r="DOL8" s="320"/>
      <c r="DOM8" s="320"/>
      <c r="DON8" s="320"/>
      <c r="DOO8" s="320"/>
      <c r="DOP8" s="320"/>
      <c r="DOQ8" s="320"/>
      <c r="DOR8" s="320"/>
      <c r="DOS8" s="320"/>
      <c r="DOT8" s="320"/>
      <c r="DOU8" s="320"/>
      <c r="DOV8" s="320"/>
      <c r="DOW8" s="320"/>
      <c r="DOX8" s="320"/>
      <c r="DOY8" s="320"/>
      <c r="DOZ8" s="320"/>
      <c r="DPA8" s="320"/>
      <c r="DPB8" s="320"/>
      <c r="DPC8" s="320"/>
      <c r="DPD8" s="320"/>
      <c r="DPE8" s="320"/>
      <c r="DPF8" s="320"/>
      <c r="DPG8" s="320"/>
      <c r="DPH8" s="320"/>
      <c r="DPI8" s="320"/>
      <c r="DPJ8" s="320"/>
      <c r="DPK8" s="320"/>
      <c r="DPL8" s="320"/>
      <c r="DPM8" s="320"/>
      <c r="DPN8" s="320"/>
      <c r="DPO8" s="320"/>
      <c r="DPP8" s="320"/>
      <c r="DPQ8" s="320"/>
      <c r="DPR8" s="320"/>
      <c r="DPS8" s="320"/>
      <c r="DPT8" s="320"/>
      <c r="DPU8" s="320"/>
      <c r="DPV8" s="320"/>
      <c r="DPW8" s="320"/>
      <c r="DPX8" s="320"/>
      <c r="DPY8" s="320"/>
      <c r="DPZ8" s="320"/>
      <c r="DQA8" s="320"/>
      <c r="DQB8" s="320"/>
      <c r="DQC8" s="320"/>
      <c r="DQD8" s="320"/>
      <c r="DQE8" s="320"/>
      <c r="DQF8" s="320"/>
      <c r="DQG8" s="320"/>
      <c r="DQH8" s="320"/>
      <c r="DQI8" s="320"/>
      <c r="DQJ8" s="320"/>
      <c r="DQK8" s="320"/>
      <c r="DQL8" s="320"/>
      <c r="DQM8" s="320"/>
      <c r="DQN8" s="320"/>
      <c r="DQO8" s="320"/>
      <c r="DQP8" s="320"/>
      <c r="DQQ8" s="320"/>
      <c r="DQR8" s="320"/>
      <c r="DQS8" s="320"/>
      <c r="DQT8" s="320"/>
      <c r="DQU8" s="320"/>
      <c r="DQV8" s="320"/>
      <c r="DQW8" s="320"/>
      <c r="DQX8" s="320"/>
      <c r="DQY8" s="320"/>
      <c r="DQZ8" s="320"/>
      <c r="DRA8" s="320"/>
      <c r="DRB8" s="320"/>
      <c r="DRC8" s="320"/>
      <c r="DRD8" s="320"/>
      <c r="DRE8" s="320"/>
      <c r="DRF8" s="320"/>
      <c r="DRG8" s="320"/>
      <c r="DRH8" s="320"/>
      <c r="DRI8" s="320"/>
      <c r="DRJ8" s="320"/>
      <c r="DRK8" s="320"/>
      <c r="DRL8" s="320"/>
      <c r="DRM8" s="320"/>
      <c r="DRN8" s="320"/>
      <c r="DRO8" s="320"/>
      <c r="DRP8" s="320"/>
      <c r="DRQ8" s="320"/>
      <c r="DRR8" s="320"/>
      <c r="DRS8" s="320"/>
      <c r="DRT8" s="320"/>
      <c r="DRU8" s="320"/>
      <c r="DRV8" s="320"/>
      <c r="DRW8" s="320"/>
      <c r="DRX8" s="320"/>
      <c r="DRY8" s="320"/>
      <c r="DRZ8" s="320"/>
      <c r="DSA8" s="320"/>
      <c r="DSB8" s="320"/>
      <c r="DSC8" s="320"/>
      <c r="DSD8" s="320"/>
      <c r="DSE8" s="320"/>
      <c r="DSF8" s="320"/>
      <c r="DSG8" s="320"/>
      <c r="DSH8" s="320"/>
      <c r="DSI8" s="320"/>
      <c r="DSJ8" s="320"/>
      <c r="DSK8" s="320"/>
      <c r="DSL8" s="320"/>
      <c r="DSM8" s="320"/>
      <c r="DSN8" s="320"/>
      <c r="DSO8" s="320"/>
      <c r="DSP8" s="320"/>
      <c r="DSQ8" s="320"/>
      <c r="DSR8" s="320"/>
      <c r="DSS8" s="320"/>
      <c r="DST8" s="320"/>
      <c r="DSU8" s="320"/>
      <c r="DSV8" s="320"/>
      <c r="DSW8" s="320"/>
      <c r="DSX8" s="320"/>
      <c r="DSY8" s="320"/>
      <c r="DSZ8" s="320"/>
      <c r="DTA8" s="320"/>
      <c r="DTB8" s="320"/>
      <c r="DTC8" s="320"/>
      <c r="DTD8" s="320"/>
      <c r="DTE8" s="320"/>
      <c r="DTF8" s="320"/>
      <c r="DTG8" s="320"/>
      <c r="DTH8" s="320"/>
      <c r="DTI8" s="320"/>
      <c r="DTJ8" s="320"/>
      <c r="DTK8" s="320"/>
      <c r="DTL8" s="320"/>
      <c r="DTM8" s="320"/>
      <c r="DTN8" s="320"/>
      <c r="DTO8" s="320"/>
      <c r="DTP8" s="320"/>
      <c r="DTQ8" s="320"/>
      <c r="DTR8" s="320"/>
      <c r="DTS8" s="320"/>
      <c r="DTT8" s="320"/>
      <c r="DTU8" s="320"/>
      <c r="DTV8" s="320"/>
      <c r="DTW8" s="320"/>
      <c r="DTX8" s="320"/>
      <c r="DTY8" s="320"/>
      <c r="DTZ8" s="320"/>
      <c r="DUA8" s="320"/>
      <c r="DUB8" s="320"/>
      <c r="DUC8" s="320"/>
      <c r="DUD8" s="320"/>
      <c r="DUE8" s="320"/>
      <c r="DUF8" s="320"/>
      <c r="DUG8" s="320"/>
      <c r="DUH8" s="320"/>
      <c r="DUI8" s="320"/>
      <c r="DUJ8" s="320"/>
      <c r="DUK8" s="320"/>
      <c r="DUL8" s="320"/>
      <c r="DUM8" s="320"/>
      <c r="DUN8" s="320"/>
      <c r="DUO8" s="320"/>
      <c r="DUP8" s="320"/>
      <c r="DUQ8" s="320"/>
      <c r="DUR8" s="320"/>
      <c r="DUS8" s="320"/>
      <c r="DUT8" s="320"/>
      <c r="DUU8" s="320"/>
      <c r="DUV8" s="320"/>
      <c r="DUW8" s="320"/>
      <c r="DUX8" s="320"/>
      <c r="DUY8" s="320"/>
      <c r="DUZ8" s="320"/>
      <c r="DVA8" s="320"/>
      <c r="DVB8" s="320"/>
      <c r="DVC8" s="320"/>
      <c r="DVD8" s="320"/>
      <c r="DVE8" s="320"/>
      <c r="DVF8" s="320"/>
      <c r="DVG8" s="320"/>
      <c r="DVH8" s="320"/>
      <c r="DVI8" s="320"/>
      <c r="DVJ8" s="320"/>
      <c r="DVK8" s="320"/>
      <c r="DVL8" s="320"/>
      <c r="DVM8" s="320"/>
      <c r="DVN8" s="320"/>
      <c r="DVO8" s="320"/>
      <c r="DVP8" s="320"/>
      <c r="DVQ8" s="320"/>
      <c r="DVR8" s="320"/>
      <c r="DVS8" s="320"/>
      <c r="DVT8" s="320"/>
      <c r="DVU8" s="320"/>
      <c r="DVV8" s="320"/>
      <c r="DVW8" s="320"/>
      <c r="DVX8" s="320"/>
      <c r="DVY8" s="320"/>
      <c r="DVZ8" s="320"/>
      <c r="DWA8" s="320"/>
      <c r="DWB8" s="320"/>
      <c r="DWC8" s="320"/>
      <c r="DWD8" s="320"/>
      <c r="DWE8" s="320"/>
      <c r="DWF8" s="320"/>
      <c r="DWG8" s="320"/>
      <c r="DWH8" s="320"/>
      <c r="DWI8" s="320"/>
      <c r="DWJ8" s="320"/>
      <c r="DWK8" s="320"/>
      <c r="DWL8" s="320"/>
      <c r="DWM8" s="320"/>
      <c r="DWN8" s="320"/>
      <c r="DWO8" s="320"/>
      <c r="DWP8" s="320"/>
      <c r="DWQ8" s="320"/>
      <c r="DWR8" s="320"/>
      <c r="DWS8" s="320"/>
      <c r="DWT8" s="320"/>
      <c r="DWU8" s="320"/>
      <c r="DWV8" s="320"/>
      <c r="DWW8" s="320"/>
      <c r="DWX8" s="320"/>
      <c r="DWY8" s="320"/>
      <c r="DWZ8" s="320"/>
      <c r="DXA8" s="320"/>
      <c r="DXB8" s="320"/>
      <c r="DXC8" s="320"/>
      <c r="DXD8" s="320"/>
      <c r="DXE8" s="320"/>
      <c r="DXF8" s="320"/>
      <c r="DXG8" s="320"/>
      <c r="DXH8" s="320"/>
      <c r="DXI8" s="320"/>
      <c r="DXJ8" s="320"/>
      <c r="DXK8" s="320"/>
      <c r="DXL8" s="320"/>
      <c r="DXM8" s="320"/>
      <c r="DXN8" s="320"/>
      <c r="DXO8" s="320"/>
      <c r="DXP8" s="320"/>
      <c r="DXQ8" s="320"/>
      <c r="DXR8" s="320"/>
      <c r="DXS8" s="320"/>
      <c r="DXT8" s="320"/>
      <c r="DXU8" s="320"/>
      <c r="DXV8" s="320"/>
      <c r="DXW8" s="320"/>
      <c r="DXX8" s="320"/>
      <c r="DXY8" s="320"/>
      <c r="DXZ8" s="320"/>
      <c r="DYA8" s="320"/>
      <c r="DYB8" s="320"/>
      <c r="DYC8" s="320"/>
      <c r="DYD8" s="320"/>
      <c r="DYE8" s="320"/>
      <c r="DYF8" s="320"/>
      <c r="DYG8" s="320"/>
      <c r="DYH8" s="320"/>
      <c r="DYI8" s="320"/>
      <c r="DYJ8" s="320"/>
      <c r="DYK8" s="320"/>
      <c r="DYL8" s="320"/>
      <c r="DYM8" s="320"/>
      <c r="DYN8" s="320"/>
      <c r="DYO8" s="320"/>
      <c r="DYP8" s="320"/>
      <c r="DYQ8" s="320"/>
      <c r="DYR8" s="320"/>
      <c r="DYS8" s="320"/>
      <c r="DYT8" s="320"/>
      <c r="DYU8" s="320"/>
      <c r="DYV8" s="320"/>
      <c r="DYW8" s="320"/>
      <c r="DYX8" s="320"/>
      <c r="DYY8" s="320"/>
      <c r="DYZ8" s="320"/>
      <c r="DZA8" s="320"/>
      <c r="DZB8" s="320"/>
      <c r="DZC8" s="320"/>
      <c r="DZD8" s="320"/>
      <c r="DZE8" s="320"/>
      <c r="DZF8" s="320"/>
      <c r="DZG8" s="320"/>
      <c r="DZH8" s="320"/>
      <c r="DZI8" s="320"/>
      <c r="DZJ8" s="320"/>
      <c r="DZK8" s="320"/>
      <c r="DZL8" s="320"/>
      <c r="DZM8" s="320"/>
      <c r="DZN8" s="320"/>
      <c r="DZO8" s="320"/>
      <c r="DZP8" s="320"/>
      <c r="DZQ8" s="320"/>
      <c r="DZR8" s="320"/>
      <c r="DZS8" s="320"/>
      <c r="DZT8" s="320"/>
      <c r="DZU8" s="320"/>
      <c r="DZV8" s="320"/>
      <c r="DZW8" s="320"/>
      <c r="DZX8" s="320"/>
      <c r="DZY8" s="320"/>
      <c r="DZZ8" s="320"/>
      <c r="EAA8" s="320"/>
      <c r="EAB8" s="320"/>
      <c r="EAC8" s="320"/>
      <c r="EAD8" s="320"/>
      <c r="EAE8" s="320"/>
      <c r="EAF8" s="320"/>
      <c r="EAG8" s="320"/>
      <c r="EAH8" s="320"/>
      <c r="EAI8" s="320"/>
      <c r="EAJ8" s="320"/>
      <c r="EAK8" s="320"/>
      <c r="EAL8" s="320"/>
      <c r="EAM8" s="320"/>
      <c r="EAN8" s="320"/>
      <c r="EAO8" s="320"/>
      <c r="EAP8" s="320"/>
      <c r="EAQ8" s="320"/>
      <c r="EAR8" s="320"/>
      <c r="EAS8" s="320"/>
      <c r="EAT8" s="320"/>
      <c r="EAU8" s="320"/>
      <c r="EAV8" s="320"/>
      <c r="EAW8" s="320"/>
      <c r="EAX8" s="320"/>
      <c r="EAY8" s="320"/>
      <c r="EAZ8" s="320"/>
      <c r="EBA8" s="320"/>
      <c r="EBB8" s="320"/>
      <c r="EBC8" s="320"/>
      <c r="EBD8" s="320"/>
      <c r="EBE8" s="320"/>
      <c r="EBF8" s="320"/>
      <c r="EBG8" s="320"/>
      <c r="EBH8" s="320"/>
      <c r="EBI8" s="320"/>
      <c r="EBJ8" s="320"/>
      <c r="EBK8" s="320"/>
      <c r="EBL8" s="320"/>
      <c r="EBM8" s="320"/>
      <c r="EBN8" s="320"/>
      <c r="EBO8" s="320"/>
      <c r="EBP8" s="320"/>
      <c r="EBQ8" s="320"/>
      <c r="EBR8" s="320"/>
      <c r="EBS8" s="320"/>
      <c r="EBT8" s="320"/>
      <c r="EBU8" s="320"/>
      <c r="EBV8" s="320"/>
      <c r="EBW8" s="320"/>
      <c r="EBX8" s="320"/>
      <c r="EBY8" s="320"/>
      <c r="EBZ8" s="320"/>
      <c r="ECA8" s="320"/>
      <c r="ECB8" s="320"/>
      <c r="ECC8" s="320"/>
      <c r="ECD8" s="320"/>
      <c r="ECE8" s="320"/>
      <c r="ECF8" s="320"/>
      <c r="ECG8" s="320"/>
      <c r="ECH8" s="320"/>
      <c r="ECI8" s="320"/>
      <c r="ECJ8" s="320"/>
      <c r="ECK8" s="320"/>
      <c r="ECL8" s="320"/>
      <c r="ECM8" s="320"/>
      <c r="ECN8" s="320"/>
      <c r="ECO8" s="320"/>
      <c r="ECP8" s="320"/>
      <c r="ECQ8" s="320"/>
      <c r="ECR8" s="320"/>
      <c r="ECS8" s="320"/>
      <c r="ECT8" s="320"/>
      <c r="ECU8" s="320"/>
      <c r="ECV8" s="320"/>
      <c r="ECW8" s="320"/>
      <c r="ECX8" s="320"/>
      <c r="ECY8" s="320"/>
      <c r="ECZ8" s="320"/>
      <c r="EDA8" s="320"/>
      <c r="EDB8" s="320"/>
      <c r="EDC8" s="320"/>
      <c r="EDD8" s="320"/>
      <c r="EDE8" s="320"/>
      <c r="EDF8" s="320"/>
      <c r="EDG8" s="320"/>
      <c r="EDH8" s="320"/>
      <c r="EDI8" s="320"/>
      <c r="EDJ8" s="320"/>
      <c r="EDK8" s="320"/>
      <c r="EDL8" s="320"/>
      <c r="EDM8" s="320"/>
      <c r="EDN8" s="320"/>
      <c r="EDO8" s="320"/>
      <c r="EDP8" s="320"/>
      <c r="EDQ8" s="320"/>
      <c r="EDR8" s="320"/>
      <c r="EDS8" s="320"/>
      <c r="EDT8" s="320"/>
      <c r="EDU8" s="320"/>
      <c r="EDV8" s="320"/>
      <c r="EDW8" s="320"/>
      <c r="EDX8" s="320"/>
      <c r="EDY8" s="320"/>
      <c r="EDZ8" s="320"/>
      <c r="EEA8" s="320"/>
      <c r="EEB8" s="320"/>
      <c r="EEC8" s="320"/>
      <c r="EED8" s="320"/>
      <c r="EEE8" s="320"/>
      <c r="EEF8" s="320"/>
      <c r="EEG8" s="320"/>
      <c r="EEH8" s="320"/>
      <c r="EEI8" s="320"/>
      <c r="EEJ8" s="320"/>
      <c r="EEK8" s="320"/>
      <c r="EEL8" s="320"/>
      <c r="EEM8" s="320"/>
      <c r="EEN8" s="320"/>
      <c r="EEO8" s="320"/>
      <c r="EEP8" s="320"/>
      <c r="EEQ8" s="320"/>
      <c r="EER8" s="320"/>
      <c r="EES8" s="320"/>
      <c r="EET8" s="320"/>
      <c r="EEU8" s="320"/>
      <c r="EEV8" s="320"/>
      <c r="EEW8" s="320"/>
      <c r="EEX8" s="320"/>
      <c r="EEY8" s="320"/>
      <c r="EEZ8" s="320"/>
      <c r="EFA8" s="320"/>
      <c r="EFB8" s="320"/>
      <c r="EFC8" s="320"/>
      <c r="EFD8" s="320"/>
      <c r="EFE8" s="320"/>
      <c r="EFF8" s="320"/>
      <c r="EFG8" s="320"/>
      <c r="EFH8" s="320"/>
      <c r="EFI8" s="320"/>
      <c r="EFJ8" s="320"/>
      <c r="EFK8" s="320"/>
      <c r="EFL8" s="320"/>
      <c r="EFM8" s="320"/>
      <c r="EFN8" s="320"/>
      <c r="EFO8" s="320"/>
      <c r="EFP8" s="320"/>
      <c r="EFQ8" s="320"/>
      <c r="EFR8" s="320"/>
      <c r="EFS8" s="320"/>
      <c r="EFT8" s="320"/>
      <c r="EFU8" s="320"/>
      <c r="EFV8" s="320"/>
      <c r="EFW8" s="320"/>
      <c r="EFX8" s="320"/>
      <c r="EFY8" s="320"/>
      <c r="EFZ8" s="320"/>
      <c r="EGA8" s="320"/>
      <c r="EGB8" s="320"/>
      <c r="EGC8" s="320"/>
      <c r="EGD8" s="320"/>
      <c r="EGE8" s="320"/>
      <c r="EGF8" s="320"/>
      <c r="EGG8" s="320"/>
      <c r="EGH8" s="320"/>
      <c r="EGI8" s="320"/>
      <c r="EGJ8" s="320"/>
      <c r="EGK8" s="320"/>
      <c r="EGL8" s="320"/>
      <c r="EGM8" s="320"/>
      <c r="EGN8" s="320"/>
      <c r="EGO8" s="320"/>
      <c r="EGP8" s="320"/>
      <c r="EGQ8" s="320"/>
      <c r="EGR8" s="320"/>
      <c r="EGS8" s="320"/>
      <c r="EGT8" s="320"/>
      <c r="EGU8" s="320"/>
      <c r="EGV8" s="320"/>
      <c r="EGW8" s="320"/>
      <c r="EGX8" s="320"/>
      <c r="EGY8" s="320"/>
      <c r="EGZ8" s="320"/>
      <c r="EHA8" s="320"/>
      <c r="EHB8" s="320"/>
      <c r="EHC8" s="320"/>
      <c r="EHD8" s="320"/>
      <c r="EHE8" s="320"/>
      <c r="EHF8" s="320"/>
      <c r="EHG8" s="320"/>
      <c r="EHH8" s="320"/>
      <c r="EHI8" s="320"/>
      <c r="EHJ8" s="320"/>
      <c r="EHK8" s="320"/>
      <c r="EHL8" s="320"/>
      <c r="EHM8" s="320"/>
      <c r="EHN8" s="320"/>
      <c r="EHO8" s="320"/>
      <c r="EHP8" s="320"/>
      <c r="EHQ8" s="320"/>
      <c r="EHR8" s="320"/>
      <c r="EHS8" s="320"/>
      <c r="EHT8" s="320"/>
      <c r="EHU8" s="320"/>
      <c r="EHV8" s="320"/>
      <c r="EHW8" s="320"/>
      <c r="EHX8" s="320"/>
      <c r="EHY8" s="320"/>
      <c r="EHZ8" s="320"/>
      <c r="EIA8" s="320"/>
      <c r="EIB8" s="320"/>
      <c r="EIC8" s="320"/>
      <c r="EID8" s="320"/>
      <c r="EIE8" s="320"/>
      <c r="EIF8" s="320"/>
      <c r="EIG8" s="320"/>
      <c r="EIH8" s="320"/>
      <c r="EII8" s="320"/>
      <c r="EIJ8" s="320"/>
      <c r="EIK8" s="320"/>
      <c r="EIL8" s="320"/>
      <c r="EIM8" s="320"/>
      <c r="EIN8" s="320"/>
      <c r="EIO8" s="320"/>
      <c r="EIP8" s="320"/>
      <c r="EIQ8" s="320"/>
      <c r="EIR8" s="320"/>
      <c r="EIS8" s="320"/>
      <c r="EIT8" s="320"/>
      <c r="EIU8" s="320"/>
      <c r="EIV8" s="320"/>
      <c r="EIW8" s="320"/>
      <c r="EIX8" s="320"/>
      <c r="EIY8" s="320"/>
      <c r="EIZ8" s="320"/>
      <c r="EJA8" s="320"/>
      <c r="EJB8" s="320"/>
      <c r="EJC8" s="320"/>
      <c r="EJD8" s="320"/>
      <c r="EJE8" s="320"/>
      <c r="EJF8" s="320"/>
      <c r="EJG8" s="320"/>
      <c r="EJH8" s="320"/>
      <c r="EJI8" s="320"/>
      <c r="EJJ8" s="320"/>
      <c r="EJK8" s="320"/>
      <c r="EJL8" s="320"/>
      <c r="EJM8" s="320"/>
      <c r="EJN8" s="320"/>
      <c r="EJO8" s="320"/>
      <c r="EJP8" s="320"/>
      <c r="EJQ8" s="320"/>
      <c r="EJR8" s="320"/>
      <c r="EJS8" s="320"/>
      <c r="EJT8" s="320"/>
      <c r="EJU8" s="320"/>
      <c r="EJV8" s="320"/>
      <c r="EJW8" s="320"/>
      <c r="EJX8" s="320"/>
      <c r="EJY8" s="320"/>
      <c r="EJZ8" s="320"/>
      <c r="EKA8" s="320"/>
      <c r="EKB8" s="320"/>
      <c r="EKC8" s="320"/>
      <c r="EKD8" s="320"/>
      <c r="EKE8" s="320"/>
      <c r="EKF8" s="320"/>
      <c r="EKG8" s="320"/>
      <c r="EKH8" s="320"/>
      <c r="EKI8" s="320"/>
      <c r="EKJ8" s="320"/>
      <c r="EKK8" s="320"/>
      <c r="EKL8" s="320"/>
      <c r="EKM8" s="320"/>
      <c r="EKN8" s="320"/>
      <c r="EKO8" s="320"/>
      <c r="EKP8" s="320"/>
      <c r="EKQ8" s="320"/>
      <c r="EKR8" s="320"/>
      <c r="EKS8" s="320"/>
      <c r="EKT8" s="320"/>
      <c r="EKU8" s="320"/>
      <c r="EKV8" s="320"/>
      <c r="EKW8" s="320"/>
      <c r="EKX8" s="320"/>
      <c r="EKY8" s="320"/>
      <c r="EKZ8" s="320"/>
      <c r="ELA8" s="320"/>
      <c r="ELB8" s="320"/>
      <c r="ELC8" s="320"/>
      <c r="ELD8" s="320"/>
      <c r="ELE8" s="320"/>
      <c r="ELF8" s="320"/>
      <c r="ELG8" s="320"/>
      <c r="ELH8" s="320"/>
      <c r="ELI8" s="320"/>
      <c r="ELJ8" s="320"/>
      <c r="ELK8" s="320"/>
      <c r="ELL8" s="320"/>
      <c r="ELM8" s="320"/>
      <c r="ELN8" s="320"/>
      <c r="ELO8" s="320"/>
      <c r="ELP8" s="320"/>
      <c r="ELQ8" s="320"/>
      <c r="ELR8" s="320"/>
      <c r="ELS8" s="320"/>
      <c r="ELT8" s="320"/>
      <c r="ELU8" s="320"/>
      <c r="ELV8" s="320"/>
      <c r="ELW8" s="320"/>
      <c r="ELX8" s="320"/>
      <c r="ELY8" s="320"/>
      <c r="ELZ8" s="320"/>
      <c r="EMA8" s="320"/>
      <c r="EMB8" s="320"/>
      <c r="EMC8" s="320"/>
      <c r="EMD8" s="320"/>
      <c r="EME8" s="320"/>
      <c r="EMF8" s="320"/>
      <c r="EMG8" s="320"/>
      <c r="EMH8" s="320"/>
      <c r="EMI8" s="320"/>
      <c r="EMJ8" s="320"/>
      <c r="EMK8" s="320"/>
      <c r="EML8" s="320"/>
      <c r="EMM8" s="320"/>
      <c r="EMN8" s="320"/>
      <c r="EMO8" s="320"/>
      <c r="EMP8" s="320"/>
      <c r="EMQ8" s="320"/>
      <c r="EMR8" s="320"/>
      <c r="EMS8" s="320"/>
      <c r="EMT8" s="320"/>
      <c r="EMU8" s="320"/>
      <c r="EMV8" s="320"/>
      <c r="EMW8" s="320"/>
      <c r="EMX8" s="320"/>
      <c r="EMY8" s="320"/>
      <c r="EMZ8" s="320"/>
      <c r="ENA8" s="320"/>
      <c r="ENB8" s="320"/>
      <c r="ENC8" s="320"/>
      <c r="END8" s="320"/>
      <c r="ENE8" s="320"/>
      <c r="ENF8" s="320"/>
      <c r="ENG8" s="320"/>
      <c r="ENH8" s="320"/>
      <c r="ENI8" s="320"/>
      <c r="ENJ8" s="320"/>
      <c r="ENK8" s="320"/>
      <c r="ENL8" s="320"/>
      <c r="ENM8" s="320"/>
      <c r="ENN8" s="320"/>
      <c r="ENO8" s="320"/>
      <c r="ENP8" s="320"/>
      <c r="ENQ8" s="320"/>
      <c r="ENR8" s="320"/>
      <c r="ENS8" s="320"/>
      <c r="ENT8" s="320"/>
      <c r="ENU8" s="320"/>
      <c r="ENV8" s="320"/>
      <c r="ENW8" s="320"/>
      <c r="ENX8" s="320"/>
      <c r="ENY8" s="320"/>
      <c r="ENZ8" s="320"/>
      <c r="EOA8" s="320"/>
      <c r="EOB8" s="320"/>
      <c r="EOC8" s="320"/>
      <c r="EOD8" s="320"/>
      <c r="EOE8" s="320"/>
      <c r="EOF8" s="320"/>
      <c r="EOG8" s="320"/>
      <c r="EOH8" s="320"/>
      <c r="EOI8" s="320"/>
      <c r="EOJ8" s="320"/>
      <c r="EOK8" s="320"/>
      <c r="EOL8" s="320"/>
      <c r="EOM8" s="320"/>
      <c r="EON8" s="320"/>
      <c r="EOO8" s="320"/>
      <c r="EOP8" s="320"/>
      <c r="EOQ8" s="320"/>
      <c r="EOR8" s="320"/>
      <c r="EOS8" s="320"/>
      <c r="EOT8" s="320"/>
      <c r="EOU8" s="320"/>
      <c r="EOV8" s="320"/>
      <c r="EOW8" s="320"/>
      <c r="EOX8" s="320"/>
      <c r="EOY8" s="320"/>
      <c r="EOZ8" s="320"/>
      <c r="EPA8" s="320"/>
      <c r="EPB8" s="320"/>
      <c r="EPC8" s="320"/>
      <c r="EPD8" s="320"/>
      <c r="EPE8" s="320"/>
      <c r="EPF8" s="320"/>
      <c r="EPG8" s="320"/>
      <c r="EPH8" s="320"/>
      <c r="EPI8" s="320"/>
      <c r="EPJ8" s="320"/>
      <c r="EPK8" s="320"/>
      <c r="EPL8" s="320"/>
      <c r="EPM8" s="320"/>
      <c r="EPN8" s="320"/>
      <c r="EPO8" s="320"/>
      <c r="EPP8" s="320"/>
      <c r="EPQ8" s="320"/>
      <c r="EPR8" s="320"/>
      <c r="EPS8" s="320"/>
      <c r="EPT8" s="320"/>
      <c r="EPU8" s="320"/>
      <c r="EPV8" s="320"/>
      <c r="EPW8" s="320"/>
      <c r="EPX8" s="320"/>
      <c r="EPY8" s="320"/>
      <c r="EPZ8" s="320"/>
      <c r="EQA8" s="320"/>
      <c r="EQB8" s="320"/>
      <c r="EQC8" s="320"/>
      <c r="EQD8" s="320"/>
      <c r="EQE8" s="320"/>
      <c r="EQF8" s="320"/>
      <c r="EQG8" s="320"/>
      <c r="EQH8" s="320"/>
      <c r="EQI8" s="320"/>
      <c r="EQJ8" s="320"/>
      <c r="EQK8" s="320"/>
      <c r="EQL8" s="320"/>
      <c r="EQM8" s="320"/>
      <c r="EQN8" s="320"/>
      <c r="EQO8" s="320"/>
      <c r="EQP8" s="320"/>
      <c r="EQQ8" s="320"/>
      <c r="EQR8" s="320"/>
      <c r="EQS8" s="320"/>
      <c r="EQT8" s="320"/>
      <c r="EQU8" s="320"/>
      <c r="EQV8" s="320"/>
      <c r="EQW8" s="320"/>
      <c r="EQX8" s="320"/>
      <c r="EQY8" s="320"/>
      <c r="EQZ8" s="320"/>
      <c r="ERA8" s="320"/>
      <c r="ERB8" s="320"/>
      <c r="ERC8" s="320"/>
      <c r="ERD8" s="320"/>
      <c r="ERE8" s="320"/>
      <c r="ERF8" s="320"/>
      <c r="ERG8" s="320"/>
      <c r="ERH8" s="320"/>
      <c r="ERI8" s="320"/>
      <c r="ERJ8" s="320"/>
      <c r="ERK8" s="320"/>
      <c r="ERL8" s="320"/>
      <c r="ERM8" s="320"/>
      <c r="ERN8" s="320"/>
      <c r="ERO8" s="320"/>
      <c r="ERP8" s="320"/>
      <c r="ERQ8" s="320"/>
      <c r="ERR8" s="320"/>
      <c r="ERS8" s="320"/>
      <c r="ERT8" s="320"/>
      <c r="ERU8" s="320"/>
      <c r="ERV8" s="320"/>
      <c r="ERW8" s="320"/>
      <c r="ERX8" s="320"/>
      <c r="ERY8" s="320"/>
      <c r="ERZ8" s="320"/>
      <c r="ESA8" s="320"/>
      <c r="ESB8" s="320"/>
      <c r="ESC8" s="320"/>
      <c r="ESD8" s="320"/>
      <c r="ESE8" s="320"/>
      <c r="ESF8" s="320"/>
      <c r="ESG8" s="320"/>
      <c r="ESH8" s="320"/>
      <c r="ESI8" s="320"/>
      <c r="ESJ8" s="320"/>
      <c r="ESK8" s="320"/>
      <c r="ESL8" s="320"/>
      <c r="ESM8" s="320"/>
      <c r="ESN8" s="320"/>
      <c r="ESO8" s="320"/>
      <c r="ESP8" s="320"/>
      <c r="ESQ8" s="320"/>
      <c r="ESR8" s="320"/>
      <c r="ESS8" s="320"/>
      <c r="EST8" s="320"/>
      <c r="ESU8" s="320"/>
      <c r="ESV8" s="320"/>
      <c r="ESW8" s="320"/>
      <c r="ESX8" s="320"/>
      <c r="ESY8" s="320"/>
      <c r="ESZ8" s="320"/>
      <c r="ETA8" s="320"/>
      <c r="ETB8" s="320"/>
      <c r="ETC8" s="320"/>
      <c r="ETD8" s="320"/>
      <c r="ETE8" s="320"/>
      <c r="ETF8" s="320"/>
      <c r="ETG8" s="320"/>
      <c r="ETH8" s="320"/>
      <c r="ETI8" s="320"/>
      <c r="ETJ8" s="320"/>
      <c r="ETK8" s="320"/>
      <c r="ETL8" s="320"/>
      <c r="ETM8" s="320"/>
      <c r="ETN8" s="320"/>
      <c r="ETO8" s="320"/>
      <c r="ETP8" s="320"/>
      <c r="ETQ8" s="320"/>
      <c r="ETR8" s="320"/>
      <c r="ETS8" s="320"/>
      <c r="ETT8" s="320"/>
      <c r="ETU8" s="320"/>
      <c r="ETV8" s="320"/>
      <c r="ETW8" s="320"/>
      <c r="ETX8" s="320"/>
      <c r="ETY8" s="320"/>
      <c r="ETZ8" s="320"/>
      <c r="EUA8" s="320"/>
      <c r="EUB8" s="320"/>
      <c r="EUC8" s="320"/>
      <c r="EUD8" s="320"/>
      <c r="EUE8" s="320"/>
      <c r="EUF8" s="320"/>
      <c r="EUG8" s="320"/>
      <c r="EUH8" s="320"/>
      <c r="EUI8" s="320"/>
      <c r="EUJ8" s="320"/>
      <c r="EUK8" s="320"/>
      <c r="EUL8" s="320"/>
      <c r="EUM8" s="320"/>
      <c r="EUN8" s="320"/>
      <c r="EUO8" s="320"/>
      <c r="EUP8" s="320"/>
      <c r="EUQ8" s="320"/>
      <c r="EUR8" s="320"/>
      <c r="EUS8" s="320"/>
      <c r="EUT8" s="320"/>
      <c r="EUU8" s="320"/>
      <c r="EUV8" s="320"/>
      <c r="EUW8" s="320"/>
      <c r="EUX8" s="320"/>
      <c r="EUY8" s="320"/>
      <c r="EUZ8" s="320"/>
      <c r="EVA8" s="320"/>
      <c r="EVB8" s="320"/>
      <c r="EVC8" s="320"/>
      <c r="EVD8" s="320"/>
      <c r="EVE8" s="320"/>
      <c r="EVF8" s="320"/>
      <c r="EVG8" s="320"/>
      <c r="EVH8" s="320"/>
      <c r="EVI8" s="320"/>
      <c r="EVJ8" s="320"/>
      <c r="EVK8" s="320"/>
      <c r="EVL8" s="320"/>
      <c r="EVM8" s="320"/>
      <c r="EVN8" s="320"/>
      <c r="EVO8" s="320"/>
      <c r="EVP8" s="320"/>
      <c r="EVQ8" s="320"/>
      <c r="EVR8" s="320"/>
      <c r="EVS8" s="320"/>
      <c r="EVT8" s="320"/>
      <c r="EVU8" s="320"/>
      <c r="EVV8" s="320"/>
      <c r="EVW8" s="320"/>
      <c r="EVX8" s="320"/>
      <c r="EVY8" s="320"/>
      <c r="EVZ8" s="320"/>
      <c r="EWA8" s="320"/>
      <c r="EWB8" s="320"/>
      <c r="EWC8" s="320"/>
      <c r="EWD8" s="320"/>
      <c r="EWE8" s="320"/>
      <c r="EWF8" s="320"/>
      <c r="EWG8" s="320"/>
      <c r="EWH8" s="320"/>
      <c r="EWI8" s="320"/>
      <c r="EWJ8" s="320"/>
      <c r="EWK8" s="320"/>
      <c r="EWL8" s="320"/>
      <c r="EWM8" s="320"/>
      <c r="EWN8" s="320"/>
      <c r="EWO8" s="320"/>
      <c r="EWP8" s="320"/>
      <c r="EWQ8" s="320"/>
      <c r="EWR8" s="320"/>
      <c r="EWS8" s="320"/>
      <c r="EWT8" s="320"/>
      <c r="EWU8" s="320"/>
      <c r="EWV8" s="320"/>
      <c r="EWW8" s="320"/>
      <c r="EWX8" s="320"/>
      <c r="EWY8" s="320"/>
      <c r="EWZ8" s="320"/>
      <c r="EXA8" s="320"/>
      <c r="EXB8" s="320"/>
      <c r="EXC8" s="320"/>
      <c r="EXD8" s="320"/>
      <c r="EXE8" s="320"/>
      <c r="EXF8" s="320"/>
      <c r="EXG8" s="320"/>
      <c r="EXH8" s="320"/>
      <c r="EXI8" s="320"/>
      <c r="EXJ8" s="320"/>
      <c r="EXK8" s="320"/>
      <c r="EXL8" s="320"/>
      <c r="EXM8" s="320"/>
      <c r="EXN8" s="320"/>
      <c r="EXO8" s="320"/>
      <c r="EXP8" s="320"/>
      <c r="EXQ8" s="320"/>
      <c r="EXR8" s="320"/>
      <c r="EXS8" s="320"/>
      <c r="EXT8" s="320"/>
      <c r="EXU8" s="320"/>
      <c r="EXV8" s="320"/>
      <c r="EXW8" s="320"/>
      <c r="EXX8" s="320"/>
      <c r="EXY8" s="320"/>
      <c r="EXZ8" s="320"/>
      <c r="EYA8" s="320"/>
      <c r="EYB8" s="320"/>
      <c r="EYC8" s="320"/>
      <c r="EYD8" s="320"/>
      <c r="EYE8" s="320"/>
      <c r="EYF8" s="320"/>
      <c r="EYG8" s="320"/>
      <c r="EYH8" s="320"/>
      <c r="EYI8" s="320"/>
      <c r="EYJ8" s="320"/>
      <c r="EYK8" s="320"/>
      <c r="EYL8" s="320"/>
      <c r="EYM8" s="320"/>
      <c r="EYN8" s="320"/>
      <c r="EYO8" s="320"/>
      <c r="EYP8" s="320"/>
      <c r="EYQ8" s="320"/>
      <c r="EYR8" s="320"/>
      <c r="EYS8" s="320"/>
      <c r="EYT8" s="320"/>
      <c r="EYU8" s="320"/>
      <c r="EYV8" s="320"/>
      <c r="EYW8" s="320"/>
      <c r="EYX8" s="320"/>
      <c r="EYY8" s="320"/>
      <c r="EYZ8" s="320"/>
      <c r="EZA8" s="320"/>
      <c r="EZB8" s="320"/>
      <c r="EZC8" s="320"/>
      <c r="EZD8" s="320"/>
      <c r="EZE8" s="320"/>
      <c r="EZF8" s="320"/>
      <c r="EZG8" s="320"/>
      <c r="EZH8" s="320"/>
      <c r="EZI8" s="320"/>
      <c r="EZJ8" s="320"/>
      <c r="EZK8" s="320"/>
      <c r="EZL8" s="320"/>
      <c r="EZM8" s="320"/>
      <c r="EZN8" s="320"/>
      <c r="EZO8" s="320"/>
      <c r="EZP8" s="320"/>
      <c r="EZQ8" s="320"/>
      <c r="EZR8" s="320"/>
      <c r="EZS8" s="320"/>
      <c r="EZT8" s="320"/>
      <c r="EZU8" s="320"/>
      <c r="EZV8" s="320"/>
      <c r="EZW8" s="320"/>
      <c r="EZX8" s="320"/>
      <c r="EZY8" s="320"/>
      <c r="EZZ8" s="320"/>
      <c r="FAA8" s="320"/>
      <c r="FAB8" s="320"/>
      <c r="FAC8" s="320"/>
      <c r="FAD8" s="320"/>
      <c r="FAE8" s="320"/>
      <c r="FAF8" s="320"/>
      <c r="FAG8" s="320"/>
      <c r="FAH8" s="320"/>
      <c r="FAI8" s="320"/>
      <c r="FAJ8" s="320"/>
      <c r="FAK8" s="320"/>
      <c r="FAL8" s="320"/>
      <c r="FAM8" s="320"/>
      <c r="FAN8" s="320"/>
      <c r="FAO8" s="320"/>
      <c r="FAP8" s="320"/>
      <c r="FAQ8" s="320"/>
      <c r="FAR8" s="320"/>
      <c r="FAS8" s="320"/>
      <c r="FAT8" s="320"/>
      <c r="FAU8" s="320"/>
      <c r="FAV8" s="320"/>
      <c r="FAW8" s="320"/>
      <c r="FAX8" s="320"/>
      <c r="FAY8" s="320"/>
      <c r="FAZ8" s="320"/>
      <c r="FBA8" s="320"/>
      <c r="FBB8" s="320"/>
      <c r="FBC8" s="320"/>
      <c r="FBD8" s="320"/>
      <c r="FBE8" s="320"/>
      <c r="FBF8" s="320"/>
      <c r="FBG8" s="320"/>
      <c r="FBH8" s="320"/>
      <c r="FBI8" s="320"/>
      <c r="FBJ8" s="320"/>
      <c r="FBK8" s="320"/>
      <c r="FBL8" s="320"/>
      <c r="FBM8" s="320"/>
      <c r="FBN8" s="320"/>
      <c r="FBO8" s="320"/>
      <c r="FBP8" s="320"/>
      <c r="FBQ8" s="320"/>
      <c r="FBR8" s="320"/>
      <c r="FBS8" s="320"/>
      <c r="FBT8" s="320"/>
      <c r="FBU8" s="320"/>
      <c r="FBV8" s="320"/>
      <c r="FBW8" s="320"/>
      <c r="FBX8" s="320"/>
      <c r="FBY8" s="320"/>
      <c r="FBZ8" s="320"/>
      <c r="FCA8" s="320"/>
      <c r="FCB8" s="320"/>
      <c r="FCC8" s="320"/>
      <c r="FCD8" s="320"/>
      <c r="FCE8" s="320"/>
      <c r="FCF8" s="320"/>
      <c r="FCG8" s="320"/>
      <c r="FCH8" s="320"/>
      <c r="FCI8" s="320"/>
      <c r="FCJ8" s="320"/>
      <c r="FCK8" s="320"/>
      <c r="FCL8" s="320"/>
      <c r="FCM8" s="320"/>
      <c r="FCN8" s="320"/>
      <c r="FCO8" s="320"/>
      <c r="FCP8" s="320"/>
      <c r="FCQ8" s="320"/>
      <c r="FCR8" s="320"/>
      <c r="FCS8" s="320"/>
      <c r="FCT8" s="320"/>
      <c r="FCU8" s="320"/>
      <c r="FCV8" s="320"/>
      <c r="FCW8" s="320"/>
      <c r="FCX8" s="320"/>
      <c r="FCY8" s="320"/>
      <c r="FCZ8" s="320"/>
      <c r="FDA8" s="320"/>
      <c r="FDB8" s="320"/>
      <c r="FDC8" s="320"/>
      <c r="FDD8" s="320"/>
      <c r="FDE8" s="320"/>
      <c r="FDF8" s="320"/>
      <c r="FDG8" s="320"/>
      <c r="FDH8" s="320"/>
      <c r="FDI8" s="320"/>
      <c r="FDJ8" s="320"/>
      <c r="FDK8" s="320"/>
      <c r="FDL8" s="320"/>
      <c r="FDM8" s="320"/>
      <c r="FDN8" s="320"/>
      <c r="FDO8" s="320"/>
      <c r="FDP8" s="320"/>
      <c r="FDQ8" s="320"/>
      <c r="FDR8" s="320"/>
      <c r="FDS8" s="320"/>
      <c r="FDT8" s="320"/>
      <c r="FDU8" s="320"/>
      <c r="FDV8" s="320"/>
      <c r="FDW8" s="320"/>
      <c r="FDX8" s="320"/>
      <c r="FDY8" s="320"/>
      <c r="FDZ8" s="320"/>
      <c r="FEA8" s="320"/>
      <c r="FEB8" s="320"/>
      <c r="FEC8" s="320"/>
      <c r="FED8" s="320"/>
      <c r="FEE8" s="320"/>
      <c r="FEF8" s="320"/>
      <c r="FEG8" s="320"/>
      <c r="FEH8" s="320"/>
      <c r="FEI8" s="320"/>
      <c r="FEJ8" s="320"/>
      <c r="FEK8" s="320"/>
      <c r="FEL8" s="320"/>
      <c r="FEM8" s="320"/>
      <c r="FEN8" s="320"/>
      <c r="FEO8" s="320"/>
      <c r="FEP8" s="320"/>
      <c r="FEQ8" s="320"/>
      <c r="FER8" s="320"/>
      <c r="FES8" s="320"/>
      <c r="FET8" s="320"/>
      <c r="FEU8" s="320"/>
      <c r="FEV8" s="320"/>
      <c r="FEW8" s="320"/>
      <c r="FEX8" s="320"/>
      <c r="FEY8" s="320"/>
      <c r="FEZ8" s="320"/>
      <c r="FFA8" s="320"/>
      <c r="FFB8" s="320"/>
      <c r="FFC8" s="320"/>
      <c r="FFD8" s="320"/>
      <c r="FFE8" s="320"/>
      <c r="FFF8" s="320"/>
      <c r="FFG8" s="320"/>
      <c r="FFH8" s="320"/>
      <c r="FFI8" s="320"/>
      <c r="FFJ8" s="320"/>
      <c r="FFK8" s="320"/>
      <c r="FFL8" s="320"/>
      <c r="FFM8" s="320"/>
      <c r="FFN8" s="320"/>
      <c r="FFO8" s="320"/>
      <c r="FFP8" s="320"/>
      <c r="FFQ8" s="320"/>
      <c r="FFR8" s="320"/>
      <c r="FFS8" s="320"/>
      <c r="FFT8" s="320"/>
      <c r="FFU8" s="320"/>
      <c r="FFV8" s="320"/>
      <c r="FFW8" s="320"/>
      <c r="FFX8" s="320"/>
      <c r="FFY8" s="320"/>
      <c r="FFZ8" s="320"/>
      <c r="FGA8" s="320"/>
      <c r="FGB8" s="320"/>
      <c r="FGC8" s="320"/>
      <c r="FGD8" s="320"/>
      <c r="FGE8" s="320"/>
      <c r="FGF8" s="320"/>
      <c r="FGG8" s="320"/>
      <c r="FGH8" s="320"/>
      <c r="FGI8" s="320"/>
      <c r="FGJ8" s="320"/>
      <c r="FGK8" s="320"/>
      <c r="FGL8" s="320"/>
      <c r="FGM8" s="320"/>
      <c r="FGN8" s="320"/>
      <c r="FGO8" s="320"/>
      <c r="FGP8" s="320"/>
      <c r="FGQ8" s="320"/>
      <c r="FGR8" s="320"/>
      <c r="FGS8" s="320"/>
      <c r="FGT8" s="320"/>
      <c r="FGU8" s="320"/>
      <c r="FGV8" s="320"/>
      <c r="FGW8" s="320"/>
      <c r="FGX8" s="320"/>
      <c r="FGY8" s="320"/>
      <c r="FGZ8" s="320"/>
      <c r="FHA8" s="320"/>
      <c r="FHB8" s="320"/>
      <c r="FHC8" s="320"/>
      <c r="FHD8" s="320"/>
      <c r="FHE8" s="320"/>
      <c r="FHF8" s="320"/>
      <c r="FHG8" s="320"/>
      <c r="FHH8" s="320"/>
      <c r="FHI8" s="320"/>
      <c r="FHJ8" s="320"/>
      <c r="FHK8" s="320"/>
      <c r="FHL8" s="320"/>
      <c r="FHM8" s="320"/>
      <c r="FHN8" s="320"/>
      <c r="FHO8" s="320"/>
      <c r="FHP8" s="320"/>
      <c r="FHQ8" s="320"/>
      <c r="FHR8" s="320"/>
      <c r="FHS8" s="320"/>
      <c r="FHT8" s="320"/>
      <c r="FHU8" s="320"/>
      <c r="FHV8" s="320"/>
      <c r="FHW8" s="320"/>
      <c r="FHX8" s="320"/>
      <c r="FHY8" s="320"/>
      <c r="FHZ8" s="320"/>
      <c r="FIA8" s="320"/>
      <c r="FIB8" s="320"/>
      <c r="FIC8" s="320"/>
      <c r="FID8" s="320"/>
      <c r="FIE8" s="320"/>
      <c r="FIF8" s="320"/>
      <c r="FIG8" s="320"/>
      <c r="FIH8" s="320"/>
      <c r="FII8" s="320"/>
      <c r="FIJ8" s="320"/>
      <c r="FIK8" s="320"/>
      <c r="FIL8" s="320"/>
      <c r="FIM8" s="320"/>
      <c r="FIN8" s="320"/>
      <c r="FIO8" s="320"/>
      <c r="FIP8" s="320"/>
      <c r="FIQ8" s="320"/>
      <c r="FIR8" s="320"/>
      <c r="FIS8" s="320"/>
      <c r="FIT8" s="320"/>
      <c r="FIU8" s="320"/>
      <c r="FIV8" s="320"/>
      <c r="FIW8" s="320"/>
      <c r="FIX8" s="320"/>
      <c r="FIY8" s="320"/>
      <c r="FIZ8" s="320"/>
      <c r="FJA8" s="320"/>
      <c r="FJB8" s="320"/>
      <c r="FJC8" s="320"/>
      <c r="FJD8" s="320"/>
      <c r="FJE8" s="320"/>
      <c r="FJF8" s="320"/>
      <c r="FJG8" s="320"/>
      <c r="FJH8" s="320"/>
      <c r="FJI8" s="320"/>
      <c r="FJJ8" s="320"/>
      <c r="FJK8" s="320"/>
      <c r="FJL8" s="320"/>
      <c r="FJM8" s="320"/>
      <c r="FJN8" s="320"/>
      <c r="FJO8" s="320"/>
      <c r="FJP8" s="320"/>
      <c r="FJQ8" s="320"/>
      <c r="FJR8" s="320"/>
      <c r="FJS8" s="320"/>
      <c r="FJT8" s="320"/>
      <c r="FJU8" s="320"/>
      <c r="FJV8" s="320"/>
      <c r="FJW8" s="320"/>
      <c r="FJX8" s="320"/>
      <c r="FJY8" s="320"/>
      <c r="FJZ8" s="320"/>
      <c r="FKA8" s="320"/>
      <c r="FKB8" s="320"/>
      <c r="FKC8" s="320"/>
      <c r="FKD8" s="320"/>
      <c r="FKE8" s="320"/>
      <c r="FKF8" s="320"/>
      <c r="FKG8" s="320"/>
      <c r="FKH8" s="320"/>
      <c r="FKI8" s="320"/>
      <c r="FKJ8" s="320"/>
      <c r="FKK8" s="320"/>
      <c r="FKL8" s="320"/>
      <c r="FKM8" s="320"/>
      <c r="FKN8" s="320"/>
      <c r="FKO8" s="320"/>
      <c r="FKP8" s="320"/>
      <c r="FKQ8" s="320"/>
      <c r="FKR8" s="320"/>
      <c r="FKS8" s="320"/>
      <c r="FKT8" s="320"/>
      <c r="FKU8" s="320"/>
      <c r="FKV8" s="320"/>
      <c r="FKW8" s="320"/>
      <c r="FKX8" s="320"/>
      <c r="FKY8" s="320"/>
      <c r="FKZ8" s="320"/>
      <c r="FLA8" s="320"/>
      <c r="FLB8" s="320"/>
      <c r="FLC8" s="320"/>
      <c r="FLD8" s="320"/>
      <c r="FLE8" s="320"/>
      <c r="FLF8" s="320"/>
      <c r="FLG8" s="320"/>
      <c r="FLH8" s="320"/>
      <c r="FLI8" s="320"/>
      <c r="FLJ8" s="320"/>
      <c r="FLK8" s="320"/>
      <c r="FLL8" s="320"/>
      <c r="FLM8" s="320"/>
      <c r="FLN8" s="320"/>
      <c r="FLO8" s="320"/>
      <c r="FLP8" s="320"/>
      <c r="FLQ8" s="320"/>
      <c r="FLR8" s="320"/>
      <c r="FLS8" s="320"/>
      <c r="FLT8" s="320"/>
      <c r="FLU8" s="320"/>
      <c r="FLV8" s="320"/>
      <c r="FLW8" s="320"/>
      <c r="FLX8" s="320"/>
      <c r="FLY8" s="320"/>
      <c r="FLZ8" s="320"/>
      <c r="FMA8" s="320"/>
      <c r="FMB8" s="320"/>
      <c r="FMC8" s="320"/>
      <c r="FMD8" s="320"/>
      <c r="FME8" s="320"/>
      <c r="FMF8" s="320"/>
      <c r="FMG8" s="320"/>
      <c r="FMH8" s="320"/>
      <c r="FMI8" s="320"/>
      <c r="FMJ8" s="320"/>
      <c r="FMK8" s="320"/>
      <c r="FML8" s="320"/>
      <c r="FMM8" s="320"/>
      <c r="FMN8" s="320"/>
      <c r="FMO8" s="320"/>
      <c r="FMP8" s="320"/>
      <c r="FMQ8" s="320"/>
      <c r="FMR8" s="320"/>
      <c r="FMS8" s="320"/>
      <c r="FMT8" s="320"/>
      <c r="FMU8" s="320"/>
      <c r="FMV8" s="320"/>
      <c r="FMW8" s="320"/>
      <c r="FMX8" s="320"/>
      <c r="FMY8" s="320"/>
      <c r="FMZ8" s="320"/>
      <c r="FNA8" s="320"/>
      <c r="FNB8" s="320"/>
      <c r="FNC8" s="320"/>
      <c r="FND8" s="320"/>
      <c r="FNE8" s="320"/>
      <c r="FNF8" s="320"/>
      <c r="FNG8" s="320"/>
      <c r="FNH8" s="320"/>
      <c r="FNI8" s="320"/>
      <c r="FNJ8" s="320"/>
      <c r="FNK8" s="320"/>
      <c r="FNL8" s="320"/>
      <c r="FNM8" s="320"/>
      <c r="FNN8" s="320"/>
      <c r="FNO8" s="320"/>
      <c r="FNP8" s="320"/>
      <c r="FNQ8" s="320"/>
      <c r="FNR8" s="320"/>
      <c r="FNS8" s="320"/>
      <c r="FNT8" s="320"/>
      <c r="FNU8" s="320"/>
      <c r="FNV8" s="320"/>
      <c r="FNW8" s="320"/>
      <c r="FNX8" s="320"/>
      <c r="FNY8" s="320"/>
      <c r="FNZ8" s="320"/>
      <c r="FOA8" s="320"/>
      <c r="FOB8" s="320"/>
      <c r="FOC8" s="320"/>
      <c r="FOD8" s="320"/>
      <c r="FOE8" s="320"/>
      <c r="FOF8" s="320"/>
      <c r="FOG8" s="320"/>
      <c r="FOH8" s="320"/>
      <c r="FOI8" s="320"/>
      <c r="FOJ8" s="320"/>
      <c r="FOK8" s="320"/>
      <c r="FOL8" s="320"/>
      <c r="FOM8" s="320"/>
      <c r="FON8" s="320"/>
      <c r="FOO8" s="320"/>
      <c r="FOP8" s="320"/>
      <c r="FOQ8" s="320"/>
      <c r="FOR8" s="320"/>
      <c r="FOS8" s="320"/>
      <c r="FOT8" s="320"/>
      <c r="FOU8" s="320"/>
      <c r="FOV8" s="320"/>
      <c r="FOW8" s="320"/>
      <c r="FOX8" s="320"/>
      <c r="FOY8" s="320"/>
      <c r="FOZ8" s="320"/>
      <c r="FPA8" s="320"/>
      <c r="FPB8" s="320"/>
      <c r="FPC8" s="320"/>
      <c r="FPD8" s="320"/>
      <c r="FPE8" s="320"/>
      <c r="FPF8" s="320"/>
      <c r="FPG8" s="320"/>
      <c r="FPH8" s="320"/>
      <c r="FPI8" s="320"/>
      <c r="FPJ8" s="320"/>
      <c r="FPK8" s="320"/>
      <c r="FPL8" s="320"/>
      <c r="FPM8" s="320"/>
      <c r="FPN8" s="320"/>
      <c r="FPO8" s="320"/>
      <c r="FPP8" s="320"/>
      <c r="FPQ8" s="320"/>
      <c r="FPR8" s="320"/>
      <c r="FPS8" s="320"/>
      <c r="FPT8" s="320"/>
      <c r="FPU8" s="320"/>
      <c r="FPV8" s="320"/>
      <c r="FPW8" s="320"/>
      <c r="FPX8" s="320"/>
      <c r="FPY8" s="320"/>
      <c r="FPZ8" s="320"/>
      <c r="FQA8" s="320"/>
      <c r="FQB8" s="320"/>
      <c r="FQC8" s="320"/>
      <c r="FQD8" s="320"/>
      <c r="FQE8" s="320"/>
      <c r="FQF8" s="320"/>
      <c r="FQG8" s="320"/>
      <c r="FQH8" s="320"/>
      <c r="FQI8" s="320"/>
      <c r="FQJ8" s="320"/>
      <c r="FQK8" s="320"/>
      <c r="FQL8" s="320"/>
      <c r="FQM8" s="320"/>
      <c r="FQN8" s="320"/>
      <c r="FQO8" s="320"/>
      <c r="FQP8" s="320"/>
      <c r="FQQ8" s="320"/>
      <c r="FQR8" s="320"/>
      <c r="FQS8" s="320"/>
      <c r="FQT8" s="320"/>
      <c r="FQU8" s="320"/>
      <c r="FQV8" s="320"/>
      <c r="FQW8" s="320"/>
      <c r="FQX8" s="320"/>
      <c r="FQY8" s="320"/>
      <c r="FQZ8" s="320"/>
      <c r="FRA8" s="320"/>
      <c r="FRB8" s="320"/>
      <c r="FRC8" s="320"/>
      <c r="FRD8" s="320"/>
      <c r="FRE8" s="320"/>
      <c r="FRF8" s="320"/>
      <c r="FRG8" s="320"/>
      <c r="FRH8" s="320"/>
      <c r="FRI8" s="320"/>
      <c r="FRJ8" s="320"/>
      <c r="FRK8" s="320"/>
      <c r="FRL8" s="320"/>
      <c r="FRM8" s="320"/>
      <c r="FRN8" s="320"/>
      <c r="FRO8" s="320"/>
      <c r="FRP8" s="320"/>
      <c r="FRQ8" s="320"/>
      <c r="FRR8" s="320"/>
      <c r="FRS8" s="320"/>
      <c r="FRT8" s="320"/>
      <c r="FRU8" s="320"/>
      <c r="FRV8" s="320"/>
      <c r="FRW8" s="320"/>
      <c r="FRX8" s="320"/>
      <c r="FRY8" s="320"/>
      <c r="FRZ8" s="320"/>
      <c r="FSA8" s="320"/>
      <c r="FSB8" s="320"/>
      <c r="FSC8" s="320"/>
      <c r="FSD8" s="320"/>
      <c r="FSE8" s="320"/>
      <c r="FSF8" s="320"/>
      <c r="FSG8" s="320"/>
      <c r="FSH8" s="320"/>
      <c r="FSI8" s="320"/>
      <c r="FSJ8" s="320"/>
      <c r="FSK8" s="320"/>
      <c r="FSL8" s="320"/>
      <c r="FSM8" s="320"/>
      <c r="FSN8" s="320"/>
      <c r="FSO8" s="320"/>
      <c r="FSP8" s="320"/>
      <c r="FSQ8" s="320"/>
      <c r="FSR8" s="320"/>
      <c r="FSS8" s="320"/>
      <c r="FST8" s="320"/>
      <c r="FSU8" s="320"/>
      <c r="FSV8" s="320"/>
      <c r="FSW8" s="320"/>
      <c r="FSX8" s="320"/>
      <c r="FSY8" s="320"/>
      <c r="FSZ8" s="320"/>
      <c r="FTA8" s="320"/>
      <c r="FTB8" s="320"/>
      <c r="FTC8" s="320"/>
      <c r="FTD8" s="320"/>
      <c r="FTE8" s="320"/>
      <c r="FTF8" s="320"/>
      <c r="FTG8" s="320"/>
      <c r="FTH8" s="320"/>
      <c r="FTI8" s="320"/>
      <c r="FTJ8" s="320"/>
      <c r="FTK8" s="320"/>
      <c r="FTL8" s="320"/>
      <c r="FTM8" s="320"/>
      <c r="FTN8" s="320"/>
      <c r="FTO8" s="320"/>
      <c r="FTP8" s="320"/>
      <c r="FTQ8" s="320"/>
      <c r="FTR8" s="320"/>
      <c r="FTS8" s="320"/>
      <c r="FTT8" s="320"/>
      <c r="FTU8" s="320"/>
      <c r="FTV8" s="320"/>
      <c r="FTW8" s="320"/>
      <c r="FTX8" s="320"/>
      <c r="FTY8" s="320"/>
      <c r="FTZ8" s="320"/>
      <c r="FUA8" s="320"/>
      <c r="FUB8" s="320"/>
      <c r="FUC8" s="320"/>
      <c r="FUD8" s="320"/>
      <c r="FUE8" s="320"/>
      <c r="FUF8" s="320"/>
      <c r="FUG8" s="320"/>
      <c r="FUH8" s="320"/>
      <c r="FUI8" s="320"/>
      <c r="FUJ8" s="320"/>
      <c r="FUK8" s="320"/>
      <c r="FUL8" s="320"/>
      <c r="FUM8" s="320"/>
      <c r="FUN8" s="320"/>
      <c r="FUO8" s="320"/>
      <c r="FUP8" s="320"/>
      <c r="FUQ8" s="320"/>
      <c r="FUR8" s="320"/>
      <c r="FUS8" s="320"/>
      <c r="FUT8" s="320"/>
      <c r="FUU8" s="320"/>
      <c r="FUV8" s="320"/>
      <c r="FUW8" s="320"/>
      <c r="FUX8" s="320"/>
      <c r="FUY8" s="320"/>
      <c r="FUZ8" s="320"/>
      <c r="FVA8" s="320"/>
      <c r="FVB8" s="320"/>
      <c r="FVC8" s="320"/>
      <c r="FVD8" s="320"/>
      <c r="FVE8" s="320"/>
      <c r="FVF8" s="320"/>
      <c r="FVG8" s="320"/>
      <c r="FVH8" s="320"/>
      <c r="FVI8" s="320"/>
      <c r="FVJ8" s="320"/>
      <c r="FVK8" s="320"/>
      <c r="FVL8" s="320"/>
      <c r="FVM8" s="320"/>
      <c r="FVN8" s="320"/>
      <c r="FVO8" s="320"/>
      <c r="FVP8" s="320"/>
      <c r="FVQ8" s="320"/>
      <c r="FVR8" s="320"/>
      <c r="FVS8" s="320"/>
      <c r="FVT8" s="320"/>
      <c r="FVU8" s="320"/>
      <c r="FVV8" s="320"/>
      <c r="FVW8" s="320"/>
      <c r="FVX8" s="320"/>
      <c r="FVY8" s="320"/>
      <c r="FVZ8" s="320"/>
      <c r="FWA8" s="320"/>
      <c r="FWB8" s="320"/>
      <c r="FWC8" s="320"/>
      <c r="FWD8" s="320"/>
      <c r="FWE8" s="320"/>
      <c r="FWF8" s="320"/>
      <c r="FWG8" s="320"/>
      <c r="FWH8" s="320"/>
      <c r="FWI8" s="320"/>
      <c r="FWJ8" s="320"/>
      <c r="FWK8" s="320"/>
      <c r="FWL8" s="320"/>
      <c r="FWM8" s="320"/>
      <c r="FWN8" s="320"/>
      <c r="FWO8" s="320"/>
      <c r="FWP8" s="320"/>
      <c r="FWQ8" s="320"/>
      <c r="FWR8" s="320"/>
      <c r="FWS8" s="320"/>
      <c r="FWT8" s="320"/>
      <c r="FWU8" s="320"/>
      <c r="FWV8" s="320"/>
      <c r="FWW8" s="320"/>
      <c r="FWX8" s="320"/>
      <c r="FWY8" s="320"/>
      <c r="FWZ8" s="320"/>
      <c r="FXA8" s="320"/>
      <c r="FXB8" s="320"/>
      <c r="FXC8" s="320"/>
      <c r="FXD8" s="320"/>
      <c r="FXE8" s="320"/>
      <c r="FXF8" s="320"/>
      <c r="FXG8" s="320"/>
      <c r="FXH8" s="320"/>
      <c r="FXI8" s="320"/>
      <c r="FXJ8" s="320"/>
      <c r="FXK8" s="320"/>
      <c r="FXL8" s="320"/>
      <c r="FXM8" s="320"/>
      <c r="FXN8" s="320"/>
      <c r="FXO8" s="320"/>
      <c r="FXP8" s="320"/>
      <c r="FXQ8" s="320"/>
      <c r="FXR8" s="320"/>
      <c r="FXS8" s="320"/>
      <c r="FXT8" s="320"/>
      <c r="FXU8" s="320"/>
      <c r="FXV8" s="320"/>
      <c r="FXW8" s="320"/>
      <c r="FXX8" s="320"/>
      <c r="FXY8" s="320"/>
      <c r="FXZ8" s="320"/>
      <c r="FYA8" s="320"/>
      <c r="FYB8" s="320"/>
      <c r="FYC8" s="320"/>
      <c r="FYD8" s="320"/>
      <c r="FYE8" s="320"/>
      <c r="FYF8" s="320"/>
      <c r="FYG8" s="320"/>
      <c r="FYH8" s="320"/>
      <c r="FYI8" s="320"/>
      <c r="FYJ8" s="320"/>
      <c r="FYK8" s="320"/>
      <c r="FYL8" s="320"/>
      <c r="FYM8" s="320"/>
      <c r="FYN8" s="320"/>
      <c r="FYO8" s="320"/>
      <c r="FYP8" s="320"/>
      <c r="FYQ8" s="320"/>
      <c r="FYR8" s="320"/>
      <c r="FYS8" s="320"/>
      <c r="FYT8" s="320"/>
      <c r="FYU8" s="320"/>
      <c r="FYV8" s="320"/>
      <c r="FYW8" s="320"/>
      <c r="FYX8" s="320"/>
      <c r="FYY8" s="320"/>
      <c r="FYZ8" s="320"/>
      <c r="FZA8" s="320"/>
      <c r="FZB8" s="320"/>
      <c r="FZC8" s="320"/>
      <c r="FZD8" s="320"/>
      <c r="FZE8" s="320"/>
      <c r="FZF8" s="320"/>
      <c r="FZG8" s="320"/>
      <c r="FZH8" s="320"/>
      <c r="FZI8" s="320"/>
      <c r="FZJ8" s="320"/>
      <c r="FZK8" s="320"/>
      <c r="FZL8" s="320"/>
      <c r="FZM8" s="320"/>
      <c r="FZN8" s="320"/>
      <c r="FZO8" s="320"/>
      <c r="FZP8" s="320"/>
      <c r="FZQ8" s="320"/>
      <c r="FZR8" s="320"/>
      <c r="FZS8" s="320"/>
      <c r="FZT8" s="320"/>
      <c r="FZU8" s="320"/>
      <c r="FZV8" s="320"/>
      <c r="FZW8" s="320"/>
      <c r="FZX8" s="320"/>
      <c r="FZY8" s="320"/>
      <c r="FZZ8" s="320"/>
      <c r="GAA8" s="320"/>
      <c r="GAB8" s="320"/>
      <c r="GAC8" s="320"/>
      <c r="GAD8" s="320"/>
      <c r="GAE8" s="320"/>
      <c r="GAF8" s="320"/>
      <c r="GAG8" s="320"/>
      <c r="GAH8" s="320"/>
      <c r="GAI8" s="320"/>
      <c r="GAJ8" s="320"/>
      <c r="GAK8" s="320"/>
      <c r="GAL8" s="320"/>
      <c r="GAM8" s="320"/>
      <c r="GAN8" s="320"/>
      <c r="GAO8" s="320"/>
      <c r="GAP8" s="320"/>
      <c r="GAQ8" s="320"/>
      <c r="GAR8" s="320"/>
      <c r="GAS8" s="320"/>
      <c r="GAT8" s="320"/>
      <c r="GAU8" s="320"/>
      <c r="GAV8" s="320"/>
      <c r="GAW8" s="320"/>
      <c r="GAX8" s="320"/>
      <c r="GAY8" s="320"/>
      <c r="GAZ8" s="320"/>
      <c r="GBA8" s="320"/>
      <c r="GBB8" s="320"/>
      <c r="GBC8" s="320"/>
      <c r="GBD8" s="320"/>
      <c r="GBE8" s="320"/>
      <c r="GBF8" s="320"/>
      <c r="GBG8" s="320"/>
      <c r="GBH8" s="320"/>
      <c r="GBI8" s="320"/>
      <c r="GBJ8" s="320"/>
      <c r="GBK8" s="320"/>
      <c r="GBL8" s="320"/>
      <c r="GBM8" s="320"/>
      <c r="GBN8" s="320"/>
      <c r="GBO8" s="320"/>
      <c r="GBP8" s="320"/>
      <c r="GBQ8" s="320"/>
      <c r="GBR8" s="320"/>
      <c r="GBS8" s="320"/>
      <c r="GBT8" s="320"/>
      <c r="GBU8" s="320"/>
      <c r="GBV8" s="320"/>
      <c r="GBW8" s="320"/>
      <c r="GBX8" s="320"/>
      <c r="GBY8" s="320"/>
      <c r="GBZ8" s="320"/>
      <c r="GCA8" s="320"/>
      <c r="GCB8" s="320"/>
      <c r="GCC8" s="320"/>
      <c r="GCD8" s="320"/>
      <c r="GCE8" s="320"/>
      <c r="GCF8" s="320"/>
      <c r="GCG8" s="320"/>
      <c r="GCH8" s="320"/>
      <c r="GCI8" s="320"/>
      <c r="GCJ8" s="320"/>
      <c r="GCK8" s="320"/>
      <c r="GCL8" s="320"/>
      <c r="GCM8" s="320"/>
      <c r="GCN8" s="320"/>
      <c r="GCO8" s="320"/>
      <c r="GCP8" s="320"/>
      <c r="GCQ8" s="320"/>
      <c r="GCR8" s="320"/>
      <c r="GCS8" s="320"/>
      <c r="GCT8" s="320"/>
      <c r="GCU8" s="320"/>
      <c r="GCV8" s="320"/>
      <c r="GCW8" s="320"/>
      <c r="GCX8" s="320"/>
      <c r="GCY8" s="320"/>
      <c r="GCZ8" s="320"/>
      <c r="GDA8" s="320"/>
      <c r="GDB8" s="320"/>
      <c r="GDC8" s="320"/>
      <c r="GDD8" s="320"/>
      <c r="GDE8" s="320"/>
      <c r="GDF8" s="320"/>
      <c r="GDG8" s="320"/>
      <c r="GDH8" s="320"/>
      <c r="GDI8" s="320"/>
      <c r="GDJ8" s="320"/>
      <c r="GDK8" s="320"/>
      <c r="GDL8" s="320"/>
      <c r="GDM8" s="320"/>
      <c r="GDN8" s="320"/>
      <c r="GDO8" s="320"/>
      <c r="GDP8" s="320"/>
      <c r="GDQ8" s="320"/>
      <c r="GDR8" s="320"/>
      <c r="GDS8" s="320"/>
      <c r="GDT8" s="320"/>
      <c r="GDU8" s="320"/>
      <c r="GDV8" s="320"/>
      <c r="GDW8" s="320"/>
      <c r="GDX8" s="320"/>
      <c r="GDY8" s="320"/>
      <c r="GDZ8" s="320"/>
      <c r="GEA8" s="320"/>
      <c r="GEB8" s="320"/>
      <c r="GEC8" s="320"/>
      <c r="GED8" s="320"/>
      <c r="GEE8" s="320"/>
      <c r="GEF8" s="320"/>
      <c r="GEG8" s="320"/>
      <c r="GEH8" s="320"/>
      <c r="GEI8" s="320"/>
      <c r="GEJ8" s="320"/>
      <c r="GEK8" s="320"/>
      <c r="GEL8" s="320"/>
      <c r="GEM8" s="320"/>
      <c r="GEN8" s="320"/>
      <c r="GEO8" s="320"/>
      <c r="GEP8" s="320"/>
      <c r="GEQ8" s="320"/>
      <c r="GER8" s="320"/>
      <c r="GES8" s="320"/>
      <c r="GET8" s="320"/>
      <c r="GEU8" s="320"/>
      <c r="GEV8" s="320"/>
      <c r="GEW8" s="320"/>
      <c r="GEX8" s="320"/>
      <c r="GEY8" s="320"/>
      <c r="GEZ8" s="320"/>
      <c r="GFA8" s="320"/>
      <c r="GFB8" s="320"/>
      <c r="GFC8" s="320"/>
      <c r="GFD8" s="320"/>
      <c r="GFE8" s="320"/>
      <c r="GFF8" s="320"/>
      <c r="GFG8" s="320"/>
      <c r="GFH8" s="320"/>
      <c r="GFI8" s="320"/>
      <c r="GFJ8" s="320"/>
      <c r="GFK8" s="320"/>
      <c r="GFL8" s="320"/>
      <c r="GFM8" s="320"/>
      <c r="GFN8" s="320"/>
      <c r="GFO8" s="320"/>
      <c r="GFP8" s="320"/>
      <c r="GFQ8" s="320"/>
      <c r="GFR8" s="320"/>
      <c r="GFS8" s="320"/>
      <c r="GFT8" s="320"/>
      <c r="GFU8" s="320"/>
      <c r="GFV8" s="320"/>
      <c r="GFW8" s="320"/>
      <c r="GFX8" s="320"/>
      <c r="GFY8" s="320"/>
      <c r="GFZ8" s="320"/>
      <c r="GGA8" s="320"/>
      <c r="GGB8" s="320"/>
      <c r="GGC8" s="320"/>
      <c r="GGD8" s="320"/>
      <c r="GGE8" s="320"/>
      <c r="GGF8" s="320"/>
      <c r="GGG8" s="320"/>
      <c r="GGH8" s="320"/>
      <c r="GGI8" s="320"/>
      <c r="GGJ8" s="320"/>
      <c r="GGK8" s="320"/>
      <c r="GGL8" s="320"/>
      <c r="GGM8" s="320"/>
      <c r="GGN8" s="320"/>
      <c r="GGO8" s="320"/>
      <c r="GGP8" s="320"/>
      <c r="GGQ8" s="320"/>
      <c r="GGR8" s="320"/>
      <c r="GGS8" s="320"/>
      <c r="GGT8" s="320"/>
      <c r="GGU8" s="320"/>
      <c r="GGV8" s="320"/>
      <c r="GGW8" s="320"/>
      <c r="GGX8" s="320"/>
      <c r="GGY8" s="320"/>
      <c r="GGZ8" s="320"/>
      <c r="GHA8" s="320"/>
      <c r="GHB8" s="320"/>
      <c r="GHC8" s="320"/>
      <c r="GHD8" s="320"/>
      <c r="GHE8" s="320"/>
      <c r="GHF8" s="320"/>
      <c r="GHG8" s="320"/>
      <c r="GHH8" s="320"/>
      <c r="GHI8" s="320"/>
      <c r="GHJ8" s="320"/>
      <c r="GHK8" s="320"/>
      <c r="GHL8" s="320"/>
      <c r="GHM8" s="320"/>
      <c r="GHN8" s="320"/>
      <c r="GHO8" s="320"/>
      <c r="GHP8" s="320"/>
      <c r="GHQ8" s="320"/>
      <c r="GHR8" s="320"/>
      <c r="GHS8" s="320"/>
      <c r="GHT8" s="320"/>
      <c r="GHU8" s="320"/>
      <c r="GHV8" s="320"/>
      <c r="GHW8" s="320"/>
      <c r="GHX8" s="320"/>
      <c r="GHY8" s="320"/>
      <c r="GHZ8" s="320"/>
      <c r="GIA8" s="320"/>
      <c r="GIB8" s="320"/>
      <c r="GIC8" s="320"/>
      <c r="GID8" s="320"/>
      <c r="GIE8" s="320"/>
      <c r="GIF8" s="320"/>
      <c r="GIG8" s="320"/>
      <c r="GIH8" s="320"/>
      <c r="GII8" s="320"/>
      <c r="GIJ8" s="320"/>
      <c r="GIK8" s="320"/>
      <c r="GIL8" s="320"/>
      <c r="GIM8" s="320"/>
      <c r="GIN8" s="320"/>
      <c r="GIO8" s="320"/>
      <c r="GIP8" s="320"/>
      <c r="GIQ8" s="320"/>
      <c r="GIR8" s="320"/>
      <c r="GIS8" s="320"/>
      <c r="GIT8" s="320"/>
      <c r="GIU8" s="320"/>
      <c r="GIV8" s="320"/>
      <c r="GIW8" s="320"/>
      <c r="GIX8" s="320"/>
      <c r="GIY8" s="320"/>
      <c r="GIZ8" s="320"/>
      <c r="GJA8" s="320"/>
      <c r="GJB8" s="320"/>
      <c r="GJC8" s="320"/>
      <c r="GJD8" s="320"/>
      <c r="GJE8" s="320"/>
      <c r="GJF8" s="320"/>
      <c r="GJG8" s="320"/>
      <c r="GJH8" s="320"/>
      <c r="GJI8" s="320"/>
      <c r="GJJ8" s="320"/>
      <c r="GJK8" s="320"/>
      <c r="GJL8" s="320"/>
      <c r="GJM8" s="320"/>
      <c r="GJN8" s="320"/>
      <c r="GJO8" s="320"/>
      <c r="GJP8" s="320"/>
      <c r="GJQ8" s="320"/>
      <c r="GJR8" s="320"/>
      <c r="GJS8" s="320"/>
      <c r="GJT8" s="320"/>
      <c r="GJU8" s="320"/>
      <c r="GJV8" s="320"/>
      <c r="GJW8" s="320"/>
      <c r="GJX8" s="320"/>
      <c r="GJY8" s="320"/>
      <c r="GJZ8" s="320"/>
      <c r="GKA8" s="320"/>
      <c r="GKB8" s="320"/>
      <c r="GKC8" s="320"/>
      <c r="GKD8" s="320"/>
      <c r="GKE8" s="320"/>
      <c r="GKF8" s="320"/>
      <c r="GKG8" s="320"/>
      <c r="GKH8" s="320"/>
      <c r="GKI8" s="320"/>
      <c r="GKJ8" s="320"/>
      <c r="GKK8" s="320"/>
      <c r="GKL8" s="320"/>
      <c r="GKM8" s="320"/>
      <c r="GKN8" s="320"/>
      <c r="GKO8" s="320"/>
      <c r="GKP8" s="320"/>
      <c r="GKQ8" s="320"/>
      <c r="GKR8" s="320"/>
      <c r="GKS8" s="320"/>
      <c r="GKT8" s="320"/>
      <c r="GKU8" s="320"/>
      <c r="GKV8" s="320"/>
      <c r="GKW8" s="320"/>
      <c r="GKX8" s="320"/>
      <c r="GKY8" s="320"/>
      <c r="GKZ8" s="320"/>
      <c r="GLA8" s="320"/>
      <c r="GLB8" s="320"/>
      <c r="GLC8" s="320"/>
      <c r="GLD8" s="320"/>
      <c r="GLE8" s="320"/>
      <c r="GLF8" s="320"/>
      <c r="GLG8" s="320"/>
      <c r="GLH8" s="320"/>
      <c r="GLI8" s="320"/>
      <c r="GLJ8" s="320"/>
      <c r="GLK8" s="320"/>
      <c r="GLL8" s="320"/>
      <c r="GLM8" s="320"/>
      <c r="GLN8" s="320"/>
      <c r="GLO8" s="320"/>
      <c r="GLP8" s="320"/>
      <c r="GLQ8" s="320"/>
      <c r="GLR8" s="320"/>
      <c r="GLS8" s="320"/>
      <c r="GLT8" s="320"/>
      <c r="GLU8" s="320"/>
      <c r="GLV8" s="320"/>
      <c r="GLW8" s="320"/>
      <c r="GLX8" s="320"/>
      <c r="GLY8" s="320"/>
      <c r="GLZ8" s="320"/>
      <c r="GMA8" s="320"/>
      <c r="GMB8" s="320"/>
      <c r="GMC8" s="320"/>
      <c r="GMD8" s="320"/>
      <c r="GME8" s="320"/>
      <c r="GMF8" s="320"/>
      <c r="GMG8" s="320"/>
      <c r="GMH8" s="320"/>
      <c r="GMI8" s="320"/>
      <c r="GMJ8" s="320"/>
      <c r="GMK8" s="320"/>
      <c r="GML8" s="320"/>
      <c r="GMM8" s="320"/>
      <c r="GMN8" s="320"/>
      <c r="GMO8" s="320"/>
      <c r="GMP8" s="320"/>
      <c r="GMQ8" s="320"/>
      <c r="GMR8" s="320"/>
      <c r="GMS8" s="320"/>
      <c r="GMT8" s="320"/>
      <c r="GMU8" s="320"/>
      <c r="GMV8" s="320"/>
      <c r="GMW8" s="320"/>
      <c r="GMX8" s="320"/>
      <c r="GMY8" s="320"/>
      <c r="GMZ8" s="320"/>
      <c r="GNA8" s="320"/>
      <c r="GNB8" s="320"/>
      <c r="GNC8" s="320"/>
      <c r="GND8" s="320"/>
      <c r="GNE8" s="320"/>
      <c r="GNF8" s="320"/>
      <c r="GNG8" s="320"/>
      <c r="GNH8" s="320"/>
      <c r="GNI8" s="320"/>
      <c r="GNJ8" s="320"/>
      <c r="GNK8" s="320"/>
      <c r="GNL8" s="320"/>
      <c r="GNM8" s="320"/>
      <c r="GNN8" s="320"/>
      <c r="GNO8" s="320"/>
      <c r="GNP8" s="320"/>
      <c r="GNQ8" s="320"/>
      <c r="GNR8" s="320"/>
      <c r="GNS8" s="320"/>
      <c r="GNT8" s="320"/>
      <c r="GNU8" s="320"/>
      <c r="GNV8" s="320"/>
      <c r="GNW8" s="320"/>
      <c r="GNX8" s="320"/>
      <c r="GNY8" s="320"/>
      <c r="GNZ8" s="320"/>
      <c r="GOA8" s="320"/>
      <c r="GOB8" s="320"/>
      <c r="GOC8" s="320"/>
      <c r="GOD8" s="320"/>
      <c r="GOE8" s="320"/>
      <c r="GOF8" s="320"/>
      <c r="GOG8" s="320"/>
      <c r="GOH8" s="320"/>
      <c r="GOI8" s="320"/>
      <c r="GOJ8" s="320"/>
      <c r="GOK8" s="320"/>
      <c r="GOL8" s="320"/>
      <c r="GOM8" s="320"/>
      <c r="GON8" s="320"/>
      <c r="GOO8" s="320"/>
      <c r="GOP8" s="320"/>
      <c r="GOQ8" s="320"/>
      <c r="GOR8" s="320"/>
      <c r="GOS8" s="320"/>
      <c r="GOT8" s="320"/>
      <c r="GOU8" s="320"/>
      <c r="GOV8" s="320"/>
      <c r="GOW8" s="320"/>
      <c r="GOX8" s="320"/>
      <c r="GOY8" s="320"/>
      <c r="GOZ8" s="320"/>
      <c r="GPA8" s="320"/>
      <c r="GPB8" s="320"/>
      <c r="GPC8" s="320"/>
      <c r="GPD8" s="320"/>
      <c r="GPE8" s="320"/>
      <c r="GPF8" s="320"/>
      <c r="GPG8" s="320"/>
      <c r="GPH8" s="320"/>
      <c r="GPI8" s="320"/>
      <c r="GPJ8" s="320"/>
      <c r="GPK8" s="320"/>
      <c r="GPL8" s="320"/>
      <c r="GPM8" s="320"/>
      <c r="GPN8" s="320"/>
      <c r="GPO8" s="320"/>
      <c r="GPP8" s="320"/>
      <c r="GPQ8" s="320"/>
      <c r="GPR8" s="320"/>
      <c r="GPS8" s="320"/>
      <c r="GPT8" s="320"/>
      <c r="GPU8" s="320"/>
      <c r="GPV8" s="320"/>
      <c r="GPW8" s="320"/>
      <c r="GPX8" s="320"/>
      <c r="GPY8" s="320"/>
      <c r="GPZ8" s="320"/>
      <c r="GQA8" s="320"/>
      <c r="GQB8" s="320"/>
      <c r="GQC8" s="320"/>
      <c r="GQD8" s="320"/>
      <c r="GQE8" s="320"/>
      <c r="GQF8" s="320"/>
      <c r="GQG8" s="320"/>
      <c r="GQH8" s="320"/>
      <c r="GQI8" s="320"/>
      <c r="GQJ8" s="320"/>
      <c r="GQK8" s="320"/>
      <c r="GQL8" s="320"/>
      <c r="GQM8" s="320"/>
      <c r="GQN8" s="320"/>
      <c r="GQO8" s="320"/>
      <c r="GQP8" s="320"/>
      <c r="GQQ8" s="320"/>
      <c r="GQR8" s="320"/>
      <c r="GQS8" s="320"/>
      <c r="GQT8" s="320"/>
      <c r="GQU8" s="320"/>
      <c r="GQV8" s="320"/>
      <c r="GQW8" s="320"/>
      <c r="GQX8" s="320"/>
      <c r="GQY8" s="320"/>
      <c r="GQZ8" s="320"/>
      <c r="GRA8" s="320"/>
      <c r="GRB8" s="320"/>
      <c r="GRC8" s="320"/>
      <c r="GRD8" s="320"/>
      <c r="GRE8" s="320"/>
      <c r="GRF8" s="320"/>
      <c r="GRG8" s="320"/>
      <c r="GRH8" s="320"/>
      <c r="GRI8" s="320"/>
      <c r="GRJ8" s="320"/>
      <c r="GRK8" s="320"/>
      <c r="GRL8" s="320"/>
      <c r="GRM8" s="320"/>
      <c r="GRN8" s="320"/>
      <c r="GRO8" s="320"/>
      <c r="GRP8" s="320"/>
      <c r="GRQ8" s="320"/>
      <c r="GRR8" s="320"/>
      <c r="GRS8" s="320"/>
      <c r="GRT8" s="320"/>
      <c r="GRU8" s="320"/>
      <c r="GRV8" s="320"/>
      <c r="GRW8" s="320"/>
      <c r="GRX8" s="320"/>
      <c r="GRY8" s="320"/>
      <c r="GRZ8" s="320"/>
      <c r="GSA8" s="320"/>
      <c r="GSB8" s="320"/>
      <c r="GSC8" s="320"/>
      <c r="GSD8" s="320"/>
      <c r="GSE8" s="320"/>
      <c r="GSF8" s="320"/>
      <c r="GSG8" s="320"/>
      <c r="GSH8" s="320"/>
      <c r="GSI8" s="320"/>
      <c r="GSJ8" s="320"/>
      <c r="GSK8" s="320"/>
      <c r="GSL8" s="320"/>
      <c r="GSM8" s="320"/>
      <c r="GSN8" s="320"/>
      <c r="GSO8" s="320"/>
      <c r="GSP8" s="320"/>
      <c r="GSQ8" s="320"/>
      <c r="GSR8" s="320"/>
      <c r="GSS8" s="320"/>
      <c r="GST8" s="320"/>
      <c r="GSU8" s="320"/>
      <c r="GSV8" s="320"/>
      <c r="GSW8" s="320"/>
      <c r="GSX8" s="320"/>
      <c r="GSY8" s="320"/>
      <c r="GSZ8" s="320"/>
      <c r="GTA8" s="320"/>
      <c r="GTB8" s="320"/>
      <c r="GTC8" s="320"/>
      <c r="GTD8" s="320"/>
      <c r="GTE8" s="320"/>
      <c r="GTF8" s="320"/>
      <c r="GTG8" s="320"/>
      <c r="GTH8" s="320"/>
      <c r="GTI8" s="320"/>
      <c r="GTJ8" s="320"/>
      <c r="GTK8" s="320"/>
      <c r="GTL8" s="320"/>
      <c r="GTM8" s="320"/>
      <c r="GTN8" s="320"/>
      <c r="GTO8" s="320"/>
      <c r="GTP8" s="320"/>
      <c r="GTQ8" s="320"/>
      <c r="GTR8" s="320"/>
      <c r="GTS8" s="320"/>
      <c r="GTT8" s="320"/>
      <c r="GTU8" s="320"/>
      <c r="GTV8" s="320"/>
      <c r="GTW8" s="320"/>
      <c r="GTX8" s="320"/>
      <c r="GTY8" s="320"/>
      <c r="GTZ8" s="320"/>
      <c r="GUA8" s="320"/>
      <c r="GUB8" s="320"/>
      <c r="GUC8" s="320"/>
      <c r="GUD8" s="320"/>
      <c r="GUE8" s="320"/>
      <c r="GUF8" s="320"/>
      <c r="GUG8" s="320"/>
      <c r="GUH8" s="320"/>
      <c r="GUI8" s="320"/>
      <c r="GUJ8" s="320"/>
      <c r="GUK8" s="320"/>
      <c r="GUL8" s="320"/>
      <c r="GUM8" s="320"/>
      <c r="GUN8" s="320"/>
      <c r="GUO8" s="320"/>
      <c r="GUP8" s="320"/>
      <c r="GUQ8" s="320"/>
      <c r="GUR8" s="320"/>
      <c r="GUS8" s="320"/>
      <c r="GUT8" s="320"/>
      <c r="GUU8" s="320"/>
      <c r="GUV8" s="320"/>
      <c r="GUW8" s="320"/>
      <c r="GUX8" s="320"/>
      <c r="GUY8" s="320"/>
      <c r="GUZ8" s="320"/>
      <c r="GVA8" s="320"/>
      <c r="GVB8" s="320"/>
      <c r="GVC8" s="320"/>
      <c r="GVD8" s="320"/>
      <c r="GVE8" s="320"/>
      <c r="GVF8" s="320"/>
      <c r="GVG8" s="320"/>
      <c r="GVH8" s="320"/>
      <c r="GVI8" s="320"/>
      <c r="GVJ8" s="320"/>
      <c r="GVK8" s="320"/>
      <c r="GVL8" s="320"/>
      <c r="GVM8" s="320"/>
      <c r="GVN8" s="320"/>
      <c r="GVO8" s="320"/>
      <c r="GVP8" s="320"/>
      <c r="GVQ8" s="320"/>
      <c r="GVR8" s="320"/>
      <c r="GVS8" s="320"/>
      <c r="GVT8" s="320"/>
      <c r="GVU8" s="320"/>
      <c r="GVV8" s="320"/>
      <c r="GVW8" s="320"/>
      <c r="GVX8" s="320"/>
      <c r="GVY8" s="320"/>
      <c r="GVZ8" s="320"/>
      <c r="GWA8" s="320"/>
      <c r="GWB8" s="320"/>
      <c r="GWC8" s="320"/>
      <c r="GWD8" s="320"/>
      <c r="GWE8" s="320"/>
      <c r="GWF8" s="320"/>
      <c r="GWG8" s="320"/>
      <c r="GWH8" s="320"/>
      <c r="GWI8" s="320"/>
      <c r="GWJ8" s="320"/>
      <c r="GWK8" s="320"/>
      <c r="GWL8" s="320"/>
      <c r="GWM8" s="320"/>
      <c r="GWN8" s="320"/>
      <c r="GWO8" s="320"/>
      <c r="GWP8" s="320"/>
      <c r="GWQ8" s="320"/>
      <c r="GWR8" s="320"/>
      <c r="GWS8" s="320"/>
      <c r="GWT8" s="320"/>
      <c r="GWU8" s="320"/>
      <c r="GWV8" s="320"/>
      <c r="GWW8" s="320"/>
      <c r="GWX8" s="320"/>
      <c r="GWY8" s="320"/>
      <c r="GWZ8" s="320"/>
      <c r="GXA8" s="320"/>
      <c r="GXB8" s="320"/>
      <c r="GXC8" s="320"/>
      <c r="GXD8" s="320"/>
      <c r="GXE8" s="320"/>
      <c r="GXF8" s="320"/>
      <c r="GXG8" s="320"/>
      <c r="GXH8" s="320"/>
      <c r="GXI8" s="320"/>
      <c r="GXJ8" s="320"/>
      <c r="GXK8" s="320"/>
      <c r="GXL8" s="320"/>
      <c r="GXM8" s="320"/>
      <c r="GXN8" s="320"/>
      <c r="GXO8" s="320"/>
      <c r="GXP8" s="320"/>
      <c r="GXQ8" s="320"/>
      <c r="GXR8" s="320"/>
      <c r="GXS8" s="320"/>
      <c r="GXT8" s="320"/>
      <c r="GXU8" s="320"/>
      <c r="GXV8" s="320"/>
      <c r="GXW8" s="320"/>
      <c r="GXX8" s="320"/>
      <c r="GXY8" s="320"/>
      <c r="GXZ8" s="320"/>
      <c r="GYA8" s="320"/>
      <c r="GYB8" s="320"/>
      <c r="GYC8" s="320"/>
      <c r="GYD8" s="320"/>
      <c r="GYE8" s="320"/>
      <c r="GYF8" s="320"/>
      <c r="GYG8" s="320"/>
      <c r="GYH8" s="320"/>
      <c r="GYI8" s="320"/>
      <c r="GYJ8" s="320"/>
      <c r="GYK8" s="320"/>
      <c r="GYL8" s="320"/>
      <c r="GYM8" s="320"/>
      <c r="GYN8" s="320"/>
      <c r="GYO8" s="320"/>
      <c r="GYP8" s="320"/>
      <c r="GYQ8" s="320"/>
      <c r="GYR8" s="320"/>
      <c r="GYS8" s="320"/>
      <c r="GYT8" s="320"/>
      <c r="GYU8" s="320"/>
      <c r="GYV8" s="320"/>
      <c r="GYW8" s="320"/>
      <c r="GYX8" s="320"/>
      <c r="GYY8" s="320"/>
      <c r="GYZ8" s="320"/>
      <c r="GZA8" s="320"/>
      <c r="GZB8" s="320"/>
      <c r="GZC8" s="320"/>
      <c r="GZD8" s="320"/>
      <c r="GZE8" s="320"/>
      <c r="GZF8" s="320"/>
      <c r="GZG8" s="320"/>
      <c r="GZH8" s="320"/>
      <c r="GZI8" s="320"/>
      <c r="GZJ8" s="320"/>
      <c r="GZK8" s="320"/>
      <c r="GZL8" s="320"/>
      <c r="GZM8" s="320"/>
      <c r="GZN8" s="320"/>
      <c r="GZO8" s="320"/>
      <c r="GZP8" s="320"/>
      <c r="GZQ8" s="320"/>
      <c r="GZR8" s="320"/>
      <c r="GZS8" s="320"/>
      <c r="GZT8" s="320"/>
      <c r="GZU8" s="320"/>
      <c r="GZV8" s="320"/>
      <c r="GZW8" s="320"/>
      <c r="GZX8" s="320"/>
      <c r="GZY8" s="320"/>
      <c r="GZZ8" s="320"/>
      <c r="HAA8" s="320"/>
      <c r="HAB8" s="320"/>
      <c r="HAC8" s="320"/>
      <c r="HAD8" s="320"/>
      <c r="HAE8" s="320"/>
      <c r="HAF8" s="320"/>
      <c r="HAG8" s="320"/>
      <c r="HAH8" s="320"/>
      <c r="HAI8" s="320"/>
      <c r="HAJ8" s="320"/>
      <c r="HAK8" s="320"/>
      <c r="HAL8" s="320"/>
      <c r="HAM8" s="320"/>
      <c r="HAN8" s="320"/>
      <c r="HAO8" s="320"/>
      <c r="HAP8" s="320"/>
      <c r="HAQ8" s="320"/>
      <c r="HAR8" s="320"/>
      <c r="HAS8" s="320"/>
      <c r="HAT8" s="320"/>
      <c r="HAU8" s="320"/>
      <c r="HAV8" s="320"/>
      <c r="HAW8" s="320"/>
      <c r="HAX8" s="320"/>
      <c r="HAY8" s="320"/>
      <c r="HAZ8" s="320"/>
      <c r="HBA8" s="320"/>
      <c r="HBB8" s="320"/>
      <c r="HBC8" s="320"/>
      <c r="HBD8" s="320"/>
      <c r="HBE8" s="320"/>
      <c r="HBF8" s="320"/>
      <c r="HBG8" s="320"/>
      <c r="HBH8" s="320"/>
      <c r="HBI8" s="320"/>
      <c r="HBJ8" s="320"/>
      <c r="HBK8" s="320"/>
      <c r="HBL8" s="320"/>
      <c r="HBM8" s="320"/>
      <c r="HBN8" s="320"/>
      <c r="HBO8" s="320"/>
      <c r="HBP8" s="320"/>
      <c r="HBQ8" s="320"/>
      <c r="HBR8" s="320"/>
      <c r="HBS8" s="320"/>
      <c r="HBT8" s="320"/>
      <c r="HBU8" s="320"/>
      <c r="HBV8" s="320"/>
      <c r="HBW8" s="320"/>
      <c r="HBX8" s="320"/>
      <c r="HBY8" s="320"/>
      <c r="HBZ8" s="320"/>
      <c r="HCA8" s="320"/>
      <c r="HCB8" s="320"/>
      <c r="HCC8" s="320"/>
      <c r="HCD8" s="320"/>
      <c r="HCE8" s="320"/>
      <c r="HCF8" s="320"/>
      <c r="HCG8" s="320"/>
      <c r="HCH8" s="320"/>
      <c r="HCI8" s="320"/>
      <c r="HCJ8" s="320"/>
      <c r="HCK8" s="320"/>
      <c r="HCL8" s="320"/>
      <c r="HCM8" s="320"/>
      <c r="HCN8" s="320"/>
      <c r="HCO8" s="320"/>
      <c r="HCP8" s="320"/>
      <c r="HCQ8" s="320"/>
      <c r="HCR8" s="320"/>
      <c r="HCS8" s="320"/>
      <c r="HCT8" s="320"/>
      <c r="HCU8" s="320"/>
      <c r="HCV8" s="320"/>
      <c r="HCW8" s="320"/>
      <c r="HCX8" s="320"/>
      <c r="HCY8" s="320"/>
      <c r="HCZ8" s="320"/>
      <c r="HDA8" s="320"/>
      <c r="HDB8" s="320"/>
      <c r="HDC8" s="320"/>
      <c r="HDD8" s="320"/>
      <c r="HDE8" s="320"/>
      <c r="HDF8" s="320"/>
      <c r="HDG8" s="320"/>
      <c r="HDH8" s="320"/>
      <c r="HDI8" s="320"/>
      <c r="HDJ8" s="320"/>
      <c r="HDK8" s="320"/>
      <c r="HDL8" s="320"/>
      <c r="HDM8" s="320"/>
      <c r="HDN8" s="320"/>
      <c r="HDO8" s="320"/>
      <c r="HDP8" s="320"/>
      <c r="HDQ8" s="320"/>
      <c r="HDR8" s="320"/>
      <c r="HDS8" s="320"/>
      <c r="HDT8" s="320"/>
      <c r="HDU8" s="320"/>
      <c r="HDV8" s="320"/>
      <c r="HDW8" s="320"/>
      <c r="HDX8" s="320"/>
      <c r="HDY8" s="320"/>
      <c r="HDZ8" s="320"/>
      <c r="HEA8" s="320"/>
      <c r="HEB8" s="320"/>
      <c r="HEC8" s="320"/>
      <c r="HED8" s="320"/>
      <c r="HEE8" s="320"/>
      <c r="HEF8" s="320"/>
      <c r="HEG8" s="320"/>
      <c r="HEH8" s="320"/>
      <c r="HEI8" s="320"/>
      <c r="HEJ8" s="320"/>
      <c r="HEK8" s="320"/>
      <c r="HEL8" s="320"/>
      <c r="HEM8" s="320"/>
      <c r="HEN8" s="320"/>
      <c r="HEO8" s="320"/>
      <c r="HEP8" s="320"/>
      <c r="HEQ8" s="320"/>
      <c r="HER8" s="320"/>
      <c r="HES8" s="320"/>
      <c r="HET8" s="320"/>
      <c r="HEU8" s="320"/>
      <c r="HEV8" s="320"/>
      <c r="HEW8" s="320"/>
      <c r="HEX8" s="320"/>
      <c r="HEY8" s="320"/>
      <c r="HEZ8" s="320"/>
      <c r="HFA8" s="320"/>
      <c r="HFB8" s="320"/>
      <c r="HFC8" s="320"/>
      <c r="HFD8" s="320"/>
      <c r="HFE8" s="320"/>
      <c r="HFF8" s="320"/>
      <c r="HFG8" s="320"/>
      <c r="HFH8" s="320"/>
      <c r="HFI8" s="320"/>
      <c r="HFJ8" s="320"/>
      <c r="HFK8" s="320"/>
      <c r="HFL8" s="320"/>
      <c r="HFM8" s="320"/>
      <c r="HFN8" s="320"/>
      <c r="HFO8" s="320"/>
      <c r="HFP8" s="320"/>
      <c r="HFQ8" s="320"/>
      <c r="HFR8" s="320"/>
      <c r="HFS8" s="320"/>
      <c r="HFT8" s="320"/>
      <c r="HFU8" s="320"/>
      <c r="HFV8" s="320"/>
      <c r="HFW8" s="320"/>
      <c r="HFX8" s="320"/>
      <c r="HFY8" s="320"/>
      <c r="HFZ8" s="320"/>
      <c r="HGA8" s="320"/>
      <c r="HGB8" s="320"/>
      <c r="HGC8" s="320"/>
      <c r="HGD8" s="320"/>
      <c r="HGE8" s="320"/>
      <c r="HGF8" s="320"/>
      <c r="HGG8" s="320"/>
      <c r="HGH8" s="320"/>
      <c r="HGI8" s="320"/>
      <c r="HGJ8" s="320"/>
      <c r="HGK8" s="320"/>
      <c r="HGL8" s="320"/>
      <c r="HGM8" s="320"/>
      <c r="HGN8" s="320"/>
      <c r="HGO8" s="320"/>
      <c r="HGP8" s="320"/>
      <c r="HGQ8" s="320"/>
      <c r="HGR8" s="320"/>
      <c r="HGS8" s="320"/>
      <c r="HGT8" s="320"/>
      <c r="HGU8" s="320"/>
      <c r="HGV8" s="320"/>
      <c r="HGW8" s="320"/>
      <c r="HGX8" s="320"/>
      <c r="HGY8" s="320"/>
      <c r="HGZ8" s="320"/>
      <c r="HHA8" s="320"/>
      <c r="HHB8" s="320"/>
      <c r="HHC8" s="320"/>
      <c r="HHD8" s="320"/>
      <c r="HHE8" s="320"/>
      <c r="HHF8" s="320"/>
      <c r="HHG8" s="320"/>
      <c r="HHH8" s="320"/>
      <c r="HHI8" s="320"/>
      <c r="HHJ8" s="320"/>
      <c r="HHK8" s="320"/>
      <c r="HHL8" s="320"/>
      <c r="HHM8" s="320"/>
      <c r="HHN8" s="320"/>
      <c r="HHO8" s="320"/>
      <c r="HHP8" s="320"/>
      <c r="HHQ8" s="320"/>
      <c r="HHR8" s="320"/>
      <c r="HHS8" s="320"/>
      <c r="HHT8" s="320"/>
      <c r="HHU8" s="320"/>
      <c r="HHV8" s="320"/>
      <c r="HHW8" s="320"/>
      <c r="HHX8" s="320"/>
      <c r="HHY8" s="320"/>
      <c r="HHZ8" s="320"/>
      <c r="HIA8" s="320"/>
      <c r="HIB8" s="320"/>
      <c r="HIC8" s="320"/>
      <c r="HID8" s="320"/>
      <c r="HIE8" s="320"/>
      <c r="HIF8" s="320"/>
      <c r="HIG8" s="320"/>
      <c r="HIH8" s="320"/>
      <c r="HII8" s="320"/>
      <c r="HIJ8" s="320"/>
      <c r="HIK8" s="320"/>
      <c r="HIL8" s="320"/>
      <c r="HIM8" s="320"/>
      <c r="HIN8" s="320"/>
      <c r="HIO8" s="320"/>
      <c r="HIP8" s="320"/>
      <c r="HIQ8" s="320"/>
      <c r="HIR8" s="320"/>
      <c r="HIS8" s="320"/>
      <c r="HIT8" s="320"/>
      <c r="HIU8" s="320"/>
      <c r="HIV8" s="320"/>
      <c r="HIW8" s="320"/>
      <c r="HIX8" s="320"/>
      <c r="HIY8" s="320"/>
      <c r="HIZ8" s="320"/>
      <c r="HJA8" s="320"/>
      <c r="HJB8" s="320"/>
      <c r="HJC8" s="320"/>
      <c r="HJD8" s="320"/>
      <c r="HJE8" s="320"/>
      <c r="HJF8" s="320"/>
      <c r="HJG8" s="320"/>
      <c r="HJH8" s="320"/>
      <c r="HJI8" s="320"/>
      <c r="HJJ8" s="320"/>
      <c r="HJK8" s="320"/>
      <c r="HJL8" s="320"/>
      <c r="HJM8" s="320"/>
      <c r="HJN8" s="320"/>
      <c r="HJO8" s="320"/>
      <c r="HJP8" s="320"/>
      <c r="HJQ8" s="320"/>
      <c r="HJR8" s="320"/>
      <c r="HJS8" s="320"/>
      <c r="HJT8" s="320"/>
      <c r="HJU8" s="320"/>
      <c r="HJV8" s="320"/>
      <c r="HJW8" s="320"/>
      <c r="HJX8" s="320"/>
      <c r="HJY8" s="320"/>
      <c r="HJZ8" s="320"/>
      <c r="HKA8" s="320"/>
      <c r="HKB8" s="320"/>
      <c r="HKC8" s="320"/>
      <c r="HKD8" s="320"/>
      <c r="HKE8" s="320"/>
      <c r="HKF8" s="320"/>
      <c r="HKG8" s="320"/>
      <c r="HKH8" s="320"/>
      <c r="HKI8" s="320"/>
      <c r="HKJ8" s="320"/>
      <c r="HKK8" s="320"/>
      <c r="HKL8" s="320"/>
      <c r="HKM8" s="320"/>
      <c r="HKN8" s="320"/>
      <c r="HKO8" s="320"/>
      <c r="HKP8" s="320"/>
      <c r="HKQ8" s="320"/>
      <c r="HKR8" s="320"/>
      <c r="HKS8" s="320"/>
      <c r="HKT8" s="320"/>
      <c r="HKU8" s="320"/>
      <c r="HKV8" s="320"/>
      <c r="HKW8" s="320"/>
      <c r="HKX8" s="320"/>
      <c r="HKY8" s="320"/>
      <c r="HKZ8" s="320"/>
      <c r="HLA8" s="320"/>
      <c r="HLB8" s="320"/>
      <c r="HLC8" s="320"/>
      <c r="HLD8" s="320"/>
      <c r="HLE8" s="320"/>
      <c r="HLF8" s="320"/>
      <c r="HLG8" s="320"/>
      <c r="HLH8" s="320"/>
      <c r="HLI8" s="320"/>
      <c r="HLJ8" s="320"/>
      <c r="HLK8" s="320"/>
      <c r="HLL8" s="320"/>
      <c r="HLM8" s="320"/>
      <c r="HLN8" s="320"/>
      <c r="HLO8" s="320"/>
      <c r="HLP8" s="320"/>
      <c r="HLQ8" s="320"/>
      <c r="HLR8" s="320"/>
      <c r="HLS8" s="320"/>
      <c r="HLT8" s="320"/>
      <c r="HLU8" s="320"/>
      <c r="HLV8" s="320"/>
      <c r="HLW8" s="320"/>
      <c r="HLX8" s="320"/>
      <c r="HLY8" s="320"/>
      <c r="HLZ8" s="320"/>
      <c r="HMA8" s="320"/>
      <c r="HMB8" s="320"/>
      <c r="HMC8" s="320"/>
      <c r="HMD8" s="320"/>
      <c r="HME8" s="320"/>
      <c r="HMF8" s="320"/>
      <c r="HMG8" s="320"/>
      <c r="HMH8" s="320"/>
      <c r="HMI8" s="320"/>
      <c r="HMJ8" s="320"/>
      <c r="HMK8" s="320"/>
      <c r="HML8" s="320"/>
      <c r="HMM8" s="320"/>
      <c r="HMN8" s="320"/>
      <c r="HMO8" s="320"/>
      <c r="HMP8" s="320"/>
      <c r="HMQ8" s="320"/>
      <c r="HMR8" s="320"/>
      <c r="HMS8" s="320"/>
      <c r="HMT8" s="320"/>
      <c r="HMU8" s="320"/>
      <c r="HMV8" s="320"/>
      <c r="HMW8" s="320"/>
      <c r="HMX8" s="320"/>
      <c r="HMY8" s="320"/>
      <c r="HMZ8" s="320"/>
      <c r="HNA8" s="320"/>
      <c r="HNB8" s="320"/>
      <c r="HNC8" s="320"/>
      <c r="HND8" s="320"/>
      <c r="HNE8" s="320"/>
      <c r="HNF8" s="320"/>
      <c r="HNG8" s="320"/>
      <c r="HNH8" s="320"/>
      <c r="HNI8" s="320"/>
      <c r="HNJ8" s="320"/>
      <c r="HNK8" s="320"/>
      <c r="HNL8" s="320"/>
      <c r="HNM8" s="320"/>
      <c r="HNN8" s="320"/>
      <c r="HNO8" s="320"/>
      <c r="HNP8" s="320"/>
      <c r="HNQ8" s="320"/>
      <c r="HNR8" s="320"/>
      <c r="HNS8" s="320"/>
      <c r="HNT8" s="320"/>
      <c r="HNU8" s="320"/>
      <c r="HNV8" s="320"/>
      <c r="HNW8" s="320"/>
      <c r="HNX8" s="320"/>
      <c r="HNY8" s="320"/>
      <c r="HNZ8" s="320"/>
      <c r="HOA8" s="320"/>
      <c r="HOB8" s="320"/>
      <c r="HOC8" s="320"/>
      <c r="HOD8" s="320"/>
      <c r="HOE8" s="320"/>
      <c r="HOF8" s="320"/>
      <c r="HOG8" s="320"/>
      <c r="HOH8" s="320"/>
      <c r="HOI8" s="320"/>
      <c r="HOJ8" s="320"/>
      <c r="HOK8" s="320"/>
      <c r="HOL8" s="320"/>
      <c r="HOM8" s="320"/>
      <c r="HON8" s="320"/>
      <c r="HOO8" s="320"/>
      <c r="HOP8" s="320"/>
      <c r="HOQ8" s="320"/>
      <c r="HOR8" s="320"/>
      <c r="HOS8" s="320"/>
      <c r="HOT8" s="320"/>
      <c r="HOU8" s="320"/>
      <c r="HOV8" s="320"/>
      <c r="HOW8" s="320"/>
      <c r="HOX8" s="320"/>
      <c r="HOY8" s="320"/>
      <c r="HOZ8" s="320"/>
      <c r="HPA8" s="320"/>
      <c r="HPB8" s="320"/>
      <c r="HPC8" s="320"/>
      <c r="HPD8" s="320"/>
      <c r="HPE8" s="320"/>
      <c r="HPF8" s="320"/>
      <c r="HPG8" s="320"/>
      <c r="HPH8" s="320"/>
      <c r="HPI8" s="320"/>
      <c r="HPJ8" s="320"/>
      <c r="HPK8" s="320"/>
      <c r="HPL8" s="320"/>
      <c r="HPM8" s="320"/>
      <c r="HPN8" s="320"/>
      <c r="HPO8" s="320"/>
      <c r="HPP8" s="320"/>
      <c r="HPQ8" s="320"/>
      <c r="HPR8" s="320"/>
      <c r="HPS8" s="320"/>
      <c r="HPT8" s="320"/>
      <c r="HPU8" s="320"/>
      <c r="HPV8" s="320"/>
      <c r="HPW8" s="320"/>
      <c r="HPX8" s="320"/>
      <c r="HPY8" s="320"/>
      <c r="HPZ8" s="320"/>
      <c r="HQA8" s="320"/>
      <c r="HQB8" s="320"/>
      <c r="HQC8" s="320"/>
      <c r="HQD8" s="320"/>
      <c r="HQE8" s="320"/>
      <c r="HQF8" s="320"/>
      <c r="HQG8" s="320"/>
      <c r="HQH8" s="320"/>
      <c r="HQI8" s="320"/>
      <c r="HQJ8" s="320"/>
      <c r="HQK8" s="320"/>
      <c r="HQL8" s="320"/>
      <c r="HQM8" s="320"/>
      <c r="HQN8" s="320"/>
      <c r="HQO8" s="320"/>
      <c r="HQP8" s="320"/>
      <c r="HQQ8" s="320"/>
      <c r="HQR8" s="320"/>
      <c r="HQS8" s="320"/>
      <c r="HQT8" s="320"/>
      <c r="HQU8" s="320"/>
      <c r="HQV8" s="320"/>
      <c r="HQW8" s="320"/>
      <c r="HQX8" s="320"/>
      <c r="HQY8" s="320"/>
      <c r="HQZ8" s="320"/>
      <c r="HRA8" s="320"/>
      <c r="HRB8" s="320"/>
      <c r="HRC8" s="320"/>
      <c r="HRD8" s="320"/>
      <c r="HRE8" s="320"/>
      <c r="HRF8" s="320"/>
      <c r="HRG8" s="320"/>
      <c r="HRH8" s="320"/>
      <c r="HRI8" s="320"/>
      <c r="HRJ8" s="320"/>
      <c r="HRK8" s="320"/>
      <c r="HRL8" s="320"/>
      <c r="HRM8" s="320"/>
      <c r="HRN8" s="320"/>
      <c r="HRO8" s="320"/>
      <c r="HRP8" s="320"/>
      <c r="HRQ8" s="320"/>
      <c r="HRR8" s="320"/>
      <c r="HRS8" s="320"/>
      <c r="HRT8" s="320"/>
      <c r="HRU8" s="320"/>
      <c r="HRV8" s="320"/>
      <c r="HRW8" s="320"/>
      <c r="HRX8" s="320"/>
      <c r="HRY8" s="320"/>
      <c r="HRZ8" s="320"/>
      <c r="HSA8" s="320"/>
      <c r="HSB8" s="320"/>
      <c r="HSC8" s="320"/>
      <c r="HSD8" s="320"/>
      <c r="HSE8" s="320"/>
      <c r="HSF8" s="320"/>
      <c r="HSG8" s="320"/>
      <c r="HSH8" s="320"/>
      <c r="HSI8" s="320"/>
      <c r="HSJ8" s="320"/>
      <c r="HSK8" s="320"/>
      <c r="HSL8" s="320"/>
      <c r="HSM8" s="320"/>
      <c r="HSN8" s="320"/>
      <c r="HSO8" s="320"/>
      <c r="HSP8" s="320"/>
      <c r="HSQ8" s="320"/>
      <c r="HSR8" s="320"/>
      <c r="HSS8" s="320"/>
      <c r="HST8" s="320"/>
      <c r="HSU8" s="320"/>
      <c r="HSV8" s="320"/>
      <c r="HSW8" s="320"/>
      <c r="HSX8" s="320"/>
      <c r="HSY8" s="320"/>
      <c r="HSZ8" s="320"/>
      <c r="HTA8" s="320"/>
      <c r="HTB8" s="320"/>
      <c r="HTC8" s="320"/>
      <c r="HTD8" s="320"/>
      <c r="HTE8" s="320"/>
      <c r="HTF8" s="320"/>
      <c r="HTG8" s="320"/>
      <c r="HTH8" s="320"/>
      <c r="HTI8" s="320"/>
      <c r="HTJ8" s="320"/>
      <c r="HTK8" s="320"/>
      <c r="HTL8" s="320"/>
      <c r="HTM8" s="320"/>
      <c r="HTN8" s="320"/>
      <c r="HTO8" s="320"/>
      <c r="HTP8" s="320"/>
      <c r="HTQ8" s="320"/>
      <c r="HTR8" s="320"/>
      <c r="HTS8" s="320"/>
      <c r="HTT8" s="320"/>
      <c r="HTU8" s="320"/>
      <c r="HTV8" s="320"/>
      <c r="HTW8" s="320"/>
      <c r="HTX8" s="320"/>
      <c r="HTY8" s="320"/>
      <c r="HTZ8" s="320"/>
      <c r="HUA8" s="320"/>
      <c r="HUB8" s="320"/>
      <c r="HUC8" s="320"/>
      <c r="HUD8" s="320"/>
      <c r="HUE8" s="320"/>
      <c r="HUF8" s="320"/>
      <c r="HUG8" s="320"/>
      <c r="HUH8" s="320"/>
      <c r="HUI8" s="320"/>
      <c r="HUJ8" s="320"/>
      <c r="HUK8" s="320"/>
      <c r="HUL8" s="320"/>
      <c r="HUM8" s="320"/>
      <c r="HUN8" s="320"/>
      <c r="HUO8" s="320"/>
      <c r="HUP8" s="320"/>
      <c r="HUQ8" s="320"/>
      <c r="HUR8" s="320"/>
      <c r="HUS8" s="320"/>
      <c r="HUT8" s="320"/>
      <c r="HUU8" s="320"/>
      <c r="HUV8" s="320"/>
      <c r="HUW8" s="320"/>
      <c r="HUX8" s="320"/>
      <c r="HUY8" s="320"/>
      <c r="HUZ8" s="320"/>
      <c r="HVA8" s="320"/>
      <c r="HVB8" s="320"/>
      <c r="HVC8" s="320"/>
      <c r="HVD8" s="320"/>
      <c r="HVE8" s="320"/>
      <c r="HVF8" s="320"/>
      <c r="HVG8" s="320"/>
      <c r="HVH8" s="320"/>
      <c r="HVI8" s="320"/>
      <c r="HVJ8" s="320"/>
      <c r="HVK8" s="320"/>
      <c r="HVL8" s="320"/>
      <c r="HVM8" s="320"/>
      <c r="HVN8" s="320"/>
      <c r="HVO8" s="320"/>
      <c r="HVP8" s="320"/>
      <c r="HVQ8" s="320"/>
      <c r="HVR8" s="320"/>
      <c r="HVS8" s="320"/>
      <c r="HVT8" s="320"/>
      <c r="HVU8" s="320"/>
      <c r="HVV8" s="320"/>
      <c r="HVW8" s="320"/>
      <c r="HVX8" s="320"/>
      <c r="HVY8" s="320"/>
      <c r="HVZ8" s="320"/>
      <c r="HWA8" s="320"/>
      <c r="HWB8" s="320"/>
      <c r="HWC8" s="320"/>
      <c r="HWD8" s="320"/>
      <c r="HWE8" s="320"/>
      <c r="HWF8" s="320"/>
      <c r="HWG8" s="320"/>
      <c r="HWH8" s="320"/>
      <c r="HWI8" s="320"/>
      <c r="HWJ8" s="320"/>
      <c r="HWK8" s="320"/>
      <c r="HWL8" s="320"/>
      <c r="HWM8" s="320"/>
      <c r="HWN8" s="320"/>
      <c r="HWO8" s="320"/>
      <c r="HWP8" s="320"/>
      <c r="HWQ8" s="320"/>
      <c r="HWR8" s="320"/>
      <c r="HWS8" s="320"/>
      <c r="HWT8" s="320"/>
      <c r="HWU8" s="320"/>
      <c r="HWV8" s="320"/>
      <c r="HWW8" s="320"/>
      <c r="HWX8" s="320"/>
      <c r="HWY8" s="320"/>
      <c r="HWZ8" s="320"/>
      <c r="HXA8" s="320"/>
      <c r="HXB8" s="320"/>
      <c r="HXC8" s="320"/>
      <c r="HXD8" s="320"/>
      <c r="HXE8" s="320"/>
      <c r="HXF8" s="320"/>
      <c r="HXG8" s="320"/>
      <c r="HXH8" s="320"/>
      <c r="HXI8" s="320"/>
      <c r="HXJ8" s="320"/>
      <c r="HXK8" s="320"/>
      <c r="HXL8" s="320"/>
      <c r="HXM8" s="320"/>
      <c r="HXN8" s="320"/>
      <c r="HXO8" s="320"/>
      <c r="HXP8" s="320"/>
      <c r="HXQ8" s="320"/>
      <c r="HXR8" s="320"/>
      <c r="HXS8" s="320"/>
      <c r="HXT8" s="320"/>
      <c r="HXU8" s="320"/>
      <c r="HXV8" s="320"/>
      <c r="HXW8" s="320"/>
      <c r="HXX8" s="320"/>
      <c r="HXY8" s="320"/>
      <c r="HXZ8" s="320"/>
      <c r="HYA8" s="320"/>
      <c r="HYB8" s="320"/>
      <c r="HYC8" s="320"/>
      <c r="HYD8" s="320"/>
      <c r="HYE8" s="320"/>
      <c r="HYF8" s="320"/>
      <c r="HYG8" s="320"/>
      <c r="HYH8" s="320"/>
      <c r="HYI8" s="320"/>
      <c r="HYJ8" s="320"/>
      <c r="HYK8" s="320"/>
      <c r="HYL8" s="320"/>
      <c r="HYM8" s="320"/>
      <c r="HYN8" s="320"/>
      <c r="HYO8" s="320"/>
      <c r="HYP8" s="320"/>
      <c r="HYQ8" s="320"/>
      <c r="HYR8" s="320"/>
      <c r="HYS8" s="320"/>
      <c r="HYT8" s="320"/>
      <c r="HYU8" s="320"/>
      <c r="HYV8" s="320"/>
      <c r="HYW8" s="320"/>
      <c r="HYX8" s="320"/>
      <c r="HYY8" s="320"/>
      <c r="HYZ8" s="320"/>
      <c r="HZA8" s="320"/>
      <c r="HZB8" s="320"/>
      <c r="HZC8" s="320"/>
      <c r="HZD8" s="320"/>
      <c r="HZE8" s="320"/>
      <c r="HZF8" s="320"/>
      <c r="HZG8" s="320"/>
      <c r="HZH8" s="320"/>
      <c r="HZI8" s="320"/>
      <c r="HZJ8" s="320"/>
      <c r="HZK8" s="320"/>
      <c r="HZL8" s="320"/>
      <c r="HZM8" s="320"/>
      <c r="HZN8" s="320"/>
      <c r="HZO8" s="320"/>
      <c r="HZP8" s="320"/>
      <c r="HZQ8" s="320"/>
      <c r="HZR8" s="320"/>
      <c r="HZS8" s="320"/>
      <c r="HZT8" s="320"/>
      <c r="HZU8" s="320"/>
      <c r="HZV8" s="320"/>
      <c r="HZW8" s="320"/>
      <c r="HZX8" s="320"/>
      <c r="HZY8" s="320"/>
      <c r="HZZ8" s="320"/>
      <c r="IAA8" s="320"/>
      <c r="IAB8" s="320"/>
      <c r="IAC8" s="320"/>
      <c r="IAD8" s="320"/>
      <c r="IAE8" s="320"/>
      <c r="IAF8" s="320"/>
      <c r="IAG8" s="320"/>
      <c r="IAH8" s="320"/>
      <c r="IAI8" s="320"/>
      <c r="IAJ8" s="320"/>
      <c r="IAK8" s="320"/>
      <c r="IAL8" s="320"/>
      <c r="IAM8" s="320"/>
      <c r="IAN8" s="320"/>
      <c r="IAO8" s="320"/>
      <c r="IAP8" s="320"/>
      <c r="IAQ8" s="320"/>
      <c r="IAR8" s="320"/>
      <c r="IAS8" s="320"/>
      <c r="IAT8" s="320"/>
      <c r="IAU8" s="320"/>
      <c r="IAV8" s="320"/>
      <c r="IAW8" s="320"/>
      <c r="IAX8" s="320"/>
      <c r="IAY8" s="320"/>
      <c r="IAZ8" s="320"/>
      <c r="IBA8" s="320"/>
      <c r="IBB8" s="320"/>
      <c r="IBC8" s="320"/>
      <c r="IBD8" s="320"/>
      <c r="IBE8" s="320"/>
      <c r="IBF8" s="320"/>
      <c r="IBG8" s="320"/>
      <c r="IBH8" s="320"/>
      <c r="IBI8" s="320"/>
      <c r="IBJ8" s="320"/>
      <c r="IBK8" s="320"/>
      <c r="IBL8" s="320"/>
      <c r="IBM8" s="320"/>
      <c r="IBN8" s="320"/>
      <c r="IBO8" s="320"/>
      <c r="IBP8" s="320"/>
      <c r="IBQ8" s="320"/>
      <c r="IBR8" s="320"/>
      <c r="IBS8" s="320"/>
      <c r="IBT8" s="320"/>
      <c r="IBU8" s="320"/>
      <c r="IBV8" s="320"/>
      <c r="IBW8" s="320"/>
      <c r="IBX8" s="320"/>
      <c r="IBY8" s="320"/>
      <c r="IBZ8" s="320"/>
      <c r="ICA8" s="320"/>
      <c r="ICB8" s="320"/>
      <c r="ICC8" s="320"/>
      <c r="ICD8" s="320"/>
      <c r="ICE8" s="320"/>
      <c r="ICF8" s="320"/>
      <c r="ICG8" s="320"/>
      <c r="ICH8" s="320"/>
      <c r="ICI8" s="320"/>
      <c r="ICJ8" s="320"/>
      <c r="ICK8" s="320"/>
      <c r="ICL8" s="320"/>
      <c r="ICM8" s="320"/>
      <c r="ICN8" s="320"/>
      <c r="ICO8" s="320"/>
      <c r="ICP8" s="320"/>
      <c r="ICQ8" s="320"/>
      <c r="ICR8" s="320"/>
      <c r="ICS8" s="320"/>
      <c r="ICT8" s="320"/>
      <c r="ICU8" s="320"/>
      <c r="ICV8" s="320"/>
      <c r="ICW8" s="320"/>
      <c r="ICX8" s="320"/>
      <c r="ICY8" s="320"/>
      <c r="ICZ8" s="320"/>
      <c r="IDA8" s="320"/>
      <c r="IDB8" s="320"/>
      <c r="IDC8" s="320"/>
      <c r="IDD8" s="320"/>
      <c r="IDE8" s="320"/>
      <c r="IDF8" s="320"/>
      <c r="IDG8" s="320"/>
      <c r="IDH8" s="320"/>
      <c r="IDI8" s="320"/>
      <c r="IDJ8" s="320"/>
      <c r="IDK8" s="320"/>
      <c r="IDL8" s="320"/>
      <c r="IDM8" s="320"/>
      <c r="IDN8" s="320"/>
      <c r="IDO8" s="320"/>
      <c r="IDP8" s="320"/>
      <c r="IDQ8" s="320"/>
      <c r="IDR8" s="320"/>
      <c r="IDS8" s="320"/>
      <c r="IDT8" s="320"/>
      <c r="IDU8" s="320"/>
      <c r="IDV8" s="320"/>
      <c r="IDW8" s="320"/>
      <c r="IDX8" s="320"/>
      <c r="IDY8" s="320"/>
      <c r="IDZ8" s="320"/>
      <c r="IEA8" s="320"/>
      <c r="IEB8" s="320"/>
      <c r="IEC8" s="320"/>
      <c r="IED8" s="320"/>
      <c r="IEE8" s="320"/>
      <c r="IEF8" s="320"/>
      <c r="IEG8" s="320"/>
      <c r="IEH8" s="320"/>
      <c r="IEI8" s="320"/>
      <c r="IEJ8" s="320"/>
      <c r="IEK8" s="320"/>
      <c r="IEL8" s="320"/>
      <c r="IEM8" s="320"/>
      <c r="IEN8" s="320"/>
      <c r="IEO8" s="320"/>
      <c r="IEP8" s="320"/>
      <c r="IEQ8" s="320"/>
      <c r="IER8" s="320"/>
      <c r="IES8" s="320"/>
      <c r="IET8" s="320"/>
      <c r="IEU8" s="320"/>
      <c r="IEV8" s="320"/>
      <c r="IEW8" s="320"/>
      <c r="IEX8" s="320"/>
      <c r="IEY8" s="320"/>
      <c r="IEZ8" s="320"/>
      <c r="IFA8" s="320"/>
      <c r="IFB8" s="320"/>
      <c r="IFC8" s="320"/>
      <c r="IFD8" s="320"/>
      <c r="IFE8" s="320"/>
      <c r="IFF8" s="320"/>
      <c r="IFG8" s="320"/>
      <c r="IFH8" s="320"/>
      <c r="IFI8" s="320"/>
      <c r="IFJ8" s="320"/>
      <c r="IFK8" s="320"/>
      <c r="IFL8" s="320"/>
      <c r="IFM8" s="320"/>
      <c r="IFN8" s="320"/>
      <c r="IFO8" s="320"/>
      <c r="IFP8" s="320"/>
      <c r="IFQ8" s="320"/>
      <c r="IFR8" s="320"/>
      <c r="IFS8" s="320"/>
      <c r="IFT8" s="320"/>
      <c r="IFU8" s="320"/>
      <c r="IFV8" s="320"/>
      <c r="IFW8" s="320"/>
      <c r="IFX8" s="320"/>
      <c r="IFY8" s="320"/>
      <c r="IFZ8" s="320"/>
      <c r="IGA8" s="320"/>
      <c r="IGB8" s="320"/>
      <c r="IGC8" s="320"/>
      <c r="IGD8" s="320"/>
      <c r="IGE8" s="320"/>
      <c r="IGF8" s="320"/>
      <c r="IGG8" s="320"/>
      <c r="IGH8" s="320"/>
      <c r="IGI8" s="320"/>
      <c r="IGJ8" s="320"/>
      <c r="IGK8" s="320"/>
      <c r="IGL8" s="320"/>
      <c r="IGM8" s="320"/>
      <c r="IGN8" s="320"/>
      <c r="IGO8" s="320"/>
      <c r="IGP8" s="320"/>
      <c r="IGQ8" s="320"/>
      <c r="IGR8" s="320"/>
      <c r="IGS8" s="320"/>
      <c r="IGT8" s="320"/>
      <c r="IGU8" s="320"/>
      <c r="IGV8" s="320"/>
      <c r="IGW8" s="320"/>
      <c r="IGX8" s="320"/>
      <c r="IGY8" s="320"/>
      <c r="IGZ8" s="320"/>
      <c r="IHA8" s="320"/>
      <c r="IHB8" s="320"/>
      <c r="IHC8" s="320"/>
      <c r="IHD8" s="320"/>
      <c r="IHE8" s="320"/>
      <c r="IHF8" s="320"/>
      <c r="IHG8" s="320"/>
      <c r="IHH8" s="320"/>
      <c r="IHI8" s="320"/>
      <c r="IHJ8" s="320"/>
      <c r="IHK8" s="320"/>
      <c r="IHL8" s="320"/>
      <c r="IHM8" s="320"/>
      <c r="IHN8" s="320"/>
      <c r="IHO8" s="320"/>
      <c r="IHP8" s="320"/>
      <c r="IHQ8" s="320"/>
      <c r="IHR8" s="320"/>
      <c r="IHS8" s="320"/>
      <c r="IHT8" s="320"/>
      <c r="IHU8" s="320"/>
      <c r="IHV8" s="320"/>
      <c r="IHW8" s="320"/>
      <c r="IHX8" s="320"/>
      <c r="IHY8" s="320"/>
      <c r="IHZ8" s="320"/>
      <c r="IIA8" s="320"/>
      <c r="IIB8" s="320"/>
      <c r="IIC8" s="320"/>
      <c r="IID8" s="320"/>
      <c r="IIE8" s="320"/>
      <c r="IIF8" s="320"/>
      <c r="IIG8" s="320"/>
      <c r="IIH8" s="320"/>
      <c r="III8" s="320"/>
      <c r="IIJ8" s="320"/>
      <c r="IIK8" s="320"/>
      <c r="IIL8" s="320"/>
      <c r="IIM8" s="320"/>
      <c r="IIN8" s="320"/>
      <c r="IIO8" s="320"/>
      <c r="IIP8" s="320"/>
      <c r="IIQ8" s="320"/>
      <c r="IIR8" s="320"/>
      <c r="IIS8" s="320"/>
      <c r="IIT8" s="320"/>
      <c r="IIU8" s="320"/>
      <c r="IIV8" s="320"/>
      <c r="IIW8" s="320"/>
      <c r="IIX8" s="320"/>
      <c r="IIY8" s="320"/>
      <c r="IIZ8" s="320"/>
      <c r="IJA8" s="320"/>
      <c r="IJB8" s="320"/>
      <c r="IJC8" s="320"/>
      <c r="IJD8" s="320"/>
      <c r="IJE8" s="320"/>
      <c r="IJF8" s="320"/>
      <c r="IJG8" s="320"/>
      <c r="IJH8" s="320"/>
      <c r="IJI8" s="320"/>
      <c r="IJJ8" s="320"/>
      <c r="IJK8" s="320"/>
      <c r="IJL8" s="320"/>
      <c r="IJM8" s="320"/>
      <c r="IJN8" s="320"/>
      <c r="IJO8" s="320"/>
      <c r="IJP8" s="320"/>
      <c r="IJQ8" s="320"/>
      <c r="IJR8" s="320"/>
      <c r="IJS8" s="320"/>
      <c r="IJT8" s="320"/>
      <c r="IJU8" s="320"/>
      <c r="IJV8" s="320"/>
      <c r="IJW8" s="320"/>
      <c r="IJX8" s="320"/>
      <c r="IJY8" s="320"/>
      <c r="IJZ8" s="320"/>
      <c r="IKA8" s="320"/>
      <c r="IKB8" s="320"/>
      <c r="IKC8" s="320"/>
      <c r="IKD8" s="320"/>
      <c r="IKE8" s="320"/>
      <c r="IKF8" s="320"/>
      <c r="IKG8" s="320"/>
      <c r="IKH8" s="320"/>
      <c r="IKI8" s="320"/>
      <c r="IKJ8" s="320"/>
      <c r="IKK8" s="320"/>
      <c r="IKL8" s="320"/>
      <c r="IKM8" s="320"/>
      <c r="IKN8" s="320"/>
      <c r="IKO8" s="320"/>
      <c r="IKP8" s="320"/>
      <c r="IKQ8" s="320"/>
      <c r="IKR8" s="320"/>
      <c r="IKS8" s="320"/>
      <c r="IKT8" s="320"/>
      <c r="IKU8" s="320"/>
      <c r="IKV8" s="320"/>
      <c r="IKW8" s="320"/>
      <c r="IKX8" s="320"/>
      <c r="IKY8" s="320"/>
      <c r="IKZ8" s="320"/>
      <c r="ILA8" s="320"/>
      <c r="ILB8" s="320"/>
      <c r="ILC8" s="320"/>
      <c r="ILD8" s="320"/>
      <c r="ILE8" s="320"/>
      <c r="ILF8" s="320"/>
      <c r="ILG8" s="320"/>
      <c r="ILH8" s="320"/>
      <c r="ILI8" s="320"/>
      <c r="ILJ8" s="320"/>
      <c r="ILK8" s="320"/>
      <c r="ILL8" s="320"/>
      <c r="ILM8" s="320"/>
      <c r="ILN8" s="320"/>
      <c r="ILO8" s="320"/>
      <c r="ILP8" s="320"/>
      <c r="ILQ8" s="320"/>
      <c r="ILR8" s="320"/>
      <c r="ILS8" s="320"/>
      <c r="ILT8" s="320"/>
      <c r="ILU8" s="320"/>
      <c r="ILV8" s="320"/>
      <c r="ILW8" s="320"/>
      <c r="ILX8" s="320"/>
      <c r="ILY8" s="320"/>
      <c r="ILZ8" s="320"/>
      <c r="IMA8" s="320"/>
      <c r="IMB8" s="320"/>
      <c r="IMC8" s="320"/>
      <c r="IMD8" s="320"/>
      <c r="IME8" s="320"/>
      <c r="IMF8" s="320"/>
      <c r="IMG8" s="320"/>
      <c r="IMH8" s="320"/>
      <c r="IMI8" s="320"/>
      <c r="IMJ8" s="320"/>
      <c r="IMK8" s="320"/>
      <c r="IML8" s="320"/>
      <c r="IMM8" s="320"/>
      <c r="IMN8" s="320"/>
      <c r="IMO8" s="320"/>
      <c r="IMP8" s="320"/>
      <c r="IMQ8" s="320"/>
      <c r="IMR8" s="320"/>
      <c r="IMS8" s="320"/>
      <c r="IMT8" s="320"/>
      <c r="IMU8" s="320"/>
      <c r="IMV8" s="320"/>
      <c r="IMW8" s="320"/>
      <c r="IMX8" s="320"/>
      <c r="IMY8" s="320"/>
      <c r="IMZ8" s="320"/>
      <c r="INA8" s="320"/>
      <c r="INB8" s="320"/>
      <c r="INC8" s="320"/>
      <c r="IND8" s="320"/>
      <c r="INE8" s="320"/>
      <c r="INF8" s="320"/>
      <c r="ING8" s="320"/>
      <c r="INH8" s="320"/>
      <c r="INI8" s="320"/>
      <c r="INJ8" s="320"/>
      <c r="INK8" s="320"/>
      <c r="INL8" s="320"/>
      <c r="INM8" s="320"/>
      <c r="INN8" s="320"/>
      <c r="INO8" s="320"/>
      <c r="INP8" s="320"/>
      <c r="INQ8" s="320"/>
      <c r="INR8" s="320"/>
      <c r="INS8" s="320"/>
      <c r="INT8" s="320"/>
      <c r="INU8" s="320"/>
      <c r="INV8" s="320"/>
      <c r="INW8" s="320"/>
      <c r="INX8" s="320"/>
      <c r="INY8" s="320"/>
      <c r="INZ8" s="320"/>
      <c r="IOA8" s="320"/>
      <c r="IOB8" s="320"/>
      <c r="IOC8" s="320"/>
      <c r="IOD8" s="320"/>
      <c r="IOE8" s="320"/>
      <c r="IOF8" s="320"/>
      <c r="IOG8" s="320"/>
      <c r="IOH8" s="320"/>
      <c r="IOI8" s="320"/>
      <c r="IOJ8" s="320"/>
      <c r="IOK8" s="320"/>
      <c r="IOL8" s="320"/>
      <c r="IOM8" s="320"/>
      <c r="ION8" s="320"/>
      <c r="IOO8" s="320"/>
      <c r="IOP8" s="320"/>
      <c r="IOQ8" s="320"/>
      <c r="IOR8" s="320"/>
      <c r="IOS8" s="320"/>
      <c r="IOT8" s="320"/>
      <c r="IOU8" s="320"/>
      <c r="IOV8" s="320"/>
      <c r="IOW8" s="320"/>
      <c r="IOX8" s="320"/>
      <c r="IOY8" s="320"/>
      <c r="IOZ8" s="320"/>
      <c r="IPA8" s="320"/>
      <c r="IPB8" s="320"/>
      <c r="IPC8" s="320"/>
      <c r="IPD8" s="320"/>
      <c r="IPE8" s="320"/>
      <c r="IPF8" s="320"/>
      <c r="IPG8" s="320"/>
      <c r="IPH8" s="320"/>
      <c r="IPI8" s="320"/>
      <c r="IPJ8" s="320"/>
      <c r="IPK8" s="320"/>
      <c r="IPL8" s="320"/>
      <c r="IPM8" s="320"/>
      <c r="IPN8" s="320"/>
      <c r="IPO8" s="320"/>
      <c r="IPP8" s="320"/>
      <c r="IPQ8" s="320"/>
      <c r="IPR8" s="320"/>
      <c r="IPS8" s="320"/>
      <c r="IPT8" s="320"/>
      <c r="IPU8" s="320"/>
      <c r="IPV8" s="320"/>
      <c r="IPW8" s="320"/>
      <c r="IPX8" s="320"/>
      <c r="IPY8" s="320"/>
      <c r="IPZ8" s="320"/>
      <c r="IQA8" s="320"/>
      <c r="IQB8" s="320"/>
      <c r="IQC8" s="320"/>
      <c r="IQD8" s="320"/>
      <c r="IQE8" s="320"/>
      <c r="IQF8" s="320"/>
      <c r="IQG8" s="320"/>
      <c r="IQH8" s="320"/>
      <c r="IQI8" s="320"/>
      <c r="IQJ8" s="320"/>
      <c r="IQK8" s="320"/>
      <c r="IQL8" s="320"/>
      <c r="IQM8" s="320"/>
      <c r="IQN8" s="320"/>
      <c r="IQO8" s="320"/>
      <c r="IQP8" s="320"/>
      <c r="IQQ8" s="320"/>
      <c r="IQR8" s="320"/>
      <c r="IQS8" s="320"/>
      <c r="IQT8" s="320"/>
      <c r="IQU8" s="320"/>
      <c r="IQV8" s="320"/>
      <c r="IQW8" s="320"/>
      <c r="IQX8" s="320"/>
      <c r="IQY8" s="320"/>
      <c r="IQZ8" s="320"/>
      <c r="IRA8" s="320"/>
      <c r="IRB8" s="320"/>
      <c r="IRC8" s="320"/>
      <c r="IRD8" s="320"/>
      <c r="IRE8" s="320"/>
      <c r="IRF8" s="320"/>
      <c r="IRG8" s="320"/>
      <c r="IRH8" s="320"/>
      <c r="IRI8" s="320"/>
      <c r="IRJ8" s="320"/>
      <c r="IRK8" s="320"/>
      <c r="IRL8" s="320"/>
      <c r="IRM8" s="320"/>
      <c r="IRN8" s="320"/>
      <c r="IRO8" s="320"/>
      <c r="IRP8" s="320"/>
      <c r="IRQ8" s="320"/>
      <c r="IRR8" s="320"/>
      <c r="IRS8" s="320"/>
      <c r="IRT8" s="320"/>
      <c r="IRU8" s="320"/>
      <c r="IRV8" s="320"/>
      <c r="IRW8" s="320"/>
      <c r="IRX8" s="320"/>
      <c r="IRY8" s="320"/>
      <c r="IRZ8" s="320"/>
      <c r="ISA8" s="320"/>
      <c r="ISB8" s="320"/>
      <c r="ISC8" s="320"/>
      <c r="ISD8" s="320"/>
      <c r="ISE8" s="320"/>
      <c r="ISF8" s="320"/>
      <c r="ISG8" s="320"/>
      <c r="ISH8" s="320"/>
      <c r="ISI8" s="320"/>
      <c r="ISJ8" s="320"/>
      <c r="ISK8" s="320"/>
      <c r="ISL8" s="320"/>
      <c r="ISM8" s="320"/>
      <c r="ISN8" s="320"/>
      <c r="ISO8" s="320"/>
      <c r="ISP8" s="320"/>
      <c r="ISQ8" s="320"/>
      <c r="ISR8" s="320"/>
      <c r="ISS8" s="320"/>
      <c r="IST8" s="320"/>
      <c r="ISU8" s="320"/>
      <c r="ISV8" s="320"/>
      <c r="ISW8" s="320"/>
      <c r="ISX8" s="320"/>
      <c r="ISY8" s="320"/>
      <c r="ISZ8" s="320"/>
      <c r="ITA8" s="320"/>
      <c r="ITB8" s="320"/>
      <c r="ITC8" s="320"/>
      <c r="ITD8" s="320"/>
      <c r="ITE8" s="320"/>
      <c r="ITF8" s="320"/>
      <c r="ITG8" s="320"/>
      <c r="ITH8" s="320"/>
      <c r="ITI8" s="320"/>
      <c r="ITJ8" s="320"/>
      <c r="ITK8" s="320"/>
      <c r="ITL8" s="320"/>
      <c r="ITM8" s="320"/>
      <c r="ITN8" s="320"/>
      <c r="ITO8" s="320"/>
      <c r="ITP8" s="320"/>
      <c r="ITQ8" s="320"/>
      <c r="ITR8" s="320"/>
      <c r="ITS8" s="320"/>
      <c r="ITT8" s="320"/>
      <c r="ITU8" s="320"/>
      <c r="ITV8" s="320"/>
      <c r="ITW8" s="320"/>
      <c r="ITX8" s="320"/>
      <c r="ITY8" s="320"/>
      <c r="ITZ8" s="320"/>
      <c r="IUA8" s="320"/>
      <c r="IUB8" s="320"/>
      <c r="IUC8" s="320"/>
      <c r="IUD8" s="320"/>
      <c r="IUE8" s="320"/>
      <c r="IUF8" s="320"/>
      <c r="IUG8" s="320"/>
      <c r="IUH8" s="320"/>
      <c r="IUI8" s="320"/>
      <c r="IUJ8" s="320"/>
      <c r="IUK8" s="320"/>
      <c r="IUL8" s="320"/>
      <c r="IUM8" s="320"/>
      <c r="IUN8" s="320"/>
      <c r="IUO8" s="320"/>
      <c r="IUP8" s="320"/>
      <c r="IUQ8" s="320"/>
      <c r="IUR8" s="320"/>
      <c r="IUS8" s="320"/>
      <c r="IUT8" s="320"/>
      <c r="IUU8" s="320"/>
      <c r="IUV8" s="320"/>
      <c r="IUW8" s="320"/>
      <c r="IUX8" s="320"/>
      <c r="IUY8" s="320"/>
      <c r="IUZ8" s="320"/>
      <c r="IVA8" s="320"/>
      <c r="IVB8" s="320"/>
      <c r="IVC8" s="320"/>
      <c r="IVD8" s="320"/>
      <c r="IVE8" s="320"/>
      <c r="IVF8" s="320"/>
      <c r="IVG8" s="320"/>
      <c r="IVH8" s="320"/>
      <c r="IVI8" s="320"/>
      <c r="IVJ8" s="320"/>
      <c r="IVK8" s="320"/>
      <c r="IVL8" s="320"/>
      <c r="IVM8" s="320"/>
      <c r="IVN8" s="320"/>
      <c r="IVO8" s="320"/>
      <c r="IVP8" s="320"/>
      <c r="IVQ8" s="320"/>
      <c r="IVR8" s="320"/>
      <c r="IVS8" s="320"/>
      <c r="IVT8" s="320"/>
      <c r="IVU8" s="320"/>
      <c r="IVV8" s="320"/>
      <c r="IVW8" s="320"/>
      <c r="IVX8" s="320"/>
      <c r="IVY8" s="320"/>
      <c r="IVZ8" s="320"/>
      <c r="IWA8" s="320"/>
      <c r="IWB8" s="320"/>
      <c r="IWC8" s="320"/>
      <c r="IWD8" s="320"/>
      <c r="IWE8" s="320"/>
      <c r="IWF8" s="320"/>
      <c r="IWG8" s="320"/>
      <c r="IWH8" s="320"/>
      <c r="IWI8" s="320"/>
      <c r="IWJ8" s="320"/>
      <c r="IWK8" s="320"/>
      <c r="IWL8" s="320"/>
      <c r="IWM8" s="320"/>
      <c r="IWN8" s="320"/>
      <c r="IWO8" s="320"/>
      <c r="IWP8" s="320"/>
      <c r="IWQ8" s="320"/>
      <c r="IWR8" s="320"/>
      <c r="IWS8" s="320"/>
      <c r="IWT8" s="320"/>
      <c r="IWU8" s="320"/>
      <c r="IWV8" s="320"/>
      <c r="IWW8" s="320"/>
      <c r="IWX8" s="320"/>
      <c r="IWY8" s="320"/>
      <c r="IWZ8" s="320"/>
      <c r="IXA8" s="320"/>
      <c r="IXB8" s="320"/>
      <c r="IXC8" s="320"/>
      <c r="IXD8" s="320"/>
      <c r="IXE8" s="320"/>
      <c r="IXF8" s="320"/>
      <c r="IXG8" s="320"/>
      <c r="IXH8" s="320"/>
      <c r="IXI8" s="320"/>
      <c r="IXJ8" s="320"/>
      <c r="IXK8" s="320"/>
      <c r="IXL8" s="320"/>
      <c r="IXM8" s="320"/>
      <c r="IXN8" s="320"/>
      <c r="IXO8" s="320"/>
      <c r="IXP8" s="320"/>
      <c r="IXQ8" s="320"/>
      <c r="IXR8" s="320"/>
      <c r="IXS8" s="320"/>
      <c r="IXT8" s="320"/>
      <c r="IXU8" s="320"/>
      <c r="IXV8" s="320"/>
      <c r="IXW8" s="320"/>
      <c r="IXX8" s="320"/>
      <c r="IXY8" s="320"/>
      <c r="IXZ8" s="320"/>
      <c r="IYA8" s="320"/>
      <c r="IYB8" s="320"/>
      <c r="IYC8" s="320"/>
      <c r="IYD8" s="320"/>
      <c r="IYE8" s="320"/>
      <c r="IYF8" s="320"/>
      <c r="IYG8" s="320"/>
      <c r="IYH8" s="320"/>
      <c r="IYI8" s="320"/>
      <c r="IYJ8" s="320"/>
      <c r="IYK8" s="320"/>
      <c r="IYL8" s="320"/>
      <c r="IYM8" s="320"/>
      <c r="IYN8" s="320"/>
      <c r="IYO8" s="320"/>
      <c r="IYP8" s="320"/>
      <c r="IYQ8" s="320"/>
      <c r="IYR8" s="320"/>
      <c r="IYS8" s="320"/>
      <c r="IYT8" s="320"/>
      <c r="IYU8" s="320"/>
      <c r="IYV8" s="320"/>
      <c r="IYW8" s="320"/>
      <c r="IYX8" s="320"/>
      <c r="IYY8" s="320"/>
      <c r="IYZ8" s="320"/>
      <c r="IZA8" s="320"/>
      <c r="IZB8" s="320"/>
      <c r="IZC8" s="320"/>
      <c r="IZD8" s="320"/>
      <c r="IZE8" s="320"/>
      <c r="IZF8" s="320"/>
      <c r="IZG8" s="320"/>
      <c r="IZH8" s="320"/>
      <c r="IZI8" s="320"/>
      <c r="IZJ8" s="320"/>
      <c r="IZK8" s="320"/>
      <c r="IZL8" s="320"/>
      <c r="IZM8" s="320"/>
      <c r="IZN8" s="320"/>
      <c r="IZO8" s="320"/>
      <c r="IZP8" s="320"/>
      <c r="IZQ8" s="320"/>
      <c r="IZR8" s="320"/>
      <c r="IZS8" s="320"/>
      <c r="IZT8" s="320"/>
      <c r="IZU8" s="320"/>
      <c r="IZV8" s="320"/>
      <c r="IZW8" s="320"/>
      <c r="IZX8" s="320"/>
      <c r="IZY8" s="320"/>
      <c r="IZZ8" s="320"/>
      <c r="JAA8" s="320"/>
      <c r="JAB8" s="320"/>
      <c r="JAC8" s="320"/>
      <c r="JAD8" s="320"/>
      <c r="JAE8" s="320"/>
      <c r="JAF8" s="320"/>
      <c r="JAG8" s="320"/>
      <c r="JAH8" s="320"/>
      <c r="JAI8" s="320"/>
      <c r="JAJ8" s="320"/>
      <c r="JAK8" s="320"/>
      <c r="JAL8" s="320"/>
      <c r="JAM8" s="320"/>
      <c r="JAN8" s="320"/>
      <c r="JAO8" s="320"/>
      <c r="JAP8" s="320"/>
      <c r="JAQ8" s="320"/>
      <c r="JAR8" s="320"/>
      <c r="JAS8" s="320"/>
      <c r="JAT8" s="320"/>
      <c r="JAU8" s="320"/>
      <c r="JAV8" s="320"/>
      <c r="JAW8" s="320"/>
      <c r="JAX8" s="320"/>
      <c r="JAY8" s="320"/>
      <c r="JAZ8" s="320"/>
      <c r="JBA8" s="320"/>
      <c r="JBB8" s="320"/>
      <c r="JBC8" s="320"/>
      <c r="JBD8" s="320"/>
      <c r="JBE8" s="320"/>
      <c r="JBF8" s="320"/>
      <c r="JBG8" s="320"/>
      <c r="JBH8" s="320"/>
      <c r="JBI8" s="320"/>
      <c r="JBJ8" s="320"/>
      <c r="JBK8" s="320"/>
      <c r="JBL8" s="320"/>
      <c r="JBM8" s="320"/>
      <c r="JBN8" s="320"/>
      <c r="JBO8" s="320"/>
      <c r="JBP8" s="320"/>
      <c r="JBQ8" s="320"/>
      <c r="JBR8" s="320"/>
      <c r="JBS8" s="320"/>
      <c r="JBT8" s="320"/>
      <c r="JBU8" s="320"/>
      <c r="JBV8" s="320"/>
      <c r="JBW8" s="320"/>
      <c r="JBX8" s="320"/>
      <c r="JBY8" s="320"/>
      <c r="JBZ8" s="320"/>
      <c r="JCA8" s="320"/>
      <c r="JCB8" s="320"/>
      <c r="JCC8" s="320"/>
      <c r="JCD8" s="320"/>
      <c r="JCE8" s="320"/>
      <c r="JCF8" s="320"/>
      <c r="JCG8" s="320"/>
      <c r="JCH8" s="320"/>
      <c r="JCI8" s="320"/>
      <c r="JCJ8" s="320"/>
      <c r="JCK8" s="320"/>
      <c r="JCL8" s="320"/>
      <c r="JCM8" s="320"/>
      <c r="JCN8" s="320"/>
      <c r="JCO8" s="320"/>
      <c r="JCP8" s="320"/>
      <c r="JCQ8" s="320"/>
      <c r="JCR8" s="320"/>
      <c r="JCS8" s="320"/>
      <c r="JCT8" s="320"/>
      <c r="JCU8" s="320"/>
      <c r="JCV8" s="320"/>
      <c r="JCW8" s="320"/>
      <c r="JCX8" s="320"/>
      <c r="JCY8" s="320"/>
      <c r="JCZ8" s="320"/>
      <c r="JDA8" s="320"/>
      <c r="JDB8" s="320"/>
      <c r="JDC8" s="320"/>
      <c r="JDD8" s="320"/>
      <c r="JDE8" s="320"/>
      <c r="JDF8" s="320"/>
      <c r="JDG8" s="320"/>
      <c r="JDH8" s="320"/>
      <c r="JDI8" s="320"/>
      <c r="JDJ8" s="320"/>
      <c r="JDK8" s="320"/>
      <c r="JDL8" s="320"/>
      <c r="JDM8" s="320"/>
      <c r="JDN8" s="320"/>
      <c r="JDO8" s="320"/>
      <c r="JDP8" s="320"/>
      <c r="JDQ8" s="320"/>
      <c r="JDR8" s="320"/>
      <c r="JDS8" s="320"/>
      <c r="JDT8" s="320"/>
      <c r="JDU8" s="320"/>
      <c r="JDV8" s="320"/>
      <c r="JDW8" s="320"/>
      <c r="JDX8" s="320"/>
      <c r="JDY8" s="320"/>
      <c r="JDZ8" s="320"/>
      <c r="JEA8" s="320"/>
      <c r="JEB8" s="320"/>
      <c r="JEC8" s="320"/>
      <c r="JED8" s="320"/>
      <c r="JEE8" s="320"/>
      <c r="JEF8" s="320"/>
      <c r="JEG8" s="320"/>
      <c r="JEH8" s="320"/>
      <c r="JEI8" s="320"/>
      <c r="JEJ8" s="320"/>
      <c r="JEK8" s="320"/>
      <c r="JEL8" s="320"/>
      <c r="JEM8" s="320"/>
      <c r="JEN8" s="320"/>
      <c r="JEO8" s="320"/>
      <c r="JEP8" s="320"/>
      <c r="JEQ8" s="320"/>
      <c r="JER8" s="320"/>
      <c r="JES8" s="320"/>
      <c r="JET8" s="320"/>
      <c r="JEU8" s="320"/>
      <c r="JEV8" s="320"/>
      <c r="JEW8" s="320"/>
      <c r="JEX8" s="320"/>
      <c r="JEY8" s="320"/>
      <c r="JEZ8" s="320"/>
      <c r="JFA8" s="320"/>
      <c r="JFB8" s="320"/>
      <c r="JFC8" s="320"/>
      <c r="JFD8" s="320"/>
      <c r="JFE8" s="320"/>
      <c r="JFF8" s="320"/>
      <c r="JFG8" s="320"/>
      <c r="JFH8" s="320"/>
      <c r="JFI8" s="320"/>
      <c r="JFJ8" s="320"/>
      <c r="JFK8" s="320"/>
      <c r="JFL8" s="320"/>
      <c r="JFM8" s="320"/>
      <c r="JFN8" s="320"/>
      <c r="JFO8" s="320"/>
      <c r="JFP8" s="320"/>
      <c r="JFQ8" s="320"/>
      <c r="JFR8" s="320"/>
      <c r="JFS8" s="320"/>
      <c r="JFT8" s="320"/>
      <c r="JFU8" s="320"/>
      <c r="JFV8" s="320"/>
      <c r="JFW8" s="320"/>
      <c r="JFX8" s="320"/>
      <c r="JFY8" s="320"/>
      <c r="JFZ8" s="320"/>
      <c r="JGA8" s="320"/>
      <c r="JGB8" s="320"/>
      <c r="JGC8" s="320"/>
      <c r="JGD8" s="320"/>
      <c r="JGE8" s="320"/>
      <c r="JGF8" s="320"/>
      <c r="JGG8" s="320"/>
      <c r="JGH8" s="320"/>
      <c r="JGI8" s="320"/>
      <c r="JGJ8" s="320"/>
      <c r="JGK8" s="320"/>
      <c r="JGL8" s="320"/>
      <c r="JGM8" s="320"/>
      <c r="JGN8" s="320"/>
      <c r="JGO8" s="320"/>
      <c r="JGP8" s="320"/>
      <c r="JGQ8" s="320"/>
      <c r="JGR8" s="320"/>
      <c r="JGS8" s="320"/>
      <c r="JGT8" s="320"/>
      <c r="JGU8" s="320"/>
      <c r="JGV8" s="320"/>
      <c r="JGW8" s="320"/>
      <c r="JGX8" s="320"/>
      <c r="JGY8" s="320"/>
      <c r="JGZ8" s="320"/>
      <c r="JHA8" s="320"/>
      <c r="JHB8" s="320"/>
      <c r="JHC8" s="320"/>
      <c r="JHD8" s="320"/>
      <c r="JHE8" s="320"/>
      <c r="JHF8" s="320"/>
      <c r="JHG8" s="320"/>
      <c r="JHH8" s="320"/>
      <c r="JHI8" s="320"/>
      <c r="JHJ8" s="320"/>
      <c r="JHK8" s="320"/>
      <c r="JHL8" s="320"/>
      <c r="JHM8" s="320"/>
      <c r="JHN8" s="320"/>
      <c r="JHO8" s="320"/>
      <c r="JHP8" s="320"/>
      <c r="JHQ8" s="320"/>
      <c r="JHR8" s="320"/>
      <c r="JHS8" s="320"/>
      <c r="JHT8" s="320"/>
      <c r="JHU8" s="320"/>
      <c r="JHV8" s="320"/>
      <c r="JHW8" s="320"/>
      <c r="JHX8" s="320"/>
      <c r="JHY8" s="320"/>
      <c r="JHZ8" s="320"/>
      <c r="JIA8" s="320"/>
      <c r="JIB8" s="320"/>
      <c r="JIC8" s="320"/>
      <c r="JID8" s="320"/>
      <c r="JIE8" s="320"/>
      <c r="JIF8" s="320"/>
      <c r="JIG8" s="320"/>
      <c r="JIH8" s="320"/>
      <c r="JII8" s="320"/>
      <c r="JIJ8" s="320"/>
      <c r="JIK8" s="320"/>
      <c r="JIL8" s="320"/>
      <c r="JIM8" s="320"/>
      <c r="JIN8" s="320"/>
      <c r="JIO8" s="320"/>
      <c r="JIP8" s="320"/>
      <c r="JIQ8" s="320"/>
      <c r="JIR8" s="320"/>
      <c r="JIS8" s="320"/>
      <c r="JIT8" s="320"/>
      <c r="JIU8" s="320"/>
      <c r="JIV8" s="320"/>
      <c r="JIW8" s="320"/>
      <c r="JIX8" s="320"/>
      <c r="JIY8" s="320"/>
      <c r="JIZ8" s="320"/>
      <c r="JJA8" s="320"/>
      <c r="JJB8" s="320"/>
      <c r="JJC8" s="320"/>
      <c r="JJD8" s="320"/>
      <c r="JJE8" s="320"/>
      <c r="JJF8" s="320"/>
      <c r="JJG8" s="320"/>
      <c r="JJH8" s="320"/>
      <c r="JJI8" s="320"/>
      <c r="JJJ8" s="320"/>
      <c r="JJK8" s="320"/>
      <c r="JJL8" s="320"/>
      <c r="JJM8" s="320"/>
      <c r="JJN8" s="320"/>
      <c r="JJO8" s="320"/>
      <c r="JJP8" s="320"/>
      <c r="JJQ8" s="320"/>
      <c r="JJR8" s="320"/>
      <c r="JJS8" s="320"/>
      <c r="JJT8" s="320"/>
      <c r="JJU8" s="320"/>
      <c r="JJV8" s="320"/>
      <c r="JJW8" s="320"/>
      <c r="JJX8" s="320"/>
      <c r="JJY8" s="320"/>
      <c r="JJZ8" s="320"/>
      <c r="JKA8" s="320"/>
      <c r="JKB8" s="320"/>
      <c r="JKC8" s="320"/>
      <c r="JKD8" s="320"/>
      <c r="JKE8" s="320"/>
      <c r="JKF8" s="320"/>
      <c r="JKG8" s="320"/>
      <c r="JKH8" s="320"/>
      <c r="JKI8" s="320"/>
      <c r="JKJ8" s="320"/>
      <c r="JKK8" s="320"/>
      <c r="JKL8" s="320"/>
      <c r="JKM8" s="320"/>
      <c r="JKN8" s="320"/>
      <c r="JKO8" s="320"/>
      <c r="JKP8" s="320"/>
      <c r="JKQ8" s="320"/>
      <c r="JKR8" s="320"/>
      <c r="JKS8" s="320"/>
      <c r="JKT8" s="320"/>
      <c r="JKU8" s="320"/>
      <c r="JKV8" s="320"/>
      <c r="JKW8" s="320"/>
      <c r="JKX8" s="320"/>
      <c r="JKY8" s="320"/>
      <c r="JKZ8" s="320"/>
      <c r="JLA8" s="320"/>
      <c r="JLB8" s="320"/>
      <c r="JLC8" s="320"/>
      <c r="JLD8" s="320"/>
      <c r="JLE8" s="320"/>
      <c r="JLF8" s="320"/>
      <c r="JLG8" s="320"/>
      <c r="JLH8" s="320"/>
      <c r="JLI8" s="320"/>
      <c r="JLJ8" s="320"/>
      <c r="JLK8" s="320"/>
      <c r="JLL8" s="320"/>
      <c r="JLM8" s="320"/>
      <c r="JLN8" s="320"/>
      <c r="JLO8" s="320"/>
      <c r="JLP8" s="320"/>
      <c r="JLQ8" s="320"/>
      <c r="JLR8" s="320"/>
      <c r="JLS8" s="320"/>
      <c r="JLT8" s="320"/>
      <c r="JLU8" s="320"/>
      <c r="JLV8" s="320"/>
      <c r="JLW8" s="320"/>
      <c r="JLX8" s="320"/>
      <c r="JLY8" s="320"/>
      <c r="JLZ8" s="320"/>
      <c r="JMA8" s="320"/>
      <c r="JMB8" s="320"/>
      <c r="JMC8" s="320"/>
      <c r="JMD8" s="320"/>
      <c r="JME8" s="320"/>
      <c r="JMF8" s="320"/>
      <c r="JMG8" s="320"/>
      <c r="JMH8" s="320"/>
      <c r="JMI8" s="320"/>
      <c r="JMJ8" s="320"/>
      <c r="JMK8" s="320"/>
      <c r="JML8" s="320"/>
      <c r="JMM8" s="320"/>
      <c r="JMN8" s="320"/>
      <c r="JMO8" s="320"/>
      <c r="JMP8" s="320"/>
      <c r="JMQ8" s="320"/>
      <c r="JMR8" s="320"/>
      <c r="JMS8" s="320"/>
      <c r="JMT8" s="320"/>
      <c r="JMU8" s="320"/>
      <c r="JMV8" s="320"/>
      <c r="JMW8" s="320"/>
      <c r="JMX8" s="320"/>
      <c r="JMY8" s="320"/>
      <c r="JMZ8" s="320"/>
      <c r="JNA8" s="320"/>
      <c r="JNB8" s="320"/>
      <c r="JNC8" s="320"/>
      <c r="JND8" s="320"/>
      <c r="JNE8" s="320"/>
      <c r="JNF8" s="320"/>
      <c r="JNG8" s="320"/>
      <c r="JNH8" s="320"/>
      <c r="JNI8" s="320"/>
      <c r="JNJ8" s="320"/>
      <c r="JNK8" s="320"/>
      <c r="JNL8" s="320"/>
      <c r="JNM8" s="320"/>
      <c r="JNN8" s="320"/>
      <c r="JNO8" s="320"/>
      <c r="JNP8" s="320"/>
      <c r="JNQ8" s="320"/>
      <c r="JNR8" s="320"/>
      <c r="JNS8" s="320"/>
      <c r="JNT8" s="320"/>
      <c r="JNU8" s="320"/>
      <c r="JNV8" s="320"/>
      <c r="JNW8" s="320"/>
      <c r="JNX8" s="320"/>
      <c r="JNY8" s="320"/>
      <c r="JNZ8" s="320"/>
      <c r="JOA8" s="320"/>
      <c r="JOB8" s="320"/>
      <c r="JOC8" s="320"/>
      <c r="JOD8" s="320"/>
      <c r="JOE8" s="320"/>
      <c r="JOF8" s="320"/>
      <c r="JOG8" s="320"/>
      <c r="JOH8" s="320"/>
      <c r="JOI8" s="320"/>
      <c r="JOJ8" s="320"/>
      <c r="JOK8" s="320"/>
      <c r="JOL8" s="320"/>
      <c r="JOM8" s="320"/>
      <c r="JON8" s="320"/>
      <c r="JOO8" s="320"/>
      <c r="JOP8" s="320"/>
      <c r="JOQ8" s="320"/>
      <c r="JOR8" s="320"/>
      <c r="JOS8" s="320"/>
      <c r="JOT8" s="320"/>
      <c r="JOU8" s="320"/>
      <c r="JOV8" s="320"/>
      <c r="JOW8" s="320"/>
      <c r="JOX8" s="320"/>
      <c r="JOY8" s="320"/>
      <c r="JOZ8" s="320"/>
      <c r="JPA8" s="320"/>
      <c r="JPB8" s="320"/>
      <c r="JPC8" s="320"/>
      <c r="JPD8" s="320"/>
      <c r="JPE8" s="320"/>
      <c r="JPF8" s="320"/>
      <c r="JPG8" s="320"/>
      <c r="JPH8" s="320"/>
      <c r="JPI8" s="320"/>
      <c r="JPJ8" s="320"/>
      <c r="JPK8" s="320"/>
      <c r="JPL8" s="320"/>
      <c r="JPM8" s="320"/>
      <c r="JPN8" s="320"/>
      <c r="JPO8" s="320"/>
      <c r="JPP8" s="320"/>
      <c r="JPQ8" s="320"/>
      <c r="JPR8" s="320"/>
      <c r="JPS8" s="320"/>
      <c r="JPT8" s="320"/>
      <c r="JPU8" s="320"/>
      <c r="JPV8" s="320"/>
      <c r="JPW8" s="320"/>
      <c r="JPX8" s="320"/>
      <c r="JPY8" s="320"/>
      <c r="JPZ8" s="320"/>
      <c r="JQA8" s="320"/>
      <c r="JQB8" s="320"/>
      <c r="JQC8" s="320"/>
      <c r="JQD8" s="320"/>
      <c r="JQE8" s="320"/>
      <c r="JQF8" s="320"/>
      <c r="JQG8" s="320"/>
      <c r="JQH8" s="320"/>
      <c r="JQI8" s="320"/>
      <c r="JQJ8" s="320"/>
      <c r="JQK8" s="320"/>
      <c r="JQL8" s="320"/>
      <c r="JQM8" s="320"/>
      <c r="JQN8" s="320"/>
      <c r="JQO8" s="320"/>
      <c r="JQP8" s="320"/>
      <c r="JQQ8" s="320"/>
      <c r="JQR8" s="320"/>
      <c r="JQS8" s="320"/>
      <c r="JQT8" s="320"/>
      <c r="JQU8" s="320"/>
      <c r="JQV8" s="320"/>
      <c r="JQW8" s="320"/>
      <c r="JQX8" s="320"/>
      <c r="JQY8" s="320"/>
      <c r="JQZ8" s="320"/>
      <c r="JRA8" s="320"/>
      <c r="JRB8" s="320"/>
      <c r="JRC8" s="320"/>
      <c r="JRD8" s="320"/>
      <c r="JRE8" s="320"/>
      <c r="JRF8" s="320"/>
      <c r="JRG8" s="320"/>
      <c r="JRH8" s="320"/>
      <c r="JRI8" s="320"/>
      <c r="JRJ8" s="320"/>
      <c r="JRK8" s="320"/>
      <c r="JRL8" s="320"/>
      <c r="JRM8" s="320"/>
      <c r="JRN8" s="320"/>
      <c r="JRO8" s="320"/>
      <c r="JRP8" s="320"/>
      <c r="JRQ8" s="320"/>
      <c r="JRR8" s="320"/>
      <c r="JRS8" s="320"/>
      <c r="JRT8" s="320"/>
      <c r="JRU8" s="320"/>
      <c r="JRV8" s="320"/>
      <c r="JRW8" s="320"/>
      <c r="JRX8" s="320"/>
      <c r="JRY8" s="320"/>
      <c r="JRZ8" s="320"/>
      <c r="JSA8" s="320"/>
      <c r="JSB8" s="320"/>
      <c r="JSC8" s="320"/>
      <c r="JSD8" s="320"/>
      <c r="JSE8" s="320"/>
      <c r="JSF8" s="320"/>
      <c r="JSG8" s="320"/>
      <c r="JSH8" s="320"/>
      <c r="JSI8" s="320"/>
      <c r="JSJ8" s="320"/>
      <c r="JSK8" s="320"/>
      <c r="JSL8" s="320"/>
      <c r="JSM8" s="320"/>
      <c r="JSN8" s="320"/>
      <c r="JSO8" s="320"/>
      <c r="JSP8" s="320"/>
      <c r="JSQ8" s="320"/>
      <c r="JSR8" s="320"/>
      <c r="JSS8" s="320"/>
      <c r="JST8" s="320"/>
      <c r="JSU8" s="320"/>
      <c r="JSV8" s="320"/>
      <c r="JSW8" s="320"/>
      <c r="JSX8" s="320"/>
      <c r="JSY8" s="320"/>
      <c r="JSZ8" s="320"/>
      <c r="JTA8" s="320"/>
      <c r="JTB8" s="320"/>
      <c r="JTC8" s="320"/>
      <c r="JTD8" s="320"/>
      <c r="JTE8" s="320"/>
      <c r="JTF8" s="320"/>
      <c r="JTG8" s="320"/>
      <c r="JTH8" s="320"/>
      <c r="JTI8" s="320"/>
      <c r="JTJ8" s="320"/>
      <c r="JTK8" s="320"/>
      <c r="JTL8" s="320"/>
      <c r="JTM8" s="320"/>
      <c r="JTN8" s="320"/>
      <c r="JTO8" s="320"/>
      <c r="JTP8" s="320"/>
      <c r="JTQ8" s="320"/>
      <c r="JTR8" s="320"/>
      <c r="JTS8" s="320"/>
      <c r="JTT8" s="320"/>
      <c r="JTU8" s="320"/>
      <c r="JTV8" s="320"/>
      <c r="JTW8" s="320"/>
      <c r="JTX8" s="320"/>
      <c r="JTY8" s="320"/>
      <c r="JTZ8" s="320"/>
      <c r="JUA8" s="320"/>
      <c r="JUB8" s="320"/>
      <c r="JUC8" s="320"/>
      <c r="JUD8" s="320"/>
      <c r="JUE8" s="320"/>
      <c r="JUF8" s="320"/>
      <c r="JUG8" s="320"/>
      <c r="JUH8" s="320"/>
      <c r="JUI8" s="320"/>
      <c r="JUJ8" s="320"/>
      <c r="JUK8" s="320"/>
      <c r="JUL8" s="320"/>
      <c r="JUM8" s="320"/>
      <c r="JUN8" s="320"/>
      <c r="JUO8" s="320"/>
      <c r="JUP8" s="320"/>
      <c r="JUQ8" s="320"/>
      <c r="JUR8" s="320"/>
      <c r="JUS8" s="320"/>
      <c r="JUT8" s="320"/>
      <c r="JUU8" s="320"/>
      <c r="JUV8" s="320"/>
      <c r="JUW8" s="320"/>
      <c r="JUX8" s="320"/>
      <c r="JUY8" s="320"/>
      <c r="JUZ8" s="320"/>
      <c r="JVA8" s="320"/>
      <c r="JVB8" s="320"/>
      <c r="JVC8" s="320"/>
      <c r="JVD8" s="320"/>
      <c r="JVE8" s="320"/>
      <c r="JVF8" s="320"/>
      <c r="JVG8" s="320"/>
      <c r="JVH8" s="320"/>
      <c r="JVI8" s="320"/>
      <c r="JVJ8" s="320"/>
      <c r="JVK8" s="320"/>
      <c r="JVL8" s="320"/>
      <c r="JVM8" s="320"/>
      <c r="JVN8" s="320"/>
      <c r="JVO8" s="320"/>
      <c r="JVP8" s="320"/>
      <c r="JVQ8" s="320"/>
      <c r="JVR8" s="320"/>
      <c r="JVS8" s="320"/>
      <c r="JVT8" s="320"/>
      <c r="JVU8" s="320"/>
      <c r="JVV8" s="320"/>
      <c r="JVW8" s="320"/>
      <c r="JVX8" s="320"/>
      <c r="JVY8" s="320"/>
      <c r="JVZ8" s="320"/>
      <c r="JWA8" s="320"/>
      <c r="JWB8" s="320"/>
      <c r="JWC8" s="320"/>
      <c r="JWD8" s="320"/>
      <c r="JWE8" s="320"/>
      <c r="JWF8" s="320"/>
      <c r="JWG8" s="320"/>
      <c r="JWH8" s="320"/>
      <c r="JWI8" s="320"/>
      <c r="JWJ8" s="320"/>
      <c r="JWK8" s="320"/>
      <c r="JWL8" s="320"/>
      <c r="JWM8" s="320"/>
      <c r="JWN8" s="320"/>
      <c r="JWO8" s="320"/>
      <c r="JWP8" s="320"/>
      <c r="JWQ8" s="320"/>
      <c r="JWR8" s="320"/>
      <c r="JWS8" s="320"/>
      <c r="JWT8" s="320"/>
      <c r="JWU8" s="320"/>
      <c r="JWV8" s="320"/>
      <c r="JWW8" s="320"/>
      <c r="JWX8" s="320"/>
      <c r="JWY8" s="320"/>
      <c r="JWZ8" s="320"/>
      <c r="JXA8" s="320"/>
      <c r="JXB8" s="320"/>
      <c r="JXC8" s="320"/>
      <c r="JXD8" s="320"/>
      <c r="JXE8" s="320"/>
      <c r="JXF8" s="320"/>
      <c r="JXG8" s="320"/>
      <c r="JXH8" s="320"/>
      <c r="JXI8" s="320"/>
      <c r="JXJ8" s="320"/>
      <c r="JXK8" s="320"/>
      <c r="JXL8" s="320"/>
      <c r="JXM8" s="320"/>
      <c r="JXN8" s="320"/>
      <c r="JXO8" s="320"/>
      <c r="JXP8" s="320"/>
      <c r="JXQ8" s="320"/>
      <c r="JXR8" s="320"/>
      <c r="JXS8" s="320"/>
      <c r="JXT8" s="320"/>
      <c r="JXU8" s="320"/>
      <c r="JXV8" s="320"/>
      <c r="JXW8" s="320"/>
      <c r="JXX8" s="320"/>
      <c r="JXY8" s="320"/>
      <c r="JXZ8" s="320"/>
      <c r="JYA8" s="320"/>
      <c r="JYB8" s="320"/>
      <c r="JYC8" s="320"/>
      <c r="JYD8" s="320"/>
      <c r="JYE8" s="320"/>
      <c r="JYF8" s="320"/>
      <c r="JYG8" s="320"/>
      <c r="JYH8" s="320"/>
      <c r="JYI8" s="320"/>
      <c r="JYJ8" s="320"/>
      <c r="JYK8" s="320"/>
      <c r="JYL8" s="320"/>
      <c r="JYM8" s="320"/>
      <c r="JYN8" s="320"/>
      <c r="JYO8" s="320"/>
      <c r="JYP8" s="320"/>
      <c r="JYQ8" s="320"/>
      <c r="JYR8" s="320"/>
      <c r="JYS8" s="320"/>
      <c r="JYT8" s="320"/>
      <c r="JYU8" s="320"/>
      <c r="JYV8" s="320"/>
      <c r="JYW8" s="320"/>
      <c r="JYX8" s="320"/>
      <c r="JYY8" s="320"/>
      <c r="JYZ8" s="320"/>
      <c r="JZA8" s="320"/>
      <c r="JZB8" s="320"/>
      <c r="JZC8" s="320"/>
      <c r="JZD8" s="320"/>
      <c r="JZE8" s="320"/>
      <c r="JZF8" s="320"/>
      <c r="JZG8" s="320"/>
      <c r="JZH8" s="320"/>
      <c r="JZI8" s="320"/>
      <c r="JZJ8" s="320"/>
      <c r="JZK8" s="320"/>
      <c r="JZL8" s="320"/>
      <c r="JZM8" s="320"/>
      <c r="JZN8" s="320"/>
      <c r="JZO8" s="320"/>
      <c r="JZP8" s="320"/>
      <c r="JZQ8" s="320"/>
      <c r="JZR8" s="320"/>
      <c r="JZS8" s="320"/>
      <c r="JZT8" s="320"/>
      <c r="JZU8" s="320"/>
      <c r="JZV8" s="320"/>
      <c r="JZW8" s="320"/>
      <c r="JZX8" s="320"/>
      <c r="JZY8" s="320"/>
      <c r="JZZ8" s="320"/>
      <c r="KAA8" s="320"/>
      <c r="KAB8" s="320"/>
      <c r="KAC8" s="320"/>
      <c r="KAD8" s="320"/>
      <c r="KAE8" s="320"/>
      <c r="KAF8" s="320"/>
      <c r="KAG8" s="320"/>
      <c r="KAH8" s="320"/>
      <c r="KAI8" s="320"/>
      <c r="KAJ8" s="320"/>
      <c r="KAK8" s="320"/>
      <c r="KAL8" s="320"/>
      <c r="KAM8" s="320"/>
      <c r="KAN8" s="320"/>
      <c r="KAO8" s="320"/>
      <c r="KAP8" s="320"/>
      <c r="KAQ8" s="320"/>
      <c r="KAR8" s="320"/>
      <c r="KAS8" s="320"/>
      <c r="KAT8" s="320"/>
      <c r="KAU8" s="320"/>
      <c r="KAV8" s="320"/>
      <c r="KAW8" s="320"/>
      <c r="KAX8" s="320"/>
      <c r="KAY8" s="320"/>
      <c r="KAZ8" s="320"/>
      <c r="KBA8" s="320"/>
      <c r="KBB8" s="320"/>
      <c r="KBC8" s="320"/>
      <c r="KBD8" s="320"/>
      <c r="KBE8" s="320"/>
      <c r="KBF8" s="320"/>
      <c r="KBG8" s="320"/>
      <c r="KBH8" s="320"/>
      <c r="KBI8" s="320"/>
      <c r="KBJ8" s="320"/>
      <c r="KBK8" s="320"/>
      <c r="KBL8" s="320"/>
      <c r="KBM8" s="320"/>
      <c r="KBN8" s="320"/>
      <c r="KBO8" s="320"/>
      <c r="KBP8" s="320"/>
      <c r="KBQ8" s="320"/>
      <c r="KBR8" s="320"/>
      <c r="KBS8" s="320"/>
      <c r="KBT8" s="320"/>
      <c r="KBU8" s="320"/>
      <c r="KBV8" s="320"/>
      <c r="KBW8" s="320"/>
      <c r="KBX8" s="320"/>
      <c r="KBY8" s="320"/>
      <c r="KBZ8" s="320"/>
      <c r="KCA8" s="320"/>
      <c r="KCB8" s="320"/>
      <c r="KCC8" s="320"/>
      <c r="KCD8" s="320"/>
      <c r="KCE8" s="320"/>
      <c r="KCF8" s="320"/>
      <c r="KCG8" s="320"/>
      <c r="KCH8" s="320"/>
      <c r="KCI8" s="320"/>
      <c r="KCJ8" s="320"/>
      <c r="KCK8" s="320"/>
      <c r="KCL8" s="320"/>
      <c r="KCM8" s="320"/>
      <c r="KCN8" s="320"/>
      <c r="KCO8" s="320"/>
      <c r="KCP8" s="320"/>
      <c r="KCQ8" s="320"/>
      <c r="KCR8" s="320"/>
      <c r="KCS8" s="320"/>
      <c r="KCT8" s="320"/>
      <c r="KCU8" s="320"/>
      <c r="KCV8" s="320"/>
      <c r="KCW8" s="320"/>
      <c r="KCX8" s="320"/>
      <c r="KCY8" s="320"/>
      <c r="KCZ8" s="320"/>
      <c r="KDA8" s="320"/>
      <c r="KDB8" s="320"/>
      <c r="KDC8" s="320"/>
      <c r="KDD8" s="320"/>
      <c r="KDE8" s="320"/>
      <c r="KDF8" s="320"/>
      <c r="KDG8" s="320"/>
      <c r="KDH8" s="320"/>
      <c r="KDI8" s="320"/>
      <c r="KDJ8" s="320"/>
      <c r="KDK8" s="320"/>
      <c r="KDL8" s="320"/>
      <c r="KDM8" s="320"/>
      <c r="KDN8" s="320"/>
      <c r="KDO8" s="320"/>
      <c r="KDP8" s="320"/>
      <c r="KDQ8" s="320"/>
      <c r="KDR8" s="320"/>
      <c r="KDS8" s="320"/>
      <c r="KDT8" s="320"/>
      <c r="KDU8" s="320"/>
      <c r="KDV8" s="320"/>
      <c r="KDW8" s="320"/>
      <c r="KDX8" s="320"/>
      <c r="KDY8" s="320"/>
      <c r="KDZ8" s="320"/>
      <c r="KEA8" s="320"/>
      <c r="KEB8" s="320"/>
      <c r="KEC8" s="320"/>
      <c r="KED8" s="320"/>
      <c r="KEE8" s="320"/>
      <c r="KEF8" s="320"/>
      <c r="KEG8" s="320"/>
      <c r="KEH8" s="320"/>
      <c r="KEI8" s="320"/>
      <c r="KEJ8" s="320"/>
      <c r="KEK8" s="320"/>
      <c r="KEL8" s="320"/>
      <c r="KEM8" s="320"/>
      <c r="KEN8" s="320"/>
      <c r="KEO8" s="320"/>
      <c r="KEP8" s="320"/>
      <c r="KEQ8" s="320"/>
      <c r="KER8" s="320"/>
      <c r="KES8" s="320"/>
      <c r="KET8" s="320"/>
      <c r="KEU8" s="320"/>
      <c r="KEV8" s="320"/>
      <c r="KEW8" s="320"/>
      <c r="KEX8" s="320"/>
      <c r="KEY8" s="320"/>
      <c r="KEZ8" s="320"/>
      <c r="KFA8" s="320"/>
      <c r="KFB8" s="320"/>
      <c r="KFC8" s="320"/>
      <c r="KFD8" s="320"/>
      <c r="KFE8" s="320"/>
      <c r="KFF8" s="320"/>
      <c r="KFG8" s="320"/>
      <c r="KFH8" s="320"/>
      <c r="KFI8" s="320"/>
      <c r="KFJ8" s="320"/>
      <c r="KFK8" s="320"/>
      <c r="KFL8" s="320"/>
      <c r="KFM8" s="320"/>
      <c r="KFN8" s="320"/>
      <c r="KFO8" s="320"/>
      <c r="KFP8" s="320"/>
      <c r="KFQ8" s="320"/>
      <c r="KFR8" s="320"/>
      <c r="KFS8" s="320"/>
      <c r="KFT8" s="320"/>
      <c r="KFU8" s="320"/>
      <c r="KFV8" s="320"/>
      <c r="KFW8" s="320"/>
      <c r="KFX8" s="320"/>
      <c r="KFY8" s="320"/>
      <c r="KFZ8" s="320"/>
      <c r="KGA8" s="320"/>
      <c r="KGB8" s="320"/>
      <c r="KGC8" s="320"/>
      <c r="KGD8" s="320"/>
      <c r="KGE8" s="320"/>
      <c r="KGF8" s="320"/>
      <c r="KGG8" s="320"/>
      <c r="KGH8" s="320"/>
      <c r="KGI8" s="320"/>
      <c r="KGJ8" s="320"/>
      <c r="KGK8" s="320"/>
      <c r="KGL8" s="320"/>
      <c r="KGM8" s="320"/>
      <c r="KGN8" s="320"/>
      <c r="KGO8" s="320"/>
      <c r="KGP8" s="320"/>
      <c r="KGQ8" s="320"/>
      <c r="KGR8" s="320"/>
      <c r="KGS8" s="320"/>
      <c r="KGT8" s="320"/>
      <c r="KGU8" s="320"/>
      <c r="KGV8" s="320"/>
      <c r="KGW8" s="320"/>
      <c r="KGX8" s="320"/>
      <c r="KGY8" s="320"/>
      <c r="KGZ8" s="320"/>
      <c r="KHA8" s="320"/>
      <c r="KHB8" s="320"/>
      <c r="KHC8" s="320"/>
      <c r="KHD8" s="320"/>
      <c r="KHE8" s="320"/>
      <c r="KHF8" s="320"/>
      <c r="KHG8" s="320"/>
      <c r="KHH8" s="320"/>
      <c r="KHI8" s="320"/>
      <c r="KHJ8" s="320"/>
      <c r="KHK8" s="320"/>
      <c r="KHL8" s="320"/>
      <c r="KHM8" s="320"/>
      <c r="KHN8" s="320"/>
      <c r="KHO8" s="320"/>
      <c r="KHP8" s="320"/>
      <c r="KHQ8" s="320"/>
      <c r="KHR8" s="320"/>
      <c r="KHS8" s="320"/>
      <c r="KHT8" s="320"/>
      <c r="KHU8" s="320"/>
      <c r="KHV8" s="320"/>
      <c r="KHW8" s="320"/>
      <c r="KHX8" s="320"/>
      <c r="KHY8" s="320"/>
      <c r="KHZ8" s="320"/>
      <c r="KIA8" s="320"/>
      <c r="KIB8" s="320"/>
      <c r="KIC8" s="320"/>
      <c r="KID8" s="320"/>
      <c r="KIE8" s="320"/>
      <c r="KIF8" s="320"/>
      <c r="KIG8" s="320"/>
      <c r="KIH8" s="320"/>
      <c r="KII8" s="320"/>
      <c r="KIJ8" s="320"/>
      <c r="KIK8" s="320"/>
      <c r="KIL8" s="320"/>
      <c r="KIM8" s="320"/>
      <c r="KIN8" s="320"/>
      <c r="KIO8" s="320"/>
      <c r="KIP8" s="320"/>
      <c r="KIQ8" s="320"/>
      <c r="KIR8" s="320"/>
      <c r="KIS8" s="320"/>
      <c r="KIT8" s="320"/>
      <c r="KIU8" s="320"/>
      <c r="KIV8" s="320"/>
      <c r="KIW8" s="320"/>
      <c r="KIX8" s="320"/>
      <c r="KIY8" s="320"/>
      <c r="KIZ8" s="320"/>
      <c r="KJA8" s="320"/>
      <c r="KJB8" s="320"/>
      <c r="KJC8" s="320"/>
      <c r="KJD8" s="320"/>
      <c r="KJE8" s="320"/>
      <c r="KJF8" s="320"/>
      <c r="KJG8" s="320"/>
      <c r="KJH8" s="320"/>
      <c r="KJI8" s="320"/>
      <c r="KJJ8" s="320"/>
      <c r="KJK8" s="320"/>
      <c r="KJL8" s="320"/>
      <c r="KJM8" s="320"/>
      <c r="KJN8" s="320"/>
      <c r="KJO8" s="320"/>
      <c r="KJP8" s="320"/>
      <c r="KJQ8" s="320"/>
      <c r="KJR8" s="320"/>
      <c r="KJS8" s="320"/>
      <c r="KJT8" s="320"/>
      <c r="KJU8" s="320"/>
      <c r="KJV8" s="320"/>
      <c r="KJW8" s="320"/>
      <c r="KJX8" s="320"/>
      <c r="KJY8" s="320"/>
      <c r="KJZ8" s="320"/>
      <c r="KKA8" s="320"/>
      <c r="KKB8" s="320"/>
      <c r="KKC8" s="320"/>
      <c r="KKD8" s="320"/>
      <c r="KKE8" s="320"/>
      <c r="KKF8" s="320"/>
      <c r="KKG8" s="320"/>
      <c r="KKH8" s="320"/>
      <c r="KKI8" s="320"/>
      <c r="KKJ8" s="320"/>
      <c r="KKK8" s="320"/>
      <c r="KKL8" s="320"/>
      <c r="KKM8" s="320"/>
      <c r="KKN8" s="320"/>
      <c r="KKO8" s="320"/>
      <c r="KKP8" s="320"/>
      <c r="KKQ8" s="320"/>
      <c r="KKR8" s="320"/>
      <c r="KKS8" s="320"/>
      <c r="KKT8" s="320"/>
      <c r="KKU8" s="320"/>
      <c r="KKV8" s="320"/>
      <c r="KKW8" s="320"/>
      <c r="KKX8" s="320"/>
      <c r="KKY8" s="320"/>
      <c r="KKZ8" s="320"/>
      <c r="KLA8" s="320"/>
      <c r="KLB8" s="320"/>
      <c r="KLC8" s="320"/>
      <c r="KLD8" s="320"/>
      <c r="KLE8" s="320"/>
      <c r="KLF8" s="320"/>
      <c r="KLG8" s="320"/>
      <c r="KLH8" s="320"/>
      <c r="KLI8" s="320"/>
      <c r="KLJ8" s="320"/>
      <c r="KLK8" s="320"/>
      <c r="KLL8" s="320"/>
      <c r="KLM8" s="320"/>
      <c r="KLN8" s="320"/>
      <c r="KLO8" s="320"/>
      <c r="KLP8" s="320"/>
      <c r="KLQ8" s="320"/>
      <c r="KLR8" s="320"/>
      <c r="KLS8" s="320"/>
      <c r="KLT8" s="320"/>
      <c r="KLU8" s="320"/>
      <c r="KLV8" s="320"/>
      <c r="KLW8" s="320"/>
      <c r="KLX8" s="320"/>
      <c r="KLY8" s="320"/>
      <c r="KLZ8" s="320"/>
      <c r="KMA8" s="320"/>
      <c r="KMB8" s="320"/>
      <c r="KMC8" s="320"/>
      <c r="KMD8" s="320"/>
      <c r="KME8" s="320"/>
      <c r="KMF8" s="320"/>
      <c r="KMG8" s="320"/>
      <c r="KMH8" s="320"/>
      <c r="KMI8" s="320"/>
      <c r="KMJ8" s="320"/>
      <c r="KMK8" s="320"/>
      <c r="KML8" s="320"/>
      <c r="KMM8" s="320"/>
      <c r="KMN8" s="320"/>
      <c r="KMO8" s="320"/>
      <c r="KMP8" s="320"/>
      <c r="KMQ8" s="320"/>
      <c r="KMR8" s="320"/>
      <c r="KMS8" s="320"/>
      <c r="KMT8" s="320"/>
      <c r="KMU8" s="320"/>
      <c r="KMV8" s="320"/>
      <c r="KMW8" s="320"/>
      <c r="KMX8" s="320"/>
      <c r="KMY8" s="320"/>
      <c r="KMZ8" s="320"/>
      <c r="KNA8" s="320"/>
      <c r="KNB8" s="320"/>
      <c r="KNC8" s="320"/>
      <c r="KND8" s="320"/>
      <c r="KNE8" s="320"/>
      <c r="KNF8" s="320"/>
      <c r="KNG8" s="320"/>
      <c r="KNH8" s="320"/>
      <c r="KNI8" s="320"/>
      <c r="KNJ8" s="320"/>
      <c r="KNK8" s="320"/>
      <c r="KNL8" s="320"/>
      <c r="KNM8" s="320"/>
      <c r="KNN8" s="320"/>
      <c r="KNO8" s="320"/>
      <c r="KNP8" s="320"/>
      <c r="KNQ8" s="320"/>
      <c r="KNR8" s="320"/>
      <c r="KNS8" s="320"/>
      <c r="KNT8" s="320"/>
      <c r="KNU8" s="320"/>
      <c r="KNV8" s="320"/>
      <c r="KNW8" s="320"/>
      <c r="KNX8" s="320"/>
      <c r="KNY8" s="320"/>
      <c r="KNZ8" s="320"/>
      <c r="KOA8" s="320"/>
      <c r="KOB8" s="320"/>
      <c r="KOC8" s="320"/>
      <c r="KOD8" s="320"/>
      <c r="KOE8" s="320"/>
      <c r="KOF8" s="320"/>
      <c r="KOG8" s="320"/>
      <c r="KOH8" s="320"/>
      <c r="KOI8" s="320"/>
      <c r="KOJ8" s="320"/>
      <c r="KOK8" s="320"/>
      <c r="KOL8" s="320"/>
      <c r="KOM8" s="320"/>
      <c r="KON8" s="320"/>
      <c r="KOO8" s="320"/>
      <c r="KOP8" s="320"/>
      <c r="KOQ8" s="320"/>
      <c r="KOR8" s="320"/>
      <c r="KOS8" s="320"/>
      <c r="KOT8" s="320"/>
      <c r="KOU8" s="320"/>
      <c r="KOV8" s="320"/>
      <c r="KOW8" s="320"/>
      <c r="KOX8" s="320"/>
      <c r="KOY8" s="320"/>
      <c r="KOZ8" s="320"/>
      <c r="KPA8" s="320"/>
      <c r="KPB8" s="320"/>
      <c r="KPC8" s="320"/>
      <c r="KPD8" s="320"/>
      <c r="KPE8" s="320"/>
      <c r="KPF8" s="320"/>
      <c r="KPG8" s="320"/>
      <c r="KPH8" s="320"/>
      <c r="KPI8" s="320"/>
      <c r="KPJ8" s="320"/>
      <c r="KPK8" s="320"/>
      <c r="KPL8" s="320"/>
      <c r="KPM8" s="320"/>
      <c r="KPN8" s="320"/>
      <c r="KPO8" s="320"/>
      <c r="KPP8" s="320"/>
      <c r="KPQ8" s="320"/>
      <c r="KPR8" s="320"/>
      <c r="KPS8" s="320"/>
      <c r="KPT8" s="320"/>
      <c r="KPU8" s="320"/>
      <c r="KPV8" s="320"/>
      <c r="KPW8" s="320"/>
      <c r="KPX8" s="320"/>
      <c r="KPY8" s="320"/>
      <c r="KPZ8" s="320"/>
      <c r="KQA8" s="320"/>
      <c r="KQB8" s="320"/>
      <c r="KQC8" s="320"/>
      <c r="KQD8" s="320"/>
      <c r="KQE8" s="320"/>
      <c r="KQF8" s="320"/>
      <c r="KQG8" s="320"/>
      <c r="KQH8" s="320"/>
      <c r="KQI8" s="320"/>
      <c r="KQJ8" s="320"/>
      <c r="KQK8" s="320"/>
      <c r="KQL8" s="320"/>
      <c r="KQM8" s="320"/>
      <c r="KQN8" s="320"/>
      <c r="KQO8" s="320"/>
      <c r="KQP8" s="320"/>
      <c r="KQQ8" s="320"/>
      <c r="KQR8" s="320"/>
      <c r="KQS8" s="320"/>
      <c r="KQT8" s="320"/>
      <c r="KQU8" s="320"/>
      <c r="KQV8" s="320"/>
      <c r="KQW8" s="320"/>
      <c r="KQX8" s="320"/>
      <c r="KQY8" s="320"/>
      <c r="KQZ8" s="320"/>
      <c r="KRA8" s="320"/>
      <c r="KRB8" s="320"/>
      <c r="KRC8" s="320"/>
      <c r="KRD8" s="320"/>
      <c r="KRE8" s="320"/>
      <c r="KRF8" s="320"/>
      <c r="KRG8" s="320"/>
      <c r="KRH8" s="320"/>
      <c r="KRI8" s="320"/>
      <c r="KRJ8" s="320"/>
      <c r="KRK8" s="320"/>
      <c r="KRL8" s="320"/>
      <c r="KRM8" s="320"/>
      <c r="KRN8" s="320"/>
      <c r="KRO8" s="320"/>
      <c r="KRP8" s="320"/>
      <c r="KRQ8" s="320"/>
      <c r="KRR8" s="320"/>
      <c r="KRS8" s="320"/>
      <c r="KRT8" s="320"/>
      <c r="KRU8" s="320"/>
      <c r="KRV8" s="320"/>
      <c r="KRW8" s="320"/>
      <c r="KRX8" s="320"/>
      <c r="KRY8" s="320"/>
      <c r="KRZ8" s="320"/>
      <c r="KSA8" s="320"/>
      <c r="KSB8" s="320"/>
      <c r="KSC8" s="320"/>
      <c r="KSD8" s="320"/>
      <c r="KSE8" s="320"/>
      <c r="KSF8" s="320"/>
      <c r="KSG8" s="320"/>
      <c r="KSH8" s="320"/>
      <c r="KSI8" s="320"/>
      <c r="KSJ8" s="320"/>
      <c r="KSK8" s="320"/>
      <c r="KSL8" s="320"/>
      <c r="KSM8" s="320"/>
      <c r="KSN8" s="320"/>
      <c r="KSO8" s="320"/>
      <c r="KSP8" s="320"/>
      <c r="KSQ8" s="320"/>
      <c r="KSR8" s="320"/>
      <c r="KSS8" s="320"/>
      <c r="KST8" s="320"/>
      <c r="KSU8" s="320"/>
      <c r="KSV8" s="320"/>
      <c r="KSW8" s="320"/>
      <c r="KSX8" s="320"/>
      <c r="KSY8" s="320"/>
      <c r="KSZ8" s="320"/>
      <c r="KTA8" s="320"/>
      <c r="KTB8" s="320"/>
      <c r="KTC8" s="320"/>
      <c r="KTD8" s="320"/>
      <c r="KTE8" s="320"/>
      <c r="KTF8" s="320"/>
      <c r="KTG8" s="320"/>
      <c r="KTH8" s="320"/>
      <c r="KTI8" s="320"/>
      <c r="KTJ8" s="320"/>
      <c r="KTK8" s="320"/>
      <c r="KTL8" s="320"/>
      <c r="KTM8" s="320"/>
      <c r="KTN8" s="320"/>
      <c r="KTO8" s="320"/>
      <c r="KTP8" s="320"/>
      <c r="KTQ8" s="320"/>
      <c r="KTR8" s="320"/>
      <c r="KTS8" s="320"/>
      <c r="KTT8" s="320"/>
      <c r="KTU8" s="320"/>
      <c r="KTV8" s="320"/>
      <c r="KTW8" s="320"/>
      <c r="KTX8" s="320"/>
      <c r="KTY8" s="320"/>
      <c r="KTZ8" s="320"/>
      <c r="KUA8" s="320"/>
      <c r="KUB8" s="320"/>
      <c r="KUC8" s="320"/>
      <c r="KUD8" s="320"/>
      <c r="KUE8" s="320"/>
      <c r="KUF8" s="320"/>
      <c r="KUG8" s="320"/>
      <c r="KUH8" s="320"/>
      <c r="KUI8" s="320"/>
      <c r="KUJ8" s="320"/>
      <c r="KUK8" s="320"/>
      <c r="KUL8" s="320"/>
      <c r="KUM8" s="320"/>
      <c r="KUN8" s="320"/>
      <c r="KUO8" s="320"/>
      <c r="KUP8" s="320"/>
      <c r="KUQ8" s="320"/>
      <c r="KUR8" s="320"/>
      <c r="KUS8" s="320"/>
      <c r="KUT8" s="320"/>
      <c r="KUU8" s="320"/>
      <c r="KUV8" s="320"/>
      <c r="KUW8" s="320"/>
      <c r="KUX8" s="320"/>
      <c r="KUY8" s="320"/>
      <c r="KUZ8" s="320"/>
      <c r="KVA8" s="320"/>
      <c r="KVB8" s="320"/>
      <c r="KVC8" s="320"/>
      <c r="KVD8" s="320"/>
      <c r="KVE8" s="320"/>
      <c r="KVF8" s="320"/>
      <c r="KVG8" s="320"/>
      <c r="KVH8" s="320"/>
      <c r="KVI8" s="320"/>
      <c r="KVJ8" s="320"/>
      <c r="KVK8" s="320"/>
      <c r="KVL8" s="320"/>
      <c r="KVM8" s="320"/>
      <c r="KVN8" s="320"/>
      <c r="KVO8" s="320"/>
      <c r="KVP8" s="320"/>
      <c r="KVQ8" s="320"/>
      <c r="KVR8" s="320"/>
      <c r="KVS8" s="320"/>
      <c r="KVT8" s="320"/>
      <c r="KVU8" s="320"/>
      <c r="KVV8" s="320"/>
      <c r="KVW8" s="320"/>
      <c r="KVX8" s="320"/>
      <c r="KVY8" s="320"/>
      <c r="KVZ8" s="320"/>
      <c r="KWA8" s="320"/>
      <c r="KWB8" s="320"/>
      <c r="KWC8" s="320"/>
      <c r="KWD8" s="320"/>
      <c r="KWE8" s="320"/>
      <c r="KWF8" s="320"/>
      <c r="KWG8" s="320"/>
      <c r="KWH8" s="320"/>
      <c r="KWI8" s="320"/>
      <c r="KWJ8" s="320"/>
      <c r="KWK8" s="320"/>
      <c r="KWL8" s="320"/>
      <c r="KWM8" s="320"/>
      <c r="KWN8" s="320"/>
      <c r="KWO8" s="320"/>
      <c r="KWP8" s="320"/>
      <c r="KWQ8" s="320"/>
      <c r="KWR8" s="320"/>
      <c r="KWS8" s="320"/>
      <c r="KWT8" s="320"/>
      <c r="KWU8" s="320"/>
      <c r="KWV8" s="320"/>
      <c r="KWW8" s="320"/>
      <c r="KWX8" s="320"/>
      <c r="KWY8" s="320"/>
      <c r="KWZ8" s="320"/>
      <c r="KXA8" s="320"/>
      <c r="KXB8" s="320"/>
      <c r="KXC8" s="320"/>
      <c r="KXD8" s="320"/>
      <c r="KXE8" s="320"/>
      <c r="KXF8" s="320"/>
      <c r="KXG8" s="320"/>
      <c r="KXH8" s="320"/>
      <c r="KXI8" s="320"/>
      <c r="KXJ8" s="320"/>
      <c r="KXK8" s="320"/>
      <c r="KXL8" s="320"/>
      <c r="KXM8" s="320"/>
      <c r="KXN8" s="320"/>
      <c r="KXO8" s="320"/>
      <c r="KXP8" s="320"/>
      <c r="KXQ8" s="320"/>
      <c r="KXR8" s="320"/>
      <c r="KXS8" s="320"/>
      <c r="KXT8" s="320"/>
      <c r="KXU8" s="320"/>
      <c r="KXV8" s="320"/>
      <c r="KXW8" s="320"/>
      <c r="KXX8" s="320"/>
      <c r="KXY8" s="320"/>
      <c r="KXZ8" s="320"/>
      <c r="KYA8" s="320"/>
      <c r="KYB8" s="320"/>
      <c r="KYC8" s="320"/>
      <c r="KYD8" s="320"/>
      <c r="KYE8" s="320"/>
      <c r="KYF8" s="320"/>
      <c r="KYG8" s="320"/>
      <c r="KYH8" s="320"/>
      <c r="KYI8" s="320"/>
      <c r="KYJ8" s="320"/>
      <c r="KYK8" s="320"/>
      <c r="KYL8" s="320"/>
      <c r="KYM8" s="320"/>
      <c r="KYN8" s="320"/>
      <c r="KYO8" s="320"/>
      <c r="KYP8" s="320"/>
      <c r="KYQ8" s="320"/>
      <c r="KYR8" s="320"/>
      <c r="KYS8" s="320"/>
      <c r="KYT8" s="320"/>
      <c r="KYU8" s="320"/>
      <c r="KYV8" s="320"/>
      <c r="KYW8" s="320"/>
      <c r="KYX8" s="320"/>
      <c r="KYY8" s="320"/>
      <c r="KYZ8" s="320"/>
      <c r="KZA8" s="320"/>
      <c r="KZB8" s="320"/>
      <c r="KZC8" s="320"/>
      <c r="KZD8" s="320"/>
      <c r="KZE8" s="320"/>
      <c r="KZF8" s="320"/>
      <c r="KZG8" s="320"/>
      <c r="KZH8" s="320"/>
      <c r="KZI8" s="320"/>
      <c r="KZJ8" s="320"/>
      <c r="KZK8" s="320"/>
      <c r="KZL8" s="320"/>
      <c r="KZM8" s="320"/>
      <c r="KZN8" s="320"/>
      <c r="KZO8" s="320"/>
      <c r="KZP8" s="320"/>
      <c r="KZQ8" s="320"/>
      <c r="KZR8" s="320"/>
      <c r="KZS8" s="320"/>
      <c r="KZT8" s="320"/>
      <c r="KZU8" s="320"/>
      <c r="KZV8" s="320"/>
      <c r="KZW8" s="320"/>
      <c r="KZX8" s="320"/>
      <c r="KZY8" s="320"/>
      <c r="KZZ8" s="320"/>
      <c r="LAA8" s="320"/>
      <c r="LAB8" s="320"/>
      <c r="LAC8" s="320"/>
      <c r="LAD8" s="320"/>
      <c r="LAE8" s="320"/>
      <c r="LAF8" s="320"/>
      <c r="LAG8" s="320"/>
      <c r="LAH8" s="320"/>
      <c r="LAI8" s="320"/>
      <c r="LAJ8" s="320"/>
      <c r="LAK8" s="320"/>
      <c r="LAL8" s="320"/>
      <c r="LAM8" s="320"/>
      <c r="LAN8" s="320"/>
      <c r="LAO8" s="320"/>
      <c r="LAP8" s="320"/>
      <c r="LAQ8" s="320"/>
      <c r="LAR8" s="320"/>
      <c r="LAS8" s="320"/>
      <c r="LAT8" s="320"/>
      <c r="LAU8" s="320"/>
      <c r="LAV8" s="320"/>
      <c r="LAW8" s="320"/>
      <c r="LAX8" s="320"/>
      <c r="LAY8" s="320"/>
      <c r="LAZ8" s="320"/>
      <c r="LBA8" s="320"/>
      <c r="LBB8" s="320"/>
      <c r="LBC8" s="320"/>
      <c r="LBD8" s="320"/>
      <c r="LBE8" s="320"/>
      <c r="LBF8" s="320"/>
      <c r="LBG8" s="320"/>
      <c r="LBH8" s="320"/>
      <c r="LBI8" s="320"/>
      <c r="LBJ8" s="320"/>
      <c r="LBK8" s="320"/>
      <c r="LBL8" s="320"/>
      <c r="LBM8" s="320"/>
      <c r="LBN8" s="320"/>
      <c r="LBO8" s="320"/>
      <c r="LBP8" s="320"/>
      <c r="LBQ8" s="320"/>
      <c r="LBR8" s="320"/>
      <c r="LBS8" s="320"/>
      <c r="LBT8" s="320"/>
      <c r="LBU8" s="320"/>
      <c r="LBV8" s="320"/>
      <c r="LBW8" s="320"/>
      <c r="LBX8" s="320"/>
      <c r="LBY8" s="320"/>
      <c r="LBZ8" s="320"/>
      <c r="LCA8" s="320"/>
      <c r="LCB8" s="320"/>
      <c r="LCC8" s="320"/>
      <c r="LCD8" s="320"/>
      <c r="LCE8" s="320"/>
      <c r="LCF8" s="320"/>
      <c r="LCG8" s="320"/>
      <c r="LCH8" s="320"/>
      <c r="LCI8" s="320"/>
      <c r="LCJ8" s="320"/>
      <c r="LCK8" s="320"/>
      <c r="LCL8" s="320"/>
      <c r="LCM8" s="320"/>
      <c r="LCN8" s="320"/>
      <c r="LCO8" s="320"/>
      <c r="LCP8" s="320"/>
      <c r="LCQ8" s="320"/>
      <c r="LCR8" s="320"/>
      <c r="LCS8" s="320"/>
      <c r="LCT8" s="320"/>
      <c r="LCU8" s="320"/>
      <c r="LCV8" s="320"/>
      <c r="LCW8" s="320"/>
      <c r="LCX8" s="320"/>
      <c r="LCY8" s="320"/>
      <c r="LCZ8" s="320"/>
      <c r="LDA8" s="320"/>
      <c r="LDB8" s="320"/>
      <c r="LDC8" s="320"/>
      <c r="LDD8" s="320"/>
      <c r="LDE8" s="320"/>
      <c r="LDF8" s="320"/>
      <c r="LDG8" s="320"/>
      <c r="LDH8" s="320"/>
      <c r="LDI8" s="320"/>
      <c r="LDJ8" s="320"/>
      <c r="LDK8" s="320"/>
      <c r="LDL8" s="320"/>
      <c r="LDM8" s="320"/>
      <c r="LDN8" s="320"/>
      <c r="LDO8" s="320"/>
      <c r="LDP8" s="320"/>
      <c r="LDQ8" s="320"/>
      <c r="LDR8" s="320"/>
      <c r="LDS8" s="320"/>
      <c r="LDT8" s="320"/>
      <c r="LDU8" s="320"/>
      <c r="LDV8" s="320"/>
      <c r="LDW8" s="320"/>
      <c r="LDX8" s="320"/>
      <c r="LDY8" s="320"/>
      <c r="LDZ8" s="320"/>
      <c r="LEA8" s="320"/>
      <c r="LEB8" s="320"/>
      <c r="LEC8" s="320"/>
      <c r="LED8" s="320"/>
      <c r="LEE8" s="320"/>
      <c r="LEF8" s="320"/>
      <c r="LEG8" s="320"/>
      <c r="LEH8" s="320"/>
      <c r="LEI8" s="320"/>
      <c r="LEJ8" s="320"/>
      <c r="LEK8" s="320"/>
      <c r="LEL8" s="320"/>
      <c r="LEM8" s="320"/>
      <c r="LEN8" s="320"/>
      <c r="LEO8" s="320"/>
      <c r="LEP8" s="320"/>
      <c r="LEQ8" s="320"/>
      <c r="LER8" s="320"/>
      <c r="LES8" s="320"/>
      <c r="LET8" s="320"/>
      <c r="LEU8" s="320"/>
      <c r="LEV8" s="320"/>
      <c r="LEW8" s="320"/>
      <c r="LEX8" s="320"/>
      <c r="LEY8" s="320"/>
      <c r="LEZ8" s="320"/>
      <c r="LFA8" s="320"/>
      <c r="LFB8" s="320"/>
      <c r="LFC8" s="320"/>
      <c r="LFD8" s="320"/>
      <c r="LFE8" s="320"/>
      <c r="LFF8" s="320"/>
      <c r="LFG8" s="320"/>
      <c r="LFH8" s="320"/>
      <c r="LFI8" s="320"/>
      <c r="LFJ8" s="320"/>
      <c r="LFK8" s="320"/>
      <c r="LFL8" s="320"/>
      <c r="LFM8" s="320"/>
      <c r="LFN8" s="320"/>
      <c r="LFO8" s="320"/>
      <c r="LFP8" s="320"/>
      <c r="LFQ8" s="320"/>
      <c r="LFR8" s="320"/>
      <c r="LFS8" s="320"/>
      <c r="LFT8" s="320"/>
      <c r="LFU8" s="320"/>
      <c r="LFV8" s="320"/>
      <c r="LFW8" s="320"/>
      <c r="LFX8" s="320"/>
      <c r="LFY8" s="320"/>
      <c r="LFZ8" s="320"/>
      <c r="LGA8" s="320"/>
      <c r="LGB8" s="320"/>
      <c r="LGC8" s="320"/>
      <c r="LGD8" s="320"/>
      <c r="LGE8" s="320"/>
      <c r="LGF8" s="320"/>
      <c r="LGG8" s="320"/>
      <c r="LGH8" s="320"/>
      <c r="LGI8" s="320"/>
      <c r="LGJ8" s="320"/>
      <c r="LGK8" s="320"/>
      <c r="LGL8" s="320"/>
      <c r="LGM8" s="320"/>
      <c r="LGN8" s="320"/>
      <c r="LGO8" s="320"/>
      <c r="LGP8" s="320"/>
      <c r="LGQ8" s="320"/>
      <c r="LGR8" s="320"/>
      <c r="LGS8" s="320"/>
      <c r="LGT8" s="320"/>
      <c r="LGU8" s="320"/>
      <c r="LGV8" s="320"/>
      <c r="LGW8" s="320"/>
      <c r="LGX8" s="320"/>
      <c r="LGY8" s="320"/>
      <c r="LGZ8" s="320"/>
      <c r="LHA8" s="320"/>
      <c r="LHB8" s="320"/>
      <c r="LHC8" s="320"/>
      <c r="LHD8" s="320"/>
      <c r="LHE8" s="320"/>
      <c r="LHF8" s="320"/>
      <c r="LHG8" s="320"/>
      <c r="LHH8" s="320"/>
      <c r="LHI8" s="320"/>
      <c r="LHJ8" s="320"/>
      <c r="LHK8" s="320"/>
      <c r="LHL8" s="320"/>
      <c r="LHM8" s="320"/>
      <c r="LHN8" s="320"/>
      <c r="LHO8" s="320"/>
      <c r="LHP8" s="320"/>
      <c r="LHQ8" s="320"/>
      <c r="LHR8" s="320"/>
      <c r="LHS8" s="320"/>
      <c r="LHT8" s="320"/>
      <c r="LHU8" s="320"/>
      <c r="LHV8" s="320"/>
      <c r="LHW8" s="320"/>
      <c r="LHX8" s="320"/>
      <c r="LHY8" s="320"/>
      <c r="LHZ8" s="320"/>
      <c r="LIA8" s="320"/>
      <c r="LIB8" s="320"/>
      <c r="LIC8" s="320"/>
      <c r="LID8" s="320"/>
      <c r="LIE8" s="320"/>
      <c r="LIF8" s="320"/>
      <c r="LIG8" s="320"/>
      <c r="LIH8" s="320"/>
      <c r="LII8" s="320"/>
      <c r="LIJ8" s="320"/>
      <c r="LIK8" s="320"/>
      <c r="LIL8" s="320"/>
      <c r="LIM8" s="320"/>
      <c r="LIN8" s="320"/>
      <c r="LIO8" s="320"/>
      <c r="LIP8" s="320"/>
      <c r="LIQ8" s="320"/>
      <c r="LIR8" s="320"/>
      <c r="LIS8" s="320"/>
      <c r="LIT8" s="320"/>
      <c r="LIU8" s="320"/>
      <c r="LIV8" s="320"/>
      <c r="LIW8" s="320"/>
      <c r="LIX8" s="320"/>
      <c r="LIY8" s="320"/>
      <c r="LIZ8" s="320"/>
      <c r="LJA8" s="320"/>
      <c r="LJB8" s="320"/>
      <c r="LJC8" s="320"/>
      <c r="LJD8" s="320"/>
      <c r="LJE8" s="320"/>
      <c r="LJF8" s="320"/>
      <c r="LJG8" s="320"/>
      <c r="LJH8" s="320"/>
      <c r="LJI8" s="320"/>
      <c r="LJJ8" s="320"/>
      <c r="LJK8" s="320"/>
      <c r="LJL8" s="320"/>
      <c r="LJM8" s="320"/>
      <c r="LJN8" s="320"/>
      <c r="LJO8" s="320"/>
      <c r="LJP8" s="320"/>
      <c r="LJQ8" s="320"/>
      <c r="LJR8" s="320"/>
      <c r="LJS8" s="320"/>
      <c r="LJT8" s="320"/>
      <c r="LJU8" s="320"/>
      <c r="LJV8" s="320"/>
      <c r="LJW8" s="320"/>
      <c r="LJX8" s="320"/>
      <c r="LJY8" s="320"/>
      <c r="LJZ8" s="320"/>
      <c r="LKA8" s="320"/>
      <c r="LKB8" s="320"/>
      <c r="LKC8" s="320"/>
      <c r="LKD8" s="320"/>
      <c r="LKE8" s="320"/>
      <c r="LKF8" s="320"/>
      <c r="LKG8" s="320"/>
      <c r="LKH8" s="320"/>
      <c r="LKI8" s="320"/>
      <c r="LKJ8" s="320"/>
      <c r="LKK8" s="320"/>
      <c r="LKL8" s="320"/>
      <c r="LKM8" s="320"/>
      <c r="LKN8" s="320"/>
      <c r="LKO8" s="320"/>
      <c r="LKP8" s="320"/>
      <c r="LKQ8" s="320"/>
      <c r="LKR8" s="320"/>
      <c r="LKS8" s="320"/>
      <c r="LKT8" s="320"/>
      <c r="LKU8" s="320"/>
      <c r="LKV8" s="320"/>
      <c r="LKW8" s="320"/>
      <c r="LKX8" s="320"/>
      <c r="LKY8" s="320"/>
      <c r="LKZ8" s="320"/>
      <c r="LLA8" s="320"/>
      <c r="LLB8" s="320"/>
      <c r="LLC8" s="320"/>
      <c r="LLD8" s="320"/>
      <c r="LLE8" s="320"/>
      <c r="LLF8" s="320"/>
      <c r="LLG8" s="320"/>
      <c r="LLH8" s="320"/>
      <c r="LLI8" s="320"/>
      <c r="LLJ8" s="320"/>
      <c r="LLK8" s="320"/>
      <c r="LLL8" s="320"/>
      <c r="LLM8" s="320"/>
      <c r="LLN8" s="320"/>
      <c r="LLO8" s="320"/>
      <c r="LLP8" s="320"/>
      <c r="LLQ8" s="320"/>
      <c r="LLR8" s="320"/>
      <c r="LLS8" s="320"/>
      <c r="LLT8" s="320"/>
      <c r="LLU8" s="320"/>
      <c r="LLV8" s="320"/>
      <c r="LLW8" s="320"/>
      <c r="LLX8" s="320"/>
      <c r="LLY8" s="320"/>
      <c r="LLZ8" s="320"/>
      <c r="LMA8" s="320"/>
      <c r="LMB8" s="320"/>
      <c r="LMC8" s="320"/>
      <c r="LMD8" s="320"/>
      <c r="LME8" s="320"/>
      <c r="LMF8" s="320"/>
      <c r="LMG8" s="320"/>
      <c r="LMH8" s="320"/>
      <c r="LMI8" s="320"/>
      <c r="LMJ8" s="320"/>
      <c r="LMK8" s="320"/>
      <c r="LML8" s="320"/>
      <c r="LMM8" s="320"/>
      <c r="LMN8" s="320"/>
      <c r="LMO8" s="320"/>
      <c r="LMP8" s="320"/>
      <c r="LMQ8" s="320"/>
      <c r="LMR8" s="320"/>
      <c r="LMS8" s="320"/>
      <c r="LMT8" s="320"/>
      <c r="LMU8" s="320"/>
      <c r="LMV8" s="320"/>
      <c r="LMW8" s="320"/>
      <c r="LMX8" s="320"/>
      <c r="LMY8" s="320"/>
      <c r="LMZ8" s="320"/>
      <c r="LNA8" s="320"/>
      <c r="LNB8" s="320"/>
      <c r="LNC8" s="320"/>
      <c r="LND8" s="320"/>
      <c r="LNE8" s="320"/>
      <c r="LNF8" s="320"/>
      <c r="LNG8" s="320"/>
      <c r="LNH8" s="320"/>
      <c r="LNI8" s="320"/>
      <c r="LNJ8" s="320"/>
      <c r="LNK8" s="320"/>
      <c r="LNL8" s="320"/>
      <c r="LNM8" s="320"/>
      <c r="LNN8" s="320"/>
      <c r="LNO8" s="320"/>
      <c r="LNP8" s="320"/>
      <c r="LNQ8" s="320"/>
      <c r="LNR8" s="320"/>
      <c r="LNS8" s="320"/>
      <c r="LNT8" s="320"/>
      <c r="LNU8" s="320"/>
      <c r="LNV8" s="320"/>
      <c r="LNW8" s="320"/>
      <c r="LNX8" s="320"/>
      <c r="LNY8" s="320"/>
      <c r="LNZ8" s="320"/>
      <c r="LOA8" s="320"/>
      <c r="LOB8" s="320"/>
      <c r="LOC8" s="320"/>
      <c r="LOD8" s="320"/>
      <c r="LOE8" s="320"/>
      <c r="LOF8" s="320"/>
      <c r="LOG8" s="320"/>
      <c r="LOH8" s="320"/>
      <c r="LOI8" s="320"/>
      <c r="LOJ8" s="320"/>
      <c r="LOK8" s="320"/>
      <c r="LOL8" s="320"/>
      <c r="LOM8" s="320"/>
      <c r="LON8" s="320"/>
      <c r="LOO8" s="320"/>
      <c r="LOP8" s="320"/>
      <c r="LOQ8" s="320"/>
      <c r="LOR8" s="320"/>
      <c r="LOS8" s="320"/>
      <c r="LOT8" s="320"/>
      <c r="LOU8" s="320"/>
      <c r="LOV8" s="320"/>
      <c r="LOW8" s="320"/>
      <c r="LOX8" s="320"/>
      <c r="LOY8" s="320"/>
      <c r="LOZ8" s="320"/>
      <c r="LPA8" s="320"/>
      <c r="LPB8" s="320"/>
      <c r="LPC8" s="320"/>
      <c r="LPD8" s="320"/>
      <c r="LPE8" s="320"/>
      <c r="LPF8" s="320"/>
      <c r="LPG8" s="320"/>
      <c r="LPH8" s="320"/>
      <c r="LPI8" s="320"/>
      <c r="LPJ8" s="320"/>
      <c r="LPK8" s="320"/>
      <c r="LPL8" s="320"/>
      <c r="LPM8" s="320"/>
      <c r="LPN8" s="320"/>
      <c r="LPO8" s="320"/>
      <c r="LPP8" s="320"/>
      <c r="LPQ8" s="320"/>
      <c r="LPR8" s="320"/>
      <c r="LPS8" s="320"/>
      <c r="LPT8" s="320"/>
      <c r="LPU8" s="320"/>
      <c r="LPV8" s="320"/>
      <c r="LPW8" s="320"/>
      <c r="LPX8" s="320"/>
      <c r="LPY8" s="320"/>
      <c r="LPZ8" s="320"/>
      <c r="LQA8" s="320"/>
      <c r="LQB8" s="320"/>
      <c r="LQC8" s="320"/>
      <c r="LQD8" s="320"/>
      <c r="LQE8" s="320"/>
      <c r="LQF8" s="320"/>
      <c r="LQG8" s="320"/>
      <c r="LQH8" s="320"/>
      <c r="LQI8" s="320"/>
      <c r="LQJ8" s="320"/>
      <c r="LQK8" s="320"/>
      <c r="LQL8" s="320"/>
      <c r="LQM8" s="320"/>
      <c r="LQN8" s="320"/>
      <c r="LQO8" s="320"/>
      <c r="LQP8" s="320"/>
      <c r="LQQ8" s="320"/>
      <c r="LQR8" s="320"/>
      <c r="LQS8" s="320"/>
      <c r="LQT8" s="320"/>
      <c r="LQU8" s="320"/>
      <c r="LQV8" s="320"/>
      <c r="LQW8" s="320"/>
      <c r="LQX8" s="320"/>
      <c r="LQY8" s="320"/>
      <c r="LQZ8" s="320"/>
      <c r="LRA8" s="320"/>
      <c r="LRB8" s="320"/>
      <c r="LRC8" s="320"/>
      <c r="LRD8" s="320"/>
      <c r="LRE8" s="320"/>
      <c r="LRF8" s="320"/>
      <c r="LRG8" s="320"/>
      <c r="LRH8" s="320"/>
      <c r="LRI8" s="320"/>
      <c r="LRJ8" s="320"/>
      <c r="LRK8" s="320"/>
      <c r="LRL8" s="320"/>
      <c r="LRM8" s="320"/>
      <c r="LRN8" s="320"/>
      <c r="LRO8" s="320"/>
      <c r="LRP8" s="320"/>
      <c r="LRQ8" s="320"/>
      <c r="LRR8" s="320"/>
      <c r="LRS8" s="320"/>
      <c r="LRT8" s="320"/>
      <c r="LRU8" s="320"/>
      <c r="LRV8" s="320"/>
      <c r="LRW8" s="320"/>
      <c r="LRX8" s="320"/>
      <c r="LRY8" s="320"/>
      <c r="LRZ8" s="320"/>
      <c r="LSA8" s="320"/>
      <c r="LSB8" s="320"/>
      <c r="LSC8" s="320"/>
      <c r="LSD8" s="320"/>
      <c r="LSE8" s="320"/>
      <c r="LSF8" s="320"/>
      <c r="LSG8" s="320"/>
      <c r="LSH8" s="320"/>
      <c r="LSI8" s="320"/>
      <c r="LSJ8" s="320"/>
      <c r="LSK8" s="320"/>
      <c r="LSL8" s="320"/>
      <c r="LSM8" s="320"/>
      <c r="LSN8" s="320"/>
      <c r="LSO8" s="320"/>
      <c r="LSP8" s="320"/>
      <c r="LSQ8" s="320"/>
      <c r="LSR8" s="320"/>
      <c r="LSS8" s="320"/>
      <c r="LST8" s="320"/>
      <c r="LSU8" s="320"/>
      <c r="LSV8" s="320"/>
      <c r="LSW8" s="320"/>
      <c r="LSX8" s="320"/>
      <c r="LSY8" s="320"/>
      <c r="LSZ8" s="320"/>
      <c r="LTA8" s="320"/>
      <c r="LTB8" s="320"/>
      <c r="LTC8" s="320"/>
      <c r="LTD8" s="320"/>
      <c r="LTE8" s="320"/>
      <c r="LTF8" s="320"/>
      <c r="LTG8" s="320"/>
      <c r="LTH8" s="320"/>
      <c r="LTI8" s="320"/>
      <c r="LTJ8" s="320"/>
      <c r="LTK8" s="320"/>
      <c r="LTL8" s="320"/>
      <c r="LTM8" s="320"/>
      <c r="LTN8" s="320"/>
      <c r="LTO8" s="320"/>
      <c r="LTP8" s="320"/>
      <c r="LTQ8" s="320"/>
      <c r="LTR8" s="320"/>
      <c r="LTS8" s="320"/>
      <c r="LTT8" s="320"/>
      <c r="LTU8" s="320"/>
      <c r="LTV8" s="320"/>
      <c r="LTW8" s="320"/>
      <c r="LTX8" s="320"/>
      <c r="LTY8" s="320"/>
      <c r="LTZ8" s="320"/>
      <c r="LUA8" s="320"/>
      <c r="LUB8" s="320"/>
      <c r="LUC8" s="320"/>
      <c r="LUD8" s="320"/>
      <c r="LUE8" s="320"/>
      <c r="LUF8" s="320"/>
      <c r="LUG8" s="320"/>
      <c r="LUH8" s="320"/>
      <c r="LUI8" s="320"/>
      <c r="LUJ8" s="320"/>
      <c r="LUK8" s="320"/>
      <c r="LUL8" s="320"/>
      <c r="LUM8" s="320"/>
      <c r="LUN8" s="320"/>
      <c r="LUO8" s="320"/>
      <c r="LUP8" s="320"/>
      <c r="LUQ8" s="320"/>
      <c r="LUR8" s="320"/>
      <c r="LUS8" s="320"/>
      <c r="LUT8" s="320"/>
      <c r="LUU8" s="320"/>
      <c r="LUV8" s="320"/>
      <c r="LUW8" s="320"/>
      <c r="LUX8" s="320"/>
      <c r="LUY8" s="320"/>
      <c r="LUZ8" s="320"/>
      <c r="LVA8" s="320"/>
      <c r="LVB8" s="320"/>
      <c r="LVC8" s="320"/>
      <c r="LVD8" s="320"/>
      <c r="LVE8" s="320"/>
      <c r="LVF8" s="320"/>
      <c r="LVG8" s="320"/>
      <c r="LVH8" s="320"/>
      <c r="LVI8" s="320"/>
      <c r="LVJ8" s="320"/>
      <c r="LVK8" s="320"/>
      <c r="LVL8" s="320"/>
      <c r="LVM8" s="320"/>
      <c r="LVN8" s="320"/>
      <c r="LVO8" s="320"/>
      <c r="LVP8" s="320"/>
      <c r="LVQ8" s="320"/>
      <c r="LVR8" s="320"/>
      <c r="LVS8" s="320"/>
      <c r="LVT8" s="320"/>
      <c r="LVU8" s="320"/>
      <c r="LVV8" s="320"/>
      <c r="LVW8" s="320"/>
      <c r="LVX8" s="320"/>
      <c r="LVY8" s="320"/>
      <c r="LVZ8" s="320"/>
      <c r="LWA8" s="320"/>
      <c r="LWB8" s="320"/>
      <c r="LWC8" s="320"/>
      <c r="LWD8" s="320"/>
      <c r="LWE8" s="320"/>
      <c r="LWF8" s="320"/>
      <c r="LWG8" s="320"/>
      <c r="LWH8" s="320"/>
      <c r="LWI8" s="320"/>
      <c r="LWJ8" s="320"/>
      <c r="LWK8" s="320"/>
      <c r="LWL8" s="320"/>
      <c r="LWM8" s="320"/>
      <c r="LWN8" s="320"/>
      <c r="LWO8" s="320"/>
      <c r="LWP8" s="320"/>
      <c r="LWQ8" s="320"/>
      <c r="LWR8" s="320"/>
      <c r="LWS8" s="320"/>
      <c r="LWT8" s="320"/>
      <c r="LWU8" s="320"/>
      <c r="LWV8" s="320"/>
      <c r="LWW8" s="320"/>
      <c r="LWX8" s="320"/>
      <c r="LWY8" s="320"/>
      <c r="LWZ8" s="320"/>
      <c r="LXA8" s="320"/>
      <c r="LXB8" s="320"/>
      <c r="LXC8" s="320"/>
      <c r="LXD8" s="320"/>
      <c r="LXE8" s="320"/>
      <c r="LXF8" s="320"/>
      <c r="LXG8" s="320"/>
      <c r="LXH8" s="320"/>
      <c r="LXI8" s="320"/>
      <c r="LXJ8" s="320"/>
      <c r="LXK8" s="320"/>
      <c r="LXL8" s="320"/>
      <c r="LXM8" s="320"/>
      <c r="LXN8" s="320"/>
      <c r="LXO8" s="320"/>
      <c r="LXP8" s="320"/>
      <c r="LXQ8" s="320"/>
      <c r="LXR8" s="320"/>
      <c r="LXS8" s="320"/>
      <c r="LXT8" s="320"/>
      <c r="LXU8" s="320"/>
      <c r="LXV8" s="320"/>
      <c r="LXW8" s="320"/>
      <c r="LXX8" s="320"/>
      <c r="LXY8" s="320"/>
      <c r="LXZ8" s="320"/>
      <c r="LYA8" s="320"/>
      <c r="LYB8" s="320"/>
      <c r="LYC8" s="320"/>
      <c r="LYD8" s="320"/>
      <c r="LYE8" s="320"/>
      <c r="LYF8" s="320"/>
      <c r="LYG8" s="320"/>
      <c r="LYH8" s="320"/>
      <c r="LYI8" s="320"/>
      <c r="LYJ8" s="320"/>
      <c r="LYK8" s="320"/>
      <c r="LYL8" s="320"/>
      <c r="LYM8" s="320"/>
      <c r="LYN8" s="320"/>
      <c r="LYO8" s="320"/>
      <c r="LYP8" s="320"/>
      <c r="LYQ8" s="320"/>
      <c r="LYR8" s="320"/>
      <c r="LYS8" s="320"/>
      <c r="LYT8" s="320"/>
      <c r="LYU8" s="320"/>
      <c r="LYV8" s="320"/>
      <c r="LYW8" s="320"/>
      <c r="LYX8" s="320"/>
      <c r="LYY8" s="320"/>
      <c r="LYZ8" s="320"/>
      <c r="LZA8" s="320"/>
      <c r="LZB8" s="320"/>
      <c r="LZC8" s="320"/>
      <c r="LZD8" s="320"/>
      <c r="LZE8" s="320"/>
      <c r="LZF8" s="320"/>
      <c r="LZG8" s="320"/>
      <c r="LZH8" s="320"/>
      <c r="LZI8" s="320"/>
      <c r="LZJ8" s="320"/>
      <c r="LZK8" s="320"/>
      <c r="LZL8" s="320"/>
      <c r="LZM8" s="320"/>
      <c r="LZN8" s="320"/>
      <c r="LZO8" s="320"/>
      <c r="LZP8" s="320"/>
      <c r="LZQ8" s="320"/>
      <c r="LZR8" s="320"/>
      <c r="LZS8" s="320"/>
      <c r="LZT8" s="320"/>
      <c r="LZU8" s="320"/>
      <c r="LZV8" s="320"/>
      <c r="LZW8" s="320"/>
      <c r="LZX8" s="320"/>
      <c r="LZY8" s="320"/>
      <c r="LZZ8" s="320"/>
      <c r="MAA8" s="320"/>
      <c r="MAB8" s="320"/>
      <c r="MAC8" s="320"/>
      <c r="MAD8" s="320"/>
      <c r="MAE8" s="320"/>
      <c r="MAF8" s="320"/>
      <c r="MAG8" s="320"/>
      <c r="MAH8" s="320"/>
      <c r="MAI8" s="320"/>
      <c r="MAJ8" s="320"/>
      <c r="MAK8" s="320"/>
      <c r="MAL8" s="320"/>
      <c r="MAM8" s="320"/>
      <c r="MAN8" s="320"/>
      <c r="MAO8" s="320"/>
      <c r="MAP8" s="320"/>
      <c r="MAQ8" s="320"/>
      <c r="MAR8" s="320"/>
      <c r="MAS8" s="320"/>
      <c r="MAT8" s="320"/>
      <c r="MAU8" s="320"/>
      <c r="MAV8" s="320"/>
      <c r="MAW8" s="320"/>
      <c r="MAX8" s="320"/>
      <c r="MAY8" s="320"/>
      <c r="MAZ8" s="320"/>
      <c r="MBA8" s="320"/>
      <c r="MBB8" s="320"/>
      <c r="MBC8" s="320"/>
      <c r="MBD8" s="320"/>
      <c r="MBE8" s="320"/>
      <c r="MBF8" s="320"/>
      <c r="MBG8" s="320"/>
      <c r="MBH8" s="320"/>
      <c r="MBI8" s="320"/>
      <c r="MBJ8" s="320"/>
      <c r="MBK8" s="320"/>
      <c r="MBL8" s="320"/>
      <c r="MBM8" s="320"/>
      <c r="MBN8" s="320"/>
      <c r="MBO8" s="320"/>
      <c r="MBP8" s="320"/>
      <c r="MBQ8" s="320"/>
      <c r="MBR8" s="320"/>
      <c r="MBS8" s="320"/>
      <c r="MBT8" s="320"/>
      <c r="MBU8" s="320"/>
      <c r="MBV8" s="320"/>
      <c r="MBW8" s="320"/>
      <c r="MBX8" s="320"/>
      <c r="MBY8" s="320"/>
      <c r="MBZ8" s="320"/>
      <c r="MCA8" s="320"/>
      <c r="MCB8" s="320"/>
      <c r="MCC8" s="320"/>
      <c r="MCD8" s="320"/>
      <c r="MCE8" s="320"/>
      <c r="MCF8" s="320"/>
      <c r="MCG8" s="320"/>
      <c r="MCH8" s="320"/>
      <c r="MCI8" s="320"/>
      <c r="MCJ8" s="320"/>
      <c r="MCK8" s="320"/>
      <c r="MCL8" s="320"/>
      <c r="MCM8" s="320"/>
      <c r="MCN8" s="320"/>
      <c r="MCO8" s="320"/>
      <c r="MCP8" s="320"/>
      <c r="MCQ8" s="320"/>
      <c r="MCR8" s="320"/>
      <c r="MCS8" s="320"/>
      <c r="MCT8" s="320"/>
      <c r="MCU8" s="320"/>
      <c r="MCV8" s="320"/>
      <c r="MCW8" s="320"/>
      <c r="MCX8" s="320"/>
      <c r="MCY8" s="320"/>
      <c r="MCZ8" s="320"/>
      <c r="MDA8" s="320"/>
      <c r="MDB8" s="320"/>
      <c r="MDC8" s="320"/>
      <c r="MDD8" s="320"/>
      <c r="MDE8" s="320"/>
      <c r="MDF8" s="320"/>
      <c r="MDG8" s="320"/>
      <c r="MDH8" s="320"/>
      <c r="MDI8" s="320"/>
      <c r="MDJ8" s="320"/>
      <c r="MDK8" s="320"/>
      <c r="MDL8" s="320"/>
      <c r="MDM8" s="320"/>
      <c r="MDN8" s="320"/>
      <c r="MDO8" s="320"/>
      <c r="MDP8" s="320"/>
      <c r="MDQ8" s="320"/>
      <c r="MDR8" s="320"/>
      <c r="MDS8" s="320"/>
      <c r="MDT8" s="320"/>
      <c r="MDU8" s="320"/>
      <c r="MDV8" s="320"/>
      <c r="MDW8" s="320"/>
      <c r="MDX8" s="320"/>
      <c r="MDY8" s="320"/>
      <c r="MDZ8" s="320"/>
      <c r="MEA8" s="320"/>
      <c r="MEB8" s="320"/>
      <c r="MEC8" s="320"/>
      <c r="MED8" s="320"/>
      <c r="MEE8" s="320"/>
      <c r="MEF8" s="320"/>
      <c r="MEG8" s="320"/>
      <c r="MEH8" s="320"/>
      <c r="MEI8" s="320"/>
      <c r="MEJ8" s="320"/>
      <c r="MEK8" s="320"/>
      <c r="MEL8" s="320"/>
      <c r="MEM8" s="320"/>
      <c r="MEN8" s="320"/>
      <c r="MEO8" s="320"/>
      <c r="MEP8" s="320"/>
      <c r="MEQ8" s="320"/>
      <c r="MER8" s="320"/>
      <c r="MES8" s="320"/>
      <c r="MET8" s="320"/>
      <c r="MEU8" s="320"/>
      <c r="MEV8" s="320"/>
      <c r="MEW8" s="320"/>
      <c r="MEX8" s="320"/>
      <c r="MEY8" s="320"/>
      <c r="MEZ8" s="320"/>
      <c r="MFA8" s="320"/>
      <c r="MFB8" s="320"/>
      <c r="MFC8" s="320"/>
      <c r="MFD8" s="320"/>
      <c r="MFE8" s="320"/>
      <c r="MFF8" s="320"/>
      <c r="MFG8" s="320"/>
      <c r="MFH8" s="320"/>
      <c r="MFI8" s="320"/>
      <c r="MFJ8" s="320"/>
      <c r="MFK8" s="320"/>
      <c r="MFL8" s="320"/>
      <c r="MFM8" s="320"/>
      <c r="MFN8" s="320"/>
      <c r="MFO8" s="320"/>
      <c r="MFP8" s="320"/>
      <c r="MFQ8" s="320"/>
      <c r="MFR8" s="320"/>
      <c r="MFS8" s="320"/>
      <c r="MFT8" s="320"/>
      <c r="MFU8" s="320"/>
      <c r="MFV8" s="320"/>
      <c r="MFW8" s="320"/>
      <c r="MFX8" s="320"/>
      <c r="MFY8" s="320"/>
      <c r="MFZ8" s="320"/>
      <c r="MGA8" s="320"/>
      <c r="MGB8" s="320"/>
      <c r="MGC8" s="320"/>
      <c r="MGD8" s="320"/>
      <c r="MGE8" s="320"/>
      <c r="MGF8" s="320"/>
      <c r="MGG8" s="320"/>
      <c r="MGH8" s="320"/>
      <c r="MGI8" s="320"/>
      <c r="MGJ8" s="320"/>
      <c r="MGK8" s="320"/>
      <c r="MGL8" s="320"/>
      <c r="MGM8" s="320"/>
      <c r="MGN8" s="320"/>
      <c r="MGO8" s="320"/>
      <c r="MGP8" s="320"/>
      <c r="MGQ8" s="320"/>
      <c r="MGR8" s="320"/>
      <c r="MGS8" s="320"/>
      <c r="MGT8" s="320"/>
      <c r="MGU8" s="320"/>
      <c r="MGV8" s="320"/>
      <c r="MGW8" s="320"/>
      <c r="MGX8" s="320"/>
      <c r="MGY8" s="320"/>
      <c r="MGZ8" s="320"/>
      <c r="MHA8" s="320"/>
      <c r="MHB8" s="320"/>
      <c r="MHC8" s="320"/>
      <c r="MHD8" s="320"/>
      <c r="MHE8" s="320"/>
      <c r="MHF8" s="320"/>
      <c r="MHG8" s="320"/>
      <c r="MHH8" s="320"/>
      <c r="MHI8" s="320"/>
      <c r="MHJ8" s="320"/>
      <c r="MHK8" s="320"/>
      <c r="MHL8" s="320"/>
      <c r="MHM8" s="320"/>
      <c r="MHN8" s="320"/>
      <c r="MHO8" s="320"/>
      <c r="MHP8" s="320"/>
      <c r="MHQ8" s="320"/>
      <c r="MHR8" s="320"/>
      <c r="MHS8" s="320"/>
      <c r="MHT8" s="320"/>
      <c r="MHU8" s="320"/>
      <c r="MHV8" s="320"/>
      <c r="MHW8" s="320"/>
      <c r="MHX8" s="320"/>
      <c r="MHY8" s="320"/>
      <c r="MHZ8" s="320"/>
      <c r="MIA8" s="320"/>
      <c r="MIB8" s="320"/>
      <c r="MIC8" s="320"/>
      <c r="MID8" s="320"/>
      <c r="MIE8" s="320"/>
      <c r="MIF8" s="320"/>
      <c r="MIG8" s="320"/>
      <c r="MIH8" s="320"/>
      <c r="MII8" s="320"/>
      <c r="MIJ8" s="320"/>
      <c r="MIK8" s="320"/>
      <c r="MIL8" s="320"/>
      <c r="MIM8" s="320"/>
      <c r="MIN8" s="320"/>
      <c r="MIO8" s="320"/>
      <c r="MIP8" s="320"/>
      <c r="MIQ8" s="320"/>
      <c r="MIR8" s="320"/>
      <c r="MIS8" s="320"/>
      <c r="MIT8" s="320"/>
      <c r="MIU8" s="320"/>
      <c r="MIV8" s="320"/>
      <c r="MIW8" s="320"/>
      <c r="MIX8" s="320"/>
      <c r="MIY8" s="320"/>
      <c r="MIZ8" s="320"/>
      <c r="MJA8" s="320"/>
      <c r="MJB8" s="320"/>
      <c r="MJC8" s="320"/>
      <c r="MJD8" s="320"/>
      <c r="MJE8" s="320"/>
      <c r="MJF8" s="320"/>
      <c r="MJG8" s="320"/>
      <c r="MJH8" s="320"/>
      <c r="MJI8" s="320"/>
      <c r="MJJ8" s="320"/>
      <c r="MJK8" s="320"/>
      <c r="MJL8" s="320"/>
      <c r="MJM8" s="320"/>
      <c r="MJN8" s="320"/>
      <c r="MJO8" s="320"/>
      <c r="MJP8" s="320"/>
      <c r="MJQ8" s="320"/>
      <c r="MJR8" s="320"/>
      <c r="MJS8" s="320"/>
      <c r="MJT8" s="320"/>
      <c r="MJU8" s="320"/>
      <c r="MJV8" s="320"/>
      <c r="MJW8" s="320"/>
      <c r="MJX8" s="320"/>
      <c r="MJY8" s="320"/>
      <c r="MJZ8" s="320"/>
      <c r="MKA8" s="320"/>
      <c r="MKB8" s="320"/>
      <c r="MKC8" s="320"/>
      <c r="MKD8" s="320"/>
      <c r="MKE8" s="320"/>
      <c r="MKF8" s="320"/>
      <c r="MKG8" s="320"/>
      <c r="MKH8" s="320"/>
      <c r="MKI8" s="320"/>
      <c r="MKJ8" s="320"/>
      <c r="MKK8" s="320"/>
      <c r="MKL8" s="320"/>
      <c r="MKM8" s="320"/>
      <c r="MKN8" s="320"/>
      <c r="MKO8" s="320"/>
      <c r="MKP8" s="320"/>
      <c r="MKQ8" s="320"/>
      <c r="MKR8" s="320"/>
      <c r="MKS8" s="320"/>
      <c r="MKT8" s="320"/>
      <c r="MKU8" s="320"/>
      <c r="MKV8" s="320"/>
      <c r="MKW8" s="320"/>
      <c r="MKX8" s="320"/>
      <c r="MKY8" s="320"/>
      <c r="MKZ8" s="320"/>
      <c r="MLA8" s="320"/>
      <c r="MLB8" s="320"/>
      <c r="MLC8" s="320"/>
      <c r="MLD8" s="320"/>
      <c r="MLE8" s="320"/>
      <c r="MLF8" s="320"/>
      <c r="MLG8" s="320"/>
      <c r="MLH8" s="320"/>
      <c r="MLI8" s="320"/>
      <c r="MLJ8" s="320"/>
      <c r="MLK8" s="320"/>
      <c r="MLL8" s="320"/>
      <c r="MLM8" s="320"/>
      <c r="MLN8" s="320"/>
      <c r="MLO8" s="320"/>
      <c r="MLP8" s="320"/>
      <c r="MLQ8" s="320"/>
      <c r="MLR8" s="320"/>
      <c r="MLS8" s="320"/>
      <c r="MLT8" s="320"/>
      <c r="MLU8" s="320"/>
      <c r="MLV8" s="320"/>
      <c r="MLW8" s="320"/>
      <c r="MLX8" s="320"/>
      <c r="MLY8" s="320"/>
      <c r="MLZ8" s="320"/>
      <c r="MMA8" s="320"/>
      <c r="MMB8" s="320"/>
      <c r="MMC8" s="320"/>
      <c r="MMD8" s="320"/>
      <c r="MME8" s="320"/>
      <c r="MMF8" s="320"/>
      <c r="MMG8" s="320"/>
      <c r="MMH8" s="320"/>
      <c r="MMI8" s="320"/>
      <c r="MMJ8" s="320"/>
      <c r="MMK8" s="320"/>
      <c r="MML8" s="320"/>
      <c r="MMM8" s="320"/>
      <c r="MMN8" s="320"/>
      <c r="MMO8" s="320"/>
      <c r="MMP8" s="320"/>
      <c r="MMQ8" s="320"/>
      <c r="MMR8" s="320"/>
      <c r="MMS8" s="320"/>
      <c r="MMT8" s="320"/>
      <c r="MMU8" s="320"/>
      <c r="MMV8" s="320"/>
      <c r="MMW8" s="320"/>
      <c r="MMX8" s="320"/>
      <c r="MMY8" s="320"/>
      <c r="MMZ8" s="320"/>
      <c r="MNA8" s="320"/>
      <c r="MNB8" s="320"/>
      <c r="MNC8" s="320"/>
      <c r="MND8" s="320"/>
      <c r="MNE8" s="320"/>
      <c r="MNF8" s="320"/>
      <c r="MNG8" s="320"/>
      <c r="MNH8" s="320"/>
      <c r="MNI8" s="320"/>
      <c r="MNJ8" s="320"/>
      <c r="MNK8" s="320"/>
      <c r="MNL8" s="320"/>
      <c r="MNM8" s="320"/>
      <c r="MNN8" s="320"/>
      <c r="MNO8" s="320"/>
      <c r="MNP8" s="320"/>
      <c r="MNQ8" s="320"/>
      <c r="MNR8" s="320"/>
      <c r="MNS8" s="320"/>
      <c r="MNT8" s="320"/>
      <c r="MNU8" s="320"/>
      <c r="MNV8" s="320"/>
      <c r="MNW8" s="320"/>
      <c r="MNX8" s="320"/>
      <c r="MNY8" s="320"/>
      <c r="MNZ8" s="320"/>
      <c r="MOA8" s="320"/>
      <c r="MOB8" s="320"/>
      <c r="MOC8" s="320"/>
      <c r="MOD8" s="320"/>
      <c r="MOE8" s="320"/>
      <c r="MOF8" s="320"/>
      <c r="MOG8" s="320"/>
      <c r="MOH8" s="320"/>
      <c r="MOI8" s="320"/>
      <c r="MOJ8" s="320"/>
      <c r="MOK8" s="320"/>
      <c r="MOL8" s="320"/>
      <c r="MOM8" s="320"/>
      <c r="MON8" s="320"/>
      <c r="MOO8" s="320"/>
      <c r="MOP8" s="320"/>
      <c r="MOQ8" s="320"/>
      <c r="MOR8" s="320"/>
      <c r="MOS8" s="320"/>
      <c r="MOT8" s="320"/>
      <c r="MOU8" s="320"/>
      <c r="MOV8" s="320"/>
      <c r="MOW8" s="320"/>
      <c r="MOX8" s="320"/>
      <c r="MOY8" s="320"/>
      <c r="MOZ8" s="320"/>
      <c r="MPA8" s="320"/>
      <c r="MPB8" s="320"/>
      <c r="MPC8" s="320"/>
      <c r="MPD8" s="320"/>
      <c r="MPE8" s="320"/>
      <c r="MPF8" s="320"/>
      <c r="MPG8" s="320"/>
      <c r="MPH8" s="320"/>
      <c r="MPI8" s="320"/>
      <c r="MPJ8" s="320"/>
      <c r="MPK8" s="320"/>
      <c r="MPL8" s="320"/>
      <c r="MPM8" s="320"/>
      <c r="MPN8" s="320"/>
      <c r="MPO8" s="320"/>
      <c r="MPP8" s="320"/>
      <c r="MPQ8" s="320"/>
      <c r="MPR8" s="320"/>
      <c r="MPS8" s="320"/>
      <c r="MPT8" s="320"/>
      <c r="MPU8" s="320"/>
      <c r="MPV8" s="320"/>
      <c r="MPW8" s="320"/>
      <c r="MPX8" s="320"/>
      <c r="MPY8" s="320"/>
      <c r="MPZ8" s="320"/>
      <c r="MQA8" s="320"/>
      <c r="MQB8" s="320"/>
      <c r="MQC8" s="320"/>
      <c r="MQD8" s="320"/>
      <c r="MQE8" s="320"/>
      <c r="MQF8" s="320"/>
      <c r="MQG8" s="320"/>
      <c r="MQH8" s="320"/>
      <c r="MQI8" s="320"/>
      <c r="MQJ8" s="320"/>
      <c r="MQK8" s="320"/>
      <c r="MQL8" s="320"/>
      <c r="MQM8" s="320"/>
      <c r="MQN8" s="320"/>
      <c r="MQO8" s="320"/>
      <c r="MQP8" s="320"/>
      <c r="MQQ8" s="320"/>
      <c r="MQR8" s="320"/>
      <c r="MQS8" s="320"/>
      <c r="MQT8" s="320"/>
      <c r="MQU8" s="320"/>
      <c r="MQV8" s="320"/>
      <c r="MQW8" s="320"/>
      <c r="MQX8" s="320"/>
      <c r="MQY8" s="320"/>
      <c r="MQZ8" s="320"/>
      <c r="MRA8" s="320"/>
      <c r="MRB8" s="320"/>
      <c r="MRC8" s="320"/>
      <c r="MRD8" s="320"/>
      <c r="MRE8" s="320"/>
      <c r="MRF8" s="320"/>
      <c r="MRG8" s="320"/>
      <c r="MRH8" s="320"/>
      <c r="MRI8" s="320"/>
      <c r="MRJ8" s="320"/>
      <c r="MRK8" s="320"/>
      <c r="MRL8" s="320"/>
      <c r="MRM8" s="320"/>
      <c r="MRN8" s="320"/>
      <c r="MRO8" s="320"/>
      <c r="MRP8" s="320"/>
      <c r="MRQ8" s="320"/>
      <c r="MRR8" s="320"/>
      <c r="MRS8" s="320"/>
      <c r="MRT8" s="320"/>
      <c r="MRU8" s="320"/>
      <c r="MRV8" s="320"/>
      <c r="MRW8" s="320"/>
      <c r="MRX8" s="320"/>
      <c r="MRY8" s="320"/>
      <c r="MRZ8" s="320"/>
      <c r="MSA8" s="320"/>
      <c r="MSB8" s="320"/>
      <c r="MSC8" s="320"/>
      <c r="MSD8" s="320"/>
      <c r="MSE8" s="320"/>
      <c r="MSF8" s="320"/>
      <c r="MSG8" s="320"/>
      <c r="MSH8" s="320"/>
      <c r="MSI8" s="320"/>
      <c r="MSJ8" s="320"/>
      <c r="MSK8" s="320"/>
      <c r="MSL8" s="320"/>
      <c r="MSM8" s="320"/>
      <c r="MSN8" s="320"/>
      <c r="MSO8" s="320"/>
      <c r="MSP8" s="320"/>
      <c r="MSQ8" s="320"/>
      <c r="MSR8" s="320"/>
      <c r="MSS8" s="320"/>
      <c r="MST8" s="320"/>
      <c r="MSU8" s="320"/>
      <c r="MSV8" s="320"/>
      <c r="MSW8" s="320"/>
      <c r="MSX8" s="320"/>
      <c r="MSY8" s="320"/>
      <c r="MSZ8" s="320"/>
      <c r="MTA8" s="320"/>
      <c r="MTB8" s="320"/>
      <c r="MTC8" s="320"/>
      <c r="MTD8" s="320"/>
      <c r="MTE8" s="320"/>
      <c r="MTF8" s="320"/>
      <c r="MTG8" s="320"/>
      <c r="MTH8" s="320"/>
      <c r="MTI8" s="320"/>
      <c r="MTJ8" s="320"/>
      <c r="MTK8" s="320"/>
      <c r="MTL8" s="320"/>
      <c r="MTM8" s="320"/>
      <c r="MTN8" s="320"/>
      <c r="MTO8" s="320"/>
      <c r="MTP8" s="320"/>
      <c r="MTQ8" s="320"/>
      <c r="MTR8" s="320"/>
      <c r="MTS8" s="320"/>
      <c r="MTT8" s="320"/>
      <c r="MTU8" s="320"/>
      <c r="MTV8" s="320"/>
      <c r="MTW8" s="320"/>
      <c r="MTX8" s="320"/>
      <c r="MTY8" s="320"/>
      <c r="MTZ8" s="320"/>
      <c r="MUA8" s="320"/>
      <c r="MUB8" s="320"/>
      <c r="MUC8" s="320"/>
      <c r="MUD8" s="320"/>
      <c r="MUE8" s="320"/>
      <c r="MUF8" s="320"/>
      <c r="MUG8" s="320"/>
      <c r="MUH8" s="320"/>
      <c r="MUI8" s="320"/>
      <c r="MUJ8" s="320"/>
      <c r="MUK8" s="320"/>
      <c r="MUL8" s="320"/>
      <c r="MUM8" s="320"/>
      <c r="MUN8" s="320"/>
      <c r="MUO8" s="320"/>
      <c r="MUP8" s="320"/>
      <c r="MUQ8" s="320"/>
      <c r="MUR8" s="320"/>
      <c r="MUS8" s="320"/>
      <c r="MUT8" s="320"/>
      <c r="MUU8" s="320"/>
      <c r="MUV8" s="320"/>
      <c r="MUW8" s="320"/>
      <c r="MUX8" s="320"/>
      <c r="MUY8" s="320"/>
      <c r="MUZ8" s="320"/>
      <c r="MVA8" s="320"/>
      <c r="MVB8" s="320"/>
      <c r="MVC8" s="320"/>
      <c r="MVD8" s="320"/>
      <c r="MVE8" s="320"/>
      <c r="MVF8" s="320"/>
      <c r="MVG8" s="320"/>
      <c r="MVH8" s="320"/>
      <c r="MVI8" s="320"/>
      <c r="MVJ8" s="320"/>
      <c r="MVK8" s="320"/>
      <c r="MVL8" s="320"/>
      <c r="MVM8" s="320"/>
      <c r="MVN8" s="320"/>
      <c r="MVO8" s="320"/>
      <c r="MVP8" s="320"/>
      <c r="MVQ8" s="320"/>
      <c r="MVR8" s="320"/>
      <c r="MVS8" s="320"/>
      <c r="MVT8" s="320"/>
      <c r="MVU8" s="320"/>
      <c r="MVV8" s="320"/>
      <c r="MVW8" s="320"/>
      <c r="MVX8" s="320"/>
      <c r="MVY8" s="320"/>
      <c r="MVZ8" s="320"/>
      <c r="MWA8" s="320"/>
      <c r="MWB8" s="320"/>
      <c r="MWC8" s="320"/>
      <c r="MWD8" s="320"/>
      <c r="MWE8" s="320"/>
      <c r="MWF8" s="320"/>
      <c r="MWG8" s="320"/>
      <c r="MWH8" s="320"/>
      <c r="MWI8" s="320"/>
      <c r="MWJ8" s="320"/>
      <c r="MWK8" s="320"/>
      <c r="MWL8" s="320"/>
      <c r="MWM8" s="320"/>
      <c r="MWN8" s="320"/>
      <c r="MWO8" s="320"/>
      <c r="MWP8" s="320"/>
      <c r="MWQ8" s="320"/>
      <c r="MWR8" s="320"/>
      <c r="MWS8" s="320"/>
      <c r="MWT8" s="320"/>
      <c r="MWU8" s="320"/>
      <c r="MWV8" s="320"/>
      <c r="MWW8" s="320"/>
      <c r="MWX8" s="320"/>
      <c r="MWY8" s="320"/>
      <c r="MWZ8" s="320"/>
      <c r="MXA8" s="320"/>
      <c r="MXB8" s="320"/>
      <c r="MXC8" s="320"/>
      <c r="MXD8" s="320"/>
      <c r="MXE8" s="320"/>
      <c r="MXF8" s="320"/>
      <c r="MXG8" s="320"/>
      <c r="MXH8" s="320"/>
      <c r="MXI8" s="320"/>
      <c r="MXJ8" s="320"/>
      <c r="MXK8" s="320"/>
      <c r="MXL8" s="320"/>
      <c r="MXM8" s="320"/>
      <c r="MXN8" s="320"/>
      <c r="MXO8" s="320"/>
      <c r="MXP8" s="320"/>
      <c r="MXQ8" s="320"/>
      <c r="MXR8" s="320"/>
      <c r="MXS8" s="320"/>
      <c r="MXT8" s="320"/>
      <c r="MXU8" s="320"/>
      <c r="MXV8" s="320"/>
      <c r="MXW8" s="320"/>
      <c r="MXX8" s="320"/>
      <c r="MXY8" s="320"/>
      <c r="MXZ8" s="320"/>
      <c r="MYA8" s="320"/>
      <c r="MYB8" s="320"/>
      <c r="MYC8" s="320"/>
      <c r="MYD8" s="320"/>
      <c r="MYE8" s="320"/>
      <c r="MYF8" s="320"/>
      <c r="MYG8" s="320"/>
      <c r="MYH8" s="320"/>
      <c r="MYI8" s="320"/>
      <c r="MYJ8" s="320"/>
      <c r="MYK8" s="320"/>
      <c r="MYL8" s="320"/>
      <c r="MYM8" s="320"/>
      <c r="MYN8" s="320"/>
      <c r="MYO8" s="320"/>
      <c r="MYP8" s="320"/>
      <c r="MYQ8" s="320"/>
      <c r="MYR8" s="320"/>
      <c r="MYS8" s="320"/>
      <c r="MYT8" s="320"/>
      <c r="MYU8" s="320"/>
      <c r="MYV8" s="320"/>
      <c r="MYW8" s="320"/>
      <c r="MYX8" s="320"/>
      <c r="MYY8" s="320"/>
      <c r="MYZ8" s="320"/>
      <c r="MZA8" s="320"/>
      <c r="MZB8" s="320"/>
      <c r="MZC8" s="320"/>
      <c r="MZD8" s="320"/>
      <c r="MZE8" s="320"/>
      <c r="MZF8" s="320"/>
      <c r="MZG8" s="320"/>
      <c r="MZH8" s="320"/>
      <c r="MZI8" s="320"/>
      <c r="MZJ8" s="320"/>
      <c r="MZK8" s="320"/>
      <c r="MZL8" s="320"/>
      <c r="MZM8" s="320"/>
      <c r="MZN8" s="320"/>
      <c r="MZO8" s="320"/>
      <c r="MZP8" s="320"/>
      <c r="MZQ8" s="320"/>
      <c r="MZR8" s="320"/>
      <c r="MZS8" s="320"/>
      <c r="MZT8" s="320"/>
      <c r="MZU8" s="320"/>
      <c r="MZV8" s="320"/>
      <c r="MZW8" s="320"/>
      <c r="MZX8" s="320"/>
      <c r="MZY8" s="320"/>
      <c r="MZZ8" s="320"/>
      <c r="NAA8" s="320"/>
      <c r="NAB8" s="320"/>
      <c r="NAC8" s="320"/>
      <c r="NAD8" s="320"/>
      <c r="NAE8" s="320"/>
      <c r="NAF8" s="320"/>
      <c r="NAG8" s="320"/>
      <c r="NAH8" s="320"/>
      <c r="NAI8" s="320"/>
      <c r="NAJ8" s="320"/>
      <c r="NAK8" s="320"/>
      <c r="NAL8" s="320"/>
      <c r="NAM8" s="320"/>
      <c r="NAN8" s="320"/>
      <c r="NAO8" s="320"/>
      <c r="NAP8" s="320"/>
      <c r="NAQ8" s="320"/>
      <c r="NAR8" s="320"/>
      <c r="NAS8" s="320"/>
      <c r="NAT8" s="320"/>
      <c r="NAU8" s="320"/>
      <c r="NAV8" s="320"/>
      <c r="NAW8" s="320"/>
      <c r="NAX8" s="320"/>
      <c r="NAY8" s="320"/>
      <c r="NAZ8" s="320"/>
      <c r="NBA8" s="320"/>
      <c r="NBB8" s="320"/>
      <c r="NBC8" s="320"/>
      <c r="NBD8" s="320"/>
      <c r="NBE8" s="320"/>
      <c r="NBF8" s="320"/>
      <c r="NBG8" s="320"/>
      <c r="NBH8" s="320"/>
      <c r="NBI8" s="320"/>
      <c r="NBJ8" s="320"/>
      <c r="NBK8" s="320"/>
      <c r="NBL8" s="320"/>
      <c r="NBM8" s="320"/>
      <c r="NBN8" s="320"/>
      <c r="NBO8" s="320"/>
      <c r="NBP8" s="320"/>
      <c r="NBQ8" s="320"/>
      <c r="NBR8" s="320"/>
      <c r="NBS8" s="320"/>
      <c r="NBT8" s="320"/>
      <c r="NBU8" s="320"/>
      <c r="NBV8" s="320"/>
      <c r="NBW8" s="320"/>
      <c r="NBX8" s="320"/>
      <c r="NBY8" s="320"/>
      <c r="NBZ8" s="320"/>
      <c r="NCA8" s="320"/>
      <c r="NCB8" s="320"/>
      <c r="NCC8" s="320"/>
      <c r="NCD8" s="320"/>
      <c r="NCE8" s="320"/>
      <c r="NCF8" s="320"/>
      <c r="NCG8" s="320"/>
      <c r="NCH8" s="320"/>
      <c r="NCI8" s="320"/>
      <c r="NCJ8" s="320"/>
      <c r="NCK8" s="320"/>
      <c r="NCL8" s="320"/>
      <c r="NCM8" s="320"/>
      <c r="NCN8" s="320"/>
      <c r="NCO8" s="320"/>
      <c r="NCP8" s="320"/>
      <c r="NCQ8" s="320"/>
      <c r="NCR8" s="320"/>
      <c r="NCS8" s="320"/>
      <c r="NCT8" s="320"/>
      <c r="NCU8" s="320"/>
      <c r="NCV8" s="320"/>
      <c r="NCW8" s="320"/>
      <c r="NCX8" s="320"/>
      <c r="NCY8" s="320"/>
      <c r="NCZ8" s="320"/>
      <c r="NDA8" s="320"/>
      <c r="NDB8" s="320"/>
      <c r="NDC8" s="320"/>
      <c r="NDD8" s="320"/>
      <c r="NDE8" s="320"/>
      <c r="NDF8" s="320"/>
      <c r="NDG8" s="320"/>
      <c r="NDH8" s="320"/>
      <c r="NDI8" s="320"/>
      <c r="NDJ8" s="320"/>
      <c r="NDK8" s="320"/>
      <c r="NDL8" s="320"/>
      <c r="NDM8" s="320"/>
      <c r="NDN8" s="320"/>
      <c r="NDO8" s="320"/>
      <c r="NDP8" s="320"/>
      <c r="NDQ8" s="320"/>
      <c r="NDR8" s="320"/>
      <c r="NDS8" s="320"/>
      <c r="NDT8" s="320"/>
      <c r="NDU8" s="320"/>
      <c r="NDV8" s="320"/>
      <c r="NDW8" s="320"/>
      <c r="NDX8" s="320"/>
      <c r="NDY8" s="320"/>
      <c r="NDZ8" s="320"/>
      <c r="NEA8" s="320"/>
      <c r="NEB8" s="320"/>
      <c r="NEC8" s="320"/>
      <c r="NED8" s="320"/>
      <c r="NEE8" s="320"/>
      <c r="NEF8" s="320"/>
      <c r="NEG8" s="320"/>
      <c r="NEH8" s="320"/>
      <c r="NEI8" s="320"/>
      <c r="NEJ8" s="320"/>
      <c r="NEK8" s="320"/>
      <c r="NEL8" s="320"/>
      <c r="NEM8" s="320"/>
      <c r="NEN8" s="320"/>
      <c r="NEO8" s="320"/>
      <c r="NEP8" s="320"/>
      <c r="NEQ8" s="320"/>
      <c r="NER8" s="320"/>
      <c r="NES8" s="320"/>
      <c r="NET8" s="320"/>
      <c r="NEU8" s="320"/>
      <c r="NEV8" s="320"/>
      <c r="NEW8" s="320"/>
      <c r="NEX8" s="320"/>
      <c r="NEY8" s="320"/>
      <c r="NEZ8" s="320"/>
      <c r="NFA8" s="320"/>
      <c r="NFB8" s="320"/>
      <c r="NFC8" s="320"/>
      <c r="NFD8" s="320"/>
      <c r="NFE8" s="320"/>
      <c r="NFF8" s="320"/>
      <c r="NFG8" s="320"/>
      <c r="NFH8" s="320"/>
      <c r="NFI8" s="320"/>
      <c r="NFJ8" s="320"/>
      <c r="NFK8" s="320"/>
      <c r="NFL8" s="320"/>
      <c r="NFM8" s="320"/>
      <c r="NFN8" s="320"/>
      <c r="NFO8" s="320"/>
      <c r="NFP8" s="320"/>
      <c r="NFQ8" s="320"/>
      <c r="NFR8" s="320"/>
      <c r="NFS8" s="320"/>
      <c r="NFT8" s="320"/>
      <c r="NFU8" s="320"/>
      <c r="NFV8" s="320"/>
      <c r="NFW8" s="320"/>
      <c r="NFX8" s="320"/>
      <c r="NFY8" s="320"/>
      <c r="NFZ8" s="320"/>
      <c r="NGA8" s="320"/>
      <c r="NGB8" s="320"/>
      <c r="NGC8" s="320"/>
      <c r="NGD8" s="320"/>
      <c r="NGE8" s="320"/>
      <c r="NGF8" s="320"/>
      <c r="NGG8" s="320"/>
      <c r="NGH8" s="320"/>
      <c r="NGI8" s="320"/>
      <c r="NGJ8" s="320"/>
      <c r="NGK8" s="320"/>
      <c r="NGL8" s="320"/>
      <c r="NGM8" s="320"/>
      <c r="NGN8" s="320"/>
      <c r="NGO8" s="320"/>
      <c r="NGP8" s="320"/>
      <c r="NGQ8" s="320"/>
      <c r="NGR8" s="320"/>
      <c r="NGS8" s="320"/>
      <c r="NGT8" s="320"/>
      <c r="NGU8" s="320"/>
      <c r="NGV8" s="320"/>
      <c r="NGW8" s="320"/>
      <c r="NGX8" s="320"/>
      <c r="NGY8" s="320"/>
      <c r="NGZ8" s="320"/>
      <c r="NHA8" s="320"/>
      <c r="NHB8" s="320"/>
      <c r="NHC8" s="320"/>
      <c r="NHD8" s="320"/>
      <c r="NHE8" s="320"/>
      <c r="NHF8" s="320"/>
      <c r="NHG8" s="320"/>
      <c r="NHH8" s="320"/>
      <c r="NHI8" s="320"/>
      <c r="NHJ8" s="320"/>
      <c r="NHK8" s="320"/>
      <c r="NHL8" s="320"/>
      <c r="NHM8" s="320"/>
      <c r="NHN8" s="320"/>
      <c r="NHO8" s="320"/>
      <c r="NHP8" s="320"/>
      <c r="NHQ8" s="320"/>
      <c r="NHR8" s="320"/>
      <c r="NHS8" s="320"/>
      <c r="NHT8" s="320"/>
      <c r="NHU8" s="320"/>
      <c r="NHV8" s="320"/>
      <c r="NHW8" s="320"/>
      <c r="NHX8" s="320"/>
      <c r="NHY8" s="320"/>
      <c r="NHZ8" s="320"/>
      <c r="NIA8" s="320"/>
      <c r="NIB8" s="320"/>
      <c r="NIC8" s="320"/>
      <c r="NID8" s="320"/>
      <c r="NIE8" s="320"/>
      <c r="NIF8" s="320"/>
      <c r="NIG8" s="320"/>
      <c r="NIH8" s="320"/>
      <c r="NII8" s="320"/>
      <c r="NIJ8" s="320"/>
      <c r="NIK8" s="320"/>
      <c r="NIL8" s="320"/>
      <c r="NIM8" s="320"/>
      <c r="NIN8" s="320"/>
      <c r="NIO8" s="320"/>
      <c r="NIP8" s="320"/>
      <c r="NIQ8" s="320"/>
      <c r="NIR8" s="320"/>
      <c r="NIS8" s="320"/>
      <c r="NIT8" s="320"/>
      <c r="NIU8" s="320"/>
      <c r="NIV8" s="320"/>
      <c r="NIW8" s="320"/>
      <c r="NIX8" s="320"/>
      <c r="NIY8" s="320"/>
      <c r="NIZ8" s="320"/>
      <c r="NJA8" s="320"/>
      <c r="NJB8" s="320"/>
      <c r="NJC8" s="320"/>
      <c r="NJD8" s="320"/>
      <c r="NJE8" s="320"/>
      <c r="NJF8" s="320"/>
      <c r="NJG8" s="320"/>
      <c r="NJH8" s="320"/>
      <c r="NJI8" s="320"/>
      <c r="NJJ8" s="320"/>
      <c r="NJK8" s="320"/>
      <c r="NJL8" s="320"/>
      <c r="NJM8" s="320"/>
      <c r="NJN8" s="320"/>
      <c r="NJO8" s="320"/>
      <c r="NJP8" s="320"/>
      <c r="NJQ8" s="320"/>
      <c r="NJR8" s="320"/>
      <c r="NJS8" s="320"/>
      <c r="NJT8" s="320"/>
      <c r="NJU8" s="320"/>
      <c r="NJV8" s="320"/>
      <c r="NJW8" s="320"/>
      <c r="NJX8" s="320"/>
      <c r="NJY8" s="320"/>
      <c r="NJZ8" s="320"/>
      <c r="NKA8" s="320"/>
      <c r="NKB8" s="320"/>
      <c r="NKC8" s="320"/>
      <c r="NKD8" s="320"/>
      <c r="NKE8" s="320"/>
      <c r="NKF8" s="320"/>
      <c r="NKG8" s="320"/>
      <c r="NKH8" s="320"/>
      <c r="NKI8" s="320"/>
      <c r="NKJ8" s="320"/>
      <c r="NKK8" s="320"/>
      <c r="NKL8" s="320"/>
      <c r="NKM8" s="320"/>
      <c r="NKN8" s="320"/>
      <c r="NKO8" s="320"/>
      <c r="NKP8" s="320"/>
      <c r="NKQ8" s="320"/>
      <c r="NKR8" s="320"/>
      <c r="NKS8" s="320"/>
      <c r="NKT8" s="320"/>
      <c r="NKU8" s="320"/>
      <c r="NKV8" s="320"/>
      <c r="NKW8" s="320"/>
      <c r="NKX8" s="320"/>
      <c r="NKY8" s="320"/>
      <c r="NKZ8" s="320"/>
      <c r="NLA8" s="320"/>
      <c r="NLB8" s="320"/>
      <c r="NLC8" s="320"/>
      <c r="NLD8" s="320"/>
      <c r="NLE8" s="320"/>
      <c r="NLF8" s="320"/>
      <c r="NLG8" s="320"/>
      <c r="NLH8" s="320"/>
      <c r="NLI8" s="320"/>
      <c r="NLJ8" s="320"/>
      <c r="NLK8" s="320"/>
      <c r="NLL8" s="320"/>
      <c r="NLM8" s="320"/>
      <c r="NLN8" s="320"/>
      <c r="NLO8" s="320"/>
      <c r="NLP8" s="320"/>
      <c r="NLQ8" s="320"/>
      <c r="NLR8" s="320"/>
      <c r="NLS8" s="320"/>
      <c r="NLT8" s="320"/>
      <c r="NLU8" s="320"/>
      <c r="NLV8" s="320"/>
      <c r="NLW8" s="320"/>
      <c r="NLX8" s="320"/>
      <c r="NLY8" s="320"/>
      <c r="NLZ8" s="320"/>
      <c r="NMA8" s="320"/>
      <c r="NMB8" s="320"/>
      <c r="NMC8" s="320"/>
      <c r="NMD8" s="320"/>
      <c r="NME8" s="320"/>
      <c r="NMF8" s="320"/>
      <c r="NMG8" s="320"/>
      <c r="NMH8" s="320"/>
      <c r="NMI8" s="320"/>
      <c r="NMJ8" s="320"/>
      <c r="NMK8" s="320"/>
      <c r="NML8" s="320"/>
      <c r="NMM8" s="320"/>
      <c r="NMN8" s="320"/>
      <c r="NMO8" s="320"/>
      <c r="NMP8" s="320"/>
      <c r="NMQ8" s="320"/>
      <c r="NMR8" s="320"/>
      <c r="NMS8" s="320"/>
      <c r="NMT8" s="320"/>
      <c r="NMU8" s="320"/>
      <c r="NMV8" s="320"/>
      <c r="NMW8" s="320"/>
      <c r="NMX8" s="320"/>
      <c r="NMY8" s="320"/>
      <c r="NMZ8" s="320"/>
      <c r="NNA8" s="320"/>
      <c r="NNB8" s="320"/>
      <c r="NNC8" s="320"/>
      <c r="NND8" s="320"/>
      <c r="NNE8" s="320"/>
      <c r="NNF8" s="320"/>
      <c r="NNG8" s="320"/>
      <c r="NNH8" s="320"/>
      <c r="NNI8" s="320"/>
      <c r="NNJ8" s="320"/>
      <c r="NNK8" s="320"/>
      <c r="NNL8" s="320"/>
      <c r="NNM8" s="320"/>
      <c r="NNN8" s="320"/>
      <c r="NNO8" s="320"/>
      <c r="NNP8" s="320"/>
      <c r="NNQ8" s="320"/>
      <c r="NNR8" s="320"/>
      <c r="NNS8" s="320"/>
      <c r="NNT8" s="320"/>
      <c r="NNU8" s="320"/>
      <c r="NNV8" s="320"/>
      <c r="NNW8" s="320"/>
      <c r="NNX8" s="320"/>
      <c r="NNY8" s="320"/>
      <c r="NNZ8" s="320"/>
      <c r="NOA8" s="320"/>
      <c r="NOB8" s="320"/>
      <c r="NOC8" s="320"/>
      <c r="NOD8" s="320"/>
      <c r="NOE8" s="320"/>
      <c r="NOF8" s="320"/>
      <c r="NOG8" s="320"/>
      <c r="NOH8" s="320"/>
      <c r="NOI8" s="320"/>
      <c r="NOJ8" s="320"/>
      <c r="NOK8" s="320"/>
      <c r="NOL8" s="320"/>
      <c r="NOM8" s="320"/>
      <c r="NON8" s="320"/>
      <c r="NOO8" s="320"/>
      <c r="NOP8" s="320"/>
      <c r="NOQ8" s="320"/>
      <c r="NOR8" s="320"/>
      <c r="NOS8" s="320"/>
      <c r="NOT8" s="320"/>
      <c r="NOU8" s="320"/>
      <c r="NOV8" s="320"/>
      <c r="NOW8" s="320"/>
      <c r="NOX8" s="320"/>
      <c r="NOY8" s="320"/>
      <c r="NOZ8" s="320"/>
      <c r="NPA8" s="320"/>
      <c r="NPB8" s="320"/>
      <c r="NPC8" s="320"/>
      <c r="NPD8" s="320"/>
      <c r="NPE8" s="320"/>
      <c r="NPF8" s="320"/>
      <c r="NPG8" s="320"/>
      <c r="NPH8" s="320"/>
      <c r="NPI8" s="320"/>
      <c r="NPJ8" s="320"/>
      <c r="NPK8" s="320"/>
      <c r="NPL8" s="320"/>
      <c r="NPM8" s="320"/>
      <c r="NPN8" s="320"/>
      <c r="NPO8" s="320"/>
      <c r="NPP8" s="320"/>
      <c r="NPQ8" s="320"/>
      <c r="NPR8" s="320"/>
      <c r="NPS8" s="320"/>
      <c r="NPT8" s="320"/>
      <c r="NPU8" s="320"/>
      <c r="NPV8" s="320"/>
      <c r="NPW8" s="320"/>
      <c r="NPX8" s="320"/>
      <c r="NPY8" s="320"/>
      <c r="NPZ8" s="320"/>
      <c r="NQA8" s="320"/>
      <c r="NQB8" s="320"/>
      <c r="NQC8" s="320"/>
      <c r="NQD8" s="320"/>
      <c r="NQE8" s="320"/>
      <c r="NQF8" s="320"/>
      <c r="NQG8" s="320"/>
      <c r="NQH8" s="320"/>
      <c r="NQI8" s="320"/>
      <c r="NQJ8" s="320"/>
      <c r="NQK8" s="320"/>
      <c r="NQL8" s="320"/>
      <c r="NQM8" s="320"/>
      <c r="NQN8" s="320"/>
      <c r="NQO8" s="320"/>
      <c r="NQP8" s="320"/>
      <c r="NQQ8" s="320"/>
      <c r="NQR8" s="320"/>
      <c r="NQS8" s="320"/>
      <c r="NQT8" s="320"/>
      <c r="NQU8" s="320"/>
      <c r="NQV8" s="320"/>
      <c r="NQW8" s="320"/>
      <c r="NQX8" s="320"/>
      <c r="NQY8" s="320"/>
      <c r="NQZ8" s="320"/>
      <c r="NRA8" s="320"/>
      <c r="NRB8" s="320"/>
      <c r="NRC8" s="320"/>
      <c r="NRD8" s="320"/>
      <c r="NRE8" s="320"/>
      <c r="NRF8" s="320"/>
      <c r="NRG8" s="320"/>
      <c r="NRH8" s="320"/>
      <c r="NRI8" s="320"/>
      <c r="NRJ8" s="320"/>
      <c r="NRK8" s="320"/>
      <c r="NRL8" s="320"/>
      <c r="NRM8" s="320"/>
      <c r="NRN8" s="320"/>
      <c r="NRO8" s="320"/>
      <c r="NRP8" s="320"/>
      <c r="NRQ8" s="320"/>
      <c r="NRR8" s="320"/>
      <c r="NRS8" s="320"/>
      <c r="NRT8" s="320"/>
      <c r="NRU8" s="320"/>
      <c r="NRV8" s="320"/>
      <c r="NRW8" s="320"/>
      <c r="NRX8" s="320"/>
      <c r="NRY8" s="320"/>
      <c r="NRZ8" s="320"/>
      <c r="NSA8" s="320"/>
      <c r="NSB8" s="320"/>
      <c r="NSC8" s="320"/>
      <c r="NSD8" s="320"/>
      <c r="NSE8" s="320"/>
      <c r="NSF8" s="320"/>
      <c r="NSG8" s="320"/>
      <c r="NSH8" s="320"/>
      <c r="NSI8" s="320"/>
      <c r="NSJ8" s="320"/>
      <c r="NSK8" s="320"/>
      <c r="NSL8" s="320"/>
      <c r="NSM8" s="320"/>
      <c r="NSN8" s="320"/>
      <c r="NSO8" s="320"/>
      <c r="NSP8" s="320"/>
      <c r="NSQ8" s="320"/>
      <c r="NSR8" s="320"/>
      <c r="NSS8" s="320"/>
      <c r="NST8" s="320"/>
      <c r="NSU8" s="320"/>
      <c r="NSV8" s="320"/>
      <c r="NSW8" s="320"/>
      <c r="NSX8" s="320"/>
      <c r="NSY8" s="320"/>
      <c r="NSZ8" s="320"/>
      <c r="NTA8" s="320"/>
      <c r="NTB8" s="320"/>
      <c r="NTC8" s="320"/>
      <c r="NTD8" s="320"/>
      <c r="NTE8" s="320"/>
      <c r="NTF8" s="320"/>
      <c r="NTG8" s="320"/>
      <c r="NTH8" s="320"/>
      <c r="NTI8" s="320"/>
      <c r="NTJ8" s="320"/>
      <c r="NTK8" s="320"/>
      <c r="NTL8" s="320"/>
      <c r="NTM8" s="320"/>
      <c r="NTN8" s="320"/>
      <c r="NTO8" s="320"/>
      <c r="NTP8" s="320"/>
      <c r="NTQ8" s="320"/>
      <c r="NTR8" s="320"/>
      <c r="NTS8" s="320"/>
      <c r="NTT8" s="320"/>
      <c r="NTU8" s="320"/>
      <c r="NTV8" s="320"/>
      <c r="NTW8" s="320"/>
      <c r="NTX8" s="320"/>
      <c r="NTY8" s="320"/>
      <c r="NTZ8" s="320"/>
      <c r="NUA8" s="320"/>
      <c r="NUB8" s="320"/>
      <c r="NUC8" s="320"/>
      <c r="NUD8" s="320"/>
      <c r="NUE8" s="320"/>
      <c r="NUF8" s="320"/>
      <c r="NUG8" s="320"/>
      <c r="NUH8" s="320"/>
      <c r="NUI8" s="320"/>
      <c r="NUJ8" s="320"/>
      <c r="NUK8" s="320"/>
      <c r="NUL8" s="320"/>
      <c r="NUM8" s="320"/>
      <c r="NUN8" s="320"/>
      <c r="NUO8" s="320"/>
      <c r="NUP8" s="320"/>
      <c r="NUQ8" s="320"/>
      <c r="NUR8" s="320"/>
      <c r="NUS8" s="320"/>
      <c r="NUT8" s="320"/>
      <c r="NUU8" s="320"/>
      <c r="NUV8" s="320"/>
      <c r="NUW8" s="320"/>
      <c r="NUX8" s="320"/>
      <c r="NUY8" s="320"/>
      <c r="NUZ8" s="320"/>
      <c r="NVA8" s="320"/>
      <c r="NVB8" s="320"/>
      <c r="NVC8" s="320"/>
      <c r="NVD8" s="320"/>
      <c r="NVE8" s="320"/>
      <c r="NVF8" s="320"/>
      <c r="NVG8" s="320"/>
      <c r="NVH8" s="320"/>
      <c r="NVI8" s="320"/>
      <c r="NVJ8" s="320"/>
      <c r="NVK8" s="320"/>
      <c r="NVL8" s="320"/>
      <c r="NVM8" s="320"/>
      <c r="NVN8" s="320"/>
      <c r="NVO8" s="320"/>
      <c r="NVP8" s="320"/>
      <c r="NVQ8" s="320"/>
      <c r="NVR8" s="320"/>
      <c r="NVS8" s="320"/>
      <c r="NVT8" s="320"/>
      <c r="NVU8" s="320"/>
      <c r="NVV8" s="320"/>
      <c r="NVW8" s="320"/>
      <c r="NVX8" s="320"/>
      <c r="NVY8" s="320"/>
      <c r="NVZ8" s="320"/>
      <c r="NWA8" s="320"/>
      <c r="NWB8" s="320"/>
      <c r="NWC8" s="320"/>
      <c r="NWD8" s="320"/>
      <c r="NWE8" s="320"/>
      <c r="NWF8" s="320"/>
      <c r="NWG8" s="320"/>
      <c r="NWH8" s="320"/>
      <c r="NWI8" s="320"/>
      <c r="NWJ8" s="320"/>
      <c r="NWK8" s="320"/>
      <c r="NWL8" s="320"/>
      <c r="NWM8" s="320"/>
      <c r="NWN8" s="320"/>
      <c r="NWO8" s="320"/>
      <c r="NWP8" s="320"/>
      <c r="NWQ8" s="320"/>
      <c r="NWR8" s="320"/>
      <c r="NWS8" s="320"/>
      <c r="NWT8" s="320"/>
      <c r="NWU8" s="320"/>
      <c r="NWV8" s="320"/>
      <c r="NWW8" s="320"/>
      <c r="NWX8" s="320"/>
      <c r="NWY8" s="320"/>
      <c r="NWZ8" s="320"/>
      <c r="NXA8" s="320"/>
      <c r="NXB8" s="320"/>
      <c r="NXC8" s="320"/>
      <c r="NXD8" s="320"/>
      <c r="NXE8" s="320"/>
      <c r="NXF8" s="320"/>
      <c r="NXG8" s="320"/>
      <c r="NXH8" s="320"/>
      <c r="NXI8" s="320"/>
      <c r="NXJ8" s="320"/>
      <c r="NXK8" s="320"/>
      <c r="NXL8" s="320"/>
      <c r="NXM8" s="320"/>
      <c r="NXN8" s="320"/>
      <c r="NXO8" s="320"/>
      <c r="NXP8" s="320"/>
      <c r="NXQ8" s="320"/>
      <c r="NXR8" s="320"/>
      <c r="NXS8" s="320"/>
      <c r="NXT8" s="320"/>
      <c r="NXU8" s="320"/>
      <c r="NXV8" s="320"/>
      <c r="NXW8" s="320"/>
      <c r="NXX8" s="320"/>
      <c r="NXY8" s="320"/>
      <c r="NXZ8" s="320"/>
      <c r="NYA8" s="320"/>
      <c r="NYB8" s="320"/>
      <c r="NYC8" s="320"/>
      <c r="NYD8" s="320"/>
      <c r="NYE8" s="320"/>
      <c r="NYF8" s="320"/>
      <c r="NYG8" s="320"/>
      <c r="NYH8" s="320"/>
      <c r="NYI8" s="320"/>
      <c r="NYJ8" s="320"/>
      <c r="NYK8" s="320"/>
      <c r="NYL8" s="320"/>
      <c r="NYM8" s="320"/>
      <c r="NYN8" s="320"/>
      <c r="NYO8" s="320"/>
      <c r="NYP8" s="320"/>
      <c r="NYQ8" s="320"/>
      <c r="NYR8" s="320"/>
      <c r="NYS8" s="320"/>
      <c r="NYT8" s="320"/>
      <c r="NYU8" s="320"/>
      <c r="NYV8" s="320"/>
      <c r="NYW8" s="320"/>
      <c r="NYX8" s="320"/>
      <c r="NYY8" s="320"/>
      <c r="NYZ8" s="320"/>
      <c r="NZA8" s="320"/>
      <c r="NZB8" s="320"/>
      <c r="NZC8" s="320"/>
      <c r="NZD8" s="320"/>
      <c r="NZE8" s="320"/>
      <c r="NZF8" s="320"/>
      <c r="NZG8" s="320"/>
      <c r="NZH8" s="320"/>
      <c r="NZI8" s="320"/>
      <c r="NZJ8" s="320"/>
      <c r="NZK8" s="320"/>
      <c r="NZL8" s="320"/>
      <c r="NZM8" s="320"/>
      <c r="NZN8" s="320"/>
      <c r="NZO8" s="320"/>
      <c r="NZP8" s="320"/>
      <c r="NZQ8" s="320"/>
      <c r="NZR8" s="320"/>
      <c r="NZS8" s="320"/>
      <c r="NZT8" s="320"/>
      <c r="NZU8" s="320"/>
      <c r="NZV8" s="320"/>
      <c r="NZW8" s="320"/>
      <c r="NZX8" s="320"/>
      <c r="NZY8" s="320"/>
      <c r="NZZ8" s="320"/>
      <c r="OAA8" s="320"/>
      <c r="OAB8" s="320"/>
      <c r="OAC8" s="320"/>
      <c r="OAD8" s="320"/>
      <c r="OAE8" s="320"/>
      <c r="OAF8" s="320"/>
      <c r="OAG8" s="320"/>
      <c r="OAH8" s="320"/>
      <c r="OAI8" s="320"/>
      <c r="OAJ8" s="320"/>
      <c r="OAK8" s="320"/>
      <c r="OAL8" s="320"/>
      <c r="OAM8" s="320"/>
      <c r="OAN8" s="320"/>
      <c r="OAO8" s="320"/>
      <c r="OAP8" s="320"/>
      <c r="OAQ8" s="320"/>
      <c r="OAR8" s="320"/>
      <c r="OAS8" s="320"/>
      <c r="OAT8" s="320"/>
      <c r="OAU8" s="320"/>
      <c r="OAV8" s="320"/>
      <c r="OAW8" s="320"/>
      <c r="OAX8" s="320"/>
      <c r="OAY8" s="320"/>
      <c r="OAZ8" s="320"/>
      <c r="OBA8" s="320"/>
      <c r="OBB8" s="320"/>
      <c r="OBC8" s="320"/>
      <c r="OBD8" s="320"/>
      <c r="OBE8" s="320"/>
      <c r="OBF8" s="320"/>
      <c r="OBG8" s="320"/>
      <c r="OBH8" s="320"/>
      <c r="OBI8" s="320"/>
      <c r="OBJ8" s="320"/>
      <c r="OBK8" s="320"/>
      <c r="OBL8" s="320"/>
      <c r="OBM8" s="320"/>
      <c r="OBN8" s="320"/>
      <c r="OBO8" s="320"/>
      <c r="OBP8" s="320"/>
      <c r="OBQ8" s="320"/>
      <c r="OBR8" s="320"/>
      <c r="OBS8" s="320"/>
      <c r="OBT8" s="320"/>
      <c r="OBU8" s="320"/>
      <c r="OBV8" s="320"/>
      <c r="OBW8" s="320"/>
      <c r="OBX8" s="320"/>
      <c r="OBY8" s="320"/>
      <c r="OBZ8" s="320"/>
      <c r="OCA8" s="320"/>
      <c r="OCB8" s="320"/>
      <c r="OCC8" s="320"/>
      <c r="OCD8" s="320"/>
      <c r="OCE8" s="320"/>
      <c r="OCF8" s="320"/>
      <c r="OCG8" s="320"/>
      <c r="OCH8" s="320"/>
      <c r="OCI8" s="320"/>
      <c r="OCJ8" s="320"/>
      <c r="OCK8" s="320"/>
      <c r="OCL8" s="320"/>
      <c r="OCM8" s="320"/>
      <c r="OCN8" s="320"/>
      <c r="OCO8" s="320"/>
      <c r="OCP8" s="320"/>
      <c r="OCQ8" s="320"/>
      <c r="OCR8" s="320"/>
      <c r="OCS8" s="320"/>
      <c r="OCT8" s="320"/>
      <c r="OCU8" s="320"/>
      <c r="OCV8" s="320"/>
      <c r="OCW8" s="320"/>
      <c r="OCX8" s="320"/>
      <c r="OCY8" s="320"/>
      <c r="OCZ8" s="320"/>
      <c r="ODA8" s="320"/>
      <c r="ODB8" s="320"/>
      <c r="ODC8" s="320"/>
      <c r="ODD8" s="320"/>
      <c r="ODE8" s="320"/>
      <c r="ODF8" s="320"/>
      <c r="ODG8" s="320"/>
      <c r="ODH8" s="320"/>
      <c r="ODI8" s="320"/>
      <c r="ODJ8" s="320"/>
      <c r="ODK8" s="320"/>
      <c r="ODL8" s="320"/>
      <c r="ODM8" s="320"/>
      <c r="ODN8" s="320"/>
      <c r="ODO8" s="320"/>
      <c r="ODP8" s="320"/>
      <c r="ODQ8" s="320"/>
      <c r="ODR8" s="320"/>
      <c r="ODS8" s="320"/>
      <c r="ODT8" s="320"/>
      <c r="ODU8" s="320"/>
      <c r="ODV8" s="320"/>
      <c r="ODW8" s="320"/>
      <c r="ODX8" s="320"/>
      <c r="ODY8" s="320"/>
      <c r="ODZ8" s="320"/>
      <c r="OEA8" s="320"/>
      <c r="OEB8" s="320"/>
      <c r="OEC8" s="320"/>
      <c r="OED8" s="320"/>
      <c r="OEE8" s="320"/>
      <c r="OEF8" s="320"/>
      <c r="OEG8" s="320"/>
      <c r="OEH8" s="320"/>
      <c r="OEI8" s="320"/>
      <c r="OEJ8" s="320"/>
      <c r="OEK8" s="320"/>
      <c r="OEL8" s="320"/>
      <c r="OEM8" s="320"/>
      <c r="OEN8" s="320"/>
      <c r="OEO8" s="320"/>
      <c r="OEP8" s="320"/>
      <c r="OEQ8" s="320"/>
      <c r="OER8" s="320"/>
      <c r="OES8" s="320"/>
      <c r="OET8" s="320"/>
      <c r="OEU8" s="320"/>
      <c r="OEV8" s="320"/>
      <c r="OEW8" s="320"/>
      <c r="OEX8" s="320"/>
      <c r="OEY8" s="320"/>
      <c r="OEZ8" s="320"/>
      <c r="OFA8" s="320"/>
      <c r="OFB8" s="320"/>
      <c r="OFC8" s="320"/>
      <c r="OFD8" s="320"/>
      <c r="OFE8" s="320"/>
      <c r="OFF8" s="320"/>
      <c r="OFG8" s="320"/>
      <c r="OFH8" s="320"/>
      <c r="OFI8" s="320"/>
      <c r="OFJ8" s="320"/>
      <c r="OFK8" s="320"/>
      <c r="OFL8" s="320"/>
      <c r="OFM8" s="320"/>
      <c r="OFN8" s="320"/>
      <c r="OFO8" s="320"/>
      <c r="OFP8" s="320"/>
      <c r="OFQ8" s="320"/>
      <c r="OFR8" s="320"/>
      <c r="OFS8" s="320"/>
      <c r="OFT8" s="320"/>
      <c r="OFU8" s="320"/>
      <c r="OFV8" s="320"/>
      <c r="OFW8" s="320"/>
      <c r="OFX8" s="320"/>
      <c r="OFY8" s="320"/>
      <c r="OFZ8" s="320"/>
      <c r="OGA8" s="320"/>
      <c r="OGB8" s="320"/>
      <c r="OGC8" s="320"/>
      <c r="OGD8" s="320"/>
      <c r="OGE8" s="320"/>
      <c r="OGF8" s="320"/>
      <c r="OGG8" s="320"/>
      <c r="OGH8" s="320"/>
      <c r="OGI8" s="320"/>
      <c r="OGJ8" s="320"/>
      <c r="OGK8" s="320"/>
      <c r="OGL8" s="320"/>
      <c r="OGM8" s="320"/>
      <c r="OGN8" s="320"/>
      <c r="OGO8" s="320"/>
      <c r="OGP8" s="320"/>
      <c r="OGQ8" s="320"/>
      <c r="OGR8" s="320"/>
      <c r="OGS8" s="320"/>
      <c r="OGT8" s="320"/>
      <c r="OGU8" s="320"/>
      <c r="OGV8" s="320"/>
      <c r="OGW8" s="320"/>
      <c r="OGX8" s="320"/>
      <c r="OGY8" s="320"/>
      <c r="OGZ8" s="320"/>
      <c r="OHA8" s="320"/>
      <c r="OHB8" s="320"/>
      <c r="OHC8" s="320"/>
      <c r="OHD8" s="320"/>
      <c r="OHE8" s="320"/>
      <c r="OHF8" s="320"/>
      <c r="OHG8" s="320"/>
      <c r="OHH8" s="320"/>
      <c r="OHI8" s="320"/>
      <c r="OHJ8" s="320"/>
      <c r="OHK8" s="320"/>
      <c r="OHL8" s="320"/>
      <c r="OHM8" s="320"/>
      <c r="OHN8" s="320"/>
      <c r="OHO8" s="320"/>
      <c r="OHP8" s="320"/>
      <c r="OHQ8" s="320"/>
      <c r="OHR8" s="320"/>
      <c r="OHS8" s="320"/>
      <c r="OHT8" s="320"/>
      <c r="OHU8" s="320"/>
      <c r="OHV8" s="320"/>
      <c r="OHW8" s="320"/>
      <c r="OHX8" s="320"/>
      <c r="OHY8" s="320"/>
      <c r="OHZ8" s="320"/>
      <c r="OIA8" s="320"/>
      <c r="OIB8" s="320"/>
      <c r="OIC8" s="320"/>
      <c r="OID8" s="320"/>
      <c r="OIE8" s="320"/>
      <c r="OIF8" s="320"/>
      <c r="OIG8" s="320"/>
      <c r="OIH8" s="320"/>
      <c r="OII8" s="320"/>
      <c r="OIJ8" s="320"/>
      <c r="OIK8" s="320"/>
      <c r="OIL8" s="320"/>
      <c r="OIM8" s="320"/>
      <c r="OIN8" s="320"/>
      <c r="OIO8" s="320"/>
      <c r="OIP8" s="320"/>
      <c r="OIQ8" s="320"/>
      <c r="OIR8" s="320"/>
      <c r="OIS8" s="320"/>
      <c r="OIT8" s="320"/>
      <c r="OIU8" s="320"/>
      <c r="OIV8" s="320"/>
      <c r="OIW8" s="320"/>
      <c r="OIX8" s="320"/>
      <c r="OIY8" s="320"/>
      <c r="OIZ8" s="320"/>
      <c r="OJA8" s="320"/>
      <c r="OJB8" s="320"/>
      <c r="OJC8" s="320"/>
      <c r="OJD8" s="320"/>
      <c r="OJE8" s="320"/>
      <c r="OJF8" s="320"/>
      <c r="OJG8" s="320"/>
      <c r="OJH8" s="320"/>
      <c r="OJI8" s="320"/>
      <c r="OJJ8" s="320"/>
      <c r="OJK8" s="320"/>
      <c r="OJL8" s="320"/>
      <c r="OJM8" s="320"/>
      <c r="OJN8" s="320"/>
      <c r="OJO8" s="320"/>
      <c r="OJP8" s="320"/>
      <c r="OJQ8" s="320"/>
      <c r="OJR8" s="320"/>
      <c r="OJS8" s="320"/>
      <c r="OJT8" s="320"/>
      <c r="OJU8" s="320"/>
      <c r="OJV8" s="320"/>
      <c r="OJW8" s="320"/>
      <c r="OJX8" s="320"/>
      <c r="OJY8" s="320"/>
      <c r="OJZ8" s="320"/>
      <c r="OKA8" s="320"/>
      <c r="OKB8" s="320"/>
      <c r="OKC8" s="320"/>
      <c r="OKD8" s="320"/>
      <c r="OKE8" s="320"/>
      <c r="OKF8" s="320"/>
      <c r="OKG8" s="320"/>
      <c r="OKH8" s="320"/>
      <c r="OKI8" s="320"/>
      <c r="OKJ8" s="320"/>
      <c r="OKK8" s="320"/>
      <c r="OKL8" s="320"/>
      <c r="OKM8" s="320"/>
      <c r="OKN8" s="320"/>
      <c r="OKO8" s="320"/>
      <c r="OKP8" s="320"/>
      <c r="OKQ8" s="320"/>
      <c r="OKR8" s="320"/>
      <c r="OKS8" s="320"/>
      <c r="OKT8" s="320"/>
      <c r="OKU8" s="320"/>
      <c r="OKV8" s="320"/>
      <c r="OKW8" s="320"/>
      <c r="OKX8" s="320"/>
      <c r="OKY8" s="320"/>
      <c r="OKZ8" s="320"/>
      <c r="OLA8" s="320"/>
      <c r="OLB8" s="320"/>
      <c r="OLC8" s="320"/>
      <c r="OLD8" s="320"/>
      <c r="OLE8" s="320"/>
      <c r="OLF8" s="320"/>
      <c r="OLG8" s="320"/>
      <c r="OLH8" s="320"/>
      <c r="OLI8" s="320"/>
      <c r="OLJ8" s="320"/>
      <c r="OLK8" s="320"/>
      <c r="OLL8" s="320"/>
      <c r="OLM8" s="320"/>
      <c r="OLN8" s="320"/>
      <c r="OLO8" s="320"/>
      <c r="OLP8" s="320"/>
      <c r="OLQ8" s="320"/>
      <c r="OLR8" s="320"/>
      <c r="OLS8" s="320"/>
      <c r="OLT8" s="320"/>
      <c r="OLU8" s="320"/>
      <c r="OLV8" s="320"/>
      <c r="OLW8" s="320"/>
      <c r="OLX8" s="320"/>
      <c r="OLY8" s="320"/>
      <c r="OLZ8" s="320"/>
      <c r="OMA8" s="320"/>
      <c r="OMB8" s="320"/>
      <c r="OMC8" s="320"/>
      <c r="OMD8" s="320"/>
      <c r="OME8" s="320"/>
      <c r="OMF8" s="320"/>
      <c r="OMG8" s="320"/>
      <c r="OMH8" s="320"/>
      <c r="OMI8" s="320"/>
      <c r="OMJ8" s="320"/>
      <c r="OMK8" s="320"/>
      <c r="OML8" s="320"/>
      <c r="OMM8" s="320"/>
      <c r="OMN8" s="320"/>
      <c r="OMO8" s="320"/>
      <c r="OMP8" s="320"/>
      <c r="OMQ8" s="320"/>
      <c r="OMR8" s="320"/>
      <c r="OMS8" s="320"/>
      <c r="OMT8" s="320"/>
      <c r="OMU8" s="320"/>
      <c r="OMV8" s="320"/>
      <c r="OMW8" s="320"/>
      <c r="OMX8" s="320"/>
      <c r="OMY8" s="320"/>
      <c r="OMZ8" s="320"/>
      <c r="ONA8" s="320"/>
      <c r="ONB8" s="320"/>
      <c r="ONC8" s="320"/>
      <c r="OND8" s="320"/>
      <c r="ONE8" s="320"/>
      <c r="ONF8" s="320"/>
      <c r="ONG8" s="320"/>
      <c r="ONH8" s="320"/>
      <c r="ONI8" s="320"/>
      <c r="ONJ8" s="320"/>
      <c r="ONK8" s="320"/>
      <c r="ONL8" s="320"/>
      <c r="ONM8" s="320"/>
      <c r="ONN8" s="320"/>
      <c r="ONO8" s="320"/>
      <c r="ONP8" s="320"/>
      <c r="ONQ8" s="320"/>
      <c r="ONR8" s="320"/>
      <c r="ONS8" s="320"/>
      <c r="ONT8" s="320"/>
      <c r="ONU8" s="320"/>
      <c r="ONV8" s="320"/>
      <c r="ONW8" s="320"/>
      <c r="ONX8" s="320"/>
      <c r="ONY8" s="320"/>
      <c r="ONZ8" s="320"/>
      <c r="OOA8" s="320"/>
      <c r="OOB8" s="320"/>
      <c r="OOC8" s="320"/>
      <c r="OOD8" s="320"/>
      <c r="OOE8" s="320"/>
      <c r="OOF8" s="320"/>
      <c r="OOG8" s="320"/>
      <c r="OOH8" s="320"/>
      <c r="OOI8" s="320"/>
      <c r="OOJ8" s="320"/>
      <c r="OOK8" s="320"/>
      <c r="OOL8" s="320"/>
      <c r="OOM8" s="320"/>
      <c r="OON8" s="320"/>
      <c r="OOO8" s="320"/>
      <c r="OOP8" s="320"/>
      <c r="OOQ8" s="320"/>
      <c r="OOR8" s="320"/>
      <c r="OOS8" s="320"/>
      <c r="OOT8" s="320"/>
      <c r="OOU8" s="320"/>
      <c r="OOV8" s="320"/>
      <c r="OOW8" s="320"/>
      <c r="OOX8" s="320"/>
      <c r="OOY8" s="320"/>
      <c r="OOZ8" s="320"/>
      <c r="OPA8" s="320"/>
      <c r="OPB8" s="320"/>
      <c r="OPC8" s="320"/>
      <c r="OPD8" s="320"/>
      <c r="OPE8" s="320"/>
      <c r="OPF8" s="320"/>
      <c r="OPG8" s="320"/>
      <c r="OPH8" s="320"/>
      <c r="OPI8" s="320"/>
      <c r="OPJ8" s="320"/>
      <c r="OPK8" s="320"/>
      <c r="OPL8" s="320"/>
      <c r="OPM8" s="320"/>
      <c r="OPN8" s="320"/>
      <c r="OPO8" s="320"/>
      <c r="OPP8" s="320"/>
      <c r="OPQ8" s="320"/>
      <c r="OPR8" s="320"/>
      <c r="OPS8" s="320"/>
      <c r="OPT8" s="320"/>
      <c r="OPU8" s="320"/>
      <c r="OPV8" s="320"/>
      <c r="OPW8" s="320"/>
      <c r="OPX8" s="320"/>
      <c r="OPY8" s="320"/>
      <c r="OPZ8" s="320"/>
      <c r="OQA8" s="320"/>
      <c r="OQB8" s="320"/>
      <c r="OQC8" s="320"/>
      <c r="OQD8" s="320"/>
      <c r="OQE8" s="320"/>
      <c r="OQF8" s="320"/>
      <c r="OQG8" s="320"/>
      <c r="OQH8" s="320"/>
      <c r="OQI8" s="320"/>
      <c r="OQJ8" s="320"/>
      <c r="OQK8" s="320"/>
      <c r="OQL8" s="320"/>
      <c r="OQM8" s="320"/>
      <c r="OQN8" s="320"/>
      <c r="OQO8" s="320"/>
      <c r="OQP8" s="320"/>
      <c r="OQQ8" s="320"/>
      <c r="OQR8" s="320"/>
      <c r="OQS8" s="320"/>
      <c r="OQT8" s="320"/>
      <c r="OQU8" s="320"/>
      <c r="OQV8" s="320"/>
      <c r="OQW8" s="320"/>
      <c r="OQX8" s="320"/>
      <c r="OQY8" s="320"/>
      <c r="OQZ8" s="320"/>
      <c r="ORA8" s="320"/>
      <c r="ORB8" s="320"/>
      <c r="ORC8" s="320"/>
      <c r="ORD8" s="320"/>
      <c r="ORE8" s="320"/>
      <c r="ORF8" s="320"/>
      <c r="ORG8" s="320"/>
      <c r="ORH8" s="320"/>
      <c r="ORI8" s="320"/>
      <c r="ORJ8" s="320"/>
      <c r="ORK8" s="320"/>
      <c r="ORL8" s="320"/>
      <c r="ORM8" s="320"/>
      <c r="ORN8" s="320"/>
      <c r="ORO8" s="320"/>
      <c r="ORP8" s="320"/>
      <c r="ORQ8" s="320"/>
      <c r="ORR8" s="320"/>
      <c r="ORS8" s="320"/>
      <c r="ORT8" s="320"/>
      <c r="ORU8" s="320"/>
      <c r="ORV8" s="320"/>
      <c r="ORW8" s="320"/>
      <c r="ORX8" s="320"/>
      <c r="ORY8" s="320"/>
      <c r="ORZ8" s="320"/>
      <c r="OSA8" s="320"/>
      <c r="OSB8" s="320"/>
      <c r="OSC8" s="320"/>
      <c r="OSD8" s="320"/>
      <c r="OSE8" s="320"/>
      <c r="OSF8" s="320"/>
      <c r="OSG8" s="320"/>
      <c r="OSH8" s="320"/>
      <c r="OSI8" s="320"/>
      <c r="OSJ8" s="320"/>
      <c r="OSK8" s="320"/>
      <c r="OSL8" s="320"/>
      <c r="OSM8" s="320"/>
      <c r="OSN8" s="320"/>
      <c r="OSO8" s="320"/>
      <c r="OSP8" s="320"/>
      <c r="OSQ8" s="320"/>
      <c r="OSR8" s="320"/>
      <c r="OSS8" s="320"/>
      <c r="OST8" s="320"/>
      <c r="OSU8" s="320"/>
      <c r="OSV8" s="320"/>
      <c r="OSW8" s="320"/>
      <c r="OSX8" s="320"/>
      <c r="OSY8" s="320"/>
      <c r="OSZ8" s="320"/>
      <c r="OTA8" s="320"/>
      <c r="OTB8" s="320"/>
      <c r="OTC8" s="320"/>
      <c r="OTD8" s="320"/>
      <c r="OTE8" s="320"/>
      <c r="OTF8" s="320"/>
      <c r="OTG8" s="320"/>
      <c r="OTH8" s="320"/>
      <c r="OTI8" s="320"/>
      <c r="OTJ8" s="320"/>
      <c r="OTK8" s="320"/>
      <c r="OTL8" s="320"/>
      <c r="OTM8" s="320"/>
      <c r="OTN8" s="320"/>
      <c r="OTO8" s="320"/>
      <c r="OTP8" s="320"/>
      <c r="OTQ8" s="320"/>
      <c r="OTR8" s="320"/>
      <c r="OTS8" s="320"/>
      <c r="OTT8" s="320"/>
      <c r="OTU8" s="320"/>
      <c r="OTV8" s="320"/>
      <c r="OTW8" s="320"/>
      <c r="OTX8" s="320"/>
      <c r="OTY8" s="320"/>
      <c r="OTZ8" s="320"/>
      <c r="OUA8" s="320"/>
      <c r="OUB8" s="320"/>
      <c r="OUC8" s="320"/>
      <c r="OUD8" s="320"/>
      <c r="OUE8" s="320"/>
      <c r="OUF8" s="320"/>
      <c r="OUG8" s="320"/>
      <c r="OUH8" s="320"/>
      <c r="OUI8" s="320"/>
      <c r="OUJ8" s="320"/>
      <c r="OUK8" s="320"/>
      <c r="OUL8" s="320"/>
      <c r="OUM8" s="320"/>
      <c r="OUN8" s="320"/>
      <c r="OUO8" s="320"/>
      <c r="OUP8" s="320"/>
      <c r="OUQ8" s="320"/>
      <c r="OUR8" s="320"/>
      <c r="OUS8" s="320"/>
      <c r="OUT8" s="320"/>
      <c r="OUU8" s="320"/>
      <c r="OUV8" s="320"/>
      <c r="OUW8" s="320"/>
      <c r="OUX8" s="320"/>
      <c r="OUY8" s="320"/>
      <c r="OUZ8" s="320"/>
      <c r="OVA8" s="320"/>
      <c r="OVB8" s="320"/>
      <c r="OVC8" s="320"/>
      <c r="OVD8" s="320"/>
      <c r="OVE8" s="320"/>
      <c r="OVF8" s="320"/>
      <c r="OVG8" s="320"/>
      <c r="OVH8" s="320"/>
      <c r="OVI8" s="320"/>
      <c r="OVJ8" s="320"/>
      <c r="OVK8" s="320"/>
      <c r="OVL8" s="320"/>
      <c r="OVM8" s="320"/>
      <c r="OVN8" s="320"/>
      <c r="OVO8" s="320"/>
      <c r="OVP8" s="320"/>
      <c r="OVQ8" s="320"/>
      <c r="OVR8" s="320"/>
      <c r="OVS8" s="320"/>
      <c r="OVT8" s="320"/>
      <c r="OVU8" s="320"/>
      <c r="OVV8" s="320"/>
      <c r="OVW8" s="320"/>
      <c r="OVX8" s="320"/>
      <c r="OVY8" s="320"/>
      <c r="OVZ8" s="320"/>
      <c r="OWA8" s="320"/>
      <c r="OWB8" s="320"/>
      <c r="OWC8" s="320"/>
      <c r="OWD8" s="320"/>
      <c r="OWE8" s="320"/>
      <c r="OWF8" s="320"/>
      <c r="OWG8" s="320"/>
      <c r="OWH8" s="320"/>
      <c r="OWI8" s="320"/>
      <c r="OWJ8" s="320"/>
      <c r="OWK8" s="320"/>
      <c r="OWL8" s="320"/>
      <c r="OWM8" s="320"/>
      <c r="OWN8" s="320"/>
      <c r="OWO8" s="320"/>
      <c r="OWP8" s="320"/>
      <c r="OWQ8" s="320"/>
      <c r="OWR8" s="320"/>
      <c r="OWS8" s="320"/>
      <c r="OWT8" s="320"/>
      <c r="OWU8" s="320"/>
      <c r="OWV8" s="320"/>
      <c r="OWW8" s="320"/>
      <c r="OWX8" s="320"/>
      <c r="OWY8" s="320"/>
      <c r="OWZ8" s="320"/>
      <c r="OXA8" s="320"/>
      <c r="OXB8" s="320"/>
      <c r="OXC8" s="320"/>
      <c r="OXD8" s="320"/>
      <c r="OXE8" s="320"/>
      <c r="OXF8" s="320"/>
      <c r="OXG8" s="320"/>
      <c r="OXH8" s="320"/>
      <c r="OXI8" s="320"/>
      <c r="OXJ8" s="320"/>
      <c r="OXK8" s="320"/>
      <c r="OXL8" s="320"/>
      <c r="OXM8" s="320"/>
      <c r="OXN8" s="320"/>
      <c r="OXO8" s="320"/>
      <c r="OXP8" s="320"/>
      <c r="OXQ8" s="320"/>
      <c r="OXR8" s="320"/>
      <c r="OXS8" s="320"/>
      <c r="OXT8" s="320"/>
      <c r="OXU8" s="320"/>
      <c r="OXV8" s="320"/>
      <c r="OXW8" s="320"/>
      <c r="OXX8" s="320"/>
      <c r="OXY8" s="320"/>
      <c r="OXZ8" s="320"/>
      <c r="OYA8" s="320"/>
      <c r="OYB8" s="320"/>
      <c r="OYC8" s="320"/>
      <c r="OYD8" s="320"/>
      <c r="OYE8" s="320"/>
      <c r="OYF8" s="320"/>
      <c r="OYG8" s="320"/>
      <c r="OYH8" s="320"/>
      <c r="OYI8" s="320"/>
      <c r="OYJ8" s="320"/>
      <c r="OYK8" s="320"/>
      <c r="OYL8" s="320"/>
      <c r="OYM8" s="320"/>
      <c r="OYN8" s="320"/>
      <c r="OYO8" s="320"/>
      <c r="OYP8" s="320"/>
      <c r="OYQ8" s="320"/>
      <c r="OYR8" s="320"/>
      <c r="OYS8" s="320"/>
      <c r="OYT8" s="320"/>
      <c r="OYU8" s="320"/>
      <c r="OYV8" s="320"/>
      <c r="OYW8" s="320"/>
      <c r="OYX8" s="320"/>
      <c r="OYY8" s="320"/>
      <c r="OYZ8" s="320"/>
      <c r="OZA8" s="320"/>
      <c r="OZB8" s="320"/>
      <c r="OZC8" s="320"/>
      <c r="OZD8" s="320"/>
      <c r="OZE8" s="320"/>
      <c r="OZF8" s="320"/>
      <c r="OZG8" s="320"/>
      <c r="OZH8" s="320"/>
      <c r="OZI8" s="320"/>
      <c r="OZJ8" s="320"/>
      <c r="OZK8" s="320"/>
      <c r="OZL8" s="320"/>
      <c r="OZM8" s="320"/>
      <c r="OZN8" s="320"/>
      <c r="OZO8" s="320"/>
      <c r="OZP8" s="320"/>
      <c r="OZQ8" s="320"/>
      <c r="OZR8" s="320"/>
      <c r="OZS8" s="320"/>
      <c r="OZT8" s="320"/>
      <c r="OZU8" s="320"/>
      <c r="OZV8" s="320"/>
      <c r="OZW8" s="320"/>
      <c r="OZX8" s="320"/>
      <c r="OZY8" s="320"/>
      <c r="OZZ8" s="320"/>
      <c r="PAA8" s="320"/>
      <c r="PAB8" s="320"/>
      <c r="PAC8" s="320"/>
      <c r="PAD8" s="320"/>
      <c r="PAE8" s="320"/>
      <c r="PAF8" s="320"/>
      <c r="PAG8" s="320"/>
      <c r="PAH8" s="320"/>
      <c r="PAI8" s="320"/>
      <c r="PAJ8" s="320"/>
      <c r="PAK8" s="320"/>
      <c r="PAL8" s="320"/>
      <c r="PAM8" s="320"/>
      <c r="PAN8" s="320"/>
      <c r="PAO8" s="320"/>
      <c r="PAP8" s="320"/>
      <c r="PAQ8" s="320"/>
      <c r="PAR8" s="320"/>
      <c r="PAS8" s="320"/>
      <c r="PAT8" s="320"/>
      <c r="PAU8" s="320"/>
      <c r="PAV8" s="320"/>
      <c r="PAW8" s="320"/>
      <c r="PAX8" s="320"/>
      <c r="PAY8" s="320"/>
      <c r="PAZ8" s="320"/>
      <c r="PBA8" s="320"/>
      <c r="PBB8" s="320"/>
      <c r="PBC8" s="320"/>
      <c r="PBD8" s="320"/>
      <c r="PBE8" s="320"/>
      <c r="PBF8" s="320"/>
      <c r="PBG8" s="320"/>
      <c r="PBH8" s="320"/>
      <c r="PBI8" s="320"/>
      <c r="PBJ8" s="320"/>
      <c r="PBK8" s="320"/>
      <c r="PBL8" s="320"/>
      <c r="PBM8" s="320"/>
      <c r="PBN8" s="320"/>
      <c r="PBO8" s="320"/>
      <c r="PBP8" s="320"/>
      <c r="PBQ8" s="320"/>
      <c r="PBR8" s="320"/>
      <c r="PBS8" s="320"/>
      <c r="PBT8" s="320"/>
      <c r="PBU8" s="320"/>
      <c r="PBV8" s="320"/>
      <c r="PBW8" s="320"/>
      <c r="PBX8" s="320"/>
      <c r="PBY8" s="320"/>
      <c r="PBZ8" s="320"/>
      <c r="PCA8" s="320"/>
      <c r="PCB8" s="320"/>
      <c r="PCC8" s="320"/>
      <c r="PCD8" s="320"/>
      <c r="PCE8" s="320"/>
      <c r="PCF8" s="320"/>
      <c r="PCG8" s="320"/>
      <c r="PCH8" s="320"/>
      <c r="PCI8" s="320"/>
      <c r="PCJ8" s="320"/>
      <c r="PCK8" s="320"/>
      <c r="PCL8" s="320"/>
      <c r="PCM8" s="320"/>
      <c r="PCN8" s="320"/>
      <c r="PCO8" s="320"/>
      <c r="PCP8" s="320"/>
      <c r="PCQ8" s="320"/>
      <c r="PCR8" s="320"/>
      <c r="PCS8" s="320"/>
      <c r="PCT8" s="320"/>
      <c r="PCU8" s="320"/>
      <c r="PCV8" s="320"/>
      <c r="PCW8" s="320"/>
      <c r="PCX8" s="320"/>
      <c r="PCY8" s="320"/>
      <c r="PCZ8" s="320"/>
      <c r="PDA8" s="320"/>
      <c r="PDB8" s="320"/>
      <c r="PDC8" s="320"/>
      <c r="PDD8" s="320"/>
      <c r="PDE8" s="320"/>
      <c r="PDF8" s="320"/>
      <c r="PDG8" s="320"/>
      <c r="PDH8" s="320"/>
      <c r="PDI8" s="320"/>
      <c r="PDJ8" s="320"/>
      <c r="PDK8" s="320"/>
      <c r="PDL8" s="320"/>
      <c r="PDM8" s="320"/>
      <c r="PDN8" s="320"/>
      <c r="PDO8" s="320"/>
      <c r="PDP8" s="320"/>
      <c r="PDQ8" s="320"/>
      <c r="PDR8" s="320"/>
      <c r="PDS8" s="320"/>
      <c r="PDT8" s="320"/>
      <c r="PDU8" s="320"/>
      <c r="PDV8" s="320"/>
      <c r="PDW8" s="320"/>
      <c r="PDX8" s="320"/>
      <c r="PDY8" s="320"/>
      <c r="PDZ8" s="320"/>
      <c r="PEA8" s="320"/>
      <c r="PEB8" s="320"/>
      <c r="PEC8" s="320"/>
      <c r="PED8" s="320"/>
      <c r="PEE8" s="320"/>
      <c r="PEF8" s="320"/>
      <c r="PEG8" s="320"/>
      <c r="PEH8" s="320"/>
      <c r="PEI8" s="320"/>
      <c r="PEJ8" s="320"/>
      <c r="PEK8" s="320"/>
      <c r="PEL8" s="320"/>
      <c r="PEM8" s="320"/>
      <c r="PEN8" s="320"/>
      <c r="PEO8" s="320"/>
      <c r="PEP8" s="320"/>
      <c r="PEQ8" s="320"/>
      <c r="PER8" s="320"/>
      <c r="PES8" s="320"/>
      <c r="PET8" s="320"/>
      <c r="PEU8" s="320"/>
      <c r="PEV8" s="320"/>
      <c r="PEW8" s="320"/>
      <c r="PEX8" s="320"/>
      <c r="PEY8" s="320"/>
      <c r="PEZ8" s="320"/>
      <c r="PFA8" s="320"/>
      <c r="PFB8" s="320"/>
      <c r="PFC8" s="320"/>
      <c r="PFD8" s="320"/>
      <c r="PFE8" s="320"/>
      <c r="PFF8" s="320"/>
      <c r="PFG8" s="320"/>
      <c r="PFH8" s="320"/>
      <c r="PFI8" s="320"/>
      <c r="PFJ8" s="320"/>
      <c r="PFK8" s="320"/>
      <c r="PFL8" s="320"/>
      <c r="PFM8" s="320"/>
      <c r="PFN8" s="320"/>
      <c r="PFO8" s="320"/>
      <c r="PFP8" s="320"/>
      <c r="PFQ8" s="320"/>
      <c r="PFR8" s="320"/>
      <c r="PFS8" s="320"/>
      <c r="PFT8" s="320"/>
      <c r="PFU8" s="320"/>
      <c r="PFV8" s="320"/>
      <c r="PFW8" s="320"/>
      <c r="PFX8" s="320"/>
      <c r="PFY8" s="320"/>
      <c r="PFZ8" s="320"/>
      <c r="PGA8" s="320"/>
      <c r="PGB8" s="320"/>
      <c r="PGC8" s="320"/>
      <c r="PGD8" s="320"/>
      <c r="PGE8" s="320"/>
      <c r="PGF8" s="320"/>
      <c r="PGG8" s="320"/>
      <c r="PGH8" s="320"/>
      <c r="PGI8" s="320"/>
      <c r="PGJ8" s="320"/>
      <c r="PGK8" s="320"/>
      <c r="PGL8" s="320"/>
      <c r="PGM8" s="320"/>
      <c r="PGN8" s="320"/>
      <c r="PGO8" s="320"/>
      <c r="PGP8" s="320"/>
      <c r="PGQ8" s="320"/>
      <c r="PGR8" s="320"/>
      <c r="PGS8" s="320"/>
      <c r="PGT8" s="320"/>
      <c r="PGU8" s="320"/>
      <c r="PGV8" s="320"/>
      <c r="PGW8" s="320"/>
      <c r="PGX8" s="320"/>
      <c r="PGY8" s="320"/>
      <c r="PGZ8" s="320"/>
      <c r="PHA8" s="320"/>
      <c r="PHB8" s="320"/>
      <c r="PHC8" s="320"/>
      <c r="PHD8" s="320"/>
      <c r="PHE8" s="320"/>
      <c r="PHF8" s="320"/>
      <c r="PHG8" s="320"/>
      <c r="PHH8" s="320"/>
      <c r="PHI8" s="320"/>
      <c r="PHJ8" s="320"/>
      <c r="PHK8" s="320"/>
      <c r="PHL8" s="320"/>
      <c r="PHM8" s="320"/>
      <c r="PHN8" s="320"/>
      <c r="PHO8" s="320"/>
      <c r="PHP8" s="320"/>
      <c r="PHQ8" s="320"/>
      <c r="PHR8" s="320"/>
      <c r="PHS8" s="320"/>
      <c r="PHT8" s="320"/>
      <c r="PHU8" s="320"/>
      <c r="PHV8" s="320"/>
      <c r="PHW8" s="320"/>
      <c r="PHX8" s="320"/>
      <c r="PHY8" s="320"/>
      <c r="PHZ8" s="320"/>
      <c r="PIA8" s="320"/>
      <c r="PIB8" s="320"/>
      <c r="PIC8" s="320"/>
      <c r="PID8" s="320"/>
      <c r="PIE8" s="320"/>
      <c r="PIF8" s="320"/>
      <c r="PIG8" s="320"/>
      <c r="PIH8" s="320"/>
      <c r="PII8" s="320"/>
      <c r="PIJ8" s="320"/>
      <c r="PIK8" s="320"/>
      <c r="PIL8" s="320"/>
      <c r="PIM8" s="320"/>
      <c r="PIN8" s="320"/>
      <c r="PIO8" s="320"/>
      <c r="PIP8" s="320"/>
      <c r="PIQ8" s="320"/>
      <c r="PIR8" s="320"/>
      <c r="PIS8" s="320"/>
      <c r="PIT8" s="320"/>
      <c r="PIU8" s="320"/>
      <c r="PIV8" s="320"/>
      <c r="PIW8" s="320"/>
      <c r="PIX8" s="320"/>
      <c r="PIY8" s="320"/>
      <c r="PIZ8" s="320"/>
      <c r="PJA8" s="320"/>
      <c r="PJB8" s="320"/>
      <c r="PJC8" s="320"/>
      <c r="PJD8" s="320"/>
      <c r="PJE8" s="320"/>
      <c r="PJF8" s="320"/>
      <c r="PJG8" s="320"/>
      <c r="PJH8" s="320"/>
      <c r="PJI8" s="320"/>
      <c r="PJJ8" s="320"/>
      <c r="PJK8" s="320"/>
      <c r="PJL8" s="320"/>
      <c r="PJM8" s="320"/>
      <c r="PJN8" s="320"/>
      <c r="PJO8" s="320"/>
      <c r="PJP8" s="320"/>
      <c r="PJQ8" s="320"/>
      <c r="PJR8" s="320"/>
      <c r="PJS8" s="320"/>
      <c r="PJT8" s="320"/>
      <c r="PJU8" s="320"/>
      <c r="PJV8" s="320"/>
      <c r="PJW8" s="320"/>
      <c r="PJX8" s="320"/>
      <c r="PJY8" s="320"/>
      <c r="PJZ8" s="320"/>
      <c r="PKA8" s="320"/>
      <c r="PKB8" s="320"/>
      <c r="PKC8" s="320"/>
      <c r="PKD8" s="320"/>
      <c r="PKE8" s="320"/>
      <c r="PKF8" s="320"/>
      <c r="PKG8" s="320"/>
      <c r="PKH8" s="320"/>
      <c r="PKI8" s="320"/>
      <c r="PKJ8" s="320"/>
      <c r="PKK8" s="320"/>
      <c r="PKL8" s="320"/>
      <c r="PKM8" s="320"/>
      <c r="PKN8" s="320"/>
      <c r="PKO8" s="320"/>
      <c r="PKP8" s="320"/>
      <c r="PKQ8" s="320"/>
      <c r="PKR8" s="320"/>
      <c r="PKS8" s="320"/>
      <c r="PKT8" s="320"/>
      <c r="PKU8" s="320"/>
      <c r="PKV8" s="320"/>
      <c r="PKW8" s="320"/>
      <c r="PKX8" s="320"/>
      <c r="PKY8" s="320"/>
      <c r="PKZ8" s="320"/>
      <c r="PLA8" s="320"/>
      <c r="PLB8" s="320"/>
      <c r="PLC8" s="320"/>
      <c r="PLD8" s="320"/>
      <c r="PLE8" s="320"/>
      <c r="PLF8" s="320"/>
      <c r="PLG8" s="320"/>
      <c r="PLH8" s="320"/>
      <c r="PLI8" s="320"/>
      <c r="PLJ8" s="320"/>
      <c r="PLK8" s="320"/>
      <c r="PLL8" s="320"/>
      <c r="PLM8" s="320"/>
      <c r="PLN8" s="320"/>
      <c r="PLO8" s="320"/>
      <c r="PLP8" s="320"/>
      <c r="PLQ8" s="320"/>
      <c r="PLR8" s="320"/>
      <c r="PLS8" s="320"/>
      <c r="PLT8" s="320"/>
      <c r="PLU8" s="320"/>
      <c r="PLV8" s="320"/>
      <c r="PLW8" s="320"/>
      <c r="PLX8" s="320"/>
      <c r="PLY8" s="320"/>
      <c r="PLZ8" s="320"/>
      <c r="PMA8" s="320"/>
      <c r="PMB8" s="320"/>
      <c r="PMC8" s="320"/>
      <c r="PMD8" s="320"/>
      <c r="PME8" s="320"/>
      <c r="PMF8" s="320"/>
      <c r="PMG8" s="320"/>
      <c r="PMH8" s="320"/>
      <c r="PMI8" s="320"/>
      <c r="PMJ8" s="320"/>
      <c r="PMK8" s="320"/>
      <c r="PML8" s="320"/>
      <c r="PMM8" s="320"/>
      <c r="PMN8" s="320"/>
      <c r="PMO8" s="320"/>
      <c r="PMP8" s="320"/>
      <c r="PMQ8" s="320"/>
      <c r="PMR8" s="320"/>
      <c r="PMS8" s="320"/>
      <c r="PMT8" s="320"/>
      <c r="PMU8" s="320"/>
      <c r="PMV8" s="320"/>
      <c r="PMW8" s="320"/>
      <c r="PMX8" s="320"/>
      <c r="PMY8" s="320"/>
      <c r="PMZ8" s="320"/>
      <c r="PNA8" s="320"/>
      <c r="PNB8" s="320"/>
      <c r="PNC8" s="320"/>
      <c r="PND8" s="320"/>
      <c r="PNE8" s="320"/>
      <c r="PNF8" s="320"/>
      <c r="PNG8" s="320"/>
      <c r="PNH8" s="320"/>
      <c r="PNI8" s="320"/>
      <c r="PNJ8" s="320"/>
      <c r="PNK8" s="320"/>
      <c r="PNL8" s="320"/>
      <c r="PNM8" s="320"/>
      <c r="PNN8" s="320"/>
      <c r="PNO8" s="320"/>
      <c r="PNP8" s="320"/>
      <c r="PNQ8" s="320"/>
      <c r="PNR8" s="320"/>
      <c r="PNS8" s="320"/>
      <c r="PNT8" s="320"/>
      <c r="PNU8" s="320"/>
      <c r="PNV8" s="320"/>
      <c r="PNW8" s="320"/>
      <c r="PNX8" s="320"/>
      <c r="PNY8" s="320"/>
      <c r="PNZ8" s="320"/>
      <c r="POA8" s="320"/>
      <c r="POB8" s="320"/>
      <c r="POC8" s="320"/>
      <c r="POD8" s="320"/>
      <c r="POE8" s="320"/>
      <c r="POF8" s="320"/>
      <c r="POG8" s="320"/>
      <c r="POH8" s="320"/>
      <c r="POI8" s="320"/>
      <c r="POJ8" s="320"/>
      <c r="POK8" s="320"/>
      <c r="POL8" s="320"/>
      <c r="POM8" s="320"/>
      <c r="PON8" s="320"/>
      <c r="POO8" s="320"/>
      <c r="POP8" s="320"/>
      <c r="POQ8" s="320"/>
      <c r="POR8" s="320"/>
      <c r="POS8" s="320"/>
      <c r="POT8" s="320"/>
      <c r="POU8" s="320"/>
      <c r="POV8" s="320"/>
      <c r="POW8" s="320"/>
      <c r="POX8" s="320"/>
      <c r="POY8" s="320"/>
      <c r="POZ8" s="320"/>
      <c r="PPA8" s="320"/>
      <c r="PPB8" s="320"/>
      <c r="PPC8" s="320"/>
      <c r="PPD8" s="320"/>
      <c r="PPE8" s="320"/>
      <c r="PPF8" s="320"/>
      <c r="PPG8" s="320"/>
      <c r="PPH8" s="320"/>
      <c r="PPI8" s="320"/>
      <c r="PPJ8" s="320"/>
      <c r="PPK8" s="320"/>
      <c r="PPL8" s="320"/>
      <c r="PPM8" s="320"/>
      <c r="PPN8" s="320"/>
      <c r="PPO8" s="320"/>
      <c r="PPP8" s="320"/>
      <c r="PPQ8" s="320"/>
      <c r="PPR8" s="320"/>
      <c r="PPS8" s="320"/>
      <c r="PPT8" s="320"/>
      <c r="PPU8" s="320"/>
      <c r="PPV8" s="320"/>
      <c r="PPW8" s="320"/>
      <c r="PPX8" s="320"/>
      <c r="PPY8" s="320"/>
      <c r="PPZ8" s="320"/>
      <c r="PQA8" s="320"/>
      <c r="PQB8" s="320"/>
      <c r="PQC8" s="320"/>
      <c r="PQD8" s="320"/>
      <c r="PQE8" s="320"/>
      <c r="PQF8" s="320"/>
      <c r="PQG8" s="320"/>
      <c r="PQH8" s="320"/>
      <c r="PQI8" s="320"/>
      <c r="PQJ8" s="320"/>
      <c r="PQK8" s="320"/>
      <c r="PQL8" s="320"/>
      <c r="PQM8" s="320"/>
      <c r="PQN8" s="320"/>
      <c r="PQO8" s="320"/>
      <c r="PQP8" s="320"/>
      <c r="PQQ8" s="320"/>
      <c r="PQR8" s="320"/>
      <c r="PQS8" s="320"/>
      <c r="PQT8" s="320"/>
      <c r="PQU8" s="320"/>
      <c r="PQV8" s="320"/>
      <c r="PQW8" s="320"/>
      <c r="PQX8" s="320"/>
      <c r="PQY8" s="320"/>
      <c r="PQZ8" s="320"/>
      <c r="PRA8" s="320"/>
      <c r="PRB8" s="320"/>
      <c r="PRC8" s="320"/>
      <c r="PRD8" s="320"/>
      <c r="PRE8" s="320"/>
      <c r="PRF8" s="320"/>
      <c r="PRG8" s="320"/>
      <c r="PRH8" s="320"/>
      <c r="PRI8" s="320"/>
      <c r="PRJ8" s="320"/>
      <c r="PRK8" s="320"/>
      <c r="PRL8" s="320"/>
      <c r="PRM8" s="320"/>
      <c r="PRN8" s="320"/>
      <c r="PRO8" s="320"/>
      <c r="PRP8" s="320"/>
      <c r="PRQ8" s="320"/>
      <c r="PRR8" s="320"/>
      <c r="PRS8" s="320"/>
      <c r="PRT8" s="320"/>
      <c r="PRU8" s="320"/>
      <c r="PRV8" s="320"/>
      <c r="PRW8" s="320"/>
      <c r="PRX8" s="320"/>
      <c r="PRY8" s="320"/>
      <c r="PRZ8" s="320"/>
      <c r="PSA8" s="320"/>
      <c r="PSB8" s="320"/>
      <c r="PSC8" s="320"/>
      <c r="PSD8" s="320"/>
      <c r="PSE8" s="320"/>
      <c r="PSF8" s="320"/>
      <c r="PSG8" s="320"/>
      <c r="PSH8" s="320"/>
      <c r="PSI8" s="320"/>
      <c r="PSJ8" s="320"/>
      <c r="PSK8" s="320"/>
      <c r="PSL8" s="320"/>
      <c r="PSM8" s="320"/>
      <c r="PSN8" s="320"/>
      <c r="PSO8" s="320"/>
      <c r="PSP8" s="320"/>
      <c r="PSQ8" s="320"/>
      <c r="PSR8" s="320"/>
      <c r="PSS8" s="320"/>
      <c r="PST8" s="320"/>
      <c r="PSU8" s="320"/>
      <c r="PSV8" s="320"/>
      <c r="PSW8" s="320"/>
      <c r="PSX8" s="320"/>
      <c r="PSY8" s="320"/>
      <c r="PSZ8" s="320"/>
      <c r="PTA8" s="320"/>
      <c r="PTB8" s="320"/>
      <c r="PTC8" s="320"/>
      <c r="PTD8" s="320"/>
      <c r="PTE8" s="320"/>
      <c r="PTF8" s="320"/>
      <c r="PTG8" s="320"/>
      <c r="PTH8" s="320"/>
      <c r="PTI8" s="320"/>
      <c r="PTJ8" s="320"/>
      <c r="PTK8" s="320"/>
      <c r="PTL8" s="320"/>
      <c r="PTM8" s="320"/>
      <c r="PTN8" s="320"/>
      <c r="PTO8" s="320"/>
      <c r="PTP8" s="320"/>
      <c r="PTQ8" s="320"/>
      <c r="PTR8" s="320"/>
      <c r="PTS8" s="320"/>
      <c r="PTT8" s="320"/>
      <c r="PTU8" s="320"/>
      <c r="PTV8" s="320"/>
      <c r="PTW8" s="320"/>
      <c r="PTX8" s="320"/>
      <c r="PTY8" s="320"/>
      <c r="PTZ8" s="320"/>
      <c r="PUA8" s="320"/>
      <c r="PUB8" s="320"/>
      <c r="PUC8" s="320"/>
      <c r="PUD8" s="320"/>
      <c r="PUE8" s="320"/>
      <c r="PUF8" s="320"/>
      <c r="PUG8" s="320"/>
      <c r="PUH8" s="320"/>
      <c r="PUI8" s="320"/>
      <c r="PUJ8" s="320"/>
      <c r="PUK8" s="320"/>
      <c r="PUL8" s="320"/>
      <c r="PUM8" s="320"/>
      <c r="PUN8" s="320"/>
      <c r="PUO8" s="320"/>
      <c r="PUP8" s="320"/>
      <c r="PUQ8" s="320"/>
      <c r="PUR8" s="320"/>
      <c r="PUS8" s="320"/>
      <c r="PUT8" s="320"/>
      <c r="PUU8" s="320"/>
      <c r="PUV8" s="320"/>
      <c r="PUW8" s="320"/>
      <c r="PUX8" s="320"/>
      <c r="PUY8" s="320"/>
      <c r="PUZ8" s="320"/>
      <c r="PVA8" s="320"/>
      <c r="PVB8" s="320"/>
      <c r="PVC8" s="320"/>
      <c r="PVD8" s="320"/>
      <c r="PVE8" s="320"/>
      <c r="PVF8" s="320"/>
      <c r="PVG8" s="320"/>
      <c r="PVH8" s="320"/>
      <c r="PVI8" s="320"/>
      <c r="PVJ8" s="320"/>
      <c r="PVK8" s="320"/>
      <c r="PVL8" s="320"/>
      <c r="PVM8" s="320"/>
      <c r="PVN8" s="320"/>
      <c r="PVO8" s="320"/>
      <c r="PVP8" s="320"/>
      <c r="PVQ8" s="320"/>
      <c r="PVR8" s="320"/>
      <c r="PVS8" s="320"/>
      <c r="PVT8" s="320"/>
      <c r="PVU8" s="320"/>
      <c r="PVV8" s="320"/>
      <c r="PVW8" s="320"/>
      <c r="PVX8" s="320"/>
      <c r="PVY8" s="320"/>
      <c r="PVZ8" s="320"/>
      <c r="PWA8" s="320"/>
      <c r="PWB8" s="320"/>
      <c r="PWC8" s="320"/>
      <c r="PWD8" s="320"/>
      <c r="PWE8" s="320"/>
      <c r="PWF8" s="320"/>
      <c r="PWG8" s="320"/>
      <c r="PWH8" s="320"/>
      <c r="PWI8" s="320"/>
      <c r="PWJ8" s="320"/>
      <c r="PWK8" s="320"/>
      <c r="PWL8" s="320"/>
      <c r="PWM8" s="320"/>
      <c r="PWN8" s="320"/>
      <c r="PWO8" s="320"/>
      <c r="PWP8" s="320"/>
      <c r="PWQ8" s="320"/>
      <c r="PWR8" s="320"/>
      <c r="PWS8" s="320"/>
      <c r="PWT8" s="320"/>
      <c r="PWU8" s="320"/>
      <c r="PWV8" s="320"/>
      <c r="PWW8" s="320"/>
      <c r="PWX8" s="320"/>
      <c r="PWY8" s="320"/>
      <c r="PWZ8" s="320"/>
      <c r="PXA8" s="320"/>
      <c r="PXB8" s="320"/>
      <c r="PXC8" s="320"/>
      <c r="PXD8" s="320"/>
      <c r="PXE8" s="320"/>
      <c r="PXF8" s="320"/>
      <c r="PXG8" s="320"/>
      <c r="PXH8" s="320"/>
      <c r="PXI8" s="320"/>
      <c r="PXJ8" s="320"/>
      <c r="PXK8" s="320"/>
      <c r="PXL8" s="320"/>
      <c r="PXM8" s="320"/>
      <c r="PXN8" s="320"/>
      <c r="PXO8" s="320"/>
      <c r="PXP8" s="320"/>
      <c r="PXQ8" s="320"/>
      <c r="PXR8" s="320"/>
      <c r="PXS8" s="320"/>
      <c r="PXT8" s="320"/>
      <c r="PXU8" s="320"/>
      <c r="PXV8" s="320"/>
      <c r="PXW8" s="320"/>
      <c r="PXX8" s="320"/>
      <c r="PXY8" s="320"/>
      <c r="PXZ8" s="320"/>
      <c r="PYA8" s="320"/>
      <c r="PYB8" s="320"/>
      <c r="PYC8" s="320"/>
      <c r="PYD8" s="320"/>
      <c r="PYE8" s="320"/>
      <c r="PYF8" s="320"/>
      <c r="PYG8" s="320"/>
      <c r="PYH8" s="320"/>
      <c r="PYI8" s="320"/>
      <c r="PYJ8" s="320"/>
      <c r="PYK8" s="320"/>
      <c r="PYL8" s="320"/>
      <c r="PYM8" s="320"/>
      <c r="PYN8" s="320"/>
      <c r="PYO8" s="320"/>
      <c r="PYP8" s="320"/>
      <c r="PYQ8" s="320"/>
      <c r="PYR8" s="320"/>
      <c r="PYS8" s="320"/>
      <c r="PYT8" s="320"/>
      <c r="PYU8" s="320"/>
      <c r="PYV8" s="320"/>
      <c r="PYW8" s="320"/>
      <c r="PYX8" s="320"/>
      <c r="PYY8" s="320"/>
      <c r="PYZ8" s="320"/>
      <c r="PZA8" s="320"/>
      <c r="PZB8" s="320"/>
      <c r="PZC8" s="320"/>
      <c r="PZD8" s="320"/>
      <c r="PZE8" s="320"/>
      <c r="PZF8" s="320"/>
      <c r="PZG8" s="320"/>
      <c r="PZH8" s="320"/>
      <c r="PZI8" s="320"/>
      <c r="PZJ8" s="320"/>
      <c r="PZK8" s="320"/>
      <c r="PZL8" s="320"/>
      <c r="PZM8" s="320"/>
      <c r="PZN8" s="320"/>
      <c r="PZO8" s="320"/>
      <c r="PZP8" s="320"/>
      <c r="PZQ8" s="320"/>
      <c r="PZR8" s="320"/>
      <c r="PZS8" s="320"/>
      <c r="PZT8" s="320"/>
      <c r="PZU8" s="320"/>
      <c r="PZV8" s="320"/>
      <c r="PZW8" s="320"/>
      <c r="PZX8" s="320"/>
      <c r="PZY8" s="320"/>
      <c r="PZZ8" s="320"/>
      <c r="QAA8" s="320"/>
      <c r="QAB8" s="320"/>
      <c r="QAC8" s="320"/>
      <c r="QAD8" s="320"/>
      <c r="QAE8" s="320"/>
      <c r="QAF8" s="320"/>
      <c r="QAG8" s="320"/>
      <c r="QAH8" s="320"/>
      <c r="QAI8" s="320"/>
      <c r="QAJ8" s="320"/>
      <c r="QAK8" s="320"/>
      <c r="QAL8" s="320"/>
      <c r="QAM8" s="320"/>
      <c r="QAN8" s="320"/>
      <c r="QAO8" s="320"/>
      <c r="QAP8" s="320"/>
      <c r="QAQ8" s="320"/>
      <c r="QAR8" s="320"/>
      <c r="QAS8" s="320"/>
      <c r="QAT8" s="320"/>
      <c r="QAU8" s="320"/>
      <c r="QAV8" s="320"/>
      <c r="QAW8" s="320"/>
      <c r="QAX8" s="320"/>
      <c r="QAY8" s="320"/>
      <c r="QAZ8" s="320"/>
      <c r="QBA8" s="320"/>
      <c r="QBB8" s="320"/>
      <c r="QBC8" s="320"/>
      <c r="QBD8" s="320"/>
      <c r="QBE8" s="320"/>
      <c r="QBF8" s="320"/>
      <c r="QBG8" s="320"/>
      <c r="QBH8" s="320"/>
      <c r="QBI8" s="320"/>
      <c r="QBJ8" s="320"/>
      <c r="QBK8" s="320"/>
      <c r="QBL8" s="320"/>
      <c r="QBM8" s="320"/>
      <c r="QBN8" s="320"/>
      <c r="QBO8" s="320"/>
      <c r="QBP8" s="320"/>
      <c r="QBQ8" s="320"/>
      <c r="QBR8" s="320"/>
      <c r="QBS8" s="320"/>
      <c r="QBT8" s="320"/>
      <c r="QBU8" s="320"/>
      <c r="QBV8" s="320"/>
      <c r="QBW8" s="320"/>
      <c r="QBX8" s="320"/>
      <c r="QBY8" s="320"/>
      <c r="QBZ8" s="320"/>
      <c r="QCA8" s="320"/>
      <c r="QCB8" s="320"/>
      <c r="QCC8" s="320"/>
      <c r="QCD8" s="320"/>
      <c r="QCE8" s="320"/>
      <c r="QCF8" s="320"/>
      <c r="QCG8" s="320"/>
      <c r="QCH8" s="320"/>
      <c r="QCI8" s="320"/>
      <c r="QCJ8" s="320"/>
      <c r="QCK8" s="320"/>
      <c r="QCL8" s="320"/>
      <c r="QCM8" s="320"/>
      <c r="QCN8" s="320"/>
      <c r="QCO8" s="320"/>
      <c r="QCP8" s="320"/>
      <c r="QCQ8" s="320"/>
      <c r="QCR8" s="320"/>
      <c r="QCS8" s="320"/>
      <c r="QCT8" s="320"/>
      <c r="QCU8" s="320"/>
      <c r="QCV8" s="320"/>
      <c r="QCW8" s="320"/>
      <c r="QCX8" s="320"/>
      <c r="QCY8" s="320"/>
      <c r="QCZ8" s="320"/>
      <c r="QDA8" s="320"/>
      <c r="QDB8" s="320"/>
      <c r="QDC8" s="320"/>
      <c r="QDD8" s="320"/>
      <c r="QDE8" s="320"/>
      <c r="QDF8" s="320"/>
      <c r="QDG8" s="320"/>
      <c r="QDH8" s="320"/>
      <c r="QDI8" s="320"/>
      <c r="QDJ8" s="320"/>
      <c r="QDK8" s="320"/>
      <c r="QDL8" s="320"/>
      <c r="QDM8" s="320"/>
      <c r="QDN8" s="320"/>
      <c r="QDO8" s="320"/>
      <c r="QDP8" s="320"/>
      <c r="QDQ8" s="320"/>
      <c r="QDR8" s="320"/>
      <c r="QDS8" s="320"/>
      <c r="QDT8" s="320"/>
      <c r="QDU8" s="320"/>
      <c r="QDV8" s="320"/>
      <c r="QDW8" s="320"/>
      <c r="QDX8" s="320"/>
      <c r="QDY8" s="320"/>
      <c r="QDZ8" s="320"/>
      <c r="QEA8" s="320"/>
      <c r="QEB8" s="320"/>
      <c r="QEC8" s="320"/>
      <c r="QED8" s="320"/>
      <c r="QEE8" s="320"/>
      <c r="QEF8" s="320"/>
      <c r="QEG8" s="320"/>
      <c r="QEH8" s="320"/>
      <c r="QEI8" s="320"/>
      <c r="QEJ8" s="320"/>
      <c r="QEK8" s="320"/>
      <c r="QEL8" s="320"/>
      <c r="QEM8" s="320"/>
      <c r="QEN8" s="320"/>
      <c r="QEO8" s="320"/>
      <c r="QEP8" s="320"/>
      <c r="QEQ8" s="320"/>
      <c r="QER8" s="320"/>
      <c r="QES8" s="320"/>
      <c r="QET8" s="320"/>
      <c r="QEU8" s="320"/>
      <c r="QEV8" s="320"/>
      <c r="QEW8" s="320"/>
      <c r="QEX8" s="320"/>
      <c r="QEY8" s="320"/>
      <c r="QEZ8" s="320"/>
      <c r="QFA8" s="320"/>
      <c r="QFB8" s="320"/>
      <c r="QFC8" s="320"/>
      <c r="QFD8" s="320"/>
      <c r="QFE8" s="320"/>
      <c r="QFF8" s="320"/>
      <c r="QFG8" s="320"/>
      <c r="QFH8" s="320"/>
      <c r="QFI8" s="320"/>
      <c r="QFJ8" s="320"/>
      <c r="QFK8" s="320"/>
      <c r="QFL8" s="320"/>
      <c r="QFM8" s="320"/>
      <c r="QFN8" s="320"/>
      <c r="QFO8" s="320"/>
      <c r="QFP8" s="320"/>
      <c r="QFQ8" s="320"/>
      <c r="QFR8" s="320"/>
      <c r="QFS8" s="320"/>
      <c r="QFT8" s="320"/>
      <c r="QFU8" s="320"/>
      <c r="QFV8" s="320"/>
      <c r="QFW8" s="320"/>
      <c r="QFX8" s="320"/>
      <c r="QFY8" s="320"/>
      <c r="QFZ8" s="320"/>
      <c r="QGA8" s="320"/>
      <c r="QGB8" s="320"/>
      <c r="QGC8" s="320"/>
      <c r="QGD8" s="320"/>
      <c r="QGE8" s="320"/>
      <c r="QGF8" s="320"/>
      <c r="QGG8" s="320"/>
      <c r="QGH8" s="320"/>
      <c r="QGI8" s="320"/>
      <c r="QGJ8" s="320"/>
      <c r="QGK8" s="320"/>
      <c r="QGL8" s="320"/>
      <c r="QGM8" s="320"/>
      <c r="QGN8" s="320"/>
      <c r="QGO8" s="320"/>
      <c r="QGP8" s="320"/>
      <c r="QGQ8" s="320"/>
      <c r="QGR8" s="320"/>
      <c r="QGS8" s="320"/>
      <c r="QGT8" s="320"/>
      <c r="QGU8" s="320"/>
      <c r="QGV8" s="320"/>
      <c r="QGW8" s="320"/>
      <c r="QGX8" s="320"/>
      <c r="QGY8" s="320"/>
      <c r="QGZ8" s="320"/>
      <c r="QHA8" s="320"/>
      <c r="QHB8" s="320"/>
      <c r="QHC8" s="320"/>
      <c r="QHD8" s="320"/>
      <c r="QHE8" s="320"/>
      <c r="QHF8" s="320"/>
      <c r="QHG8" s="320"/>
      <c r="QHH8" s="320"/>
      <c r="QHI8" s="320"/>
      <c r="QHJ8" s="320"/>
      <c r="QHK8" s="320"/>
      <c r="QHL8" s="320"/>
      <c r="QHM8" s="320"/>
      <c r="QHN8" s="320"/>
      <c r="QHO8" s="320"/>
      <c r="QHP8" s="320"/>
      <c r="QHQ8" s="320"/>
      <c r="QHR8" s="320"/>
      <c r="QHS8" s="320"/>
      <c r="QHT8" s="320"/>
      <c r="QHU8" s="320"/>
      <c r="QHV8" s="320"/>
      <c r="QHW8" s="320"/>
      <c r="QHX8" s="320"/>
      <c r="QHY8" s="320"/>
      <c r="QHZ8" s="320"/>
      <c r="QIA8" s="320"/>
      <c r="QIB8" s="320"/>
      <c r="QIC8" s="320"/>
      <c r="QID8" s="320"/>
      <c r="QIE8" s="320"/>
      <c r="QIF8" s="320"/>
      <c r="QIG8" s="320"/>
      <c r="QIH8" s="320"/>
      <c r="QII8" s="320"/>
      <c r="QIJ8" s="320"/>
      <c r="QIK8" s="320"/>
      <c r="QIL8" s="320"/>
      <c r="QIM8" s="320"/>
      <c r="QIN8" s="320"/>
      <c r="QIO8" s="320"/>
      <c r="QIP8" s="320"/>
      <c r="QIQ8" s="320"/>
      <c r="QIR8" s="320"/>
      <c r="QIS8" s="320"/>
      <c r="QIT8" s="320"/>
      <c r="QIU8" s="320"/>
      <c r="QIV8" s="320"/>
      <c r="QIW8" s="320"/>
      <c r="QIX8" s="320"/>
      <c r="QIY8" s="320"/>
      <c r="QIZ8" s="320"/>
      <c r="QJA8" s="320"/>
      <c r="QJB8" s="320"/>
      <c r="QJC8" s="320"/>
      <c r="QJD8" s="320"/>
      <c r="QJE8" s="320"/>
      <c r="QJF8" s="320"/>
      <c r="QJG8" s="320"/>
      <c r="QJH8" s="320"/>
      <c r="QJI8" s="320"/>
      <c r="QJJ8" s="320"/>
      <c r="QJK8" s="320"/>
      <c r="QJL8" s="320"/>
      <c r="QJM8" s="320"/>
      <c r="QJN8" s="320"/>
      <c r="QJO8" s="320"/>
      <c r="QJP8" s="320"/>
      <c r="QJQ8" s="320"/>
      <c r="QJR8" s="320"/>
      <c r="QJS8" s="320"/>
      <c r="QJT8" s="320"/>
      <c r="QJU8" s="320"/>
      <c r="QJV8" s="320"/>
      <c r="QJW8" s="320"/>
      <c r="QJX8" s="320"/>
      <c r="QJY8" s="320"/>
      <c r="QJZ8" s="320"/>
      <c r="QKA8" s="320"/>
      <c r="QKB8" s="320"/>
      <c r="QKC8" s="320"/>
      <c r="QKD8" s="320"/>
      <c r="QKE8" s="320"/>
      <c r="QKF8" s="320"/>
      <c r="QKG8" s="320"/>
      <c r="QKH8" s="320"/>
      <c r="QKI8" s="320"/>
      <c r="QKJ8" s="320"/>
      <c r="QKK8" s="320"/>
      <c r="QKL8" s="320"/>
      <c r="QKM8" s="320"/>
      <c r="QKN8" s="320"/>
      <c r="QKO8" s="320"/>
      <c r="QKP8" s="320"/>
      <c r="QKQ8" s="320"/>
      <c r="QKR8" s="320"/>
      <c r="QKS8" s="320"/>
      <c r="QKT8" s="320"/>
      <c r="QKU8" s="320"/>
      <c r="QKV8" s="320"/>
      <c r="QKW8" s="320"/>
      <c r="QKX8" s="320"/>
      <c r="QKY8" s="320"/>
      <c r="QKZ8" s="320"/>
      <c r="QLA8" s="320"/>
      <c r="QLB8" s="320"/>
      <c r="QLC8" s="320"/>
      <c r="QLD8" s="320"/>
      <c r="QLE8" s="320"/>
      <c r="QLF8" s="320"/>
      <c r="QLG8" s="320"/>
      <c r="QLH8" s="320"/>
      <c r="QLI8" s="320"/>
      <c r="QLJ8" s="320"/>
      <c r="QLK8" s="320"/>
      <c r="QLL8" s="320"/>
      <c r="QLM8" s="320"/>
      <c r="QLN8" s="320"/>
      <c r="QLO8" s="320"/>
      <c r="QLP8" s="320"/>
      <c r="QLQ8" s="320"/>
      <c r="QLR8" s="320"/>
      <c r="QLS8" s="320"/>
      <c r="QLT8" s="320"/>
      <c r="QLU8" s="320"/>
      <c r="QLV8" s="320"/>
      <c r="QLW8" s="320"/>
      <c r="QLX8" s="320"/>
      <c r="QLY8" s="320"/>
      <c r="QLZ8" s="320"/>
      <c r="QMA8" s="320"/>
      <c r="QMB8" s="320"/>
      <c r="QMC8" s="320"/>
      <c r="QMD8" s="320"/>
      <c r="QME8" s="320"/>
      <c r="QMF8" s="320"/>
      <c r="QMG8" s="320"/>
      <c r="QMH8" s="320"/>
      <c r="QMI8" s="320"/>
      <c r="QMJ8" s="320"/>
      <c r="QMK8" s="320"/>
      <c r="QML8" s="320"/>
      <c r="QMM8" s="320"/>
      <c r="QMN8" s="320"/>
      <c r="QMO8" s="320"/>
      <c r="QMP8" s="320"/>
      <c r="QMQ8" s="320"/>
      <c r="QMR8" s="320"/>
      <c r="QMS8" s="320"/>
      <c r="QMT8" s="320"/>
      <c r="QMU8" s="320"/>
      <c r="QMV8" s="320"/>
      <c r="QMW8" s="320"/>
      <c r="QMX8" s="320"/>
      <c r="QMY8" s="320"/>
      <c r="QMZ8" s="320"/>
      <c r="QNA8" s="320"/>
      <c r="QNB8" s="320"/>
      <c r="QNC8" s="320"/>
      <c r="QND8" s="320"/>
      <c r="QNE8" s="320"/>
      <c r="QNF8" s="320"/>
      <c r="QNG8" s="320"/>
      <c r="QNH8" s="320"/>
      <c r="QNI8" s="320"/>
      <c r="QNJ8" s="320"/>
      <c r="QNK8" s="320"/>
      <c r="QNL8" s="320"/>
      <c r="QNM8" s="320"/>
      <c r="QNN8" s="320"/>
      <c r="QNO8" s="320"/>
      <c r="QNP8" s="320"/>
      <c r="QNQ8" s="320"/>
      <c r="QNR8" s="320"/>
      <c r="QNS8" s="320"/>
      <c r="QNT8" s="320"/>
      <c r="QNU8" s="320"/>
      <c r="QNV8" s="320"/>
      <c r="QNW8" s="320"/>
      <c r="QNX8" s="320"/>
      <c r="QNY8" s="320"/>
      <c r="QNZ8" s="320"/>
      <c r="QOA8" s="320"/>
      <c r="QOB8" s="320"/>
      <c r="QOC8" s="320"/>
      <c r="QOD8" s="320"/>
      <c r="QOE8" s="320"/>
      <c r="QOF8" s="320"/>
      <c r="QOG8" s="320"/>
      <c r="QOH8" s="320"/>
      <c r="QOI8" s="320"/>
      <c r="QOJ8" s="320"/>
      <c r="QOK8" s="320"/>
      <c r="QOL8" s="320"/>
      <c r="QOM8" s="320"/>
      <c r="QON8" s="320"/>
      <c r="QOO8" s="320"/>
      <c r="QOP8" s="320"/>
      <c r="QOQ8" s="320"/>
      <c r="QOR8" s="320"/>
      <c r="QOS8" s="320"/>
      <c r="QOT8" s="320"/>
      <c r="QOU8" s="320"/>
      <c r="QOV8" s="320"/>
      <c r="QOW8" s="320"/>
      <c r="QOX8" s="320"/>
      <c r="QOY8" s="320"/>
      <c r="QOZ8" s="320"/>
      <c r="QPA8" s="320"/>
      <c r="QPB8" s="320"/>
      <c r="QPC8" s="320"/>
      <c r="QPD8" s="320"/>
      <c r="QPE8" s="320"/>
      <c r="QPF8" s="320"/>
      <c r="QPG8" s="320"/>
      <c r="QPH8" s="320"/>
      <c r="QPI8" s="320"/>
      <c r="QPJ8" s="320"/>
      <c r="QPK8" s="320"/>
      <c r="QPL8" s="320"/>
      <c r="QPM8" s="320"/>
      <c r="QPN8" s="320"/>
      <c r="QPO8" s="320"/>
      <c r="QPP8" s="320"/>
      <c r="QPQ8" s="320"/>
      <c r="QPR8" s="320"/>
      <c r="QPS8" s="320"/>
      <c r="QPT8" s="320"/>
      <c r="QPU8" s="320"/>
      <c r="QPV8" s="320"/>
      <c r="QPW8" s="320"/>
      <c r="QPX8" s="320"/>
      <c r="QPY8" s="320"/>
      <c r="QPZ8" s="320"/>
      <c r="QQA8" s="320"/>
      <c r="QQB8" s="320"/>
      <c r="QQC8" s="320"/>
      <c r="QQD8" s="320"/>
      <c r="QQE8" s="320"/>
      <c r="QQF8" s="320"/>
      <c r="QQG8" s="320"/>
      <c r="QQH8" s="320"/>
      <c r="QQI8" s="320"/>
      <c r="QQJ8" s="320"/>
      <c r="QQK8" s="320"/>
      <c r="QQL8" s="320"/>
      <c r="QQM8" s="320"/>
      <c r="QQN8" s="320"/>
      <c r="QQO8" s="320"/>
      <c r="QQP8" s="320"/>
      <c r="QQQ8" s="320"/>
      <c r="QQR8" s="320"/>
      <c r="QQS8" s="320"/>
      <c r="QQT8" s="320"/>
      <c r="QQU8" s="320"/>
      <c r="QQV8" s="320"/>
      <c r="QQW8" s="320"/>
      <c r="QQX8" s="320"/>
      <c r="QQY8" s="320"/>
      <c r="QQZ8" s="320"/>
      <c r="QRA8" s="320"/>
      <c r="QRB8" s="320"/>
      <c r="QRC8" s="320"/>
      <c r="QRD8" s="320"/>
      <c r="QRE8" s="320"/>
      <c r="QRF8" s="320"/>
      <c r="QRG8" s="320"/>
      <c r="QRH8" s="320"/>
      <c r="QRI8" s="320"/>
      <c r="QRJ8" s="320"/>
      <c r="QRK8" s="320"/>
      <c r="QRL8" s="320"/>
      <c r="QRM8" s="320"/>
      <c r="QRN8" s="320"/>
      <c r="QRO8" s="320"/>
      <c r="QRP8" s="320"/>
      <c r="QRQ8" s="320"/>
      <c r="QRR8" s="320"/>
      <c r="QRS8" s="320"/>
      <c r="QRT8" s="320"/>
      <c r="QRU8" s="320"/>
      <c r="QRV8" s="320"/>
      <c r="QRW8" s="320"/>
      <c r="QRX8" s="320"/>
      <c r="QRY8" s="320"/>
      <c r="QRZ8" s="320"/>
      <c r="QSA8" s="320"/>
      <c r="QSB8" s="320"/>
      <c r="QSC8" s="320"/>
      <c r="QSD8" s="320"/>
      <c r="QSE8" s="320"/>
      <c r="QSF8" s="320"/>
      <c r="QSG8" s="320"/>
      <c r="QSH8" s="320"/>
      <c r="QSI8" s="320"/>
      <c r="QSJ8" s="320"/>
      <c r="QSK8" s="320"/>
      <c r="QSL8" s="320"/>
      <c r="QSM8" s="320"/>
      <c r="QSN8" s="320"/>
      <c r="QSO8" s="320"/>
      <c r="QSP8" s="320"/>
      <c r="QSQ8" s="320"/>
      <c r="QSR8" s="320"/>
      <c r="QSS8" s="320"/>
      <c r="QST8" s="320"/>
      <c r="QSU8" s="320"/>
      <c r="QSV8" s="320"/>
      <c r="QSW8" s="320"/>
      <c r="QSX8" s="320"/>
      <c r="QSY8" s="320"/>
      <c r="QSZ8" s="320"/>
      <c r="QTA8" s="320"/>
      <c r="QTB8" s="320"/>
      <c r="QTC8" s="320"/>
      <c r="QTD8" s="320"/>
      <c r="QTE8" s="320"/>
      <c r="QTF8" s="320"/>
      <c r="QTG8" s="320"/>
      <c r="QTH8" s="320"/>
      <c r="QTI8" s="320"/>
      <c r="QTJ8" s="320"/>
      <c r="QTK8" s="320"/>
      <c r="QTL8" s="320"/>
      <c r="QTM8" s="320"/>
      <c r="QTN8" s="320"/>
      <c r="QTO8" s="320"/>
      <c r="QTP8" s="320"/>
      <c r="QTQ8" s="320"/>
      <c r="QTR8" s="320"/>
      <c r="QTS8" s="320"/>
      <c r="QTT8" s="320"/>
      <c r="QTU8" s="320"/>
      <c r="QTV8" s="320"/>
      <c r="QTW8" s="320"/>
      <c r="QTX8" s="320"/>
      <c r="QTY8" s="320"/>
      <c r="QTZ8" s="320"/>
      <c r="QUA8" s="320"/>
      <c r="QUB8" s="320"/>
      <c r="QUC8" s="320"/>
      <c r="QUD8" s="320"/>
      <c r="QUE8" s="320"/>
      <c r="QUF8" s="320"/>
      <c r="QUG8" s="320"/>
      <c r="QUH8" s="320"/>
      <c r="QUI8" s="320"/>
      <c r="QUJ8" s="320"/>
      <c r="QUK8" s="320"/>
      <c r="QUL8" s="320"/>
      <c r="QUM8" s="320"/>
      <c r="QUN8" s="320"/>
      <c r="QUO8" s="320"/>
      <c r="QUP8" s="320"/>
      <c r="QUQ8" s="320"/>
      <c r="QUR8" s="320"/>
      <c r="QUS8" s="320"/>
      <c r="QUT8" s="320"/>
      <c r="QUU8" s="320"/>
      <c r="QUV8" s="320"/>
      <c r="QUW8" s="320"/>
      <c r="QUX8" s="320"/>
      <c r="QUY8" s="320"/>
      <c r="QUZ8" s="320"/>
      <c r="QVA8" s="320"/>
      <c r="QVB8" s="320"/>
      <c r="QVC8" s="320"/>
      <c r="QVD8" s="320"/>
      <c r="QVE8" s="320"/>
      <c r="QVF8" s="320"/>
      <c r="QVG8" s="320"/>
      <c r="QVH8" s="320"/>
      <c r="QVI8" s="320"/>
      <c r="QVJ8" s="320"/>
      <c r="QVK8" s="320"/>
      <c r="QVL8" s="320"/>
      <c r="QVM8" s="320"/>
      <c r="QVN8" s="320"/>
      <c r="QVO8" s="320"/>
      <c r="QVP8" s="320"/>
      <c r="QVQ8" s="320"/>
      <c r="QVR8" s="320"/>
      <c r="QVS8" s="320"/>
      <c r="QVT8" s="320"/>
      <c r="QVU8" s="320"/>
      <c r="QVV8" s="320"/>
      <c r="QVW8" s="320"/>
      <c r="QVX8" s="320"/>
      <c r="QVY8" s="320"/>
      <c r="QVZ8" s="320"/>
      <c r="QWA8" s="320"/>
      <c r="QWB8" s="320"/>
      <c r="QWC8" s="320"/>
      <c r="QWD8" s="320"/>
      <c r="QWE8" s="320"/>
      <c r="QWF8" s="320"/>
      <c r="QWG8" s="320"/>
      <c r="QWH8" s="320"/>
      <c r="QWI8" s="320"/>
      <c r="QWJ8" s="320"/>
      <c r="QWK8" s="320"/>
      <c r="QWL8" s="320"/>
      <c r="QWM8" s="320"/>
      <c r="QWN8" s="320"/>
      <c r="QWO8" s="320"/>
      <c r="QWP8" s="320"/>
      <c r="QWQ8" s="320"/>
      <c r="QWR8" s="320"/>
      <c r="QWS8" s="320"/>
      <c r="QWT8" s="320"/>
      <c r="QWU8" s="320"/>
      <c r="QWV8" s="320"/>
      <c r="QWW8" s="320"/>
      <c r="QWX8" s="320"/>
      <c r="QWY8" s="320"/>
      <c r="QWZ8" s="320"/>
      <c r="QXA8" s="320"/>
      <c r="QXB8" s="320"/>
      <c r="QXC8" s="320"/>
      <c r="QXD8" s="320"/>
      <c r="QXE8" s="320"/>
      <c r="QXF8" s="320"/>
      <c r="QXG8" s="320"/>
      <c r="QXH8" s="320"/>
      <c r="QXI8" s="320"/>
      <c r="QXJ8" s="320"/>
      <c r="QXK8" s="320"/>
      <c r="QXL8" s="320"/>
      <c r="QXM8" s="320"/>
      <c r="QXN8" s="320"/>
      <c r="QXO8" s="320"/>
      <c r="QXP8" s="320"/>
      <c r="QXQ8" s="320"/>
      <c r="QXR8" s="320"/>
      <c r="QXS8" s="320"/>
      <c r="QXT8" s="320"/>
      <c r="QXU8" s="320"/>
      <c r="QXV8" s="320"/>
      <c r="QXW8" s="320"/>
      <c r="QXX8" s="320"/>
      <c r="QXY8" s="320"/>
      <c r="QXZ8" s="320"/>
      <c r="QYA8" s="320"/>
      <c r="QYB8" s="320"/>
      <c r="QYC8" s="320"/>
      <c r="QYD8" s="320"/>
      <c r="QYE8" s="320"/>
      <c r="QYF8" s="320"/>
      <c r="QYG8" s="320"/>
      <c r="QYH8" s="320"/>
      <c r="QYI8" s="320"/>
      <c r="QYJ8" s="320"/>
      <c r="QYK8" s="320"/>
      <c r="QYL8" s="320"/>
      <c r="QYM8" s="320"/>
      <c r="QYN8" s="320"/>
      <c r="QYO8" s="320"/>
      <c r="QYP8" s="320"/>
      <c r="QYQ8" s="320"/>
      <c r="QYR8" s="320"/>
      <c r="QYS8" s="320"/>
      <c r="QYT8" s="320"/>
      <c r="QYU8" s="320"/>
      <c r="QYV8" s="320"/>
      <c r="QYW8" s="320"/>
      <c r="QYX8" s="320"/>
      <c r="QYY8" s="320"/>
      <c r="QYZ8" s="320"/>
      <c r="QZA8" s="320"/>
      <c r="QZB8" s="320"/>
      <c r="QZC8" s="320"/>
      <c r="QZD8" s="320"/>
      <c r="QZE8" s="320"/>
      <c r="QZF8" s="320"/>
      <c r="QZG8" s="320"/>
      <c r="QZH8" s="320"/>
      <c r="QZI8" s="320"/>
      <c r="QZJ8" s="320"/>
      <c r="QZK8" s="320"/>
      <c r="QZL8" s="320"/>
      <c r="QZM8" s="320"/>
      <c r="QZN8" s="320"/>
      <c r="QZO8" s="320"/>
      <c r="QZP8" s="320"/>
      <c r="QZQ8" s="320"/>
      <c r="QZR8" s="320"/>
      <c r="QZS8" s="320"/>
      <c r="QZT8" s="320"/>
      <c r="QZU8" s="320"/>
      <c r="QZV8" s="320"/>
      <c r="QZW8" s="320"/>
      <c r="QZX8" s="320"/>
      <c r="QZY8" s="320"/>
      <c r="QZZ8" s="320"/>
      <c r="RAA8" s="320"/>
      <c r="RAB8" s="320"/>
      <c r="RAC8" s="320"/>
      <c r="RAD8" s="320"/>
      <c r="RAE8" s="320"/>
      <c r="RAF8" s="320"/>
      <c r="RAG8" s="320"/>
      <c r="RAH8" s="320"/>
      <c r="RAI8" s="320"/>
      <c r="RAJ8" s="320"/>
      <c r="RAK8" s="320"/>
      <c r="RAL8" s="320"/>
      <c r="RAM8" s="320"/>
      <c r="RAN8" s="320"/>
      <c r="RAO8" s="320"/>
      <c r="RAP8" s="320"/>
      <c r="RAQ8" s="320"/>
      <c r="RAR8" s="320"/>
      <c r="RAS8" s="320"/>
      <c r="RAT8" s="320"/>
      <c r="RAU8" s="320"/>
      <c r="RAV8" s="320"/>
      <c r="RAW8" s="320"/>
      <c r="RAX8" s="320"/>
      <c r="RAY8" s="320"/>
      <c r="RAZ8" s="320"/>
      <c r="RBA8" s="320"/>
      <c r="RBB8" s="320"/>
      <c r="RBC8" s="320"/>
      <c r="RBD8" s="320"/>
      <c r="RBE8" s="320"/>
      <c r="RBF8" s="320"/>
      <c r="RBG8" s="320"/>
      <c r="RBH8" s="320"/>
      <c r="RBI8" s="320"/>
      <c r="RBJ8" s="320"/>
      <c r="RBK8" s="320"/>
      <c r="RBL8" s="320"/>
      <c r="RBM8" s="320"/>
      <c r="RBN8" s="320"/>
      <c r="RBO8" s="320"/>
      <c r="RBP8" s="320"/>
      <c r="RBQ8" s="320"/>
      <c r="RBR8" s="320"/>
      <c r="RBS8" s="320"/>
      <c r="RBT8" s="320"/>
      <c r="RBU8" s="320"/>
      <c r="RBV8" s="320"/>
      <c r="RBW8" s="320"/>
      <c r="RBX8" s="320"/>
      <c r="RBY8" s="320"/>
      <c r="RBZ8" s="320"/>
      <c r="RCA8" s="320"/>
      <c r="RCB8" s="320"/>
      <c r="RCC8" s="320"/>
      <c r="RCD8" s="320"/>
      <c r="RCE8" s="320"/>
      <c r="RCF8" s="320"/>
      <c r="RCG8" s="320"/>
      <c r="RCH8" s="320"/>
      <c r="RCI8" s="320"/>
      <c r="RCJ8" s="320"/>
      <c r="RCK8" s="320"/>
      <c r="RCL8" s="320"/>
      <c r="RCM8" s="320"/>
      <c r="RCN8" s="320"/>
      <c r="RCO8" s="320"/>
      <c r="RCP8" s="320"/>
      <c r="RCQ8" s="320"/>
      <c r="RCR8" s="320"/>
      <c r="RCS8" s="320"/>
      <c r="RCT8" s="320"/>
      <c r="RCU8" s="320"/>
      <c r="RCV8" s="320"/>
      <c r="RCW8" s="320"/>
      <c r="RCX8" s="320"/>
      <c r="RCY8" s="320"/>
      <c r="RCZ8" s="320"/>
      <c r="RDA8" s="320"/>
      <c r="RDB8" s="320"/>
      <c r="RDC8" s="320"/>
      <c r="RDD8" s="320"/>
      <c r="RDE8" s="320"/>
      <c r="RDF8" s="320"/>
      <c r="RDG8" s="320"/>
      <c r="RDH8" s="320"/>
      <c r="RDI8" s="320"/>
      <c r="RDJ8" s="320"/>
      <c r="RDK8" s="320"/>
      <c r="RDL8" s="320"/>
      <c r="RDM8" s="320"/>
      <c r="RDN8" s="320"/>
      <c r="RDO8" s="320"/>
      <c r="RDP8" s="320"/>
      <c r="RDQ8" s="320"/>
      <c r="RDR8" s="320"/>
      <c r="RDS8" s="320"/>
      <c r="RDT8" s="320"/>
      <c r="RDU8" s="320"/>
      <c r="RDV8" s="320"/>
      <c r="RDW8" s="320"/>
      <c r="RDX8" s="320"/>
      <c r="RDY8" s="320"/>
      <c r="RDZ8" s="320"/>
      <c r="REA8" s="320"/>
      <c r="REB8" s="320"/>
      <c r="REC8" s="320"/>
      <c r="RED8" s="320"/>
      <c r="REE8" s="320"/>
      <c r="REF8" s="320"/>
      <c r="REG8" s="320"/>
      <c r="REH8" s="320"/>
      <c r="REI8" s="320"/>
      <c r="REJ8" s="320"/>
      <c r="REK8" s="320"/>
      <c r="REL8" s="320"/>
      <c r="REM8" s="320"/>
      <c r="REN8" s="320"/>
      <c r="REO8" s="320"/>
      <c r="REP8" s="320"/>
      <c r="REQ8" s="320"/>
      <c r="RER8" s="320"/>
      <c r="RES8" s="320"/>
      <c r="RET8" s="320"/>
      <c r="REU8" s="320"/>
      <c r="REV8" s="320"/>
      <c r="REW8" s="320"/>
      <c r="REX8" s="320"/>
      <c r="REY8" s="320"/>
      <c r="REZ8" s="320"/>
      <c r="RFA8" s="320"/>
      <c r="RFB8" s="320"/>
      <c r="RFC8" s="320"/>
      <c r="RFD8" s="320"/>
      <c r="RFE8" s="320"/>
      <c r="RFF8" s="320"/>
      <c r="RFG8" s="320"/>
      <c r="RFH8" s="320"/>
      <c r="RFI8" s="320"/>
      <c r="RFJ8" s="320"/>
      <c r="RFK8" s="320"/>
      <c r="RFL8" s="320"/>
      <c r="RFM8" s="320"/>
      <c r="RFN8" s="320"/>
      <c r="RFO8" s="320"/>
      <c r="RFP8" s="320"/>
      <c r="RFQ8" s="320"/>
      <c r="RFR8" s="320"/>
      <c r="RFS8" s="320"/>
      <c r="RFT8" s="320"/>
      <c r="RFU8" s="320"/>
      <c r="RFV8" s="320"/>
      <c r="RFW8" s="320"/>
      <c r="RFX8" s="320"/>
      <c r="RFY8" s="320"/>
      <c r="RFZ8" s="320"/>
      <c r="RGA8" s="320"/>
      <c r="RGB8" s="320"/>
      <c r="RGC8" s="320"/>
      <c r="RGD8" s="320"/>
      <c r="RGE8" s="320"/>
      <c r="RGF8" s="320"/>
      <c r="RGG8" s="320"/>
      <c r="RGH8" s="320"/>
      <c r="RGI8" s="320"/>
      <c r="RGJ8" s="320"/>
      <c r="RGK8" s="320"/>
      <c r="RGL8" s="320"/>
      <c r="RGM8" s="320"/>
      <c r="RGN8" s="320"/>
      <c r="RGO8" s="320"/>
      <c r="RGP8" s="320"/>
      <c r="RGQ8" s="320"/>
      <c r="RGR8" s="320"/>
      <c r="RGS8" s="320"/>
      <c r="RGT8" s="320"/>
      <c r="RGU8" s="320"/>
      <c r="RGV8" s="320"/>
      <c r="RGW8" s="320"/>
      <c r="RGX8" s="320"/>
      <c r="RGY8" s="320"/>
      <c r="RGZ8" s="320"/>
      <c r="RHA8" s="320"/>
      <c r="RHB8" s="320"/>
      <c r="RHC8" s="320"/>
      <c r="RHD8" s="320"/>
      <c r="RHE8" s="320"/>
      <c r="RHF8" s="320"/>
      <c r="RHG8" s="320"/>
      <c r="RHH8" s="320"/>
      <c r="RHI8" s="320"/>
      <c r="RHJ8" s="320"/>
      <c r="RHK8" s="320"/>
      <c r="RHL8" s="320"/>
      <c r="RHM8" s="320"/>
      <c r="RHN8" s="320"/>
      <c r="RHO8" s="320"/>
      <c r="RHP8" s="320"/>
      <c r="RHQ8" s="320"/>
      <c r="RHR8" s="320"/>
      <c r="RHS8" s="320"/>
      <c r="RHT8" s="320"/>
      <c r="RHU8" s="320"/>
      <c r="RHV8" s="320"/>
      <c r="RHW8" s="320"/>
      <c r="RHX8" s="320"/>
      <c r="RHY8" s="320"/>
      <c r="RHZ8" s="320"/>
      <c r="RIA8" s="320"/>
      <c r="RIB8" s="320"/>
      <c r="RIC8" s="320"/>
      <c r="RID8" s="320"/>
      <c r="RIE8" s="320"/>
      <c r="RIF8" s="320"/>
      <c r="RIG8" s="320"/>
      <c r="RIH8" s="320"/>
      <c r="RII8" s="320"/>
      <c r="RIJ8" s="320"/>
      <c r="RIK8" s="320"/>
      <c r="RIL8" s="320"/>
      <c r="RIM8" s="320"/>
      <c r="RIN8" s="320"/>
      <c r="RIO8" s="320"/>
      <c r="RIP8" s="320"/>
      <c r="RIQ8" s="320"/>
      <c r="RIR8" s="320"/>
      <c r="RIS8" s="320"/>
      <c r="RIT8" s="320"/>
      <c r="RIU8" s="320"/>
      <c r="RIV8" s="320"/>
      <c r="RIW8" s="320"/>
      <c r="RIX8" s="320"/>
      <c r="RIY8" s="320"/>
      <c r="RIZ8" s="320"/>
      <c r="RJA8" s="320"/>
      <c r="RJB8" s="320"/>
      <c r="RJC8" s="320"/>
      <c r="RJD8" s="320"/>
      <c r="RJE8" s="320"/>
      <c r="RJF8" s="320"/>
      <c r="RJG8" s="320"/>
      <c r="RJH8" s="320"/>
      <c r="RJI8" s="320"/>
      <c r="RJJ8" s="320"/>
      <c r="RJK8" s="320"/>
      <c r="RJL8" s="320"/>
      <c r="RJM8" s="320"/>
      <c r="RJN8" s="320"/>
      <c r="RJO8" s="320"/>
      <c r="RJP8" s="320"/>
      <c r="RJQ8" s="320"/>
      <c r="RJR8" s="320"/>
      <c r="RJS8" s="320"/>
      <c r="RJT8" s="320"/>
      <c r="RJU8" s="320"/>
      <c r="RJV8" s="320"/>
      <c r="RJW8" s="320"/>
      <c r="RJX8" s="320"/>
      <c r="RJY8" s="320"/>
      <c r="RJZ8" s="320"/>
      <c r="RKA8" s="320"/>
      <c r="RKB8" s="320"/>
      <c r="RKC8" s="320"/>
      <c r="RKD8" s="320"/>
      <c r="RKE8" s="320"/>
      <c r="RKF8" s="320"/>
      <c r="RKG8" s="320"/>
      <c r="RKH8" s="320"/>
      <c r="RKI8" s="320"/>
      <c r="RKJ8" s="320"/>
      <c r="RKK8" s="320"/>
      <c r="RKL8" s="320"/>
      <c r="RKM8" s="320"/>
      <c r="RKN8" s="320"/>
      <c r="RKO8" s="320"/>
      <c r="RKP8" s="320"/>
      <c r="RKQ8" s="320"/>
      <c r="RKR8" s="320"/>
      <c r="RKS8" s="320"/>
      <c r="RKT8" s="320"/>
      <c r="RKU8" s="320"/>
      <c r="RKV8" s="320"/>
      <c r="RKW8" s="320"/>
      <c r="RKX8" s="320"/>
      <c r="RKY8" s="320"/>
      <c r="RKZ8" s="320"/>
      <c r="RLA8" s="320"/>
      <c r="RLB8" s="320"/>
      <c r="RLC8" s="320"/>
      <c r="RLD8" s="320"/>
      <c r="RLE8" s="320"/>
      <c r="RLF8" s="320"/>
      <c r="RLG8" s="320"/>
      <c r="RLH8" s="320"/>
      <c r="RLI8" s="320"/>
      <c r="RLJ8" s="320"/>
      <c r="RLK8" s="320"/>
      <c r="RLL8" s="320"/>
      <c r="RLM8" s="320"/>
      <c r="RLN8" s="320"/>
      <c r="RLO8" s="320"/>
      <c r="RLP8" s="320"/>
      <c r="RLQ8" s="320"/>
      <c r="RLR8" s="320"/>
      <c r="RLS8" s="320"/>
      <c r="RLT8" s="320"/>
      <c r="RLU8" s="320"/>
      <c r="RLV8" s="320"/>
      <c r="RLW8" s="320"/>
      <c r="RLX8" s="320"/>
      <c r="RLY8" s="320"/>
      <c r="RLZ8" s="320"/>
      <c r="RMA8" s="320"/>
      <c r="RMB8" s="320"/>
      <c r="RMC8" s="320"/>
      <c r="RMD8" s="320"/>
      <c r="RME8" s="320"/>
      <c r="RMF8" s="320"/>
      <c r="RMG8" s="320"/>
      <c r="RMH8" s="320"/>
      <c r="RMI8" s="320"/>
      <c r="RMJ8" s="320"/>
      <c r="RMK8" s="320"/>
      <c r="RML8" s="320"/>
      <c r="RMM8" s="320"/>
      <c r="RMN8" s="320"/>
      <c r="RMO8" s="320"/>
      <c r="RMP8" s="320"/>
      <c r="RMQ8" s="320"/>
      <c r="RMR8" s="320"/>
      <c r="RMS8" s="320"/>
      <c r="RMT8" s="320"/>
      <c r="RMU8" s="320"/>
      <c r="RMV8" s="320"/>
      <c r="RMW8" s="320"/>
      <c r="RMX8" s="320"/>
      <c r="RMY8" s="320"/>
      <c r="RMZ8" s="320"/>
      <c r="RNA8" s="320"/>
      <c r="RNB8" s="320"/>
      <c r="RNC8" s="320"/>
      <c r="RND8" s="320"/>
      <c r="RNE8" s="320"/>
      <c r="RNF8" s="320"/>
      <c r="RNG8" s="320"/>
      <c r="RNH8" s="320"/>
      <c r="RNI8" s="320"/>
      <c r="RNJ8" s="320"/>
      <c r="RNK8" s="320"/>
      <c r="RNL8" s="320"/>
      <c r="RNM8" s="320"/>
      <c r="RNN8" s="320"/>
      <c r="RNO8" s="320"/>
      <c r="RNP8" s="320"/>
      <c r="RNQ8" s="320"/>
      <c r="RNR8" s="320"/>
      <c r="RNS8" s="320"/>
      <c r="RNT8" s="320"/>
      <c r="RNU8" s="320"/>
      <c r="RNV8" s="320"/>
      <c r="RNW8" s="320"/>
      <c r="RNX8" s="320"/>
      <c r="RNY8" s="320"/>
      <c r="RNZ8" s="320"/>
      <c r="ROA8" s="320"/>
      <c r="ROB8" s="320"/>
      <c r="ROC8" s="320"/>
      <c r="ROD8" s="320"/>
      <c r="ROE8" s="320"/>
      <c r="ROF8" s="320"/>
      <c r="ROG8" s="320"/>
      <c r="ROH8" s="320"/>
      <c r="ROI8" s="320"/>
      <c r="ROJ8" s="320"/>
      <c r="ROK8" s="320"/>
      <c r="ROL8" s="320"/>
      <c r="ROM8" s="320"/>
      <c r="RON8" s="320"/>
      <c r="ROO8" s="320"/>
      <c r="ROP8" s="320"/>
      <c r="ROQ8" s="320"/>
      <c r="ROR8" s="320"/>
      <c r="ROS8" s="320"/>
      <c r="ROT8" s="320"/>
      <c r="ROU8" s="320"/>
      <c r="ROV8" s="320"/>
      <c r="ROW8" s="320"/>
      <c r="ROX8" s="320"/>
      <c r="ROY8" s="320"/>
      <c r="ROZ8" s="320"/>
      <c r="RPA8" s="320"/>
      <c r="RPB8" s="320"/>
      <c r="RPC8" s="320"/>
      <c r="RPD8" s="320"/>
      <c r="RPE8" s="320"/>
      <c r="RPF8" s="320"/>
      <c r="RPG8" s="320"/>
      <c r="RPH8" s="320"/>
      <c r="RPI8" s="320"/>
      <c r="RPJ8" s="320"/>
      <c r="RPK8" s="320"/>
      <c r="RPL8" s="320"/>
      <c r="RPM8" s="320"/>
      <c r="RPN8" s="320"/>
      <c r="RPO8" s="320"/>
      <c r="RPP8" s="320"/>
      <c r="RPQ8" s="320"/>
      <c r="RPR8" s="320"/>
      <c r="RPS8" s="320"/>
      <c r="RPT8" s="320"/>
      <c r="RPU8" s="320"/>
      <c r="RPV8" s="320"/>
      <c r="RPW8" s="320"/>
      <c r="RPX8" s="320"/>
      <c r="RPY8" s="320"/>
      <c r="RPZ8" s="320"/>
      <c r="RQA8" s="320"/>
      <c r="RQB8" s="320"/>
      <c r="RQC8" s="320"/>
      <c r="RQD8" s="320"/>
      <c r="RQE8" s="320"/>
      <c r="RQF8" s="320"/>
      <c r="RQG8" s="320"/>
      <c r="RQH8" s="320"/>
      <c r="RQI8" s="320"/>
      <c r="RQJ8" s="320"/>
      <c r="RQK8" s="320"/>
      <c r="RQL8" s="320"/>
      <c r="RQM8" s="320"/>
      <c r="RQN8" s="320"/>
      <c r="RQO8" s="320"/>
      <c r="RQP8" s="320"/>
      <c r="RQQ8" s="320"/>
      <c r="RQR8" s="320"/>
      <c r="RQS8" s="320"/>
      <c r="RQT8" s="320"/>
      <c r="RQU8" s="320"/>
      <c r="RQV8" s="320"/>
      <c r="RQW8" s="320"/>
      <c r="RQX8" s="320"/>
      <c r="RQY8" s="320"/>
      <c r="RQZ8" s="320"/>
      <c r="RRA8" s="320"/>
      <c r="RRB8" s="320"/>
      <c r="RRC8" s="320"/>
      <c r="RRD8" s="320"/>
      <c r="RRE8" s="320"/>
      <c r="RRF8" s="320"/>
      <c r="RRG8" s="320"/>
      <c r="RRH8" s="320"/>
      <c r="RRI8" s="320"/>
      <c r="RRJ8" s="320"/>
      <c r="RRK8" s="320"/>
      <c r="RRL8" s="320"/>
      <c r="RRM8" s="320"/>
      <c r="RRN8" s="320"/>
      <c r="RRO8" s="320"/>
      <c r="RRP8" s="320"/>
      <c r="RRQ8" s="320"/>
      <c r="RRR8" s="320"/>
      <c r="RRS8" s="320"/>
      <c r="RRT8" s="320"/>
      <c r="RRU8" s="320"/>
      <c r="RRV8" s="320"/>
      <c r="RRW8" s="320"/>
      <c r="RRX8" s="320"/>
      <c r="RRY8" s="320"/>
      <c r="RRZ8" s="320"/>
      <c r="RSA8" s="320"/>
      <c r="RSB8" s="320"/>
      <c r="RSC8" s="320"/>
      <c r="RSD8" s="320"/>
      <c r="RSE8" s="320"/>
      <c r="RSF8" s="320"/>
      <c r="RSG8" s="320"/>
      <c r="RSH8" s="320"/>
      <c r="RSI8" s="320"/>
      <c r="RSJ8" s="320"/>
      <c r="RSK8" s="320"/>
      <c r="RSL8" s="320"/>
      <c r="RSM8" s="320"/>
      <c r="RSN8" s="320"/>
      <c r="RSO8" s="320"/>
      <c r="RSP8" s="320"/>
      <c r="RSQ8" s="320"/>
      <c r="RSR8" s="320"/>
      <c r="RSS8" s="320"/>
      <c r="RST8" s="320"/>
      <c r="RSU8" s="320"/>
      <c r="RSV8" s="320"/>
      <c r="RSW8" s="320"/>
      <c r="RSX8" s="320"/>
      <c r="RSY8" s="320"/>
      <c r="RSZ8" s="320"/>
      <c r="RTA8" s="320"/>
      <c r="RTB8" s="320"/>
      <c r="RTC8" s="320"/>
      <c r="RTD8" s="320"/>
      <c r="RTE8" s="320"/>
      <c r="RTF8" s="320"/>
      <c r="RTG8" s="320"/>
      <c r="RTH8" s="320"/>
      <c r="RTI8" s="320"/>
      <c r="RTJ8" s="320"/>
      <c r="RTK8" s="320"/>
      <c r="RTL8" s="320"/>
      <c r="RTM8" s="320"/>
      <c r="RTN8" s="320"/>
      <c r="RTO8" s="320"/>
      <c r="RTP8" s="320"/>
      <c r="RTQ8" s="320"/>
      <c r="RTR8" s="320"/>
      <c r="RTS8" s="320"/>
      <c r="RTT8" s="320"/>
      <c r="RTU8" s="320"/>
      <c r="RTV8" s="320"/>
      <c r="RTW8" s="320"/>
      <c r="RTX8" s="320"/>
      <c r="RTY8" s="320"/>
      <c r="RTZ8" s="320"/>
      <c r="RUA8" s="320"/>
      <c r="RUB8" s="320"/>
      <c r="RUC8" s="320"/>
      <c r="RUD8" s="320"/>
      <c r="RUE8" s="320"/>
      <c r="RUF8" s="320"/>
      <c r="RUG8" s="320"/>
      <c r="RUH8" s="320"/>
      <c r="RUI8" s="320"/>
      <c r="RUJ8" s="320"/>
      <c r="RUK8" s="320"/>
      <c r="RUL8" s="320"/>
      <c r="RUM8" s="320"/>
      <c r="RUN8" s="320"/>
      <c r="RUO8" s="320"/>
      <c r="RUP8" s="320"/>
      <c r="RUQ8" s="320"/>
      <c r="RUR8" s="320"/>
      <c r="RUS8" s="320"/>
      <c r="RUT8" s="320"/>
      <c r="RUU8" s="320"/>
      <c r="RUV8" s="320"/>
      <c r="RUW8" s="320"/>
      <c r="RUX8" s="320"/>
      <c r="RUY8" s="320"/>
      <c r="RUZ8" s="320"/>
      <c r="RVA8" s="320"/>
      <c r="RVB8" s="320"/>
      <c r="RVC8" s="320"/>
      <c r="RVD8" s="320"/>
      <c r="RVE8" s="320"/>
      <c r="RVF8" s="320"/>
      <c r="RVG8" s="320"/>
      <c r="RVH8" s="320"/>
      <c r="RVI8" s="320"/>
      <c r="RVJ8" s="320"/>
      <c r="RVK8" s="320"/>
      <c r="RVL8" s="320"/>
      <c r="RVM8" s="320"/>
      <c r="RVN8" s="320"/>
      <c r="RVO8" s="320"/>
      <c r="RVP8" s="320"/>
      <c r="RVQ8" s="320"/>
      <c r="RVR8" s="320"/>
      <c r="RVS8" s="320"/>
      <c r="RVT8" s="320"/>
      <c r="RVU8" s="320"/>
      <c r="RVV8" s="320"/>
      <c r="RVW8" s="320"/>
      <c r="RVX8" s="320"/>
      <c r="RVY8" s="320"/>
      <c r="RVZ8" s="320"/>
      <c r="RWA8" s="320"/>
      <c r="RWB8" s="320"/>
      <c r="RWC8" s="320"/>
      <c r="RWD8" s="320"/>
      <c r="RWE8" s="320"/>
      <c r="RWF8" s="320"/>
      <c r="RWG8" s="320"/>
      <c r="RWH8" s="320"/>
      <c r="RWI8" s="320"/>
      <c r="RWJ8" s="320"/>
      <c r="RWK8" s="320"/>
      <c r="RWL8" s="320"/>
      <c r="RWM8" s="320"/>
      <c r="RWN8" s="320"/>
      <c r="RWO8" s="320"/>
      <c r="RWP8" s="320"/>
      <c r="RWQ8" s="320"/>
      <c r="RWR8" s="320"/>
      <c r="RWS8" s="320"/>
      <c r="RWT8" s="320"/>
      <c r="RWU8" s="320"/>
      <c r="RWV8" s="320"/>
      <c r="RWW8" s="320"/>
      <c r="RWX8" s="320"/>
      <c r="RWY8" s="320"/>
      <c r="RWZ8" s="320"/>
      <c r="RXA8" s="320"/>
      <c r="RXB8" s="320"/>
      <c r="RXC8" s="320"/>
      <c r="RXD8" s="320"/>
      <c r="RXE8" s="320"/>
      <c r="RXF8" s="320"/>
      <c r="RXG8" s="320"/>
      <c r="RXH8" s="320"/>
      <c r="RXI8" s="320"/>
      <c r="RXJ8" s="320"/>
      <c r="RXK8" s="320"/>
      <c r="RXL8" s="320"/>
      <c r="RXM8" s="320"/>
      <c r="RXN8" s="320"/>
      <c r="RXO8" s="320"/>
      <c r="RXP8" s="320"/>
      <c r="RXQ8" s="320"/>
      <c r="RXR8" s="320"/>
      <c r="RXS8" s="320"/>
      <c r="RXT8" s="320"/>
      <c r="RXU8" s="320"/>
      <c r="RXV8" s="320"/>
      <c r="RXW8" s="320"/>
      <c r="RXX8" s="320"/>
      <c r="RXY8" s="320"/>
      <c r="RXZ8" s="320"/>
      <c r="RYA8" s="320"/>
      <c r="RYB8" s="320"/>
      <c r="RYC8" s="320"/>
      <c r="RYD8" s="320"/>
      <c r="RYE8" s="320"/>
      <c r="RYF8" s="320"/>
      <c r="RYG8" s="320"/>
      <c r="RYH8" s="320"/>
      <c r="RYI8" s="320"/>
      <c r="RYJ8" s="320"/>
      <c r="RYK8" s="320"/>
      <c r="RYL8" s="320"/>
      <c r="RYM8" s="320"/>
      <c r="RYN8" s="320"/>
      <c r="RYO8" s="320"/>
      <c r="RYP8" s="320"/>
      <c r="RYQ8" s="320"/>
      <c r="RYR8" s="320"/>
      <c r="RYS8" s="320"/>
      <c r="RYT8" s="320"/>
      <c r="RYU8" s="320"/>
      <c r="RYV8" s="320"/>
      <c r="RYW8" s="320"/>
      <c r="RYX8" s="320"/>
      <c r="RYY8" s="320"/>
      <c r="RYZ8" s="320"/>
      <c r="RZA8" s="320"/>
      <c r="RZB8" s="320"/>
      <c r="RZC8" s="320"/>
      <c r="RZD8" s="320"/>
      <c r="RZE8" s="320"/>
      <c r="RZF8" s="320"/>
      <c r="RZG8" s="320"/>
      <c r="RZH8" s="320"/>
      <c r="RZI8" s="320"/>
      <c r="RZJ8" s="320"/>
      <c r="RZK8" s="320"/>
      <c r="RZL8" s="320"/>
      <c r="RZM8" s="320"/>
      <c r="RZN8" s="320"/>
      <c r="RZO8" s="320"/>
      <c r="RZP8" s="320"/>
      <c r="RZQ8" s="320"/>
      <c r="RZR8" s="320"/>
      <c r="RZS8" s="320"/>
      <c r="RZT8" s="320"/>
      <c r="RZU8" s="320"/>
      <c r="RZV8" s="320"/>
      <c r="RZW8" s="320"/>
      <c r="RZX8" s="320"/>
      <c r="RZY8" s="320"/>
      <c r="RZZ8" s="320"/>
      <c r="SAA8" s="320"/>
      <c r="SAB8" s="320"/>
      <c r="SAC8" s="320"/>
      <c r="SAD8" s="320"/>
      <c r="SAE8" s="320"/>
      <c r="SAF8" s="320"/>
      <c r="SAG8" s="320"/>
      <c r="SAH8" s="320"/>
      <c r="SAI8" s="320"/>
      <c r="SAJ8" s="320"/>
      <c r="SAK8" s="320"/>
      <c r="SAL8" s="320"/>
      <c r="SAM8" s="320"/>
      <c r="SAN8" s="320"/>
      <c r="SAO8" s="320"/>
      <c r="SAP8" s="320"/>
      <c r="SAQ8" s="320"/>
      <c r="SAR8" s="320"/>
      <c r="SAS8" s="320"/>
      <c r="SAT8" s="320"/>
      <c r="SAU8" s="320"/>
      <c r="SAV8" s="320"/>
      <c r="SAW8" s="320"/>
      <c r="SAX8" s="320"/>
      <c r="SAY8" s="320"/>
      <c r="SAZ8" s="320"/>
      <c r="SBA8" s="320"/>
      <c r="SBB8" s="320"/>
      <c r="SBC8" s="320"/>
      <c r="SBD8" s="320"/>
      <c r="SBE8" s="320"/>
      <c r="SBF8" s="320"/>
      <c r="SBG8" s="320"/>
      <c r="SBH8" s="320"/>
      <c r="SBI8" s="320"/>
      <c r="SBJ8" s="320"/>
      <c r="SBK8" s="320"/>
      <c r="SBL8" s="320"/>
      <c r="SBM8" s="320"/>
      <c r="SBN8" s="320"/>
      <c r="SBO8" s="320"/>
      <c r="SBP8" s="320"/>
      <c r="SBQ8" s="320"/>
      <c r="SBR8" s="320"/>
      <c r="SBS8" s="320"/>
      <c r="SBT8" s="320"/>
      <c r="SBU8" s="320"/>
      <c r="SBV8" s="320"/>
      <c r="SBW8" s="320"/>
      <c r="SBX8" s="320"/>
      <c r="SBY8" s="320"/>
      <c r="SBZ8" s="320"/>
      <c r="SCA8" s="320"/>
      <c r="SCB8" s="320"/>
      <c r="SCC8" s="320"/>
      <c r="SCD8" s="320"/>
      <c r="SCE8" s="320"/>
      <c r="SCF8" s="320"/>
      <c r="SCG8" s="320"/>
      <c r="SCH8" s="320"/>
      <c r="SCI8" s="320"/>
      <c r="SCJ8" s="320"/>
      <c r="SCK8" s="320"/>
      <c r="SCL8" s="320"/>
      <c r="SCM8" s="320"/>
      <c r="SCN8" s="320"/>
      <c r="SCO8" s="320"/>
      <c r="SCP8" s="320"/>
      <c r="SCQ8" s="320"/>
      <c r="SCR8" s="320"/>
      <c r="SCS8" s="320"/>
      <c r="SCT8" s="320"/>
      <c r="SCU8" s="320"/>
      <c r="SCV8" s="320"/>
      <c r="SCW8" s="320"/>
      <c r="SCX8" s="320"/>
      <c r="SCY8" s="320"/>
      <c r="SCZ8" s="320"/>
      <c r="SDA8" s="320"/>
      <c r="SDB8" s="320"/>
      <c r="SDC8" s="320"/>
      <c r="SDD8" s="320"/>
      <c r="SDE8" s="320"/>
      <c r="SDF8" s="320"/>
      <c r="SDG8" s="320"/>
      <c r="SDH8" s="320"/>
      <c r="SDI8" s="320"/>
      <c r="SDJ8" s="320"/>
      <c r="SDK8" s="320"/>
      <c r="SDL8" s="320"/>
      <c r="SDM8" s="320"/>
      <c r="SDN8" s="320"/>
      <c r="SDO8" s="320"/>
      <c r="SDP8" s="320"/>
      <c r="SDQ8" s="320"/>
      <c r="SDR8" s="320"/>
      <c r="SDS8" s="320"/>
      <c r="SDT8" s="320"/>
      <c r="SDU8" s="320"/>
      <c r="SDV8" s="320"/>
      <c r="SDW8" s="320"/>
      <c r="SDX8" s="320"/>
      <c r="SDY8" s="320"/>
      <c r="SDZ8" s="320"/>
      <c r="SEA8" s="320"/>
      <c r="SEB8" s="320"/>
      <c r="SEC8" s="320"/>
      <c r="SED8" s="320"/>
      <c r="SEE8" s="320"/>
      <c r="SEF8" s="320"/>
      <c r="SEG8" s="320"/>
      <c r="SEH8" s="320"/>
      <c r="SEI8" s="320"/>
      <c r="SEJ8" s="320"/>
      <c r="SEK8" s="320"/>
      <c r="SEL8" s="320"/>
      <c r="SEM8" s="320"/>
      <c r="SEN8" s="320"/>
      <c r="SEO8" s="320"/>
      <c r="SEP8" s="320"/>
      <c r="SEQ8" s="320"/>
      <c r="SER8" s="320"/>
      <c r="SES8" s="320"/>
      <c r="SET8" s="320"/>
      <c r="SEU8" s="320"/>
      <c r="SEV8" s="320"/>
      <c r="SEW8" s="320"/>
      <c r="SEX8" s="320"/>
      <c r="SEY8" s="320"/>
      <c r="SEZ8" s="320"/>
      <c r="SFA8" s="320"/>
      <c r="SFB8" s="320"/>
      <c r="SFC8" s="320"/>
      <c r="SFD8" s="320"/>
      <c r="SFE8" s="320"/>
      <c r="SFF8" s="320"/>
      <c r="SFG8" s="320"/>
      <c r="SFH8" s="320"/>
      <c r="SFI8" s="320"/>
      <c r="SFJ8" s="320"/>
      <c r="SFK8" s="320"/>
      <c r="SFL8" s="320"/>
      <c r="SFM8" s="320"/>
      <c r="SFN8" s="320"/>
      <c r="SFO8" s="320"/>
      <c r="SFP8" s="320"/>
      <c r="SFQ8" s="320"/>
      <c r="SFR8" s="320"/>
      <c r="SFS8" s="320"/>
      <c r="SFT8" s="320"/>
      <c r="SFU8" s="320"/>
      <c r="SFV8" s="320"/>
      <c r="SFW8" s="320"/>
      <c r="SFX8" s="320"/>
      <c r="SFY8" s="320"/>
      <c r="SFZ8" s="320"/>
      <c r="SGA8" s="320"/>
      <c r="SGB8" s="320"/>
      <c r="SGC8" s="320"/>
      <c r="SGD8" s="320"/>
      <c r="SGE8" s="320"/>
      <c r="SGF8" s="320"/>
      <c r="SGG8" s="320"/>
      <c r="SGH8" s="320"/>
      <c r="SGI8" s="320"/>
      <c r="SGJ8" s="320"/>
      <c r="SGK8" s="320"/>
      <c r="SGL8" s="320"/>
      <c r="SGM8" s="320"/>
      <c r="SGN8" s="320"/>
      <c r="SGO8" s="320"/>
      <c r="SGP8" s="320"/>
      <c r="SGQ8" s="320"/>
      <c r="SGR8" s="320"/>
      <c r="SGS8" s="320"/>
      <c r="SGT8" s="320"/>
      <c r="SGU8" s="320"/>
      <c r="SGV8" s="320"/>
      <c r="SGW8" s="320"/>
      <c r="SGX8" s="320"/>
      <c r="SGY8" s="320"/>
      <c r="SGZ8" s="320"/>
      <c r="SHA8" s="320"/>
      <c r="SHB8" s="320"/>
      <c r="SHC8" s="320"/>
      <c r="SHD8" s="320"/>
      <c r="SHE8" s="320"/>
      <c r="SHF8" s="320"/>
      <c r="SHG8" s="320"/>
      <c r="SHH8" s="320"/>
      <c r="SHI8" s="320"/>
      <c r="SHJ8" s="320"/>
      <c r="SHK8" s="320"/>
      <c r="SHL8" s="320"/>
      <c r="SHM8" s="320"/>
      <c r="SHN8" s="320"/>
      <c r="SHO8" s="320"/>
      <c r="SHP8" s="320"/>
      <c r="SHQ8" s="320"/>
      <c r="SHR8" s="320"/>
      <c r="SHS8" s="320"/>
      <c r="SHT8" s="320"/>
      <c r="SHU8" s="320"/>
      <c r="SHV8" s="320"/>
      <c r="SHW8" s="320"/>
      <c r="SHX8" s="320"/>
      <c r="SHY8" s="320"/>
      <c r="SHZ8" s="320"/>
      <c r="SIA8" s="320"/>
      <c r="SIB8" s="320"/>
      <c r="SIC8" s="320"/>
      <c r="SID8" s="320"/>
      <c r="SIE8" s="320"/>
      <c r="SIF8" s="320"/>
      <c r="SIG8" s="320"/>
      <c r="SIH8" s="320"/>
      <c r="SII8" s="320"/>
      <c r="SIJ8" s="320"/>
      <c r="SIK8" s="320"/>
      <c r="SIL8" s="320"/>
      <c r="SIM8" s="320"/>
      <c r="SIN8" s="320"/>
      <c r="SIO8" s="320"/>
      <c r="SIP8" s="320"/>
      <c r="SIQ8" s="320"/>
      <c r="SIR8" s="320"/>
      <c r="SIS8" s="320"/>
      <c r="SIT8" s="320"/>
      <c r="SIU8" s="320"/>
      <c r="SIV8" s="320"/>
      <c r="SIW8" s="320"/>
      <c r="SIX8" s="320"/>
      <c r="SIY8" s="320"/>
      <c r="SIZ8" s="320"/>
      <c r="SJA8" s="320"/>
      <c r="SJB8" s="320"/>
      <c r="SJC8" s="320"/>
      <c r="SJD8" s="320"/>
      <c r="SJE8" s="320"/>
      <c r="SJF8" s="320"/>
      <c r="SJG8" s="320"/>
      <c r="SJH8" s="320"/>
      <c r="SJI8" s="320"/>
      <c r="SJJ8" s="320"/>
      <c r="SJK8" s="320"/>
      <c r="SJL8" s="320"/>
      <c r="SJM8" s="320"/>
      <c r="SJN8" s="320"/>
      <c r="SJO8" s="320"/>
      <c r="SJP8" s="320"/>
      <c r="SJQ8" s="320"/>
      <c r="SJR8" s="320"/>
      <c r="SJS8" s="320"/>
      <c r="SJT8" s="320"/>
      <c r="SJU8" s="320"/>
      <c r="SJV8" s="320"/>
      <c r="SJW8" s="320"/>
      <c r="SJX8" s="320"/>
      <c r="SJY8" s="320"/>
      <c r="SJZ8" s="320"/>
      <c r="SKA8" s="320"/>
      <c r="SKB8" s="320"/>
      <c r="SKC8" s="320"/>
      <c r="SKD8" s="320"/>
      <c r="SKE8" s="320"/>
      <c r="SKF8" s="320"/>
      <c r="SKG8" s="320"/>
      <c r="SKH8" s="320"/>
      <c r="SKI8" s="320"/>
      <c r="SKJ8" s="320"/>
      <c r="SKK8" s="320"/>
      <c r="SKL8" s="320"/>
      <c r="SKM8" s="320"/>
      <c r="SKN8" s="320"/>
      <c r="SKO8" s="320"/>
      <c r="SKP8" s="320"/>
      <c r="SKQ8" s="320"/>
      <c r="SKR8" s="320"/>
      <c r="SKS8" s="320"/>
      <c r="SKT8" s="320"/>
      <c r="SKU8" s="320"/>
      <c r="SKV8" s="320"/>
      <c r="SKW8" s="320"/>
      <c r="SKX8" s="320"/>
      <c r="SKY8" s="320"/>
      <c r="SKZ8" s="320"/>
      <c r="SLA8" s="320"/>
      <c r="SLB8" s="320"/>
      <c r="SLC8" s="320"/>
      <c r="SLD8" s="320"/>
      <c r="SLE8" s="320"/>
      <c r="SLF8" s="320"/>
      <c r="SLG8" s="320"/>
      <c r="SLH8" s="320"/>
      <c r="SLI8" s="320"/>
      <c r="SLJ8" s="320"/>
      <c r="SLK8" s="320"/>
      <c r="SLL8" s="320"/>
      <c r="SLM8" s="320"/>
      <c r="SLN8" s="320"/>
      <c r="SLO8" s="320"/>
      <c r="SLP8" s="320"/>
      <c r="SLQ8" s="320"/>
      <c r="SLR8" s="320"/>
      <c r="SLS8" s="320"/>
      <c r="SLT8" s="320"/>
      <c r="SLU8" s="320"/>
      <c r="SLV8" s="320"/>
      <c r="SLW8" s="320"/>
      <c r="SLX8" s="320"/>
      <c r="SLY8" s="320"/>
      <c r="SLZ8" s="320"/>
      <c r="SMA8" s="320"/>
      <c r="SMB8" s="320"/>
      <c r="SMC8" s="320"/>
      <c r="SMD8" s="320"/>
      <c r="SME8" s="320"/>
      <c r="SMF8" s="320"/>
      <c r="SMG8" s="320"/>
      <c r="SMH8" s="320"/>
      <c r="SMI8" s="320"/>
      <c r="SMJ8" s="320"/>
      <c r="SMK8" s="320"/>
      <c r="SML8" s="320"/>
      <c r="SMM8" s="320"/>
      <c r="SMN8" s="320"/>
      <c r="SMO8" s="320"/>
      <c r="SMP8" s="320"/>
      <c r="SMQ8" s="320"/>
      <c r="SMR8" s="320"/>
      <c r="SMS8" s="320"/>
      <c r="SMT8" s="320"/>
      <c r="SMU8" s="320"/>
      <c r="SMV8" s="320"/>
      <c r="SMW8" s="320"/>
      <c r="SMX8" s="320"/>
      <c r="SMY8" s="320"/>
      <c r="SMZ8" s="320"/>
      <c r="SNA8" s="320"/>
      <c r="SNB8" s="320"/>
      <c r="SNC8" s="320"/>
      <c r="SND8" s="320"/>
      <c r="SNE8" s="320"/>
      <c r="SNF8" s="320"/>
      <c r="SNG8" s="320"/>
      <c r="SNH8" s="320"/>
      <c r="SNI8" s="320"/>
      <c r="SNJ8" s="320"/>
      <c r="SNK8" s="320"/>
      <c r="SNL8" s="320"/>
      <c r="SNM8" s="320"/>
      <c r="SNN8" s="320"/>
      <c r="SNO8" s="320"/>
      <c r="SNP8" s="320"/>
      <c r="SNQ8" s="320"/>
      <c r="SNR8" s="320"/>
      <c r="SNS8" s="320"/>
      <c r="SNT8" s="320"/>
      <c r="SNU8" s="320"/>
      <c r="SNV8" s="320"/>
      <c r="SNW8" s="320"/>
      <c r="SNX8" s="320"/>
      <c r="SNY8" s="320"/>
      <c r="SNZ8" s="320"/>
      <c r="SOA8" s="320"/>
      <c r="SOB8" s="320"/>
      <c r="SOC8" s="320"/>
      <c r="SOD8" s="320"/>
      <c r="SOE8" s="320"/>
      <c r="SOF8" s="320"/>
      <c r="SOG8" s="320"/>
      <c r="SOH8" s="320"/>
      <c r="SOI8" s="320"/>
      <c r="SOJ8" s="320"/>
      <c r="SOK8" s="320"/>
      <c r="SOL8" s="320"/>
      <c r="SOM8" s="320"/>
      <c r="SON8" s="320"/>
      <c r="SOO8" s="320"/>
      <c r="SOP8" s="320"/>
      <c r="SOQ8" s="320"/>
      <c r="SOR8" s="320"/>
      <c r="SOS8" s="320"/>
      <c r="SOT8" s="320"/>
      <c r="SOU8" s="320"/>
      <c r="SOV8" s="320"/>
      <c r="SOW8" s="320"/>
      <c r="SOX8" s="320"/>
      <c r="SOY8" s="320"/>
      <c r="SOZ8" s="320"/>
      <c r="SPA8" s="320"/>
      <c r="SPB8" s="320"/>
      <c r="SPC8" s="320"/>
      <c r="SPD8" s="320"/>
      <c r="SPE8" s="320"/>
      <c r="SPF8" s="320"/>
      <c r="SPG8" s="320"/>
      <c r="SPH8" s="320"/>
      <c r="SPI8" s="320"/>
      <c r="SPJ8" s="320"/>
      <c r="SPK8" s="320"/>
      <c r="SPL8" s="320"/>
      <c r="SPM8" s="320"/>
      <c r="SPN8" s="320"/>
      <c r="SPO8" s="320"/>
      <c r="SPP8" s="320"/>
      <c r="SPQ8" s="320"/>
      <c r="SPR8" s="320"/>
      <c r="SPS8" s="320"/>
      <c r="SPT8" s="320"/>
      <c r="SPU8" s="320"/>
      <c r="SPV8" s="320"/>
      <c r="SPW8" s="320"/>
      <c r="SPX8" s="320"/>
      <c r="SPY8" s="320"/>
      <c r="SPZ8" s="320"/>
      <c r="SQA8" s="320"/>
      <c r="SQB8" s="320"/>
      <c r="SQC8" s="320"/>
      <c r="SQD8" s="320"/>
      <c r="SQE8" s="320"/>
      <c r="SQF8" s="320"/>
      <c r="SQG8" s="320"/>
      <c r="SQH8" s="320"/>
      <c r="SQI8" s="320"/>
      <c r="SQJ8" s="320"/>
      <c r="SQK8" s="320"/>
      <c r="SQL8" s="320"/>
      <c r="SQM8" s="320"/>
      <c r="SQN8" s="320"/>
      <c r="SQO8" s="320"/>
      <c r="SQP8" s="320"/>
      <c r="SQQ8" s="320"/>
      <c r="SQR8" s="320"/>
      <c r="SQS8" s="320"/>
      <c r="SQT8" s="320"/>
      <c r="SQU8" s="320"/>
      <c r="SQV8" s="320"/>
      <c r="SQW8" s="320"/>
      <c r="SQX8" s="320"/>
      <c r="SQY8" s="320"/>
      <c r="SQZ8" s="320"/>
      <c r="SRA8" s="320"/>
      <c r="SRB8" s="320"/>
      <c r="SRC8" s="320"/>
      <c r="SRD8" s="320"/>
      <c r="SRE8" s="320"/>
      <c r="SRF8" s="320"/>
      <c r="SRG8" s="320"/>
      <c r="SRH8" s="320"/>
      <c r="SRI8" s="320"/>
      <c r="SRJ8" s="320"/>
      <c r="SRK8" s="320"/>
      <c r="SRL8" s="320"/>
      <c r="SRM8" s="320"/>
      <c r="SRN8" s="320"/>
      <c r="SRO8" s="320"/>
      <c r="SRP8" s="320"/>
      <c r="SRQ8" s="320"/>
      <c r="SRR8" s="320"/>
      <c r="SRS8" s="320"/>
      <c r="SRT8" s="320"/>
      <c r="SRU8" s="320"/>
      <c r="SRV8" s="320"/>
      <c r="SRW8" s="320"/>
      <c r="SRX8" s="320"/>
      <c r="SRY8" s="320"/>
      <c r="SRZ8" s="320"/>
      <c r="SSA8" s="320"/>
      <c r="SSB8" s="320"/>
      <c r="SSC8" s="320"/>
      <c r="SSD8" s="320"/>
      <c r="SSE8" s="320"/>
      <c r="SSF8" s="320"/>
      <c r="SSG8" s="320"/>
      <c r="SSH8" s="320"/>
      <c r="SSI8" s="320"/>
      <c r="SSJ8" s="320"/>
      <c r="SSK8" s="320"/>
      <c r="SSL8" s="320"/>
      <c r="SSM8" s="320"/>
      <c r="SSN8" s="320"/>
      <c r="SSO8" s="320"/>
      <c r="SSP8" s="320"/>
      <c r="SSQ8" s="320"/>
      <c r="SSR8" s="320"/>
      <c r="SSS8" s="320"/>
      <c r="SST8" s="320"/>
      <c r="SSU8" s="320"/>
      <c r="SSV8" s="320"/>
      <c r="SSW8" s="320"/>
      <c r="SSX8" s="320"/>
      <c r="SSY8" s="320"/>
      <c r="SSZ8" s="320"/>
      <c r="STA8" s="320"/>
      <c r="STB8" s="320"/>
      <c r="STC8" s="320"/>
      <c r="STD8" s="320"/>
      <c r="STE8" s="320"/>
      <c r="STF8" s="320"/>
      <c r="STG8" s="320"/>
      <c r="STH8" s="320"/>
      <c r="STI8" s="320"/>
      <c r="STJ8" s="320"/>
      <c r="STK8" s="320"/>
      <c r="STL8" s="320"/>
      <c r="STM8" s="320"/>
      <c r="STN8" s="320"/>
      <c r="STO8" s="320"/>
      <c r="STP8" s="320"/>
      <c r="STQ8" s="320"/>
      <c r="STR8" s="320"/>
      <c r="STS8" s="320"/>
      <c r="STT8" s="320"/>
      <c r="STU8" s="320"/>
      <c r="STV8" s="320"/>
      <c r="STW8" s="320"/>
      <c r="STX8" s="320"/>
      <c r="STY8" s="320"/>
      <c r="STZ8" s="320"/>
      <c r="SUA8" s="320"/>
      <c r="SUB8" s="320"/>
      <c r="SUC8" s="320"/>
      <c r="SUD8" s="320"/>
      <c r="SUE8" s="320"/>
      <c r="SUF8" s="320"/>
      <c r="SUG8" s="320"/>
      <c r="SUH8" s="320"/>
      <c r="SUI8" s="320"/>
      <c r="SUJ8" s="320"/>
      <c r="SUK8" s="320"/>
      <c r="SUL8" s="320"/>
      <c r="SUM8" s="320"/>
      <c r="SUN8" s="320"/>
      <c r="SUO8" s="320"/>
      <c r="SUP8" s="320"/>
      <c r="SUQ8" s="320"/>
      <c r="SUR8" s="320"/>
      <c r="SUS8" s="320"/>
      <c r="SUT8" s="320"/>
      <c r="SUU8" s="320"/>
      <c r="SUV8" s="320"/>
      <c r="SUW8" s="320"/>
      <c r="SUX8" s="320"/>
      <c r="SUY8" s="320"/>
      <c r="SUZ8" s="320"/>
      <c r="SVA8" s="320"/>
      <c r="SVB8" s="320"/>
      <c r="SVC8" s="320"/>
      <c r="SVD8" s="320"/>
      <c r="SVE8" s="320"/>
      <c r="SVF8" s="320"/>
      <c r="SVG8" s="320"/>
      <c r="SVH8" s="320"/>
      <c r="SVI8" s="320"/>
      <c r="SVJ8" s="320"/>
      <c r="SVK8" s="320"/>
      <c r="SVL8" s="320"/>
      <c r="SVM8" s="320"/>
      <c r="SVN8" s="320"/>
      <c r="SVO8" s="320"/>
      <c r="SVP8" s="320"/>
      <c r="SVQ8" s="320"/>
      <c r="SVR8" s="320"/>
      <c r="SVS8" s="320"/>
      <c r="SVT8" s="320"/>
      <c r="SVU8" s="320"/>
      <c r="SVV8" s="320"/>
      <c r="SVW8" s="320"/>
      <c r="SVX8" s="320"/>
      <c r="SVY8" s="320"/>
      <c r="SVZ8" s="320"/>
      <c r="SWA8" s="320"/>
      <c r="SWB8" s="320"/>
      <c r="SWC8" s="320"/>
      <c r="SWD8" s="320"/>
      <c r="SWE8" s="320"/>
      <c r="SWF8" s="320"/>
      <c r="SWG8" s="320"/>
      <c r="SWH8" s="320"/>
      <c r="SWI8" s="320"/>
      <c r="SWJ8" s="320"/>
      <c r="SWK8" s="320"/>
      <c r="SWL8" s="320"/>
      <c r="SWM8" s="320"/>
      <c r="SWN8" s="320"/>
      <c r="SWO8" s="320"/>
      <c r="SWP8" s="320"/>
      <c r="SWQ8" s="320"/>
      <c r="SWR8" s="320"/>
      <c r="SWS8" s="320"/>
      <c r="SWT8" s="320"/>
      <c r="SWU8" s="320"/>
      <c r="SWV8" s="320"/>
      <c r="SWW8" s="320"/>
      <c r="SWX8" s="320"/>
      <c r="SWY8" s="320"/>
      <c r="SWZ8" s="320"/>
      <c r="SXA8" s="320"/>
      <c r="SXB8" s="320"/>
      <c r="SXC8" s="320"/>
      <c r="SXD8" s="320"/>
      <c r="SXE8" s="320"/>
      <c r="SXF8" s="320"/>
      <c r="SXG8" s="320"/>
      <c r="SXH8" s="320"/>
      <c r="SXI8" s="320"/>
      <c r="SXJ8" s="320"/>
      <c r="SXK8" s="320"/>
      <c r="SXL8" s="320"/>
      <c r="SXM8" s="320"/>
      <c r="SXN8" s="320"/>
      <c r="SXO8" s="320"/>
      <c r="SXP8" s="320"/>
      <c r="SXQ8" s="320"/>
      <c r="SXR8" s="320"/>
      <c r="SXS8" s="320"/>
      <c r="SXT8" s="320"/>
      <c r="SXU8" s="320"/>
      <c r="SXV8" s="320"/>
      <c r="SXW8" s="320"/>
      <c r="SXX8" s="320"/>
      <c r="SXY8" s="320"/>
      <c r="SXZ8" s="320"/>
      <c r="SYA8" s="320"/>
      <c r="SYB8" s="320"/>
      <c r="SYC8" s="320"/>
      <c r="SYD8" s="320"/>
      <c r="SYE8" s="320"/>
      <c r="SYF8" s="320"/>
      <c r="SYG8" s="320"/>
      <c r="SYH8" s="320"/>
      <c r="SYI8" s="320"/>
      <c r="SYJ8" s="320"/>
      <c r="SYK8" s="320"/>
      <c r="SYL8" s="320"/>
      <c r="SYM8" s="320"/>
      <c r="SYN8" s="320"/>
      <c r="SYO8" s="320"/>
      <c r="SYP8" s="320"/>
      <c r="SYQ8" s="320"/>
      <c r="SYR8" s="320"/>
      <c r="SYS8" s="320"/>
      <c r="SYT8" s="320"/>
      <c r="SYU8" s="320"/>
      <c r="SYV8" s="320"/>
      <c r="SYW8" s="320"/>
      <c r="SYX8" s="320"/>
      <c r="SYY8" s="320"/>
      <c r="SYZ8" s="320"/>
      <c r="SZA8" s="320"/>
      <c r="SZB8" s="320"/>
      <c r="SZC8" s="320"/>
      <c r="SZD8" s="320"/>
      <c r="SZE8" s="320"/>
      <c r="SZF8" s="320"/>
      <c r="SZG8" s="320"/>
      <c r="SZH8" s="320"/>
      <c r="SZI8" s="320"/>
      <c r="SZJ8" s="320"/>
      <c r="SZK8" s="320"/>
      <c r="SZL8" s="320"/>
      <c r="SZM8" s="320"/>
      <c r="SZN8" s="320"/>
      <c r="SZO8" s="320"/>
      <c r="SZP8" s="320"/>
      <c r="SZQ8" s="320"/>
      <c r="SZR8" s="320"/>
      <c r="SZS8" s="320"/>
      <c r="SZT8" s="320"/>
      <c r="SZU8" s="320"/>
      <c r="SZV8" s="320"/>
      <c r="SZW8" s="320"/>
      <c r="SZX8" s="320"/>
      <c r="SZY8" s="320"/>
      <c r="SZZ8" s="320"/>
      <c r="TAA8" s="320"/>
      <c r="TAB8" s="320"/>
      <c r="TAC8" s="320"/>
      <c r="TAD8" s="320"/>
      <c r="TAE8" s="320"/>
      <c r="TAF8" s="320"/>
      <c r="TAG8" s="320"/>
      <c r="TAH8" s="320"/>
      <c r="TAI8" s="320"/>
      <c r="TAJ8" s="320"/>
      <c r="TAK8" s="320"/>
      <c r="TAL8" s="320"/>
      <c r="TAM8" s="320"/>
      <c r="TAN8" s="320"/>
      <c r="TAO8" s="320"/>
      <c r="TAP8" s="320"/>
      <c r="TAQ8" s="320"/>
      <c r="TAR8" s="320"/>
      <c r="TAS8" s="320"/>
      <c r="TAT8" s="320"/>
      <c r="TAU8" s="320"/>
      <c r="TAV8" s="320"/>
      <c r="TAW8" s="320"/>
      <c r="TAX8" s="320"/>
      <c r="TAY8" s="320"/>
      <c r="TAZ8" s="320"/>
      <c r="TBA8" s="320"/>
      <c r="TBB8" s="320"/>
      <c r="TBC8" s="320"/>
      <c r="TBD8" s="320"/>
      <c r="TBE8" s="320"/>
      <c r="TBF8" s="320"/>
      <c r="TBG8" s="320"/>
      <c r="TBH8" s="320"/>
      <c r="TBI8" s="320"/>
      <c r="TBJ8" s="320"/>
      <c r="TBK8" s="320"/>
      <c r="TBL8" s="320"/>
      <c r="TBM8" s="320"/>
      <c r="TBN8" s="320"/>
      <c r="TBO8" s="320"/>
      <c r="TBP8" s="320"/>
      <c r="TBQ8" s="320"/>
      <c r="TBR8" s="320"/>
      <c r="TBS8" s="320"/>
      <c r="TBT8" s="320"/>
      <c r="TBU8" s="320"/>
      <c r="TBV8" s="320"/>
      <c r="TBW8" s="320"/>
      <c r="TBX8" s="320"/>
      <c r="TBY8" s="320"/>
      <c r="TBZ8" s="320"/>
      <c r="TCA8" s="320"/>
      <c r="TCB8" s="320"/>
      <c r="TCC8" s="320"/>
      <c r="TCD8" s="320"/>
      <c r="TCE8" s="320"/>
      <c r="TCF8" s="320"/>
      <c r="TCG8" s="320"/>
      <c r="TCH8" s="320"/>
      <c r="TCI8" s="320"/>
      <c r="TCJ8" s="320"/>
      <c r="TCK8" s="320"/>
      <c r="TCL8" s="320"/>
      <c r="TCM8" s="320"/>
      <c r="TCN8" s="320"/>
      <c r="TCO8" s="320"/>
      <c r="TCP8" s="320"/>
      <c r="TCQ8" s="320"/>
      <c r="TCR8" s="320"/>
      <c r="TCS8" s="320"/>
      <c r="TCT8" s="320"/>
      <c r="TCU8" s="320"/>
      <c r="TCV8" s="320"/>
      <c r="TCW8" s="320"/>
      <c r="TCX8" s="320"/>
      <c r="TCY8" s="320"/>
      <c r="TCZ8" s="320"/>
      <c r="TDA8" s="320"/>
      <c r="TDB8" s="320"/>
      <c r="TDC8" s="320"/>
      <c r="TDD8" s="320"/>
      <c r="TDE8" s="320"/>
      <c r="TDF8" s="320"/>
      <c r="TDG8" s="320"/>
      <c r="TDH8" s="320"/>
      <c r="TDI8" s="320"/>
      <c r="TDJ8" s="320"/>
      <c r="TDK8" s="320"/>
      <c r="TDL8" s="320"/>
      <c r="TDM8" s="320"/>
      <c r="TDN8" s="320"/>
      <c r="TDO8" s="320"/>
      <c r="TDP8" s="320"/>
      <c r="TDQ8" s="320"/>
      <c r="TDR8" s="320"/>
      <c r="TDS8" s="320"/>
      <c r="TDT8" s="320"/>
      <c r="TDU8" s="320"/>
      <c r="TDV8" s="320"/>
      <c r="TDW8" s="320"/>
      <c r="TDX8" s="320"/>
      <c r="TDY8" s="320"/>
      <c r="TDZ8" s="320"/>
      <c r="TEA8" s="320"/>
      <c r="TEB8" s="320"/>
      <c r="TEC8" s="320"/>
      <c r="TED8" s="320"/>
      <c r="TEE8" s="320"/>
      <c r="TEF8" s="320"/>
      <c r="TEG8" s="320"/>
      <c r="TEH8" s="320"/>
      <c r="TEI8" s="320"/>
      <c r="TEJ8" s="320"/>
      <c r="TEK8" s="320"/>
      <c r="TEL8" s="320"/>
      <c r="TEM8" s="320"/>
      <c r="TEN8" s="320"/>
      <c r="TEO8" s="320"/>
      <c r="TEP8" s="320"/>
      <c r="TEQ8" s="320"/>
      <c r="TER8" s="320"/>
      <c r="TES8" s="320"/>
      <c r="TET8" s="320"/>
      <c r="TEU8" s="320"/>
      <c r="TEV8" s="320"/>
      <c r="TEW8" s="320"/>
      <c r="TEX8" s="320"/>
      <c r="TEY8" s="320"/>
      <c r="TEZ8" s="320"/>
      <c r="TFA8" s="320"/>
      <c r="TFB8" s="320"/>
      <c r="TFC8" s="320"/>
      <c r="TFD8" s="320"/>
      <c r="TFE8" s="320"/>
      <c r="TFF8" s="320"/>
      <c r="TFG8" s="320"/>
      <c r="TFH8" s="320"/>
      <c r="TFI8" s="320"/>
      <c r="TFJ8" s="320"/>
      <c r="TFK8" s="320"/>
      <c r="TFL8" s="320"/>
      <c r="TFM8" s="320"/>
      <c r="TFN8" s="320"/>
      <c r="TFO8" s="320"/>
      <c r="TFP8" s="320"/>
      <c r="TFQ8" s="320"/>
      <c r="TFR8" s="320"/>
      <c r="TFS8" s="320"/>
      <c r="TFT8" s="320"/>
      <c r="TFU8" s="320"/>
      <c r="TFV8" s="320"/>
      <c r="TFW8" s="320"/>
      <c r="TFX8" s="320"/>
      <c r="TFY8" s="320"/>
      <c r="TFZ8" s="320"/>
      <c r="TGA8" s="320"/>
      <c r="TGB8" s="320"/>
      <c r="TGC8" s="320"/>
      <c r="TGD8" s="320"/>
      <c r="TGE8" s="320"/>
      <c r="TGF8" s="320"/>
      <c r="TGG8" s="320"/>
      <c r="TGH8" s="320"/>
      <c r="TGI8" s="320"/>
      <c r="TGJ8" s="320"/>
      <c r="TGK8" s="320"/>
      <c r="TGL8" s="320"/>
      <c r="TGM8" s="320"/>
      <c r="TGN8" s="320"/>
      <c r="TGO8" s="320"/>
      <c r="TGP8" s="320"/>
      <c r="TGQ8" s="320"/>
      <c r="TGR8" s="320"/>
      <c r="TGS8" s="320"/>
      <c r="TGT8" s="320"/>
      <c r="TGU8" s="320"/>
      <c r="TGV8" s="320"/>
      <c r="TGW8" s="320"/>
      <c r="TGX8" s="320"/>
      <c r="TGY8" s="320"/>
      <c r="TGZ8" s="320"/>
      <c r="THA8" s="320"/>
      <c r="THB8" s="320"/>
      <c r="THC8" s="320"/>
      <c r="THD8" s="320"/>
      <c r="THE8" s="320"/>
      <c r="THF8" s="320"/>
      <c r="THG8" s="320"/>
      <c r="THH8" s="320"/>
      <c r="THI8" s="320"/>
      <c r="THJ8" s="320"/>
      <c r="THK8" s="320"/>
      <c r="THL8" s="320"/>
      <c r="THM8" s="320"/>
      <c r="THN8" s="320"/>
      <c r="THO8" s="320"/>
      <c r="THP8" s="320"/>
      <c r="THQ8" s="320"/>
      <c r="THR8" s="320"/>
      <c r="THS8" s="320"/>
      <c r="THT8" s="320"/>
      <c r="THU8" s="320"/>
      <c r="THV8" s="320"/>
      <c r="THW8" s="320"/>
      <c r="THX8" s="320"/>
      <c r="THY8" s="320"/>
      <c r="THZ8" s="320"/>
      <c r="TIA8" s="320"/>
      <c r="TIB8" s="320"/>
      <c r="TIC8" s="320"/>
      <c r="TID8" s="320"/>
      <c r="TIE8" s="320"/>
      <c r="TIF8" s="320"/>
      <c r="TIG8" s="320"/>
      <c r="TIH8" s="320"/>
      <c r="TII8" s="320"/>
      <c r="TIJ8" s="320"/>
      <c r="TIK8" s="320"/>
      <c r="TIL8" s="320"/>
      <c r="TIM8" s="320"/>
      <c r="TIN8" s="320"/>
      <c r="TIO8" s="320"/>
      <c r="TIP8" s="320"/>
      <c r="TIQ8" s="320"/>
      <c r="TIR8" s="320"/>
      <c r="TIS8" s="320"/>
      <c r="TIT8" s="320"/>
      <c r="TIU8" s="320"/>
      <c r="TIV8" s="320"/>
      <c r="TIW8" s="320"/>
      <c r="TIX8" s="320"/>
      <c r="TIY8" s="320"/>
      <c r="TIZ8" s="320"/>
      <c r="TJA8" s="320"/>
      <c r="TJB8" s="320"/>
      <c r="TJC8" s="320"/>
      <c r="TJD8" s="320"/>
      <c r="TJE8" s="320"/>
      <c r="TJF8" s="320"/>
      <c r="TJG8" s="320"/>
      <c r="TJH8" s="320"/>
      <c r="TJI8" s="320"/>
      <c r="TJJ8" s="320"/>
      <c r="TJK8" s="320"/>
      <c r="TJL8" s="320"/>
      <c r="TJM8" s="320"/>
      <c r="TJN8" s="320"/>
      <c r="TJO8" s="320"/>
      <c r="TJP8" s="320"/>
      <c r="TJQ8" s="320"/>
      <c r="TJR8" s="320"/>
      <c r="TJS8" s="320"/>
      <c r="TJT8" s="320"/>
      <c r="TJU8" s="320"/>
      <c r="TJV8" s="320"/>
      <c r="TJW8" s="320"/>
      <c r="TJX8" s="320"/>
      <c r="TJY8" s="320"/>
      <c r="TJZ8" s="320"/>
      <c r="TKA8" s="320"/>
      <c r="TKB8" s="320"/>
      <c r="TKC8" s="320"/>
      <c r="TKD8" s="320"/>
      <c r="TKE8" s="320"/>
      <c r="TKF8" s="320"/>
      <c r="TKG8" s="320"/>
      <c r="TKH8" s="320"/>
      <c r="TKI8" s="320"/>
      <c r="TKJ8" s="320"/>
      <c r="TKK8" s="320"/>
      <c r="TKL8" s="320"/>
      <c r="TKM8" s="320"/>
      <c r="TKN8" s="320"/>
      <c r="TKO8" s="320"/>
      <c r="TKP8" s="320"/>
      <c r="TKQ8" s="320"/>
      <c r="TKR8" s="320"/>
      <c r="TKS8" s="320"/>
      <c r="TKT8" s="320"/>
      <c r="TKU8" s="320"/>
      <c r="TKV8" s="320"/>
      <c r="TKW8" s="320"/>
      <c r="TKX8" s="320"/>
      <c r="TKY8" s="320"/>
      <c r="TKZ8" s="320"/>
      <c r="TLA8" s="320"/>
      <c r="TLB8" s="320"/>
      <c r="TLC8" s="320"/>
      <c r="TLD8" s="320"/>
      <c r="TLE8" s="320"/>
      <c r="TLF8" s="320"/>
      <c r="TLG8" s="320"/>
      <c r="TLH8" s="320"/>
      <c r="TLI8" s="320"/>
      <c r="TLJ8" s="320"/>
      <c r="TLK8" s="320"/>
      <c r="TLL8" s="320"/>
      <c r="TLM8" s="320"/>
      <c r="TLN8" s="320"/>
      <c r="TLO8" s="320"/>
      <c r="TLP8" s="320"/>
      <c r="TLQ8" s="320"/>
      <c r="TLR8" s="320"/>
      <c r="TLS8" s="320"/>
      <c r="TLT8" s="320"/>
      <c r="TLU8" s="320"/>
      <c r="TLV8" s="320"/>
      <c r="TLW8" s="320"/>
      <c r="TLX8" s="320"/>
      <c r="TLY8" s="320"/>
      <c r="TLZ8" s="320"/>
      <c r="TMA8" s="320"/>
      <c r="TMB8" s="320"/>
      <c r="TMC8" s="320"/>
      <c r="TMD8" s="320"/>
      <c r="TME8" s="320"/>
      <c r="TMF8" s="320"/>
      <c r="TMG8" s="320"/>
      <c r="TMH8" s="320"/>
      <c r="TMI8" s="320"/>
      <c r="TMJ8" s="320"/>
      <c r="TMK8" s="320"/>
      <c r="TML8" s="320"/>
      <c r="TMM8" s="320"/>
      <c r="TMN8" s="320"/>
      <c r="TMO8" s="320"/>
      <c r="TMP8" s="320"/>
      <c r="TMQ8" s="320"/>
      <c r="TMR8" s="320"/>
      <c r="TMS8" s="320"/>
      <c r="TMT8" s="320"/>
      <c r="TMU8" s="320"/>
      <c r="TMV8" s="320"/>
      <c r="TMW8" s="320"/>
      <c r="TMX8" s="320"/>
      <c r="TMY8" s="320"/>
      <c r="TMZ8" s="320"/>
      <c r="TNA8" s="320"/>
      <c r="TNB8" s="320"/>
      <c r="TNC8" s="320"/>
      <c r="TND8" s="320"/>
      <c r="TNE8" s="320"/>
      <c r="TNF8" s="320"/>
      <c r="TNG8" s="320"/>
      <c r="TNH8" s="320"/>
      <c r="TNI8" s="320"/>
      <c r="TNJ8" s="320"/>
      <c r="TNK8" s="320"/>
      <c r="TNL8" s="320"/>
      <c r="TNM8" s="320"/>
      <c r="TNN8" s="320"/>
      <c r="TNO8" s="320"/>
      <c r="TNP8" s="320"/>
      <c r="TNQ8" s="320"/>
      <c r="TNR8" s="320"/>
      <c r="TNS8" s="320"/>
      <c r="TNT8" s="320"/>
      <c r="TNU8" s="320"/>
      <c r="TNV8" s="320"/>
      <c r="TNW8" s="320"/>
      <c r="TNX8" s="320"/>
      <c r="TNY8" s="320"/>
      <c r="TNZ8" s="320"/>
      <c r="TOA8" s="320"/>
      <c r="TOB8" s="320"/>
      <c r="TOC8" s="320"/>
      <c r="TOD8" s="320"/>
      <c r="TOE8" s="320"/>
      <c r="TOF8" s="320"/>
      <c r="TOG8" s="320"/>
      <c r="TOH8" s="320"/>
      <c r="TOI8" s="320"/>
      <c r="TOJ8" s="320"/>
      <c r="TOK8" s="320"/>
      <c r="TOL8" s="320"/>
      <c r="TOM8" s="320"/>
      <c r="TON8" s="320"/>
      <c r="TOO8" s="320"/>
      <c r="TOP8" s="320"/>
      <c r="TOQ8" s="320"/>
      <c r="TOR8" s="320"/>
      <c r="TOS8" s="320"/>
      <c r="TOT8" s="320"/>
      <c r="TOU8" s="320"/>
      <c r="TOV8" s="320"/>
      <c r="TOW8" s="320"/>
      <c r="TOX8" s="320"/>
      <c r="TOY8" s="320"/>
      <c r="TOZ8" s="320"/>
      <c r="TPA8" s="320"/>
      <c r="TPB8" s="320"/>
      <c r="TPC8" s="320"/>
      <c r="TPD8" s="320"/>
      <c r="TPE8" s="320"/>
      <c r="TPF8" s="320"/>
      <c r="TPG8" s="320"/>
      <c r="TPH8" s="320"/>
      <c r="TPI8" s="320"/>
      <c r="TPJ8" s="320"/>
      <c r="TPK8" s="320"/>
      <c r="TPL8" s="320"/>
      <c r="TPM8" s="320"/>
      <c r="TPN8" s="320"/>
      <c r="TPO8" s="320"/>
      <c r="TPP8" s="320"/>
      <c r="TPQ8" s="320"/>
      <c r="TPR8" s="320"/>
      <c r="TPS8" s="320"/>
      <c r="TPT8" s="320"/>
      <c r="TPU8" s="320"/>
      <c r="TPV8" s="320"/>
      <c r="TPW8" s="320"/>
      <c r="TPX8" s="320"/>
      <c r="TPY8" s="320"/>
      <c r="TPZ8" s="320"/>
      <c r="TQA8" s="320"/>
      <c r="TQB8" s="320"/>
      <c r="TQC8" s="320"/>
      <c r="TQD8" s="320"/>
      <c r="TQE8" s="320"/>
      <c r="TQF8" s="320"/>
      <c r="TQG8" s="320"/>
      <c r="TQH8" s="320"/>
      <c r="TQI8" s="320"/>
      <c r="TQJ8" s="320"/>
      <c r="TQK8" s="320"/>
      <c r="TQL8" s="320"/>
      <c r="TQM8" s="320"/>
      <c r="TQN8" s="320"/>
      <c r="TQO8" s="320"/>
      <c r="TQP8" s="320"/>
      <c r="TQQ8" s="320"/>
      <c r="TQR8" s="320"/>
      <c r="TQS8" s="320"/>
      <c r="TQT8" s="320"/>
      <c r="TQU8" s="320"/>
      <c r="TQV8" s="320"/>
      <c r="TQW8" s="320"/>
      <c r="TQX8" s="320"/>
      <c r="TQY8" s="320"/>
      <c r="TQZ8" s="320"/>
      <c r="TRA8" s="320"/>
      <c r="TRB8" s="320"/>
      <c r="TRC8" s="320"/>
      <c r="TRD8" s="320"/>
      <c r="TRE8" s="320"/>
      <c r="TRF8" s="320"/>
      <c r="TRG8" s="320"/>
      <c r="TRH8" s="320"/>
      <c r="TRI8" s="320"/>
      <c r="TRJ8" s="320"/>
      <c r="TRK8" s="320"/>
      <c r="TRL8" s="320"/>
      <c r="TRM8" s="320"/>
      <c r="TRN8" s="320"/>
      <c r="TRO8" s="320"/>
      <c r="TRP8" s="320"/>
      <c r="TRQ8" s="320"/>
      <c r="TRR8" s="320"/>
      <c r="TRS8" s="320"/>
      <c r="TRT8" s="320"/>
      <c r="TRU8" s="320"/>
      <c r="TRV8" s="320"/>
      <c r="TRW8" s="320"/>
      <c r="TRX8" s="320"/>
      <c r="TRY8" s="320"/>
      <c r="TRZ8" s="320"/>
      <c r="TSA8" s="320"/>
      <c r="TSB8" s="320"/>
      <c r="TSC8" s="320"/>
      <c r="TSD8" s="320"/>
      <c r="TSE8" s="320"/>
      <c r="TSF8" s="320"/>
      <c r="TSG8" s="320"/>
      <c r="TSH8" s="320"/>
      <c r="TSI8" s="320"/>
      <c r="TSJ8" s="320"/>
      <c r="TSK8" s="320"/>
      <c r="TSL8" s="320"/>
      <c r="TSM8" s="320"/>
      <c r="TSN8" s="320"/>
      <c r="TSO8" s="320"/>
      <c r="TSP8" s="320"/>
      <c r="TSQ8" s="320"/>
      <c r="TSR8" s="320"/>
      <c r="TSS8" s="320"/>
      <c r="TST8" s="320"/>
      <c r="TSU8" s="320"/>
      <c r="TSV8" s="320"/>
      <c r="TSW8" s="320"/>
      <c r="TSX8" s="320"/>
      <c r="TSY8" s="320"/>
      <c r="TSZ8" s="320"/>
      <c r="TTA8" s="320"/>
      <c r="TTB8" s="320"/>
      <c r="TTC8" s="320"/>
      <c r="TTD8" s="320"/>
      <c r="TTE8" s="320"/>
      <c r="TTF8" s="320"/>
      <c r="TTG8" s="320"/>
      <c r="TTH8" s="320"/>
      <c r="TTI8" s="320"/>
      <c r="TTJ8" s="320"/>
      <c r="TTK8" s="320"/>
      <c r="TTL8" s="320"/>
      <c r="TTM8" s="320"/>
      <c r="TTN8" s="320"/>
      <c r="TTO8" s="320"/>
      <c r="TTP8" s="320"/>
      <c r="TTQ8" s="320"/>
      <c r="TTR8" s="320"/>
      <c r="TTS8" s="320"/>
      <c r="TTT8" s="320"/>
      <c r="TTU8" s="320"/>
      <c r="TTV8" s="320"/>
      <c r="TTW8" s="320"/>
      <c r="TTX8" s="320"/>
      <c r="TTY8" s="320"/>
      <c r="TTZ8" s="320"/>
      <c r="TUA8" s="320"/>
      <c r="TUB8" s="320"/>
      <c r="TUC8" s="320"/>
      <c r="TUD8" s="320"/>
      <c r="TUE8" s="320"/>
      <c r="TUF8" s="320"/>
      <c r="TUG8" s="320"/>
      <c r="TUH8" s="320"/>
      <c r="TUI8" s="320"/>
      <c r="TUJ8" s="320"/>
      <c r="TUK8" s="320"/>
      <c r="TUL8" s="320"/>
      <c r="TUM8" s="320"/>
      <c r="TUN8" s="320"/>
      <c r="TUO8" s="320"/>
      <c r="TUP8" s="320"/>
      <c r="TUQ8" s="320"/>
      <c r="TUR8" s="320"/>
      <c r="TUS8" s="320"/>
      <c r="TUT8" s="320"/>
      <c r="TUU8" s="320"/>
      <c r="TUV8" s="320"/>
      <c r="TUW8" s="320"/>
      <c r="TUX8" s="320"/>
      <c r="TUY8" s="320"/>
      <c r="TUZ8" s="320"/>
      <c r="TVA8" s="320"/>
      <c r="TVB8" s="320"/>
      <c r="TVC8" s="320"/>
      <c r="TVD8" s="320"/>
      <c r="TVE8" s="320"/>
      <c r="TVF8" s="320"/>
      <c r="TVG8" s="320"/>
      <c r="TVH8" s="320"/>
      <c r="TVI8" s="320"/>
      <c r="TVJ8" s="320"/>
      <c r="TVK8" s="320"/>
      <c r="TVL8" s="320"/>
      <c r="TVM8" s="320"/>
      <c r="TVN8" s="320"/>
      <c r="TVO8" s="320"/>
      <c r="TVP8" s="320"/>
      <c r="TVQ8" s="320"/>
      <c r="TVR8" s="320"/>
      <c r="TVS8" s="320"/>
      <c r="TVT8" s="320"/>
      <c r="TVU8" s="320"/>
      <c r="TVV8" s="320"/>
      <c r="TVW8" s="320"/>
      <c r="TVX8" s="320"/>
      <c r="TVY8" s="320"/>
      <c r="TVZ8" s="320"/>
      <c r="TWA8" s="320"/>
      <c r="TWB8" s="320"/>
      <c r="TWC8" s="320"/>
      <c r="TWD8" s="320"/>
      <c r="TWE8" s="320"/>
      <c r="TWF8" s="320"/>
      <c r="TWG8" s="320"/>
      <c r="TWH8" s="320"/>
      <c r="TWI8" s="320"/>
      <c r="TWJ8" s="320"/>
      <c r="TWK8" s="320"/>
      <c r="TWL8" s="320"/>
      <c r="TWM8" s="320"/>
      <c r="TWN8" s="320"/>
      <c r="TWO8" s="320"/>
      <c r="TWP8" s="320"/>
      <c r="TWQ8" s="320"/>
      <c r="TWR8" s="320"/>
      <c r="TWS8" s="320"/>
      <c r="TWT8" s="320"/>
      <c r="TWU8" s="320"/>
      <c r="TWV8" s="320"/>
      <c r="TWW8" s="320"/>
      <c r="TWX8" s="320"/>
      <c r="TWY8" s="320"/>
      <c r="TWZ8" s="320"/>
      <c r="TXA8" s="320"/>
      <c r="TXB8" s="320"/>
      <c r="TXC8" s="320"/>
      <c r="TXD8" s="320"/>
      <c r="TXE8" s="320"/>
      <c r="TXF8" s="320"/>
      <c r="TXG8" s="320"/>
      <c r="TXH8" s="320"/>
      <c r="TXI8" s="320"/>
      <c r="TXJ8" s="320"/>
      <c r="TXK8" s="320"/>
      <c r="TXL8" s="320"/>
      <c r="TXM8" s="320"/>
      <c r="TXN8" s="320"/>
      <c r="TXO8" s="320"/>
      <c r="TXP8" s="320"/>
      <c r="TXQ8" s="320"/>
      <c r="TXR8" s="320"/>
      <c r="TXS8" s="320"/>
      <c r="TXT8" s="320"/>
      <c r="TXU8" s="320"/>
      <c r="TXV8" s="320"/>
      <c r="TXW8" s="320"/>
      <c r="TXX8" s="320"/>
      <c r="TXY8" s="320"/>
      <c r="TXZ8" s="320"/>
      <c r="TYA8" s="320"/>
      <c r="TYB8" s="320"/>
      <c r="TYC8" s="320"/>
      <c r="TYD8" s="320"/>
      <c r="TYE8" s="320"/>
      <c r="TYF8" s="320"/>
      <c r="TYG8" s="320"/>
      <c r="TYH8" s="320"/>
      <c r="TYI8" s="320"/>
      <c r="TYJ8" s="320"/>
      <c r="TYK8" s="320"/>
      <c r="TYL8" s="320"/>
      <c r="TYM8" s="320"/>
      <c r="TYN8" s="320"/>
      <c r="TYO8" s="320"/>
      <c r="TYP8" s="320"/>
      <c r="TYQ8" s="320"/>
      <c r="TYR8" s="320"/>
      <c r="TYS8" s="320"/>
      <c r="TYT8" s="320"/>
      <c r="TYU8" s="320"/>
      <c r="TYV8" s="320"/>
      <c r="TYW8" s="320"/>
      <c r="TYX8" s="320"/>
      <c r="TYY8" s="320"/>
      <c r="TYZ8" s="320"/>
      <c r="TZA8" s="320"/>
      <c r="TZB8" s="320"/>
      <c r="TZC8" s="320"/>
      <c r="TZD8" s="320"/>
      <c r="TZE8" s="320"/>
      <c r="TZF8" s="320"/>
      <c r="TZG8" s="320"/>
      <c r="TZH8" s="320"/>
      <c r="TZI8" s="320"/>
      <c r="TZJ8" s="320"/>
      <c r="TZK8" s="320"/>
      <c r="TZL8" s="320"/>
      <c r="TZM8" s="320"/>
      <c r="TZN8" s="320"/>
      <c r="TZO8" s="320"/>
      <c r="TZP8" s="320"/>
      <c r="TZQ8" s="320"/>
      <c r="TZR8" s="320"/>
      <c r="TZS8" s="320"/>
      <c r="TZT8" s="320"/>
      <c r="TZU8" s="320"/>
      <c r="TZV8" s="320"/>
      <c r="TZW8" s="320"/>
      <c r="TZX8" s="320"/>
      <c r="TZY8" s="320"/>
      <c r="TZZ8" s="320"/>
      <c r="UAA8" s="320"/>
      <c r="UAB8" s="320"/>
      <c r="UAC8" s="320"/>
      <c r="UAD8" s="320"/>
      <c r="UAE8" s="320"/>
      <c r="UAF8" s="320"/>
      <c r="UAG8" s="320"/>
      <c r="UAH8" s="320"/>
      <c r="UAI8" s="320"/>
      <c r="UAJ8" s="320"/>
      <c r="UAK8" s="320"/>
      <c r="UAL8" s="320"/>
      <c r="UAM8" s="320"/>
      <c r="UAN8" s="320"/>
      <c r="UAO8" s="320"/>
      <c r="UAP8" s="320"/>
      <c r="UAQ8" s="320"/>
      <c r="UAR8" s="320"/>
      <c r="UAS8" s="320"/>
      <c r="UAT8" s="320"/>
      <c r="UAU8" s="320"/>
      <c r="UAV8" s="320"/>
      <c r="UAW8" s="320"/>
      <c r="UAX8" s="320"/>
      <c r="UAY8" s="320"/>
      <c r="UAZ8" s="320"/>
      <c r="UBA8" s="320"/>
      <c r="UBB8" s="320"/>
      <c r="UBC8" s="320"/>
      <c r="UBD8" s="320"/>
      <c r="UBE8" s="320"/>
      <c r="UBF8" s="320"/>
      <c r="UBG8" s="320"/>
      <c r="UBH8" s="320"/>
      <c r="UBI8" s="320"/>
      <c r="UBJ8" s="320"/>
      <c r="UBK8" s="320"/>
      <c r="UBL8" s="320"/>
      <c r="UBM8" s="320"/>
      <c r="UBN8" s="320"/>
      <c r="UBO8" s="320"/>
      <c r="UBP8" s="320"/>
      <c r="UBQ8" s="320"/>
      <c r="UBR8" s="320"/>
      <c r="UBS8" s="320"/>
      <c r="UBT8" s="320"/>
      <c r="UBU8" s="320"/>
      <c r="UBV8" s="320"/>
      <c r="UBW8" s="320"/>
      <c r="UBX8" s="320"/>
      <c r="UBY8" s="320"/>
      <c r="UBZ8" s="320"/>
      <c r="UCA8" s="320"/>
      <c r="UCB8" s="320"/>
      <c r="UCC8" s="320"/>
      <c r="UCD8" s="320"/>
      <c r="UCE8" s="320"/>
      <c r="UCF8" s="320"/>
      <c r="UCG8" s="320"/>
      <c r="UCH8" s="320"/>
      <c r="UCI8" s="320"/>
      <c r="UCJ8" s="320"/>
      <c r="UCK8" s="320"/>
      <c r="UCL8" s="320"/>
      <c r="UCM8" s="320"/>
      <c r="UCN8" s="320"/>
      <c r="UCO8" s="320"/>
      <c r="UCP8" s="320"/>
      <c r="UCQ8" s="320"/>
      <c r="UCR8" s="320"/>
      <c r="UCS8" s="320"/>
      <c r="UCT8" s="320"/>
      <c r="UCU8" s="320"/>
      <c r="UCV8" s="320"/>
      <c r="UCW8" s="320"/>
      <c r="UCX8" s="320"/>
      <c r="UCY8" s="320"/>
      <c r="UCZ8" s="320"/>
      <c r="UDA8" s="320"/>
      <c r="UDB8" s="320"/>
      <c r="UDC8" s="320"/>
      <c r="UDD8" s="320"/>
      <c r="UDE8" s="320"/>
      <c r="UDF8" s="320"/>
      <c r="UDG8" s="320"/>
      <c r="UDH8" s="320"/>
      <c r="UDI8" s="320"/>
      <c r="UDJ8" s="320"/>
      <c r="UDK8" s="320"/>
      <c r="UDL8" s="320"/>
      <c r="UDM8" s="320"/>
      <c r="UDN8" s="320"/>
      <c r="UDO8" s="320"/>
      <c r="UDP8" s="320"/>
      <c r="UDQ8" s="320"/>
      <c r="UDR8" s="320"/>
      <c r="UDS8" s="320"/>
      <c r="UDT8" s="320"/>
      <c r="UDU8" s="320"/>
      <c r="UDV8" s="320"/>
      <c r="UDW8" s="320"/>
      <c r="UDX8" s="320"/>
      <c r="UDY8" s="320"/>
      <c r="UDZ8" s="320"/>
      <c r="UEA8" s="320"/>
      <c r="UEB8" s="320"/>
      <c r="UEC8" s="320"/>
      <c r="UED8" s="320"/>
      <c r="UEE8" s="320"/>
      <c r="UEF8" s="320"/>
      <c r="UEG8" s="320"/>
      <c r="UEH8" s="320"/>
      <c r="UEI8" s="320"/>
      <c r="UEJ8" s="320"/>
      <c r="UEK8" s="320"/>
      <c r="UEL8" s="320"/>
      <c r="UEM8" s="320"/>
      <c r="UEN8" s="320"/>
      <c r="UEO8" s="320"/>
      <c r="UEP8" s="320"/>
      <c r="UEQ8" s="320"/>
      <c r="UER8" s="320"/>
      <c r="UES8" s="320"/>
      <c r="UET8" s="320"/>
      <c r="UEU8" s="320"/>
      <c r="UEV8" s="320"/>
      <c r="UEW8" s="320"/>
      <c r="UEX8" s="320"/>
      <c r="UEY8" s="320"/>
      <c r="UEZ8" s="320"/>
      <c r="UFA8" s="320"/>
      <c r="UFB8" s="320"/>
      <c r="UFC8" s="320"/>
      <c r="UFD8" s="320"/>
      <c r="UFE8" s="320"/>
      <c r="UFF8" s="320"/>
      <c r="UFG8" s="320"/>
      <c r="UFH8" s="320"/>
      <c r="UFI8" s="320"/>
      <c r="UFJ8" s="320"/>
      <c r="UFK8" s="320"/>
      <c r="UFL8" s="320"/>
      <c r="UFM8" s="320"/>
      <c r="UFN8" s="320"/>
      <c r="UFO8" s="320"/>
      <c r="UFP8" s="320"/>
      <c r="UFQ8" s="320"/>
      <c r="UFR8" s="320"/>
      <c r="UFS8" s="320"/>
      <c r="UFT8" s="320"/>
      <c r="UFU8" s="320"/>
      <c r="UFV8" s="320"/>
      <c r="UFW8" s="320"/>
      <c r="UFX8" s="320"/>
      <c r="UFY8" s="320"/>
      <c r="UFZ8" s="320"/>
      <c r="UGA8" s="320"/>
      <c r="UGB8" s="320"/>
      <c r="UGC8" s="320"/>
      <c r="UGD8" s="320"/>
      <c r="UGE8" s="320"/>
      <c r="UGF8" s="320"/>
      <c r="UGG8" s="320"/>
      <c r="UGH8" s="320"/>
      <c r="UGI8" s="320"/>
      <c r="UGJ8" s="320"/>
      <c r="UGK8" s="320"/>
      <c r="UGL8" s="320"/>
      <c r="UGM8" s="320"/>
      <c r="UGN8" s="320"/>
      <c r="UGO8" s="320"/>
      <c r="UGP8" s="320"/>
      <c r="UGQ8" s="320"/>
      <c r="UGR8" s="320"/>
      <c r="UGS8" s="320"/>
      <c r="UGT8" s="320"/>
      <c r="UGU8" s="320"/>
      <c r="UGV8" s="320"/>
      <c r="UGW8" s="320"/>
      <c r="UGX8" s="320"/>
      <c r="UGY8" s="320"/>
      <c r="UGZ8" s="320"/>
      <c r="UHA8" s="320"/>
      <c r="UHB8" s="320"/>
      <c r="UHC8" s="320"/>
      <c r="UHD8" s="320"/>
      <c r="UHE8" s="320"/>
      <c r="UHF8" s="320"/>
      <c r="UHG8" s="320"/>
      <c r="UHH8" s="320"/>
      <c r="UHI8" s="320"/>
      <c r="UHJ8" s="320"/>
      <c r="UHK8" s="320"/>
      <c r="UHL8" s="320"/>
      <c r="UHM8" s="320"/>
      <c r="UHN8" s="320"/>
      <c r="UHO8" s="320"/>
      <c r="UHP8" s="320"/>
      <c r="UHQ8" s="320"/>
      <c r="UHR8" s="320"/>
      <c r="UHS8" s="320"/>
      <c r="UHT8" s="320"/>
      <c r="UHU8" s="320"/>
      <c r="UHV8" s="320"/>
      <c r="UHW8" s="320"/>
      <c r="UHX8" s="320"/>
      <c r="UHY8" s="320"/>
      <c r="UHZ8" s="320"/>
      <c r="UIA8" s="320"/>
      <c r="UIB8" s="320"/>
      <c r="UIC8" s="320"/>
      <c r="UID8" s="320"/>
      <c r="UIE8" s="320"/>
      <c r="UIF8" s="320"/>
      <c r="UIG8" s="320"/>
      <c r="UIH8" s="320"/>
      <c r="UII8" s="320"/>
      <c r="UIJ8" s="320"/>
      <c r="UIK8" s="320"/>
      <c r="UIL8" s="320"/>
      <c r="UIM8" s="320"/>
      <c r="UIN8" s="320"/>
      <c r="UIO8" s="320"/>
      <c r="UIP8" s="320"/>
      <c r="UIQ8" s="320"/>
      <c r="UIR8" s="320"/>
      <c r="UIS8" s="320"/>
      <c r="UIT8" s="320"/>
      <c r="UIU8" s="320"/>
      <c r="UIV8" s="320"/>
      <c r="UIW8" s="320"/>
      <c r="UIX8" s="320"/>
      <c r="UIY8" s="320"/>
      <c r="UIZ8" s="320"/>
      <c r="UJA8" s="320"/>
      <c r="UJB8" s="320"/>
      <c r="UJC8" s="320"/>
      <c r="UJD8" s="320"/>
      <c r="UJE8" s="320"/>
      <c r="UJF8" s="320"/>
      <c r="UJG8" s="320"/>
      <c r="UJH8" s="320"/>
      <c r="UJI8" s="320"/>
      <c r="UJJ8" s="320"/>
      <c r="UJK8" s="320"/>
      <c r="UJL8" s="320"/>
      <c r="UJM8" s="320"/>
      <c r="UJN8" s="320"/>
      <c r="UJO8" s="320"/>
      <c r="UJP8" s="320"/>
      <c r="UJQ8" s="320"/>
      <c r="UJR8" s="320"/>
      <c r="UJS8" s="320"/>
      <c r="UJT8" s="320"/>
      <c r="UJU8" s="320"/>
      <c r="UJV8" s="320"/>
      <c r="UJW8" s="320"/>
      <c r="UJX8" s="320"/>
      <c r="UJY8" s="320"/>
      <c r="UJZ8" s="320"/>
      <c r="UKA8" s="320"/>
      <c r="UKB8" s="320"/>
      <c r="UKC8" s="320"/>
      <c r="UKD8" s="320"/>
      <c r="UKE8" s="320"/>
      <c r="UKF8" s="320"/>
      <c r="UKG8" s="320"/>
      <c r="UKH8" s="320"/>
      <c r="UKI8" s="320"/>
      <c r="UKJ8" s="320"/>
      <c r="UKK8" s="320"/>
      <c r="UKL8" s="320"/>
      <c r="UKM8" s="320"/>
      <c r="UKN8" s="320"/>
      <c r="UKO8" s="320"/>
      <c r="UKP8" s="320"/>
      <c r="UKQ8" s="320"/>
      <c r="UKR8" s="320"/>
      <c r="UKS8" s="320"/>
      <c r="UKT8" s="320"/>
      <c r="UKU8" s="320"/>
      <c r="UKV8" s="320"/>
      <c r="UKW8" s="320"/>
      <c r="UKX8" s="320"/>
      <c r="UKY8" s="320"/>
      <c r="UKZ8" s="320"/>
      <c r="ULA8" s="320"/>
      <c r="ULB8" s="320"/>
      <c r="ULC8" s="320"/>
      <c r="ULD8" s="320"/>
      <c r="ULE8" s="320"/>
      <c r="ULF8" s="320"/>
      <c r="ULG8" s="320"/>
      <c r="ULH8" s="320"/>
      <c r="ULI8" s="320"/>
      <c r="ULJ8" s="320"/>
      <c r="ULK8" s="320"/>
      <c r="ULL8" s="320"/>
      <c r="ULM8" s="320"/>
      <c r="ULN8" s="320"/>
      <c r="ULO8" s="320"/>
      <c r="ULP8" s="320"/>
      <c r="ULQ8" s="320"/>
      <c r="ULR8" s="320"/>
      <c r="ULS8" s="320"/>
      <c r="ULT8" s="320"/>
      <c r="ULU8" s="320"/>
      <c r="ULV8" s="320"/>
      <c r="ULW8" s="320"/>
      <c r="ULX8" s="320"/>
      <c r="ULY8" s="320"/>
      <c r="ULZ8" s="320"/>
      <c r="UMA8" s="320"/>
      <c r="UMB8" s="320"/>
      <c r="UMC8" s="320"/>
      <c r="UMD8" s="320"/>
      <c r="UME8" s="320"/>
      <c r="UMF8" s="320"/>
      <c r="UMG8" s="320"/>
      <c r="UMH8" s="320"/>
      <c r="UMI8" s="320"/>
      <c r="UMJ8" s="320"/>
      <c r="UMK8" s="320"/>
      <c r="UML8" s="320"/>
      <c r="UMM8" s="320"/>
      <c r="UMN8" s="320"/>
      <c r="UMO8" s="320"/>
      <c r="UMP8" s="320"/>
      <c r="UMQ8" s="320"/>
      <c r="UMR8" s="320"/>
      <c r="UMS8" s="320"/>
      <c r="UMT8" s="320"/>
      <c r="UMU8" s="320"/>
      <c r="UMV8" s="320"/>
      <c r="UMW8" s="320"/>
      <c r="UMX8" s="320"/>
      <c r="UMY8" s="320"/>
      <c r="UMZ8" s="320"/>
      <c r="UNA8" s="320"/>
      <c r="UNB8" s="320"/>
      <c r="UNC8" s="320"/>
      <c r="UND8" s="320"/>
      <c r="UNE8" s="320"/>
      <c r="UNF8" s="320"/>
      <c r="UNG8" s="320"/>
      <c r="UNH8" s="320"/>
      <c r="UNI8" s="320"/>
      <c r="UNJ8" s="320"/>
      <c r="UNK8" s="320"/>
      <c r="UNL8" s="320"/>
      <c r="UNM8" s="320"/>
      <c r="UNN8" s="320"/>
      <c r="UNO8" s="320"/>
      <c r="UNP8" s="320"/>
      <c r="UNQ8" s="320"/>
      <c r="UNR8" s="320"/>
      <c r="UNS8" s="320"/>
      <c r="UNT8" s="320"/>
      <c r="UNU8" s="320"/>
      <c r="UNV8" s="320"/>
      <c r="UNW8" s="320"/>
      <c r="UNX8" s="320"/>
      <c r="UNY8" s="320"/>
      <c r="UNZ8" s="320"/>
      <c r="UOA8" s="320"/>
      <c r="UOB8" s="320"/>
      <c r="UOC8" s="320"/>
      <c r="UOD8" s="320"/>
      <c r="UOE8" s="320"/>
      <c r="UOF8" s="320"/>
      <c r="UOG8" s="320"/>
      <c r="UOH8" s="320"/>
      <c r="UOI8" s="320"/>
      <c r="UOJ8" s="320"/>
      <c r="UOK8" s="320"/>
      <c r="UOL8" s="320"/>
      <c r="UOM8" s="320"/>
      <c r="UON8" s="320"/>
      <c r="UOO8" s="320"/>
      <c r="UOP8" s="320"/>
      <c r="UOQ8" s="320"/>
      <c r="UOR8" s="320"/>
      <c r="UOS8" s="320"/>
      <c r="UOT8" s="320"/>
      <c r="UOU8" s="320"/>
      <c r="UOV8" s="320"/>
      <c r="UOW8" s="320"/>
      <c r="UOX8" s="320"/>
      <c r="UOY8" s="320"/>
      <c r="UOZ8" s="320"/>
      <c r="UPA8" s="320"/>
      <c r="UPB8" s="320"/>
      <c r="UPC8" s="320"/>
      <c r="UPD8" s="320"/>
      <c r="UPE8" s="320"/>
      <c r="UPF8" s="320"/>
      <c r="UPG8" s="320"/>
      <c r="UPH8" s="320"/>
      <c r="UPI8" s="320"/>
      <c r="UPJ8" s="320"/>
      <c r="UPK8" s="320"/>
      <c r="UPL8" s="320"/>
      <c r="UPM8" s="320"/>
      <c r="UPN8" s="320"/>
      <c r="UPO8" s="320"/>
      <c r="UPP8" s="320"/>
      <c r="UPQ8" s="320"/>
      <c r="UPR8" s="320"/>
      <c r="UPS8" s="320"/>
      <c r="UPT8" s="320"/>
      <c r="UPU8" s="320"/>
      <c r="UPV8" s="320"/>
      <c r="UPW8" s="320"/>
      <c r="UPX8" s="320"/>
      <c r="UPY8" s="320"/>
      <c r="UPZ8" s="320"/>
      <c r="UQA8" s="320"/>
      <c r="UQB8" s="320"/>
      <c r="UQC8" s="320"/>
      <c r="UQD8" s="320"/>
      <c r="UQE8" s="320"/>
      <c r="UQF8" s="320"/>
      <c r="UQG8" s="320"/>
      <c r="UQH8" s="320"/>
      <c r="UQI8" s="320"/>
      <c r="UQJ8" s="320"/>
      <c r="UQK8" s="320"/>
      <c r="UQL8" s="320"/>
      <c r="UQM8" s="320"/>
      <c r="UQN8" s="320"/>
      <c r="UQO8" s="320"/>
      <c r="UQP8" s="320"/>
      <c r="UQQ8" s="320"/>
      <c r="UQR8" s="320"/>
      <c r="UQS8" s="320"/>
      <c r="UQT8" s="320"/>
      <c r="UQU8" s="320"/>
      <c r="UQV8" s="320"/>
      <c r="UQW8" s="320"/>
      <c r="UQX8" s="320"/>
      <c r="UQY8" s="320"/>
      <c r="UQZ8" s="320"/>
      <c r="URA8" s="320"/>
      <c r="URB8" s="320"/>
      <c r="URC8" s="320"/>
      <c r="URD8" s="320"/>
      <c r="URE8" s="320"/>
      <c r="URF8" s="320"/>
      <c r="URG8" s="320"/>
      <c r="URH8" s="320"/>
      <c r="URI8" s="320"/>
      <c r="URJ8" s="320"/>
      <c r="URK8" s="320"/>
      <c r="URL8" s="320"/>
      <c r="URM8" s="320"/>
      <c r="URN8" s="320"/>
      <c r="URO8" s="320"/>
      <c r="URP8" s="320"/>
      <c r="URQ8" s="320"/>
      <c r="URR8" s="320"/>
      <c r="URS8" s="320"/>
      <c r="URT8" s="320"/>
      <c r="URU8" s="320"/>
      <c r="URV8" s="320"/>
      <c r="URW8" s="320"/>
      <c r="URX8" s="320"/>
      <c r="URY8" s="320"/>
      <c r="URZ8" s="320"/>
      <c r="USA8" s="320"/>
      <c r="USB8" s="320"/>
      <c r="USC8" s="320"/>
      <c r="USD8" s="320"/>
      <c r="USE8" s="320"/>
      <c r="USF8" s="320"/>
      <c r="USG8" s="320"/>
      <c r="USH8" s="320"/>
      <c r="USI8" s="320"/>
      <c r="USJ8" s="320"/>
      <c r="USK8" s="320"/>
      <c r="USL8" s="320"/>
      <c r="USM8" s="320"/>
      <c r="USN8" s="320"/>
      <c r="USO8" s="320"/>
      <c r="USP8" s="320"/>
      <c r="USQ8" s="320"/>
      <c r="USR8" s="320"/>
      <c r="USS8" s="320"/>
      <c r="UST8" s="320"/>
      <c r="USU8" s="320"/>
      <c r="USV8" s="320"/>
      <c r="USW8" s="320"/>
      <c r="USX8" s="320"/>
      <c r="USY8" s="320"/>
      <c r="USZ8" s="320"/>
      <c r="UTA8" s="320"/>
      <c r="UTB8" s="320"/>
      <c r="UTC8" s="320"/>
      <c r="UTD8" s="320"/>
      <c r="UTE8" s="320"/>
      <c r="UTF8" s="320"/>
      <c r="UTG8" s="320"/>
      <c r="UTH8" s="320"/>
      <c r="UTI8" s="320"/>
      <c r="UTJ8" s="320"/>
      <c r="UTK8" s="320"/>
      <c r="UTL8" s="320"/>
      <c r="UTM8" s="320"/>
      <c r="UTN8" s="320"/>
      <c r="UTO8" s="320"/>
      <c r="UTP8" s="320"/>
      <c r="UTQ8" s="320"/>
      <c r="UTR8" s="320"/>
      <c r="UTS8" s="320"/>
      <c r="UTT8" s="320"/>
      <c r="UTU8" s="320"/>
      <c r="UTV8" s="320"/>
      <c r="UTW8" s="320"/>
      <c r="UTX8" s="320"/>
      <c r="UTY8" s="320"/>
      <c r="UTZ8" s="320"/>
      <c r="UUA8" s="320"/>
      <c r="UUB8" s="320"/>
      <c r="UUC8" s="320"/>
      <c r="UUD8" s="320"/>
      <c r="UUE8" s="320"/>
      <c r="UUF8" s="320"/>
      <c r="UUG8" s="320"/>
      <c r="UUH8" s="320"/>
      <c r="UUI8" s="320"/>
      <c r="UUJ8" s="320"/>
      <c r="UUK8" s="320"/>
      <c r="UUL8" s="320"/>
      <c r="UUM8" s="320"/>
      <c r="UUN8" s="320"/>
      <c r="UUO8" s="320"/>
      <c r="UUP8" s="320"/>
      <c r="UUQ8" s="320"/>
      <c r="UUR8" s="320"/>
      <c r="UUS8" s="320"/>
      <c r="UUT8" s="320"/>
      <c r="UUU8" s="320"/>
      <c r="UUV8" s="320"/>
      <c r="UUW8" s="320"/>
      <c r="UUX8" s="320"/>
      <c r="UUY8" s="320"/>
      <c r="UUZ8" s="320"/>
      <c r="UVA8" s="320"/>
      <c r="UVB8" s="320"/>
      <c r="UVC8" s="320"/>
      <c r="UVD8" s="320"/>
      <c r="UVE8" s="320"/>
      <c r="UVF8" s="320"/>
      <c r="UVG8" s="320"/>
      <c r="UVH8" s="320"/>
      <c r="UVI8" s="320"/>
      <c r="UVJ8" s="320"/>
      <c r="UVK8" s="320"/>
      <c r="UVL8" s="320"/>
      <c r="UVM8" s="320"/>
      <c r="UVN8" s="320"/>
      <c r="UVO8" s="320"/>
      <c r="UVP8" s="320"/>
      <c r="UVQ8" s="320"/>
      <c r="UVR8" s="320"/>
      <c r="UVS8" s="320"/>
      <c r="UVT8" s="320"/>
      <c r="UVU8" s="320"/>
      <c r="UVV8" s="320"/>
      <c r="UVW8" s="320"/>
      <c r="UVX8" s="320"/>
      <c r="UVY8" s="320"/>
      <c r="UVZ8" s="320"/>
      <c r="UWA8" s="320"/>
      <c r="UWB8" s="320"/>
      <c r="UWC8" s="320"/>
      <c r="UWD8" s="320"/>
      <c r="UWE8" s="320"/>
      <c r="UWF8" s="320"/>
      <c r="UWG8" s="320"/>
      <c r="UWH8" s="320"/>
      <c r="UWI8" s="320"/>
      <c r="UWJ8" s="320"/>
      <c r="UWK8" s="320"/>
      <c r="UWL8" s="320"/>
      <c r="UWM8" s="320"/>
      <c r="UWN8" s="320"/>
      <c r="UWO8" s="320"/>
      <c r="UWP8" s="320"/>
      <c r="UWQ8" s="320"/>
      <c r="UWR8" s="320"/>
      <c r="UWS8" s="320"/>
      <c r="UWT8" s="320"/>
      <c r="UWU8" s="320"/>
      <c r="UWV8" s="320"/>
      <c r="UWW8" s="320"/>
      <c r="UWX8" s="320"/>
      <c r="UWY8" s="320"/>
      <c r="UWZ8" s="320"/>
      <c r="UXA8" s="320"/>
      <c r="UXB8" s="320"/>
      <c r="UXC8" s="320"/>
      <c r="UXD8" s="320"/>
      <c r="UXE8" s="320"/>
      <c r="UXF8" s="320"/>
      <c r="UXG8" s="320"/>
      <c r="UXH8" s="320"/>
      <c r="UXI8" s="320"/>
      <c r="UXJ8" s="320"/>
      <c r="UXK8" s="320"/>
      <c r="UXL8" s="320"/>
      <c r="UXM8" s="320"/>
      <c r="UXN8" s="320"/>
      <c r="UXO8" s="320"/>
      <c r="UXP8" s="320"/>
      <c r="UXQ8" s="320"/>
      <c r="UXR8" s="320"/>
      <c r="UXS8" s="320"/>
      <c r="UXT8" s="320"/>
      <c r="UXU8" s="320"/>
      <c r="UXV8" s="320"/>
      <c r="UXW8" s="320"/>
      <c r="UXX8" s="320"/>
      <c r="UXY8" s="320"/>
      <c r="UXZ8" s="320"/>
      <c r="UYA8" s="320"/>
      <c r="UYB8" s="320"/>
      <c r="UYC8" s="320"/>
      <c r="UYD8" s="320"/>
      <c r="UYE8" s="320"/>
      <c r="UYF8" s="320"/>
      <c r="UYG8" s="320"/>
      <c r="UYH8" s="320"/>
      <c r="UYI8" s="320"/>
      <c r="UYJ8" s="320"/>
      <c r="UYK8" s="320"/>
      <c r="UYL8" s="320"/>
      <c r="UYM8" s="320"/>
      <c r="UYN8" s="320"/>
      <c r="UYO8" s="320"/>
      <c r="UYP8" s="320"/>
      <c r="UYQ8" s="320"/>
      <c r="UYR8" s="320"/>
      <c r="UYS8" s="320"/>
      <c r="UYT8" s="320"/>
      <c r="UYU8" s="320"/>
      <c r="UYV8" s="320"/>
      <c r="UYW8" s="320"/>
      <c r="UYX8" s="320"/>
      <c r="UYY8" s="320"/>
      <c r="UYZ8" s="320"/>
      <c r="UZA8" s="320"/>
      <c r="UZB8" s="320"/>
      <c r="UZC8" s="320"/>
      <c r="UZD8" s="320"/>
      <c r="UZE8" s="320"/>
      <c r="UZF8" s="320"/>
      <c r="UZG8" s="320"/>
      <c r="UZH8" s="320"/>
      <c r="UZI8" s="320"/>
      <c r="UZJ8" s="320"/>
      <c r="UZK8" s="320"/>
      <c r="UZL8" s="320"/>
      <c r="UZM8" s="320"/>
      <c r="UZN8" s="320"/>
      <c r="UZO8" s="320"/>
      <c r="UZP8" s="320"/>
      <c r="UZQ8" s="320"/>
      <c r="UZR8" s="320"/>
      <c r="UZS8" s="320"/>
      <c r="UZT8" s="320"/>
      <c r="UZU8" s="320"/>
      <c r="UZV8" s="320"/>
      <c r="UZW8" s="320"/>
      <c r="UZX8" s="320"/>
      <c r="UZY8" s="320"/>
      <c r="UZZ8" s="320"/>
      <c r="VAA8" s="320"/>
      <c r="VAB8" s="320"/>
      <c r="VAC8" s="320"/>
      <c r="VAD8" s="320"/>
      <c r="VAE8" s="320"/>
      <c r="VAF8" s="320"/>
      <c r="VAG8" s="320"/>
      <c r="VAH8" s="320"/>
      <c r="VAI8" s="320"/>
      <c r="VAJ8" s="320"/>
      <c r="VAK8" s="320"/>
      <c r="VAL8" s="320"/>
      <c r="VAM8" s="320"/>
      <c r="VAN8" s="320"/>
      <c r="VAO8" s="320"/>
      <c r="VAP8" s="320"/>
      <c r="VAQ8" s="320"/>
      <c r="VAR8" s="320"/>
      <c r="VAS8" s="320"/>
      <c r="VAT8" s="320"/>
      <c r="VAU8" s="320"/>
      <c r="VAV8" s="320"/>
      <c r="VAW8" s="320"/>
      <c r="VAX8" s="320"/>
      <c r="VAY8" s="320"/>
      <c r="VAZ8" s="320"/>
      <c r="VBA8" s="320"/>
      <c r="VBB8" s="320"/>
      <c r="VBC8" s="320"/>
      <c r="VBD8" s="320"/>
      <c r="VBE8" s="320"/>
      <c r="VBF8" s="320"/>
      <c r="VBG8" s="320"/>
      <c r="VBH8" s="320"/>
      <c r="VBI8" s="320"/>
      <c r="VBJ8" s="320"/>
      <c r="VBK8" s="320"/>
      <c r="VBL8" s="320"/>
      <c r="VBM8" s="320"/>
      <c r="VBN8" s="320"/>
      <c r="VBO8" s="320"/>
      <c r="VBP8" s="320"/>
      <c r="VBQ8" s="320"/>
      <c r="VBR8" s="320"/>
      <c r="VBS8" s="320"/>
      <c r="VBT8" s="320"/>
      <c r="VBU8" s="320"/>
      <c r="VBV8" s="320"/>
      <c r="VBW8" s="320"/>
      <c r="VBX8" s="320"/>
      <c r="VBY8" s="320"/>
      <c r="VBZ8" s="320"/>
      <c r="VCA8" s="320"/>
      <c r="VCB8" s="320"/>
      <c r="VCC8" s="320"/>
      <c r="VCD8" s="320"/>
      <c r="VCE8" s="320"/>
      <c r="VCF8" s="320"/>
      <c r="VCG8" s="320"/>
      <c r="VCH8" s="320"/>
      <c r="VCI8" s="320"/>
      <c r="VCJ8" s="320"/>
      <c r="VCK8" s="320"/>
      <c r="VCL8" s="320"/>
      <c r="VCM8" s="320"/>
      <c r="VCN8" s="320"/>
      <c r="VCO8" s="320"/>
      <c r="VCP8" s="320"/>
      <c r="VCQ8" s="320"/>
      <c r="VCR8" s="320"/>
      <c r="VCS8" s="320"/>
      <c r="VCT8" s="320"/>
      <c r="VCU8" s="320"/>
      <c r="VCV8" s="320"/>
      <c r="VCW8" s="320"/>
      <c r="VCX8" s="320"/>
      <c r="VCY8" s="320"/>
      <c r="VCZ8" s="320"/>
      <c r="VDA8" s="320"/>
      <c r="VDB8" s="320"/>
      <c r="VDC8" s="320"/>
      <c r="VDD8" s="320"/>
      <c r="VDE8" s="320"/>
      <c r="VDF8" s="320"/>
      <c r="VDG8" s="320"/>
      <c r="VDH8" s="320"/>
      <c r="VDI8" s="320"/>
      <c r="VDJ8" s="320"/>
      <c r="VDK8" s="320"/>
      <c r="VDL8" s="320"/>
      <c r="VDM8" s="320"/>
      <c r="VDN8" s="320"/>
      <c r="VDO8" s="320"/>
      <c r="VDP8" s="320"/>
      <c r="VDQ8" s="320"/>
      <c r="VDR8" s="320"/>
      <c r="VDS8" s="320"/>
      <c r="VDT8" s="320"/>
      <c r="VDU8" s="320"/>
      <c r="VDV8" s="320"/>
      <c r="VDW8" s="320"/>
      <c r="VDX8" s="320"/>
      <c r="VDY8" s="320"/>
      <c r="VDZ8" s="320"/>
      <c r="VEA8" s="320"/>
      <c r="VEB8" s="320"/>
      <c r="VEC8" s="320"/>
      <c r="VED8" s="320"/>
      <c r="VEE8" s="320"/>
      <c r="VEF8" s="320"/>
      <c r="VEG8" s="320"/>
      <c r="VEH8" s="320"/>
      <c r="VEI8" s="320"/>
      <c r="VEJ8" s="320"/>
      <c r="VEK8" s="320"/>
      <c r="VEL8" s="320"/>
      <c r="VEM8" s="320"/>
      <c r="VEN8" s="320"/>
      <c r="VEO8" s="320"/>
      <c r="VEP8" s="320"/>
      <c r="VEQ8" s="320"/>
      <c r="VER8" s="320"/>
      <c r="VES8" s="320"/>
      <c r="VET8" s="320"/>
      <c r="VEU8" s="320"/>
      <c r="VEV8" s="320"/>
      <c r="VEW8" s="320"/>
      <c r="VEX8" s="320"/>
      <c r="VEY8" s="320"/>
      <c r="VEZ8" s="320"/>
      <c r="VFA8" s="320"/>
      <c r="VFB8" s="320"/>
      <c r="VFC8" s="320"/>
      <c r="VFD8" s="320"/>
      <c r="VFE8" s="320"/>
      <c r="VFF8" s="320"/>
      <c r="VFG8" s="320"/>
      <c r="VFH8" s="320"/>
      <c r="VFI8" s="320"/>
      <c r="VFJ8" s="320"/>
      <c r="VFK8" s="320"/>
      <c r="VFL8" s="320"/>
      <c r="VFM8" s="320"/>
      <c r="VFN8" s="320"/>
      <c r="VFO8" s="320"/>
      <c r="VFP8" s="320"/>
      <c r="VFQ8" s="320"/>
      <c r="VFR8" s="320"/>
      <c r="VFS8" s="320"/>
      <c r="VFT8" s="320"/>
      <c r="VFU8" s="320"/>
      <c r="VFV8" s="320"/>
      <c r="VFW8" s="320"/>
      <c r="VFX8" s="320"/>
      <c r="VFY8" s="320"/>
      <c r="VFZ8" s="320"/>
      <c r="VGA8" s="320"/>
      <c r="VGB8" s="320"/>
      <c r="VGC8" s="320"/>
      <c r="VGD8" s="320"/>
      <c r="VGE8" s="320"/>
      <c r="VGF8" s="320"/>
      <c r="VGG8" s="320"/>
      <c r="VGH8" s="320"/>
      <c r="VGI8" s="320"/>
      <c r="VGJ8" s="320"/>
      <c r="VGK8" s="320"/>
      <c r="VGL8" s="320"/>
      <c r="VGM8" s="320"/>
      <c r="VGN8" s="320"/>
      <c r="VGO8" s="320"/>
      <c r="VGP8" s="320"/>
      <c r="VGQ8" s="320"/>
      <c r="VGR8" s="320"/>
      <c r="VGS8" s="320"/>
      <c r="VGT8" s="320"/>
      <c r="VGU8" s="320"/>
      <c r="VGV8" s="320"/>
      <c r="VGW8" s="320"/>
      <c r="VGX8" s="320"/>
      <c r="VGY8" s="320"/>
      <c r="VGZ8" s="320"/>
      <c r="VHA8" s="320"/>
      <c r="VHB8" s="320"/>
      <c r="VHC8" s="320"/>
      <c r="VHD8" s="320"/>
      <c r="VHE8" s="320"/>
      <c r="VHF8" s="320"/>
      <c r="VHG8" s="320"/>
      <c r="VHH8" s="320"/>
      <c r="VHI8" s="320"/>
      <c r="VHJ8" s="320"/>
      <c r="VHK8" s="320"/>
      <c r="VHL8" s="320"/>
      <c r="VHM8" s="320"/>
      <c r="VHN8" s="320"/>
      <c r="VHO8" s="320"/>
      <c r="VHP8" s="320"/>
      <c r="VHQ8" s="320"/>
      <c r="VHR8" s="320"/>
      <c r="VHS8" s="320"/>
      <c r="VHT8" s="320"/>
      <c r="VHU8" s="320"/>
      <c r="VHV8" s="320"/>
      <c r="VHW8" s="320"/>
      <c r="VHX8" s="320"/>
      <c r="VHY8" s="320"/>
      <c r="VHZ8" s="320"/>
      <c r="VIA8" s="320"/>
      <c r="VIB8" s="320"/>
      <c r="VIC8" s="320"/>
      <c r="VID8" s="320"/>
      <c r="VIE8" s="320"/>
      <c r="VIF8" s="320"/>
      <c r="VIG8" s="320"/>
      <c r="VIH8" s="320"/>
      <c r="VII8" s="320"/>
      <c r="VIJ8" s="320"/>
      <c r="VIK8" s="320"/>
      <c r="VIL8" s="320"/>
      <c r="VIM8" s="320"/>
      <c r="VIN8" s="320"/>
      <c r="VIO8" s="320"/>
      <c r="VIP8" s="320"/>
      <c r="VIQ8" s="320"/>
      <c r="VIR8" s="320"/>
      <c r="VIS8" s="320"/>
      <c r="VIT8" s="320"/>
      <c r="VIU8" s="320"/>
      <c r="VIV8" s="320"/>
      <c r="VIW8" s="320"/>
      <c r="VIX8" s="320"/>
      <c r="VIY8" s="320"/>
      <c r="VIZ8" s="320"/>
      <c r="VJA8" s="320"/>
      <c r="VJB8" s="320"/>
      <c r="VJC8" s="320"/>
      <c r="VJD8" s="320"/>
      <c r="VJE8" s="320"/>
      <c r="VJF8" s="320"/>
      <c r="VJG8" s="320"/>
      <c r="VJH8" s="320"/>
      <c r="VJI8" s="320"/>
      <c r="VJJ8" s="320"/>
      <c r="VJK8" s="320"/>
      <c r="VJL8" s="320"/>
      <c r="VJM8" s="320"/>
      <c r="VJN8" s="320"/>
      <c r="VJO8" s="320"/>
      <c r="VJP8" s="320"/>
      <c r="VJQ8" s="320"/>
      <c r="VJR8" s="320"/>
      <c r="VJS8" s="320"/>
      <c r="VJT8" s="320"/>
      <c r="VJU8" s="320"/>
      <c r="VJV8" s="320"/>
      <c r="VJW8" s="320"/>
      <c r="VJX8" s="320"/>
      <c r="VJY8" s="320"/>
      <c r="VJZ8" s="320"/>
      <c r="VKA8" s="320"/>
      <c r="VKB8" s="320"/>
      <c r="VKC8" s="320"/>
      <c r="VKD8" s="320"/>
      <c r="VKE8" s="320"/>
      <c r="VKF8" s="320"/>
      <c r="VKG8" s="320"/>
      <c r="VKH8" s="320"/>
      <c r="VKI8" s="320"/>
      <c r="VKJ8" s="320"/>
      <c r="VKK8" s="320"/>
      <c r="VKL8" s="320"/>
      <c r="VKM8" s="320"/>
      <c r="VKN8" s="320"/>
      <c r="VKO8" s="320"/>
      <c r="VKP8" s="320"/>
      <c r="VKQ8" s="320"/>
      <c r="VKR8" s="320"/>
      <c r="VKS8" s="320"/>
      <c r="VKT8" s="320"/>
      <c r="VKU8" s="320"/>
      <c r="VKV8" s="320"/>
      <c r="VKW8" s="320"/>
      <c r="VKX8" s="320"/>
      <c r="VKY8" s="320"/>
      <c r="VKZ8" s="320"/>
      <c r="VLA8" s="320"/>
      <c r="VLB8" s="320"/>
      <c r="VLC8" s="320"/>
      <c r="VLD8" s="320"/>
      <c r="VLE8" s="320"/>
      <c r="VLF8" s="320"/>
      <c r="VLG8" s="320"/>
      <c r="VLH8" s="320"/>
      <c r="VLI8" s="320"/>
      <c r="VLJ8" s="320"/>
      <c r="VLK8" s="320"/>
      <c r="VLL8" s="320"/>
      <c r="VLM8" s="320"/>
      <c r="VLN8" s="320"/>
      <c r="VLO8" s="320"/>
      <c r="VLP8" s="320"/>
      <c r="VLQ8" s="320"/>
      <c r="VLR8" s="320"/>
      <c r="VLS8" s="320"/>
      <c r="VLT8" s="320"/>
      <c r="VLU8" s="320"/>
      <c r="VLV8" s="320"/>
      <c r="VLW8" s="320"/>
      <c r="VLX8" s="320"/>
      <c r="VLY8" s="320"/>
      <c r="VLZ8" s="320"/>
      <c r="VMA8" s="320"/>
      <c r="VMB8" s="320"/>
      <c r="VMC8" s="320"/>
      <c r="VMD8" s="320"/>
      <c r="VME8" s="320"/>
      <c r="VMF8" s="320"/>
      <c r="VMG8" s="320"/>
      <c r="VMH8" s="320"/>
      <c r="VMI8" s="320"/>
      <c r="VMJ8" s="320"/>
      <c r="VMK8" s="320"/>
      <c r="VML8" s="320"/>
      <c r="VMM8" s="320"/>
      <c r="VMN8" s="320"/>
      <c r="VMO8" s="320"/>
      <c r="VMP8" s="320"/>
      <c r="VMQ8" s="320"/>
      <c r="VMR8" s="320"/>
      <c r="VMS8" s="320"/>
      <c r="VMT8" s="320"/>
      <c r="VMU8" s="320"/>
      <c r="VMV8" s="320"/>
      <c r="VMW8" s="320"/>
      <c r="VMX8" s="320"/>
      <c r="VMY8" s="320"/>
      <c r="VMZ8" s="320"/>
      <c r="VNA8" s="320"/>
      <c r="VNB8" s="320"/>
      <c r="VNC8" s="320"/>
      <c r="VND8" s="320"/>
      <c r="VNE8" s="320"/>
      <c r="VNF8" s="320"/>
      <c r="VNG8" s="320"/>
      <c r="VNH8" s="320"/>
      <c r="VNI8" s="320"/>
      <c r="VNJ8" s="320"/>
      <c r="VNK8" s="320"/>
      <c r="VNL8" s="320"/>
      <c r="VNM8" s="320"/>
      <c r="VNN8" s="320"/>
      <c r="VNO8" s="320"/>
      <c r="VNP8" s="320"/>
      <c r="VNQ8" s="320"/>
      <c r="VNR8" s="320"/>
      <c r="VNS8" s="320"/>
      <c r="VNT8" s="320"/>
      <c r="VNU8" s="320"/>
      <c r="VNV8" s="320"/>
      <c r="VNW8" s="320"/>
      <c r="VNX8" s="320"/>
      <c r="VNY8" s="320"/>
      <c r="VNZ8" s="320"/>
      <c r="VOA8" s="320"/>
      <c r="VOB8" s="320"/>
      <c r="VOC8" s="320"/>
      <c r="VOD8" s="320"/>
      <c r="VOE8" s="320"/>
      <c r="VOF8" s="320"/>
      <c r="VOG8" s="320"/>
      <c r="VOH8" s="320"/>
      <c r="VOI8" s="320"/>
      <c r="VOJ8" s="320"/>
      <c r="VOK8" s="320"/>
      <c r="VOL8" s="320"/>
      <c r="VOM8" s="320"/>
      <c r="VON8" s="320"/>
      <c r="VOO8" s="320"/>
      <c r="VOP8" s="320"/>
      <c r="VOQ8" s="320"/>
      <c r="VOR8" s="320"/>
      <c r="VOS8" s="320"/>
      <c r="VOT8" s="320"/>
      <c r="VOU8" s="320"/>
      <c r="VOV8" s="320"/>
      <c r="VOW8" s="320"/>
      <c r="VOX8" s="320"/>
      <c r="VOY8" s="320"/>
      <c r="VOZ8" s="320"/>
      <c r="VPA8" s="320"/>
      <c r="VPB8" s="320"/>
      <c r="VPC8" s="320"/>
      <c r="VPD8" s="320"/>
      <c r="VPE8" s="320"/>
      <c r="VPF8" s="320"/>
      <c r="VPG8" s="320"/>
      <c r="VPH8" s="320"/>
      <c r="VPI8" s="320"/>
      <c r="VPJ8" s="320"/>
      <c r="VPK8" s="320"/>
      <c r="VPL8" s="320"/>
      <c r="VPM8" s="320"/>
      <c r="VPN8" s="320"/>
      <c r="VPO8" s="320"/>
      <c r="VPP8" s="320"/>
      <c r="VPQ8" s="320"/>
      <c r="VPR8" s="320"/>
      <c r="VPS8" s="320"/>
      <c r="VPT8" s="320"/>
      <c r="VPU8" s="320"/>
      <c r="VPV8" s="320"/>
      <c r="VPW8" s="320"/>
      <c r="VPX8" s="320"/>
      <c r="VPY8" s="320"/>
      <c r="VPZ8" s="320"/>
      <c r="VQA8" s="320"/>
      <c r="VQB8" s="320"/>
      <c r="VQC8" s="320"/>
      <c r="VQD8" s="320"/>
      <c r="VQE8" s="320"/>
      <c r="VQF8" s="320"/>
      <c r="VQG8" s="320"/>
      <c r="VQH8" s="320"/>
      <c r="VQI8" s="320"/>
      <c r="VQJ8" s="320"/>
      <c r="VQK8" s="320"/>
      <c r="VQL8" s="320"/>
      <c r="VQM8" s="320"/>
      <c r="VQN8" s="320"/>
      <c r="VQO8" s="320"/>
      <c r="VQP8" s="320"/>
      <c r="VQQ8" s="320"/>
      <c r="VQR8" s="320"/>
      <c r="VQS8" s="320"/>
      <c r="VQT8" s="320"/>
      <c r="VQU8" s="320"/>
      <c r="VQV8" s="320"/>
      <c r="VQW8" s="320"/>
      <c r="VQX8" s="320"/>
      <c r="VQY8" s="320"/>
      <c r="VQZ8" s="320"/>
      <c r="VRA8" s="320"/>
      <c r="VRB8" s="320"/>
      <c r="VRC8" s="320"/>
      <c r="VRD8" s="320"/>
      <c r="VRE8" s="320"/>
      <c r="VRF8" s="320"/>
      <c r="VRG8" s="320"/>
      <c r="VRH8" s="320"/>
      <c r="VRI8" s="320"/>
      <c r="VRJ8" s="320"/>
      <c r="VRK8" s="320"/>
      <c r="VRL8" s="320"/>
      <c r="VRM8" s="320"/>
      <c r="VRN8" s="320"/>
      <c r="VRO8" s="320"/>
      <c r="VRP8" s="320"/>
      <c r="VRQ8" s="320"/>
      <c r="VRR8" s="320"/>
      <c r="VRS8" s="320"/>
      <c r="VRT8" s="320"/>
      <c r="VRU8" s="320"/>
      <c r="VRV8" s="320"/>
      <c r="VRW8" s="320"/>
      <c r="VRX8" s="320"/>
      <c r="VRY8" s="320"/>
      <c r="VRZ8" s="320"/>
      <c r="VSA8" s="320"/>
      <c r="VSB8" s="320"/>
      <c r="VSC8" s="320"/>
      <c r="VSD8" s="320"/>
      <c r="VSE8" s="320"/>
      <c r="VSF8" s="320"/>
      <c r="VSG8" s="320"/>
      <c r="VSH8" s="320"/>
      <c r="VSI8" s="320"/>
      <c r="VSJ8" s="320"/>
      <c r="VSK8" s="320"/>
      <c r="VSL8" s="320"/>
      <c r="VSM8" s="320"/>
      <c r="VSN8" s="320"/>
      <c r="VSO8" s="320"/>
      <c r="VSP8" s="320"/>
      <c r="VSQ8" s="320"/>
      <c r="VSR8" s="320"/>
      <c r="VSS8" s="320"/>
      <c r="VST8" s="320"/>
      <c r="VSU8" s="320"/>
      <c r="VSV8" s="320"/>
      <c r="VSW8" s="320"/>
      <c r="VSX8" s="320"/>
      <c r="VSY8" s="320"/>
      <c r="VSZ8" s="320"/>
      <c r="VTA8" s="320"/>
      <c r="VTB8" s="320"/>
      <c r="VTC8" s="320"/>
      <c r="VTD8" s="320"/>
      <c r="VTE8" s="320"/>
      <c r="VTF8" s="320"/>
      <c r="VTG8" s="320"/>
      <c r="VTH8" s="320"/>
      <c r="VTI8" s="320"/>
      <c r="VTJ8" s="320"/>
      <c r="VTK8" s="320"/>
      <c r="VTL8" s="320"/>
      <c r="VTM8" s="320"/>
      <c r="VTN8" s="320"/>
      <c r="VTO8" s="320"/>
      <c r="VTP8" s="320"/>
      <c r="VTQ8" s="320"/>
      <c r="VTR8" s="320"/>
      <c r="VTS8" s="320"/>
      <c r="VTT8" s="320"/>
      <c r="VTU8" s="320"/>
      <c r="VTV8" s="320"/>
      <c r="VTW8" s="320"/>
      <c r="VTX8" s="320"/>
      <c r="VTY8" s="320"/>
      <c r="VTZ8" s="320"/>
      <c r="VUA8" s="320"/>
      <c r="VUB8" s="320"/>
      <c r="VUC8" s="320"/>
      <c r="VUD8" s="320"/>
      <c r="VUE8" s="320"/>
      <c r="VUF8" s="320"/>
      <c r="VUG8" s="320"/>
      <c r="VUH8" s="320"/>
      <c r="VUI8" s="320"/>
      <c r="VUJ8" s="320"/>
      <c r="VUK8" s="320"/>
      <c r="VUL8" s="320"/>
      <c r="VUM8" s="320"/>
      <c r="VUN8" s="320"/>
      <c r="VUO8" s="320"/>
      <c r="VUP8" s="320"/>
      <c r="VUQ8" s="320"/>
      <c r="VUR8" s="320"/>
      <c r="VUS8" s="320"/>
      <c r="VUT8" s="320"/>
      <c r="VUU8" s="320"/>
      <c r="VUV8" s="320"/>
      <c r="VUW8" s="320"/>
      <c r="VUX8" s="320"/>
      <c r="VUY8" s="320"/>
      <c r="VUZ8" s="320"/>
      <c r="VVA8" s="320"/>
      <c r="VVB8" s="320"/>
      <c r="VVC8" s="320"/>
      <c r="VVD8" s="320"/>
      <c r="VVE8" s="320"/>
      <c r="VVF8" s="320"/>
      <c r="VVG8" s="320"/>
      <c r="VVH8" s="320"/>
      <c r="VVI8" s="320"/>
      <c r="VVJ8" s="320"/>
      <c r="VVK8" s="320"/>
      <c r="VVL8" s="320"/>
      <c r="VVM8" s="320"/>
      <c r="VVN8" s="320"/>
      <c r="VVO8" s="320"/>
      <c r="VVP8" s="320"/>
      <c r="VVQ8" s="320"/>
      <c r="VVR8" s="320"/>
      <c r="VVS8" s="320"/>
      <c r="VVT8" s="320"/>
      <c r="VVU8" s="320"/>
      <c r="VVV8" s="320"/>
      <c r="VVW8" s="320"/>
      <c r="VVX8" s="320"/>
      <c r="VVY8" s="320"/>
      <c r="VVZ8" s="320"/>
      <c r="VWA8" s="320"/>
      <c r="VWB8" s="320"/>
      <c r="VWC8" s="320"/>
      <c r="VWD8" s="320"/>
      <c r="VWE8" s="320"/>
      <c r="VWF8" s="320"/>
      <c r="VWG8" s="320"/>
      <c r="VWH8" s="320"/>
      <c r="VWI8" s="320"/>
      <c r="VWJ8" s="320"/>
      <c r="VWK8" s="320"/>
      <c r="VWL8" s="320"/>
      <c r="VWM8" s="320"/>
      <c r="VWN8" s="320"/>
      <c r="VWO8" s="320"/>
      <c r="VWP8" s="320"/>
      <c r="VWQ8" s="320"/>
      <c r="VWR8" s="320"/>
      <c r="VWS8" s="320"/>
      <c r="VWT8" s="320"/>
      <c r="VWU8" s="320"/>
      <c r="VWV8" s="320"/>
      <c r="VWW8" s="320"/>
      <c r="VWX8" s="320"/>
      <c r="VWY8" s="320"/>
      <c r="VWZ8" s="320"/>
      <c r="VXA8" s="320"/>
      <c r="VXB8" s="320"/>
      <c r="VXC8" s="320"/>
      <c r="VXD8" s="320"/>
      <c r="VXE8" s="320"/>
      <c r="VXF8" s="320"/>
      <c r="VXG8" s="320"/>
      <c r="VXH8" s="320"/>
      <c r="VXI8" s="320"/>
      <c r="VXJ8" s="320"/>
      <c r="VXK8" s="320"/>
      <c r="VXL8" s="320"/>
      <c r="VXM8" s="320"/>
      <c r="VXN8" s="320"/>
      <c r="VXO8" s="320"/>
      <c r="VXP8" s="320"/>
      <c r="VXQ8" s="320"/>
      <c r="VXR8" s="320"/>
      <c r="VXS8" s="320"/>
      <c r="VXT8" s="320"/>
      <c r="VXU8" s="320"/>
      <c r="VXV8" s="320"/>
      <c r="VXW8" s="320"/>
      <c r="VXX8" s="320"/>
      <c r="VXY8" s="320"/>
      <c r="VXZ8" s="320"/>
      <c r="VYA8" s="320"/>
      <c r="VYB8" s="320"/>
      <c r="VYC8" s="320"/>
      <c r="VYD8" s="320"/>
      <c r="VYE8" s="320"/>
      <c r="VYF8" s="320"/>
      <c r="VYG8" s="320"/>
      <c r="VYH8" s="320"/>
      <c r="VYI8" s="320"/>
      <c r="VYJ8" s="320"/>
      <c r="VYK8" s="320"/>
      <c r="VYL8" s="320"/>
      <c r="VYM8" s="320"/>
      <c r="VYN8" s="320"/>
      <c r="VYO8" s="320"/>
      <c r="VYP8" s="320"/>
      <c r="VYQ8" s="320"/>
      <c r="VYR8" s="320"/>
      <c r="VYS8" s="320"/>
      <c r="VYT8" s="320"/>
      <c r="VYU8" s="320"/>
      <c r="VYV8" s="320"/>
      <c r="VYW8" s="320"/>
      <c r="VYX8" s="320"/>
      <c r="VYY8" s="320"/>
      <c r="VYZ8" s="320"/>
      <c r="VZA8" s="320"/>
      <c r="VZB8" s="320"/>
      <c r="VZC8" s="320"/>
      <c r="VZD8" s="320"/>
      <c r="VZE8" s="320"/>
      <c r="VZF8" s="320"/>
      <c r="VZG8" s="320"/>
      <c r="VZH8" s="320"/>
      <c r="VZI8" s="320"/>
      <c r="VZJ8" s="320"/>
      <c r="VZK8" s="320"/>
      <c r="VZL8" s="320"/>
      <c r="VZM8" s="320"/>
      <c r="VZN8" s="320"/>
      <c r="VZO8" s="320"/>
      <c r="VZP8" s="320"/>
      <c r="VZQ8" s="320"/>
      <c r="VZR8" s="320"/>
      <c r="VZS8" s="320"/>
      <c r="VZT8" s="320"/>
      <c r="VZU8" s="320"/>
      <c r="VZV8" s="320"/>
      <c r="VZW8" s="320"/>
      <c r="VZX8" s="320"/>
      <c r="VZY8" s="320"/>
      <c r="VZZ8" s="320"/>
      <c r="WAA8" s="320"/>
      <c r="WAB8" s="320"/>
      <c r="WAC8" s="320"/>
      <c r="WAD8" s="320"/>
      <c r="WAE8" s="320"/>
      <c r="WAF8" s="320"/>
      <c r="WAG8" s="320"/>
      <c r="WAH8" s="320"/>
      <c r="WAI8" s="320"/>
      <c r="WAJ8" s="320"/>
      <c r="WAK8" s="320"/>
      <c r="WAL8" s="320"/>
      <c r="WAM8" s="320"/>
      <c r="WAN8" s="320"/>
      <c r="WAO8" s="320"/>
      <c r="WAP8" s="320"/>
      <c r="WAQ8" s="320"/>
      <c r="WAR8" s="320"/>
      <c r="WAS8" s="320"/>
      <c r="WAT8" s="320"/>
      <c r="WAU8" s="320"/>
      <c r="WAV8" s="320"/>
      <c r="WAW8" s="320"/>
      <c r="WAX8" s="320"/>
      <c r="WAY8" s="320"/>
      <c r="WAZ8" s="320"/>
      <c r="WBA8" s="320"/>
      <c r="WBB8" s="320"/>
      <c r="WBC8" s="320"/>
      <c r="WBD8" s="320"/>
      <c r="WBE8" s="320"/>
      <c r="WBF8" s="320"/>
      <c r="WBG8" s="320"/>
      <c r="WBH8" s="320"/>
      <c r="WBI8" s="320"/>
      <c r="WBJ8" s="320"/>
      <c r="WBK8" s="320"/>
      <c r="WBL8" s="320"/>
      <c r="WBM8" s="320"/>
      <c r="WBN8" s="320"/>
      <c r="WBO8" s="320"/>
      <c r="WBP8" s="320"/>
      <c r="WBQ8" s="320"/>
      <c r="WBR8" s="320"/>
      <c r="WBS8" s="320"/>
      <c r="WBT8" s="320"/>
      <c r="WBU8" s="320"/>
      <c r="WBV8" s="320"/>
      <c r="WBW8" s="320"/>
      <c r="WBX8" s="320"/>
      <c r="WBY8" s="320"/>
      <c r="WBZ8" s="320"/>
      <c r="WCA8" s="320"/>
      <c r="WCB8" s="320"/>
      <c r="WCC8" s="320"/>
      <c r="WCD8" s="320"/>
      <c r="WCE8" s="320"/>
      <c r="WCF8" s="320"/>
      <c r="WCG8" s="320"/>
      <c r="WCH8" s="320"/>
      <c r="WCI8" s="320"/>
      <c r="WCJ8" s="320"/>
      <c r="WCK8" s="320"/>
      <c r="WCL8" s="320"/>
      <c r="WCM8" s="320"/>
      <c r="WCN8" s="320"/>
      <c r="WCO8" s="320"/>
      <c r="WCP8" s="320"/>
      <c r="WCQ8" s="320"/>
      <c r="WCR8" s="320"/>
      <c r="WCS8" s="320"/>
      <c r="WCT8" s="320"/>
      <c r="WCU8" s="320"/>
      <c r="WCV8" s="320"/>
      <c r="WCW8" s="320"/>
      <c r="WCX8" s="320"/>
      <c r="WCY8" s="320"/>
      <c r="WCZ8" s="320"/>
      <c r="WDA8" s="320"/>
      <c r="WDB8" s="320"/>
      <c r="WDC8" s="320"/>
      <c r="WDD8" s="320"/>
      <c r="WDE8" s="320"/>
      <c r="WDF8" s="320"/>
      <c r="WDG8" s="320"/>
      <c r="WDH8" s="320"/>
      <c r="WDI8" s="320"/>
      <c r="WDJ8" s="320"/>
      <c r="WDK8" s="320"/>
      <c r="WDL8" s="320"/>
      <c r="WDM8" s="320"/>
      <c r="WDN8" s="320"/>
      <c r="WDO8" s="320"/>
      <c r="WDP8" s="320"/>
      <c r="WDQ8" s="320"/>
      <c r="WDR8" s="320"/>
      <c r="WDS8" s="320"/>
      <c r="WDT8" s="320"/>
      <c r="WDU8" s="320"/>
      <c r="WDV8" s="320"/>
      <c r="WDW8" s="320"/>
      <c r="WDX8" s="320"/>
      <c r="WDY8" s="320"/>
      <c r="WDZ8" s="320"/>
      <c r="WEA8" s="320"/>
      <c r="WEB8" s="320"/>
      <c r="WEC8" s="320"/>
      <c r="WED8" s="320"/>
      <c r="WEE8" s="320"/>
      <c r="WEF8" s="320"/>
      <c r="WEG8" s="320"/>
      <c r="WEH8" s="320"/>
      <c r="WEI8" s="320"/>
      <c r="WEJ8" s="320"/>
      <c r="WEK8" s="320"/>
      <c r="WEL8" s="320"/>
      <c r="WEM8" s="320"/>
      <c r="WEN8" s="320"/>
      <c r="WEO8" s="320"/>
      <c r="WEP8" s="320"/>
      <c r="WEQ8" s="320"/>
      <c r="WER8" s="320"/>
      <c r="WES8" s="320"/>
      <c r="WET8" s="320"/>
      <c r="WEU8" s="320"/>
      <c r="WEV8" s="320"/>
      <c r="WEW8" s="320"/>
      <c r="WEX8" s="320"/>
      <c r="WEY8" s="320"/>
      <c r="WEZ8" s="320"/>
      <c r="WFA8" s="320"/>
      <c r="WFB8" s="320"/>
      <c r="WFC8" s="320"/>
      <c r="WFD8" s="320"/>
      <c r="WFE8" s="320"/>
      <c r="WFF8" s="320"/>
      <c r="WFG8" s="320"/>
      <c r="WFH8" s="320"/>
      <c r="WFI8" s="320"/>
      <c r="WFJ8" s="320"/>
      <c r="WFK8" s="320"/>
      <c r="WFL8" s="320"/>
      <c r="WFM8" s="320"/>
      <c r="WFN8" s="320"/>
      <c r="WFO8" s="320"/>
      <c r="WFP8" s="320"/>
      <c r="WFQ8" s="320"/>
      <c r="WFR8" s="320"/>
      <c r="WFS8" s="320"/>
      <c r="WFT8" s="320"/>
      <c r="WFU8" s="320"/>
      <c r="WFV8" s="320"/>
      <c r="WFW8" s="320"/>
      <c r="WFX8" s="320"/>
      <c r="WFY8" s="320"/>
      <c r="WFZ8" s="320"/>
      <c r="WGA8" s="320"/>
      <c r="WGB8" s="320"/>
      <c r="WGC8" s="320"/>
      <c r="WGD8" s="320"/>
      <c r="WGE8" s="320"/>
      <c r="WGF8" s="320"/>
      <c r="WGG8" s="320"/>
      <c r="WGH8" s="320"/>
      <c r="WGI8" s="320"/>
      <c r="WGJ8" s="320"/>
      <c r="WGK8" s="320"/>
      <c r="WGL8" s="320"/>
      <c r="WGM8" s="320"/>
      <c r="WGN8" s="320"/>
      <c r="WGO8" s="320"/>
      <c r="WGP8" s="320"/>
      <c r="WGQ8" s="320"/>
      <c r="WGR8" s="320"/>
      <c r="WGS8" s="320"/>
      <c r="WGT8" s="320"/>
      <c r="WGU8" s="320"/>
      <c r="WGV8" s="320"/>
      <c r="WGW8" s="320"/>
      <c r="WGX8" s="320"/>
      <c r="WGY8" s="320"/>
      <c r="WGZ8" s="320"/>
      <c r="WHA8" s="320"/>
      <c r="WHB8" s="320"/>
      <c r="WHC8" s="320"/>
      <c r="WHD8" s="320"/>
      <c r="WHE8" s="320"/>
      <c r="WHF8" s="320"/>
      <c r="WHG8" s="320"/>
      <c r="WHH8" s="320"/>
      <c r="WHI8" s="320"/>
      <c r="WHJ8" s="320"/>
      <c r="WHK8" s="320"/>
      <c r="WHL8" s="320"/>
      <c r="WHM8" s="320"/>
      <c r="WHN8" s="320"/>
      <c r="WHO8" s="320"/>
      <c r="WHP8" s="320"/>
      <c r="WHQ8" s="320"/>
      <c r="WHR8" s="320"/>
      <c r="WHS8" s="320"/>
      <c r="WHT8" s="320"/>
      <c r="WHU8" s="320"/>
      <c r="WHV8" s="320"/>
      <c r="WHW8" s="320"/>
      <c r="WHX8" s="320"/>
      <c r="WHY8" s="320"/>
      <c r="WHZ8" s="320"/>
      <c r="WIA8" s="320"/>
      <c r="WIB8" s="320"/>
      <c r="WIC8" s="320"/>
      <c r="WID8" s="320"/>
      <c r="WIE8" s="320"/>
      <c r="WIF8" s="320"/>
      <c r="WIG8" s="320"/>
      <c r="WIH8" s="320"/>
      <c r="WII8" s="320"/>
      <c r="WIJ8" s="320"/>
      <c r="WIK8" s="320"/>
      <c r="WIL8" s="320"/>
      <c r="WIM8" s="320"/>
      <c r="WIN8" s="320"/>
      <c r="WIO8" s="320"/>
      <c r="WIP8" s="320"/>
      <c r="WIQ8" s="320"/>
      <c r="WIR8" s="320"/>
      <c r="WIS8" s="320"/>
      <c r="WIT8" s="320"/>
      <c r="WIU8" s="320"/>
      <c r="WIV8" s="320"/>
      <c r="WIW8" s="320"/>
      <c r="WIX8" s="320"/>
      <c r="WIY8" s="320"/>
      <c r="WIZ8" s="320"/>
      <c r="WJA8" s="320"/>
      <c r="WJB8" s="320"/>
      <c r="WJC8" s="320"/>
      <c r="WJD8" s="320"/>
      <c r="WJE8" s="320"/>
      <c r="WJF8" s="320"/>
      <c r="WJG8" s="320"/>
      <c r="WJH8" s="320"/>
      <c r="WJI8" s="320"/>
      <c r="WJJ8" s="320"/>
      <c r="WJK8" s="320"/>
      <c r="WJL8" s="320"/>
      <c r="WJM8" s="320"/>
      <c r="WJN8" s="320"/>
      <c r="WJO8" s="320"/>
      <c r="WJP8" s="320"/>
      <c r="WJQ8" s="320"/>
      <c r="WJR8" s="320"/>
      <c r="WJS8" s="320"/>
      <c r="WJT8" s="320"/>
      <c r="WJU8" s="320"/>
      <c r="WJV8" s="320"/>
      <c r="WJW8" s="320"/>
      <c r="WJX8" s="320"/>
      <c r="WJY8" s="320"/>
      <c r="WJZ8" s="320"/>
      <c r="WKA8" s="320"/>
      <c r="WKB8" s="320"/>
      <c r="WKC8" s="320"/>
      <c r="WKD8" s="320"/>
      <c r="WKE8" s="320"/>
      <c r="WKF8" s="320"/>
      <c r="WKG8" s="320"/>
      <c r="WKH8" s="320"/>
      <c r="WKI8" s="320"/>
      <c r="WKJ8" s="320"/>
      <c r="WKK8" s="320"/>
      <c r="WKL8" s="320"/>
      <c r="WKM8" s="320"/>
      <c r="WKN8" s="320"/>
      <c r="WKO8" s="320"/>
      <c r="WKP8" s="320"/>
      <c r="WKQ8" s="320"/>
      <c r="WKR8" s="320"/>
      <c r="WKS8" s="320"/>
      <c r="WKT8" s="320"/>
      <c r="WKU8" s="320"/>
      <c r="WKV8" s="320"/>
      <c r="WKW8" s="320"/>
      <c r="WKX8" s="320"/>
      <c r="WKY8" s="320"/>
      <c r="WKZ8" s="320"/>
      <c r="WLA8" s="320"/>
      <c r="WLB8" s="320"/>
      <c r="WLC8" s="320"/>
      <c r="WLD8" s="320"/>
      <c r="WLE8" s="320"/>
      <c r="WLF8" s="320"/>
      <c r="WLG8" s="320"/>
      <c r="WLH8" s="320"/>
      <c r="WLI8" s="320"/>
      <c r="WLJ8" s="320"/>
      <c r="WLK8" s="320"/>
      <c r="WLL8" s="320"/>
      <c r="WLM8" s="320"/>
      <c r="WLN8" s="320"/>
      <c r="WLO8" s="320"/>
      <c r="WLP8" s="320"/>
      <c r="WLQ8" s="320"/>
      <c r="WLR8" s="320"/>
      <c r="WLS8" s="320"/>
      <c r="WLT8" s="320"/>
      <c r="WLU8" s="320"/>
      <c r="WLV8" s="320"/>
      <c r="WLW8" s="320"/>
      <c r="WLX8" s="320"/>
      <c r="WLY8" s="320"/>
      <c r="WLZ8" s="320"/>
      <c r="WMA8" s="320"/>
      <c r="WMB8" s="320"/>
      <c r="WMC8" s="320"/>
      <c r="WMD8" s="320"/>
      <c r="WME8" s="320"/>
      <c r="WMF8" s="320"/>
      <c r="WMG8" s="320"/>
      <c r="WMH8" s="320"/>
      <c r="WMI8" s="320"/>
      <c r="WMJ8" s="320"/>
      <c r="WMK8" s="320"/>
      <c r="WML8" s="320"/>
      <c r="WMM8" s="320"/>
      <c r="WMN8" s="320"/>
      <c r="WMO8" s="320"/>
      <c r="WMP8" s="320"/>
      <c r="WMQ8" s="320"/>
      <c r="WMR8" s="320"/>
      <c r="WMS8" s="320"/>
      <c r="WMT8" s="320"/>
      <c r="WMU8" s="320"/>
      <c r="WMV8" s="320"/>
      <c r="WMW8" s="320"/>
      <c r="WMX8" s="320"/>
      <c r="WMY8" s="320"/>
      <c r="WMZ8" s="320"/>
      <c r="WNA8" s="320"/>
      <c r="WNB8" s="320"/>
      <c r="WNC8" s="320"/>
      <c r="WND8" s="320"/>
      <c r="WNE8" s="320"/>
      <c r="WNF8" s="320"/>
      <c r="WNG8" s="320"/>
      <c r="WNH8" s="320"/>
      <c r="WNI8" s="320"/>
      <c r="WNJ8" s="320"/>
      <c r="WNK8" s="320"/>
      <c r="WNL8" s="320"/>
      <c r="WNM8" s="320"/>
      <c r="WNN8" s="320"/>
      <c r="WNO8" s="320"/>
      <c r="WNP8" s="320"/>
      <c r="WNQ8" s="320"/>
      <c r="WNR8" s="320"/>
      <c r="WNS8" s="320"/>
      <c r="WNT8" s="320"/>
      <c r="WNU8" s="320"/>
      <c r="WNV8" s="320"/>
      <c r="WNW8" s="320"/>
      <c r="WNX8" s="320"/>
      <c r="WNY8" s="320"/>
      <c r="WNZ8" s="320"/>
      <c r="WOA8" s="320"/>
      <c r="WOB8" s="320"/>
      <c r="WOC8" s="320"/>
      <c r="WOD8" s="320"/>
      <c r="WOE8" s="320"/>
      <c r="WOF8" s="320"/>
      <c r="WOG8" s="320"/>
      <c r="WOH8" s="320"/>
      <c r="WOI8" s="320"/>
      <c r="WOJ8" s="320"/>
      <c r="WOK8" s="320"/>
      <c r="WOL8" s="320"/>
      <c r="WOM8" s="320"/>
      <c r="WON8" s="320"/>
      <c r="WOO8" s="320"/>
      <c r="WOP8" s="320"/>
      <c r="WOQ8" s="320"/>
      <c r="WOR8" s="320"/>
      <c r="WOS8" s="320"/>
      <c r="WOT8" s="320"/>
      <c r="WOU8" s="320"/>
      <c r="WOV8" s="320"/>
      <c r="WOW8" s="320"/>
      <c r="WOX8" s="320"/>
      <c r="WOY8" s="320"/>
      <c r="WOZ8" s="320"/>
      <c r="WPA8" s="320"/>
      <c r="WPB8" s="320"/>
      <c r="WPC8" s="320"/>
      <c r="WPD8" s="320"/>
      <c r="WPE8" s="320"/>
      <c r="WPF8" s="320"/>
      <c r="WPG8" s="320"/>
      <c r="WPH8" s="320"/>
      <c r="WPI8" s="320"/>
      <c r="WPJ8" s="320"/>
      <c r="WPK8" s="320"/>
      <c r="WPL8" s="320"/>
      <c r="WPM8" s="320"/>
      <c r="WPN8" s="320"/>
      <c r="WPO8" s="320"/>
      <c r="WPP8" s="320"/>
      <c r="WPQ8" s="320"/>
      <c r="WPR8" s="320"/>
      <c r="WPS8" s="320"/>
      <c r="WPT8" s="320"/>
      <c r="WPU8" s="320"/>
      <c r="WPV8" s="320"/>
      <c r="WPW8" s="320"/>
      <c r="WPX8" s="320"/>
      <c r="WPY8" s="320"/>
      <c r="WPZ8" s="320"/>
      <c r="WQA8" s="320"/>
      <c r="WQB8" s="320"/>
      <c r="WQC8" s="320"/>
      <c r="WQD8" s="320"/>
      <c r="WQE8" s="320"/>
      <c r="WQF8" s="320"/>
      <c r="WQG8" s="320"/>
      <c r="WQH8" s="320"/>
      <c r="WQI8" s="320"/>
      <c r="WQJ8" s="320"/>
      <c r="WQK8" s="320"/>
      <c r="WQL8" s="320"/>
      <c r="WQM8" s="320"/>
      <c r="WQN8" s="320"/>
      <c r="WQO8" s="320"/>
      <c r="WQP8" s="320"/>
      <c r="WQQ8" s="320"/>
      <c r="WQR8" s="320"/>
      <c r="WQS8" s="320"/>
      <c r="WQT8" s="320"/>
      <c r="WQU8" s="320"/>
      <c r="WQV8" s="320"/>
      <c r="WQW8" s="320"/>
      <c r="WQX8" s="320"/>
      <c r="WQY8" s="320"/>
      <c r="WQZ8" s="320"/>
      <c r="WRA8" s="320"/>
      <c r="WRB8" s="320"/>
      <c r="WRC8" s="320"/>
      <c r="WRD8" s="320"/>
      <c r="WRE8" s="320"/>
      <c r="WRF8" s="320"/>
      <c r="WRG8" s="320"/>
      <c r="WRH8" s="320"/>
      <c r="WRI8" s="320"/>
      <c r="WRJ8" s="320"/>
      <c r="WRK8" s="320"/>
      <c r="WRL8" s="320"/>
      <c r="WRM8" s="320"/>
      <c r="WRN8" s="320"/>
      <c r="WRO8" s="320"/>
      <c r="WRP8" s="320"/>
      <c r="WRQ8" s="320"/>
      <c r="WRR8" s="320"/>
      <c r="WRS8" s="320"/>
      <c r="WRT8" s="320"/>
      <c r="WRU8" s="320"/>
      <c r="WRV8" s="320"/>
      <c r="WRW8" s="320"/>
      <c r="WRX8" s="320"/>
      <c r="WRY8" s="320"/>
      <c r="WRZ8" s="320"/>
      <c r="WSA8" s="320"/>
      <c r="WSB8" s="320"/>
      <c r="WSC8" s="320"/>
      <c r="WSD8" s="320"/>
      <c r="WSE8" s="320"/>
      <c r="WSF8" s="320"/>
      <c r="WSG8" s="320"/>
      <c r="WSH8" s="320"/>
      <c r="WSI8" s="320"/>
      <c r="WSJ8" s="320"/>
      <c r="WSK8" s="320"/>
      <c r="WSL8" s="320"/>
      <c r="WSM8" s="320"/>
      <c r="WSN8" s="320"/>
      <c r="WSO8" s="320"/>
      <c r="WSP8" s="320"/>
      <c r="WSQ8" s="320"/>
      <c r="WSR8" s="320"/>
      <c r="WSS8" s="320"/>
      <c r="WST8" s="320"/>
      <c r="WSU8" s="320"/>
      <c r="WSV8" s="320"/>
      <c r="WSW8" s="320"/>
      <c r="WSX8" s="320"/>
      <c r="WSY8" s="320"/>
      <c r="WSZ8" s="320"/>
      <c r="WTA8" s="320"/>
      <c r="WTB8" s="320"/>
      <c r="WTC8" s="320"/>
      <c r="WTD8" s="320"/>
      <c r="WTE8" s="320"/>
      <c r="WTF8" s="320"/>
      <c r="WTG8" s="320"/>
      <c r="WTH8" s="320"/>
      <c r="WTI8" s="320"/>
      <c r="WTJ8" s="320"/>
      <c r="WTK8" s="320"/>
      <c r="WTL8" s="320"/>
      <c r="WTM8" s="320"/>
      <c r="WTN8" s="320"/>
      <c r="WTO8" s="320"/>
      <c r="WTP8" s="320"/>
      <c r="WTQ8" s="320"/>
      <c r="WTR8" s="320"/>
      <c r="WTS8" s="320"/>
      <c r="WTT8" s="320"/>
      <c r="WTU8" s="320"/>
      <c r="WTV8" s="320"/>
      <c r="WTW8" s="320"/>
      <c r="WTX8" s="320"/>
      <c r="WTY8" s="320"/>
      <c r="WTZ8" s="320"/>
      <c r="WUA8" s="320"/>
      <c r="WUB8" s="320"/>
      <c r="WUC8" s="320"/>
      <c r="WUD8" s="320"/>
      <c r="WUE8" s="320"/>
      <c r="WUF8" s="320"/>
      <c r="WUG8" s="320"/>
      <c r="WUH8" s="320"/>
      <c r="WUI8" s="320"/>
      <c r="WUJ8" s="320"/>
      <c r="WUK8" s="320"/>
      <c r="WUL8" s="320"/>
      <c r="WUM8" s="320"/>
      <c r="WUN8" s="320"/>
      <c r="WUO8" s="320"/>
      <c r="WUP8" s="320"/>
      <c r="WUQ8" s="320"/>
      <c r="WUR8" s="320"/>
      <c r="WUS8" s="320"/>
      <c r="WUT8" s="320"/>
      <c r="WUU8" s="320"/>
      <c r="WUV8" s="320"/>
      <c r="WUW8" s="320"/>
      <c r="WUX8" s="320"/>
      <c r="WUY8" s="320"/>
      <c r="WUZ8" s="320"/>
      <c r="WVA8" s="320"/>
      <c r="WVB8" s="320"/>
      <c r="WVC8" s="320"/>
      <c r="WVD8" s="320"/>
      <c r="WVE8" s="320"/>
      <c r="WVF8" s="320"/>
      <c r="WVG8" s="320"/>
      <c r="WVH8" s="320"/>
      <c r="WVI8" s="320"/>
      <c r="WVJ8" s="320"/>
      <c r="WVK8" s="320"/>
      <c r="WVL8" s="320"/>
      <c r="WVM8" s="320"/>
      <c r="WVN8" s="320"/>
      <c r="WVO8" s="320"/>
      <c r="WVP8" s="320"/>
      <c r="WVQ8" s="320"/>
      <c r="WVR8" s="320"/>
      <c r="WVS8" s="320"/>
      <c r="WVT8" s="320"/>
      <c r="WVU8" s="320"/>
      <c r="WVV8" s="320"/>
      <c r="WVW8" s="320"/>
      <c r="WVX8" s="320"/>
      <c r="WVY8" s="320"/>
      <c r="WVZ8" s="320"/>
      <c r="WWA8" s="320"/>
      <c r="WWB8" s="320"/>
      <c r="WWC8" s="320"/>
      <c r="WWD8" s="320"/>
      <c r="WWE8" s="320"/>
      <c r="WWF8" s="320"/>
      <c r="WWG8" s="320"/>
      <c r="WWH8" s="320"/>
      <c r="WWI8" s="320"/>
      <c r="WWJ8" s="320"/>
      <c r="WWK8" s="320"/>
      <c r="WWL8" s="320"/>
      <c r="WWM8" s="320"/>
      <c r="WWN8" s="320"/>
      <c r="WWO8" s="320"/>
      <c r="WWP8" s="320"/>
      <c r="WWQ8" s="320"/>
      <c r="WWR8" s="320"/>
      <c r="WWS8" s="320"/>
      <c r="WWT8" s="320"/>
      <c r="WWU8" s="320"/>
      <c r="WWV8" s="320"/>
      <c r="WWW8" s="320"/>
      <c r="WWX8" s="320"/>
      <c r="WWY8" s="320"/>
      <c r="WWZ8" s="320"/>
      <c r="WXA8" s="320"/>
      <c r="WXB8" s="320"/>
      <c r="WXC8" s="320"/>
      <c r="WXD8" s="320"/>
      <c r="WXE8" s="320"/>
      <c r="WXF8" s="320"/>
      <c r="WXG8" s="320"/>
      <c r="WXH8" s="320"/>
      <c r="WXI8" s="320"/>
      <c r="WXJ8" s="320"/>
      <c r="WXK8" s="320"/>
      <c r="WXL8" s="320"/>
      <c r="WXM8" s="320"/>
      <c r="WXN8" s="320"/>
      <c r="WXO8" s="320"/>
      <c r="WXP8" s="320"/>
      <c r="WXQ8" s="320"/>
      <c r="WXR8" s="320"/>
      <c r="WXS8" s="320"/>
      <c r="WXT8" s="320"/>
      <c r="WXU8" s="320"/>
      <c r="WXV8" s="320"/>
      <c r="WXW8" s="320"/>
      <c r="WXX8" s="320"/>
      <c r="WXY8" s="320"/>
      <c r="WXZ8" s="320"/>
      <c r="WYA8" s="320"/>
      <c r="WYB8" s="320"/>
      <c r="WYC8" s="320"/>
      <c r="WYD8" s="320"/>
      <c r="WYE8" s="320"/>
      <c r="WYF8" s="320"/>
      <c r="WYG8" s="320"/>
      <c r="WYH8" s="320"/>
      <c r="WYI8" s="320"/>
      <c r="WYJ8" s="320"/>
      <c r="WYK8" s="320"/>
      <c r="WYL8" s="320"/>
      <c r="WYM8" s="320"/>
      <c r="WYN8" s="320"/>
      <c r="WYO8" s="320"/>
      <c r="WYP8" s="320"/>
      <c r="WYQ8" s="320"/>
      <c r="WYR8" s="320"/>
      <c r="WYS8" s="320"/>
      <c r="WYT8" s="320"/>
      <c r="WYU8" s="320"/>
      <c r="WYV8" s="320"/>
      <c r="WYW8" s="320"/>
      <c r="WYX8" s="320"/>
      <c r="WYY8" s="320"/>
      <c r="WYZ8" s="320"/>
      <c r="WZA8" s="320"/>
      <c r="WZB8" s="320"/>
      <c r="WZC8" s="320"/>
      <c r="WZD8" s="320"/>
      <c r="WZE8" s="320"/>
      <c r="WZF8" s="320"/>
      <c r="WZG8" s="320"/>
      <c r="WZH8" s="320"/>
      <c r="WZI8" s="320"/>
      <c r="WZJ8" s="320"/>
      <c r="WZK8" s="320"/>
      <c r="WZL8" s="320"/>
      <c r="WZM8" s="320"/>
      <c r="WZN8" s="320"/>
      <c r="WZO8" s="320"/>
      <c r="WZP8" s="320"/>
      <c r="WZQ8" s="320"/>
      <c r="WZR8" s="320"/>
      <c r="WZS8" s="320"/>
      <c r="WZT8" s="320"/>
      <c r="WZU8" s="320"/>
      <c r="WZV8" s="320"/>
      <c r="WZW8" s="320"/>
      <c r="WZX8" s="320"/>
      <c r="WZY8" s="320"/>
      <c r="WZZ8" s="320"/>
      <c r="XAA8" s="320"/>
      <c r="XAB8" s="320"/>
      <c r="XAC8" s="320"/>
      <c r="XAD8" s="320"/>
      <c r="XAE8" s="320"/>
      <c r="XAF8" s="320"/>
      <c r="XAG8" s="320"/>
      <c r="XAH8" s="320"/>
      <c r="XAI8" s="320"/>
      <c r="XAJ8" s="320"/>
      <c r="XAK8" s="320"/>
      <c r="XAL8" s="320"/>
      <c r="XAM8" s="320"/>
      <c r="XAN8" s="320"/>
      <c r="XAO8" s="320"/>
      <c r="XAP8" s="320"/>
      <c r="XAQ8" s="320"/>
      <c r="XAR8" s="320"/>
      <c r="XAS8" s="320"/>
      <c r="XAT8" s="320"/>
      <c r="XAU8" s="320"/>
      <c r="XAV8" s="320"/>
      <c r="XAW8" s="320"/>
      <c r="XAX8" s="320"/>
      <c r="XAY8" s="320"/>
      <c r="XAZ8" s="320"/>
      <c r="XBA8" s="320"/>
      <c r="XBB8" s="320"/>
      <c r="XBC8" s="320"/>
      <c r="XBD8" s="320"/>
      <c r="XBE8" s="320"/>
      <c r="XBF8" s="320"/>
      <c r="XBG8" s="320"/>
      <c r="XBH8" s="320"/>
      <c r="XBI8" s="320"/>
      <c r="XBJ8" s="320"/>
      <c r="XBK8" s="320"/>
      <c r="XBL8" s="320"/>
      <c r="XBM8" s="320"/>
      <c r="XBN8" s="320"/>
      <c r="XBO8" s="320"/>
      <c r="XBP8" s="320"/>
      <c r="XBQ8" s="320"/>
      <c r="XBR8" s="320"/>
      <c r="XBS8" s="320"/>
      <c r="XBT8" s="320"/>
      <c r="XBU8" s="320"/>
      <c r="XBV8" s="320"/>
      <c r="XBW8" s="320"/>
      <c r="XBX8" s="320"/>
      <c r="XBY8" s="320"/>
      <c r="XBZ8" s="320"/>
      <c r="XCA8" s="320"/>
      <c r="XCB8" s="320"/>
      <c r="XCC8" s="320"/>
      <c r="XCD8" s="320"/>
      <c r="XCE8" s="320"/>
      <c r="XCF8" s="320"/>
      <c r="XCG8" s="320"/>
      <c r="XCH8" s="320"/>
      <c r="XCI8" s="320"/>
      <c r="XCJ8" s="320"/>
      <c r="XCK8" s="320"/>
      <c r="XCL8" s="320"/>
      <c r="XCM8" s="320"/>
      <c r="XCN8" s="320"/>
      <c r="XCO8" s="320"/>
      <c r="XCP8" s="320"/>
      <c r="XCQ8" s="320"/>
      <c r="XCR8" s="320"/>
      <c r="XCS8" s="320"/>
      <c r="XCT8" s="320"/>
      <c r="XCU8" s="320"/>
      <c r="XCV8" s="320"/>
      <c r="XCW8" s="320"/>
      <c r="XCX8" s="320"/>
      <c r="XCY8" s="320"/>
      <c r="XCZ8" s="320"/>
      <c r="XDA8" s="320"/>
      <c r="XDB8" s="320"/>
    </row>
    <row r="9" spans="1:16330" ht="15" customHeight="1" x14ac:dyDescent="0.2">
      <c r="A9" s="43" t="str">
        <f>IF(C9&lt;&gt;"",設定!$C$4&amp;TEXT(ROW(A9)-7,"00"),"")</f>
        <v/>
      </c>
      <c r="B9" s="44" t="str">
        <f>IF(C9&lt;&gt;"",設定!$D$4,"")</f>
        <v/>
      </c>
      <c r="C9" s="44" t="str">
        <f t="shared" ref="C9:C32" si="17">IF(D9&lt;&gt;"","学部","")</f>
        <v/>
      </c>
      <c r="D9" s="507" t="str">
        <f>IF(設定!B9&lt;&gt;0,設定!B9,"")</f>
        <v/>
      </c>
      <c r="E9" s="142"/>
      <c r="F9" s="146"/>
      <c r="G9" s="84"/>
      <c r="H9" s="84"/>
      <c r="I9" s="84"/>
      <c r="J9" s="121"/>
      <c r="K9" s="121"/>
      <c r="L9" s="121"/>
      <c r="M9" s="121"/>
      <c r="N9" s="146"/>
      <c r="O9" s="84"/>
      <c r="P9" s="84"/>
      <c r="Q9" s="121"/>
      <c r="R9" s="84"/>
      <c r="S9" s="1005"/>
      <c r="T9" s="146"/>
      <c r="U9" s="84"/>
      <c r="V9" s="84"/>
      <c r="W9" s="121"/>
      <c r="X9" s="84"/>
      <c r="Y9" s="1005"/>
      <c r="Z9" s="146"/>
      <c r="AA9" s="84"/>
      <c r="AB9" s="84"/>
      <c r="AC9" s="121"/>
      <c r="AD9" s="121"/>
      <c r="AE9" s="84"/>
      <c r="AF9" s="1005"/>
      <c r="AG9" s="146"/>
      <c r="AH9" s="84"/>
      <c r="AI9" s="84"/>
      <c r="AJ9" s="121"/>
      <c r="AK9" s="121"/>
      <c r="AL9" s="84"/>
      <c r="AM9" s="1013"/>
      <c r="AN9" s="209"/>
      <c r="AO9" s="444" t="str">
        <f t="shared" si="1"/>
        <v/>
      </c>
      <c r="AP9" s="514" t="str">
        <f t="shared" si="3"/>
        <v/>
      </c>
      <c r="AQ9" s="1101">
        <f t="shared" si="4"/>
        <v>0</v>
      </c>
      <c r="AR9" s="1101">
        <f t="shared" si="5"/>
        <v>0</v>
      </c>
      <c r="AS9" s="1101">
        <f t="shared" si="6"/>
        <v>0</v>
      </c>
      <c r="AT9" s="1101">
        <f t="shared" si="7"/>
        <v>0</v>
      </c>
      <c r="AU9" s="1101">
        <f t="shared" si="8"/>
        <v>0</v>
      </c>
      <c r="AV9" s="1101">
        <f t="shared" si="2"/>
        <v>0</v>
      </c>
      <c r="AW9" s="1101">
        <f t="shared" si="9"/>
        <v>0</v>
      </c>
      <c r="AX9" s="1101">
        <f t="shared" si="10"/>
        <v>0</v>
      </c>
      <c r="AY9" s="1101">
        <f t="shared" si="11"/>
        <v>0</v>
      </c>
      <c r="AZ9" s="1101">
        <f t="shared" si="12"/>
        <v>0</v>
      </c>
      <c r="BA9" s="1101">
        <f t="shared" si="13"/>
        <v>0</v>
      </c>
      <c r="BB9" s="1101">
        <f t="shared" ref="BB9:BB32" si="18">IF(AND($D9&lt;&gt;"",E9="2：行っていない"),IF(COUNTA(F9:Y9)&lt;&gt;0,1,0),0)</f>
        <v>0</v>
      </c>
      <c r="BC9" s="1101">
        <f t="shared" ref="BC9:BC32" si="19">IF(AND($D9&lt;&gt;"",N9=""),IF(COUNTA(Z9:AF9)&lt;&gt;0,1,0),0)</f>
        <v>0</v>
      </c>
      <c r="BD9" s="1101">
        <f t="shared" ref="BD9:BD32" si="20">IF(AND($D9&lt;&gt;"",O9=""),IF(COUNTA(AG9:AM9)&lt;&gt;0,1,0),0)</f>
        <v>0</v>
      </c>
      <c r="BE9" s="1101">
        <f t="shared" si="14"/>
        <v>0</v>
      </c>
      <c r="BF9" s="1101">
        <f t="shared" si="15"/>
        <v>0</v>
      </c>
      <c r="BG9" s="1101">
        <f t="shared" si="16"/>
        <v>0</v>
      </c>
    </row>
    <row r="10" spans="1:16330" ht="15" customHeight="1" x14ac:dyDescent="0.2">
      <c r="A10" s="43" t="str">
        <f>IF(C10&lt;&gt;"",設定!$C$4&amp;TEXT(ROW(A10)-7,"00"),"")</f>
        <v/>
      </c>
      <c r="B10" s="44" t="str">
        <f>IF(C10&lt;&gt;"",設定!$D$4,"")</f>
        <v/>
      </c>
      <c r="C10" s="44" t="str">
        <f t="shared" si="17"/>
        <v/>
      </c>
      <c r="D10" s="507" t="str">
        <f>IF(設定!B10&lt;&gt;0,設定!B10,"")</f>
        <v/>
      </c>
      <c r="E10" s="142"/>
      <c r="F10" s="146"/>
      <c r="G10" s="84"/>
      <c r="H10" s="84"/>
      <c r="I10" s="84"/>
      <c r="J10" s="121"/>
      <c r="K10" s="121"/>
      <c r="L10" s="121"/>
      <c r="M10" s="121"/>
      <c r="N10" s="146"/>
      <c r="O10" s="84"/>
      <c r="P10" s="84"/>
      <c r="Q10" s="121"/>
      <c r="R10" s="84"/>
      <c r="S10" s="1005"/>
      <c r="T10" s="146"/>
      <c r="U10" s="84"/>
      <c r="V10" s="84"/>
      <c r="W10" s="121"/>
      <c r="X10" s="84"/>
      <c r="Y10" s="1005"/>
      <c r="Z10" s="146"/>
      <c r="AA10" s="84"/>
      <c r="AB10" s="84"/>
      <c r="AC10" s="121"/>
      <c r="AD10" s="121"/>
      <c r="AE10" s="84"/>
      <c r="AF10" s="1005"/>
      <c r="AG10" s="146"/>
      <c r="AH10" s="84"/>
      <c r="AI10" s="84"/>
      <c r="AJ10" s="121"/>
      <c r="AK10" s="121"/>
      <c r="AL10" s="84"/>
      <c r="AM10" s="1013"/>
      <c r="AN10" s="209"/>
      <c r="AO10" s="444" t="str">
        <f t="shared" si="1"/>
        <v/>
      </c>
      <c r="AP10" s="514" t="str">
        <f t="shared" si="3"/>
        <v/>
      </c>
      <c r="AQ10" s="1101">
        <f t="shared" si="4"/>
        <v>0</v>
      </c>
      <c r="AR10" s="1101">
        <f t="shared" si="5"/>
        <v>0</v>
      </c>
      <c r="AS10" s="1101">
        <f t="shared" si="6"/>
        <v>0</v>
      </c>
      <c r="AT10" s="1101">
        <f t="shared" si="7"/>
        <v>0</v>
      </c>
      <c r="AU10" s="1101">
        <f t="shared" si="8"/>
        <v>0</v>
      </c>
      <c r="AV10" s="1101">
        <f t="shared" si="2"/>
        <v>0</v>
      </c>
      <c r="AW10" s="1101">
        <f t="shared" si="9"/>
        <v>0</v>
      </c>
      <c r="AX10" s="1101">
        <f t="shared" si="10"/>
        <v>0</v>
      </c>
      <c r="AY10" s="1101">
        <f t="shared" si="11"/>
        <v>0</v>
      </c>
      <c r="AZ10" s="1101">
        <f t="shared" si="12"/>
        <v>0</v>
      </c>
      <c r="BA10" s="1101">
        <f t="shared" si="13"/>
        <v>0</v>
      </c>
      <c r="BB10" s="1101">
        <f t="shared" si="18"/>
        <v>0</v>
      </c>
      <c r="BC10" s="1101">
        <f t="shared" si="19"/>
        <v>0</v>
      </c>
      <c r="BD10" s="1101">
        <f t="shared" si="20"/>
        <v>0</v>
      </c>
      <c r="BE10" s="1101">
        <f t="shared" si="14"/>
        <v>0</v>
      </c>
      <c r="BF10" s="1101">
        <f t="shared" si="15"/>
        <v>0</v>
      </c>
      <c r="BG10" s="1101">
        <f t="shared" si="16"/>
        <v>0</v>
      </c>
    </row>
    <row r="11" spans="1:16330" ht="15" customHeight="1" x14ac:dyDescent="0.2">
      <c r="A11" s="43" t="str">
        <f>IF(C11&lt;&gt;"",設定!$C$4&amp;TEXT(ROW(A11)-7,"00"),"")</f>
        <v/>
      </c>
      <c r="B11" s="44" t="str">
        <f>IF(C11&lt;&gt;"",設定!$D$4,"")</f>
        <v/>
      </c>
      <c r="C11" s="44" t="str">
        <f t="shared" si="17"/>
        <v/>
      </c>
      <c r="D11" s="507" t="str">
        <f>IF(設定!B11&lt;&gt;0,設定!B11,"")</f>
        <v/>
      </c>
      <c r="E11" s="142"/>
      <c r="F11" s="146"/>
      <c r="G11" s="84"/>
      <c r="H11" s="84"/>
      <c r="I11" s="84"/>
      <c r="J11" s="121"/>
      <c r="K11" s="121"/>
      <c r="L11" s="121"/>
      <c r="M11" s="121"/>
      <c r="N11" s="146"/>
      <c r="O11" s="84"/>
      <c r="P11" s="84"/>
      <c r="Q11" s="121"/>
      <c r="R11" s="84"/>
      <c r="S11" s="1005"/>
      <c r="T11" s="146"/>
      <c r="U11" s="84"/>
      <c r="V11" s="84"/>
      <c r="W11" s="121"/>
      <c r="X11" s="84"/>
      <c r="Y11" s="1005"/>
      <c r="Z11" s="146"/>
      <c r="AA11" s="84"/>
      <c r="AB11" s="84"/>
      <c r="AC11" s="121"/>
      <c r="AD11" s="121"/>
      <c r="AE11" s="84"/>
      <c r="AF11" s="1005"/>
      <c r="AG11" s="146"/>
      <c r="AH11" s="84"/>
      <c r="AI11" s="84"/>
      <c r="AJ11" s="121"/>
      <c r="AK11" s="121"/>
      <c r="AL11" s="84"/>
      <c r="AM11" s="1013"/>
      <c r="AN11" s="209"/>
      <c r="AO11" s="444" t="str">
        <f t="shared" si="1"/>
        <v/>
      </c>
      <c r="AP11" s="514" t="str">
        <f t="shared" si="3"/>
        <v/>
      </c>
      <c r="AQ11" s="1101">
        <f t="shared" si="4"/>
        <v>0</v>
      </c>
      <c r="AR11" s="1101">
        <f t="shared" si="5"/>
        <v>0</v>
      </c>
      <c r="AS11" s="1101">
        <f t="shared" si="6"/>
        <v>0</v>
      </c>
      <c r="AT11" s="1101">
        <f t="shared" si="7"/>
        <v>0</v>
      </c>
      <c r="AU11" s="1101">
        <f t="shared" si="8"/>
        <v>0</v>
      </c>
      <c r="AV11" s="1101">
        <f t="shared" si="2"/>
        <v>0</v>
      </c>
      <c r="AW11" s="1101">
        <f t="shared" si="9"/>
        <v>0</v>
      </c>
      <c r="AX11" s="1101">
        <f t="shared" si="10"/>
        <v>0</v>
      </c>
      <c r="AY11" s="1101">
        <f t="shared" si="11"/>
        <v>0</v>
      </c>
      <c r="AZ11" s="1101">
        <f t="shared" si="12"/>
        <v>0</v>
      </c>
      <c r="BA11" s="1101">
        <f t="shared" si="13"/>
        <v>0</v>
      </c>
      <c r="BB11" s="1101">
        <f t="shared" si="18"/>
        <v>0</v>
      </c>
      <c r="BC11" s="1101">
        <f t="shared" si="19"/>
        <v>0</v>
      </c>
      <c r="BD11" s="1101">
        <f t="shared" si="20"/>
        <v>0</v>
      </c>
      <c r="BE11" s="1101">
        <f t="shared" si="14"/>
        <v>0</v>
      </c>
      <c r="BF11" s="1101">
        <f t="shared" si="15"/>
        <v>0</v>
      </c>
      <c r="BG11" s="1101">
        <f t="shared" si="16"/>
        <v>0</v>
      </c>
    </row>
    <row r="12" spans="1:16330" ht="15" customHeight="1" x14ac:dyDescent="0.2">
      <c r="A12" s="107" t="str">
        <f>IF(C12&lt;&gt;"",設定!$C$4&amp;TEXT(ROW(A12)-7,"00"),"")</f>
        <v/>
      </c>
      <c r="B12" s="108" t="str">
        <f>IF(C12&lt;&gt;"",設定!$D$4,"")</f>
        <v/>
      </c>
      <c r="C12" s="108" t="str">
        <f t="shared" si="17"/>
        <v/>
      </c>
      <c r="D12" s="508" t="str">
        <f>IF(設定!B12&lt;&gt;0,設定!B12,"")</f>
        <v/>
      </c>
      <c r="E12" s="144"/>
      <c r="F12" s="147"/>
      <c r="G12" s="86"/>
      <c r="H12" s="86"/>
      <c r="I12" s="86"/>
      <c r="J12" s="122"/>
      <c r="K12" s="122"/>
      <c r="L12" s="122"/>
      <c r="M12" s="122"/>
      <c r="N12" s="147"/>
      <c r="O12" s="86"/>
      <c r="P12" s="86"/>
      <c r="Q12" s="122"/>
      <c r="R12" s="86"/>
      <c r="S12" s="1006"/>
      <c r="T12" s="147"/>
      <c r="U12" s="86"/>
      <c r="V12" s="86"/>
      <c r="W12" s="122"/>
      <c r="X12" s="86"/>
      <c r="Y12" s="1006"/>
      <c r="Z12" s="147"/>
      <c r="AA12" s="86"/>
      <c r="AB12" s="86"/>
      <c r="AC12" s="122"/>
      <c r="AD12" s="122"/>
      <c r="AE12" s="86"/>
      <c r="AF12" s="1006"/>
      <c r="AG12" s="147"/>
      <c r="AH12" s="86"/>
      <c r="AI12" s="86"/>
      <c r="AJ12" s="122"/>
      <c r="AK12" s="122"/>
      <c r="AL12" s="86"/>
      <c r="AM12" s="1014"/>
      <c r="AN12" s="210"/>
      <c r="AO12" s="444" t="str">
        <f t="shared" si="1"/>
        <v/>
      </c>
      <c r="AP12" s="514" t="str">
        <f t="shared" si="3"/>
        <v/>
      </c>
      <c r="AQ12" s="1101">
        <f t="shared" si="4"/>
        <v>0</v>
      </c>
      <c r="AR12" s="1101">
        <f t="shared" si="5"/>
        <v>0</v>
      </c>
      <c r="AS12" s="1101">
        <f t="shared" si="6"/>
        <v>0</v>
      </c>
      <c r="AT12" s="1101">
        <f t="shared" si="7"/>
        <v>0</v>
      </c>
      <c r="AU12" s="1101">
        <f t="shared" si="8"/>
        <v>0</v>
      </c>
      <c r="AV12" s="1101">
        <f t="shared" si="2"/>
        <v>0</v>
      </c>
      <c r="AW12" s="1101">
        <f t="shared" si="9"/>
        <v>0</v>
      </c>
      <c r="AX12" s="1101">
        <f t="shared" si="10"/>
        <v>0</v>
      </c>
      <c r="AY12" s="1101">
        <f t="shared" si="11"/>
        <v>0</v>
      </c>
      <c r="AZ12" s="1101">
        <f t="shared" si="12"/>
        <v>0</v>
      </c>
      <c r="BA12" s="1101">
        <f t="shared" si="13"/>
        <v>0</v>
      </c>
      <c r="BB12" s="1101">
        <f t="shared" si="18"/>
        <v>0</v>
      </c>
      <c r="BC12" s="1101">
        <f t="shared" si="19"/>
        <v>0</v>
      </c>
      <c r="BD12" s="1101">
        <f t="shared" si="20"/>
        <v>0</v>
      </c>
      <c r="BE12" s="1101">
        <f t="shared" si="14"/>
        <v>0</v>
      </c>
      <c r="BF12" s="1101">
        <f t="shared" si="15"/>
        <v>0</v>
      </c>
      <c r="BG12" s="1101">
        <f t="shared" si="16"/>
        <v>0</v>
      </c>
    </row>
    <row r="13" spans="1:16330" ht="15" customHeight="1" x14ac:dyDescent="0.2">
      <c r="A13" s="105" t="str">
        <f>IF(C13&lt;&gt;"",設定!$C$4&amp;TEXT(ROW(A13)-7,"00"),"")</f>
        <v/>
      </c>
      <c r="B13" s="106" t="str">
        <f>IF(C13&lt;&gt;"",設定!$D$4,"")</f>
        <v/>
      </c>
      <c r="C13" s="106" t="str">
        <f t="shared" si="17"/>
        <v/>
      </c>
      <c r="D13" s="509" t="str">
        <f>IF(設定!B13&lt;&gt;0,設定!B13,"")</f>
        <v/>
      </c>
      <c r="E13" s="128"/>
      <c r="F13" s="148"/>
      <c r="G13" s="88"/>
      <c r="H13" s="88"/>
      <c r="I13" s="88"/>
      <c r="J13" s="123"/>
      <c r="K13" s="123"/>
      <c r="L13" s="123"/>
      <c r="M13" s="123"/>
      <c r="N13" s="148"/>
      <c r="O13" s="88"/>
      <c r="P13" s="88"/>
      <c r="Q13" s="123"/>
      <c r="R13" s="88"/>
      <c r="S13" s="1007"/>
      <c r="T13" s="148"/>
      <c r="U13" s="88"/>
      <c r="V13" s="88"/>
      <c r="W13" s="123"/>
      <c r="X13" s="88"/>
      <c r="Y13" s="1007"/>
      <c r="Z13" s="148"/>
      <c r="AA13" s="88"/>
      <c r="AB13" s="88"/>
      <c r="AC13" s="123"/>
      <c r="AD13" s="123"/>
      <c r="AE13" s="88"/>
      <c r="AF13" s="1007"/>
      <c r="AG13" s="148"/>
      <c r="AH13" s="88"/>
      <c r="AI13" s="88"/>
      <c r="AJ13" s="123"/>
      <c r="AK13" s="123"/>
      <c r="AL13" s="88"/>
      <c r="AM13" s="1015"/>
      <c r="AN13" s="208"/>
      <c r="AO13" s="444" t="str">
        <f t="shared" si="1"/>
        <v/>
      </c>
      <c r="AP13" s="514" t="str">
        <f t="shared" si="3"/>
        <v/>
      </c>
      <c r="AQ13" s="1101">
        <f t="shared" si="4"/>
        <v>0</v>
      </c>
      <c r="AR13" s="1101">
        <f t="shared" si="5"/>
        <v>0</v>
      </c>
      <c r="AS13" s="1101">
        <f t="shared" si="6"/>
        <v>0</v>
      </c>
      <c r="AT13" s="1101">
        <f t="shared" si="7"/>
        <v>0</v>
      </c>
      <c r="AU13" s="1101">
        <f t="shared" si="8"/>
        <v>0</v>
      </c>
      <c r="AV13" s="1101">
        <f t="shared" si="2"/>
        <v>0</v>
      </c>
      <c r="AW13" s="1101">
        <f t="shared" si="9"/>
        <v>0</v>
      </c>
      <c r="AX13" s="1101">
        <f t="shared" si="10"/>
        <v>0</v>
      </c>
      <c r="AY13" s="1101">
        <f t="shared" si="11"/>
        <v>0</v>
      </c>
      <c r="AZ13" s="1101">
        <f t="shared" si="12"/>
        <v>0</v>
      </c>
      <c r="BA13" s="1101">
        <f t="shared" si="13"/>
        <v>0</v>
      </c>
      <c r="BB13" s="1101">
        <f t="shared" si="18"/>
        <v>0</v>
      </c>
      <c r="BC13" s="1101">
        <f t="shared" si="19"/>
        <v>0</v>
      </c>
      <c r="BD13" s="1101">
        <f t="shared" si="20"/>
        <v>0</v>
      </c>
      <c r="BE13" s="1101">
        <f t="shared" si="14"/>
        <v>0</v>
      </c>
      <c r="BF13" s="1101">
        <f t="shared" si="15"/>
        <v>0</v>
      </c>
      <c r="BG13" s="1101">
        <f t="shared" si="16"/>
        <v>0</v>
      </c>
    </row>
    <row r="14" spans="1:16330" ht="15" customHeight="1" x14ac:dyDescent="0.2">
      <c r="A14" s="43" t="str">
        <f>IF(C14&lt;&gt;"",設定!$C$4&amp;TEXT(ROW(A14)-7,"00"),"")</f>
        <v/>
      </c>
      <c r="B14" s="44" t="str">
        <f>IF(C14&lt;&gt;"",設定!$D$4,"")</f>
        <v/>
      </c>
      <c r="C14" s="44" t="str">
        <f t="shared" si="17"/>
        <v/>
      </c>
      <c r="D14" s="507" t="str">
        <f>IF(設定!B14&lt;&gt;0,設定!B14,"")</f>
        <v/>
      </c>
      <c r="E14" s="142"/>
      <c r="F14" s="146"/>
      <c r="G14" s="84"/>
      <c r="H14" s="84"/>
      <c r="I14" s="84"/>
      <c r="J14" s="121"/>
      <c r="K14" s="121"/>
      <c r="L14" s="121"/>
      <c r="M14" s="121"/>
      <c r="N14" s="146"/>
      <c r="O14" s="84"/>
      <c r="P14" s="84"/>
      <c r="Q14" s="121"/>
      <c r="R14" s="84"/>
      <c r="S14" s="1005"/>
      <c r="T14" s="146"/>
      <c r="U14" s="84"/>
      <c r="V14" s="84"/>
      <c r="W14" s="121"/>
      <c r="X14" s="84"/>
      <c r="Y14" s="1005"/>
      <c r="Z14" s="146"/>
      <c r="AA14" s="84"/>
      <c r="AB14" s="84"/>
      <c r="AC14" s="121"/>
      <c r="AD14" s="121"/>
      <c r="AE14" s="84"/>
      <c r="AF14" s="1005"/>
      <c r="AG14" s="146"/>
      <c r="AH14" s="84"/>
      <c r="AI14" s="84"/>
      <c r="AJ14" s="121"/>
      <c r="AK14" s="121"/>
      <c r="AL14" s="84"/>
      <c r="AM14" s="1013"/>
      <c r="AN14" s="209"/>
      <c r="AO14" s="444" t="str">
        <f t="shared" si="1"/>
        <v/>
      </c>
      <c r="AP14" s="514" t="str">
        <f t="shared" si="3"/>
        <v/>
      </c>
      <c r="AQ14" s="1101">
        <f t="shared" si="4"/>
        <v>0</v>
      </c>
      <c r="AR14" s="1101">
        <f t="shared" si="5"/>
        <v>0</v>
      </c>
      <c r="AS14" s="1101">
        <f t="shared" si="6"/>
        <v>0</v>
      </c>
      <c r="AT14" s="1101">
        <f t="shared" si="7"/>
        <v>0</v>
      </c>
      <c r="AU14" s="1101">
        <f t="shared" si="8"/>
        <v>0</v>
      </c>
      <c r="AV14" s="1101">
        <f t="shared" si="2"/>
        <v>0</v>
      </c>
      <c r="AW14" s="1101">
        <f t="shared" si="9"/>
        <v>0</v>
      </c>
      <c r="AX14" s="1101">
        <f t="shared" si="10"/>
        <v>0</v>
      </c>
      <c r="AY14" s="1101">
        <f t="shared" si="11"/>
        <v>0</v>
      </c>
      <c r="AZ14" s="1101">
        <f t="shared" si="12"/>
        <v>0</v>
      </c>
      <c r="BA14" s="1101">
        <f t="shared" si="13"/>
        <v>0</v>
      </c>
      <c r="BB14" s="1101">
        <f t="shared" si="18"/>
        <v>0</v>
      </c>
      <c r="BC14" s="1101">
        <f t="shared" si="19"/>
        <v>0</v>
      </c>
      <c r="BD14" s="1101">
        <f t="shared" si="20"/>
        <v>0</v>
      </c>
      <c r="BE14" s="1101">
        <f t="shared" si="14"/>
        <v>0</v>
      </c>
      <c r="BF14" s="1101">
        <f t="shared" si="15"/>
        <v>0</v>
      </c>
      <c r="BG14" s="1101">
        <f t="shared" si="16"/>
        <v>0</v>
      </c>
    </row>
    <row r="15" spans="1:16330" ht="15" customHeight="1" x14ac:dyDescent="0.2">
      <c r="A15" s="43" t="str">
        <f>IF(C15&lt;&gt;"",設定!$C$4&amp;TEXT(ROW(A15)-7,"00"),"")</f>
        <v/>
      </c>
      <c r="B15" s="44" t="str">
        <f>IF(C15&lt;&gt;"",設定!$D$4,"")</f>
        <v/>
      </c>
      <c r="C15" s="44" t="str">
        <f t="shared" si="17"/>
        <v/>
      </c>
      <c r="D15" s="507" t="str">
        <f>IF(設定!B15&lt;&gt;0,設定!B15,"")</f>
        <v/>
      </c>
      <c r="E15" s="142"/>
      <c r="F15" s="146"/>
      <c r="G15" s="84"/>
      <c r="H15" s="84"/>
      <c r="I15" s="84"/>
      <c r="J15" s="121"/>
      <c r="K15" s="121"/>
      <c r="L15" s="121"/>
      <c r="M15" s="121"/>
      <c r="N15" s="146"/>
      <c r="O15" s="84"/>
      <c r="P15" s="84"/>
      <c r="Q15" s="121"/>
      <c r="R15" s="84"/>
      <c r="S15" s="1005"/>
      <c r="T15" s="146"/>
      <c r="U15" s="84"/>
      <c r="V15" s="84"/>
      <c r="W15" s="121"/>
      <c r="X15" s="84"/>
      <c r="Y15" s="1005"/>
      <c r="Z15" s="146"/>
      <c r="AA15" s="84"/>
      <c r="AB15" s="84"/>
      <c r="AC15" s="121"/>
      <c r="AD15" s="121"/>
      <c r="AE15" s="84"/>
      <c r="AF15" s="1005"/>
      <c r="AG15" s="146"/>
      <c r="AH15" s="84"/>
      <c r="AI15" s="84"/>
      <c r="AJ15" s="121"/>
      <c r="AK15" s="121"/>
      <c r="AL15" s="84"/>
      <c r="AM15" s="1013"/>
      <c r="AN15" s="209"/>
      <c r="AO15" s="444" t="str">
        <f t="shared" si="1"/>
        <v/>
      </c>
      <c r="AP15" s="514" t="str">
        <f t="shared" si="3"/>
        <v/>
      </c>
      <c r="AQ15" s="1101">
        <f t="shared" si="4"/>
        <v>0</v>
      </c>
      <c r="AR15" s="1101">
        <f t="shared" si="5"/>
        <v>0</v>
      </c>
      <c r="AS15" s="1101">
        <f t="shared" si="6"/>
        <v>0</v>
      </c>
      <c r="AT15" s="1101">
        <f t="shared" si="7"/>
        <v>0</v>
      </c>
      <c r="AU15" s="1101">
        <f t="shared" si="8"/>
        <v>0</v>
      </c>
      <c r="AV15" s="1101">
        <f t="shared" si="2"/>
        <v>0</v>
      </c>
      <c r="AW15" s="1101">
        <f t="shared" si="9"/>
        <v>0</v>
      </c>
      <c r="AX15" s="1101">
        <f t="shared" si="10"/>
        <v>0</v>
      </c>
      <c r="AY15" s="1101">
        <f t="shared" si="11"/>
        <v>0</v>
      </c>
      <c r="AZ15" s="1101">
        <f t="shared" si="12"/>
        <v>0</v>
      </c>
      <c r="BA15" s="1101">
        <f t="shared" si="13"/>
        <v>0</v>
      </c>
      <c r="BB15" s="1101">
        <f t="shared" si="18"/>
        <v>0</v>
      </c>
      <c r="BC15" s="1101">
        <f t="shared" si="19"/>
        <v>0</v>
      </c>
      <c r="BD15" s="1101">
        <f t="shared" si="20"/>
        <v>0</v>
      </c>
      <c r="BE15" s="1101">
        <f t="shared" si="14"/>
        <v>0</v>
      </c>
      <c r="BF15" s="1101">
        <f t="shared" si="15"/>
        <v>0</v>
      </c>
      <c r="BG15" s="1101">
        <f t="shared" si="16"/>
        <v>0</v>
      </c>
    </row>
    <row r="16" spans="1:16330" ht="15" customHeight="1" x14ac:dyDescent="0.2">
      <c r="A16" s="43" t="str">
        <f>IF(C16&lt;&gt;"",設定!$C$4&amp;TEXT(ROW(A16)-7,"00"),"")</f>
        <v/>
      </c>
      <c r="B16" s="44" t="str">
        <f>IF(C16&lt;&gt;"",設定!$D$4,"")</f>
        <v/>
      </c>
      <c r="C16" s="44" t="str">
        <f t="shared" si="17"/>
        <v/>
      </c>
      <c r="D16" s="507" t="str">
        <f>IF(設定!B16&lt;&gt;0,設定!B16,"")</f>
        <v/>
      </c>
      <c r="E16" s="142"/>
      <c r="F16" s="146"/>
      <c r="G16" s="84"/>
      <c r="H16" s="84"/>
      <c r="I16" s="84"/>
      <c r="J16" s="121"/>
      <c r="K16" s="121"/>
      <c r="L16" s="121"/>
      <c r="M16" s="121"/>
      <c r="N16" s="146"/>
      <c r="O16" s="84"/>
      <c r="P16" s="84"/>
      <c r="Q16" s="121"/>
      <c r="R16" s="84"/>
      <c r="S16" s="1005"/>
      <c r="T16" s="146"/>
      <c r="U16" s="84"/>
      <c r="V16" s="84"/>
      <c r="W16" s="121"/>
      <c r="X16" s="84"/>
      <c r="Y16" s="1005"/>
      <c r="Z16" s="146"/>
      <c r="AA16" s="84"/>
      <c r="AB16" s="84"/>
      <c r="AC16" s="121"/>
      <c r="AD16" s="121"/>
      <c r="AE16" s="84"/>
      <c r="AF16" s="1005"/>
      <c r="AG16" s="146"/>
      <c r="AH16" s="84"/>
      <c r="AI16" s="84"/>
      <c r="AJ16" s="121"/>
      <c r="AK16" s="121"/>
      <c r="AL16" s="84"/>
      <c r="AM16" s="1013"/>
      <c r="AN16" s="209"/>
      <c r="AO16" s="444" t="str">
        <f t="shared" si="1"/>
        <v/>
      </c>
      <c r="AP16" s="514" t="str">
        <f t="shared" si="3"/>
        <v/>
      </c>
      <c r="AQ16" s="1101">
        <f t="shared" si="4"/>
        <v>0</v>
      </c>
      <c r="AR16" s="1101">
        <f t="shared" si="5"/>
        <v>0</v>
      </c>
      <c r="AS16" s="1101">
        <f t="shared" si="6"/>
        <v>0</v>
      </c>
      <c r="AT16" s="1101">
        <f t="shared" si="7"/>
        <v>0</v>
      </c>
      <c r="AU16" s="1101">
        <f t="shared" si="8"/>
        <v>0</v>
      </c>
      <c r="AV16" s="1101">
        <f t="shared" si="2"/>
        <v>0</v>
      </c>
      <c r="AW16" s="1101">
        <f t="shared" si="9"/>
        <v>0</v>
      </c>
      <c r="AX16" s="1101">
        <f t="shared" si="10"/>
        <v>0</v>
      </c>
      <c r="AY16" s="1101">
        <f t="shared" si="11"/>
        <v>0</v>
      </c>
      <c r="AZ16" s="1101">
        <f t="shared" si="12"/>
        <v>0</v>
      </c>
      <c r="BA16" s="1101">
        <f t="shared" si="13"/>
        <v>0</v>
      </c>
      <c r="BB16" s="1101">
        <f t="shared" si="18"/>
        <v>0</v>
      </c>
      <c r="BC16" s="1101">
        <f t="shared" si="19"/>
        <v>0</v>
      </c>
      <c r="BD16" s="1101">
        <f t="shared" si="20"/>
        <v>0</v>
      </c>
      <c r="BE16" s="1101">
        <f t="shared" si="14"/>
        <v>0</v>
      </c>
      <c r="BF16" s="1101">
        <f t="shared" si="15"/>
        <v>0</v>
      </c>
      <c r="BG16" s="1101">
        <f t="shared" si="16"/>
        <v>0</v>
      </c>
    </row>
    <row r="17" spans="1:59" ht="15" customHeight="1" x14ac:dyDescent="0.2">
      <c r="A17" s="111" t="str">
        <f>IF(C17&lt;&gt;"",設定!$C$4&amp;TEXT(ROW(A17)-7,"00"),"")</f>
        <v/>
      </c>
      <c r="B17" s="112" t="str">
        <f>IF(C17&lt;&gt;"",設定!$D$4,"")</f>
        <v/>
      </c>
      <c r="C17" s="112" t="str">
        <f t="shared" si="17"/>
        <v/>
      </c>
      <c r="D17" s="510" t="str">
        <f>IF(設定!B17&lt;&gt;0,設定!B17,"")</f>
        <v/>
      </c>
      <c r="E17" s="144"/>
      <c r="F17" s="149"/>
      <c r="G17" s="90"/>
      <c r="H17" s="90"/>
      <c r="I17" s="90"/>
      <c r="J17" s="124"/>
      <c r="K17" s="124"/>
      <c r="L17" s="124"/>
      <c r="M17" s="124"/>
      <c r="N17" s="149"/>
      <c r="O17" s="90"/>
      <c r="P17" s="90"/>
      <c r="Q17" s="124"/>
      <c r="R17" s="90"/>
      <c r="S17" s="1008"/>
      <c r="T17" s="149"/>
      <c r="U17" s="90"/>
      <c r="V17" s="90"/>
      <c r="W17" s="124"/>
      <c r="X17" s="90"/>
      <c r="Y17" s="1008"/>
      <c r="Z17" s="149"/>
      <c r="AA17" s="90"/>
      <c r="AB17" s="90"/>
      <c r="AC17" s="124"/>
      <c r="AD17" s="124"/>
      <c r="AE17" s="90"/>
      <c r="AF17" s="1008"/>
      <c r="AG17" s="149"/>
      <c r="AH17" s="90"/>
      <c r="AI17" s="90"/>
      <c r="AJ17" s="124"/>
      <c r="AK17" s="124"/>
      <c r="AL17" s="90"/>
      <c r="AM17" s="1016"/>
      <c r="AN17" s="211"/>
      <c r="AO17" s="444" t="str">
        <f t="shared" si="1"/>
        <v/>
      </c>
      <c r="AP17" s="514" t="str">
        <f t="shared" si="3"/>
        <v/>
      </c>
      <c r="AQ17" s="1101">
        <f t="shared" si="4"/>
        <v>0</v>
      </c>
      <c r="AR17" s="1101">
        <f t="shared" si="5"/>
        <v>0</v>
      </c>
      <c r="AS17" s="1101">
        <f t="shared" si="6"/>
        <v>0</v>
      </c>
      <c r="AT17" s="1101">
        <f t="shared" si="7"/>
        <v>0</v>
      </c>
      <c r="AU17" s="1101">
        <f t="shared" si="8"/>
        <v>0</v>
      </c>
      <c r="AV17" s="1101">
        <f t="shared" si="2"/>
        <v>0</v>
      </c>
      <c r="AW17" s="1101">
        <f t="shared" si="9"/>
        <v>0</v>
      </c>
      <c r="AX17" s="1101">
        <f t="shared" si="10"/>
        <v>0</v>
      </c>
      <c r="AY17" s="1101">
        <f t="shared" si="11"/>
        <v>0</v>
      </c>
      <c r="AZ17" s="1101">
        <f t="shared" si="12"/>
        <v>0</v>
      </c>
      <c r="BA17" s="1101">
        <f t="shared" si="13"/>
        <v>0</v>
      </c>
      <c r="BB17" s="1101">
        <f t="shared" si="18"/>
        <v>0</v>
      </c>
      <c r="BC17" s="1101">
        <f t="shared" si="19"/>
        <v>0</v>
      </c>
      <c r="BD17" s="1101">
        <f t="shared" si="20"/>
        <v>0</v>
      </c>
      <c r="BE17" s="1101">
        <f t="shared" si="14"/>
        <v>0</v>
      </c>
      <c r="BF17" s="1101">
        <f t="shared" si="15"/>
        <v>0</v>
      </c>
      <c r="BG17" s="1101">
        <f t="shared" si="16"/>
        <v>0</v>
      </c>
    </row>
    <row r="18" spans="1:59" ht="15" customHeight="1" x14ac:dyDescent="0.2">
      <c r="A18" s="109" t="str">
        <f>IF(C18&lt;&gt;"",設定!$C$4&amp;TEXT(ROW(A18)-7,"00"),"")</f>
        <v/>
      </c>
      <c r="B18" s="110" t="str">
        <f>IF(C18&lt;&gt;"",設定!$D$4,"")</f>
        <v/>
      </c>
      <c r="C18" s="110" t="str">
        <f t="shared" si="17"/>
        <v/>
      </c>
      <c r="D18" s="511" t="str">
        <f>IF(設定!B18&lt;&gt;0,設定!B18,"")</f>
        <v/>
      </c>
      <c r="E18" s="128"/>
      <c r="F18" s="150"/>
      <c r="G18" s="92"/>
      <c r="H18" s="92"/>
      <c r="I18" s="92"/>
      <c r="J18" s="125"/>
      <c r="K18" s="125"/>
      <c r="L18" s="125"/>
      <c r="M18" s="125"/>
      <c r="N18" s="150"/>
      <c r="O18" s="92"/>
      <c r="P18" s="92"/>
      <c r="Q18" s="125"/>
      <c r="R18" s="92"/>
      <c r="S18" s="1009"/>
      <c r="T18" s="150"/>
      <c r="U18" s="92"/>
      <c r="V18" s="92"/>
      <c r="W18" s="125"/>
      <c r="X18" s="92"/>
      <c r="Y18" s="1009"/>
      <c r="Z18" s="150"/>
      <c r="AA18" s="92"/>
      <c r="AB18" s="92"/>
      <c r="AC18" s="125"/>
      <c r="AD18" s="125"/>
      <c r="AE18" s="92"/>
      <c r="AF18" s="1009"/>
      <c r="AG18" s="150"/>
      <c r="AH18" s="92"/>
      <c r="AI18" s="92"/>
      <c r="AJ18" s="125"/>
      <c r="AK18" s="125"/>
      <c r="AL18" s="92"/>
      <c r="AM18" s="1017"/>
      <c r="AN18" s="208"/>
      <c r="AO18" s="444" t="str">
        <f t="shared" si="1"/>
        <v/>
      </c>
      <c r="AP18" s="514" t="str">
        <f t="shared" si="3"/>
        <v/>
      </c>
      <c r="AQ18" s="1101">
        <f t="shared" si="4"/>
        <v>0</v>
      </c>
      <c r="AR18" s="1101">
        <f t="shared" si="5"/>
        <v>0</v>
      </c>
      <c r="AS18" s="1101">
        <f t="shared" si="6"/>
        <v>0</v>
      </c>
      <c r="AT18" s="1101">
        <f t="shared" si="7"/>
        <v>0</v>
      </c>
      <c r="AU18" s="1101">
        <f t="shared" si="8"/>
        <v>0</v>
      </c>
      <c r="AV18" s="1101">
        <f t="shared" si="2"/>
        <v>0</v>
      </c>
      <c r="AW18" s="1101">
        <f t="shared" si="9"/>
        <v>0</v>
      </c>
      <c r="AX18" s="1101">
        <f t="shared" si="10"/>
        <v>0</v>
      </c>
      <c r="AY18" s="1101">
        <f t="shared" si="11"/>
        <v>0</v>
      </c>
      <c r="AZ18" s="1101">
        <f t="shared" si="12"/>
        <v>0</v>
      </c>
      <c r="BA18" s="1101">
        <f t="shared" si="13"/>
        <v>0</v>
      </c>
      <c r="BB18" s="1101">
        <f t="shared" si="18"/>
        <v>0</v>
      </c>
      <c r="BC18" s="1101">
        <f t="shared" si="19"/>
        <v>0</v>
      </c>
      <c r="BD18" s="1101">
        <f t="shared" si="20"/>
        <v>0</v>
      </c>
      <c r="BE18" s="1101">
        <f t="shared" si="14"/>
        <v>0</v>
      </c>
      <c r="BF18" s="1101">
        <f t="shared" si="15"/>
        <v>0</v>
      </c>
      <c r="BG18" s="1101">
        <f t="shared" si="16"/>
        <v>0</v>
      </c>
    </row>
    <row r="19" spans="1:59" ht="15" customHeight="1" x14ac:dyDescent="0.2">
      <c r="A19" s="43" t="str">
        <f>IF(C19&lt;&gt;"",設定!$C$4&amp;TEXT(ROW(A19)-7,"00"),"")</f>
        <v/>
      </c>
      <c r="B19" s="44" t="str">
        <f>IF(C19&lt;&gt;"",設定!$D$4,"")</f>
        <v/>
      </c>
      <c r="C19" s="44" t="str">
        <f t="shared" si="17"/>
        <v/>
      </c>
      <c r="D19" s="507" t="str">
        <f>IF(設定!B19&lt;&gt;0,設定!B19,"")</f>
        <v/>
      </c>
      <c r="E19" s="142"/>
      <c r="F19" s="146"/>
      <c r="G19" s="84"/>
      <c r="H19" s="84"/>
      <c r="I19" s="84"/>
      <c r="J19" s="121"/>
      <c r="K19" s="121"/>
      <c r="L19" s="121"/>
      <c r="M19" s="121"/>
      <c r="N19" s="146"/>
      <c r="O19" s="84"/>
      <c r="P19" s="84"/>
      <c r="Q19" s="121"/>
      <c r="R19" s="84"/>
      <c r="S19" s="1005"/>
      <c r="T19" s="146"/>
      <c r="U19" s="84"/>
      <c r="V19" s="84"/>
      <c r="W19" s="121"/>
      <c r="X19" s="84"/>
      <c r="Y19" s="1005"/>
      <c r="Z19" s="146"/>
      <c r="AA19" s="84"/>
      <c r="AB19" s="84"/>
      <c r="AC19" s="121"/>
      <c r="AD19" s="121"/>
      <c r="AE19" s="84"/>
      <c r="AF19" s="1005"/>
      <c r="AG19" s="146"/>
      <c r="AH19" s="84"/>
      <c r="AI19" s="84"/>
      <c r="AJ19" s="121"/>
      <c r="AK19" s="121"/>
      <c r="AL19" s="84"/>
      <c r="AM19" s="1013"/>
      <c r="AN19" s="209"/>
      <c r="AO19" s="444" t="str">
        <f t="shared" si="1"/>
        <v/>
      </c>
      <c r="AP19" s="514" t="str">
        <f t="shared" si="3"/>
        <v/>
      </c>
      <c r="AQ19" s="1101">
        <f t="shared" si="4"/>
        <v>0</v>
      </c>
      <c r="AR19" s="1101">
        <f t="shared" si="5"/>
        <v>0</v>
      </c>
      <c r="AS19" s="1101">
        <f t="shared" si="6"/>
        <v>0</v>
      </c>
      <c r="AT19" s="1101">
        <f t="shared" si="7"/>
        <v>0</v>
      </c>
      <c r="AU19" s="1101">
        <f t="shared" si="8"/>
        <v>0</v>
      </c>
      <c r="AV19" s="1101">
        <f t="shared" si="2"/>
        <v>0</v>
      </c>
      <c r="AW19" s="1101">
        <f t="shared" si="9"/>
        <v>0</v>
      </c>
      <c r="AX19" s="1101">
        <f t="shared" si="10"/>
        <v>0</v>
      </c>
      <c r="AY19" s="1101">
        <f t="shared" si="11"/>
        <v>0</v>
      </c>
      <c r="AZ19" s="1101">
        <f t="shared" si="12"/>
        <v>0</v>
      </c>
      <c r="BA19" s="1101">
        <f t="shared" si="13"/>
        <v>0</v>
      </c>
      <c r="BB19" s="1101">
        <f t="shared" si="18"/>
        <v>0</v>
      </c>
      <c r="BC19" s="1101">
        <f t="shared" si="19"/>
        <v>0</v>
      </c>
      <c r="BD19" s="1101">
        <f t="shared" si="20"/>
        <v>0</v>
      </c>
      <c r="BE19" s="1101">
        <f t="shared" si="14"/>
        <v>0</v>
      </c>
      <c r="BF19" s="1101">
        <f t="shared" si="15"/>
        <v>0</v>
      </c>
      <c r="BG19" s="1101">
        <f t="shared" si="16"/>
        <v>0</v>
      </c>
    </row>
    <row r="20" spans="1:59" ht="15" customHeight="1" x14ac:dyDescent="0.2">
      <c r="A20" s="43" t="str">
        <f>IF(C20&lt;&gt;"",設定!$C$4&amp;TEXT(ROW(A20)-7,"00"),"")</f>
        <v/>
      </c>
      <c r="B20" s="44" t="str">
        <f>IF(C20&lt;&gt;"",設定!$D$4,"")</f>
        <v/>
      </c>
      <c r="C20" s="44" t="str">
        <f t="shared" si="17"/>
        <v/>
      </c>
      <c r="D20" s="507" t="str">
        <f>IF(設定!B20&lt;&gt;0,設定!B20,"")</f>
        <v/>
      </c>
      <c r="E20" s="142"/>
      <c r="F20" s="146"/>
      <c r="G20" s="84"/>
      <c r="H20" s="84"/>
      <c r="I20" s="84"/>
      <c r="J20" s="121"/>
      <c r="K20" s="121"/>
      <c r="L20" s="121"/>
      <c r="M20" s="121"/>
      <c r="N20" s="146"/>
      <c r="O20" s="84"/>
      <c r="P20" s="84"/>
      <c r="Q20" s="121"/>
      <c r="R20" s="84"/>
      <c r="S20" s="1005"/>
      <c r="T20" s="146"/>
      <c r="U20" s="84"/>
      <c r="V20" s="84"/>
      <c r="W20" s="121"/>
      <c r="X20" s="84"/>
      <c r="Y20" s="1005"/>
      <c r="Z20" s="146"/>
      <c r="AA20" s="84"/>
      <c r="AB20" s="84"/>
      <c r="AC20" s="121"/>
      <c r="AD20" s="121"/>
      <c r="AE20" s="84"/>
      <c r="AF20" s="1005"/>
      <c r="AG20" s="146"/>
      <c r="AH20" s="84"/>
      <c r="AI20" s="84"/>
      <c r="AJ20" s="121"/>
      <c r="AK20" s="121"/>
      <c r="AL20" s="84"/>
      <c r="AM20" s="1013"/>
      <c r="AN20" s="209"/>
      <c r="AO20" s="444" t="str">
        <f t="shared" si="1"/>
        <v/>
      </c>
      <c r="AP20" s="514" t="str">
        <f t="shared" si="3"/>
        <v/>
      </c>
      <c r="AQ20" s="1101">
        <f t="shared" si="4"/>
        <v>0</v>
      </c>
      <c r="AR20" s="1101">
        <f t="shared" si="5"/>
        <v>0</v>
      </c>
      <c r="AS20" s="1101">
        <f t="shared" si="6"/>
        <v>0</v>
      </c>
      <c r="AT20" s="1101">
        <f t="shared" si="7"/>
        <v>0</v>
      </c>
      <c r="AU20" s="1101">
        <f t="shared" si="8"/>
        <v>0</v>
      </c>
      <c r="AV20" s="1101">
        <f t="shared" si="2"/>
        <v>0</v>
      </c>
      <c r="AW20" s="1101">
        <f t="shared" si="9"/>
        <v>0</v>
      </c>
      <c r="AX20" s="1101">
        <f t="shared" si="10"/>
        <v>0</v>
      </c>
      <c r="AY20" s="1101">
        <f t="shared" si="11"/>
        <v>0</v>
      </c>
      <c r="AZ20" s="1101">
        <f t="shared" si="12"/>
        <v>0</v>
      </c>
      <c r="BA20" s="1101">
        <f t="shared" si="13"/>
        <v>0</v>
      </c>
      <c r="BB20" s="1101">
        <f t="shared" si="18"/>
        <v>0</v>
      </c>
      <c r="BC20" s="1101">
        <f t="shared" si="19"/>
        <v>0</v>
      </c>
      <c r="BD20" s="1101">
        <f t="shared" si="20"/>
        <v>0</v>
      </c>
      <c r="BE20" s="1101">
        <f t="shared" si="14"/>
        <v>0</v>
      </c>
      <c r="BF20" s="1101">
        <f t="shared" si="15"/>
        <v>0</v>
      </c>
      <c r="BG20" s="1101">
        <f t="shared" si="16"/>
        <v>0</v>
      </c>
    </row>
    <row r="21" spans="1:59" ht="15" customHeight="1" x14ac:dyDescent="0.2">
      <c r="A21" s="43" t="str">
        <f>IF(C21&lt;&gt;"",設定!$C$4&amp;TEXT(ROW(A21)-7,"00"),"")</f>
        <v/>
      </c>
      <c r="B21" s="44" t="str">
        <f>IF(C21&lt;&gt;"",設定!$D$4,"")</f>
        <v/>
      </c>
      <c r="C21" s="44" t="str">
        <f t="shared" si="17"/>
        <v/>
      </c>
      <c r="D21" s="507" t="str">
        <f>IF(設定!B21&lt;&gt;0,設定!B21,"")</f>
        <v/>
      </c>
      <c r="E21" s="142"/>
      <c r="F21" s="146"/>
      <c r="G21" s="84"/>
      <c r="H21" s="84"/>
      <c r="I21" s="84"/>
      <c r="J21" s="121"/>
      <c r="K21" s="121"/>
      <c r="L21" s="121"/>
      <c r="M21" s="121"/>
      <c r="N21" s="146"/>
      <c r="O21" s="84"/>
      <c r="P21" s="84"/>
      <c r="Q21" s="121"/>
      <c r="R21" s="84"/>
      <c r="S21" s="1005"/>
      <c r="T21" s="146"/>
      <c r="U21" s="84"/>
      <c r="V21" s="84"/>
      <c r="W21" s="121"/>
      <c r="X21" s="84"/>
      <c r="Y21" s="1005"/>
      <c r="Z21" s="146"/>
      <c r="AA21" s="84"/>
      <c r="AB21" s="84"/>
      <c r="AC21" s="121"/>
      <c r="AD21" s="121"/>
      <c r="AE21" s="84"/>
      <c r="AF21" s="1005"/>
      <c r="AG21" s="146"/>
      <c r="AH21" s="84"/>
      <c r="AI21" s="84"/>
      <c r="AJ21" s="121"/>
      <c r="AK21" s="121"/>
      <c r="AL21" s="84"/>
      <c r="AM21" s="1013"/>
      <c r="AN21" s="209"/>
      <c r="AO21" s="444" t="str">
        <f t="shared" si="1"/>
        <v/>
      </c>
      <c r="AP21" s="514" t="str">
        <f t="shared" si="3"/>
        <v/>
      </c>
      <c r="AQ21" s="1101">
        <f t="shared" si="4"/>
        <v>0</v>
      </c>
      <c r="AR21" s="1101">
        <f t="shared" si="5"/>
        <v>0</v>
      </c>
      <c r="AS21" s="1101">
        <f t="shared" si="6"/>
        <v>0</v>
      </c>
      <c r="AT21" s="1101">
        <f t="shared" si="7"/>
        <v>0</v>
      </c>
      <c r="AU21" s="1101">
        <f t="shared" si="8"/>
        <v>0</v>
      </c>
      <c r="AV21" s="1101">
        <f t="shared" si="2"/>
        <v>0</v>
      </c>
      <c r="AW21" s="1101">
        <f t="shared" si="9"/>
        <v>0</v>
      </c>
      <c r="AX21" s="1101">
        <f t="shared" si="10"/>
        <v>0</v>
      </c>
      <c r="AY21" s="1101">
        <f t="shared" si="11"/>
        <v>0</v>
      </c>
      <c r="AZ21" s="1101">
        <f t="shared" si="12"/>
        <v>0</v>
      </c>
      <c r="BA21" s="1101">
        <f t="shared" si="13"/>
        <v>0</v>
      </c>
      <c r="BB21" s="1101">
        <f t="shared" si="18"/>
        <v>0</v>
      </c>
      <c r="BC21" s="1101">
        <f t="shared" si="19"/>
        <v>0</v>
      </c>
      <c r="BD21" s="1101">
        <f t="shared" si="20"/>
        <v>0</v>
      </c>
      <c r="BE21" s="1101">
        <f t="shared" si="14"/>
        <v>0</v>
      </c>
      <c r="BF21" s="1101">
        <f t="shared" si="15"/>
        <v>0</v>
      </c>
      <c r="BG21" s="1101">
        <f t="shared" si="16"/>
        <v>0</v>
      </c>
    </row>
    <row r="22" spans="1:59" ht="15" customHeight="1" x14ac:dyDescent="0.2">
      <c r="A22" s="107" t="str">
        <f>IF(C22&lt;&gt;"",設定!$C$4&amp;TEXT(ROW(A22)-7,"00"),"")</f>
        <v/>
      </c>
      <c r="B22" s="108" t="str">
        <f>IF(C22&lt;&gt;"",設定!$D$4,"")</f>
        <v/>
      </c>
      <c r="C22" s="108" t="str">
        <f t="shared" si="17"/>
        <v/>
      </c>
      <c r="D22" s="508" t="str">
        <f>IF(設定!B22&lt;&gt;0,設定!B22,"")</f>
        <v/>
      </c>
      <c r="E22" s="144"/>
      <c r="F22" s="147"/>
      <c r="G22" s="86"/>
      <c r="H22" s="86"/>
      <c r="I22" s="86"/>
      <c r="J22" s="122"/>
      <c r="K22" s="122"/>
      <c r="L22" s="122"/>
      <c r="M22" s="122"/>
      <c r="N22" s="147"/>
      <c r="O22" s="86"/>
      <c r="P22" s="86"/>
      <c r="Q22" s="122"/>
      <c r="R22" s="86"/>
      <c r="S22" s="1006"/>
      <c r="T22" s="147"/>
      <c r="U22" s="86"/>
      <c r="V22" s="86"/>
      <c r="W22" s="122"/>
      <c r="X22" s="86"/>
      <c r="Y22" s="1006"/>
      <c r="Z22" s="147"/>
      <c r="AA22" s="86"/>
      <c r="AB22" s="86"/>
      <c r="AC22" s="122"/>
      <c r="AD22" s="122"/>
      <c r="AE22" s="86"/>
      <c r="AF22" s="1006"/>
      <c r="AG22" s="147"/>
      <c r="AH22" s="86"/>
      <c r="AI22" s="86"/>
      <c r="AJ22" s="122"/>
      <c r="AK22" s="122"/>
      <c r="AL22" s="86"/>
      <c r="AM22" s="1014"/>
      <c r="AN22" s="211"/>
      <c r="AO22" s="444" t="str">
        <f t="shared" si="1"/>
        <v/>
      </c>
      <c r="AP22" s="514" t="str">
        <f t="shared" si="3"/>
        <v/>
      </c>
      <c r="AQ22" s="1101">
        <f t="shared" si="4"/>
        <v>0</v>
      </c>
      <c r="AR22" s="1101">
        <f t="shared" si="5"/>
        <v>0</v>
      </c>
      <c r="AS22" s="1101">
        <f t="shared" si="6"/>
        <v>0</v>
      </c>
      <c r="AT22" s="1101">
        <f t="shared" si="7"/>
        <v>0</v>
      </c>
      <c r="AU22" s="1101">
        <f t="shared" si="8"/>
        <v>0</v>
      </c>
      <c r="AV22" s="1101">
        <f t="shared" si="2"/>
        <v>0</v>
      </c>
      <c r="AW22" s="1101">
        <f t="shared" si="9"/>
        <v>0</v>
      </c>
      <c r="AX22" s="1101">
        <f t="shared" si="10"/>
        <v>0</v>
      </c>
      <c r="AY22" s="1101">
        <f t="shared" si="11"/>
        <v>0</v>
      </c>
      <c r="AZ22" s="1101">
        <f t="shared" si="12"/>
        <v>0</v>
      </c>
      <c r="BA22" s="1101">
        <f t="shared" si="13"/>
        <v>0</v>
      </c>
      <c r="BB22" s="1101">
        <f t="shared" si="18"/>
        <v>0</v>
      </c>
      <c r="BC22" s="1101">
        <f t="shared" si="19"/>
        <v>0</v>
      </c>
      <c r="BD22" s="1101">
        <f t="shared" si="20"/>
        <v>0</v>
      </c>
      <c r="BE22" s="1101">
        <f t="shared" si="14"/>
        <v>0</v>
      </c>
      <c r="BF22" s="1101">
        <f t="shared" si="15"/>
        <v>0</v>
      </c>
      <c r="BG22" s="1101">
        <f t="shared" si="16"/>
        <v>0</v>
      </c>
    </row>
    <row r="23" spans="1:59" ht="15" customHeight="1" x14ac:dyDescent="0.2">
      <c r="A23" s="105" t="str">
        <f>IF(C23&lt;&gt;"",設定!$C$4&amp;TEXT(ROW(A23)-7,"00"),"")</f>
        <v/>
      </c>
      <c r="B23" s="106" t="str">
        <f>IF(C23&lt;&gt;"",設定!$D$4,"")</f>
        <v/>
      </c>
      <c r="C23" s="106" t="str">
        <f t="shared" si="17"/>
        <v/>
      </c>
      <c r="D23" s="509" t="str">
        <f>IF(設定!B23&lt;&gt;0,設定!B23,"")</f>
        <v/>
      </c>
      <c r="E23" s="128"/>
      <c r="F23" s="148"/>
      <c r="G23" s="88"/>
      <c r="H23" s="88"/>
      <c r="I23" s="88"/>
      <c r="J23" s="123"/>
      <c r="K23" s="123"/>
      <c r="L23" s="123"/>
      <c r="M23" s="123"/>
      <c r="N23" s="148"/>
      <c r="O23" s="88"/>
      <c r="P23" s="88"/>
      <c r="Q23" s="123"/>
      <c r="R23" s="88"/>
      <c r="S23" s="1007"/>
      <c r="T23" s="148"/>
      <c r="U23" s="88"/>
      <c r="V23" s="88"/>
      <c r="W23" s="123"/>
      <c r="X23" s="88"/>
      <c r="Y23" s="1007"/>
      <c r="Z23" s="148"/>
      <c r="AA23" s="88"/>
      <c r="AB23" s="88"/>
      <c r="AC23" s="123"/>
      <c r="AD23" s="123"/>
      <c r="AE23" s="88"/>
      <c r="AF23" s="1007"/>
      <c r="AG23" s="148"/>
      <c r="AH23" s="88"/>
      <c r="AI23" s="88"/>
      <c r="AJ23" s="123"/>
      <c r="AK23" s="123"/>
      <c r="AL23" s="88"/>
      <c r="AM23" s="1015"/>
      <c r="AN23" s="208"/>
      <c r="AO23" s="444" t="str">
        <f t="shared" si="1"/>
        <v/>
      </c>
      <c r="AP23" s="514" t="str">
        <f t="shared" si="3"/>
        <v/>
      </c>
      <c r="AQ23" s="1101">
        <f t="shared" si="4"/>
        <v>0</v>
      </c>
      <c r="AR23" s="1101">
        <f t="shared" si="5"/>
        <v>0</v>
      </c>
      <c r="AS23" s="1101">
        <f t="shared" si="6"/>
        <v>0</v>
      </c>
      <c r="AT23" s="1101">
        <f t="shared" si="7"/>
        <v>0</v>
      </c>
      <c r="AU23" s="1101">
        <f t="shared" si="8"/>
        <v>0</v>
      </c>
      <c r="AV23" s="1101">
        <f t="shared" si="2"/>
        <v>0</v>
      </c>
      <c r="AW23" s="1101">
        <f t="shared" si="9"/>
        <v>0</v>
      </c>
      <c r="AX23" s="1101">
        <f t="shared" si="10"/>
        <v>0</v>
      </c>
      <c r="AY23" s="1101">
        <f t="shared" si="11"/>
        <v>0</v>
      </c>
      <c r="AZ23" s="1101">
        <f t="shared" si="12"/>
        <v>0</v>
      </c>
      <c r="BA23" s="1101">
        <f t="shared" si="13"/>
        <v>0</v>
      </c>
      <c r="BB23" s="1101">
        <f t="shared" si="18"/>
        <v>0</v>
      </c>
      <c r="BC23" s="1101">
        <f t="shared" si="19"/>
        <v>0</v>
      </c>
      <c r="BD23" s="1101">
        <f t="shared" si="20"/>
        <v>0</v>
      </c>
      <c r="BE23" s="1101">
        <f t="shared" si="14"/>
        <v>0</v>
      </c>
      <c r="BF23" s="1101">
        <f t="shared" si="15"/>
        <v>0</v>
      </c>
      <c r="BG23" s="1101">
        <f t="shared" si="16"/>
        <v>0</v>
      </c>
    </row>
    <row r="24" spans="1:59" ht="15" customHeight="1" x14ac:dyDescent="0.2">
      <c r="A24" s="43" t="str">
        <f>IF(C24&lt;&gt;"",設定!$C$4&amp;TEXT(ROW(A24)-7,"00"),"")</f>
        <v/>
      </c>
      <c r="B24" s="44" t="str">
        <f>IF(C24&lt;&gt;"",設定!$D$4,"")</f>
        <v/>
      </c>
      <c r="C24" s="44" t="str">
        <f t="shared" si="17"/>
        <v/>
      </c>
      <c r="D24" s="507" t="str">
        <f>IF(設定!B24&lt;&gt;0,設定!B24,"")</f>
        <v/>
      </c>
      <c r="E24" s="142"/>
      <c r="F24" s="146"/>
      <c r="G24" s="84"/>
      <c r="H24" s="84"/>
      <c r="I24" s="84"/>
      <c r="J24" s="121"/>
      <c r="K24" s="121"/>
      <c r="L24" s="121"/>
      <c r="M24" s="121"/>
      <c r="N24" s="146"/>
      <c r="O24" s="84"/>
      <c r="P24" s="84"/>
      <c r="Q24" s="121"/>
      <c r="R24" s="84"/>
      <c r="S24" s="1005"/>
      <c r="T24" s="146"/>
      <c r="U24" s="84"/>
      <c r="V24" s="84"/>
      <c r="W24" s="121"/>
      <c r="X24" s="84"/>
      <c r="Y24" s="1005"/>
      <c r="Z24" s="146"/>
      <c r="AA24" s="84"/>
      <c r="AB24" s="84"/>
      <c r="AC24" s="121"/>
      <c r="AD24" s="121"/>
      <c r="AE24" s="84"/>
      <c r="AF24" s="1005"/>
      <c r="AG24" s="146"/>
      <c r="AH24" s="84"/>
      <c r="AI24" s="84"/>
      <c r="AJ24" s="121"/>
      <c r="AK24" s="121"/>
      <c r="AL24" s="84"/>
      <c r="AM24" s="1013"/>
      <c r="AN24" s="209"/>
      <c r="AO24" s="444" t="str">
        <f t="shared" si="1"/>
        <v/>
      </c>
      <c r="AP24" s="514" t="str">
        <f t="shared" si="3"/>
        <v/>
      </c>
      <c r="AQ24" s="1101">
        <f t="shared" si="4"/>
        <v>0</v>
      </c>
      <c r="AR24" s="1101">
        <f t="shared" si="5"/>
        <v>0</v>
      </c>
      <c r="AS24" s="1101">
        <f t="shared" si="6"/>
        <v>0</v>
      </c>
      <c r="AT24" s="1101">
        <f t="shared" si="7"/>
        <v>0</v>
      </c>
      <c r="AU24" s="1101">
        <f t="shared" si="8"/>
        <v>0</v>
      </c>
      <c r="AV24" s="1101">
        <f t="shared" si="2"/>
        <v>0</v>
      </c>
      <c r="AW24" s="1101">
        <f t="shared" si="9"/>
        <v>0</v>
      </c>
      <c r="AX24" s="1101">
        <f t="shared" si="10"/>
        <v>0</v>
      </c>
      <c r="AY24" s="1101">
        <f t="shared" si="11"/>
        <v>0</v>
      </c>
      <c r="AZ24" s="1101">
        <f t="shared" si="12"/>
        <v>0</v>
      </c>
      <c r="BA24" s="1101">
        <f t="shared" si="13"/>
        <v>0</v>
      </c>
      <c r="BB24" s="1101">
        <f t="shared" si="18"/>
        <v>0</v>
      </c>
      <c r="BC24" s="1101">
        <f t="shared" si="19"/>
        <v>0</v>
      </c>
      <c r="BD24" s="1101">
        <f t="shared" si="20"/>
        <v>0</v>
      </c>
      <c r="BE24" s="1101">
        <f t="shared" si="14"/>
        <v>0</v>
      </c>
      <c r="BF24" s="1101">
        <f t="shared" si="15"/>
        <v>0</v>
      </c>
      <c r="BG24" s="1101">
        <f t="shared" si="16"/>
        <v>0</v>
      </c>
    </row>
    <row r="25" spans="1:59" ht="15" customHeight="1" x14ac:dyDescent="0.2">
      <c r="A25" s="43" t="str">
        <f>IF(C25&lt;&gt;"",設定!$C$4&amp;TEXT(ROW(A25)-7,"00"),"")</f>
        <v/>
      </c>
      <c r="B25" s="44" t="str">
        <f>IF(C25&lt;&gt;"",設定!$D$4,"")</f>
        <v/>
      </c>
      <c r="C25" s="44" t="str">
        <f t="shared" si="17"/>
        <v/>
      </c>
      <c r="D25" s="507" t="str">
        <f>IF(設定!B25&lt;&gt;0,設定!B25,"")</f>
        <v/>
      </c>
      <c r="E25" s="142"/>
      <c r="F25" s="146"/>
      <c r="G25" s="84"/>
      <c r="H25" s="84"/>
      <c r="I25" s="84"/>
      <c r="J25" s="121"/>
      <c r="K25" s="121"/>
      <c r="L25" s="121"/>
      <c r="M25" s="121"/>
      <c r="N25" s="146"/>
      <c r="O25" s="84"/>
      <c r="P25" s="84"/>
      <c r="Q25" s="121"/>
      <c r="R25" s="84"/>
      <c r="S25" s="1005"/>
      <c r="T25" s="146"/>
      <c r="U25" s="84"/>
      <c r="V25" s="84"/>
      <c r="W25" s="121"/>
      <c r="X25" s="84"/>
      <c r="Y25" s="1005"/>
      <c r="Z25" s="146"/>
      <c r="AA25" s="84"/>
      <c r="AB25" s="84"/>
      <c r="AC25" s="121"/>
      <c r="AD25" s="121"/>
      <c r="AE25" s="84"/>
      <c r="AF25" s="1005"/>
      <c r="AG25" s="146"/>
      <c r="AH25" s="84"/>
      <c r="AI25" s="84"/>
      <c r="AJ25" s="121"/>
      <c r="AK25" s="121"/>
      <c r="AL25" s="84"/>
      <c r="AM25" s="1013"/>
      <c r="AN25" s="209"/>
      <c r="AO25" s="444" t="str">
        <f t="shared" si="1"/>
        <v/>
      </c>
      <c r="AP25" s="514" t="str">
        <f t="shared" si="3"/>
        <v/>
      </c>
      <c r="AQ25" s="1101">
        <f t="shared" si="4"/>
        <v>0</v>
      </c>
      <c r="AR25" s="1101">
        <f t="shared" si="5"/>
        <v>0</v>
      </c>
      <c r="AS25" s="1101">
        <f t="shared" si="6"/>
        <v>0</v>
      </c>
      <c r="AT25" s="1101">
        <f t="shared" si="7"/>
        <v>0</v>
      </c>
      <c r="AU25" s="1101">
        <f t="shared" si="8"/>
        <v>0</v>
      </c>
      <c r="AV25" s="1101">
        <f t="shared" si="2"/>
        <v>0</v>
      </c>
      <c r="AW25" s="1101">
        <f t="shared" si="9"/>
        <v>0</v>
      </c>
      <c r="AX25" s="1101">
        <f t="shared" si="10"/>
        <v>0</v>
      </c>
      <c r="AY25" s="1101">
        <f t="shared" si="11"/>
        <v>0</v>
      </c>
      <c r="AZ25" s="1101">
        <f t="shared" si="12"/>
        <v>0</v>
      </c>
      <c r="BA25" s="1101">
        <f t="shared" si="13"/>
        <v>0</v>
      </c>
      <c r="BB25" s="1101">
        <f t="shared" si="18"/>
        <v>0</v>
      </c>
      <c r="BC25" s="1101">
        <f t="shared" si="19"/>
        <v>0</v>
      </c>
      <c r="BD25" s="1101">
        <f t="shared" si="20"/>
        <v>0</v>
      </c>
      <c r="BE25" s="1101">
        <f t="shared" si="14"/>
        <v>0</v>
      </c>
      <c r="BF25" s="1101">
        <f t="shared" si="15"/>
        <v>0</v>
      </c>
      <c r="BG25" s="1101">
        <f t="shared" si="16"/>
        <v>0</v>
      </c>
    </row>
    <row r="26" spans="1:59" ht="15" customHeight="1" x14ac:dyDescent="0.2">
      <c r="A26" s="43" t="str">
        <f>IF(C26&lt;&gt;"",設定!$C$4&amp;TEXT(ROW(A26)-7,"00"),"")</f>
        <v/>
      </c>
      <c r="B26" s="44" t="str">
        <f>IF(C26&lt;&gt;"",設定!$D$4,"")</f>
        <v/>
      </c>
      <c r="C26" s="44" t="str">
        <f t="shared" si="17"/>
        <v/>
      </c>
      <c r="D26" s="507" t="str">
        <f>IF(設定!B26&lt;&gt;0,設定!B26,"")</f>
        <v/>
      </c>
      <c r="E26" s="142"/>
      <c r="F26" s="146"/>
      <c r="G26" s="84"/>
      <c r="H26" s="84"/>
      <c r="I26" s="84"/>
      <c r="J26" s="121"/>
      <c r="K26" s="121"/>
      <c r="L26" s="121"/>
      <c r="M26" s="121"/>
      <c r="N26" s="146"/>
      <c r="O26" s="84"/>
      <c r="P26" s="84"/>
      <c r="Q26" s="121"/>
      <c r="R26" s="84"/>
      <c r="S26" s="1005"/>
      <c r="T26" s="146"/>
      <c r="U26" s="84"/>
      <c r="V26" s="84"/>
      <c r="W26" s="121"/>
      <c r="X26" s="84"/>
      <c r="Y26" s="1005"/>
      <c r="Z26" s="146"/>
      <c r="AA26" s="84"/>
      <c r="AB26" s="84"/>
      <c r="AC26" s="121"/>
      <c r="AD26" s="121"/>
      <c r="AE26" s="84"/>
      <c r="AF26" s="1005"/>
      <c r="AG26" s="146"/>
      <c r="AH26" s="84"/>
      <c r="AI26" s="84"/>
      <c r="AJ26" s="121"/>
      <c r="AK26" s="121"/>
      <c r="AL26" s="84"/>
      <c r="AM26" s="1013"/>
      <c r="AN26" s="209"/>
      <c r="AO26" s="444" t="str">
        <f t="shared" si="1"/>
        <v/>
      </c>
      <c r="AP26" s="514" t="str">
        <f t="shared" si="3"/>
        <v/>
      </c>
      <c r="AQ26" s="1101">
        <f t="shared" si="4"/>
        <v>0</v>
      </c>
      <c r="AR26" s="1101">
        <f t="shared" si="5"/>
        <v>0</v>
      </c>
      <c r="AS26" s="1101">
        <f t="shared" si="6"/>
        <v>0</v>
      </c>
      <c r="AT26" s="1101">
        <f t="shared" si="7"/>
        <v>0</v>
      </c>
      <c r="AU26" s="1101">
        <f t="shared" si="8"/>
        <v>0</v>
      </c>
      <c r="AV26" s="1101">
        <f t="shared" si="2"/>
        <v>0</v>
      </c>
      <c r="AW26" s="1101">
        <f t="shared" si="9"/>
        <v>0</v>
      </c>
      <c r="AX26" s="1101">
        <f t="shared" si="10"/>
        <v>0</v>
      </c>
      <c r="AY26" s="1101">
        <f t="shared" si="11"/>
        <v>0</v>
      </c>
      <c r="AZ26" s="1101">
        <f t="shared" si="12"/>
        <v>0</v>
      </c>
      <c r="BA26" s="1101">
        <f t="shared" si="13"/>
        <v>0</v>
      </c>
      <c r="BB26" s="1101">
        <f t="shared" si="18"/>
        <v>0</v>
      </c>
      <c r="BC26" s="1101">
        <f t="shared" si="19"/>
        <v>0</v>
      </c>
      <c r="BD26" s="1101">
        <f t="shared" si="20"/>
        <v>0</v>
      </c>
      <c r="BE26" s="1101">
        <f t="shared" si="14"/>
        <v>0</v>
      </c>
      <c r="BF26" s="1101">
        <f t="shared" si="15"/>
        <v>0</v>
      </c>
      <c r="BG26" s="1101">
        <f t="shared" si="16"/>
        <v>0</v>
      </c>
    </row>
    <row r="27" spans="1:59" ht="15" customHeight="1" x14ac:dyDescent="0.2">
      <c r="A27" s="107" t="str">
        <f>IF(C27&lt;&gt;"",設定!$C$4&amp;TEXT(ROW(A27)-7,"00"),"")</f>
        <v/>
      </c>
      <c r="B27" s="108" t="str">
        <f>IF(C27&lt;&gt;"",設定!$D$4,"")</f>
        <v/>
      </c>
      <c r="C27" s="108" t="str">
        <f t="shared" si="17"/>
        <v/>
      </c>
      <c r="D27" s="508" t="str">
        <f>IF(設定!B27&lt;&gt;0,設定!B27,"")</f>
        <v/>
      </c>
      <c r="E27" s="144"/>
      <c r="F27" s="147"/>
      <c r="G27" s="86"/>
      <c r="H27" s="86"/>
      <c r="I27" s="86"/>
      <c r="J27" s="122"/>
      <c r="K27" s="122"/>
      <c r="L27" s="122"/>
      <c r="M27" s="122"/>
      <c r="N27" s="147"/>
      <c r="O27" s="86"/>
      <c r="P27" s="86"/>
      <c r="Q27" s="122"/>
      <c r="R27" s="86"/>
      <c r="S27" s="1006"/>
      <c r="T27" s="147"/>
      <c r="U27" s="86"/>
      <c r="V27" s="86"/>
      <c r="W27" s="122"/>
      <c r="X27" s="86"/>
      <c r="Y27" s="1006"/>
      <c r="Z27" s="147"/>
      <c r="AA27" s="86"/>
      <c r="AB27" s="86"/>
      <c r="AC27" s="122"/>
      <c r="AD27" s="122"/>
      <c r="AE27" s="86"/>
      <c r="AF27" s="1006"/>
      <c r="AG27" s="147"/>
      <c r="AH27" s="86"/>
      <c r="AI27" s="86"/>
      <c r="AJ27" s="122"/>
      <c r="AK27" s="122"/>
      <c r="AL27" s="86"/>
      <c r="AM27" s="1014"/>
      <c r="AN27" s="211"/>
      <c r="AO27" s="444" t="str">
        <f t="shared" si="1"/>
        <v/>
      </c>
      <c r="AP27" s="514" t="str">
        <f t="shared" si="3"/>
        <v/>
      </c>
      <c r="AQ27" s="1101">
        <f t="shared" si="4"/>
        <v>0</v>
      </c>
      <c r="AR27" s="1101">
        <f t="shared" si="5"/>
        <v>0</v>
      </c>
      <c r="AS27" s="1101">
        <f t="shared" si="6"/>
        <v>0</v>
      </c>
      <c r="AT27" s="1101">
        <f t="shared" si="7"/>
        <v>0</v>
      </c>
      <c r="AU27" s="1101">
        <f t="shared" si="8"/>
        <v>0</v>
      </c>
      <c r="AV27" s="1101">
        <f t="shared" si="2"/>
        <v>0</v>
      </c>
      <c r="AW27" s="1101">
        <f t="shared" si="9"/>
        <v>0</v>
      </c>
      <c r="AX27" s="1101">
        <f t="shared" si="10"/>
        <v>0</v>
      </c>
      <c r="AY27" s="1101">
        <f t="shared" si="11"/>
        <v>0</v>
      </c>
      <c r="AZ27" s="1101">
        <f t="shared" si="12"/>
        <v>0</v>
      </c>
      <c r="BA27" s="1101">
        <f t="shared" si="13"/>
        <v>0</v>
      </c>
      <c r="BB27" s="1101">
        <f t="shared" si="18"/>
        <v>0</v>
      </c>
      <c r="BC27" s="1101">
        <f t="shared" si="19"/>
        <v>0</v>
      </c>
      <c r="BD27" s="1101">
        <f t="shared" si="20"/>
        <v>0</v>
      </c>
      <c r="BE27" s="1101">
        <f t="shared" si="14"/>
        <v>0</v>
      </c>
      <c r="BF27" s="1101">
        <f t="shared" si="15"/>
        <v>0</v>
      </c>
      <c r="BG27" s="1101">
        <f t="shared" si="16"/>
        <v>0</v>
      </c>
    </row>
    <row r="28" spans="1:59" ht="15" customHeight="1" x14ac:dyDescent="0.2">
      <c r="A28" s="105" t="str">
        <f>IF(C28&lt;&gt;"",設定!$C$4&amp;TEXT(ROW(A28)-7,"00"),"")</f>
        <v/>
      </c>
      <c r="B28" s="106" t="str">
        <f>IF(C28&lt;&gt;"",設定!$D$4,"")</f>
        <v/>
      </c>
      <c r="C28" s="106" t="str">
        <f t="shared" si="17"/>
        <v/>
      </c>
      <c r="D28" s="509" t="str">
        <f>IF(設定!B28&lt;&gt;0,設定!B28,"")</f>
        <v/>
      </c>
      <c r="E28" s="128"/>
      <c r="F28" s="148"/>
      <c r="G28" s="88"/>
      <c r="H28" s="88"/>
      <c r="I28" s="88"/>
      <c r="J28" s="123"/>
      <c r="K28" s="123"/>
      <c r="L28" s="123"/>
      <c r="M28" s="123"/>
      <c r="N28" s="148"/>
      <c r="O28" s="88"/>
      <c r="P28" s="88"/>
      <c r="Q28" s="123"/>
      <c r="R28" s="88"/>
      <c r="S28" s="1007"/>
      <c r="T28" s="148"/>
      <c r="U28" s="88"/>
      <c r="V28" s="88"/>
      <c r="W28" s="123"/>
      <c r="X28" s="88"/>
      <c r="Y28" s="1007"/>
      <c r="Z28" s="148"/>
      <c r="AA28" s="88"/>
      <c r="AB28" s="88"/>
      <c r="AC28" s="123"/>
      <c r="AD28" s="123"/>
      <c r="AE28" s="88"/>
      <c r="AF28" s="1007"/>
      <c r="AG28" s="148"/>
      <c r="AH28" s="88"/>
      <c r="AI28" s="88"/>
      <c r="AJ28" s="123"/>
      <c r="AK28" s="123"/>
      <c r="AL28" s="88"/>
      <c r="AM28" s="1015"/>
      <c r="AN28" s="208"/>
      <c r="AO28" s="444" t="str">
        <f t="shared" si="1"/>
        <v/>
      </c>
      <c r="AP28" s="514" t="str">
        <f t="shared" si="3"/>
        <v/>
      </c>
      <c r="AQ28" s="1101">
        <f t="shared" si="4"/>
        <v>0</v>
      </c>
      <c r="AR28" s="1101">
        <f t="shared" si="5"/>
        <v>0</v>
      </c>
      <c r="AS28" s="1101">
        <f t="shared" si="6"/>
        <v>0</v>
      </c>
      <c r="AT28" s="1101">
        <f t="shared" si="7"/>
        <v>0</v>
      </c>
      <c r="AU28" s="1101">
        <f t="shared" si="8"/>
        <v>0</v>
      </c>
      <c r="AV28" s="1101">
        <f t="shared" si="2"/>
        <v>0</v>
      </c>
      <c r="AW28" s="1101">
        <f t="shared" si="9"/>
        <v>0</v>
      </c>
      <c r="AX28" s="1101">
        <f t="shared" si="10"/>
        <v>0</v>
      </c>
      <c r="AY28" s="1101">
        <f t="shared" si="11"/>
        <v>0</v>
      </c>
      <c r="AZ28" s="1101">
        <f t="shared" si="12"/>
        <v>0</v>
      </c>
      <c r="BA28" s="1101">
        <f t="shared" si="13"/>
        <v>0</v>
      </c>
      <c r="BB28" s="1101">
        <f t="shared" si="18"/>
        <v>0</v>
      </c>
      <c r="BC28" s="1101">
        <f t="shared" si="19"/>
        <v>0</v>
      </c>
      <c r="BD28" s="1101">
        <f t="shared" si="20"/>
        <v>0</v>
      </c>
      <c r="BE28" s="1101">
        <f t="shared" si="14"/>
        <v>0</v>
      </c>
      <c r="BF28" s="1101">
        <f t="shared" si="15"/>
        <v>0</v>
      </c>
      <c r="BG28" s="1101">
        <f t="shared" si="16"/>
        <v>0</v>
      </c>
    </row>
    <row r="29" spans="1:59" ht="15" customHeight="1" x14ac:dyDescent="0.2">
      <c r="A29" s="43" t="str">
        <f>IF(C29&lt;&gt;"",設定!$C$4&amp;TEXT(ROW(A29)-7,"00"),"")</f>
        <v/>
      </c>
      <c r="B29" s="44" t="str">
        <f>IF(C29&lt;&gt;"",設定!$D$4,"")</f>
        <v/>
      </c>
      <c r="C29" s="44" t="str">
        <f t="shared" si="17"/>
        <v/>
      </c>
      <c r="D29" s="507" t="str">
        <f>IF(設定!B29&lt;&gt;0,設定!B29,"")</f>
        <v/>
      </c>
      <c r="E29" s="142"/>
      <c r="F29" s="146"/>
      <c r="G29" s="84"/>
      <c r="H29" s="84"/>
      <c r="I29" s="84"/>
      <c r="J29" s="121"/>
      <c r="K29" s="121"/>
      <c r="L29" s="121"/>
      <c r="M29" s="121"/>
      <c r="N29" s="146"/>
      <c r="O29" s="84"/>
      <c r="P29" s="84"/>
      <c r="Q29" s="121"/>
      <c r="R29" s="84"/>
      <c r="S29" s="1005"/>
      <c r="T29" s="146"/>
      <c r="U29" s="84"/>
      <c r="V29" s="84"/>
      <c r="W29" s="121"/>
      <c r="X29" s="84"/>
      <c r="Y29" s="1005"/>
      <c r="Z29" s="146"/>
      <c r="AA29" s="84"/>
      <c r="AB29" s="84"/>
      <c r="AC29" s="121"/>
      <c r="AD29" s="121"/>
      <c r="AE29" s="84"/>
      <c r="AF29" s="1005"/>
      <c r="AG29" s="146"/>
      <c r="AH29" s="84"/>
      <c r="AI29" s="84"/>
      <c r="AJ29" s="121"/>
      <c r="AK29" s="121"/>
      <c r="AL29" s="84"/>
      <c r="AM29" s="1013"/>
      <c r="AN29" s="209"/>
      <c r="AO29" s="444" t="str">
        <f t="shared" si="1"/>
        <v/>
      </c>
      <c r="AP29" s="514" t="str">
        <f t="shared" si="3"/>
        <v/>
      </c>
      <c r="AQ29" s="1101">
        <f t="shared" si="4"/>
        <v>0</v>
      </c>
      <c r="AR29" s="1101">
        <f t="shared" si="5"/>
        <v>0</v>
      </c>
      <c r="AS29" s="1101">
        <f t="shared" si="6"/>
        <v>0</v>
      </c>
      <c r="AT29" s="1101">
        <f t="shared" si="7"/>
        <v>0</v>
      </c>
      <c r="AU29" s="1101">
        <f t="shared" si="8"/>
        <v>0</v>
      </c>
      <c r="AV29" s="1101">
        <f t="shared" si="2"/>
        <v>0</v>
      </c>
      <c r="AW29" s="1101">
        <f t="shared" si="9"/>
        <v>0</v>
      </c>
      <c r="AX29" s="1101">
        <f t="shared" si="10"/>
        <v>0</v>
      </c>
      <c r="AY29" s="1101">
        <f t="shared" si="11"/>
        <v>0</v>
      </c>
      <c r="AZ29" s="1101">
        <f t="shared" si="12"/>
        <v>0</v>
      </c>
      <c r="BA29" s="1101">
        <f t="shared" si="13"/>
        <v>0</v>
      </c>
      <c r="BB29" s="1101">
        <f t="shared" si="18"/>
        <v>0</v>
      </c>
      <c r="BC29" s="1101">
        <f t="shared" si="19"/>
        <v>0</v>
      </c>
      <c r="BD29" s="1101">
        <f t="shared" si="20"/>
        <v>0</v>
      </c>
      <c r="BE29" s="1101">
        <f t="shared" si="14"/>
        <v>0</v>
      </c>
      <c r="BF29" s="1101">
        <f t="shared" si="15"/>
        <v>0</v>
      </c>
      <c r="BG29" s="1101">
        <f t="shared" si="16"/>
        <v>0</v>
      </c>
    </row>
    <row r="30" spans="1:59" ht="15" customHeight="1" x14ac:dyDescent="0.2">
      <c r="A30" s="43" t="str">
        <f>IF(C30&lt;&gt;"",設定!$C$4&amp;TEXT(ROW(A30)-7,"00"),"")</f>
        <v/>
      </c>
      <c r="B30" s="44" t="str">
        <f>IF(C30&lt;&gt;"",設定!$D$4,"")</f>
        <v/>
      </c>
      <c r="C30" s="44" t="str">
        <f t="shared" si="17"/>
        <v/>
      </c>
      <c r="D30" s="507" t="str">
        <f>IF(設定!B30&lt;&gt;0,設定!B30,"")</f>
        <v/>
      </c>
      <c r="E30" s="142"/>
      <c r="F30" s="146"/>
      <c r="G30" s="84"/>
      <c r="H30" s="84"/>
      <c r="I30" s="84"/>
      <c r="J30" s="121"/>
      <c r="K30" s="121"/>
      <c r="L30" s="121"/>
      <c r="M30" s="121"/>
      <c r="N30" s="146"/>
      <c r="O30" s="84"/>
      <c r="P30" s="84"/>
      <c r="Q30" s="121"/>
      <c r="R30" s="84"/>
      <c r="S30" s="1005"/>
      <c r="T30" s="146"/>
      <c r="U30" s="84"/>
      <c r="V30" s="84"/>
      <c r="W30" s="121"/>
      <c r="X30" s="84"/>
      <c r="Y30" s="1005"/>
      <c r="Z30" s="146"/>
      <c r="AA30" s="84"/>
      <c r="AB30" s="84"/>
      <c r="AC30" s="121"/>
      <c r="AD30" s="121"/>
      <c r="AE30" s="84"/>
      <c r="AF30" s="1005"/>
      <c r="AG30" s="146"/>
      <c r="AH30" s="84"/>
      <c r="AI30" s="84"/>
      <c r="AJ30" s="121"/>
      <c r="AK30" s="121"/>
      <c r="AL30" s="84"/>
      <c r="AM30" s="1013"/>
      <c r="AN30" s="209"/>
      <c r="AO30" s="444" t="str">
        <f t="shared" si="1"/>
        <v/>
      </c>
      <c r="AP30" s="514" t="str">
        <f t="shared" si="3"/>
        <v/>
      </c>
      <c r="AQ30" s="1101">
        <f t="shared" si="4"/>
        <v>0</v>
      </c>
      <c r="AR30" s="1101">
        <f t="shared" si="5"/>
        <v>0</v>
      </c>
      <c r="AS30" s="1101">
        <f t="shared" si="6"/>
        <v>0</v>
      </c>
      <c r="AT30" s="1101">
        <f t="shared" si="7"/>
        <v>0</v>
      </c>
      <c r="AU30" s="1101">
        <f t="shared" si="8"/>
        <v>0</v>
      </c>
      <c r="AV30" s="1101">
        <f t="shared" si="2"/>
        <v>0</v>
      </c>
      <c r="AW30" s="1101">
        <f t="shared" si="9"/>
        <v>0</v>
      </c>
      <c r="AX30" s="1101">
        <f t="shared" si="10"/>
        <v>0</v>
      </c>
      <c r="AY30" s="1101">
        <f t="shared" si="11"/>
        <v>0</v>
      </c>
      <c r="AZ30" s="1101">
        <f t="shared" si="12"/>
        <v>0</v>
      </c>
      <c r="BA30" s="1101">
        <f t="shared" si="13"/>
        <v>0</v>
      </c>
      <c r="BB30" s="1101">
        <f t="shared" si="18"/>
        <v>0</v>
      </c>
      <c r="BC30" s="1101">
        <f t="shared" si="19"/>
        <v>0</v>
      </c>
      <c r="BD30" s="1101">
        <f t="shared" si="20"/>
        <v>0</v>
      </c>
      <c r="BE30" s="1101">
        <f t="shared" si="14"/>
        <v>0</v>
      </c>
      <c r="BF30" s="1101">
        <f t="shared" si="15"/>
        <v>0</v>
      </c>
      <c r="BG30" s="1101">
        <f t="shared" si="16"/>
        <v>0</v>
      </c>
    </row>
    <row r="31" spans="1:59" ht="15" customHeight="1" x14ac:dyDescent="0.2">
      <c r="A31" s="493" t="str">
        <f>IF(C31&lt;&gt;"",設定!$C$4&amp;TEXT(ROW(A31)-7,"00"),"")</f>
        <v/>
      </c>
      <c r="B31" s="494" t="str">
        <f>IF(C31&lt;&gt;"",設定!$D$4,"")</f>
        <v/>
      </c>
      <c r="C31" s="494" t="str">
        <f t="shared" si="17"/>
        <v/>
      </c>
      <c r="D31" s="507" t="str">
        <f>IF(設定!B31&lt;&gt;0,設定!B31,"")</f>
        <v/>
      </c>
      <c r="E31" s="142"/>
      <c r="F31" s="146"/>
      <c r="G31" s="84"/>
      <c r="H31" s="84"/>
      <c r="I31" s="84"/>
      <c r="J31" s="121"/>
      <c r="K31" s="121"/>
      <c r="L31" s="121"/>
      <c r="M31" s="121"/>
      <c r="N31" s="146"/>
      <c r="O31" s="84"/>
      <c r="P31" s="84"/>
      <c r="Q31" s="121"/>
      <c r="R31" s="84"/>
      <c r="S31" s="1005"/>
      <c r="T31" s="146"/>
      <c r="U31" s="84"/>
      <c r="V31" s="84"/>
      <c r="W31" s="121"/>
      <c r="X31" s="84"/>
      <c r="Y31" s="1005"/>
      <c r="Z31" s="146"/>
      <c r="AA31" s="84"/>
      <c r="AB31" s="84"/>
      <c r="AC31" s="121"/>
      <c r="AD31" s="121"/>
      <c r="AE31" s="84"/>
      <c r="AF31" s="1005"/>
      <c r="AG31" s="146"/>
      <c r="AH31" s="84"/>
      <c r="AI31" s="84"/>
      <c r="AJ31" s="121"/>
      <c r="AK31" s="121"/>
      <c r="AL31" s="84"/>
      <c r="AM31" s="1013"/>
      <c r="AN31" s="209"/>
      <c r="AO31" s="444" t="str">
        <f t="shared" si="1"/>
        <v/>
      </c>
      <c r="AP31" s="514" t="str">
        <f t="shared" si="3"/>
        <v/>
      </c>
      <c r="AQ31" s="1101">
        <f t="shared" si="4"/>
        <v>0</v>
      </c>
      <c r="AR31" s="1101">
        <f t="shared" si="5"/>
        <v>0</v>
      </c>
      <c r="AS31" s="1101">
        <f t="shared" si="6"/>
        <v>0</v>
      </c>
      <c r="AT31" s="1101">
        <f t="shared" si="7"/>
        <v>0</v>
      </c>
      <c r="AU31" s="1101">
        <f t="shared" si="8"/>
        <v>0</v>
      </c>
      <c r="AV31" s="1101">
        <f t="shared" si="2"/>
        <v>0</v>
      </c>
      <c r="AW31" s="1101">
        <f t="shared" si="9"/>
        <v>0</v>
      </c>
      <c r="AX31" s="1101">
        <f t="shared" si="10"/>
        <v>0</v>
      </c>
      <c r="AY31" s="1101">
        <f t="shared" si="11"/>
        <v>0</v>
      </c>
      <c r="AZ31" s="1101">
        <f t="shared" si="12"/>
        <v>0</v>
      </c>
      <c r="BA31" s="1101">
        <f t="shared" si="13"/>
        <v>0</v>
      </c>
      <c r="BB31" s="1101">
        <f t="shared" si="18"/>
        <v>0</v>
      </c>
      <c r="BC31" s="1101">
        <f t="shared" si="19"/>
        <v>0</v>
      </c>
      <c r="BD31" s="1101">
        <f t="shared" si="20"/>
        <v>0</v>
      </c>
      <c r="BE31" s="1101">
        <f t="shared" si="14"/>
        <v>0</v>
      </c>
      <c r="BF31" s="1101">
        <f t="shared" si="15"/>
        <v>0</v>
      </c>
      <c r="BG31" s="1101">
        <f t="shared" si="16"/>
        <v>0</v>
      </c>
    </row>
    <row r="32" spans="1:59" ht="15" customHeight="1" thickBot="1" x14ac:dyDescent="0.25">
      <c r="A32" s="40" t="str">
        <f>IF(C32&lt;&gt;"",設定!$C$4&amp;TEXT(ROW(A32)-7,"00"),"")</f>
        <v/>
      </c>
      <c r="B32" s="42" t="str">
        <f>IF(C32&lt;&gt;"",設定!$D$4,"")</f>
        <v/>
      </c>
      <c r="C32" s="42" t="str">
        <f t="shared" si="17"/>
        <v/>
      </c>
      <c r="D32" s="512" t="str">
        <f>IF(設定!B32&lt;&gt;0,設定!B32,"")</f>
        <v/>
      </c>
      <c r="E32" s="733"/>
      <c r="F32" s="151"/>
      <c r="G32" s="93"/>
      <c r="H32" s="93"/>
      <c r="I32" s="93"/>
      <c r="J32" s="126"/>
      <c r="K32" s="126"/>
      <c r="L32" s="126"/>
      <c r="M32" s="126"/>
      <c r="N32" s="151"/>
      <c r="O32" s="93"/>
      <c r="P32" s="93"/>
      <c r="Q32" s="126"/>
      <c r="R32" s="93"/>
      <c r="S32" s="1010"/>
      <c r="T32" s="151"/>
      <c r="U32" s="93"/>
      <c r="V32" s="93"/>
      <c r="W32" s="126"/>
      <c r="X32" s="93"/>
      <c r="Y32" s="1010"/>
      <c r="Z32" s="151"/>
      <c r="AA32" s="93"/>
      <c r="AB32" s="93"/>
      <c r="AC32" s="126"/>
      <c r="AD32" s="126"/>
      <c r="AE32" s="93"/>
      <c r="AF32" s="1010"/>
      <c r="AG32" s="151"/>
      <c r="AH32" s="93"/>
      <c r="AI32" s="93"/>
      <c r="AJ32" s="126"/>
      <c r="AK32" s="126"/>
      <c r="AL32" s="93"/>
      <c r="AM32" s="1018"/>
      <c r="AN32" s="210"/>
      <c r="AO32" s="444" t="str">
        <f t="shared" si="1"/>
        <v/>
      </c>
      <c r="AP32" s="514" t="str">
        <f t="shared" si="3"/>
        <v/>
      </c>
      <c r="AQ32" s="1101">
        <f t="shared" si="4"/>
        <v>0</v>
      </c>
      <c r="AR32" s="1101">
        <f t="shared" si="5"/>
        <v>0</v>
      </c>
      <c r="AS32" s="1101">
        <f t="shared" si="6"/>
        <v>0</v>
      </c>
      <c r="AT32" s="1101">
        <f t="shared" si="7"/>
        <v>0</v>
      </c>
      <c r="AU32" s="1101">
        <f t="shared" si="8"/>
        <v>0</v>
      </c>
      <c r="AV32" s="1101">
        <f t="shared" si="2"/>
        <v>0</v>
      </c>
      <c r="AW32" s="1101">
        <f t="shared" si="9"/>
        <v>0</v>
      </c>
      <c r="AX32" s="1101">
        <f t="shared" si="10"/>
        <v>0</v>
      </c>
      <c r="AY32" s="1101">
        <f t="shared" si="11"/>
        <v>0</v>
      </c>
      <c r="AZ32" s="1101">
        <f t="shared" si="12"/>
        <v>0</v>
      </c>
      <c r="BA32" s="1101">
        <f t="shared" si="13"/>
        <v>0</v>
      </c>
      <c r="BB32" s="1101">
        <f t="shared" si="18"/>
        <v>0</v>
      </c>
      <c r="BC32" s="1101">
        <f t="shared" si="19"/>
        <v>0</v>
      </c>
      <c r="BD32" s="1101">
        <f t="shared" si="20"/>
        <v>0</v>
      </c>
      <c r="BE32" s="1101">
        <f t="shared" si="14"/>
        <v>0</v>
      </c>
      <c r="BF32" s="1101">
        <f t="shared" si="15"/>
        <v>0</v>
      </c>
      <c r="BG32" s="1101">
        <f t="shared" si="16"/>
        <v>0</v>
      </c>
    </row>
    <row r="33" spans="40:40" x14ac:dyDescent="0.2">
      <c r="AN33" s="834"/>
    </row>
    <row r="1048574" spans="5:5" ht="11.4" thickBot="1" x14ac:dyDescent="0.25"/>
    <row r="1048575" spans="5:5" x14ac:dyDescent="0.2">
      <c r="E1048575" s="834"/>
    </row>
  </sheetData>
  <sheetProtection algorithmName="SHA-512" hashValue="Oc4EukypweZ6rv5izl2Q8LBkwtLKuQdBd7Sd9AzlZxi8oCG6NkPi8MUiC07kawi5w494OUKr1dCMLNICFgqNxg==" saltValue="Yq12UcK22/+Ae1jjm6FuxQ==" spinCount="100000" sheet="1" objects="1" scenarios="1"/>
  <mergeCells count="5">
    <mergeCell ref="F3:M3"/>
    <mergeCell ref="N3:R3"/>
    <mergeCell ref="AG3:AL3"/>
    <mergeCell ref="Z3:AE3"/>
    <mergeCell ref="T3:X3"/>
  </mergeCells>
  <phoneticPr fontId="2"/>
  <conditionalFormatting sqref="D8:AN32">
    <cfRule type="expression" dxfId="292" priority="8">
      <formula>$C8=""</formula>
    </cfRule>
  </conditionalFormatting>
  <conditionalFormatting sqref="E3:E4">
    <cfRule type="containsText" dxfId="291" priority="68" operator="containsText" text="未入力">
      <formula>NOT(ISERROR(SEARCH("未入力",E3)))</formula>
    </cfRule>
  </conditionalFormatting>
  <conditionalFormatting sqref="E7:Y32">
    <cfRule type="expression" dxfId="290" priority="6">
      <formula>$BB7&gt;0</formula>
    </cfRule>
  </conditionalFormatting>
  <conditionalFormatting sqref="F3">
    <cfRule type="containsText" dxfId="289" priority="57" operator="containsText" text="未入力">
      <formula>NOT(ISERROR(SEARCH("未入力",F3)))</formula>
    </cfRule>
  </conditionalFormatting>
  <conditionalFormatting sqref="F7:AM32">
    <cfRule type="expression" dxfId="288" priority="9">
      <formula>$E7=""</formula>
    </cfRule>
    <cfRule type="expression" dxfId="287" priority="10">
      <formula>$E7="2：行っていない"</formula>
    </cfRule>
  </conditionalFormatting>
  <conditionalFormatting sqref="N3 F4:M4">
    <cfRule type="containsText" dxfId="286" priority="73" operator="containsText" text="未入力">
      <formula>NOT(ISERROR(SEARCH("未入力",F3)))</formula>
    </cfRule>
  </conditionalFormatting>
  <conditionalFormatting sqref="N7:N32 Z7:AF32">
    <cfRule type="expression" dxfId="285" priority="5">
      <formula>$BC7&gt;0</formula>
    </cfRule>
  </conditionalFormatting>
  <conditionalFormatting sqref="O7:O32 AG7:AM32">
    <cfRule type="expression" dxfId="284" priority="4">
      <formula>$BD7&gt;0</formula>
    </cfRule>
  </conditionalFormatting>
  <conditionalFormatting sqref="R7:S32">
    <cfRule type="expression" dxfId="283" priority="3">
      <formula>$BE7&gt;0</formula>
    </cfRule>
  </conditionalFormatting>
  <conditionalFormatting sqref="S7:S32">
    <cfRule type="expression" dxfId="282" priority="15">
      <formula>$R7=""</formula>
    </cfRule>
  </conditionalFormatting>
  <conditionalFormatting sqref="S3:T3">
    <cfRule type="containsText" dxfId="281" priority="48" operator="containsText" text="未入力">
      <formula>NOT(ISERROR(SEARCH("未入力",S3)))</formula>
    </cfRule>
  </conditionalFormatting>
  <conditionalFormatting sqref="Y7:Y32">
    <cfRule type="expression" dxfId="280" priority="19">
      <formula>COUNTA($T7:$X7)=0</formula>
    </cfRule>
  </conditionalFormatting>
  <conditionalFormatting sqref="Y3:Z3">
    <cfRule type="containsText" dxfId="279" priority="35" operator="containsText" text="未入力">
      <formula>NOT(ISERROR(SEARCH("未入力",Y3)))</formula>
    </cfRule>
  </conditionalFormatting>
  <conditionalFormatting sqref="Z7:AF32">
    <cfRule type="expression" dxfId="278" priority="13">
      <formula>$N7=""</formula>
    </cfRule>
  </conditionalFormatting>
  <conditionalFormatting sqref="AE7:AF32">
    <cfRule type="expression" dxfId="277" priority="2">
      <formula>$BF7&gt;0</formula>
    </cfRule>
  </conditionalFormatting>
  <conditionalFormatting sqref="AF7:AF32">
    <cfRule type="expression" dxfId="276" priority="20">
      <formula>$AE7=""</formula>
    </cfRule>
  </conditionalFormatting>
  <conditionalFormatting sqref="AF3:AG3">
    <cfRule type="containsText" dxfId="275" priority="44" operator="containsText" text="未入力">
      <formula>NOT(ISERROR(SEARCH("未入力",AF3)))</formula>
    </cfRule>
  </conditionalFormatting>
  <conditionalFormatting sqref="AG7:AM32">
    <cfRule type="expression" dxfId="274" priority="18">
      <formula>$O7=""</formula>
    </cfRule>
  </conditionalFormatting>
  <conditionalFormatting sqref="AL7:AM32">
    <cfRule type="expression" dxfId="273" priority="1">
      <formula>$BG7&gt;0</formula>
    </cfRule>
  </conditionalFormatting>
  <conditionalFormatting sqref="AM7:AM32">
    <cfRule type="expression" dxfId="272" priority="21">
      <formula>$AL7=""</formula>
    </cfRule>
  </conditionalFormatting>
  <conditionalFormatting sqref="AM3:AN3">
    <cfRule type="containsText" dxfId="271" priority="43" operator="containsText" text="未入力">
      <formula>NOT(ISERROR(SEARCH("未入力",AM3)))</formula>
    </cfRule>
  </conditionalFormatting>
  <conditionalFormatting sqref="AO7:AO32">
    <cfRule type="containsText" dxfId="270" priority="36" operator="containsText" text="未入力">
      <formula>NOT(ISERROR(SEARCH("未入力",AO7)))</formula>
    </cfRule>
  </conditionalFormatting>
  <conditionalFormatting sqref="AP7:AP32">
    <cfRule type="containsText" dxfId="269" priority="31" operator="containsText" text="入力">
      <formula>NOT(ISERROR(SEARCH("入力",AP7)))</formula>
    </cfRule>
  </conditionalFormatting>
  <dataValidations count="3">
    <dataValidation type="list" imeMode="disabled" allowBlank="1" showInputMessage="1" showErrorMessage="1" error="整数を入力してください。" sqref="AG7:AL32 Z7:AE32 F7:R32 T7:X32" xr:uid="{00000000-0002-0000-0B00-000001000000}">
      <formula1>"○"</formula1>
    </dataValidation>
    <dataValidation type="list" imeMode="disabled" allowBlank="1" showInputMessage="1" showErrorMessage="1" error="整数を入力してください。" sqref="E7:E32" xr:uid="{EEEF81B2-5FDB-49AD-94DF-AA25AE3B92BE}">
      <formula1>"1：行っている,2：行っていない"</formula1>
    </dataValidation>
    <dataValidation type="list" imeMode="disabled" allowBlank="1" showInputMessage="1" showErrorMessage="1" error="整数を入力してください。" sqref="AN7:AN32" xr:uid="{F46FA26E-B8E5-4771-BB87-62DC2C01EC9E}">
      <formula1>"1：行っている,2：行っていない,3：交付に向けた準備段階"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54367-3B62-472F-A33C-73867B1A8C63}">
  <sheetPr>
    <tabColor theme="1" tint="0.499984740745262"/>
  </sheetPr>
  <dimension ref="A1:AG666"/>
  <sheetViews>
    <sheetView workbookViewId="0"/>
    <sheetView workbookViewId="1"/>
  </sheetViews>
  <sheetFormatPr defaultColWidth="9" defaultRowHeight="14.4" x14ac:dyDescent="0.2"/>
  <cols>
    <col min="1" max="1" width="15.6640625" style="873" bestFit="1" customWidth="1"/>
    <col min="2" max="2" width="17.33203125" style="875" customWidth="1"/>
    <col min="3" max="16384" width="9" style="875"/>
  </cols>
  <sheetData>
    <row r="1" spans="1:33" s="873" customFormat="1" x14ac:dyDescent="0.2">
      <c r="A1" s="872" t="s">
        <v>3505</v>
      </c>
      <c r="B1" s="872" t="s">
        <v>2197</v>
      </c>
      <c r="C1" s="872">
        <v>1</v>
      </c>
      <c r="D1" s="872">
        <v>2</v>
      </c>
      <c r="E1" s="872">
        <v>3</v>
      </c>
      <c r="F1" s="872">
        <v>4</v>
      </c>
      <c r="G1" s="872">
        <v>5</v>
      </c>
      <c r="H1" s="872">
        <v>6</v>
      </c>
      <c r="I1" s="872">
        <v>7</v>
      </c>
      <c r="J1" s="872">
        <v>8</v>
      </c>
      <c r="K1" s="872">
        <v>9</v>
      </c>
      <c r="L1" s="872">
        <v>10</v>
      </c>
      <c r="M1" s="872">
        <v>11</v>
      </c>
      <c r="N1" s="872">
        <v>12</v>
      </c>
      <c r="O1" s="872">
        <v>13</v>
      </c>
      <c r="P1" s="872">
        <v>14</v>
      </c>
      <c r="Q1" s="872">
        <v>15</v>
      </c>
      <c r="R1" s="872">
        <v>16</v>
      </c>
      <c r="S1" s="872">
        <v>17</v>
      </c>
      <c r="T1" s="872">
        <v>18</v>
      </c>
      <c r="U1" s="872">
        <v>19</v>
      </c>
      <c r="V1" s="872">
        <v>20</v>
      </c>
      <c r="W1" s="872">
        <v>21</v>
      </c>
      <c r="X1" s="872">
        <v>22</v>
      </c>
      <c r="Y1" s="872">
        <v>23</v>
      </c>
      <c r="Z1" s="877">
        <v>24</v>
      </c>
      <c r="AA1" s="872">
        <v>25</v>
      </c>
      <c r="AB1" s="872">
        <v>26</v>
      </c>
      <c r="AC1" s="872">
        <v>27</v>
      </c>
      <c r="AD1" s="872">
        <v>28</v>
      </c>
      <c r="AE1" s="872">
        <v>29</v>
      </c>
      <c r="AF1" s="872">
        <v>30</v>
      </c>
    </row>
    <row r="2" spans="1:33" x14ac:dyDescent="0.2">
      <c r="A2" s="872" t="s">
        <v>2709</v>
      </c>
      <c r="B2" s="874" t="s">
        <v>2</v>
      </c>
      <c r="C2" s="874" t="s">
        <v>2646</v>
      </c>
      <c r="D2" s="874" t="s">
        <v>1113</v>
      </c>
      <c r="E2" s="874" t="s">
        <v>2647</v>
      </c>
      <c r="F2" s="874" t="s">
        <v>1648</v>
      </c>
      <c r="G2" s="874" t="s">
        <v>1651</v>
      </c>
      <c r="H2" s="874" t="s">
        <v>1643</v>
      </c>
      <c r="I2" s="874" t="s">
        <v>1645</v>
      </c>
      <c r="J2" s="874" t="s">
        <v>1647</v>
      </c>
      <c r="K2" s="874" t="s">
        <v>1650</v>
      </c>
      <c r="L2" s="874" t="s">
        <v>2648</v>
      </c>
      <c r="M2" s="874" t="s">
        <v>1644</v>
      </c>
      <c r="N2" s="874" t="s">
        <v>1649</v>
      </c>
      <c r="O2" s="874" t="s">
        <v>1646</v>
      </c>
      <c r="P2" s="874" t="s">
        <v>2649</v>
      </c>
      <c r="Q2" s="874" t="s">
        <v>2650</v>
      </c>
      <c r="R2" s="874" t="s">
        <v>2651</v>
      </c>
      <c r="S2" s="874" t="s">
        <v>2652</v>
      </c>
      <c r="T2" s="874" t="s">
        <v>2653</v>
      </c>
      <c r="U2" s="874" t="s">
        <v>2654</v>
      </c>
      <c r="V2" s="874" t="s">
        <v>2655</v>
      </c>
      <c r="W2" s="874" t="s">
        <v>2685</v>
      </c>
      <c r="X2" s="874"/>
      <c r="Y2" s="876"/>
      <c r="Z2" s="874"/>
      <c r="AA2" s="874"/>
      <c r="AB2" s="874"/>
      <c r="AC2" s="874"/>
      <c r="AD2" s="874"/>
      <c r="AE2" s="874"/>
      <c r="AF2" s="874"/>
      <c r="AG2" s="875">
        <v>1</v>
      </c>
    </row>
    <row r="3" spans="1:33" x14ac:dyDescent="0.2">
      <c r="A3" s="872" t="s">
        <v>2710</v>
      </c>
      <c r="B3" s="874" t="s">
        <v>3</v>
      </c>
      <c r="C3" s="874" t="s">
        <v>1172</v>
      </c>
      <c r="D3" s="874"/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6"/>
      <c r="AA3" s="874"/>
      <c r="AB3" s="874"/>
      <c r="AC3" s="874"/>
      <c r="AD3" s="874"/>
      <c r="AE3" s="874"/>
      <c r="AF3" s="874"/>
      <c r="AG3" s="875">
        <v>2</v>
      </c>
    </row>
    <row r="4" spans="1:33" x14ac:dyDescent="0.2">
      <c r="A4" s="872" t="s">
        <v>2711</v>
      </c>
      <c r="B4" s="874" t="s">
        <v>4</v>
      </c>
      <c r="C4" s="874" t="s">
        <v>1132</v>
      </c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6"/>
      <c r="AA4" s="874"/>
      <c r="AB4" s="874"/>
      <c r="AC4" s="874"/>
      <c r="AD4" s="874"/>
      <c r="AE4" s="874"/>
      <c r="AF4" s="874"/>
      <c r="AG4" s="875">
        <v>3</v>
      </c>
    </row>
    <row r="5" spans="1:33" x14ac:dyDescent="0.2">
      <c r="A5" s="872" t="s">
        <v>2712</v>
      </c>
      <c r="B5" s="874" t="s">
        <v>5</v>
      </c>
      <c r="C5" s="874" t="s">
        <v>1136</v>
      </c>
      <c r="D5" s="874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  <c r="Y5" s="874"/>
      <c r="Z5" s="876"/>
      <c r="AA5" s="874"/>
      <c r="AB5" s="874"/>
      <c r="AC5" s="874"/>
      <c r="AD5" s="874"/>
      <c r="AE5" s="874"/>
      <c r="AF5" s="874"/>
      <c r="AG5" s="875">
        <v>4</v>
      </c>
    </row>
    <row r="6" spans="1:33" x14ac:dyDescent="0.2">
      <c r="A6" s="872" t="s">
        <v>2713</v>
      </c>
      <c r="B6" s="874" t="s">
        <v>6</v>
      </c>
      <c r="C6" s="874" t="s">
        <v>1642</v>
      </c>
      <c r="D6" s="874"/>
      <c r="E6" s="874"/>
      <c r="F6" s="874"/>
      <c r="G6" s="874"/>
      <c r="H6" s="874"/>
      <c r="I6" s="874"/>
      <c r="J6" s="874"/>
      <c r="K6" s="874"/>
      <c r="L6" s="874"/>
      <c r="M6" s="874"/>
      <c r="N6" s="874"/>
      <c r="O6" s="874"/>
      <c r="P6" s="874"/>
      <c r="Q6" s="874"/>
      <c r="R6" s="874"/>
      <c r="S6" s="874"/>
      <c r="T6" s="874"/>
      <c r="U6" s="874"/>
      <c r="V6" s="874"/>
      <c r="W6" s="874"/>
      <c r="X6" s="874"/>
      <c r="Y6" s="874"/>
      <c r="Z6" s="876"/>
      <c r="AA6" s="874"/>
      <c r="AB6" s="874"/>
      <c r="AC6" s="874"/>
      <c r="AD6" s="874"/>
      <c r="AE6" s="874"/>
      <c r="AF6" s="874"/>
      <c r="AG6" s="875">
        <v>5</v>
      </c>
    </row>
    <row r="7" spans="1:33" x14ac:dyDescent="0.2">
      <c r="A7" s="872" t="s">
        <v>2714</v>
      </c>
      <c r="B7" s="874" t="s">
        <v>8</v>
      </c>
      <c r="C7" s="874" t="s">
        <v>1132</v>
      </c>
      <c r="D7" s="874"/>
      <c r="E7" s="874"/>
      <c r="F7" s="874"/>
      <c r="G7" s="874"/>
      <c r="H7" s="874"/>
      <c r="I7" s="874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874"/>
      <c r="U7" s="874"/>
      <c r="V7" s="874"/>
      <c r="W7" s="874"/>
      <c r="X7" s="874"/>
      <c r="Y7" s="874"/>
      <c r="Z7" s="876"/>
      <c r="AA7" s="874"/>
      <c r="AB7" s="874"/>
      <c r="AC7" s="874"/>
      <c r="AD7" s="874"/>
      <c r="AE7" s="874"/>
      <c r="AF7" s="874"/>
      <c r="AG7" s="875">
        <v>6</v>
      </c>
    </row>
    <row r="8" spans="1:33" x14ac:dyDescent="0.2">
      <c r="A8" s="872" t="s">
        <v>2715</v>
      </c>
      <c r="B8" s="874" t="s">
        <v>7</v>
      </c>
      <c r="C8" s="874" t="s">
        <v>1545</v>
      </c>
      <c r="D8" s="874"/>
      <c r="E8" s="874"/>
      <c r="F8" s="874"/>
      <c r="G8" s="874"/>
      <c r="H8" s="874"/>
      <c r="I8" s="874"/>
      <c r="J8" s="874"/>
      <c r="K8" s="874"/>
      <c r="L8" s="874"/>
      <c r="M8" s="874"/>
      <c r="N8" s="874"/>
      <c r="O8" s="874"/>
      <c r="P8" s="874"/>
      <c r="Q8" s="874"/>
      <c r="R8" s="874"/>
      <c r="S8" s="874"/>
      <c r="T8" s="874"/>
      <c r="U8" s="874"/>
      <c r="V8" s="874"/>
      <c r="W8" s="874"/>
      <c r="X8" s="874"/>
      <c r="Y8" s="874"/>
      <c r="Z8" s="876"/>
      <c r="AA8" s="874"/>
      <c r="AB8" s="874"/>
      <c r="AC8" s="874"/>
      <c r="AD8" s="874"/>
      <c r="AE8" s="874"/>
      <c r="AF8" s="874"/>
      <c r="AG8" s="875">
        <v>7</v>
      </c>
    </row>
    <row r="9" spans="1:33" x14ac:dyDescent="0.2">
      <c r="A9" s="872" t="s">
        <v>2716</v>
      </c>
      <c r="B9" s="874" t="s">
        <v>90</v>
      </c>
      <c r="C9" s="874" t="s">
        <v>1151</v>
      </c>
      <c r="D9" s="874" t="s">
        <v>1220</v>
      </c>
      <c r="E9" s="874"/>
      <c r="F9" s="874"/>
      <c r="G9" s="874"/>
      <c r="H9" s="874"/>
      <c r="I9" s="874"/>
      <c r="J9" s="874"/>
      <c r="K9" s="874"/>
      <c r="L9" s="874"/>
      <c r="M9" s="874"/>
      <c r="N9" s="874"/>
      <c r="O9" s="874"/>
      <c r="P9" s="874"/>
      <c r="Q9" s="874"/>
      <c r="R9" s="874"/>
      <c r="S9" s="874"/>
      <c r="T9" s="874"/>
      <c r="U9" s="874"/>
      <c r="V9" s="874"/>
      <c r="W9" s="874"/>
      <c r="X9" s="874"/>
      <c r="Y9" s="874"/>
      <c r="Z9" s="876"/>
      <c r="AA9" s="874"/>
      <c r="AB9" s="874"/>
      <c r="AC9" s="874"/>
      <c r="AD9" s="874"/>
      <c r="AE9" s="874"/>
      <c r="AF9" s="874"/>
      <c r="AG9" s="875">
        <v>8</v>
      </c>
    </row>
    <row r="10" spans="1:33" x14ac:dyDescent="0.2">
      <c r="A10" s="872" t="s">
        <v>2717</v>
      </c>
      <c r="B10" s="874" t="s">
        <v>89</v>
      </c>
      <c r="C10" s="874" t="s">
        <v>1533</v>
      </c>
      <c r="D10" s="874"/>
      <c r="E10" s="874"/>
      <c r="F10" s="874"/>
      <c r="G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6"/>
      <c r="AA10" s="874"/>
      <c r="AB10" s="874"/>
      <c r="AC10" s="874"/>
      <c r="AD10" s="874"/>
      <c r="AE10" s="874"/>
      <c r="AF10" s="874"/>
      <c r="AG10" s="875">
        <v>9</v>
      </c>
    </row>
    <row r="11" spans="1:33" x14ac:dyDescent="0.2">
      <c r="A11" s="872" t="s">
        <v>2720</v>
      </c>
      <c r="B11" s="874" t="s">
        <v>91</v>
      </c>
      <c r="C11" s="874" t="s">
        <v>1275</v>
      </c>
      <c r="D11" s="874" t="s">
        <v>1153</v>
      </c>
      <c r="E11" s="874"/>
      <c r="F11" s="874"/>
      <c r="G11" s="874"/>
      <c r="H11" s="874"/>
      <c r="I11" s="874"/>
      <c r="J11" s="874"/>
      <c r="K11" s="874"/>
      <c r="L11" s="874"/>
      <c r="M11" s="874"/>
      <c r="N11" s="874"/>
      <c r="O11" s="874"/>
      <c r="P11" s="874"/>
      <c r="Q11" s="874"/>
      <c r="R11" s="874"/>
      <c r="S11" s="874"/>
      <c r="T11" s="874"/>
      <c r="U11" s="874"/>
      <c r="V11" s="874"/>
      <c r="W11" s="874"/>
      <c r="X11" s="874"/>
      <c r="Y11" s="874"/>
      <c r="Z11" s="876"/>
      <c r="AA11" s="874"/>
      <c r="AB11" s="874"/>
      <c r="AC11" s="874"/>
      <c r="AD11" s="874"/>
      <c r="AE11" s="874"/>
      <c r="AF11" s="874"/>
      <c r="AG11" s="875">
        <v>10</v>
      </c>
    </row>
    <row r="12" spans="1:33" x14ac:dyDescent="0.2">
      <c r="A12" s="872" t="s">
        <v>2721</v>
      </c>
      <c r="B12" s="874" t="s">
        <v>2722</v>
      </c>
      <c r="C12" s="874" t="s">
        <v>1213</v>
      </c>
      <c r="D12" s="874"/>
      <c r="E12" s="874"/>
      <c r="F12" s="874"/>
      <c r="G12" s="874"/>
      <c r="H12" s="874"/>
      <c r="I12" s="874"/>
      <c r="J12" s="874"/>
      <c r="K12" s="874"/>
      <c r="L12" s="874"/>
      <c r="M12" s="874"/>
      <c r="N12" s="874"/>
      <c r="O12" s="874"/>
      <c r="P12" s="874"/>
      <c r="Q12" s="874"/>
      <c r="R12" s="874"/>
      <c r="S12" s="874"/>
      <c r="T12" s="874"/>
      <c r="U12" s="874"/>
      <c r="V12" s="874"/>
      <c r="W12" s="874"/>
      <c r="X12" s="874"/>
      <c r="Y12" s="874"/>
      <c r="Z12" s="876"/>
      <c r="AA12" s="874"/>
      <c r="AB12" s="874"/>
      <c r="AC12" s="874"/>
      <c r="AD12" s="874"/>
      <c r="AE12" s="874"/>
      <c r="AF12" s="874"/>
      <c r="AG12" s="875">
        <v>11</v>
      </c>
    </row>
    <row r="13" spans="1:33" x14ac:dyDescent="0.2">
      <c r="A13" s="872" t="s">
        <v>4131</v>
      </c>
      <c r="B13" s="874" t="s">
        <v>4132</v>
      </c>
      <c r="C13" s="874" t="s">
        <v>2457</v>
      </c>
      <c r="D13" s="874"/>
      <c r="E13" s="874"/>
      <c r="F13" s="874"/>
      <c r="G13" s="874"/>
      <c r="H13" s="874"/>
      <c r="I13" s="874"/>
      <c r="J13" s="874"/>
      <c r="K13" s="874"/>
      <c r="L13" s="874"/>
      <c r="M13" s="874"/>
      <c r="N13" s="874"/>
      <c r="O13" s="874"/>
      <c r="P13" s="874"/>
      <c r="Q13" s="874"/>
      <c r="R13" s="874"/>
      <c r="S13" s="874"/>
      <c r="T13" s="874"/>
      <c r="U13" s="874"/>
      <c r="V13" s="874"/>
      <c r="W13" s="874"/>
      <c r="X13" s="874"/>
      <c r="Y13" s="874"/>
      <c r="Z13" s="876"/>
      <c r="AA13" s="874"/>
      <c r="AB13" s="874"/>
      <c r="AC13" s="874"/>
      <c r="AD13" s="874"/>
      <c r="AE13" s="874"/>
      <c r="AF13" s="874"/>
      <c r="AG13" s="875">
        <v>12</v>
      </c>
    </row>
    <row r="14" spans="1:33" x14ac:dyDescent="0.2">
      <c r="A14" s="872" t="s">
        <v>2723</v>
      </c>
      <c r="B14" s="874" t="s">
        <v>166</v>
      </c>
      <c r="C14" s="874" t="s">
        <v>3523</v>
      </c>
      <c r="D14" s="874"/>
      <c r="E14" s="874"/>
      <c r="F14" s="874"/>
      <c r="G14" s="874"/>
      <c r="H14" s="874"/>
      <c r="I14" s="874"/>
      <c r="J14" s="874"/>
      <c r="K14" s="874"/>
      <c r="L14" s="874"/>
      <c r="M14" s="874"/>
      <c r="N14" s="874"/>
      <c r="O14" s="874"/>
      <c r="P14" s="874"/>
      <c r="Q14" s="874"/>
      <c r="R14" s="874"/>
      <c r="S14" s="874"/>
      <c r="T14" s="874"/>
      <c r="U14" s="874"/>
      <c r="V14" s="874"/>
      <c r="W14" s="874"/>
      <c r="X14" s="874"/>
      <c r="Y14" s="874"/>
      <c r="Z14" s="876"/>
      <c r="AA14" s="874"/>
      <c r="AB14" s="874"/>
      <c r="AC14" s="874"/>
      <c r="AD14" s="874"/>
      <c r="AE14" s="874"/>
      <c r="AF14" s="874"/>
      <c r="AG14" s="875">
        <v>13</v>
      </c>
    </row>
    <row r="15" spans="1:33" x14ac:dyDescent="0.2">
      <c r="A15" s="872" t="s">
        <v>2724</v>
      </c>
      <c r="B15" s="874" t="s">
        <v>168</v>
      </c>
      <c r="C15" s="874" t="s">
        <v>1491</v>
      </c>
      <c r="D15" s="874" t="s">
        <v>1113</v>
      </c>
      <c r="E15" s="874" t="s">
        <v>1272</v>
      </c>
      <c r="F15" s="874"/>
      <c r="G15" s="874"/>
      <c r="H15" s="874"/>
      <c r="I15" s="874"/>
      <c r="J15" s="874"/>
      <c r="K15" s="874"/>
      <c r="L15" s="874"/>
      <c r="M15" s="874"/>
      <c r="N15" s="874"/>
      <c r="O15" s="874"/>
      <c r="P15" s="874"/>
      <c r="Q15" s="874"/>
      <c r="R15" s="874"/>
      <c r="S15" s="874"/>
      <c r="T15" s="874"/>
      <c r="U15" s="874"/>
      <c r="V15" s="874"/>
      <c r="W15" s="874"/>
      <c r="X15" s="874"/>
      <c r="Y15" s="874"/>
      <c r="Z15" s="876"/>
      <c r="AA15" s="874"/>
      <c r="AB15" s="874"/>
      <c r="AC15" s="874"/>
      <c r="AD15" s="874"/>
      <c r="AE15" s="874"/>
      <c r="AF15" s="874"/>
      <c r="AG15" s="875">
        <v>14</v>
      </c>
    </row>
    <row r="16" spans="1:33" x14ac:dyDescent="0.2">
      <c r="A16" s="872" t="s">
        <v>2726</v>
      </c>
      <c r="B16" s="874" t="s">
        <v>173</v>
      </c>
      <c r="C16" s="874" t="s">
        <v>1170</v>
      </c>
      <c r="D16" s="874"/>
      <c r="E16" s="874"/>
      <c r="F16" s="874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6"/>
      <c r="AA16" s="874"/>
      <c r="AB16" s="874"/>
      <c r="AC16" s="874"/>
      <c r="AD16" s="874"/>
      <c r="AE16" s="874"/>
      <c r="AF16" s="874"/>
      <c r="AG16" s="875">
        <v>15</v>
      </c>
    </row>
    <row r="17" spans="1:33" x14ac:dyDescent="0.2">
      <c r="A17" s="872" t="s">
        <v>2727</v>
      </c>
      <c r="B17" s="874" t="s">
        <v>175</v>
      </c>
      <c r="C17" s="874" t="s">
        <v>1123</v>
      </c>
      <c r="D17" s="874" t="s">
        <v>1137</v>
      </c>
      <c r="E17" s="874" t="s">
        <v>1130</v>
      </c>
      <c r="F17" s="874"/>
      <c r="G17" s="874"/>
      <c r="H17" s="874"/>
      <c r="I17" s="874"/>
      <c r="J17" s="874"/>
      <c r="K17" s="874"/>
      <c r="L17" s="874"/>
      <c r="M17" s="874"/>
      <c r="N17" s="874"/>
      <c r="O17" s="874"/>
      <c r="P17" s="874"/>
      <c r="Q17" s="874"/>
      <c r="R17" s="874"/>
      <c r="S17" s="874"/>
      <c r="T17" s="874"/>
      <c r="U17" s="874"/>
      <c r="V17" s="874"/>
      <c r="W17" s="874"/>
      <c r="X17" s="874"/>
      <c r="Y17" s="874"/>
      <c r="Z17" s="876"/>
      <c r="AA17" s="874"/>
      <c r="AB17" s="874"/>
      <c r="AC17" s="874"/>
      <c r="AD17" s="874"/>
      <c r="AE17" s="874"/>
      <c r="AF17" s="874"/>
      <c r="AG17" s="875">
        <v>16</v>
      </c>
    </row>
    <row r="18" spans="1:33" x14ac:dyDescent="0.2">
      <c r="A18" s="872" t="s">
        <v>2728</v>
      </c>
      <c r="B18" s="874" t="s">
        <v>176</v>
      </c>
      <c r="C18" s="874" t="s">
        <v>1154</v>
      </c>
      <c r="D18" s="874" t="s">
        <v>1123</v>
      </c>
      <c r="E18" s="874" t="s">
        <v>1132</v>
      </c>
      <c r="F18" s="874" t="s">
        <v>1130</v>
      </c>
      <c r="G18" s="874" t="s">
        <v>1113</v>
      </c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6"/>
      <c r="AA18" s="874"/>
      <c r="AB18" s="874"/>
      <c r="AC18" s="874"/>
      <c r="AD18" s="874"/>
      <c r="AE18" s="874"/>
      <c r="AF18" s="874"/>
      <c r="AG18" s="875">
        <v>17</v>
      </c>
    </row>
    <row r="19" spans="1:33" x14ac:dyDescent="0.2">
      <c r="A19" s="872" t="s">
        <v>2729</v>
      </c>
      <c r="B19" s="874" t="s">
        <v>2606</v>
      </c>
      <c r="C19" s="874" t="s">
        <v>1132</v>
      </c>
      <c r="D19" s="874" t="s">
        <v>2323</v>
      </c>
      <c r="E19" s="874" t="s">
        <v>2589</v>
      </c>
      <c r="F19" s="874"/>
      <c r="G19" s="874"/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4"/>
      <c r="U19" s="874"/>
      <c r="V19" s="874"/>
      <c r="W19" s="874"/>
      <c r="X19" s="874"/>
      <c r="Y19" s="874"/>
      <c r="Z19" s="876"/>
      <c r="AA19" s="874"/>
      <c r="AB19" s="874"/>
      <c r="AC19" s="874"/>
      <c r="AD19" s="874"/>
      <c r="AE19" s="874"/>
      <c r="AF19" s="874"/>
      <c r="AG19" s="875">
        <v>18</v>
      </c>
    </row>
    <row r="20" spans="1:33" x14ac:dyDescent="0.2">
      <c r="A20" s="872" t="s">
        <v>2730</v>
      </c>
      <c r="B20" s="874" t="s">
        <v>181</v>
      </c>
      <c r="C20" s="874" t="s">
        <v>1342</v>
      </c>
      <c r="D20" s="874" t="s">
        <v>1485</v>
      </c>
      <c r="E20" s="874"/>
      <c r="F20" s="874"/>
      <c r="G20" s="874"/>
      <c r="H20" s="874"/>
      <c r="I20" s="874"/>
      <c r="J20" s="874"/>
      <c r="K20" s="874"/>
      <c r="L20" s="874"/>
      <c r="M20" s="874"/>
      <c r="N20" s="874"/>
      <c r="O20" s="874"/>
      <c r="P20" s="874"/>
      <c r="Q20" s="874"/>
      <c r="R20" s="874"/>
      <c r="S20" s="874"/>
      <c r="T20" s="874"/>
      <c r="U20" s="874"/>
      <c r="V20" s="874"/>
      <c r="W20" s="874"/>
      <c r="X20" s="874"/>
      <c r="Y20" s="874"/>
      <c r="Z20" s="876"/>
      <c r="AA20" s="874"/>
      <c r="AB20" s="874"/>
      <c r="AC20" s="874"/>
      <c r="AD20" s="874"/>
      <c r="AE20" s="874"/>
      <c r="AF20" s="874"/>
      <c r="AG20" s="875">
        <v>19</v>
      </c>
    </row>
    <row r="21" spans="1:33" x14ac:dyDescent="0.2">
      <c r="A21" s="872" t="s">
        <v>2731</v>
      </c>
      <c r="B21" s="874" t="s">
        <v>178</v>
      </c>
      <c r="C21" s="874" t="s">
        <v>1133</v>
      </c>
      <c r="D21" s="874" t="s">
        <v>1147</v>
      </c>
      <c r="E21" s="874" t="s">
        <v>1140</v>
      </c>
      <c r="F21" s="874" t="s">
        <v>1178</v>
      </c>
      <c r="G21" s="874" t="s">
        <v>1324</v>
      </c>
      <c r="H21" s="874" t="s">
        <v>6540</v>
      </c>
      <c r="I21" s="874"/>
      <c r="J21" s="874"/>
      <c r="K21" s="874"/>
      <c r="L21" s="874"/>
      <c r="M21" s="874"/>
      <c r="N21" s="874"/>
      <c r="O21" s="874"/>
      <c r="P21" s="874"/>
      <c r="Q21" s="874"/>
      <c r="R21" s="874"/>
      <c r="S21" s="874"/>
      <c r="T21" s="874"/>
      <c r="U21" s="874"/>
      <c r="V21" s="874"/>
      <c r="W21" s="874"/>
      <c r="X21" s="874"/>
      <c r="Y21" s="874"/>
      <c r="Z21" s="876"/>
      <c r="AA21" s="874"/>
      <c r="AB21" s="874"/>
      <c r="AC21" s="874"/>
      <c r="AD21" s="874"/>
      <c r="AE21" s="874"/>
      <c r="AF21" s="874"/>
      <c r="AG21" s="875">
        <v>20</v>
      </c>
    </row>
    <row r="22" spans="1:33" x14ac:dyDescent="0.2">
      <c r="A22" s="872" t="s">
        <v>2732</v>
      </c>
      <c r="B22" s="874" t="s">
        <v>177</v>
      </c>
      <c r="C22" s="874" t="s">
        <v>1136</v>
      </c>
      <c r="D22" s="874"/>
      <c r="E22" s="874"/>
      <c r="F22" s="874"/>
      <c r="G22" s="874"/>
      <c r="H22" s="874"/>
      <c r="I22" s="874"/>
      <c r="J22" s="874"/>
      <c r="K22" s="874"/>
      <c r="L22" s="874"/>
      <c r="M22" s="874"/>
      <c r="N22" s="874"/>
      <c r="O22" s="874"/>
      <c r="P22" s="874"/>
      <c r="Q22" s="874"/>
      <c r="R22" s="874"/>
      <c r="S22" s="874"/>
      <c r="T22" s="874"/>
      <c r="U22" s="874"/>
      <c r="V22" s="874"/>
      <c r="W22" s="874"/>
      <c r="X22" s="874"/>
      <c r="Y22" s="874"/>
      <c r="Z22" s="876"/>
      <c r="AA22" s="874"/>
      <c r="AB22" s="874"/>
      <c r="AC22" s="874"/>
      <c r="AD22" s="874"/>
      <c r="AE22" s="874"/>
      <c r="AF22" s="874"/>
      <c r="AG22" s="875">
        <v>21</v>
      </c>
    </row>
    <row r="23" spans="1:33" x14ac:dyDescent="0.2">
      <c r="A23" s="872" t="s">
        <v>2734</v>
      </c>
      <c r="B23" s="874" t="s">
        <v>179</v>
      </c>
      <c r="C23" s="874" t="s">
        <v>1163</v>
      </c>
      <c r="D23" s="874"/>
      <c r="E23" s="874"/>
      <c r="F23" s="874"/>
      <c r="G23" s="874"/>
      <c r="H23" s="874"/>
      <c r="I23" s="874"/>
      <c r="J23" s="874"/>
      <c r="K23" s="874"/>
      <c r="L23" s="874"/>
      <c r="M23" s="874"/>
      <c r="N23" s="874"/>
      <c r="O23" s="874"/>
      <c r="P23" s="874"/>
      <c r="Q23" s="874"/>
      <c r="R23" s="874"/>
      <c r="S23" s="874"/>
      <c r="T23" s="874"/>
      <c r="U23" s="874"/>
      <c r="V23" s="874"/>
      <c r="W23" s="874"/>
      <c r="X23" s="874"/>
      <c r="Y23" s="874"/>
      <c r="Z23" s="876"/>
      <c r="AA23" s="874"/>
      <c r="AB23" s="874"/>
      <c r="AC23" s="874"/>
      <c r="AD23" s="874"/>
      <c r="AE23" s="874"/>
      <c r="AF23" s="874"/>
      <c r="AG23" s="875">
        <v>22</v>
      </c>
    </row>
    <row r="24" spans="1:33" x14ac:dyDescent="0.2">
      <c r="A24" s="872" t="s">
        <v>2735</v>
      </c>
      <c r="B24" s="874" t="s">
        <v>169</v>
      </c>
      <c r="C24" s="874" t="s">
        <v>1356</v>
      </c>
      <c r="D24" s="874" t="s">
        <v>1161</v>
      </c>
      <c r="E24" s="874" t="s">
        <v>2317</v>
      </c>
      <c r="F24" s="874"/>
      <c r="G24" s="874"/>
      <c r="H24" s="874"/>
      <c r="I24" s="874"/>
      <c r="J24" s="874"/>
      <c r="K24" s="874"/>
      <c r="L24" s="874"/>
      <c r="M24" s="874"/>
      <c r="N24" s="874"/>
      <c r="O24" s="874"/>
      <c r="P24" s="874"/>
      <c r="Q24" s="874"/>
      <c r="R24" s="874"/>
      <c r="S24" s="874"/>
      <c r="T24" s="874"/>
      <c r="U24" s="874"/>
      <c r="V24" s="874"/>
      <c r="W24" s="874"/>
      <c r="X24" s="874"/>
      <c r="Y24" s="874"/>
      <c r="Z24" s="876"/>
      <c r="AA24" s="874"/>
      <c r="AB24" s="874"/>
      <c r="AC24" s="874"/>
      <c r="AD24" s="874"/>
      <c r="AE24" s="874"/>
      <c r="AF24" s="874"/>
      <c r="AG24" s="875">
        <v>23</v>
      </c>
    </row>
    <row r="25" spans="1:33" x14ac:dyDescent="0.2">
      <c r="A25" s="872" t="s">
        <v>2736</v>
      </c>
      <c r="B25" s="874" t="s">
        <v>174</v>
      </c>
      <c r="C25" s="874" t="s">
        <v>1325</v>
      </c>
      <c r="D25" s="874" t="s">
        <v>1487</v>
      </c>
      <c r="E25" s="874" t="s">
        <v>1488</v>
      </c>
      <c r="F25" s="874"/>
      <c r="G25" s="874"/>
      <c r="H25" s="874"/>
      <c r="I25" s="874"/>
      <c r="J25" s="874"/>
      <c r="K25" s="874"/>
      <c r="L25" s="874"/>
      <c r="M25" s="874"/>
      <c r="N25" s="874"/>
      <c r="O25" s="874"/>
      <c r="P25" s="874"/>
      <c r="Q25" s="874"/>
      <c r="R25" s="874"/>
      <c r="S25" s="874"/>
      <c r="T25" s="874"/>
      <c r="U25" s="874"/>
      <c r="V25" s="874"/>
      <c r="W25" s="874"/>
      <c r="X25" s="874"/>
      <c r="Y25" s="874"/>
      <c r="Z25" s="876"/>
      <c r="AA25" s="874"/>
      <c r="AB25" s="874"/>
      <c r="AC25" s="874"/>
      <c r="AD25" s="874"/>
      <c r="AE25" s="874"/>
      <c r="AF25" s="874"/>
      <c r="AG25" s="875">
        <v>24</v>
      </c>
    </row>
    <row r="26" spans="1:33" x14ac:dyDescent="0.2">
      <c r="A26" s="872" t="s">
        <v>2738</v>
      </c>
      <c r="B26" s="874" t="s">
        <v>171</v>
      </c>
      <c r="C26" s="874" t="s">
        <v>1153</v>
      </c>
      <c r="D26" s="874"/>
      <c r="E26" s="874"/>
      <c r="F26" s="874"/>
      <c r="G26" s="874"/>
      <c r="H26" s="874"/>
      <c r="I26" s="874"/>
      <c r="J26" s="874"/>
      <c r="K26" s="874"/>
      <c r="L26" s="874"/>
      <c r="M26" s="874"/>
      <c r="N26" s="874"/>
      <c r="O26" s="874"/>
      <c r="P26" s="874"/>
      <c r="Q26" s="874"/>
      <c r="R26" s="874"/>
      <c r="S26" s="874"/>
      <c r="T26" s="874"/>
      <c r="U26" s="874"/>
      <c r="V26" s="874"/>
      <c r="W26" s="874"/>
      <c r="X26" s="874"/>
      <c r="Y26" s="874"/>
      <c r="Z26" s="876"/>
      <c r="AA26" s="874"/>
      <c r="AB26" s="874"/>
      <c r="AC26" s="874"/>
      <c r="AD26" s="874"/>
      <c r="AE26" s="874"/>
      <c r="AF26" s="874"/>
      <c r="AG26" s="875">
        <v>25</v>
      </c>
    </row>
    <row r="27" spans="1:33" x14ac:dyDescent="0.2">
      <c r="A27" s="872" t="s">
        <v>2739</v>
      </c>
      <c r="B27" s="874" t="s">
        <v>180</v>
      </c>
      <c r="C27" s="874" t="s">
        <v>1486</v>
      </c>
      <c r="D27" s="874" t="s">
        <v>2203</v>
      </c>
      <c r="E27" s="874" t="s">
        <v>2422</v>
      </c>
      <c r="F27" s="874" t="s">
        <v>2423</v>
      </c>
      <c r="G27" s="874"/>
      <c r="H27" s="874"/>
      <c r="I27" s="874"/>
      <c r="J27" s="874"/>
      <c r="K27" s="874"/>
      <c r="L27" s="874"/>
      <c r="M27" s="874"/>
      <c r="N27" s="874"/>
      <c r="O27" s="874"/>
      <c r="P27" s="874"/>
      <c r="Q27" s="874"/>
      <c r="R27" s="874"/>
      <c r="S27" s="874"/>
      <c r="T27" s="874"/>
      <c r="U27" s="874"/>
      <c r="V27" s="874"/>
      <c r="W27" s="874"/>
      <c r="X27" s="874"/>
      <c r="Y27" s="874"/>
      <c r="Z27" s="876"/>
      <c r="AA27" s="874"/>
      <c r="AB27" s="874"/>
      <c r="AC27" s="874"/>
      <c r="AD27" s="874"/>
      <c r="AE27" s="874"/>
      <c r="AF27" s="874"/>
      <c r="AG27" s="875">
        <v>26</v>
      </c>
    </row>
    <row r="28" spans="1:33" x14ac:dyDescent="0.2">
      <c r="A28" s="872" t="s">
        <v>2740</v>
      </c>
      <c r="B28" s="874" t="s">
        <v>170</v>
      </c>
      <c r="C28" s="874" t="s">
        <v>1490</v>
      </c>
      <c r="D28" s="874" t="s">
        <v>1489</v>
      </c>
      <c r="E28" s="874"/>
      <c r="F28" s="874"/>
      <c r="G28" s="874"/>
      <c r="H28" s="874"/>
      <c r="I28" s="874"/>
      <c r="J28" s="874"/>
      <c r="K28" s="874"/>
      <c r="L28" s="874"/>
      <c r="M28" s="874"/>
      <c r="N28" s="874"/>
      <c r="O28" s="874"/>
      <c r="P28" s="874"/>
      <c r="Q28" s="874"/>
      <c r="R28" s="874"/>
      <c r="S28" s="874"/>
      <c r="T28" s="874"/>
      <c r="U28" s="874"/>
      <c r="V28" s="874"/>
      <c r="W28" s="874"/>
      <c r="X28" s="874"/>
      <c r="Y28" s="874"/>
      <c r="Z28" s="876"/>
      <c r="AA28" s="874"/>
      <c r="AB28" s="874"/>
      <c r="AC28" s="874"/>
      <c r="AD28" s="874"/>
      <c r="AE28" s="874"/>
      <c r="AF28" s="874"/>
      <c r="AG28" s="875">
        <v>27</v>
      </c>
    </row>
    <row r="29" spans="1:33" x14ac:dyDescent="0.2">
      <c r="A29" s="651" t="s">
        <v>6534</v>
      </c>
      <c r="B29" s="677" t="s">
        <v>6535</v>
      </c>
      <c r="C29" s="677" t="s">
        <v>2323</v>
      </c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874"/>
      <c r="Q29" s="874"/>
      <c r="R29" s="874"/>
      <c r="S29" s="874"/>
      <c r="T29" s="874"/>
      <c r="U29" s="874"/>
      <c r="V29" s="874"/>
      <c r="W29" s="874"/>
      <c r="X29" s="874"/>
      <c r="Y29" s="874"/>
      <c r="Z29" s="876"/>
      <c r="AA29" s="874"/>
      <c r="AB29" s="874"/>
      <c r="AC29" s="874"/>
      <c r="AD29" s="874"/>
      <c r="AE29" s="874"/>
      <c r="AF29" s="874"/>
    </row>
    <row r="30" spans="1:33" x14ac:dyDescent="0.2">
      <c r="A30" s="872" t="s">
        <v>2745</v>
      </c>
      <c r="B30" s="874" t="s">
        <v>9</v>
      </c>
      <c r="C30" s="874" t="s">
        <v>2465</v>
      </c>
      <c r="D30" s="874" t="s">
        <v>3704</v>
      </c>
      <c r="E30" s="874" t="s">
        <v>3705</v>
      </c>
      <c r="F30" s="874" t="s">
        <v>3706</v>
      </c>
      <c r="G30" s="874" t="s">
        <v>3707</v>
      </c>
      <c r="H30" s="874" t="s">
        <v>3708</v>
      </c>
      <c r="I30" s="874" t="s">
        <v>3709</v>
      </c>
      <c r="J30" s="874" t="s">
        <v>3710</v>
      </c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6"/>
      <c r="AA30" s="874"/>
      <c r="AB30" s="874"/>
      <c r="AC30" s="874"/>
      <c r="AD30" s="874"/>
      <c r="AE30" s="874"/>
      <c r="AF30" s="874"/>
      <c r="AG30" s="875">
        <v>28</v>
      </c>
    </row>
    <row r="31" spans="1:33" x14ac:dyDescent="0.2">
      <c r="A31" s="872" t="s">
        <v>2746</v>
      </c>
      <c r="B31" s="874" t="s">
        <v>94</v>
      </c>
      <c r="C31" s="874" t="s">
        <v>1532</v>
      </c>
      <c r="D31" s="874"/>
      <c r="E31" s="874"/>
      <c r="F31" s="874"/>
      <c r="G31" s="874"/>
      <c r="H31" s="874"/>
      <c r="I31" s="874"/>
      <c r="J31" s="874"/>
      <c r="K31" s="874"/>
      <c r="L31" s="874"/>
      <c r="M31" s="874"/>
      <c r="N31" s="874"/>
      <c r="O31" s="874"/>
      <c r="P31" s="874"/>
      <c r="Q31" s="874"/>
      <c r="R31" s="874"/>
      <c r="S31" s="874"/>
      <c r="T31" s="874"/>
      <c r="U31" s="874"/>
      <c r="V31" s="874"/>
      <c r="W31" s="874"/>
      <c r="X31" s="874"/>
      <c r="Y31" s="874"/>
      <c r="Z31" s="876"/>
      <c r="AA31" s="874"/>
      <c r="AB31" s="874"/>
      <c r="AC31" s="874"/>
      <c r="AD31" s="874"/>
      <c r="AE31" s="874"/>
      <c r="AF31" s="874"/>
      <c r="AG31" s="875">
        <v>29</v>
      </c>
    </row>
    <row r="32" spans="1:33" x14ac:dyDescent="0.2">
      <c r="A32" s="872" t="s">
        <v>2747</v>
      </c>
      <c r="B32" s="874" t="s">
        <v>93</v>
      </c>
      <c r="C32" s="874" t="s">
        <v>1166</v>
      </c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4"/>
      <c r="X32" s="874"/>
      <c r="Y32" s="874"/>
      <c r="Z32" s="876"/>
      <c r="AA32" s="874"/>
      <c r="AB32" s="874"/>
      <c r="AC32" s="874"/>
      <c r="AD32" s="874"/>
      <c r="AE32" s="874"/>
      <c r="AF32" s="874"/>
      <c r="AG32" s="875">
        <v>30</v>
      </c>
    </row>
    <row r="33" spans="1:32" x14ac:dyDescent="0.2">
      <c r="A33" s="872" t="s">
        <v>2750</v>
      </c>
      <c r="B33" s="874" t="s">
        <v>186</v>
      </c>
      <c r="C33" s="874" t="s">
        <v>1137</v>
      </c>
      <c r="D33" s="874" t="s">
        <v>1130</v>
      </c>
      <c r="E33" s="874"/>
      <c r="F33" s="874"/>
      <c r="G33" s="874"/>
      <c r="H33" s="874"/>
      <c r="I33" s="874"/>
      <c r="J33" s="874"/>
      <c r="K33" s="874"/>
      <c r="L33" s="874"/>
      <c r="M33" s="874"/>
      <c r="N33" s="874"/>
      <c r="O33" s="874"/>
      <c r="P33" s="874"/>
      <c r="Q33" s="874"/>
      <c r="R33" s="874"/>
      <c r="S33" s="874"/>
      <c r="T33" s="874"/>
      <c r="U33" s="874"/>
      <c r="V33" s="874"/>
      <c r="W33" s="874"/>
      <c r="X33" s="874"/>
      <c r="Y33" s="874"/>
      <c r="Z33" s="876"/>
      <c r="AA33" s="874"/>
      <c r="AB33" s="874"/>
      <c r="AC33" s="874"/>
      <c r="AD33" s="874"/>
      <c r="AE33" s="874"/>
      <c r="AF33" s="874"/>
    </row>
    <row r="34" spans="1:32" x14ac:dyDescent="0.2">
      <c r="A34" s="872" t="s">
        <v>2751</v>
      </c>
      <c r="B34" s="874" t="s">
        <v>184</v>
      </c>
      <c r="C34" s="874" t="s">
        <v>1132</v>
      </c>
      <c r="D34" s="874"/>
      <c r="E34" s="874"/>
      <c r="F34" s="874"/>
      <c r="G34" s="874"/>
      <c r="H34" s="874"/>
      <c r="I34" s="874"/>
      <c r="J34" s="874"/>
      <c r="K34" s="874"/>
      <c r="L34" s="874"/>
      <c r="M34" s="874"/>
      <c r="N34" s="874"/>
      <c r="O34" s="874"/>
      <c r="P34" s="874"/>
      <c r="Q34" s="874"/>
      <c r="R34" s="874"/>
      <c r="S34" s="874"/>
      <c r="T34" s="874"/>
      <c r="U34" s="874"/>
      <c r="V34" s="874"/>
      <c r="W34" s="874"/>
      <c r="X34" s="874"/>
      <c r="Y34" s="874"/>
      <c r="Z34" s="876"/>
      <c r="AA34" s="874"/>
      <c r="AB34" s="874"/>
      <c r="AC34" s="874"/>
      <c r="AD34" s="874"/>
      <c r="AE34" s="874"/>
      <c r="AF34" s="874"/>
    </row>
    <row r="35" spans="1:32" x14ac:dyDescent="0.2">
      <c r="A35" s="872" t="s">
        <v>2753</v>
      </c>
      <c r="B35" s="874" t="s">
        <v>183</v>
      </c>
      <c r="C35" s="874" t="s">
        <v>1484</v>
      </c>
      <c r="D35" s="874"/>
      <c r="E35" s="874"/>
      <c r="F35" s="874"/>
      <c r="G35" s="874"/>
      <c r="H35" s="874"/>
      <c r="I35" s="874"/>
      <c r="J35" s="874"/>
      <c r="K35" s="874"/>
      <c r="L35" s="874"/>
      <c r="M35" s="874"/>
      <c r="N35" s="874"/>
      <c r="O35" s="874"/>
      <c r="P35" s="874"/>
      <c r="Q35" s="874"/>
      <c r="R35" s="874"/>
      <c r="S35" s="874"/>
      <c r="T35" s="874"/>
      <c r="U35" s="874"/>
      <c r="V35" s="874"/>
      <c r="W35" s="874"/>
      <c r="X35" s="874"/>
      <c r="Y35" s="874"/>
      <c r="Z35" s="876"/>
      <c r="AA35" s="874"/>
      <c r="AB35" s="874"/>
      <c r="AC35" s="874"/>
      <c r="AD35" s="874"/>
      <c r="AE35" s="874"/>
      <c r="AF35" s="874"/>
    </row>
    <row r="36" spans="1:32" x14ac:dyDescent="0.2">
      <c r="A36" s="872" t="s">
        <v>2755</v>
      </c>
      <c r="B36" s="874" t="s">
        <v>10</v>
      </c>
      <c r="C36" s="874" t="s">
        <v>2456</v>
      </c>
      <c r="D36" s="874" t="s">
        <v>2428</v>
      </c>
      <c r="E36" s="874" t="s">
        <v>2574</v>
      </c>
      <c r="F36" s="874" t="s">
        <v>2557</v>
      </c>
      <c r="G36" s="874" t="s">
        <v>1541</v>
      </c>
      <c r="H36" s="874"/>
      <c r="I36" s="874"/>
      <c r="J36" s="874"/>
      <c r="K36" s="874"/>
      <c r="L36" s="874"/>
      <c r="M36" s="874"/>
      <c r="N36" s="874"/>
      <c r="O36" s="874"/>
      <c r="P36" s="874"/>
      <c r="Q36" s="874"/>
      <c r="R36" s="874"/>
      <c r="S36" s="874"/>
      <c r="T36" s="874"/>
      <c r="U36" s="874"/>
      <c r="V36" s="874"/>
      <c r="W36" s="874"/>
      <c r="X36" s="874"/>
      <c r="Y36" s="874"/>
      <c r="Z36" s="876"/>
      <c r="AA36" s="874"/>
      <c r="AB36" s="874"/>
      <c r="AC36" s="874"/>
      <c r="AD36" s="874"/>
      <c r="AE36" s="874"/>
      <c r="AF36" s="874"/>
    </row>
    <row r="37" spans="1:32" x14ac:dyDescent="0.2">
      <c r="A37" s="872" t="s">
        <v>2756</v>
      </c>
      <c r="B37" s="874" t="s">
        <v>95</v>
      </c>
      <c r="C37" s="874" t="s">
        <v>2318</v>
      </c>
      <c r="D37" s="874" t="s">
        <v>2327</v>
      </c>
      <c r="E37" s="874" t="s">
        <v>2328</v>
      </c>
      <c r="F37" s="874" t="s">
        <v>2329</v>
      </c>
      <c r="G37" s="874"/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/>
      <c r="S37" s="874"/>
      <c r="T37" s="874"/>
      <c r="U37" s="874"/>
      <c r="V37" s="874"/>
      <c r="W37" s="874"/>
      <c r="X37" s="874"/>
      <c r="Y37" s="874"/>
      <c r="Z37" s="876"/>
      <c r="AA37" s="874"/>
      <c r="AB37" s="874"/>
      <c r="AC37" s="874"/>
      <c r="AD37" s="874"/>
      <c r="AE37" s="874"/>
      <c r="AF37" s="874"/>
    </row>
    <row r="38" spans="1:32" x14ac:dyDescent="0.2">
      <c r="A38" s="872" t="s">
        <v>2757</v>
      </c>
      <c r="B38" s="874" t="s">
        <v>187</v>
      </c>
      <c r="C38" s="874" t="s">
        <v>1151</v>
      </c>
      <c r="D38" s="874" t="s">
        <v>1147</v>
      </c>
      <c r="E38" s="874" t="s">
        <v>1133</v>
      </c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6"/>
      <c r="AA38" s="874"/>
      <c r="AB38" s="874"/>
      <c r="AC38" s="874"/>
      <c r="AD38" s="874"/>
      <c r="AE38" s="874"/>
      <c r="AF38" s="874"/>
    </row>
    <row r="39" spans="1:32" x14ac:dyDescent="0.2">
      <c r="A39" s="872" t="s">
        <v>2758</v>
      </c>
      <c r="B39" s="874" t="s">
        <v>188</v>
      </c>
      <c r="C39" s="874" t="s">
        <v>1483</v>
      </c>
      <c r="D39" s="874"/>
      <c r="E39" s="874"/>
      <c r="F39" s="874"/>
      <c r="G39" s="874"/>
      <c r="H39" s="874"/>
      <c r="I39" s="874"/>
      <c r="J39" s="874"/>
      <c r="K39" s="874"/>
      <c r="L39" s="874"/>
      <c r="M39" s="874"/>
      <c r="N39" s="874"/>
      <c r="O39" s="874"/>
      <c r="P39" s="874"/>
      <c r="Q39" s="874"/>
      <c r="R39" s="874"/>
      <c r="S39" s="874"/>
      <c r="T39" s="874"/>
      <c r="U39" s="874"/>
      <c r="V39" s="874"/>
      <c r="W39" s="874"/>
      <c r="X39" s="874"/>
      <c r="Y39" s="874"/>
      <c r="Z39" s="876"/>
      <c r="AA39" s="874"/>
      <c r="AB39" s="874"/>
      <c r="AC39" s="874"/>
      <c r="AD39" s="874"/>
      <c r="AE39" s="874"/>
      <c r="AF39" s="874"/>
    </row>
    <row r="40" spans="1:32" x14ac:dyDescent="0.2">
      <c r="A40" s="872" t="s">
        <v>2760</v>
      </c>
      <c r="B40" s="874" t="s">
        <v>2609</v>
      </c>
      <c r="C40" s="874" t="s">
        <v>2522</v>
      </c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  <c r="V40" s="874"/>
      <c r="W40" s="874"/>
      <c r="X40" s="874"/>
      <c r="Y40" s="874"/>
      <c r="Z40" s="876"/>
      <c r="AA40" s="874"/>
      <c r="AB40" s="874"/>
      <c r="AC40" s="874"/>
      <c r="AD40" s="874"/>
      <c r="AE40" s="874"/>
      <c r="AF40" s="874"/>
    </row>
    <row r="41" spans="1:32" x14ac:dyDescent="0.2">
      <c r="A41" s="872" t="s">
        <v>3557</v>
      </c>
      <c r="B41" s="874" t="s">
        <v>11</v>
      </c>
      <c r="C41" s="874" t="s">
        <v>1545</v>
      </c>
      <c r="D41" s="874" t="s">
        <v>1641</v>
      </c>
      <c r="E41" s="874" t="s">
        <v>1510</v>
      </c>
      <c r="F41" s="874" t="s">
        <v>1172</v>
      </c>
      <c r="G41" s="874" t="s">
        <v>1123</v>
      </c>
      <c r="H41" s="874" t="s">
        <v>1132</v>
      </c>
      <c r="I41" s="874" t="s">
        <v>1122</v>
      </c>
      <c r="J41" s="874" t="s">
        <v>1147</v>
      </c>
      <c r="K41" s="874" t="s">
        <v>1164</v>
      </c>
      <c r="L41" s="874" t="s">
        <v>1255</v>
      </c>
      <c r="M41" s="874" t="s">
        <v>1228</v>
      </c>
      <c r="N41" s="874" t="s">
        <v>1130</v>
      </c>
      <c r="O41" s="874" t="s">
        <v>1113</v>
      </c>
      <c r="P41" s="874" t="s">
        <v>1133</v>
      </c>
      <c r="Q41" s="874" t="s">
        <v>1149</v>
      </c>
      <c r="R41" s="874"/>
      <c r="S41" s="874"/>
      <c r="T41" s="874"/>
      <c r="U41" s="874"/>
      <c r="V41" s="874"/>
      <c r="W41" s="874"/>
      <c r="X41" s="874"/>
      <c r="Y41" s="874"/>
      <c r="Z41" s="876"/>
      <c r="AA41" s="874"/>
      <c r="AB41" s="874"/>
      <c r="AC41" s="874"/>
      <c r="AD41" s="874"/>
      <c r="AE41" s="874"/>
      <c r="AF41" s="874"/>
    </row>
    <row r="42" spans="1:32" x14ac:dyDescent="0.2">
      <c r="A42" s="872" t="s">
        <v>2762</v>
      </c>
      <c r="B42" s="874" t="s">
        <v>12</v>
      </c>
      <c r="C42" s="874" t="s">
        <v>1172</v>
      </c>
      <c r="D42" s="874"/>
      <c r="E42" s="874"/>
      <c r="F42" s="874"/>
      <c r="H42" s="874"/>
      <c r="I42" s="874"/>
      <c r="J42" s="874"/>
      <c r="K42" s="874"/>
      <c r="L42" s="874"/>
      <c r="M42" s="874"/>
      <c r="N42" s="874"/>
      <c r="O42" s="874"/>
      <c r="P42" s="874"/>
      <c r="Q42" s="874"/>
      <c r="R42" s="874"/>
      <c r="S42" s="874"/>
      <c r="T42" s="874"/>
      <c r="U42" s="874"/>
      <c r="V42" s="874"/>
      <c r="W42" s="874"/>
      <c r="X42" s="874"/>
      <c r="Y42" s="874"/>
      <c r="Z42" s="876"/>
      <c r="AA42" s="874"/>
      <c r="AB42" s="874"/>
      <c r="AC42" s="874"/>
      <c r="AD42" s="874"/>
      <c r="AE42" s="874"/>
      <c r="AF42" s="874"/>
    </row>
    <row r="43" spans="1:32" x14ac:dyDescent="0.2">
      <c r="A43" s="872" t="s">
        <v>2763</v>
      </c>
      <c r="B43" s="874" t="s">
        <v>96</v>
      </c>
      <c r="C43" s="874" t="s">
        <v>1153</v>
      </c>
      <c r="D43" s="874" t="s">
        <v>1531</v>
      </c>
      <c r="E43" s="874" t="s">
        <v>1530</v>
      </c>
      <c r="F43" s="874"/>
      <c r="G43" s="874"/>
      <c r="H43" s="874"/>
      <c r="I43" s="874"/>
      <c r="J43" s="874"/>
      <c r="K43" s="874"/>
      <c r="L43" s="874"/>
      <c r="M43" s="874"/>
      <c r="N43" s="874"/>
      <c r="O43" s="874"/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6"/>
      <c r="AA43" s="874"/>
      <c r="AB43" s="874"/>
      <c r="AC43" s="874"/>
      <c r="AD43" s="874"/>
      <c r="AE43" s="874"/>
      <c r="AF43" s="874"/>
    </row>
    <row r="44" spans="1:32" x14ac:dyDescent="0.2">
      <c r="A44" s="872" t="s">
        <v>2764</v>
      </c>
      <c r="B44" s="874" t="s">
        <v>192</v>
      </c>
      <c r="C44" s="874" t="s">
        <v>1243</v>
      </c>
      <c r="D44" s="874"/>
      <c r="E44" s="874"/>
      <c r="F44" s="874"/>
      <c r="G44" s="874"/>
      <c r="H44" s="874"/>
      <c r="I44" s="874"/>
      <c r="J44" s="874"/>
      <c r="K44" s="874"/>
      <c r="L44" s="874"/>
      <c r="M44" s="874"/>
      <c r="N44" s="874"/>
      <c r="O44" s="874"/>
      <c r="P44" s="874"/>
      <c r="Q44" s="874"/>
      <c r="R44" s="874"/>
      <c r="S44" s="874"/>
      <c r="T44" s="874"/>
      <c r="U44" s="874"/>
      <c r="V44" s="874"/>
      <c r="W44" s="874"/>
      <c r="X44" s="874"/>
      <c r="Y44" s="874"/>
      <c r="Z44" s="876"/>
      <c r="AA44" s="874"/>
      <c r="AB44" s="874"/>
      <c r="AC44" s="874"/>
      <c r="AD44" s="874"/>
      <c r="AE44" s="874"/>
      <c r="AF44" s="874"/>
    </row>
    <row r="45" spans="1:32" x14ac:dyDescent="0.2">
      <c r="A45" s="872" t="s">
        <v>2765</v>
      </c>
      <c r="B45" s="874" t="s">
        <v>194</v>
      </c>
      <c r="C45" s="874" t="s">
        <v>1154</v>
      </c>
      <c r="D45" s="874" t="s">
        <v>1123</v>
      </c>
      <c r="E45" s="874" t="s">
        <v>1132</v>
      </c>
      <c r="F45" s="874" t="s">
        <v>1482</v>
      </c>
      <c r="G45" s="874" t="s">
        <v>1130</v>
      </c>
      <c r="H45" s="874" t="s">
        <v>1113</v>
      </c>
      <c r="I45" s="874"/>
      <c r="J45" s="874"/>
      <c r="K45" s="874"/>
      <c r="L45" s="874"/>
      <c r="M45" s="874"/>
      <c r="N45" s="874"/>
      <c r="O45" s="874"/>
      <c r="P45" s="874"/>
      <c r="Q45" s="874"/>
      <c r="R45" s="874"/>
      <c r="S45" s="874"/>
      <c r="T45" s="874"/>
      <c r="U45" s="874"/>
      <c r="V45" s="874"/>
      <c r="W45" s="874"/>
      <c r="X45" s="874"/>
      <c r="Y45" s="874"/>
      <c r="Z45" s="876"/>
      <c r="AA45" s="874"/>
      <c r="AB45" s="874"/>
      <c r="AC45" s="874"/>
      <c r="AD45" s="874"/>
      <c r="AE45" s="874"/>
      <c r="AF45" s="874"/>
    </row>
    <row r="46" spans="1:32" x14ac:dyDescent="0.2">
      <c r="A46" s="872" t="s">
        <v>2766</v>
      </c>
      <c r="B46" s="874" t="s">
        <v>195</v>
      </c>
      <c r="C46" s="874" t="s">
        <v>1481</v>
      </c>
      <c r="D46" s="874" t="s">
        <v>1132</v>
      </c>
      <c r="E46" s="874"/>
      <c r="F46" s="874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  <c r="T46" s="874"/>
      <c r="U46" s="874"/>
      <c r="V46" s="874"/>
      <c r="W46" s="874"/>
      <c r="X46" s="874"/>
      <c r="Y46" s="874"/>
      <c r="Z46" s="876"/>
      <c r="AA46" s="874"/>
      <c r="AB46" s="874"/>
      <c r="AC46" s="874"/>
      <c r="AD46" s="874"/>
      <c r="AE46" s="874"/>
      <c r="AF46" s="874"/>
    </row>
    <row r="47" spans="1:32" x14ac:dyDescent="0.2">
      <c r="A47" s="872" t="s">
        <v>2767</v>
      </c>
      <c r="B47" s="874" t="s">
        <v>197</v>
      </c>
      <c r="C47" s="874" t="s">
        <v>1172</v>
      </c>
      <c r="D47" s="874" t="s">
        <v>1480</v>
      </c>
      <c r="E47" s="874" t="s">
        <v>1479</v>
      </c>
      <c r="F47" s="874"/>
      <c r="G47" s="874"/>
      <c r="H47" s="874"/>
      <c r="I47" s="874"/>
      <c r="J47" s="874"/>
      <c r="K47" s="874"/>
      <c r="L47" s="874"/>
      <c r="M47" s="874"/>
      <c r="N47" s="874"/>
      <c r="O47" s="874"/>
      <c r="P47" s="874"/>
      <c r="Q47" s="874"/>
      <c r="R47" s="874"/>
      <c r="S47" s="874"/>
      <c r="T47" s="874"/>
      <c r="U47" s="874"/>
      <c r="V47" s="874"/>
      <c r="W47" s="874"/>
      <c r="X47" s="874"/>
      <c r="Y47" s="874"/>
      <c r="Z47" s="876"/>
      <c r="AA47" s="874"/>
      <c r="AB47" s="874"/>
      <c r="AC47" s="874"/>
      <c r="AD47" s="874"/>
      <c r="AE47" s="874"/>
      <c r="AF47" s="874"/>
    </row>
    <row r="48" spans="1:32" x14ac:dyDescent="0.2">
      <c r="A48" s="872" t="s">
        <v>2768</v>
      </c>
      <c r="B48" s="874" t="s">
        <v>2610</v>
      </c>
      <c r="C48" s="874" t="s">
        <v>1133</v>
      </c>
      <c r="D48" s="677" t="s">
        <v>2561</v>
      </c>
      <c r="E48" s="874"/>
      <c r="F48" s="874"/>
      <c r="G48" s="874"/>
      <c r="H48" s="874"/>
      <c r="I48" s="874"/>
      <c r="J48" s="874"/>
      <c r="K48" s="874"/>
      <c r="L48" s="874"/>
      <c r="M48" s="874"/>
      <c r="N48" s="874"/>
      <c r="O48" s="874"/>
      <c r="P48" s="874"/>
      <c r="Q48" s="874"/>
      <c r="R48" s="874"/>
      <c r="S48" s="874"/>
      <c r="T48" s="874"/>
      <c r="U48" s="874"/>
      <c r="V48" s="874"/>
      <c r="W48" s="874"/>
      <c r="X48" s="874"/>
      <c r="Y48" s="874"/>
      <c r="Z48" s="876"/>
      <c r="AA48" s="874"/>
      <c r="AB48" s="874"/>
      <c r="AC48" s="874"/>
      <c r="AD48" s="874"/>
      <c r="AE48" s="874"/>
      <c r="AF48" s="874"/>
    </row>
    <row r="49" spans="1:32" x14ac:dyDescent="0.2">
      <c r="A49" s="872" t="s">
        <v>2770</v>
      </c>
      <c r="B49" s="874" t="s">
        <v>199</v>
      </c>
      <c r="C49" s="874" t="s">
        <v>1477</v>
      </c>
      <c r="D49" s="874" t="s">
        <v>1146</v>
      </c>
      <c r="E49" s="874"/>
      <c r="F49" s="874"/>
      <c r="G49" s="874"/>
      <c r="H49" s="874"/>
      <c r="I49" s="874"/>
      <c r="J49" s="874"/>
      <c r="K49" s="874"/>
      <c r="L49" s="874"/>
      <c r="M49" s="874"/>
      <c r="N49" s="874"/>
      <c r="O49" s="874"/>
      <c r="P49" s="874"/>
      <c r="Q49" s="874"/>
      <c r="R49" s="874"/>
      <c r="S49" s="874"/>
      <c r="T49" s="874"/>
      <c r="U49" s="874"/>
      <c r="V49" s="874"/>
      <c r="W49" s="874"/>
      <c r="X49" s="874"/>
      <c r="Y49" s="874"/>
      <c r="Z49" s="876"/>
      <c r="AA49" s="874"/>
      <c r="AB49" s="874"/>
      <c r="AC49" s="874"/>
      <c r="AD49" s="874"/>
      <c r="AE49" s="874"/>
      <c r="AF49" s="874"/>
    </row>
    <row r="50" spans="1:32" x14ac:dyDescent="0.2">
      <c r="A50" s="872" t="s">
        <v>2771</v>
      </c>
      <c r="B50" s="874" t="s">
        <v>190</v>
      </c>
      <c r="C50" s="874" t="s">
        <v>1154</v>
      </c>
      <c r="D50" s="874" t="s">
        <v>1213</v>
      </c>
      <c r="E50" s="874"/>
      <c r="F50" s="874"/>
      <c r="G50" s="874"/>
      <c r="H50" s="874"/>
      <c r="I50" s="874"/>
      <c r="J50" s="874"/>
      <c r="K50" s="874"/>
      <c r="L50" s="874"/>
      <c r="M50" s="874"/>
      <c r="N50" s="874"/>
      <c r="O50" s="874"/>
      <c r="P50" s="874"/>
      <c r="Q50" s="874"/>
      <c r="R50" s="874"/>
      <c r="S50" s="874"/>
      <c r="T50" s="874"/>
      <c r="U50" s="874"/>
      <c r="V50" s="874"/>
      <c r="W50" s="874"/>
      <c r="X50" s="874"/>
      <c r="Y50" s="874"/>
      <c r="Z50" s="876"/>
      <c r="AA50" s="874"/>
      <c r="AB50" s="874"/>
      <c r="AC50" s="874"/>
      <c r="AD50" s="874"/>
      <c r="AE50" s="874"/>
      <c r="AF50" s="874"/>
    </row>
    <row r="51" spans="1:32" x14ac:dyDescent="0.2">
      <c r="A51" s="872" t="s">
        <v>2773</v>
      </c>
      <c r="B51" s="874" t="s">
        <v>198</v>
      </c>
      <c r="C51" s="874" t="s">
        <v>1478</v>
      </c>
      <c r="D51" s="874"/>
      <c r="E51" s="874"/>
      <c r="F51" s="874"/>
      <c r="G51" s="874"/>
      <c r="H51" s="874"/>
      <c r="I51" s="874"/>
      <c r="J51" s="874"/>
      <c r="K51" s="874"/>
      <c r="L51" s="874"/>
      <c r="M51" s="874"/>
      <c r="N51" s="874"/>
      <c r="O51" s="874"/>
      <c r="P51" s="874"/>
      <c r="Q51" s="874"/>
      <c r="R51" s="874"/>
      <c r="S51" s="874"/>
      <c r="T51" s="874"/>
      <c r="U51" s="874"/>
      <c r="V51" s="874"/>
      <c r="W51" s="874"/>
      <c r="X51" s="874"/>
      <c r="Y51" s="874"/>
      <c r="Z51" s="876"/>
      <c r="AA51" s="874"/>
      <c r="AB51" s="874"/>
      <c r="AC51" s="874"/>
      <c r="AD51" s="874"/>
      <c r="AE51" s="874"/>
      <c r="AF51" s="874"/>
    </row>
    <row r="52" spans="1:32" x14ac:dyDescent="0.2">
      <c r="A52" s="872" t="s">
        <v>2774</v>
      </c>
      <c r="B52" s="874" t="s">
        <v>191</v>
      </c>
      <c r="C52" s="874" t="s">
        <v>1425</v>
      </c>
      <c r="D52" s="874"/>
      <c r="E52" s="874"/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4"/>
      <c r="R52" s="874"/>
      <c r="S52" s="874"/>
      <c r="T52" s="874"/>
      <c r="U52" s="874"/>
      <c r="V52" s="874"/>
      <c r="W52" s="874"/>
      <c r="X52" s="874"/>
      <c r="Y52" s="874"/>
      <c r="Z52" s="876"/>
      <c r="AA52" s="874"/>
      <c r="AB52" s="874"/>
      <c r="AC52" s="874"/>
      <c r="AD52" s="874"/>
      <c r="AE52" s="874"/>
      <c r="AF52" s="874"/>
    </row>
    <row r="53" spans="1:32" x14ac:dyDescent="0.2">
      <c r="A53" s="872" t="s">
        <v>2775</v>
      </c>
      <c r="B53" s="874" t="s">
        <v>13</v>
      </c>
      <c r="C53" s="874" t="s">
        <v>1545</v>
      </c>
      <c r="D53" s="874" t="s">
        <v>1172</v>
      </c>
      <c r="E53" s="874" t="s">
        <v>2574</v>
      </c>
      <c r="F53" s="874" t="s">
        <v>2308</v>
      </c>
      <c r="G53" s="874" t="s">
        <v>3711</v>
      </c>
      <c r="H53" s="874"/>
      <c r="I53" s="874"/>
      <c r="J53" s="874"/>
      <c r="K53" s="874"/>
      <c r="L53" s="874"/>
      <c r="M53" s="874"/>
      <c r="N53" s="874"/>
      <c r="O53" s="874"/>
      <c r="P53" s="874"/>
      <c r="Q53" s="874"/>
      <c r="R53" s="874"/>
      <c r="S53" s="874"/>
      <c r="T53" s="874"/>
      <c r="U53" s="874"/>
      <c r="V53" s="874"/>
      <c r="W53" s="874"/>
      <c r="X53" s="874"/>
      <c r="Y53" s="874"/>
      <c r="Z53" s="876"/>
      <c r="AA53" s="874"/>
      <c r="AB53" s="874"/>
      <c r="AC53" s="874"/>
      <c r="AD53" s="874"/>
      <c r="AE53" s="874"/>
      <c r="AF53" s="874"/>
    </row>
    <row r="54" spans="1:32" x14ac:dyDescent="0.2">
      <c r="A54" s="872" t="s">
        <v>2776</v>
      </c>
      <c r="B54" s="874" t="s">
        <v>97</v>
      </c>
      <c r="C54" s="874" t="s">
        <v>1529</v>
      </c>
      <c r="D54" s="874" t="s">
        <v>1391</v>
      </c>
      <c r="E54" s="874"/>
      <c r="F54" s="874"/>
      <c r="G54" s="874"/>
      <c r="H54" s="874"/>
      <c r="I54" s="874"/>
      <c r="J54" s="874"/>
      <c r="K54" s="874"/>
      <c r="L54" s="874"/>
      <c r="M54" s="874"/>
      <c r="N54" s="874"/>
      <c r="O54" s="874"/>
      <c r="P54" s="874"/>
      <c r="Q54" s="874"/>
      <c r="R54" s="874"/>
      <c r="S54" s="874"/>
      <c r="T54" s="874"/>
      <c r="U54" s="874"/>
      <c r="V54" s="874"/>
      <c r="W54" s="874"/>
      <c r="X54" s="874"/>
      <c r="Y54" s="874"/>
      <c r="Z54" s="876"/>
      <c r="AA54" s="874"/>
      <c r="AB54" s="874"/>
      <c r="AC54" s="874"/>
      <c r="AD54" s="874"/>
      <c r="AE54" s="874"/>
      <c r="AF54" s="874"/>
    </row>
    <row r="55" spans="1:32" x14ac:dyDescent="0.2">
      <c r="A55" s="872" t="s">
        <v>2777</v>
      </c>
      <c r="B55" s="874" t="s">
        <v>98</v>
      </c>
      <c r="C55" s="874" t="s">
        <v>1528</v>
      </c>
      <c r="D55" s="874"/>
      <c r="E55" s="874"/>
      <c r="F55" s="874"/>
      <c r="G55" s="874"/>
      <c r="H55" s="874"/>
      <c r="I55" s="874"/>
      <c r="J55" s="874"/>
      <c r="K55" s="874"/>
      <c r="L55" s="874"/>
      <c r="M55" s="874"/>
      <c r="N55" s="874"/>
      <c r="O55" s="874"/>
      <c r="P55" s="874"/>
      <c r="Q55" s="874"/>
      <c r="R55" s="874"/>
      <c r="S55" s="874"/>
      <c r="T55" s="874"/>
      <c r="U55" s="874"/>
      <c r="V55" s="874"/>
      <c r="W55" s="874"/>
      <c r="X55" s="874"/>
      <c r="Y55" s="874"/>
      <c r="Z55" s="876"/>
      <c r="AA55" s="874"/>
      <c r="AB55" s="874"/>
      <c r="AC55" s="874"/>
      <c r="AD55" s="874"/>
      <c r="AE55" s="874"/>
      <c r="AF55" s="874"/>
    </row>
    <row r="56" spans="1:32" x14ac:dyDescent="0.2">
      <c r="A56" s="872" t="s">
        <v>2778</v>
      </c>
      <c r="B56" s="874" t="s">
        <v>2598</v>
      </c>
      <c r="C56" s="874" t="s">
        <v>2420</v>
      </c>
      <c r="D56" s="874"/>
      <c r="E56" s="874"/>
      <c r="F56" s="874"/>
      <c r="G56" s="874"/>
      <c r="H56" s="874"/>
      <c r="I56" s="874"/>
      <c r="J56" s="874"/>
      <c r="K56" s="874"/>
      <c r="L56" s="874"/>
      <c r="M56" s="874"/>
      <c r="N56" s="874"/>
      <c r="O56" s="874"/>
      <c r="P56" s="874"/>
      <c r="Q56" s="874"/>
      <c r="R56" s="874"/>
      <c r="S56" s="874"/>
      <c r="T56" s="874"/>
      <c r="U56" s="874"/>
      <c r="V56" s="874"/>
      <c r="W56" s="874"/>
      <c r="X56" s="874"/>
      <c r="Y56" s="874"/>
      <c r="Z56" s="876"/>
      <c r="AA56" s="874"/>
      <c r="AB56" s="874"/>
      <c r="AC56" s="874"/>
      <c r="AD56" s="874"/>
      <c r="AE56" s="874"/>
      <c r="AF56" s="874"/>
    </row>
    <row r="57" spans="1:32" x14ac:dyDescent="0.2">
      <c r="A57" s="872" t="s">
        <v>2781</v>
      </c>
      <c r="B57" s="874" t="s">
        <v>201</v>
      </c>
      <c r="C57" s="874" t="s">
        <v>1153</v>
      </c>
      <c r="D57" s="874"/>
      <c r="E57" s="874"/>
      <c r="F57" s="874"/>
      <c r="G57" s="874"/>
      <c r="H57" s="874"/>
      <c r="I57" s="874"/>
      <c r="J57" s="874"/>
      <c r="K57" s="874"/>
      <c r="L57" s="874"/>
      <c r="M57" s="874"/>
      <c r="N57" s="874"/>
      <c r="O57" s="874"/>
      <c r="P57" s="874"/>
      <c r="Q57" s="874"/>
      <c r="R57" s="874"/>
      <c r="S57" s="874"/>
      <c r="T57" s="874"/>
      <c r="U57" s="874"/>
      <c r="V57" s="874"/>
      <c r="W57" s="874"/>
      <c r="X57" s="874"/>
      <c r="Y57" s="874"/>
      <c r="Z57" s="876"/>
      <c r="AA57" s="874"/>
      <c r="AB57" s="874"/>
      <c r="AC57" s="874"/>
      <c r="AD57" s="874"/>
      <c r="AE57" s="874"/>
      <c r="AF57" s="874"/>
    </row>
    <row r="58" spans="1:32" x14ac:dyDescent="0.2">
      <c r="A58" s="872" t="s">
        <v>2782</v>
      </c>
      <c r="B58" s="874" t="s">
        <v>14</v>
      </c>
      <c r="C58" s="874" t="s">
        <v>1545</v>
      </c>
      <c r="D58" s="874" t="s">
        <v>1601</v>
      </c>
      <c r="E58" s="874" t="s">
        <v>1228</v>
      </c>
      <c r="F58" s="874" t="s">
        <v>1213</v>
      </c>
      <c r="G58" s="874" t="s">
        <v>2309</v>
      </c>
      <c r="H58" s="874" t="s">
        <v>3720</v>
      </c>
      <c r="I58" s="874"/>
      <c r="J58" s="874"/>
      <c r="K58" s="874"/>
      <c r="L58" s="874"/>
      <c r="M58" s="874"/>
      <c r="N58" s="874"/>
      <c r="O58" s="874"/>
      <c r="P58" s="874"/>
      <c r="Q58" s="874"/>
      <c r="R58" s="874"/>
      <c r="S58" s="874"/>
      <c r="T58" s="874"/>
      <c r="U58" s="874"/>
      <c r="V58" s="874"/>
      <c r="W58" s="874"/>
      <c r="X58" s="874"/>
      <c r="Y58" s="874"/>
      <c r="Z58" s="876"/>
      <c r="AA58" s="874"/>
      <c r="AB58" s="874"/>
      <c r="AC58" s="874"/>
      <c r="AD58" s="874"/>
      <c r="AE58" s="874"/>
      <c r="AF58" s="874"/>
    </row>
    <row r="59" spans="1:32" x14ac:dyDescent="0.2">
      <c r="A59" s="872" t="s">
        <v>2783</v>
      </c>
      <c r="B59" s="874" t="s">
        <v>99</v>
      </c>
      <c r="C59" s="874" t="s">
        <v>1220</v>
      </c>
      <c r="D59" s="874"/>
      <c r="E59" s="874"/>
      <c r="F59" s="874"/>
      <c r="G59" s="874"/>
      <c r="H59" s="874"/>
      <c r="I59" s="874"/>
      <c r="J59" s="874"/>
      <c r="K59" s="874"/>
      <c r="L59" s="874"/>
      <c r="M59" s="874"/>
      <c r="N59" s="874"/>
      <c r="O59" s="874"/>
      <c r="P59" s="874"/>
      <c r="Q59" s="874"/>
      <c r="R59" s="874"/>
      <c r="S59" s="874"/>
      <c r="T59" s="874"/>
      <c r="U59" s="874"/>
      <c r="V59" s="874"/>
      <c r="W59" s="874"/>
      <c r="X59" s="874"/>
      <c r="Y59" s="874"/>
      <c r="Z59" s="876"/>
      <c r="AA59" s="874"/>
      <c r="AB59" s="874"/>
      <c r="AC59" s="874"/>
      <c r="AD59" s="874"/>
      <c r="AE59" s="874"/>
      <c r="AF59" s="874"/>
    </row>
    <row r="60" spans="1:32" x14ac:dyDescent="0.2">
      <c r="A60" s="872" t="s">
        <v>2784</v>
      </c>
      <c r="B60" s="874" t="s">
        <v>2599</v>
      </c>
      <c r="C60" s="874" t="s">
        <v>2543</v>
      </c>
      <c r="D60" s="874"/>
      <c r="E60" s="874"/>
      <c r="F60" s="874"/>
      <c r="G60" s="874"/>
      <c r="H60" s="874"/>
      <c r="I60" s="874"/>
      <c r="J60" s="874"/>
      <c r="K60" s="874"/>
      <c r="L60" s="874"/>
      <c r="M60" s="874"/>
      <c r="N60" s="874"/>
      <c r="O60" s="874"/>
      <c r="P60" s="874"/>
      <c r="Q60" s="874"/>
      <c r="R60" s="874"/>
      <c r="S60" s="874"/>
      <c r="T60" s="874"/>
      <c r="U60" s="874"/>
      <c r="V60" s="874"/>
      <c r="W60" s="874"/>
      <c r="X60" s="874"/>
      <c r="Y60" s="874"/>
      <c r="Z60" s="876"/>
      <c r="AA60" s="874"/>
      <c r="AB60" s="874"/>
      <c r="AC60" s="874"/>
      <c r="AD60" s="874"/>
      <c r="AE60" s="874"/>
      <c r="AF60" s="874"/>
    </row>
    <row r="61" spans="1:32" x14ac:dyDescent="0.2">
      <c r="A61" s="872" t="s">
        <v>2785</v>
      </c>
      <c r="B61" s="874" t="s">
        <v>203</v>
      </c>
      <c r="C61" s="874" t="s">
        <v>1204</v>
      </c>
      <c r="D61" s="874"/>
      <c r="E61" s="874"/>
      <c r="F61" s="874"/>
      <c r="G61" s="874"/>
      <c r="H61" s="874"/>
      <c r="I61" s="874"/>
      <c r="J61" s="874"/>
      <c r="K61" s="874"/>
      <c r="L61" s="874"/>
      <c r="M61" s="874"/>
      <c r="N61" s="874"/>
      <c r="O61" s="874"/>
      <c r="P61" s="874"/>
      <c r="Q61" s="874"/>
      <c r="R61" s="874"/>
      <c r="S61" s="874"/>
      <c r="T61" s="874"/>
      <c r="U61" s="874"/>
      <c r="V61" s="874"/>
      <c r="W61" s="874"/>
      <c r="X61" s="874"/>
      <c r="Y61" s="874"/>
      <c r="Z61" s="876"/>
      <c r="AA61" s="874"/>
      <c r="AB61" s="874"/>
      <c r="AC61" s="874"/>
      <c r="AD61" s="874"/>
      <c r="AE61" s="874"/>
      <c r="AF61" s="874"/>
    </row>
    <row r="62" spans="1:32" x14ac:dyDescent="0.2">
      <c r="A62" s="872" t="s">
        <v>2786</v>
      </c>
      <c r="B62" s="874" t="s">
        <v>204</v>
      </c>
      <c r="C62" s="874" t="s">
        <v>1476</v>
      </c>
      <c r="D62" s="874"/>
      <c r="E62" s="874"/>
      <c r="F62" s="874"/>
      <c r="G62" s="874"/>
      <c r="H62" s="874"/>
      <c r="I62" s="874"/>
      <c r="J62" s="874"/>
      <c r="K62" s="874"/>
      <c r="L62" s="874"/>
      <c r="M62" s="874"/>
      <c r="N62" s="874"/>
      <c r="O62" s="874"/>
      <c r="P62" s="874"/>
      <c r="Q62" s="874"/>
      <c r="R62" s="874"/>
      <c r="S62" s="874"/>
      <c r="T62" s="874"/>
      <c r="U62" s="874"/>
      <c r="V62" s="874"/>
      <c r="W62" s="874"/>
      <c r="X62" s="874"/>
      <c r="Y62" s="874"/>
      <c r="Z62" s="876"/>
      <c r="AA62" s="874"/>
      <c r="AB62" s="874"/>
      <c r="AC62" s="874"/>
      <c r="AD62" s="874"/>
      <c r="AE62" s="874"/>
      <c r="AF62" s="874"/>
    </row>
    <row r="63" spans="1:32" x14ac:dyDescent="0.2">
      <c r="A63" s="872" t="s">
        <v>2788</v>
      </c>
      <c r="B63" s="874" t="s">
        <v>15</v>
      </c>
      <c r="C63" s="874" t="s">
        <v>1640</v>
      </c>
      <c r="D63" s="874" t="s">
        <v>1123</v>
      </c>
      <c r="E63" s="874" t="s">
        <v>1639</v>
      </c>
      <c r="F63" s="874" t="s">
        <v>1638</v>
      </c>
      <c r="G63" s="874"/>
      <c r="H63" s="874"/>
      <c r="I63" s="874"/>
      <c r="J63" s="874"/>
      <c r="K63" s="874"/>
      <c r="L63" s="874"/>
      <c r="M63" s="874"/>
      <c r="N63" s="874"/>
      <c r="O63" s="874"/>
      <c r="P63" s="874"/>
      <c r="Q63" s="874"/>
      <c r="R63" s="874"/>
      <c r="S63" s="874"/>
      <c r="T63" s="874"/>
      <c r="U63" s="874"/>
      <c r="V63" s="874"/>
      <c r="W63" s="874"/>
      <c r="X63" s="874"/>
      <c r="Y63" s="874"/>
      <c r="Z63" s="876"/>
      <c r="AA63" s="874"/>
      <c r="AB63" s="874"/>
      <c r="AC63" s="874"/>
      <c r="AD63" s="874"/>
      <c r="AE63" s="874"/>
      <c r="AF63" s="874"/>
    </row>
    <row r="64" spans="1:32" x14ac:dyDescent="0.2">
      <c r="A64" s="872" t="s">
        <v>2789</v>
      </c>
      <c r="B64" s="874" t="s">
        <v>101</v>
      </c>
      <c r="C64" s="874" t="s">
        <v>1151</v>
      </c>
      <c r="D64" s="874" t="s">
        <v>1153</v>
      </c>
      <c r="E64" s="874"/>
      <c r="F64" s="874"/>
      <c r="G64" s="874"/>
      <c r="H64" s="874"/>
      <c r="I64" s="874"/>
      <c r="J64" s="874"/>
      <c r="K64" s="874"/>
      <c r="L64" s="874"/>
      <c r="M64" s="874"/>
      <c r="N64" s="874"/>
      <c r="O64" s="874"/>
      <c r="P64" s="874"/>
      <c r="Q64" s="874"/>
      <c r="R64" s="874"/>
      <c r="S64" s="874"/>
      <c r="T64" s="874"/>
      <c r="U64" s="874"/>
      <c r="V64" s="874"/>
      <c r="W64" s="874"/>
      <c r="X64" s="874"/>
      <c r="Y64" s="874"/>
      <c r="Z64" s="876"/>
      <c r="AA64" s="874"/>
      <c r="AB64" s="874"/>
      <c r="AC64" s="874"/>
      <c r="AD64" s="874"/>
      <c r="AE64" s="874"/>
      <c r="AF64" s="874"/>
    </row>
    <row r="65" spans="1:32" x14ac:dyDescent="0.2">
      <c r="A65" s="872" t="s">
        <v>2790</v>
      </c>
      <c r="B65" s="874" t="s">
        <v>100</v>
      </c>
      <c r="C65" s="874" t="s">
        <v>1527</v>
      </c>
      <c r="D65" s="874"/>
      <c r="E65" s="874"/>
      <c r="F65" s="874"/>
      <c r="G65" s="874"/>
      <c r="H65" s="874"/>
      <c r="I65" s="874"/>
      <c r="J65" s="874"/>
      <c r="K65" s="874"/>
      <c r="L65" s="874"/>
      <c r="M65" s="874"/>
      <c r="N65" s="874"/>
      <c r="O65" s="874"/>
      <c r="P65" s="874"/>
      <c r="Q65" s="874"/>
      <c r="R65" s="874"/>
      <c r="S65" s="874"/>
      <c r="T65" s="874"/>
      <c r="U65" s="874"/>
      <c r="V65" s="874"/>
      <c r="W65" s="874"/>
      <c r="X65" s="874"/>
      <c r="Y65" s="874"/>
      <c r="Z65" s="876"/>
      <c r="AA65" s="874"/>
      <c r="AB65" s="874"/>
      <c r="AC65" s="874"/>
      <c r="AD65" s="874"/>
      <c r="AE65" s="874"/>
      <c r="AF65" s="874"/>
    </row>
    <row r="66" spans="1:32" x14ac:dyDescent="0.2">
      <c r="A66" s="872" t="s">
        <v>2791</v>
      </c>
      <c r="B66" s="874" t="s">
        <v>207</v>
      </c>
      <c r="C66" s="874" t="s">
        <v>1170</v>
      </c>
      <c r="D66" s="874"/>
      <c r="E66" s="874"/>
      <c r="F66" s="874"/>
      <c r="G66" s="874"/>
      <c r="H66" s="874"/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  <c r="T66" s="874"/>
      <c r="U66" s="874"/>
      <c r="V66" s="874"/>
      <c r="W66" s="874"/>
      <c r="X66" s="874"/>
      <c r="Y66" s="874"/>
      <c r="Z66" s="876"/>
      <c r="AA66" s="874"/>
      <c r="AB66" s="874"/>
      <c r="AC66" s="874"/>
      <c r="AD66" s="874"/>
      <c r="AE66" s="874"/>
      <c r="AF66" s="874"/>
    </row>
    <row r="67" spans="1:32" x14ac:dyDescent="0.2">
      <c r="A67" s="872" t="s">
        <v>2792</v>
      </c>
      <c r="B67" s="874" t="s">
        <v>206</v>
      </c>
      <c r="C67" s="874" t="s">
        <v>1147</v>
      </c>
      <c r="D67" s="874"/>
      <c r="E67" s="874"/>
      <c r="F67" s="874"/>
      <c r="G67" s="874"/>
      <c r="H67" s="874"/>
      <c r="I67" s="874"/>
      <c r="J67" s="874"/>
      <c r="K67" s="874"/>
      <c r="L67" s="874"/>
      <c r="M67" s="874"/>
      <c r="N67" s="874"/>
      <c r="O67" s="874"/>
      <c r="P67" s="874"/>
      <c r="Q67" s="874"/>
      <c r="R67" s="874"/>
      <c r="S67" s="874"/>
      <c r="T67" s="874"/>
      <c r="U67" s="874"/>
      <c r="V67" s="874"/>
      <c r="W67" s="874"/>
      <c r="X67" s="874"/>
      <c r="Y67" s="874"/>
      <c r="Z67" s="876"/>
      <c r="AA67" s="874"/>
      <c r="AB67" s="874"/>
      <c r="AC67" s="874"/>
      <c r="AD67" s="874"/>
      <c r="AE67" s="874"/>
      <c r="AF67" s="874"/>
    </row>
    <row r="68" spans="1:32" x14ac:dyDescent="0.2">
      <c r="A68" s="872" t="s">
        <v>2793</v>
      </c>
      <c r="B68" s="874" t="s">
        <v>2582</v>
      </c>
      <c r="C68" s="874" t="s">
        <v>1139</v>
      </c>
      <c r="D68" s="874" t="s">
        <v>3593</v>
      </c>
      <c r="E68" s="874"/>
      <c r="F68" s="874"/>
      <c r="G68" s="874"/>
      <c r="H68" s="874"/>
      <c r="I68" s="874"/>
      <c r="K68" s="874"/>
      <c r="M68" s="874"/>
      <c r="N68" s="874"/>
      <c r="O68" s="874"/>
      <c r="P68" s="874"/>
      <c r="Q68" s="874"/>
      <c r="R68" s="874"/>
      <c r="S68" s="874"/>
      <c r="T68" s="874"/>
      <c r="U68" s="874"/>
      <c r="V68" s="874"/>
      <c r="W68" s="874"/>
      <c r="X68" s="874"/>
      <c r="Y68" s="874"/>
      <c r="Z68" s="876"/>
      <c r="AA68" s="874"/>
      <c r="AB68" s="874"/>
      <c r="AC68" s="874"/>
      <c r="AD68" s="874"/>
      <c r="AE68" s="874"/>
      <c r="AF68" s="874"/>
    </row>
    <row r="69" spans="1:32" x14ac:dyDescent="0.2">
      <c r="A69" s="872" t="s">
        <v>2795</v>
      </c>
      <c r="B69" s="874" t="s">
        <v>209</v>
      </c>
      <c r="C69" s="874" t="s">
        <v>1161</v>
      </c>
      <c r="D69" s="874"/>
      <c r="E69" s="874"/>
      <c r="F69" s="874"/>
      <c r="G69" s="874"/>
      <c r="H69" s="874"/>
      <c r="I69" s="874"/>
      <c r="J69" s="874"/>
      <c r="K69" s="874"/>
      <c r="L69" s="874"/>
      <c r="M69" s="874"/>
      <c r="N69" s="874"/>
      <c r="O69" s="874"/>
      <c r="P69" s="874"/>
      <c r="Q69" s="874"/>
      <c r="R69" s="874"/>
      <c r="S69" s="874"/>
      <c r="T69" s="874"/>
      <c r="U69" s="874"/>
      <c r="V69" s="874"/>
      <c r="W69" s="874"/>
      <c r="X69" s="874"/>
      <c r="Y69" s="874"/>
      <c r="Z69" s="876"/>
      <c r="AA69" s="874"/>
      <c r="AB69" s="874"/>
      <c r="AC69" s="874"/>
      <c r="AD69" s="874"/>
      <c r="AE69" s="874"/>
      <c r="AF69" s="874"/>
    </row>
    <row r="70" spans="1:32" x14ac:dyDescent="0.2">
      <c r="A70" s="872" t="s">
        <v>2796</v>
      </c>
      <c r="B70" s="874" t="s">
        <v>16</v>
      </c>
      <c r="C70" s="874" t="s">
        <v>1172</v>
      </c>
      <c r="D70" s="874" t="s">
        <v>2465</v>
      </c>
      <c r="E70" s="874" t="s">
        <v>1228</v>
      </c>
      <c r="F70" s="874" t="s">
        <v>1213</v>
      </c>
      <c r="G70" s="874"/>
      <c r="H70" s="874"/>
      <c r="I70" s="874"/>
      <c r="J70" s="874"/>
      <c r="K70" s="874"/>
      <c r="L70" s="874"/>
      <c r="M70" s="874"/>
      <c r="N70" s="874"/>
      <c r="O70" s="874"/>
      <c r="P70" s="874"/>
      <c r="Q70" s="874"/>
      <c r="R70" s="874"/>
      <c r="S70" s="874"/>
      <c r="T70" s="874"/>
      <c r="U70" s="874"/>
      <c r="V70" s="874"/>
      <c r="W70" s="874"/>
      <c r="X70" s="874"/>
      <c r="Y70" s="874"/>
      <c r="Z70" s="876"/>
      <c r="AA70" s="874"/>
      <c r="AB70" s="874"/>
      <c r="AC70" s="874"/>
      <c r="AD70" s="874"/>
      <c r="AE70" s="874"/>
      <c r="AF70" s="874"/>
    </row>
    <row r="71" spans="1:32" x14ac:dyDescent="0.2">
      <c r="A71" s="872" t="s">
        <v>2797</v>
      </c>
      <c r="B71" s="874" t="s">
        <v>17</v>
      </c>
      <c r="C71" s="874" t="s">
        <v>3620</v>
      </c>
      <c r="D71" s="874" t="s">
        <v>3621</v>
      </c>
      <c r="E71" s="874" t="s">
        <v>3622</v>
      </c>
      <c r="F71" s="874"/>
      <c r="G71" s="874"/>
      <c r="H71" s="874"/>
      <c r="I71" s="874"/>
      <c r="J71" s="874"/>
      <c r="K71" s="874"/>
      <c r="L71" s="874"/>
      <c r="M71" s="874"/>
      <c r="N71" s="874"/>
      <c r="O71" s="874"/>
      <c r="P71" s="874"/>
      <c r="Q71" s="874"/>
      <c r="R71" s="874"/>
      <c r="S71" s="874"/>
      <c r="T71" s="874"/>
      <c r="U71" s="874"/>
      <c r="V71" s="874"/>
      <c r="W71" s="874"/>
      <c r="X71" s="874"/>
      <c r="Y71" s="874"/>
      <c r="Z71" s="876"/>
      <c r="AA71" s="874"/>
      <c r="AB71" s="874"/>
      <c r="AC71" s="874"/>
      <c r="AD71" s="874"/>
      <c r="AE71" s="874"/>
      <c r="AF71" s="874"/>
    </row>
    <row r="72" spans="1:32" x14ac:dyDescent="0.2">
      <c r="A72" s="872" t="s">
        <v>2798</v>
      </c>
      <c r="B72" s="874" t="s">
        <v>18</v>
      </c>
      <c r="C72" s="874" t="s">
        <v>1637</v>
      </c>
      <c r="D72" s="874"/>
      <c r="E72" s="874"/>
      <c r="F72" s="874"/>
      <c r="G72" s="874"/>
      <c r="H72" s="874"/>
      <c r="I72" s="874"/>
      <c r="J72" s="874"/>
      <c r="K72" s="874"/>
      <c r="L72" s="874"/>
      <c r="M72" s="874"/>
      <c r="N72" s="874"/>
      <c r="O72" s="874"/>
      <c r="P72" s="874"/>
      <c r="Q72" s="874"/>
      <c r="R72" s="874"/>
      <c r="S72" s="874"/>
      <c r="T72" s="874"/>
      <c r="U72" s="874"/>
      <c r="V72" s="874"/>
      <c r="W72" s="874"/>
      <c r="X72" s="874"/>
      <c r="Y72" s="874"/>
      <c r="Z72" s="876"/>
      <c r="AA72" s="874"/>
      <c r="AB72" s="874"/>
      <c r="AC72" s="874"/>
      <c r="AD72" s="874"/>
      <c r="AE72" s="874"/>
      <c r="AF72" s="874"/>
    </row>
    <row r="73" spans="1:32" x14ac:dyDescent="0.2">
      <c r="A73" s="872" t="s">
        <v>2799</v>
      </c>
      <c r="B73" s="874" t="s">
        <v>102</v>
      </c>
      <c r="C73" s="874" t="s">
        <v>1380</v>
      </c>
      <c r="D73" s="874"/>
      <c r="E73" s="874"/>
      <c r="F73" s="874"/>
      <c r="G73" s="874"/>
      <c r="H73" s="874"/>
      <c r="I73" s="874"/>
      <c r="J73" s="874"/>
      <c r="K73" s="874"/>
      <c r="L73" s="874"/>
      <c r="M73" s="874"/>
      <c r="N73" s="874"/>
      <c r="O73" s="874"/>
      <c r="P73" s="874"/>
      <c r="Q73" s="874"/>
      <c r="R73" s="874"/>
      <c r="S73" s="874"/>
      <c r="T73" s="874"/>
      <c r="U73" s="874"/>
      <c r="V73" s="874"/>
      <c r="W73" s="874"/>
      <c r="X73" s="874"/>
      <c r="Y73" s="874"/>
      <c r="Z73" s="876"/>
      <c r="AA73" s="874"/>
      <c r="AB73" s="874"/>
      <c r="AC73" s="874"/>
      <c r="AD73" s="874"/>
      <c r="AE73" s="874"/>
      <c r="AF73" s="874"/>
    </row>
    <row r="74" spans="1:32" x14ac:dyDescent="0.2">
      <c r="A74" s="872" t="s">
        <v>2800</v>
      </c>
      <c r="B74" s="874" t="s">
        <v>210</v>
      </c>
      <c r="C74" s="874" t="s">
        <v>1153</v>
      </c>
      <c r="D74" s="874" t="s">
        <v>1183</v>
      </c>
      <c r="E74" s="874" t="s">
        <v>1130</v>
      </c>
      <c r="F74" s="874"/>
      <c r="G74" s="874"/>
      <c r="H74" s="874"/>
      <c r="I74" s="874"/>
      <c r="J74" s="874"/>
      <c r="K74" s="874"/>
      <c r="L74" s="874"/>
      <c r="M74" s="874"/>
      <c r="N74" s="874"/>
      <c r="O74" s="874"/>
      <c r="P74" s="874"/>
      <c r="Q74" s="874"/>
      <c r="R74" s="874"/>
      <c r="S74" s="874"/>
      <c r="T74" s="874"/>
      <c r="U74" s="874"/>
      <c r="V74" s="874"/>
      <c r="W74" s="874"/>
      <c r="X74" s="874"/>
      <c r="Y74" s="874"/>
      <c r="Z74" s="876"/>
      <c r="AA74" s="874"/>
      <c r="AB74" s="874"/>
      <c r="AC74" s="874"/>
      <c r="AD74" s="874"/>
      <c r="AE74" s="874"/>
      <c r="AF74" s="874"/>
    </row>
    <row r="75" spans="1:32" x14ac:dyDescent="0.2">
      <c r="A75" s="872" t="s">
        <v>2801</v>
      </c>
      <c r="B75" s="874" t="s">
        <v>213</v>
      </c>
      <c r="C75" s="874" t="s">
        <v>1152</v>
      </c>
      <c r="D75" s="874" t="s">
        <v>1123</v>
      </c>
      <c r="E75" s="874" t="s">
        <v>1167</v>
      </c>
      <c r="F75" s="874" t="s">
        <v>1475</v>
      </c>
      <c r="G75" s="874" t="s">
        <v>1113</v>
      </c>
      <c r="H75" s="874"/>
      <c r="I75" s="874"/>
      <c r="J75" s="874"/>
      <c r="K75" s="874"/>
      <c r="L75" s="874"/>
      <c r="M75" s="874"/>
      <c r="N75" s="874"/>
      <c r="O75" s="874"/>
      <c r="P75" s="874"/>
      <c r="Q75" s="874"/>
      <c r="R75" s="874"/>
      <c r="S75" s="874"/>
      <c r="T75" s="874"/>
      <c r="U75" s="874"/>
      <c r="V75" s="874"/>
      <c r="W75" s="874"/>
      <c r="X75" s="874"/>
      <c r="Y75" s="874"/>
      <c r="Z75" s="876"/>
      <c r="AA75" s="874"/>
      <c r="AB75" s="874"/>
      <c r="AC75" s="874"/>
      <c r="AD75" s="874"/>
      <c r="AE75" s="874"/>
      <c r="AF75" s="874"/>
    </row>
    <row r="76" spans="1:32" x14ac:dyDescent="0.2">
      <c r="A76" s="872" t="s">
        <v>2802</v>
      </c>
      <c r="B76" s="874" t="s">
        <v>212</v>
      </c>
      <c r="C76" s="874" t="s">
        <v>1120</v>
      </c>
      <c r="D76" s="874" t="s">
        <v>3772</v>
      </c>
      <c r="E76" s="874"/>
      <c r="F76" s="874"/>
      <c r="G76" s="874"/>
      <c r="H76" s="874"/>
      <c r="I76" s="874"/>
      <c r="J76" s="874"/>
      <c r="K76" s="874"/>
      <c r="L76" s="874"/>
      <c r="M76" s="874"/>
      <c r="N76" s="874"/>
      <c r="O76" s="874"/>
      <c r="P76" s="874"/>
      <c r="Q76" s="874"/>
      <c r="R76" s="874"/>
      <c r="S76" s="874"/>
      <c r="T76" s="874"/>
      <c r="U76" s="874"/>
      <c r="V76" s="874"/>
      <c r="W76" s="874"/>
      <c r="X76" s="874"/>
      <c r="Y76" s="874"/>
      <c r="Z76" s="876"/>
      <c r="AA76" s="874"/>
      <c r="AB76" s="874"/>
      <c r="AC76" s="874"/>
      <c r="AD76" s="874"/>
      <c r="AE76" s="874"/>
      <c r="AF76" s="874"/>
    </row>
    <row r="77" spans="1:32" x14ac:dyDescent="0.2">
      <c r="A77" s="872" t="s">
        <v>2806</v>
      </c>
      <c r="B77" s="874" t="s">
        <v>19</v>
      </c>
      <c r="C77" s="874" t="s">
        <v>1172</v>
      </c>
      <c r="D77" s="874" t="s">
        <v>1132</v>
      </c>
      <c r="E77" s="875" t="s">
        <v>1216</v>
      </c>
      <c r="F77" s="875" t="s">
        <v>2657</v>
      </c>
      <c r="G77" s="874"/>
      <c r="H77" s="874"/>
      <c r="I77" s="874"/>
      <c r="J77" s="874"/>
      <c r="N77" s="874"/>
      <c r="O77" s="874"/>
      <c r="P77" s="874"/>
      <c r="Q77" s="874"/>
      <c r="R77" s="874"/>
      <c r="S77" s="874"/>
      <c r="T77" s="874"/>
      <c r="U77" s="874"/>
      <c r="V77" s="874"/>
      <c r="W77" s="874"/>
      <c r="X77" s="874"/>
      <c r="Y77" s="874"/>
      <c r="Z77" s="876"/>
      <c r="AA77" s="874"/>
      <c r="AB77" s="874"/>
      <c r="AC77" s="874"/>
      <c r="AD77" s="874"/>
      <c r="AE77" s="874"/>
      <c r="AF77" s="874"/>
    </row>
    <row r="78" spans="1:32" x14ac:dyDescent="0.2">
      <c r="A78" s="872" t="s">
        <v>2807</v>
      </c>
      <c r="B78" s="874" t="s">
        <v>2472</v>
      </c>
      <c r="C78" s="875" t="s">
        <v>1132</v>
      </c>
      <c r="D78" s="874"/>
      <c r="E78" s="874"/>
      <c r="F78" s="874"/>
      <c r="G78" s="874"/>
      <c r="H78" s="874"/>
      <c r="I78" s="874"/>
      <c r="J78" s="874"/>
      <c r="K78" s="874"/>
      <c r="L78" s="874"/>
      <c r="M78" s="874"/>
      <c r="N78" s="874"/>
      <c r="O78" s="874"/>
      <c r="P78" s="874"/>
      <c r="Q78" s="874"/>
      <c r="R78" s="874"/>
      <c r="S78" s="874"/>
      <c r="T78" s="874"/>
      <c r="U78" s="874"/>
      <c r="V78" s="874"/>
      <c r="W78" s="874"/>
      <c r="X78" s="874"/>
      <c r="Y78" s="874"/>
      <c r="Z78" s="876"/>
      <c r="AA78" s="874"/>
      <c r="AB78" s="874"/>
      <c r="AC78" s="874"/>
      <c r="AD78" s="874"/>
      <c r="AE78" s="874"/>
      <c r="AF78" s="874"/>
    </row>
    <row r="79" spans="1:32" x14ac:dyDescent="0.2">
      <c r="A79" s="872" t="s">
        <v>2808</v>
      </c>
      <c r="B79" s="874" t="s">
        <v>2809</v>
      </c>
      <c r="C79" s="874" t="s">
        <v>1154</v>
      </c>
      <c r="D79" s="874" t="s">
        <v>1113</v>
      </c>
      <c r="E79" s="874"/>
      <c r="F79" s="874"/>
      <c r="G79" s="874"/>
      <c r="H79" s="874"/>
      <c r="I79" s="874"/>
      <c r="J79" s="874"/>
      <c r="K79" s="874"/>
      <c r="L79" s="874"/>
      <c r="M79" s="874"/>
      <c r="N79" s="874"/>
      <c r="O79" s="874"/>
      <c r="P79" s="874"/>
      <c r="Q79" s="874"/>
      <c r="R79" s="874"/>
      <c r="S79" s="874"/>
      <c r="T79" s="874"/>
      <c r="U79" s="874"/>
      <c r="V79" s="874"/>
      <c r="W79" s="874"/>
      <c r="X79" s="874"/>
      <c r="Y79" s="874"/>
      <c r="Z79" s="876"/>
      <c r="AA79" s="874"/>
      <c r="AB79" s="874"/>
      <c r="AC79" s="874"/>
      <c r="AD79" s="874"/>
      <c r="AE79" s="874"/>
      <c r="AF79" s="874"/>
    </row>
    <row r="80" spans="1:32" x14ac:dyDescent="0.2">
      <c r="A80" s="872" t="s">
        <v>2810</v>
      </c>
      <c r="B80" s="874" t="s">
        <v>216</v>
      </c>
      <c r="C80" s="874" t="s">
        <v>1154</v>
      </c>
      <c r="D80" s="874" t="s">
        <v>1161</v>
      </c>
      <c r="E80" s="874"/>
      <c r="F80" s="874"/>
      <c r="G80" s="874"/>
      <c r="H80" s="874"/>
      <c r="I80" s="874"/>
      <c r="J80" s="874"/>
      <c r="K80" s="874"/>
      <c r="L80" s="874"/>
      <c r="M80" s="874"/>
      <c r="N80" s="874"/>
      <c r="O80" s="874"/>
      <c r="P80" s="874"/>
      <c r="Q80" s="874"/>
      <c r="R80" s="874"/>
      <c r="S80" s="874"/>
      <c r="T80" s="874"/>
      <c r="U80" s="874"/>
      <c r="V80" s="874"/>
      <c r="W80" s="874"/>
      <c r="X80" s="874"/>
      <c r="Y80" s="874"/>
      <c r="Z80" s="876"/>
      <c r="AA80" s="874"/>
      <c r="AB80" s="874"/>
      <c r="AC80" s="874"/>
      <c r="AD80" s="874"/>
      <c r="AE80" s="874"/>
      <c r="AF80" s="874"/>
    </row>
    <row r="81" spans="1:32" x14ac:dyDescent="0.2">
      <c r="A81" s="872" t="s">
        <v>2811</v>
      </c>
      <c r="B81" s="874" t="s">
        <v>215</v>
      </c>
      <c r="C81" s="874" t="s">
        <v>1192</v>
      </c>
      <c r="D81" s="874" t="s">
        <v>1318</v>
      </c>
      <c r="E81" s="874" t="s">
        <v>1133</v>
      </c>
      <c r="F81" s="874" t="s">
        <v>2561</v>
      </c>
      <c r="G81" s="874"/>
      <c r="H81" s="874"/>
      <c r="I81" s="874"/>
      <c r="J81" s="874"/>
      <c r="K81" s="874"/>
      <c r="L81" s="874"/>
      <c r="M81" s="874"/>
      <c r="N81" s="874"/>
      <c r="O81" s="874"/>
      <c r="P81" s="874"/>
      <c r="Q81" s="874"/>
      <c r="R81" s="874"/>
      <c r="S81" s="874"/>
      <c r="T81" s="874"/>
      <c r="U81" s="874"/>
      <c r="V81" s="874"/>
      <c r="W81" s="874"/>
      <c r="X81" s="874"/>
      <c r="Y81" s="874"/>
      <c r="Z81" s="876"/>
      <c r="AA81" s="874"/>
      <c r="AB81" s="874"/>
      <c r="AC81" s="874"/>
      <c r="AD81" s="874"/>
      <c r="AE81" s="874"/>
      <c r="AF81" s="874"/>
    </row>
    <row r="82" spans="1:32" x14ac:dyDescent="0.2">
      <c r="A82" s="872" t="s">
        <v>2813</v>
      </c>
      <c r="B82" s="874" t="s">
        <v>219</v>
      </c>
      <c r="C82" s="874" t="s">
        <v>1134</v>
      </c>
      <c r="D82" s="874"/>
      <c r="E82" s="874"/>
      <c r="F82" s="874"/>
      <c r="I82" s="874"/>
      <c r="J82" s="874"/>
      <c r="K82" s="874"/>
      <c r="L82" s="874"/>
      <c r="N82" s="874"/>
      <c r="O82" s="874"/>
      <c r="P82" s="874"/>
      <c r="Q82" s="874"/>
      <c r="R82" s="874"/>
      <c r="S82" s="874"/>
      <c r="T82" s="874"/>
      <c r="U82" s="874"/>
      <c r="V82" s="874"/>
      <c r="W82" s="874"/>
      <c r="X82" s="874"/>
      <c r="Y82" s="874"/>
      <c r="Z82" s="876"/>
      <c r="AA82" s="874"/>
      <c r="AB82" s="874"/>
      <c r="AC82" s="874"/>
      <c r="AD82" s="874"/>
      <c r="AE82" s="874"/>
      <c r="AF82" s="874"/>
    </row>
    <row r="83" spans="1:32" x14ac:dyDescent="0.2">
      <c r="A83" s="872" t="s">
        <v>2814</v>
      </c>
      <c r="B83" s="874" t="s">
        <v>217</v>
      </c>
      <c r="C83" s="874" t="s">
        <v>1151</v>
      </c>
      <c r="D83" s="874" t="s">
        <v>1153</v>
      </c>
      <c r="E83" s="874"/>
      <c r="F83" s="874"/>
      <c r="G83" s="874"/>
      <c r="H83" s="874"/>
      <c r="I83" s="874"/>
      <c r="J83" s="874"/>
      <c r="K83" s="874"/>
      <c r="L83" s="874"/>
      <c r="M83" s="874"/>
      <c r="N83" s="874"/>
      <c r="O83" s="874"/>
      <c r="P83" s="874"/>
      <c r="Q83" s="874"/>
      <c r="R83" s="874"/>
      <c r="S83" s="874"/>
      <c r="T83" s="874"/>
      <c r="U83" s="874"/>
      <c r="V83" s="874"/>
      <c r="W83" s="874"/>
      <c r="X83" s="874"/>
      <c r="Y83" s="874"/>
      <c r="Z83" s="876"/>
      <c r="AA83" s="874"/>
      <c r="AB83" s="874"/>
      <c r="AC83" s="874"/>
      <c r="AD83" s="874"/>
      <c r="AE83" s="874"/>
      <c r="AF83" s="874"/>
    </row>
    <row r="84" spans="1:32" x14ac:dyDescent="0.2">
      <c r="A84" s="872" t="s">
        <v>2815</v>
      </c>
      <c r="B84" s="874" t="s">
        <v>218</v>
      </c>
      <c r="C84" s="874" t="s">
        <v>1151</v>
      </c>
      <c r="D84" s="874" t="s">
        <v>1153</v>
      </c>
      <c r="E84" s="874"/>
      <c r="F84" s="874"/>
      <c r="G84" s="874"/>
      <c r="H84" s="874"/>
      <c r="I84" s="874"/>
      <c r="J84" s="874"/>
      <c r="K84" s="874"/>
      <c r="L84" s="874"/>
      <c r="M84" s="874"/>
      <c r="N84" s="874"/>
      <c r="O84" s="874"/>
      <c r="P84" s="874"/>
      <c r="Q84" s="874"/>
      <c r="R84" s="874"/>
      <c r="S84" s="874"/>
      <c r="T84" s="874"/>
      <c r="U84" s="874"/>
      <c r="V84" s="874"/>
      <c r="W84" s="874"/>
      <c r="X84" s="874"/>
      <c r="Y84" s="874"/>
      <c r="Z84" s="876"/>
      <c r="AA84" s="874"/>
      <c r="AB84" s="874"/>
      <c r="AC84" s="874"/>
      <c r="AD84" s="874"/>
      <c r="AE84" s="874"/>
      <c r="AF84" s="874"/>
    </row>
    <row r="85" spans="1:32" x14ac:dyDescent="0.2">
      <c r="A85" s="872" t="s">
        <v>2816</v>
      </c>
      <c r="B85" s="874" t="s">
        <v>20</v>
      </c>
      <c r="C85" s="874" t="s">
        <v>1545</v>
      </c>
      <c r="D85" s="874" t="s">
        <v>1172</v>
      </c>
      <c r="E85" s="874" t="s">
        <v>1451</v>
      </c>
      <c r="F85" s="874" t="s">
        <v>1287</v>
      </c>
      <c r="G85" s="874" t="s">
        <v>1636</v>
      </c>
      <c r="H85" s="874"/>
      <c r="I85" s="874"/>
      <c r="J85" s="874"/>
      <c r="K85" s="874"/>
      <c r="L85" s="874"/>
      <c r="M85" s="874"/>
      <c r="N85" s="874"/>
      <c r="O85" s="874"/>
      <c r="P85" s="874"/>
      <c r="Q85" s="874"/>
      <c r="R85" s="874"/>
      <c r="S85" s="874"/>
      <c r="T85" s="874"/>
      <c r="U85" s="874"/>
      <c r="V85" s="874"/>
      <c r="W85" s="874"/>
      <c r="X85" s="874"/>
      <c r="Y85" s="874"/>
      <c r="Z85" s="876"/>
      <c r="AA85" s="874"/>
      <c r="AB85" s="874"/>
      <c r="AC85" s="874"/>
      <c r="AD85" s="874"/>
      <c r="AE85" s="874"/>
      <c r="AF85" s="874"/>
    </row>
    <row r="86" spans="1:32" x14ac:dyDescent="0.2">
      <c r="A86" s="872" t="s">
        <v>2817</v>
      </c>
      <c r="B86" s="874" t="s">
        <v>105</v>
      </c>
      <c r="C86" s="874" t="s">
        <v>1525</v>
      </c>
      <c r="D86" s="874" t="s">
        <v>1524</v>
      </c>
      <c r="E86" s="874"/>
      <c r="F86" s="874"/>
      <c r="G86" s="874"/>
      <c r="H86" s="874"/>
      <c r="I86" s="874"/>
      <c r="J86" s="874"/>
      <c r="K86" s="874"/>
      <c r="L86" s="874"/>
      <c r="M86" s="874"/>
      <c r="N86" s="874"/>
      <c r="O86" s="874"/>
      <c r="P86" s="874"/>
      <c r="Q86" s="874"/>
      <c r="R86" s="874"/>
      <c r="S86" s="874"/>
      <c r="T86" s="874"/>
      <c r="U86" s="874"/>
      <c r="V86" s="874"/>
      <c r="W86" s="874"/>
      <c r="X86" s="874"/>
      <c r="Y86" s="874"/>
      <c r="Z86" s="876"/>
      <c r="AA86" s="874"/>
      <c r="AB86" s="874"/>
      <c r="AC86" s="874"/>
      <c r="AD86" s="874"/>
      <c r="AE86" s="874"/>
      <c r="AF86" s="874"/>
    </row>
    <row r="87" spans="1:32" x14ac:dyDescent="0.2">
      <c r="A87" s="872" t="s">
        <v>2818</v>
      </c>
      <c r="B87" s="874" t="s">
        <v>106</v>
      </c>
      <c r="C87" s="874" t="s">
        <v>1132</v>
      </c>
      <c r="D87" s="874"/>
      <c r="E87" s="874"/>
      <c r="F87" s="874"/>
      <c r="G87" s="874"/>
      <c r="H87" s="874"/>
      <c r="I87" s="874"/>
      <c r="J87" s="874"/>
      <c r="K87" s="874"/>
      <c r="L87" s="874"/>
      <c r="M87" s="874"/>
      <c r="N87" s="874"/>
      <c r="O87" s="874"/>
      <c r="P87" s="874"/>
      <c r="Q87" s="874"/>
      <c r="R87" s="874"/>
      <c r="S87" s="874"/>
      <c r="T87" s="874"/>
      <c r="U87" s="874"/>
      <c r="V87" s="874"/>
      <c r="W87" s="874"/>
      <c r="X87" s="874"/>
      <c r="Y87" s="874"/>
      <c r="Z87" s="876"/>
      <c r="AA87" s="874"/>
      <c r="AB87" s="874"/>
      <c r="AC87" s="874"/>
      <c r="AD87" s="874"/>
      <c r="AE87" s="874"/>
      <c r="AF87" s="874"/>
    </row>
    <row r="88" spans="1:32" x14ac:dyDescent="0.2">
      <c r="A88" s="872" t="s">
        <v>2819</v>
      </c>
      <c r="B88" s="874" t="s">
        <v>104</v>
      </c>
      <c r="C88" s="874" t="s">
        <v>1303</v>
      </c>
      <c r="D88" s="874" t="s">
        <v>1130</v>
      </c>
      <c r="E88" s="874"/>
      <c r="F88" s="874"/>
      <c r="G88" s="874"/>
      <c r="H88" s="874"/>
      <c r="I88" s="874"/>
      <c r="J88" s="874"/>
      <c r="K88" s="874"/>
      <c r="L88" s="874"/>
      <c r="M88" s="874"/>
      <c r="N88" s="874"/>
      <c r="O88" s="874"/>
      <c r="P88" s="874"/>
      <c r="Q88" s="874"/>
      <c r="R88" s="874"/>
      <c r="S88" s="874"/>
      <c r="T88" s="874"/>
      <c r="U88" s="874"/>
      <c r="V88" s="874"/>
      <c r="W88" s="874"/>
      <c r="X88" s="874"/>
      <c r="Y88" s="874"/>
      <c r="Z88" s="876"/>
      <c r="AA88" s="874"/>
      <c r="AB88" s="874"/>
      <c r="AC88" s="874"/>
      <c r="AD88" s="874"/>
      <c r="AE88" s="874"/>
      <c r="AF88" s="874"/>
    </row>
    <row r="89" spans="1:32" x14ac:dyDescent="0.2">
      <c r="A89" s="872" t="s">
        <v>2820</v>
      </c>
      <c r="B89" s="874" t="s">
        <v>103</v>
      </c>
      <c r="C89" s="874" t="s">
        <v>1153</v>
      </c>
      <c r="D89" s="874" t="s">
        <v>1526</v>
      </c>
      <c r="E89" s="874"/>
      <c r="F89" s="874"/>
      <c r="G89" s="874"/>
      <c r="H89" s="874"/>
      <c r="I89" s="874"/>
      <c r="J89" s="874"/>
      <c r="K89" s="874"/>
      <c r="L89" s="874"/>
      <c r="M89" s="874"/>
      <c r="N89" s="874"/>
      <c r="O89" s="874"/>
      <c r="P89" s="874"/>
      <c r="Q89" s="874"/>
      <c r="R89" s="874"/>
      <c r="S89" s="874"/>
      <c r="T89" s="874"/>
      <c r="U89" s="874"/>
      <c r="V89" s="874"/>
      <c r="W89" s="874"/>
      <c r="X89" s="874"/>
      <c r="Y89" s="874"/>
      <c r="Z89" s="876"/>
      <c r="AA89" s="874"/>
      <c r="AB89" s="874"/>
      <c r="AC89" s="874"/>
      <c r="AD89" s="874"/>
      <c r="AE89" s="874"/>
      <c r="AF89" s="874"/>
    </row>
    <row r="90" spans="1:32" x14ac:dyDescent="0.2">
      <c r="A90" s="872" t="s">
        <v>2823</v>
      </c>
      <c r="B90" s="874" t="s">
        <v>224</v>
      </c>
      <c r="C90" s="874" t="s">
        <v>1135</v>
      </c>
      <c r="D90" s="874"/>
      <c r="E90" s="874"/>
      <c r="F90" s="874"/>
      <c r="G90" s="874"/>
      <c r="H90" s="874"/>
      <c r="I90" s="874"/>
      <c r="J90" s="874"/>
      <c r="K90" s="874"/>
      <c r="L90" s="874"/>
      <c r="M90" s="874"/>
      <c r="N90" s="874"/>
      <c r="O90" s="874"/>
      <c r="P90" s="874"/>
      <c r="Q90" s="874"/>
      <c r="R90" s="874"/>
      <c r="S90" s="874"/>
      <c r="T90" s="874"/>
      <c r="U90" s="874"/>
      <c r="V90" s="874"/>
      <c r="W90" s="874"/>
      <c r="X90" s="874"/>
      <c r="Y90" s="874"/>
      <c r="Z90" s="876"/>
      <c r="AA90" s="874"/>
      <c r="AB90" s="874"/>
      <c r="AC90" s="874"/>
      <c r="AD90" s="874"/>
      <c r="AE90" s="874"/>
      <c r="AF90" s="874"/>
    </row>
    <row r="91" spans="1:32" x14ac:dyDescent="0.2">
      <c r="A91" s="872" t="s">
        <v>2824</v>
      </c>
      <c r="B91" s="874" t="s">
        <v>223</v>
      </c>
      <c r="C91" s="874" t="s">
        <v>1137</v>
      </c>
      <c r="D91" s="874"/>
      <c r="E91" s="874"/>
      <c r="F91" s="874"/>
      <c r="G91" s="874"/>
      <c r="H91" s="874"/>
      <c r="I91" s="874"/>
      <c r="J91" s="874"/>
      <c r="K91" s="874"/>
      <c r="L91" s="874"/>
      <c r="M91" s="874"/>
      <c r="N91" s="874"/>
      <c r="O91" s="874"/>
      <c r="P91" s="874"/>
      <c r="Q91" s="874"/>
      <c r="R91" s="874"/>
      <c r="S91" s="874"/>
      <c r="T91" s="874"/>
      <c r="U91" s="874"/>
      <c r="V91" s="874"/>
      <c r="W91" s="874"/>
      <c r="X91" s="874"/>
      <c r="Y91" s="874"/>
      <c r="Z91" s="876"/>
      <c r="AA91" s="874"/>
      <c r="AB91" s="874"/>
      <c r="AC91" s="874"/>
      <c r="AD91" s="874"/>
      <c r="AE91" s="874"/>
      <c r="AF91" s="874"/>
    </row>
    <row r="92" spans="1:32" x14ac:dyDescent="0.2">
      <c r="A92" s="872" t="s">
        <v>2825</v>
      </c>
      <c r="B92" s="874" t="s">
        <v>226</v>
      </c>
      <c r="C92" s="874" t="s">
        <v>1145</v>
      </c>
      <c r="D92" s="874" t="s">
        <v>1220</v>
      </c>
      <c r="E92" s="874" t="s">
        <v>1133</v>
      </c>
      <c r="F92" s="874" t="s">
        <v>3773</v>
      </c>
      <c r="G92" s="874"/>
      <c r="H92" s="874"/>
      <c r="I92" s="874"/>
      <c r="J92" s="874"/>
      <c r="K92" s="874"/>
      <c r="L92" s="874"/>
      <c r="M92" s="874"/>
      <c r="N92" s="874"/>
      <c r="O92" s="874"/>
      <c r="P92" s="874"/>
      <c r="Q92" s="874"/>
      <c r="R92" s="874"/>
      <c r="S92" s="874"/>
      <c r="T92" s="874"/>
      <c r="U92" s="874"/>
      <c r="V92" s="874"/>
      <c r="W92" s="874"/>
      <c r="X92" s="874"/>
      <c r="Y92" s="874"/>
      <c r="Z92" s="876"/>
      <c r="AA92" s="874"/>
      <c r="AB92" s="874"/>
      <c r="AC92" s="874"/>
      <c r="AD92" s="874"/>
      <c r="AE92" s="874"/>
      <c r="AF92" s="874"/>
    </row>
    <row r="93" spans="1:32" x14ac:dyDescent="0.2">
      <c r="A93" s="872" t="s">
        <v>2826</v>
      </c>
      <c r="B93" s="874" t="s">
        <v>227</v>
      </c>
      <c r="C93" s="874" t="s">
        <v>1136</v>
      </c>
      <c r="D93" s="874"/>
      <c r="E93" s="874"/>
      <c r="F93" s="874"/>
      <c r="G93" s="874"/>
      <c r="H93" s="874"/>
      <c r="I93" s="874"/>
      <c r="J93" s="874"/>
      <c r="K93" s="874"/>
      <c r="L93" s="874"/>
      <c r="M93" s="874"/>
      <c r="N93" s="874"/>
      <c r="O93" s="874"/>
      <c r="P93" s="874"/>
      <c r="Q93" s="874"/>
      <c r="R93" s="874"/>
      <c r="S93" s="874"/>
      <c r="T93" s="874"/>
      <c r="U93" s="874"/>
      <c r="V93" s="874"/>
      <c r="W93" s="874"/>
      <c r="X93" s="874"/>
      <c r="Y93" s="874"/>
      <c r="Z93" s="876"/>
      <c r="AA93" s="874"/>
      <c r="AB93" s="874"/>
      <c r="AC93" s="874"/>
      <c r="AD93" s="874"/>
      <c r="AE93" s="874"/>
      <c r="AF93" s="874"/>
    </row>
    <row r="94" spans="1:32" x14ac:dyDescent="0.2">
      <c r="A94" s="872" t="s">
        <v>2827</v>
      </c>
      <c r="B94" s="874" t="s">
        <v>225</v>
      </c>
      <c r="C94" s="874" t="s">
        <v>1128</v>
      </c>
      <c r="D94" s="874"/>
      <c r="E94" s="874"/>
      <c r="F94" s="874"/>
      <c r="G94" s="874"/>
      <c r="H94" s="874"/>
      <c r="I94" s="874"/>
      <c r="J94" s="874"/>
      <c r="K94" s="874"/>
      <c r="L94" s="874"/>
      <c r="M94" s="874"/>
      <c r="N94" s="874"/>
      <c r="O94" s="874"/>
      <c r="P94" s="874"/>
      <c r="Q94" s="874"/>
      <c r="R94" s="874"/>
      <c r="S94" s="874"/>
      <c r="T94" s="874"/>
      <c r="U94" s="874"/>
      <c r="V94" s="874"/>
      <c r="W94" s="874"/>
      <c r="X94" s="874"/>
      <c r="Y94" s="874"/>
      <c r="Z94" s="876"/>
      <c r="AA94" s="874"/>
      <c r="AB94" s="874"/>
      <c r="AC94" s="874"/>
      <c r="AD94" s="874"/>
      <c r="AE94" s="874"/>
      <c r="AF94" s="874"/>
    </row>
    <row r="95" spans="1:32" x14ac:dyDescent="0.2">
      <c r="A95" s="872" t="s">
        <v>2830</v>
      </c>
      <c r="B95" s="874" t="s">
        <v>21</v>
      </c>
      <c r="C95" s="874" t="s">
        <v>1172</v>
      </c>
      <c r="D95" s="874" t="s">
        <v>1539</v>
      </c>
      <c r="E95" s="874" t="s">
        <v>1213</v>
      </c>
      <c r="F95" s="874"/>
      <c r="G95" s="874"/>
      <c r="H95" s="874"/>
      <c r="I95" s="874"/>
      <c r="J95" s="874"/>
      <c r="K95" s="874"/>
      <c r="L95" s="874"/>
      <c r="M95" s="874"/>
      <c r="N95" s="874"/>
      <c r="O95" s="874"/>
      <c r="P95" s="874"/>
      <c r="Q95" s="874"/>
      <c r="R95" s="874"/>
      <c r="S95" s="874"/>
      <c r="T95" s="874"/>
      <c r="U95" s="874"/>
      <c r="V95" s="874"/>
      <c r="W95" s="874"/>
      <c r="X95" s="874"/>
      <c r="Y95" s="874"/>
      <c r="Z95" s="876"/>
      <c r="AA95" s="874"/>
      <c r="AB95" s="874"/>
      <c r="AC95" s="874"/>
      <c r="AD95" s="874"/>
      <c r="AE95" s="874"/>
      <c r="AF95" s="874"/>
    </row>
    <row r="96" spans="1:32" x14ac:dyDescent="0.2">
      <c r="A96" s="872" t="s">
        <v>2831</v>
      </c>
      <c r="B96" s="874" t="s">
        <v>107</v>
      </c>
      <c r="C96" s="874" t="s">
        <v>1523</v>
      </c>
      <c r="D96" s="874"/>
      <c r="E96" s="874"/>
      <c r="F96" s="874"/>
      <c r="G96" s="874"/>
      <c r="H96" s="874"/>
      <c r="I96" s="874"/>
      <c r="J96" s="874"/>
      <c r="K96" s="874"/>
      <c r="L96" s="874"/>
      <c r="M96" s="874"/>
      <c r="N96" s="874"/>
      <c r="O96" s="874"/>
      <c r="P96" s="874"/>
      <c r="Q96" s="874"/>
      <c r="R96" s="874"/>
      <c r="S96" s="874"/>
      <c r="T96" s="874"/>
      <c r="U96" s="874"/>
      <c r="V96" s="874"/>
      <c r="W96" s="874"/>
      <c r="X96" s="874"/>
      <c r="Y96" s="874"/>
      <c r="Z96" s="876"/>
      <c r="AA96" s="874"/>
      <c r="AB96" s="874"/>
      <c r="AC96" s="874"/>
      <c r="AD96" s="874"/>
      <c r="AE96" s="874"/>
      <c r="AF96" s="874"/>
    </row>
    <row r="97" spans="1:32" x14ac:dyDescent="0.2">
      <c r="A97" s="872" t="s">
        <v>2833</v>
      </c>
      <c r="B97" s="874" t="s">
        <v>247</v>
      </c>
      <c r="C97" s="874" t="s">
        <v>2589</v>
      </c>
      <c r="D97" s="874"/>
      <c r="E97" s="874"/>
      <c r="F97" s="874"/>
      <c r="G97" s="874"/>
      <c r="H97" s="874"/>
      <c r="I97" s="874"/>
      <c r="J97" s="874"/>
      <c r="K97" s="874"/>
      <c r="L97" s="874"/>
      <c r="M97" s="874"/>
      <c r="N97" s="874"/>
      <c r="O97" s="874"/>
      <c r="P97" s="874"/>
      <c r="Q97" s="874"/>
      <c r="R97" s="874"/>
      <c r="S97" s="874"/>
      <c r="T97" s="874"/>
      <c r="U97" s="874"/>
      <c r="V97" s="874"/>
      <c r="W97" s="874"/>
      <c r="X97" s="874"/>
      <c r="Y97" s="874"/>
      <c r="Z97" s="876"/>
      <c r="AA97" s="874"/>
      <c r="AB97" s="874"/>
      <c r="AC97" s="874"/>
      <c r="AD97" s="874"/>
      <c r="AE97" s="874"/>
      <c r="AF97" s="874"/>
    </row>
    <row r="98" spans="1:32" x14ac:dyDescent="0.2">
      <c r="A98" s="872" t="s">
        <v>2834</v>
      </c>
      <c r="B98" s="874" t="s">
        <v>251</v>
      </c>
      <c r="C98" s="874" t="s">
        <v>1303</v>
      </c>
      <c r="D98" s="874"/>
      <c r="E98" s="874"/>
      <c r="F98" s="874"/>
      <c r="G98" s="874"/>
      <c r="H98" s="874"/>
      <c r="I98" s="874"/>
      <c r="J98" s="874"/>
      <c r="K98" s="874"/>
      <c r="L98" s="874"/>
      <c r="M98" s="874"/>
      <c r="N98" s="874"/>
      <c r="O98" s="874"/>
      <c r="P98" s="874"/>
      <c r="Q98" s="874"/>
      <c r="R98" s="874"/>
      <c r="S98" s="874"/>
      <c r="T98" s="874"/>
      <c r="U98" s="874"/>
      <c r="V98" s="874"/>
      <c r="W98" s="874"/>
      <c r="X98" s="874"/>
      <c r="Y98" s="874"/>
      <c r="Z98" s="876"/>
      <c r="AA98" s="874"/>
      <c r="AB98" s="874"/>
      <c r="AC98" s="874"/>
      <c r="AD98" s="874"/>
      <c r="AE98" s="874"/>
      <c r="AF98" s="874"/>
    </row>
    <row r="99" spans="1:32" x14ac:dyDescent="0.2">
      <c r="A99" s="872" t="s">
        <v>2836</v>
      </c>
      <c r="B99" s="874" t="s">
        <v>253</v>
      </c>
      <c r="C99" s="874" t="s">
        <v>1467</v>
      </c>
      <c r="D99" s="874"/>
      <c r="E99" s="874"/>
      <c r="F99" s="874"/>
      <c r="G99" s="874"/>
      <c r="H99" s="874"/>
      <c r="I99" s="874"/>
      <c r="J99" s="874"/>
      <c r="K99" s="874"/>
      <c r="L99" s="874"/>
      <c r="M99" s="874"/>
      <c r="N99" s="874"/>
      <c r="O99" s="874"/>
      <c r="P99" s="874"/>
      <c r="Q99" s="874"/>
      <c r="R99" s="874"/>
      <c r="S99" s="874"/>
      <c r="T99" s="874"/>
      <c r="U99" s="874"/>
      <c r="V99" s="874"/>
      <c r="W99" s="874"/>
      <c r="X99" s="874"/>
      <c r="Y99" s="874"/>
      <c r="Z99" s="876"/>
      <c r="AA99" s="874"/>
      <c r="AB99" s="874"/>
      <c r="AC99" s="874"/>
      <c r="AD99" s="874"/>
      <c r="AE99" s="874"/>
      <c r="AF99" s="874"/>
    </row>
    <row r="100" spans="1:32" x14ac:dyDescent="0.2">
      <c r="A100" s="872" t="s">
        <v>2838</v>
      </c>
      <c r="B100" s="874" t="s">
        <v>232</v>
      </c>
      <c r="C100" s="874" t="s">
        <v>2204</v>
      </c>
      <c r="D100" s="874" t="s">
        <v>1154</v>
      </c>
      <c r="E100" s="874" t="s">
        <v>1161</v>
      </c>
      <c r="F100" s="874"/>
      <c r="G100" s="874"/>
      <c r="H100" s="874"/>
      <c r="I100" s="874"/>
      <c r="J100" s="874"/>
      <c r="K100" s="874"/>
      <c r="L100" s="874"/>
      <c r="M100" s="874"/>
      <c r="N100" s="874"/>
      <c r="O100" s="874"/>
      <c r="P100" s="874"/>
      <c r="Q100" s="874"/>
      <c r="R100" s="874"/>
      <c r="S100" s="874"/>
      <c r="T100" s="874"/>
      <c r="U100" s="874"/>
      <c r="V100" s="874"/>
      <c r="W100" s="874"/>
      <c r="X100" s="874"/>
      <c r="Y100" s="874"/>
      <c r="Z100" s="876"/>
      <c r="AA100" s="874"/>
      <c r="AB100" s="874"/>
      <c r="AC100" s="874"/>
      <c r="AD100" s="874"/>
      <c r="AE100" s="874"/>
      <c r="AF100" s="874"/>
    </row>
    <row r="101" spans="1:32" x14ac:dyDescent="0.2">
      <c r="A101" s="872" t="s">
        <v>2839</v>
      </c>
      <c r="B101" s="874" t="s">
        <v>236</v>
      </c>
      <c r="C101" s="874" t="s">
        <v>1474</v>
      </c>
      <c r="D101" s="874" t="s">
        <v>1169</v>
      </c>
      <c r="E101" s="874"/>
      <c r="F101" s="874"/>
      <c r="G101" s="874"/>
      <c r="H101" s="874"/>
      <c r="I101" s="874"/>
      <c r="J101" s="874"/>
      <c r="K101" s="874"/>
      <c r="L101" s="874"/>
      <c r="M101" s="874"/>
      <c r="N101" s="874"/>
      <c r="O101" s="874"/>
      <c r="P101" s="874"/>
      <c r="Q101" s="874"/>
      <c r="R101" s="874"/>
      <c r="S101" s="874"/>
      <c r="T101" s="874"/>
      <c r="U101" s="874"/>
      <c r="V101" s="874"/>
      <c r="W101" s="874"/>
      <c r="X101" s="874"/>
      <c r="Y101" s="874"/>
      <c r="Z101" s="876"/>
      <c r="AA101" s="874"/>
      <c r="AB101" s="874"/>
      <c r="AC101" s="874"/>
      <c r="AD101" s="874"/>
      <c r="AE101" s="874"/>
      <c r="AF101" s="874"/>
    </row>
    <row r="102" spans="1:32" x14ac:dyDescent="0.2">
      <c r="A102" s="872" t="s">
        <v>2840</v>
      </c>
      <c r="B102" s="874" t="s">
        <v>248</v>
      </c>
      <c r="C102" s="874" t="s">
        <v>1471</v>
      </c>
      <c r="D102" s="874" t="s">
        <v>1470</v>
      </c>
      <c r="E102" s="874"/>
      <c r="F102" s="874"/>
      <c r="G102" s="874"/>
      <c r="H102" s="874"/>
      <c r="I102" s="874"/>
      <c r="J102" s="874"/>
      <c r="K102" s="874"/>
      <c r="L102" s="874"/>
      <c r="M102" s="874"/>
      <c r="N102" s="874"/>
      <c r="O102" s="874"/>
      <c r="P102" s="874"/>
      <c r="Q102" s="874"/>
      <c r="R102" s="874"/>
      <c r="S102" s="874"/>
      <c r="T102" s="874"/>
      <c r="U102" s="874"/>
      <c r="V102" s="874"/>
      <c r="W102" s="874"/>
      <c r="X102" s="874"/>
      <c r="Y102" s="874"/>
      <c r="Z102" s="876"/>
      <c r="AA102" s="874"/>
      <c r="AB102" s="874"/>
      <c r="AC102" s="874"/>
      <c r="AD102" s="874"/>
      <c r="AE102" s="874"/>
      <c r="AF102" s="874"/>
    </row>
    <row r="103" spans="1:32" x14ac:dyDescent="0.2">
      <c r="A103" s="872" t="s">
        <v>2842</v>
      </c>
      <c r="B103" s="874" t="s">
        <v>234</v>
      </c>
      <c r="C103" s="874" t="s">
        <v>1170</v>
      </c>
      <c r="D103" s="874"/>
      <c r="E103" s="874"/>
      <c r="F103" s="874"/>
      <c r="G103" s="874"/>
      <c r="H103" s="874"/>
      <c r="I103" s="874"/>
      <c r="J103" s="874"/>
      <c r="K103" s="874"/>
      <c r="L103" s="874"/>
      <c r="M103" s="874"/>
      <c r="N103" s="874"/>
      <c r="O103" s="874"/>
      <c r="P103" s="874"/>
      <c r="Q103" s="874"/>
      <c r="R103" s="874"/>
      <c r="S103" s="874"/>
      <c r="T103" s="874"/>
      <c r="U103" s="874"/>
      <c r="V103" s="874"/>
      <c r="W103" s="874"/>
      <c r="X103" s="874"/>
      <c r="Y103" s="874"/>
      <c r="Z103" s="876"/>
      <c r="AA103" s="874"/>
      <c r="AB103" s="874"/>
      <c r="AC103" s="874"/>
      <c r="AD103" s="874"/>
      <c r="AE103" s="874"/>
      <c r="AF103" s="874"/>
    </row>
    <row r="104" spans="1:32" x14ac:dyDescent="0.2">
      <c r="A104" s="872" t="s">
        <v>2843</v>
      </c>
      <c r="B104" s="874" t="s">
        <v>250</v>
      </c>
      <c r="C104" s="874" t="s">
        <v>1113</v>
      </c>
      <c r="D104" s="874"/>
      <c r="E104" s="874"/>
      <c r="F104" s="874"/>
      <c r="G104" s="874"/>
      <c r="H104" s="874"/>
      <c r="I104" s="874"/>
      <c r="J104" s="874"/>
      <c r="K104" s="874"/>
      <c r="L104" s="874"/>
      <c r="M104" s="874"/>
      <c r="N104" s="874"/>
      <c r="O104" s="874"/>
      <c r="P104" s="874"/>
      <c r="Q104" s="874"/>
      <c r="R104" s="874"/>
      <c r="S104" s="874"/>
      <c r="T104" s="874"/>
      <c r="U104" s="874"/>
      <c r="V104" s="874"/>
      <c r="W104" s="874"/>
      <c r="X104" s="874"/>
      <c r="Y104" s="874"/>
      <c r="Z104" s="876"/>
      <c r="AA104" s="874"/>
      <c r="AB104" s="874"/>
      <c r="AC104" s="874"/>
      <c r="AD104" s="874"/>
      <c r="AE104" s="874"/>
      <c r="AF104" s="874"/>
    </row>
    <row r="105" spans="1:32" x14ac:dyDescent="0.2">
      <c r="A105" s="872" t="s">
        <v>2844</v>
      </c>
      <c r="B105" s="874" t="s">
        <v>241</v>
      </c>
      <c r="C105" s="874" t="s">
        <v>1123</v>
      </c>
      <c r="D105" s="874" t="s">
        <v>1334</v>
      </c>
      <c r="E105" s="874" t="s">
        <v>1136</v>
      </c>
      <c r="F105" s="874" t="s">
        <v>1272</v>
      </c>
      <c r="G105" s="874"/>
      <c r="H105" s="874"/>
      <c r="I105" s="874"/>
      <c r="J105" s="874"/>
      <c r="K105" s="874"/>
      <c r="L105" s="874"/>
      <c r="M105" s="874"/>
      <c r="N105" s="874"/>
      <c r="O105" s="874"/>
      <c r="P105" s="874"/>
      <c r="Q105" s="874"/>
      <c r="R105" s="874"/>
      <c r="S105" s="874"/>
      <c r="T105" s="874"/>
      <c r="U105" s="874"/>
      <c r="V105" s="874"/>
      <c r="W105" s="874"/>
      <c r="X105" s="874"/>
      <c r="Y105" s="874"/>
      <c r="Z105" s="876"/>
      <c r="AA105" s="874"/>
      <c r="AB105" s="874"/>
      <c r="AC105" s="874"/>
      <c r="AD105" s="874"/>
      <c r="AE105" s="874"/>
      <c r="AF105" s="874"/>
    </row>
    <row r="106" spans="1:32" x14ac:dyDescent="0.2">
      <c r="A106" s="872" t="s">
        <v>2845</v>
      </c>
      <c r="B106" s="874" t="s">
        <v>235</v>
      </c>
      <c r="C106" s="874" t="s">
        <v>1154</v>
      </c>
      <c r="D106" s="874" t="s">
        <v>1123</v>
      </c>
      <c r="E106" s="874" t="s">
        <v>1133</v>
      </c>
      <c r="F106" s="874" t="s">
        <v>1149</v>
      </c>
      <c r="G106" s="874"/>
      <c r="H106" s="874"/>
      <c r="I106" s="874"/>
      <c r="J106" s="874"/>
      <c r="K106" s="874"/>
      <c r="L106" s="874"/>
      <c r="M106" s="874"/>
      <c r="N106" s="874"/>
      <c r="O106" s="874"/>
      <c r="P106" s="874"/>
      <c r="Q106" s="874"/>
      <c r="R106" s="874"/>
      <c r="S106" s="874"/>
      <c r="T106" s="874"/>
      <c r="U106" s="874"/>
      <c r="V106" s="874"/>
      <c r="W106" s="874"/>
      <c r="X106" s="874"/>
      <c r="Y106" s="874"/>
      <c r="Z106" s="876"/>
      <c r="AA106" s="874"/>
      <c r="AB106" s="874"/>
      <c r="AC106" s="874"/>
      <c r="AD106" s="874"/>
      <c r="AE106" s="874"/>
      <c r="AF106" s="874"/>
    </row>
    <row r="107" spans="1:32" x14ac:dyDescent="0.2">
      <c r="A107" s="872" t="s">
        <v>2846</v>
      </c>
      <c r="B107" s="874" t="s">
        <v>242</v>
      </c>
      <c r="C107" s="874" t="s">
        <v>1182</v>
      </c>
      <c r="D107" s="874"/>
      <c r="E107" s="874"/>
      <c r="F107" s="874"/>
      <c r="G107" s="874"/>
      <c r="H107" s="874"/>
      <c r="I107" s="874"/>
      <c r="J107" s="874"/>
      <c r="K107" s="874"/>
      <c r="L107" s="874"/>
      <c r="M107" s="874"/>
      <c r="N107" s="874"/>
      <c r="O107" s="874"/>
      <c r="P107" s="874"/>
      <c r="Q107" s="874"/>
      <c r="R107" s="874"/>
      <c r="S107" s="874"/>
      <c r="T107" s="874"/>
      <c r="U107" s="874"/>
      <c r="V107" s="874"/>
      <c r="W107" s="874"/>
      <c r="X107" s="874"/>
      <c r="Y107" s="874"/>
      <c r="Z107" s="876"/>
      <c r="AA107" s="874"/>
      <c r="AB107" s="874"/>
      <c r="AC107" s="874"/>
      <c r="AD107" s="874"/>
      <c r="AE107" s="874"/>
      <c r="AF107" s="874"/>
    </row>
    <row r="108" spans="1:32" x14ac:dyDescent="0.2">
      <c r="A108" s="872" t="s">
        <v>2847</v>
      </c>
      <c r="B108" s="874" t="s">
        <v>243</v>
      </c>
      <c r="C108" s="874" t="s">
        <v>1235</v>
      </c>
      <c r="D108" s="874" t="s">
        <v>1123</v>
      </c>
      <c r="E108" s="874" t="s">
        <v>1113</v>
      </c>
      <c r="F108" s="874"/>
      <c r="G108" s="874"/>
      <c r="H108" s="874"/>
      <c r="I108" s="874"/>
      <c r="J108" s="874"/>
      <c r="K108" s="874"/>
      <c r="L108" s="874"/>
      <c r="M108" s="874"/>
      <c r="N108" s="874"/>
      <c r="O108" s="874"/>
      <c r="P108" s="874"/>
      <c r="Q108" s="874"/>
      <c r="R108" s="874"/>
      <c r="S108" s="874"/>
      <c r="T108" s="874"/>
      <c r="U108" s="874"/>
      <c r="V108" s="874"/>
      <c r="W108" s="874"/>
      <c r="X108" s="874"/>
      <c r="Y108" s="874"/>
      <c r="Z108" s="876"/>
      <c r="AA108" s="874"/>
      <c r="AB108" s="874"/>
      <c r="AC108" s="874"/>
      <c r="AD108" s="874"/>
      <c r="AE108" s="874"/>
      <c r="AF108" s="874"/>
    </row>
    <row r="109" spans="1:32" x14ac:dyDescent="0.2">
      <c r="A109" s="872" t="s">
        <v>2848</v>
      </c>
      <c r="B109" s="874" t="s">
        <v>245</v>
      </c>
      <c r="C109" s="874" t="s">
        <v>1472</v>
      </c>
      <c r="D109" s="874" t="s">
        <v>1132</v>
      </c>
      <c r="E109" s="874"/>
      <c r="F109" s="874"/>
      <c r="G109" s="874"/>
      <c r="H109" s="874"/>
      <c r="I109" s="874"/>
      <c r="J109" s="874"/>
      <c r="K109" s="874"/>
      <c r="L109" s="874"/>
      <c r="M109" s="874"/>
      <c r="N109" s="874"/>
      <c r="O109" s="874"/>
      <c r="P109" s="874"/>
      <c r="Q109" s="874"/>
      <c r="R109" s="874"/>
      <c r="S109" s="874"/>
      <c r="T109" s="874"/>
      <c r="U109" s="874"/>
      <c r="V109" s="874"/>
      <c r="W109" s="874"/>
      <c r="X109" s="874"/>
      <c r="Y109" s="874"/>
      <c r="Z109" s="876"/>
      <c r="AA109" s="874"/>
      <c r="AB109" s="874"/>
      <c r="AC109" s="874"/>
      <c r="AD109" s="874"/>
      <c r="AE109" s="874"/>
      <c r="AF109" s="874"/>
    </row>
    <row r="110" spans="1:32" x14ac:dyDescent="0.2">
      <c r="A110" s="872" t="s">
        <v>2849</v>
      </c>
      <c r="B110" s="874" t="s">
        <v>252</v>
      </c>
      <c r="C110" s="874" t="s">
        <v>1469</v>
      </c>
      <c r="D110" s="874" t="s">
        <v>1123</v>
      </c>
      <c r="E110" s="874" t="s">
        <v>1147</v>
      </c>
      <c r="F110" s="874" t="s">
        <v>1468</v>
      </c>
      <c r="G110" s="874"/>
      <c r="H110" s="874"/>
      <c r="I110" s="874"/>
      <c r="J110" s="874"/>
      <c r="K110" s="874"/>
      <c r="L110" s="874"/>
      <c r="M110" s="874"/>
      <c r="N110" s="874"/>
      <c r="O110" s="874"/>
      <c r="P110" s="874"/>
      <c r="Q110" s="874"/>
      <c r="R110" s="874"/>
      <c r="S110" s="874"/>
      <c r="T110" s="874"/>
      <c r="U110" s="874"/>
      <c r="V110" s="874"/>
      <c r="W110" s="874"/>
      <c r="X110" s="874"/>
      <c r="Y110" s="874"/>
      <c r="Z110" s="876"/>
      <c r="AA110" s="874"/>
      <c r="AB110" s="874"/>
      <c r="AC110" s="874"/>
      <c r="AD110" s="874"/>
      <c r="AE110" s="874"/>
      <c r="AF110" s="874"/>
    </row>
    <row r="111" spans="1:32" x14ac:dyDescent="0.2">
      <c r="A111" s="872" t="s">
        <v>2850</v>
      </c>
      <c r="B111" s="874" t="s">
        <v>231</v>
      </c>
      <c r="C111" s="874" t="s">
        <v>1151</v>
      </c>
      <c r="D111" s="874" t="s">
        <v>1153</v>
      </c>
      <c r="E111" s="874"/>
      <c r="F111" s="874"/>
      <c r="G111" s="874"/>
      <c r="H111" s="874"/>
      <c r="I111" s="874"/>
      <c r="J111" s="874"/>
      <c r="K111" s="874"/>
      <c r="L111" s="874"/>
      <c r="M111" s="874"/>
      <c r="N111" s="874"/>
      <c r="O111" s="874"/>
      <c r="P111" s="874"/>
      <c r="Q111" s="874"/>
      <c r="R111" s="874"/>
      <c r="S111" s="874"/>
      <c r="T111" s="874"/>
      <c r="U111" s="874"/>
      <c r="V111" s="874"/>
      <c r="W111" s="874"/>
      <c r="X111" s="874"/>
      <c r="Y111" s="874"/>
      <c r="Z111" s="876"/>
      <c r="AA111" s="874"/>
      <c r="AB111" s="874"/>
      <c r="AC111" s="874"/>
      <c r="AD111" s="874"/>
      <c r="AE111" s="874"/>
      <c r="AF111" s="874"/>
    </row>
    <row r="112" spans="1:32" x14ac:dyDescent="0.2">
      <c r="A112" s="872" t="s">
        <v>2851</v>
      </c>
      <c r="B112" s="874" t="s">
        <v>233</v>
      </c>
      <c r="C112" s="874" t="s">
        <v>1132</v>
      </c>
      <c r="D112" s="874" t="s">
        <v>1372</v>
      </c>
      <c r="E112" s="874"/>
      <c r="F112" s="874"/>
      <c r="G112" s="874"/>
      <c r="H112" s="874"/>
      <c r="I112" s="874"/>
      <c r="J112" s="874"/>
      <c r="K112" s="874"/>
      <c r="L112" s="874"/>
      <c r="M112" s="874"/>
      <c r="N112" s="874"/>
      <c r="O112" s="874"/>
      <c r="P112" s="874"/>
      <c r="Q112" s="874"/>
      <c r="R112" s="874"/>
      <c r="S112" s="874"/>
      <c r="T112" s="874"/>
      <c r="U112" s="874"/>
      <c r="V112" s="874"/>
      <c r="W112" s="874"/>
      <c r="X112" s="874"/>
      <c r="Y112" s="874"/>
      <c r="Z112" s="876"/>
      <c r="AA112" s="874"/>
      <c r="AB112" s="874"/>
      <c r="AC112" s="874"/>
      <c r="AD112" s="874"/>
      <c r="AE112" s="874"/>
      <c r="AF112" s="874"/>
    </row>
    <row r="113" spans="1:32" x14ac:dyDescent="0.2">
      <c r="A113" s="872" t="s">
        <v>2852</v>
      </c>
      <c r="B113" s="874" t="s">
        <v>238</v>
      </c>
      <c r="C113" s="874" t="s">
        <v>1161</v>
      </c>
      <c r="D113" s="874" t="s">
        <v>1169</v>
      </c>
      <c r="E113" s="874"/>
      <c r="F113" s="874"/>
      <c r="G113" s="874"/>
      <c r="H113" s="874"/>
      <c r="I113" s="874"/>
      <c r="J113" s="874"/>
      <c r="K113" s="874"/>
      <c r="L113" s="874"/>
      <c r="M113" s="874"/>
      <c r="N113" s="874"/>
      <c r="O113" s="874"/>
      <c r="P113" s="874"/>
      <c r="Q113" s="874"/>
      <c r="R113" s="874"/>
      <c r="S113" s="874"/>
      <c r="T113" s="874"/>
      <c r="U113" s="874"/>
      <c r="V113" s="874"/>
      <c r="W113" s="874"/>
      <c r="X113" s="874"/>
      <c r="Y113" s="874"/>
      <c r="Z113" s="876"/>
      <c r="AA113" s="874"/>
      <c r="AB113" s="874"/>
      <c r="AC113" s="874"/>
      <c r="AD113" s="874"/>
      <c r="AE113" s="874"/>
      <c r="AF113" s="874"/>
    </row>
    <row r="114" spans="1:32" x14ac:dyDescent="0.2">
      <c r="A114" s="872" t="s">
        <v>2853</v>
      </c>
      <c r="B114" s="874" t="s">
        <v>239</v>
      </c>
      <c r="C114" s="874" t="s">
        <v>3524</v>
      </c>
      <c r="D114" s="874" t="s">
        <v>1325</v>
      </c>
      <c r="E114" s="874" t="s">
        <v>1473</v>
      </c>
      <c r="F114" s="874"/>
      <c r="G114" s="874"/>
      <c r="H114" s="874"/>
      <c r="I114" s="874"/>
      <c r="J114" s="874"/>
      <c r="K114" s="874"/>
      <c r="L114" s="874"/>
      <c r="M114" s="874"/>
      <c r="N114" s="874"/>
      <c r="O114" s="874"/>
      <c r="P114" s="874"/>
      <c r="Q114" s="874"/>
      <c r="R114" s="874"/>
      <c r="S114" s="874"/>
      <c r="T114" s="874"/>
      <c r="U114" s="874"/>
      <c r="V114" s="874"/>
      <c r="W114" s="874"/>
      <c r="X114" s="874"/>
      <c r="Y114" s="874"/>
      <c r="Z114" s="876"/>
      <c r="AA114" s="874"/>
      <c r="AB114" s="874"/>
      <c r="AC114" s="874"/>
      <c r="AD114" s="874"/>
      <c r="AE114" s="874"/>
      <c r="AF114" s="874"/>
    </row>
    <row r="115" spans="1:32" x14ac:dyDescent="0.2">
      <c r="A115" s="872" t="s">
        <v>2854</v>
      </c>
      <c r="B115" s="874" t="s">
        <v>237</v>
      </c>
      <c r="C115" s="874" t="s">
        <v>1208</v>
      </c>
      <c r="D115" s="874"/>
      <c r="E115" s="874"/>
      <c r="F115" s="874"/>
      <c r="G115" s="874"/>
      <c r="H115" s="874"/>
      <c r="I115" s="874"/>
      <c r="J115" s="874"/>
      <c r="K115" s="874"/>
      <c r="L115" s="874"/>
      <c r="M115" s="874"/>
      <c r="N115" s="874"/>
      <c r="O115" s="874"/>
      <c r="P115" s="874"/>
      <c r="Q115" s="874"/>
      <c r="R115" s="874"/>
      <c r="S115" s="874"/>
      <c r="T115" s="874"/>
      <c r="U115" s="874"/>
      <c r="V115" s="874"/>
      <c r="W115" s="874"/>
      <c r="X115" s="874"/>
      <c r="Y115" s="874"/>
      <c r="Z115" s="876"/>
      <c r="AA115" s="874"/>
      <c r="AB115" s="874"/>
      <c r="AC115" s="874"/>
      <c r="AD115" s="874"/>
      <c r="AE115" s="874"/>
      <c r="AF115" s="874"/>
    </row>
    <row r="116" spans="1:32" x14ac:dyDescent="0.2">
      <c r="A116" s="872" t="s">
        <v>2857</v>
      </c>
      <c r="B116" s="874" t="s">
        <v>22</v>
      </c>
      <c r="C116" s="874" t="s">
        <v>1635</v>
      </c>
      <c r="D116" s="874" t="s">
        <v>1634</v>
      </c>
      <c r="E116" s="874" t="s">
        <v>1153</v>
      </c>
      <c r="F116" s="874" t="s">
        <v>1172</v>
      </c>
      <c r="G116" s="874" t="s">
        <v>2462</v>
      </c>
      <c r="H116" s="874" t="s">
        <v>2463</v>
      </c>
      <c r="I116" s="874" t="s">
        <v>2464</v>
      </c>
      <c r="J116" s="874" t="s">
        <v>3625</v>
      </c>
      <c r="K116" s="874"/>
      <c r="L116" s="874"/>
      <c r="M116" s="874"/>
      <c r="N116" s="874"/>
      <c r="O116" s="874"/>
      <c r="P116" s="874"/>
      <c r="Q116" s="874"/>
      <c r="R116" s="874"/>
      <c r="S116" s="874"/>
      <c r="T116" s="874"/>
      <c r="U116" s="874"/>
      <c r="V116" s="874"/>
      <c r="W116" s="874"/>
      <c r="X116" s="874"/>
      <c r="Y116" s="874"/>
      <c r="Z116" s="876"/>
      <c r="AA116" s="874"/>
      <c r="AB116" s="874"/>
      <c r="AC116" s="874"/>
      <c r="AD116" s="874"/>
      <c r="AE116" s="874"/>
      <c r="AF116" s="874"/>
    </row>
    <row r="117" spans="1:32" x14ac:dyDescent="0.2">
      <c r="A117" s="872" t="s">
        <v>2859</v>
      </c>
      <c r="B117" s="874" t="s">
        <v>2025</v>
      </c>
      <c r="C117" s="874" t="s">
        <v>1534</v>
      </c>
      <c r="D117" s="874"/>
      <c r="E117" s="874"/>
      <c r="F117" s="874"/>
      <c r="G117" s="874"/>
      <c r="H117" s="874"/>
      <c r="I117" s="874"/>
      <c r="J117" s="874"/>
      <c r="K117" s="874"/>
      <c r="L117" s="874"/>
      <c r="M117" s="874"/>
      <c r="N117" s="874"/>
      <c r="O117" s="874"/>
      <c r="P117" s="874"/>
      <c r="Q117" s="874"/>
      <c r="R117" s="874"/>
      <c r="S117" s="874"/>
      <c r="T117" s="874"/>
      <c r="U117" s="874"/>
      <c r="V117" s="874"/>
      <c r="W117" s="874"/>
      <c r="X117" s="874"/>
      <c r="Y117" s="874"/>
      <c r="Z117" s="876"/>
      <c r="AA117" s="874"/>
      <c r="AB117" s="874"/>
      <c r="AC117" s="874"/>
      <c r="AD117" s="874"/>
      <c r="AE117" s="874"/>
      <c r="AF117" s="874"/>
    </row>
    <row r="118" spans="1:32" x14ac:dyDescent="0.2">
      <c r="A118" s="872" t="s">
        <v>2860</v>
      </c>
      <c r="B118" s="874" t="s">
        <v>267</v>
      </c>
      <c r="C118" s="874" t="s">
        <v>1458</v>
      </c>
      <c r="D118" s="874" t="s">
        <v>1133</v>
      </c>
      <c r="E118" s="874" t="s">
        <v>2522</v>
      </c>
      <c r="F118" s="874"/>
      <c r="G118" s="874"/>
      <c r="H118" s="874"/>
      <c r="I118" s="874"/>
      <c r="J118" s="874"/>
      <c r="K118" s="874"/>
      <c r="L118" s="874"/>
      <c r="M118" s="874"/>
      <c r="N118" s="874"/>
      <c r="O118" s="874"/>
      <c r="P118" s="874"/>
      <c r="Q118" s="874"/>
      <c r="R118" s="874"/>
      <c r="S118" s="874"/>
      <c r="T118" s="874"/>
      <c r="U118" s="874"/>
      <c r="V118" s="874"/>
      <c r="W118" s="874"/>
      <c r="X118" s="874"/>
      <c r="Y118" s="874"/>
      <c r="Z118" s="876"/>
      <c r="AA118" s="874"/>
      <c r="AB118" s="874"/>
      <c r="AC118" s="874"/>
      <c r="AD118" s="874"/>
      <c r="AE118" s="874"/>
      <c r="AF118" s="874"/>
    </row>
    <row r="119" spans="1:32" x14ac:dyDescent="0.2">
      <c r="A119" s="872" t="s">
        <v>2864</v>
      </c>
      <c r="B119" s="874" t="s">
        <v>264</v>
      </c>
      <c r="C119" s="874" t="s">
        <v>1358</v>
      </c>
      <c r="D119" s="874" t="s">
        <v>1163</v>
      </c>
      <c r="E119" s="874" t="s">
        <v>1463</v>
      </c>
      <c r="F119" s="874" t="s">
        <v>1146</v>
      </c>
      <c r="G119" s="874" t="s">
        <v>1462</v>
      </c>
      <c r="H119" s="874" t="s">
        <v>1133</v>
      </c>
      <c r="I119" s="677" t="s">
        <v>6524</v>
      </c>
      <c r="J119" s="874"/>
      <c r="K119" s="874"/>
      <c r="L119" s="874"/>
      <c r="M119" s="874"/>
      <c r="N119" s="874"/>
      <c r="O119" s="874"/>
      <c r="P119" s="874"/>
      <c r="Q119" s="874"/>
      <c r="R119" s="874"/>
      <c r="S119" s="874"/>
      <c r="T119" s="874"/>
      <c r="U119" s="874"/>
      <c r="V119" s="874"/>
      <c r="W119" s="874"/>
      <c r="X119" s="874"/>
      <c r="Y119" s="874"/>
      <c r="Z119" s="876"/>
      <c r="AA119" s="874"/>
      <c r="AB119" s="874"/>
      <c r="AC119" s="874"/>
      <c r="AD119" s="874"/>
      <c r="AE119" s="874"/>
      <c r="AF119" s="874"/>
    </row>
    <row r="120" spans="1:32" x14ac:dyDescent="0.2">
      <c r="A120" s="872" t="s">
        <v>2865</v>
      </c>
      <c r="B120" s="874" t="s">
        <v>263</v>
      </c>
      <c r="C120" s="874" t="s">
        <v>1464</v>
      </c>
      <c r="D120" s="874" t="s">
        <v>2318</v>
      </c>
      <c r="E120" s="874"/>
      <c r="F120" s="874"/>
      <c r="G120" s="874"/>
      <c r="H120" s="874"/>
      <c r="I120" s="874"/>
      <c r="J120" s="874"/>
      <c r="K120" s="874"/>
      <c r="L120" s="874"/>
      <c r="M120" s="874"/>
      <c r="N120" s="874"/>
      <c r="O120" s="874"/>
      <c r="P120" s="874"/>
      <c r="Q120" s="874"/>
      <c r="R120" s="874"/>
      <c r="S120" s="874"/>
      <c r="T120" s="874"/>
      <c r="U120" s="874"/>
      <c r="V120" s="874"/>
      <c r="W120" s="874"/>
      <c r="X120" s="874"/>
      <c r="Y120" s="874"/>
      <c r="Z120" s="876"/>
      <c r="AA120" s="874"/>
      <c r="AB120" s="874"/>
      <c r="AC120" s="874"/>
      <c r="AD120" s="874"/>
      <c r="AE120" s="874"/>
      <c r="AF120" s="874"/>
    </row>
    <row r="121" spans="1:32" x14ac:dyDescent="0.2">
      <c r="A121" s="872" t="s">
        <v>2867</v>
      </c>
      <c r="B121" s="874" t="s">
        <v>269</v>
      </c>
      <c r="C121" s="874" t="s">
        <v>1132</v>
      </c>
      <c r="D121" s="874" t="s">
        <v>1457</v>
      </c>
      <c r="E121" s="874" t="s">
        <v>1164</v>
      </c>
      <c r="F121" s="874" t="s">
        <v>3579</v>
      </c>
      <c r="G121" s="874" t="s">
        <v>3580</v>
      </c>
      <c r="H121" s="874"/>
      <c r="I121" s="874"/>
      <c r="J121" s="874"/>
      <c r="K121" s="874"/>
      <c r="L121" s="874"/>
      <c r="M121" s="874"/>
      <c r="N121" s="874"/>
      <c r="O121" s="874"/>
      <c r="P121" s="874"/>
      <c r="Q121" s="874"/>
      <c r="R121" s="874"/>
      <c r="S121" s="874"/>
      <c r="T121" s="874"/>
      <c r="U121" s="874"/>
      <c r="V121" s="874"/>
      <c r="W121" s="874"/>
      <c r="X121" s="874"/>
      <c r="Y121" s="874"/>
      <c r="Z121" s="876"/>
      <c r="AA121" s="874"/>
      <c r="AB121" s="874"/>
      <c r="AC121" s="874"/>
      <c r="AD121" s="874"/>
      <c r="AE121" s="874"/>
      <c r="AF121" s="874"/>
    </row>
    <row r="122" spans="1:32" x14ac:dyDescent="0.2">
      <c r="A122" s="872" t="s">
        <v>2868</v>
      </c>
      <c r="B122" s="874" t="s">
        <v>270</v>
      </c>
      <c r="C122" s="874" t="s">
        <v>1295</v>
      </c>
      <c r="D122" s="874" t="s">
        <v>1123</v>
      </c>
      <c r="E122" s="874" t="s">
        <v>1136</v>
      </c>
      <c r="F122" s="874" t="s">
        <v>1456</v>
      </c>
      <c r="G122" s="874"/>
      <c r="H122" s="874"/>
      <c r="I122" s="874"/>
      <c r="J122" s="874"/>
      <c r="K122" s="874"/>
      <c r="L122" s="874"/>
      <c r="M122" s="874"/>
      <c r="N122" s="874"/>
      <c r="O122" s="874"/>
      <c r="P122" s="874"/>
      <c r="Q122" s="874"/>
      <c r="R122" s="874"/>
      <c r="S122" s="874"/>
      <c r="T122" s="874"/>
      <c r="U122" s="874"/>
      <c r="V122" s="874"/>
      <c r="W122" s="874"/>
      <c r="X122" s="874"/>
      <c r="Y122" s="874"/>
      <c r="Z122" s="876"/>
      <c r="AA122" s="874"/>
      <c r="AB122" s="874"/>
      <c r="AC122" s="874"/>
      <c r="AD122" s="874"/>
      <c r="AE122" s="874"/>
      <c r="AF122" s="874"/>
    </row>
    <row r="123" spans="1:32" x14ac:dyDescent="0.2">
      <c r="A123" s="872" t="s">
        <v>2869</v>
      </c>
      <c r="B123" s="874" t="s">
        <v>271</v>
      </c>
      <c r="C123" s="874" t="s">
        <v>1136</v>
      </c>
      <c r="D123" s="874"/>
      <c r="E123" s="874"/>
      <c r="F123" s="874"/>
      <c r="G123" s="874"/>
      <c r="H123" s="874"/>
      <c r="I123" s="874"/>
      <c r="J123" s="874"/>
      <c r="K123" s="874"/>
      <c r="L123" s="874"/>
      <c r="M123" s="874"/>
      <c r="N123" s="874"/>
      <c r="O123" s="874"/>
      <c r="P123" s="874"/>
      <c r="Q123" s="874"/>
      <c r="R123" s="874"/>
      <c r="S123" s="874"/>
      <c r="T123" s="874"/>
      <c r="U123" s="874"/>
      <c r="V123" s="874"/>
      <c r="W123" s="874"/>
      <c r="X123" s="874"/>
      <c r="Y123" s="874"/>
      <c r="Z123" s="876"/>
      <c r="AA123" s="874"/>
      <c r="AB123" s="874"/>
      <c r="AC123" s="874"/>
      <c r="AD123" s="874"/>
      <c r="AE123" s="874"/>
      <c r="AF123" s="874"/>
    </row>
    <row r="124" spans="1:32" x14ac:dyDescent="0.2">
      <c r="A124" s="872" t="s">
        <v>2870</v>
      </c>
      <c r="B124" s="874" t="s">
        <v>274</v>
      </c>
      <c r="C124" s="874" t="s">
        <v>1455</v>
      </c>
      <c r="D124" s="874" t="s">
        <v>1202</v>
      </c>
      <c r="E124" s="874" t="s">
        <v>2523</v>
      </c>
      <c r="F124" s="874"/>
      <c r="G124" s="874"/>
      <c r="H124" s="874"/>
      <c r="I124" s="874"/>
      <c r="J124" s="874"/>
      <c r="K124" s="874"/>
      <c r="L124" s="874"/>
      <c r="M124" s="874"/>
      <c r="N124" s="874"/>
      <c r="O124" s="874"/>
      <c r="P124" s="874"/>
      <c r="Q124" s="874"/>
      <c r="R124" s="874"/>
      <c r="S124" s="874"/>
      <c r="T124" s="874"/>
      <c r="U124" s="874"/>
      <c r="V124" s="874"/>
      <c r="W124" s="874"/>
      <c r="X124" s="874"/>
      <c r="Y124" s="874"/>
      <c r="Z124" s="876"/>
      <c r="AA124" s="874"/>
      <c r="AB124" s="874"/>
      <c r="AC124" s="874"/>
      <c r="AD124" s="874"/>
      <c r="AE124" s="874"/>
      <c r="AF124" s="874"/>
    </row>
    <row r="125" spans="1:32" x14ac:dyDescent="0.2">
      <c r="A125" s="872" t="s">
        <v>2871</v>
      </c>
      <c r="B125" s="874" t="s">
        <v>275</v>
      </c>
      <c r="C125" s="874" t="s">
        <v>1146</v>
      </c>
      <c r="D125" s="874" t="s">
        <v>1454</v>
      </c>
      <c r="E125" s="874"/>
      <c r="F125" s="874"/>
      <c r="G125" s="874"/>
      <c r="H125" s="874"/>
      <c r="I125" s="874"/>
      <c r="J125" s="874"/>
      <c r="K125" s="874"/>
      <c r="L125" s="874"/>
      <c r="M125" s="874"/>
      <c r="N125" s="874"/>
      <c r="O125" s="874"/>
      <c r="P125" s="874"/>
      <c r="Q125" s="874"/>
      <c r="R125" s="874"/>
      <c r="S125" s="874"/>
      <c r="T125" s="874"/>
      <c r="U125" s="874"/>
      <c r="V125" s="874"/>
      <c r="W125" s="874"/>
      <c r="X125" s="874"/>
      <c r="Y125" s="874"/>
      <c r="Z125" s="876"/>
      <c r="AA125" s="874"/>
      <c r="AB125" s="874"/>
      <c r="AC125" s="874"/>
      <c r="AD125" s="874"/>
      <c r="AE125" s="874"/>
      <c r="AF125" s="874"/>
    </row>
    <row r="126" spans="1:32" x14ac:dyDescent="0.2">
      <c r="A126" s="872" t="s">
        <v>2872</v>
      </c>
      <c r="B126" s="874" t="s">
        <v>260</v>
      </c>
      <c r="C126" s="874" t="s">
        <v>1465</v>
      </c>
      <c r="D126" s="874"/>
      <c r="E126" s="874"/>
      <c r="F126" s="874"/>
      <c r="G126" s="874"/>
      <c r="H126" s="874"/>
      <c r="I126" s="874"/>
      <c r="J126" s="874"/>
      <c r="K126" s="874"/>
      <c r="L126" s="874"/>
      <c r="M126" s="874"/>
      <c r="N126" s="874"/>
      <c r="O126" s="874"/>
      <c r="P126" s="874"/>
      <c r="Q126" s="874"/>
      <c r="R126" s="874"/>
      <c r="S126" s="874"/>
      <c r="T126" s="874"/>
      <c r="U126" s="874"/>
      <c r="V126" s="874"/>
      <c r="W126" s="874"/>
      <c r="X126" s="874"/>
      <c r="Y126" s="874"/>
      <c r="Z126" s="876"/>
      <c r="AA126" s="874"/>
      <c r="AB126" s="874"/>
      <c r="AC126" s="874"/>
      <c r="AD126" s="874"/>
      <c r="AE126" s="874"/>
      <c r="AF126" s="874"/>
    </row>
    <row r="127" spans="1:32" x14ac:dyDescent="0.2">
      <c r="A127" s="872" t="s">
        <v>2873</v>
      </c>
      <c r="B127" s="874" t="s">
        <v>258</v>
      </c>
      <c r="C127" s="874" t="s">
        <v>1466</v>
      </c>
      <c r="D127" s="874"/>
      <c r="E127" s="874"/>
      <c r="F127" s="874"/>
      <c r="G127" s="874"/>
      <c r="H127" s="874"/>
      <c r="I127" s="874"/>
      <c r="J127" s="874"/>
      <c r="K127" s="874"/>
      <c r="L127" s="874"/>
      <c r="M127" s="874"/>
      <c r="N127" s="874"/>
      <c r="O127" s="874"/>
      <c r="P127" s="874"/>
      <c r="Q127" s="874"/>
      <c r="R127" s="874"/>
      <c r="S127" s="874"/>
      <c r="T127" s="874"/>
      <c r="U127" s="874"/>
      <c r="V127" s="874"/>
      <c r="W127" s="874"/>
      <c r="X127" s="874"/>
      <c r="Y127" s="874"/>
      <c r="Z127" s="876"/>
      <c r="AA127" s="874"/>
      <c r="AB127" s="874"/>
      <c r="AC127" s="874"/>
      <c r="AD127" s="874"/>
      <c r="AE127" s="874"/>
      <c r="AF127" s="874"/>
    </row>
    <row r="128" spans="1:32" x14ac:dyDescent="0.2">
      <c r="A128" s="872" t="s">
        <v>2874</v>
      </c>
      <c r="B128" s="874" t="s">
        <v>268</v>
      </c>
      <c r="C128" s="874" t="s">
        <v>1123</v>
      </c>
      <c r="D128" s="874"/>
      <c r="E128" s="874"/>
      <c r="F128" s="874"/>
      <c r="G128" s="874"/>
      <c r="H128" s="874"/>
      <c r="I128" s="874"/>
      <c r="J128" s="874"/>
      <c r="K128" s="874"/>
      <c r="L128" s="874"/>
      <c r="M128" s="874"/>
      <c r="N128" s="874"/>
      <c r="O128" s="874"/>
      <c r="P128" s="874"/>
      <c r="Q128" s="874"/>
      <c r="R128" s="874"/>
      <c r="S128" s="874"/>
      <c r="T128" s="874"/>
      <c r="U128" s="874"/>
      <c r="V128" s="874"/>
      <c r="W128" s="874"/>
      <c r="X128" s="874"/>
      <c r="Y128" s="874"/>
      <c r="Z128" s="876"/>
      <c r="AA128" s="874"/>
      <c r="AB128" s="874"/>
      <c r="AC128" s="874"/>
      <c r="AD128" s="874"/>
      <c r="AE128" s="874"/>
      <c r="AF128" s="874"/>
    </row>
    <row r="129" spans="1:32" x14ac:dyDescent="0.2">
      <c r="A129" s="872" t="s">
        <v>2876</v>
      </c>
      <c r="B129" s="874" t="s">
        <v>257</v>
      </c>
      <c r="C129" s="874" t="s">
        <v>1146</v>
      </c>
      <c r="D129" s="874"/>
      <c r="E129" s="874"/>
      <c r="F129" s="874"/>
      <c r="G129" s="874"/>
      <c r="H129" s="874"/>
      <c r="I129" s="874"/>
      <c r="J129" s="874"/>
      <c r="K129" s="874"/>
      <c r="L129" s="874"/>
      <c r="M129" s="874"/>
      <c r="N129" s="874"/>
      <c r="O129" s="874"/>
      <c r="P129" s="874"/>
      <c r="Q129" s="874"/>
      <c r="R129" s="874"/>
      <c r="S129" s="874"/>
      <c r="T129" s="874"/>
      <c r="U129" s="874"/>
      <c r="V129" s="874"/>
      <c r="W129" s="874"/>
      <c r="X129" s="874"/>
      <c r="Y129" s="874"/>
      <c r="Z129" s="876"/>
      <c r="AA129" s="874"/>
      <c r="AB129" s="874"/>
      <c r="AC129" s="874"/>
      <c r="AD129" s="874"/>
      <c r="AE129" s="874"/>
      <c r="AF129" s="874"/>
    </row>
    <row r="130" spans="1:32" x14ac:dyDescent="0.2">
      <c r="A130" s="872" t="s">
        <v>2877</v>
      </c>
      <c r="B130" s="874" t="s">
        <v>273</v>
      </c>
      <c r="C130" s="874" t="s">
        <v>1237</v>
      </c>
      <c r="D130" s="874"/>
      <c r="E130" s="874"/>
      <c r="F130" s="874"/>
      <c r="G130" s="874"/>
      <c r="H130" s="874"/>
      <c r="I130" s="874"/>
      <c r="J130" s="874"/>
      <c r="K130" s="874"/>
      <c r="L130" s="874"/>
      <c r="M130" s="874"/>
      <c r="N130" s="874"/>
      <c r="O130" s="874"/>
      <c r="P130" s="874"/>
      <c r="Q130" s="874"/>
      <c r="R130" s="874"/>
      <c r="S130" s="874"/>
      <c r="T130" s="874"/>
      <c r="U130" s="874"/>
      <c r="V130" s="874"/>
      <c r="W130" s="874"/>
      <c r="X130" s="874"/>
      <c r="Y130" s="874"/>
      <c r="Z130" s="876"/>
      <c r="AA130" s="874"/>
      <c r="AB130" s="874"/>
      <c r="AC130" s="874"/>
      <c r="AD130" s="874"/>
      <c r="AE130" s="874"/>
      <c r="AF130" s="874"/>
    </row>
    <row r="131" spans="1:32" x14ac:dyDescent="0.2">
      <c r="A131" s="872" t="s">
        <v>2878</v>
      </c>
      <c r="B131" s="874" t="s">
        <v>272</v>
      </c>
      <c r="C131" s="874" t="s">
        <v>1159</v>
      </c>
      <c r="D131" s="874"/>
      <c r="E131" s="874"/>
      <c r="F131" s="874"/>
      <c r="G131" s="874"/>
      <c r="H131" s="874"/>
      <c r="I131" s="874"/>
      <c r="J131" s="874"/>
      <c r="K131" s="874"/>
      <c r="L131" s="874"/>
      <c r="M131" s="874"/>
      <c r="N131" s="874"/>
      <c r="O131" s="874"/>
      <c r="P131" s="874"/>
      <c r="Q131" s="874"/>
      <c r="R131" s="874"/>
      <c r="S131" s="874"/>
      <c r="T131" s="874"/>
      <c r="U131" s="874"/>
      <c r="V131" s="874"/>
      <c r="W131" s="874"/>
      <c r="X131" s="874"/>
      <c r="Y131" s="874"/>
      <c r="Z131" s="876"/>
      <c r="AA131" s="874"/>
      <c r="AB131" s="874"/>
      <c r="AC131" s="874"/>
      <c r="AD131" s="874"/>
      <c r="AE131" s="874"/>
      <c r="AF131" s="874"/>
    </row>
    <row r="132" spans="1:32" x14ac:dyDescent="0.2">
      <c r="A132" s="872" t="s">
        <v>2879</v>
      </c>
      <c r="B132" s="874" t="s">
        <v>265</v>
      </c>
      <c r="C132" s="874" t="s">
        <v>1339</v>
      </c>
      <c r="D132" s="874" t="s">
        <v>1272</v>
      </c>
      <c r="E132" s="874" t="s">
        <v>1176</v>
      </c>
      <c r="F132" s="874" t="s">
        <v>1459</v>
      </c>
      <c r="G132" s="874" t="s">
        <v>2521</v>
      </c>
      <c r="H132" s="874" t="s">
        <v>1461</v>
      </c>
      <c r="I132" s="874" t="s">
        <v>1349</v>
      </c>
      <c r="J132" s="874" t="s">
        <v>1460</v>
      </c>
      <c r="K132" s="874"/>
      <c r="L132" s="874"/>
      <c r="M132" s="874"/>
      <c r="N132" s="874"/>
      <c r="O132" s="874"/>
      <c r="P132" s="874"/>
      <c r="Q132" s="874"/>
      <c r="R132" s="874"/>
      <c r="S132" s="874"/>
      <c r="T132" s="874"/>
      <c r="U132" s="874"/>
      <c r="V132" s="874"/>
      <c r="W132" s="874"/>
      <c r="X132" s="874"/>
      <c r="Y132" s="874"/>
      <c r="Z132" s="876"/>
      <c r="AA132" s="874"/>
      <c r="AB132" s="874"/>
      <c r="AC132" s="874"/>
      <c r="AD132" s="874"/>
      <c r="AE132" s="874"/>
      <c r="AF132" s="874"/>
    </row>
    <row r="133" spans="1:32" x14ac:dyDescent="0.2">
      <c r="A133" s="872" t="s">
        <v>2883</v>
      </c>
      <c r="B133" s="874" t="s">
        <v>261</v>
      </c>
      <c r="C133" s="874" t="s">
        <v>2318</v>
      </c>
      <c r="D133" s="874"/>
      <c r="E133" s="874"/>
      <c r="F133" s="874"/>
      <c r="G133" s="874"/>
      <c r="H133" s="874"/>
      <c r="I133" s="874"/>
      <c r="J133" s="874"/>
      <c r="K133" s="874"/>
      <c r="L133" s="874"/>
      <c r="M133" s="874"/>
      <c r="N133" s="874"/>
      <c r="O133" s="874"/>
      <c r="P133" s="874"/>
      <c r="Q133" s="874"/>
      <c r="R133" s="874"/>
      <c r="S133" s="874"/>
      <c r="T133" s="874"/>
      <c r="U133" s="874"/>
      <c r="V133" s="874"/>
      <c r="W133" s="874"/>
      <c r="X133" s="874"/>
      <c r="Y133" s="874"/>
      <c r="Z133" s="876"/>
      <c r="AA133" s="874"/>
      <c r="AB133" s="874"/>
      <c r="AC133" s="874"/>
      <c r="AD133" s="874"/>
      <c r="AE133" s="874"/>
      <c r="AF133" s="874"/>
    </row>
    <row r="134" spans="1:32" x14ac:dyDescent="0.2">
      <c r="A134" s="872" t="s">
        <v>2884</v>
      </c>
      <c r="B134" s="874" t="s">
        <v>2615</v>
      </c>
      <c r="C134" s="874" t="s">
        <v>2438</v>
      </c>
      <c r="D134" s="874"/>
      <c r="E134" s="874"/>
      <c r="F134" s="874"/>
      <c r="G134" s="874"/>
      <c r="H134" s="874"/>
      <c r="I134" s="874"/>
      <c r="J134" s="874"/>
      <c r="K134" s="874"/>
      <c r="L134" s="874"/>
      <c r="M134" s="874"/>
      <c r="N134" s="874"/>
      <c r="O134" s="874"/>
      <c r="P134" s="874"/>
      <c r="Q134" s="874"/>
      <c r="R134" s="874"/>
      <c r="S134" s="874"/>
      <c r="T134" s="874"/>
      <c r="U134" s="874"/>
      <c r="V134" s="874"/>
      <c r="W134" s="874"/>
      <c r="X134" s="874"/>
      <c r="Y134" s="874"/>
      <c r="Z134" s="876"/>
      <c r="AA134" s="874"/>
      <c r="AB134" s="874"/>
      <c r="AC134" s="874"/>
      <c r="AD134" s="874"/>
      <c r="AE134" s="874"/>
      <c r="AF134" s="874"/>
    </row>
    <row r="135" spans="1:32" x14ac:dyDescent="0.2">
      <c r="A135" s="872" t="s">
        <v>2885</v>
      </c>
      <c r="B135" s="874" t="s">
        <v>23</v>
      </c>
      <c r="C135" s="874" t="s">
        <v>1545</v>
      </c>
      <c r="D135" s="874" t="s">
        <v>1633</v>
      </c>
      <c r="E135" s="874" t="s">
        <v>1172</v>
      </c>
      <c r="F135" s="874" t="s">
        <v>1123</v>
      </c>
      <c r="G135" s="874" t="s">
        <v>1632</v>
      </c>
      <c r="H135" s="874" t="s">
        <v>1180</v>
      </c>
      <c r="I135" s="874" t="s">
        <v>1631</v>
      </c>
      <c r="J135" s="874" t="s">
        <v>1630</v>
      </c>
      <c r="K135" s="874" t="s">
        <v>1629</v>
      </c>
      <c r="L135" s="874" t="s">
        <v>1628</v>
      </c>
      <c r="M135" s="874" t="s">
        <v>1230</v>
      </c>
      <c r="N135" s="874" t="s">
        <v>1627</v>
      </c>
      <c r="O135" s="874" t="s">
        <v>1422</v>
      </c>
      <c r="P135" s="874" t="s">
        <v>1626</v>
      </c>
      <c r="Q135" s="874" t="s">
        <v>1506</v>
      </c>
      <c r="R135" s="874"/>
      <c r="S135" s="874"/>
      <c r="T135" s="874"/>
      <c r="U135" s="874"/>
      <c r="V135" s="874"/>
      <c r="W135" s="874"/>
      <c r="X135" s="874"/>
      <c r="Y135" s="874"/>
      <c r="Z135" s="876"/>
      <c r="AA135" s="874"/>
      <c r="AB135" s="874"/>
      <c r="AC135" s="874"/>
      <c r="AD135" s="874"/>
      <c r="AE135" s="874"/>
      <c r="AF135" s="874"/>
    </row>
    <row r="136" spans="1:32" x14ac:dyDescent="0.2">
      <c r="A136" s="872" t="s">
        <v>2886</v>
      </c>
      <c r="B136" s="874" t="s">
        <v>24</v>
      </c>
      <c r="C136" s="874" t="s">
        <v>1542</v>
      </c>
      <c r="D136" s="874" t="s">
        <v>1625</v>
      </c>
      <c r="E136" s="874"/>
      <c r="F136" s="874"/>
      <c r="G136" s="874"/>
      <c r="H136" s="874"/>
      <c r="I136" s="874"/>
      <c r="J136" s="874"/>
      <c r="K136" s="874"/>
      <c r="L136" s="874"/>
      <c r="M136" s="874"/>
      <c r="N136" s="874"/>
      <c r="O136" s="874"/>
      <c r="P136" s="874"/>
      <c r="Q136" s="874"/>
      <c r="R136" s="874"/>
      <c r="S136" s="874"/>
      <c r="T136" s="874"/>
      <c r="U136" s="874"/>
      <c r="V136" s="874"/>
      <c r="W136" s="874"/>
      <c r="X136" s="874"/>
      <c r="Y136" s="874"/>
      <c r="Z136" s="876"/>
      <c r="AA136" s="874"/>
      <c r="AB136" s="874"/>
      <c r="AC136" s="874"/>
      <c r="AD136" s="874"/>
      <c r="AE136" s="874"/>
      <c r="AF136" s="874"/>
    </row>
    <row r="137" spans="1:32" x14ac:dyDescent="0.2">
      <c r="A137" s="872" t="s">
        <v>2887</v>
      </c>
      <c r="B137" s="874" t="s">
        <v>25</v>
      </c>
      <c r="C137" s="874" t="s">
        <v>1624</v>
      </c>
      <c r="D137" s="874"/>
      <c r="E137" s="874"/>
      <c r="F137" s="874"/>
      <c r="G137" s="874"/>
      <c r="H137" s="874"/>
      <c r="I137" s="874"/>
      <c r="J137" s="874"/>
      <c r="K137" s="874"/>
      <c r="L137" s="874"/>
      <c r="M137" s="874"/>
      <c r="N137" s="874"/>
      <c r="O137" s="874"/>
      <c r="P137" s="874"/>
      <c r="Q137" s="874"/>
      <c r="R137" s="874"/>
      <c r="S137" s="874"/>
      <c r="T137" s="874"/>
      <c r="U137" s="874"/>
      <c r="V137" s="874"/>
      <c r="W137" s="874"/>
      <c r="X137" s="874"/>
      <c r="Y137" s="874"/>
      <c r="Z137" s="876"/>
      <c r="AA137" s="874"/>
      <c r="AB137" s="874"/>
      <c r="AC137" s="874"/>
      <c r="AD137" s="874"/>
      <c r="AE137" s="874"/>
      <c r="AF137" s="874"/>
    </row>
    <row r="138" spans="1:32" x14ac:dyDescent="0.2">
      <c r="A138" s="872" t="s">
        <v>2888</v>
      </c>
      <c r="B138" s="874" t="s">
        <v>28</v>
      </c>
      <c r="C138" s="874" t="s">
        <v>1260</v>
      </c>
      <c r="D138" s="874" t="s">
        <v>1182</v>
      </c>
      <c r="E138" s="874" t="s">
        <v>1297</v>
      </c>
      <c r="F138" s="874" t="s">
        <v>2310</v>
      </c>
      <c r="G138" s="874"/>
      <c r="H138" s="874"/>
      <c r="I138" s="874"/>
      <c r="J138" s="874"/>
      <c r="K138" s="874"/>
      <c r="L138" s="874"/>
      <c r="M138" s="874"/>
      <c r="N138" s="874"/>
      <c r="O138" s="874"/>
      <c r="P138" s="874"/>
      <c r="Q138" s="874"/>
      <c r="R138" s="874"/>
      <c r="S138" s="874"/>
      <c r="T138" s="874"/>
      <c r="U138" s="874"/>
      <c r="V138" s="874"/>
      <c r="W138" s="874"/>
      <c r="X138" s="874"/>
      <c r="Y138" s="874"/>
      <c r="Z138" s="876"/>
      <c r="AA138" s="874"/>
      <c r="AB138" s="874"/>
      <c r="AC138" s="874"/>
      <c r="AD138" s="874"/>
      <c r="AE138" s="874"/>
      <c r="AF138" s="874"/>
    </row>
    <row r="139" spans="1:32" x14ac:dyDescent="0.2">
      <c r="A139" s="872" t="s">
        <v>2889</v>
      </c>
      <c r="B139" s="874" t="s">
        <v>29</v>
      </c>
      <c r="C139" s="874" t="s">
        <v>1643</v>
      </c>
      <c r="D139" s="874" t="s">
        <v>1649</v>
      </c>
      <c r="E139" s="874" t="s">
        <v>2271</v>
      </c>
      <c r="F139" s="874" t="s">
        <v>2272</v>
      </c>
      <c r="G139" s="874" t="s">
        <v>2273</v>
      </c>
      <c r="H139" s="874" t="s">
        <v>2274</v>
      </c>
      <c r="I139" s="874"/>
      <c r="J139" s="874"/>
      <c r="K139" s="874"/>
      <c r="L139" s="874"/>
      <c r="M139" s="874"/>
      <c r="N139" s="874"/>
      <c r="O139" s="874"/>
      <c r="P139" s="874"/>
      <c r="Q139" s="874"/>
      <c r="R139" s="874"/>
      <c r="S139" s="874"/>
      <c r="T139" s="874"/>
      <c r="U139" s="874"/>
      <c r="V139" s="874"/>
      <c r="W139" s="874"/>
      <c r="X139" s="874"/>
      <c r="Y139" s="874"/>
      <c r="Z139" s="876"/>
      <c r="AA139" s="874"/>
      <c r="AB139" s="874"/>
      <c r="AC139" s="874"/>
      <c r="AD139" s="874"/>
      <c r="AE139" s="874"/>
      <c r="AF139" s="874"/>
    </row>
    <row r="140" spans="1:32" x14ac:dyDescent="0.2">
      <c r="A140" s="872" t="s">
        <v>2890</v>
      </c>
      <c r="B140" s="874" t="s">
        <v>31</v>
      </c>
      <c r="C140" s="874" t="s">
        <v>1620</v>
      </c>
      <c r="D140" s="874"/>
      <c r="E140" s="874"/>
      <c r="F140" s="874"/>
      <c r="G140" s="874"/>
      <c r="H140" s="874"/>
      <c r="I140" s="874"/>
      <c r="J140" s="874"/>
      <c r="K140" s="874"/>
      <c r="L140" s="874"/>
      <c r="M140" s="874"/>
      <c r="N140" s="874"/>
      <c r="O140" s="874"/>
      <c r="P140" s="874"/>
      <c r="Q140" s="874"/>
      <c r="R140" s="874"/>
      <c r="S140" s="874"/>
      <c r="T140" s="874"/>
      <c r="U140" s="874"/>
      <c r="V140" s="874"/>
      <c r="W140" s="874"/>
      <c r="X140" s="874"/>
      <c r="Y140" s="874"/>
      <c r="Z140" s="876"/>
      <c r="AA140" s="874"/>
      <c r="AB140" s="874"/>
      <c r="AC140" s="874"/>
      <c r="AD140" s="874"/>
      <c r="AE140" s="874"/>
      <c r="AF140" s="874"/>
    </row>
    <row r="141" spans="1:32" x14ac:dyDescent="0.2">
      <c r="A141" s="872" t="s">
        <v>2891</v>
      </c>
      <c r="B141" s="874" t="s">
        <v>26</v>
      </c>
      <c r="C141" s="874" t="s">
        <v>1172</v>
      </c>
      <c r="D141" s="874" t="s">
        <v>1586</v>
      </c>
      <c r="E141" s="874"/>
      <c r="F141" s="874"/>
      <c r="G141" s="874"/>
      <c r="H141" s="874"/>
      <c r="I141" s="874"/>
      <c r="J141" s="874"/>
      <c r="K141" s="874"/>
      <c r="L141" s="874"/>
      <c r="M141" s="874"/>
      <c r="N141" s="874"/>
      <c r="O141" s="874"/>
      <c r="P141" s="874"/>
      <c r="Q141" s="874"/>
      <c r="R141" s="874"/>
      <c r="S141" s="874"/>
      <c r="T141" s="874"/>
      <c r="U141" s="874"/>
      <c r="V141" s="874"/>
      <c r="W141" s="874"/>
      <c r="X141" s="874"/>
      <c r="Y141" s="874"/>
      <c r="Z141" s="876"/>
      <c r="AA141" s="874"/>
      <c r="AB141" s="874"/>
      <c r="AC141" s="874"/>
      <c r="AD141" s="874"/>
      <c r="AE141" s="874"/>
      <c r="AF141" s="874"/>
    </row>
    <row r="142" spans="1:32" x14ac:dyDescent="0.2">
      <c r="A142" s="872" t="s">
        <v>2892</v>
      </c>
      <c r="B142" s="874" t="s">
        <v>27</v>
      </c>
      <c r="C142" s="874" t="s">
        <v>1554</v>
      </c>
      <c r="D142" s="874" t="s">
        <v>1623</v>
      </c>
      <c r="E142" s="874" t="s">
        <v>1622</v>
      </c>
      <c r="F142" s="874" t="s">
        <v>1541</v>
      </c>
      <c r="G142" s="874"/>
      <c r="H142" s="874"/>
      <c r="I142" s="874"/>
      <c r="J142" s="874"/>
      <c r="K142" s="874"/>
      <c r="L142" s="874"/>
      <c r="M142" s="874"/>
      <c r="N142" s="874"/>
      <c r="O142" s="874"/>
      <c r="P142" s="874"/>
      <c r="Q142" s="874"/>
      <c r="R142" s="874"/>
      <c r="S142" s="874"/>
      <c r="T142" s="874"/>
      <c r="U142" s="874"/>
      <c r="V142" s="874"/>
      <c r="W142" s="874"/>
      <c r="X142" s="874"/>
      <c r="Y142" s="874"/>
      <c r="Z142" s="876"/>
      <c r="AA142" s="874"/>
      <c r="AB142" s="874"/>
      <c r="AC142" s="874"/>
      <c r="AD142" s="874"/>
      <c r="AE142" s="874"/>
      <c r="AF142" s="874"/>
    </row>
    <row r="143" spans="1:32" x14ac:dyDescent="0.2">
      <c r="A143" s="872" t="s">
        <v>2893</v>
      </c>
      <c r="B143" s="874" t="s">
        <v>32</v>
      </c>
      <c r="C143" s="874" t="s">
        <v>1257</v>
      </c>
      <c r="D143" s="874"/>
      <c r="E143" s="874"/>
      <c r="F143" s="874"/>
      <c r="G143" s="874"/>
      <c r="H143" s="874"/>
      <c r="I143" s="874"/>
      <c r="J143" s="874"/>
      <c r="K143" s="874"/>
      <c r="L143" s="874"/>
      <c r="M143" s="874"/>
      <c r="N143" s="874"/>
      <c r="O143" s="874"/>
      <c r="P143" s="874"/>
      <c r="Q143" s="874"/>
      <c r="R143" s="874"/>
      <c r="S143" s="874"/>
      <c r="T143" s="874"/>
      <c r="U143" s="874"/>
      <c r="V143" s="874"/>
      <c r="W143" s="874"/>
      <c r="X143" s="874"/>
      <c r="Y143" s="874"/>
      <c r="Z143" s="876"/>
      <c r="AA143" s="874"/>
      <c r="AB143" s="874"/>
      <c r="AC143" s="874"/>
      <c r="AD143" s="874"/>
      <c r="AE143" s="874"/>
      <c r="AF143" s="874"/>
    </row>
    <row r="144" spans="1:32" x14ac:dyDescent="0.2">
      <c r="A144" s="872" t="s">
        <v>2894</v>
      </c>
      <c r="B144" s="874" t="s">
        <v>33</v>
      </c>
      <c r="C144" s="874" t="s">
        <v>2567</v>
      </c>
      <c r="D144" s="874" t="s">
        <v>2568</v>
      </c>
      <c r="E144" s="874" t="s">
        <v>2569</v>
      </c>
      <c r="F144" s="874" t="s">
        <v>2570</v>
      </c>
      <c r="G144" s="874" t="s">
        <v>2571</v>
      </c>
      <c r="H144" s="874" t="s">
        <v>2572</v>
      </c>
      <c r="I144" s="874"/>
      <c r="J144" s="874"/>
      <c r="K144" s="874"/>
      <c r="L144" s="874"/>
      <c r="M144" s="874"/>
      <c r="N144" s="874"/>
      <c r="O144" s="874"/>
      <c r="P144" s="874"/>
      <c r="Q144" s="874"/>
      <c r="R144" s="874"/>
      <c r="S144" s="874"/>
      <c r="T144" s="874"/>
      <c r="U144" s="874"/>
      <c r="V144" s="874"/>
      <c r="W144" s="874"/>
      <c r="X144" s="874"/>
      <c r="Y144" s="874"/>
      <c r="Z144" s="876"/>
      <c r="AA144" s="874"/>
      <c r="AB144" s="874"/>
      <c r="AC144" s="874"/>
      <c r="AD144" s="874"/>
      <c r="AE144" s="874"/>
      <c r="AF144" s="874"/>
    </row>
    <row r="145" spans="1:32" x14ac:dyDescent="0.2">
      <c r="A145" s="872" t="s">
        <v>2895</v>
      </c>
      <c r="B145" s="874" t="s">
        <v>84</v>
      </c>
      <c r="C145" s="874" t="s">
        <v>1456</v>
      </c>
      <c r="D145" s="874"/>
      <c r="E145" s="874"/>
      <c r="F145" s="874"/>
      <c r="G145" s="874"/>
      <c r="H145" s="874"/>
      <c r="I145" s="874"/>
      <c r="J145" s="874"/>
      <c r="K145" s="874"/>
      <c r="L145" s="874"/>
      <c r="M145" s="874"/>
      <c r="N145" s="874"/>
      <c r="O145" s="874"/>
      <c r="P145" s="874"/>
      <c r="Q145" s="874"/>
      <c r="R145" s="874"/>
      <c r="S145" s="874"/>
      <c r="T145" s="874"/>
      <c r="U145" s="874"/>
      <c r="V145" s="874"/>
      <c r="W145" s="874"/>
      <c r="X145" s="874"/>
      <c r="Y145" s="874"/>
      <c r="Z145" s="876"/>
      <c r="AA145" s="874"/>
      <c r="AB145" s="874"/>
      <c r="AC145" s="874"/>
      <c r="AD145" s="874"/>
      <c r="AE145" s="874"/>
      <c r="AF145" s="874"/>
    </row>
    <row r="146" spans="1:32" x14ac:dyDescent="0.2">
      <c r="A146" s="872" t="s">
        <v>2896</v>
      </c>
      <c r="B146" s="874" t="s">
        <v>30</v>
      </c>
      <c r="C146" s="874" t="s">
        <v>1621</v>
      </c>
      <c r="D146" s="874"/>
      <c r="E146" s="874"/>
      <c r="F146" s="874"/>
      <c r="G146" s="874"/>
      <c r="H146" s="874"/>
      <c r="I146" s="874"/>
      <c r="J146" s="874"/>
      <c r="K146" s="874"/>
      <c r="L146" s="874"/>
      <c r="M146" s="874"/>
      <c r="N146" s="874"/>
      <c r="O146" s="874"/>
      <c r="P146" s="874"/>
      <c r="Q146" s="874"/>
      <c r="R146" s="874"/>
      <c r="S146" s="874"/>
      <c r="T146" s="874"/>
      <c r="U146" s="874"/>
      <c r="V146" s="874"/>
      <c r="W146" s="874"/>
      <c r="X146" s="874"/>
      <c r="Y146" s="874"/>
      <c r="Z146" s="876"/>
      <c r="AA146" s="874"/>
      <c r="AB146" s="874"/>
      <c r="AC146" s="874"/>
      <c r="AD146" s="874"/>
      <c r="AE146" s="874"/>
      <c r="AF146" s="874"/>
    </row>
    <row r="147" spans="1:32" x14ac:dyDescent="0.3">
      <c r="A147" s="872" t="s">
        <v>2897</v>
      </c>
      <c r="B147" s="878" t="s">
        <v>2898</v>
      </c>
      <c r="C147" s="874" t="s">
        <v>1146</v>
      </c>
      <c r="D147" s="874" t="s">
        <v>2518</v>
      </c>
      <c r="E147" s="874" t="s">
        <v>2519</v>
      </c>
      <c r="F147" s="874" t="s">
        <v>2520</v>
      </c>
      <c r="G147" s="874" t="s">
        <v>1521</v>
      </c>
      <c r="H147" s="874" t="s">
        <v>1522</v>
      </c>
      <c r="I147" s="874" t="s">
        <v>1498</v>
      </c>
      <c r="J147" s="874"/>
      <c r="K147" s="874"/>
      <c r="L147" s="874"/>
      <c r="M147" s="874"/>
      <c r="N147" s="874"/>
      <c r="O147" s="874"/>
      <c r="P147" s="874"/>
      <c r="Q147" s="874"/>
      <c r="R147" s="874"/>
      <c r="S147" s="874"/>
      <c r="T147" s="874"/>
      <c r="U147" s="874"/>
      <c r="V147" s="874"/>
      <c r="W147" s="874"/>
      <c r="X147" s="874"/>
      <c r="Y147" s="874"/>
      <c r="Z147" s="876"/>
      <c r="AA147" s="874"/>
      <c r="AB147" s="874"/>
      <c r="AC147" s="874"/>
      <c r="AD147" s="874"/>
      <c r="AE147" s="874"/>
      <c r="AF147" s="874"/>
    </row>
    <row r="148" spans="1:32" x14ac:dyDescent="0.2">
      <c r="A148" s="872" t="s">
        <v>2899</v>
      </c>
      <c r="B148" s="874" t="s">
        <v>2900</v>
      </c>
      <c r="C148" s="874" t="s">
        <v>1233</v>
      </c>
      <c r="D148" s="874"/>
      <c r="E148" s="874"/>
      <c r="F148" s="874"/>
      <c r="G148" s="874"/>
      <c r="H148" s="874"/>
      <c r="I148" s="874"/>
      <c r="J148" s="874"/>
      <c r="K148" s="874"/>
      <c r="L148" s="874"/>
      <c r="M148" s="874"/>
      <c r="N148" s="874"/>
      <c r="O148" s="874"/>
      <c r="P148" s="874"/>
      <c r="Q148" s="874"/>
      <c r="R148" s="874"/>
      <c r="S148" s="874"/>
      <c r="T148" s="874"/>
      <c r="U148" s="874"/>
      <c r="V148" s="874"/>
      <c r="W148" s="874"/>
      <c r="X148" s="874"/>
      <c r="Y148" s="874"/>
      <c r="Z148" s="876"/>
      <c r="AA148" s="874"/>
      <c r="AB148" s="874"/>
      <c r="AC148" s="874"/>
      <c r="AD148" s="874"/>
      <c r="AE148" s="874"/>
      <c r="AF148" s="874"/>
    </row>
    <row r="149" spans="1:32" x14ac:dyDescent="0.2">
      <c r="A149" s="881" t="s">
        <v>4466</v>
      </c>
      <c r="B149" s="874" t="s">
        <v>228</v>
      </c>
      <c r="C149" s="874" t="s">
        <v>1172</v>
      </c>
      <c r="D149" s="874" t="s">
        <v>1137</v>
      </c>
      <c r="E149" s="874" t="s">
        <v>1126</v>
      </c>
      <c r="F149" s="874" t="s">
        <v>1161</v>
      </c>
      <c r="G149" s="874" t="s">
        <v>1191</v>
      </c>
      <c r="H149" s="874"/>
      <c r="I149" s="874"/>
      <c r="J149" s="874"/>
      <c r="K149" s="874"/>
      <c r="L149" s="874"/>
      <c r="M149" s="874"/>
      <c r="N149" s="874"/>
      <c r="O149" s="874"/>
      <c r="P149" s="874"/>
      <c r="Q149" s="874"/>
      <c r="R149" s="874"/>
      <c r="S149" s="874"/>
      <c r="T149" s="874"/>
      <c r="U149" s="874"/>
      <c r="V149" s="874"/>
      <c r="W149" s="874"/>
      <c r="X149" s="874"/>
      <c r="Y149" s="874"/>
      <c r="Z149" s="876"/>
      <c r="AA149" s="874"/>
      <c r="AB149" s="874"/>
      <c r="AC149" s="874"/>
      <c r="AD149" s="874"/>
      <c r="AE149" s="874"/>
      <c r="AF149" s="874"/>
    </row>
    <row r="150" spans="1:32" x14ac:dyDescent="0.2">
      <c r="A150" s="872" t="s">
        <v>2901</v>
      </c>
      <c r="B150" s="874" t="s">
        <v>278</v>
      </c>
      <c r="C150" s="874" t="s">
        <v>1281</v>
      </c>
      <c r="D150" s="874" t="s">
        <v>1146</v>
      </c>
      <c r="E150" s="874"/>
      <c r="F150" s="874"/>
      <c r="G150" s="874"/>
      <c r="H150" s="874"/>
      <c r="I150" s="874"/>
      <c r="J150" s="874"/>
      <c r="K150" s="874"/>
      <c r="L150" s="874"/>
      <c r="M150" s="874"/>
      <c r="N150" s="874"/>
      <c r="O150" s="874"/>
      <c r="P150" s="874"/>
      <c r="Q150" s="874"/>
      <c r="R150" s="874"/>
      <c r="S150" s="874"/>
      <c r="T150" s="874"/>
      <c r="U150" s="874"/>
      <c r="V150" s="874"/>
      <c r="W150" s="874"/>
      <c r="X150" s="874"/>
      <c r="Y150" s="874"/>
      <c r="Z150" s="876"/>
      <c r="AA150" s="874"/>
      <c r="AB150" s="874"/>
      <c r="AC150" s="874"/>
      <c r="AD150" s="874"/>
      <c r="AE150" s="874"/>
      <c r="AF150" s="874"/>
    </row>
    <row r="151" spans="1:32" x14ac:dyDescent="0.2">
      <c r="A151" s="881" t="s">
        <v>4550</v>
      </c>
      <c r="B151" s="874" t="s">
        <v>249</v>
      </c>
      <c r="C151" s="874" t="s">
        <v>1172</v>
      </c>
      <c r="D151" s="874" t="s">
        <v>1176</v>
      </c>
      <c r="E151" s="874" t="s">
        <v>1216</v>
      </c>
      <c r="F151" s="874" t="s">
        <v>1309</v>
      </c>
      <c r="G151" s="874" t="s">
        <v>1120</v>
      </c>
      <c r="H151" s="874"/>
      <c r="I151" s="874"/>
      <c r="J151" s="874"/>
      <c r="K151" s="874"/>
      <c r="L151" s="874"/>
      <c r="M151" s="874"/>
      <c r="N151" s="874"/>
      <c r="O151" s="874"/>
      <c r="P151" s="874"/>
      <c r="Q151" s="874"/>
      <c r="R151" s="874"/>
      <c r="S151" s="874"/>
      <c r="T151" s="874"/>
      <c r="U151" s="874"/>
      <c r="V151" s="874"/>
      <c r="W151" s="874"/>
      <c r="X151" s="874"/>
      <c r="Y151" s="874"/>
      <c r="Z151" s="876"/>
      <c r="AA151" s="874"/>
      <c r="AB151" s="874"/>
      <c r="AC151" s="874"/>
      <c r="AD151" s="874"/>
      <c r="AE151" s="874"/>
      <c r="AF151" s="874"/>
    </row>
    <row r="152" spans="1:32" x14ac:dyDescent="0.2">
      <c r="A152" s="872" t="s">
        <v>2902</v>
      </c>
      <c r="B152" s="874" t="s">
        <v>373</v>
      </c>
      <c r="C152" s="874" t="s">
        <v>1235</v>
      </c>
      <c r="D152" s="874" t="s">
        <v>1154</v>
      </c>
      <c r="E152" s="874" t="s">
        <v>1286</v>
      </c>
      <c r="F152" s="874" t="s">
        <v>1380</v>
      </c>
      <c r="G152" s="874" t="s">
        <v>2318</v>
      </c>
      <c r="H152" s="874"/>
      <c r="I152" s="874"/>
      <c r="J152" s="874"/>
      <c r="K152" s="874"/>
      <c r="L152" s="874"/>
      <c r="M152" s="874"/>
      <c r="N152" s="874"/>
      <c r="O152" s="874"/>
      <c r="P152" s="874"/>
      <c r="Q152" s="874"/>
      <c r="R152" s="874"/>
      <c r="S152" s="874"/>
      <c r="T152" s="874"/>
      <c r="U152" s="874"/>
      <c r="V152" s="874"/>
      <c r="W152" s="874"/>
      <c r="X152" s="874"/>
      <c r="Y152" s="874"/>
      <c r="Z152" s="876"/>
      <c r="AA152" s="874"/>
      <c r="AB152" s="874"/>
      <c r="AC152" s="874"/>
      <c r="AD152" s="874"/>
      <c r="AE152" s="874"/>
      <c r="AF152" s="874"/>
    </row>
    <row r="153" spans="1:32" x14ac:dyDescent="0.2">
      <c r="A153" s="872" t="s">
        <v>2903</v>
      </c>
      <c r="B153" s="874" t="s">
        <v>384</v>
      </c>
      <c r="C153" s="874" t="s">
        <v>1363</v>
      </c>
      <c r="D153" s="874" t="s">
        <v>1153</v>
      </c>
      <c r="E153" s="874" t="s">
        <v>1154</v>
      </c>
      <c r="F153" s="874" t="s">
        <v>1176</v>
      </c>
      <c r="G153" s="874" t="s">
        <v>1335</v>
      </c>
      <c r="H153" s="874" t="s">
        <v>1161</v>
      </c>
      <c r="I153" s="874" t="s">
        <v>1362</v>
      </c>
      <c r="J153" s="874"/>
      <c r="K153" s="874"/>
      <c r="L153" s="874"/>
      <c r="M153" s="874"/>
      <c r="N153" s="874"/>
      <c r="O153" s="874"/>
      <c r="P153" s="874"/>
      <c r="Q153" s="874"/>
      <c r="R153" s="874"/>
      <c r="S153" s="874"/>
      <c r="T153" s="874"/>
      <c r="U153" s="874"/>
      <c r="V153" s="874"/>
      <c r="W153" s="874"/>
      <c r="X153" s="874"/>
      <c r="Y153" s="874"/>
      <c r="Z153" s="876"/>
      <c r="AA153" s="874"/>
      <c r="AB153" s="874"/>
      <c r="AC153" s="874"/>
      <c r="AD153" s="874"/>
      <c r="AE153" s="874"/>
      <c r="AF153" s="874"/>
    </row>
    <row r="154" spans="1:32" x14ac:dyDescent="0.2">
      <c r="A154" s="872" t="s">
        <v>2904</v>
      </c>
      <c r="B154" s="874" t="s">
        <v>347</v>
      </c>
      <c r="C154" s="874" t="s">
        <v>1161</v>
      </c>
      <c r="D154" s="874"/>
      <c r="E154" s="874"/>
      <c r="F154" s="874"/>
      <c r="G154" s="874"/>
      <c r="H154" s="874"/>
      <c r="I154" s="874"/>
      <c r="J154" s="874"/>
      <c r="K154" s="874"/>
      <c r="L154" s="874"/>
      <c r="M154" s="874"/>
      <c r="N154" s="874"/>
      <c r="O154" s="874"/>
      <c r="P154" s="874"/>
      <c r="Q154" s="874"/>
      <c r="R154" s="874"/>
      <c r="S154" s="874"/>
      <c r="T154" s="874"/>
      <c r="U154" s="874"/>
      <c r="V154" s="874"/>
      <c r="W154" s="874"/>
      <c r="X154" s="874"/>
      <c r="Y154" s="874"/>
      <c r="Z154" s="876"/>
      <c r="AA154" s="874"/>
      <c r="AB154" s="874"/>
      <c r="AC154" s="874"/>
      <c r="AD154" s="874"/>
      <c r="AE154" s="874"/>
      <c r="AF154" s="874"/>
    </row>
    <row r="155" spans="1:32" x14ac:dyDescent="0.2">
      <c r="A155" s="872" t="s">
        <v>2905</v>
      </c>
      <c r="B155" s="874" t="s">
        <v>359</v>
      </c>
      <c r="C155" s="874" t="s">
        <v>1397</v>
      </c>
      <c r="D155" s="874"/>
      <c r="E155" s="874"/>
      <c r="F155" s="874"/>
      <c r="G155" s="874"/>
      <c r="H155" s="874"/>
      <c r="I155" s="874"/>
      <c r="J155" s="874"/>
      <c r="K155" s="874"/>
      <c r="L155" s="874"/>
      <c r="M155" s="874"/>
      <c r="N155" s="874"/>
      <c r="O155" s="874"/>
      <c r="P155" s="874"/>
      <c r="Q155" s="874"/>
      <c r="R155" s="874"/>
      <c r="S155" s="874"/>
      <c r="T155" s="874"/>
      <c r="U155" s="874"/>
      <c r="V155" s="874"/>
      <c r="W155" s="874"/>
      <c r="X155" s="874"/>
      <c r="Y155" s="874"/>
      <c r="Z155" s="876"/>
      <c r="AA155" s="874"/>
      <c r="AB155" s="874"/>
      <c r="AC155" s="874"/>
      <c r="AD155" s="874"/>
      <c r="AE155" s="874"/>
      <c r="AF155" s="874"/>
    </row>
    <row r="156" spans="1:32" x14ac:dyDescent="0.2">
      <c r="A156" s="872" t="s">
        <v>2906</v>
      </c>
      <c r="B156" s="874" t="s">
        <v>329</v>
      </c>
      <c r="C156" s="874" t="s">
        <v>1401</v>
      </c>
      <c r="D156" s="874" t="s">
        <v>1166</v>
      </c>
      <c r="E156" s="874" t="s">
        <v>1133</v>
      </c>
      <c r="F156" s="874" t="s">
        <v>1272</v>
      </c>
      <c r="G156" s="874" t="s">
        <v>2318</v>
      </c>
      <c r="H156" s="874" t="s">
        <v>1412</v>
      </c>
      <c r="I156" s="874"/>
      <c r="J156" s="874"/>
      <c r="K156" s="874"/>
      <c r="L156" s="874"/>
      <c r="M156" s="874"/>
      <c r="N156" s="874"/>
      <c r="O156" s="874"/>
      <c r="P156" s="874"/>
      <c r="Q156" s="874"/>
      <c r="R156" s="874"/>
      <c r="S156" s="874"/>
      <c r="T156" s="874"/>
      <c r="U156" s="874"/>
      <c r="V156" s="874"/>
      <c r="W156" s="874"/>
      <c r="X156" s="874"/>
      <c r="Y156" s="874"/>
      <c r="Z156" s="876"/>
      <c r="AA156" s="874"/>
      <c r="AB156" s="874"/>
      <c r="AC156" s="874"/>
      <c r="AD156" s="874"/>
      <c r="AE156" s="874"/>
      <c r="AF156" s="874"/>
    </row>
    <row r="157" spans="1:32" x14ac:dyDescent="0.2">
      <c r="A157" s="872" t="s">
        <v>2907</v>
      </c>
      <c r="B157" s="874" t="s">
        <v>276</v>
      </c>
      <c r="C157" s="874" t="s">
        <v>1130</v>
      </c>
      <c r="D157" s="874" t="s">
        <v>1453</v>
      </c>
      <c r="E157" s="874" t="s">
        <v>1123</v>
      </c>
      <c r="F157" s="874" t="s">
        <v>1113</v>
      </c>
      <c r="G157" s="874" t="s">
        <v>3774</v>
      </c>
      <c r="H157" s="874" t="s">
        <v>1396</v>
      </c>
      <c r="I157" s="874" t="s">
        <v>1450</v>
      </c>
      <c r="J157" s="874" t="s">
        <v>1213</v>
      </c>
      <c r="K157" s="874" t="s">
        <v>3775</v>
      </c>
      <c r="L157" s="874" t="s">
        <v>3776</v>
      </c>
      <c r="M157" s="874" t="s">
        <v>3777</v>
      </c>
      <c r="N157" s="874"/>
      <c r="O157" s="874"/>
      <c r="P157" s="874"/>
      <c r="Q157" s="874"/>
      <c r="R157" s="874"/>
      <c r="S157" s="874"/>
      <c r="T157" s="874"/>
      <c r="U157" s="874"/>
      <c r="V157" s="874"/>
      <c r="W157" s="874"/>
      <c r="X157" s="874"/>
      <c r="Y157" s="874"/>
      <c r="Z157" s="876"/>
      <c r="AA157" s="874"/>
      <c r="AB157" s="874"/>
      <c r="AC157" s="874"/>
      <c r="AD157" s="874"/>
      <c r="AE157" s="874"/>
      <c r="AF157" s="874"/>
    </row>
    <row r="158" spans="1:32" x14ac:dyDescent="0.2">
      <c r="A158" s="872" t="s">
        <v>2908</v>
      </c>
      <c r="B158" s="874" t="s">
        <v>280</v>
      </c>
      <c r="C158" s="874" t="s">
        <v>1141</v>
      </c>
      <c r="D158" s="874"/>
      <c r="E158" s="874"/>
      <c r="F158" s="874"/>
      <c r="G158" s="874"/>
      <c r="H158" s="874"/>
      <c r="I158" s="874"/>
      <c r="J158" s="874"/>
      <c r="K158" s="874"/>
      <c r="L158" s="874"/>
      <c r="M158" s="874"/>
      <c r="N158" s="874"/>
      <c r="O158" s="874"/>
      <c r="P158" s="874"/>
      <c r="Q158" s="874"/>
      <c r="R158" s="874"/>
      <c r="S158" s="874"/>
      <c r="T158" s="874"/>
      <c r="U158" s="874"/>
      <c r="V158" s="874"/>
      <c r="W158" s="874"/>
      <c r="X158" s="874"/>
      <c r="Y158" s="874"/>
      <c r="Z158" s="876"/>
      <c r="AA158" s="874"/>
      <c r="AB158" s="874"/>
      <c r="AC158" s="874"/>
      <c r="AD158" s="874"/>
      <c r="AE158" s="874"/>
      <c r="AF158" s="874"/>
    </row>
    <row r="159" spans="1:32" x14ac:dyDescent="0.2">
      <c r="A159" s="872" t="s">
        <v>2909</v>
      </c>
      <c r="B159" s="874" t="s">
        <v>283</v>
      </c>
      <c r="C159" s="874" t="s">
        <v>1154</v>
      </c>
      <c r="D159" s="874" t="s">
        <v>1123</v>
      </c>
      <c r="E159" s="874" t="s">
        <v>1211</v>
      </c>
      <c r="F159" s="874" t="s">
        <v>1146</v>
      </c>
      <c r="G159" s="874" t="s">
        <v>1347</v>
      </c>
      <c r="H159" s="874" t="s">
        <v>1113</v>
      </c>
      <c r="I159" s="874" t="s">
        <v>1158</v>
      </c>
      <c r="J159" s="874"/>
      <c r="K159" s="874"/>
      <c r="L159" s="874"/>
      <c r="M159" s="874"/>
      <c r="N159" s="874"/>
      <c r="O159" s="874"/>
      <c r="P159" s="874"/>
      <c r="Q159" s="874"/>
      <c r="R159" s="874"/>
      <c r="S159" s="874"/>
      <c r="T159" s="874"/>
      <c r="U159" s="874"/>
      <c r="V159" s="874"/>
      <c r="W159" s="874"/>
      <c r="X159" s="874"/>
      <c r="Y159" s="874"/>
      <c r="Z159" s="876"/>
      <c r="AA159" s="874"/>
      <c r="AB159" s="874"/>
      <c r="AC159" s="874"/>
      <c r="AD159" s="874"/>
      <c r="AE159" s="874"/>
      <c r="AF159" s="874"/>
    </row>
    <row r="160" spans="1:32" x14ac:dyDescent="0.2">
      <c r="A160" s="872" t="s">
        <v>2910</v>
      </c>
      <c r="B160" s="874" t="s">
        <v>285</v>
      </c>
      <c r="C160" s="874" t="s">
        <v>1446</v>
      </c>
      <c r="D160" s="874" t="s">
        <v>1445</v>
      </c>
      <c r="E160" s="874" t="s">
        <v>1444</v>
      </c>
      <c r="F160" s="874" t="s">
        <v>1153</v>
      </c>
      <c r="G160" s="874" t="s">
        <v>1443</v>
      </c>
      <c r="H160" s="874" t="s">
        <v>1133</v>
      </c>
      <c r="I160" s="874" t="s">
        <v>1149</v>
      </c>
      <c r="J160" s="874"/>
      <c r="K160" s="874"/>
      <c r="L160" s="874"/>
      <c r="M160" s="874"/>
      <c r="N160" s="874"/>
      <c r="O160" s="874"/>
      <c r="P160" s="874"/>
      <c r="Q160" s="874"/>
      <c r="R160" s="874"/>
      <c r="S160" s="874"/>
      <c r="T160" s="874"/>
      <c r="U160" s="874"/>
      <c r="V160" s="874"/>
      <c r="W160" s="874"/>
      <c r="X160" s="874"/>
      <c r="Y160" s="874"/>
      <c r="Z160" s="876"/>
      <c r="AA160" s="874"/>
      <c r="AB160" s="874"/>
      <c r="AC160" s="874"/>
      <c r="AD160" s="874"/>
      <c r="AE160" s="874"/>
      <c r="AF160" s="874"/>
    </row>
    <row r="161" spans="1:32" x14ac:dyDescent="0.2">
      <c r="A161" s="872" t="s">
        <v>2911</v>
      </c>
      <c r="B161" s="874" t="s">
        <v>286</v>
      </c>
      <c r="C161" s="874" t="s">
        <v>1175</v>
      </c>
      <c r="D161" s="874" t="s">
        <v>1442</v>
      </c>
      <c r="E161" s="874" t="s">
        <v>1216</v>
      </c>
      <c r="F161" s="874" t="s">
        <v>2318</v>
      </c>
      <c r="G161" s="874"/>
      <c r="H161" s="874"/>
      <c r="I161" s="874"/>
      <c r="J161" s="874"/>
      <c r="K161" s="874"/>
      <c r="L161" s="874"/>
      <c r="M161" s="874"/>
      <c r="N161" s="874"/>
      <c r="O161" s="874"/>
      <c r="P161" s="874"/>
      <c r="Q161" s="874"/>
      <c r="R161" s="874"/>
      <c r="S161" s="874"/>
      <c r="T161" s="874"/>
      <c r="U161" s="874"/>
      <c r="V161" s="874"/>
      <c r="W161" s="874"/>
      <c r="X161" s="874"/>
      <c r="Y161" s="874"/>
      <c r="Z161" s="876"/>
      <c r="AA161" s="874"/>
      <c r="AB161" s="874"/>
      <c r="AC161" s="874"/>
      <c r="AD161" s="874"/>
      <c r="AE161" s="874"/>
      <c r="AF161" s="874"/>
    </row>
    <row r="162" spans="1:32" x14ac:dyDescent="0.2">
      <c r="A162" s="872" t="s">
        <v>2912</v>
      </c>
      <c r="B162" s="874" t="s">
        <v>290</v>
      </c>
      <c r="C162" s="874" t="s">
        <v>1440</v>
      </c>
      <c r="D162" s="874" t="s">
        <v>1439</v>
      </c>
      <c r="E162" s="874" t="s">
        <v>1151</v>
      </c>
      <c r="F162" s="874" t="s">
        <v>1128</v>
      </c>
      <c r="G162" s="874" t="s">
        <v>1123</v>
      </c>
      <c r="H162" s="874" t="s">
        <v>1438</v>
      </c>
      <c r="I162" s="874" t="s">
        <v>1167</v>
      </c>
      <c r="J162" s="874" t="s">
        <v>1136</v>
      </c>
      <c r="K162" s="874" t="s">
        <v>1437</v>
      </c>
      <c r="L162" s="874" t="s">
        <v>1130</v>
      </c>
      <c r="M162" s="874" t="s">
        <v>1113</v>
      </c>
      <c r="N162" s="874" t="s">
        <v>1158</v>
      </c>
      <c r="O162" s="874" t="s">
        <v>1133</v>
      </c>
      <c r="P162" s="874" t="s">
        <v>1213</v>
      </c>
      <c r="Q162" s="874"/>
      <c r="R162" s="874"/>
      <c r="S162" s="874"/>
      <c r="T162" s="874"/>
      <c r="U162" s="874"/>
      <c r="V162" s="874"/>
      <c r="W162" s="874"/>
      <c r="X162" s="874"/>
      <c r="Y162" s="874"/>
      <c r="Z162" s="876"/>
      <c r="AA162" s="874"/>
      <c r="AB162" s="874"/>
      <c r="AC162" s="874"/>
      <c r="AD162" s="874"/>
      <c r="AE162" s="874"/>
      <c r="AF162" s="874"/>
    </row>
    <row r="163" spans="1:32" x14ac:dyDescent="0.2">
      <c r="A163" s="872" t="s">
        <v>2913</v>
      </c>
      <c r="B163" s="874" t="s">
        <v>292</v>
      </c>
      <c r="C163" s="874" t="s">
        <v>1132</v>
      </c>
      <c r="D163" s="874"/>
      <c r="E163" s="874"/>
      <c r="F163" s="874"/>
      <c r="G163" s="874"/>
      <c r="H163" s="874"/>
      <c r="I163" s="874"/>
      <c r="J163" s="874"/>
      <c r="K163" s="874"/>
      <c r="L163" s="874"/>
      <c r="M163" s="874"/>
      <c r="N163" s="874"/>
      <c r="O163" s="874"/>
      <c r="P163" s="874"/>
      <c r="Q163" s="874"/>
      <c r="R163" s="874"/>
      <c r="S163" s="874"/>
      <c r="T163" s="874"/>
      <c r="U163" s="874"/>
      <c r="V163" s="874"/>
      <c r="W163" s="874"/>
      <c r="X163" s="874"/>
      <c r="Y163" s="874"/>
      <c r="Z163" s="876"/>
      <c r="AA163" s="874"/>
      <c r="AB163" s="874"/>
      <c r="AC163" s="874"/>
      <c r="AD163" s="874"/>
      <c r="AE163" s="874"/>
      <c r="AF163" s="874"/>
    </row>
    <row r="164" spans="1:32" x14ac:dyDescent="0.2">
      <c r="A164" s="872" t="s">
        <v>2914</v>
      </c>
      <c r="B164" s="874" t="s">
        <v>6526</v>
      </c>
      <c r="C164" s="874" t="s">
        <v>1123</v>
      </c>
      <c r="D164" s="874" t="s">
        <v>1130</v>
      </c>
      <c r="E164" s="874" t="s">
        <v>1113</v>
      </c>
      <c r="F164" s="874"/>
      <c r="G164" s="874"/>
      <c r="H164" s="874"/>
      <c r="I164" s="874"/>
      <c r="J164" s="874"/>
      <c r="K164" s="874"/>
      <c r="L164" s="874"/>
      <c r="M164" s="874"/>
      <c r="N164" s="874"/>
      <c r="O164" s="874"/>
      <c r="P164" s="874"/>
      <c r="Q164" s="874"/>
      <c r="R164" s="874"/>
      <c r="S164" s="874"/>
      <c r="T164" s="874"/>
      <c r="U164" s="874"/>
      <c r="V164" s="874"/>
      <c r="W164" s="874"/>
      <c r="X164" s="874"/>
      <c r="Y164" s="874"/>
      <c r="Z164" s="876"/>
      <c r="AA164" s="874"/>
      <c r="AB164" s="874"/>
      <c r="AC164" s="874"/>
      <c r="AD164" s="874"/>
      <c r="AE164" s="874"/>
      <c r="AF164" s="874"/>
    </row>
    <row r="165" spans="1:32" x14ac:dyDescent="0.2">
      <c r="A165" s="872" t="s">
        <v>2915</v>
      </c>
      <c r="B165" s="874" t="s">
        <v>295</v>
      </c>
      <c r="C165" s="874" t="s">
        <v>1434</v>
      </c>
      <c r="D165" s="874" t="s">
        <v>1433</v>
      </c>
      <c r="E165" s="874" t="s">
        <v>1432</v>
      </c>
      <c r="F165" s="874" t="s">
        <v>1154</v>
      </c>
      <c r="G165" s="874" t="s">
        <v>1123</v>
      </c>
      <c r="H165" s="874" t="s">
        <v>1132</v>
      </c>
      <c r="I165" s="874" t="s">
        <v>1146</v>
      </c>
      <c r="J165" s="874" t="s">
        <v>1347</v>
      </c>
      <c r="K165" s="874" t="s">
        <v>1431</v>
      </c>
      <c r="L165" s="874" t="s">
        <v>1113</v>
      </c>
      <c r="M165" s="874"/>
      <c r="N165" s="874"/>
      <c r="O165" s="874"/>
      <c r="P165" s="874"/>
      <c r="Q165" s="874"/>
      <c r="R165" s="874"/>
      <c r="S165" s="874"/>
      <c r="T165" s="874"/>
      <c r="U165" s="874"/>
      <c r="V165" s="874"/>
      <c r="W165" s="874"/>
      <c r="X165" s="874"/>
      <c r="Y165" s="874"/>
      <c r="Z165" s="876"/>
      <c r="AA165" s="874"/>
      <c r="AB165" s="874"/>
      <c r="AC165" s="874"/>
      <c r="AD165" s="874"/>
      <c r="AE165" s="874"/>
      <c r="AF165" s="874"/>
    </row>
    <row r="166" spans="1:32" x14ac:dyDescent="0.2">
      <c r="A166" s="872" t="s">
        <v>2916</v>
      </c>
      <c r="B166" s="874" t="s">
        <v>297</v>
      </c>
      <c r="C166" s="874" t="s">
        <v>1371</v>
      </c>
      <c r="D166" s="874" t="s">
        <v>1146</v>
      </c>
      <c r="E166" s="874" t="s">
        <v>1123</v>
      </c>
      <c r="F166" s="874" t="s">
        <v>1136</v>
      </c>
      <c r="G166" s="874" t="s">
        <v>1113</v>
      </c>
      <c r="H166" s="874" t="s">
        <v>1154</v>
      </c>
      <c r="I166" s="874" t="s">
        <v>1429</v>
      </c>
      <c r="J166" s="874" t="s">
        <v>1430</v>
      </c>
      <c r="K166" s="874" t="s">
        <v>1428</v>
      </c>
      <c r="L166" s="874"/>
      <c r="M166" s="874"/>
      <c r="N166" s="874"/>
      <c r="O166" s="874"/>
      <c r="P166" s="874"/>
      <c r="Q166" s="874"/>
      <c r="R166" s="874"/>
      <c r="S166" s="874"/>
      <c r="T166" s="874"/>
      <c r="U166" s="874"/>
      <c r="V166" s="874"/>
      <c r="W166" s="874"/>
      <c r="X166" s="874"/>
      <c r="Y166" s="874"/>
      <c r="Z166" s="876"/>
      <c r="AA166" s="874"/>
      <c r="AB166" s="874"/>
      <c r="AC166" s="874"/>
      <c r="AD166" s="874"/>
      <c r="AE166" s="874"/>
      <c r="AF166" s="874"/>
    </row>
    <row r="167" spans="1:32" x14ac:dyDescent="0.2">
      <c r="A167" s="872" t="s">
        <v>2917</v>
      </c>
      <c r="B167" s="874" t="s">
        <v>300</v>
      </c>
      <c r="C167" s="874" t="s">
        <v>1372</v>
      </c>
      <c r="D167" s="874" t="s">
        <v>1183</v>
      </c>
      <c r="E167" s="874" t="s">
        <v>1130</v>
      </c>
      <c r="F167" s="874"/>
      <c r="G167" s="874"/>
      <c r="H167" s="874"/>
      <c r="I167" s="874"/>
      <c r="J167" s="874"/>
      <c r="K167" s="874"/>
      <c r="L167" s="874"/>
      <c r="M167" s="874"/>
      <c r="N167" s="874"/>
      <c r="O167" s="874"/>
      <c r="P167" s="874"/>
      <c r="Q167" s="874"/>
      <c r="R167" s="874"/>
      <c r="S167" s="874"/>
      <c r="T167" s="874"/>
      <c r="U167" s="874"/>
      <c r="V167" s="874"/>
      <c r="W167" s="874"/>
      <c r="X167" s="874"/>
      <c r="Y167" s="874"/>
      <c r="Z167" s="876"/>
      <c r="AA167" s="874"/>
      <c r="AB167" s="874"/>
      <c r="AC167" s="874"/>
      <c r="AD167" s="874"/>
      <c r="AE167" s="874"/>
      <c r="AF167" s="874"/>
    </row>
    <row r="168" spans="1:32" x14ac:dyDescent="0.2">
      <c r="A168" s="872" t="s">
        <v>2918</v>
      </c>
      <c r="B168" s="874" t="s">
        <v>301</v>
      </c>
      <c r="C168" s="874" t="s">
        <v>1213</v>
      </c>
      <c r="D168" s="874"/>
      <c r="E168" s="874"/>
      <c r="F168" s="874"/>
      <c r="G168" s="874"/>
      <c r="H168" s="874"/>
      <c r="I168" s="874"/>
      <c r="J168" s="874"/>
      <c r="K168" s="874"/>
      <c r="L168" s="874"/>
      <c r="M168" s="874"/>
      <c r="N168" s="874"/>
      <c r="O168" s="874"/>
      <c r="P168" s="874"/>
      <c r="Q168" s="874"/>
      <c r="R168" s="874"/>
      <c r="S168" s="874"/>
      <c r="T168" s="874"/>
      <c r="U168" s="874"/>
      <c r="V168" s="874"/>
      <c r="W168" s="874"/>
      <c r="X168" s="874"/>
      <c r="Y168" s="874"/>
      <c r="Z168" s="876"/>
      <c r="AA168" s="874"/>
      <c r="AB168" s="874"/>
      <c r="AC168" s="874"/>
      <c r="AD168" s="874"/>
      <c r="AE168" s="874"/>
      <c r="AF168" s="874"/>
    </row>
    <row r="169" spans="1:32" x14ac:dyDescent="0.2">
      <c r="A169" s="872" t="s">
        <v>2919</v>
      </c>
      <c r="B169" s="874" t="s">
        <v>302</v>
      </c>
      <c r="C169" s="874" t="s">
        <v>1152</v>
      </c>
      <c r="D169" s="874" t="s">
        <v>1151</v>
      </c>
      <c r="E169" s="874" t="s">
        <v>1426</v>
      </c>
      <c r="F169" s="677" t="s">
        <v>2323</v>
      </c>
      <c r="G169" s="874"/>
      <c r="H169" s="874"/>
      <c r="I169" s="874"/>
      <c r="J169" s="874"/>
      <c r="K169" s="874"/>
      <c r="L169" s="874"/>
      <c r="M169" s="874"/>
      <c r="N169" s="874"/>
      <c r="O169" s="874"/>
      <c r="P169" s="874"/>
      <c r="Q169" s="874"/>
      <c r="R169" s="874"/>
      <c r="S169" s="874"/>
      <c r="T169" s="874"/>
      <c r="U169" s="874"/>
      <c r="V169" s="874"/>
      <c r="W169" s="874"/>
      <c r="X169" s="874"/>
      <c r="Y169" s="874"/>
      <c r="Z169" s="876"/>
      <c r="AA169" s="874"/>
      <c r="AB169" s="874"/>
      <c r="AC169" s="874"/>
      <c r="AD169" s="874"/>
      <c r="AE169" s="874"/>
      <c r="AF169" s="874"/>
    </row>
    <row r="170" spans="1:32" x14ac:dyDescent="0.2">
      <c r="A170" s="872" t="s">
        <v>2920</v>
      </c>
      <c r="B170" s="874" t="s">
        <v>303</v>
      </c>
      <c r="C170" s="874" t="s">
        <v>1159</v>
      </c>
      <c r="D170" s="874" t="s">
        <v>1130</v>
      </c>
      <c r="E170" s="874" t="s">
        <v>2424</v>
      </c>
      <c r="F170" s="874" t="s">
        <v>1425</v>
      </c>
      <c r="G170" s="874" t="s">
        <v>1113</v>
      </c>
      <c r="H170" s="874" t="s">
        <v>1123</v>
      </c>
      <c r="I170" s="874" t="s">
        <v>2425</v>
      </c>
      <c r="J170" s="874" t="s">
        <v>1271</v>
      </c>
      <c r="K170" s="874" t="s">
        <v>1213</v>
      </c>
      <c r="L170" s="874" t="s">
        <v>1424</v>
      </c>
      <c r="M170" s="874"/>
      <c r="N170" s="874"/>
      <c r="O170" s="874"/>
      <c r="P170" s="874"/>
      <c r="Q170" s="874"/>
      <c r="R170" s="874"/>
      <c r="S170" s="874"/>
      <c r="T170" s="874"/>
      <c r="U170" s="874"/>
      <c r="V170" s="874"/>
      <c r="W170" s="874"/>
      <c r="X170" s="874"/>
      <c r="Y170" s="874"/>
      <c r="Z170" s="876"/>
      <c r="AA170" s="874"/>
      <c r="AB170" s="874"/>
      <c r="AC170" s="874"/>
      <c r="AD170" s="874"/>
      <c r="AE170" s="874"/>
      <c r="AF170" s="874"/>
    </row>
    <row r="171" spans="1:32" x14ac:dyDescent="0.2">
      <c r="A171" s="872" t="s">
        <v>2921</v>
      </c>
      <c r="B171" s="874" t="s">
        <v>304</v>
      </c>
      <c r="C171" s="874" t="s">
        <v>1151</v>
      </c>
      <c r="D171" s="874" t="s">
        <v>1147</v>
      </c>
      <c r="E171" s="874" t="s">
        <v>1220</v>
      </c>
      <c r="F171" s="874" t="s">
        <v>1133</v>
      </c>
      <c r="G171" s="874"/>
      <c r="H171" s="874"/>
      <c r="I171" s="874"/>
      <c r="J171" s="874"/>
      <c r="K171" s="874"/>
      <c r="L171" s="874"/>
      <c r="M171" s="874"/>
      <c r="N171" s="874"/>
      <c r="O171" s="874"/>
      <c r="P171" s="874"/>
      <c r="Q171" s="874"/>
      <c r="R171" s="874"/>
      <c r="S171" s="874"/>
      <c r="T171" s="874"/>
      <c r="U171" s="874"/>
      <c r="V171" s="874"/>
      <c r="W171" s="874"/>
      <c r="X171" s="874"/>
      <c r="Y171" s="874"/>
      <c r="Z171" s="876"/>
      <c r="AA171" s="874"/>
      <c r="AB171" s="874"/>
      <c r="AC171" s="874"/>
      <c r="AD171" s="874"/>
      <c r="AE171" s="874"/>
      <c r="AF171" s="874"/>
    </row>
    <row r="172" spans="1:32" x14ac:dyDescent="0.2">
      <c r="A172" s="872" t="s">
        <v>2922</v>
      </c>
      <c r="B172" s="874" t="s">
        <v>305</v>
      </c>
      <c r="C172" s="874" t="s">
        <v>1423</v>
      </c>
      <c r="D172" s="874" t="s">
        <v>1130</v>
      </c>
      <c r="E172" s="677" t="s">
        <v>6542</v>
      </c>
      <c r="F172" s="874"/>
      <c r="G172" s="874"/>
      <c r="H172" s="874"/>
      <c r="I172" s="874"/>
      <c r="J172" s="874"/>
      <c r="K172" s="874"/>
      <c r="L172" s="874"/>
      <c r="M172" s="874"/>
      <c r="N172" s="874"/>
      <c r="O172" s="874"/>
      <c r="P172" s="874"/>
      <c r="Q172" s="874"/>
      <c r="R172" s="874"/>
      <c r="S172" s="874"/>
      <c r="T172" s="874"/>
      <c r="U172" s="874"/>
      <c r="V172" s="874"/>
      <c r="W172" s="874"/>
      <c r="X172" s="874"/>
      <c r="Y172" s="874"/>
      <c r="Z172" s="876"/>
      <c r="AA172" s="874"/>
      <c r="AB172" s="874"/>
      <c r="AC172" s="874"/>
      <c r="AD172" s="874"/>
      <c r="AE172" s="874"/>
      <c r="AF172" s="874"/>
    </row>
    <row r="173" spans="1:32" x14ac:dyDescent="0.2">
      <c r="A173" s="872" t="s">
        <v>2923</v>
      </c>
      <c r="B173" s="874" t="s">
        <v>306</v>
      </c>
      <c r="C173" s="874" t="s">
        <v>1133</v>
      </c>
      <c r="D173" s="874"/>
      <c r="E173" s="874"/>
      <c r="F173" s="874"/>
      <c r="G173" s="874"/>
      <c r="H173" s="874"/>
      <c r="I173" s="874"/>
      <c r="J173" s="874"/>
      <c r="K173" s="874"/>
      <c r="L173" s="874"/>
      <c r="M173" s="874"/>
      <c r="N173" s="874"/>
      <c r="O173" s="874"/>
      <c r="P173" s="874"/>
      <c r="Q173" s="874"/>
      <c r="R173" s="874"/>
      <c r="S173" s="874"/>
      <c r="T173" s="874"/>
      <c r="U173" s="874"/>
      <c r="V173" s="874"/>
      <c r="W173" s="874"/>
      <c r="X173" s="874"/>
      <c r="Y173" s="874"/>
      <c r="Z173" s="876"/>
      <c r="AA173" s="874"/>
      <c r="AB173" s="874"/>
      <c r="AC173" s="874"/>
      <c r="AD173" s="874"/>
      <c r="AE173" s="874"/>
      <c r="AF173" s="874"/>
    </row>
    <row r="174" spans="1:32" x14ac:dyDescent="0.2">
      <c r="A174" s="872" t="s">
        <v>2924</v>
      </c>
      <c r="B174" s="874" t="s">
        <v>307</v>
      </c>
      <c r="C174" s="874" t="s">
        <v>1297</v>
      </c>
      <c r="D174" s="874"/>
      <c r="E174" s="874"/>
      <c r="F174" s="874"/>
      <c r="G174" s="874"/>
      <c r="H174" s="874"/>
      <c r="I174" s="874"/>
      <c r="J174" s="874"/>
      <c r="K174" s="874"/>
      <c r="L174" s="874"/>
      <c r="M174" s="874"/>
      <c r="N174" s="874"/>
      <c r="O174" s="874"/>
      <c r="P174" s="874"/>
      <c r="Q174" s="874"/>
      <c r="R174" s="874"/>
      <c r="S174" s="874"/>
      <c r="T174" s="874"/>
      <c r="U174" s="874"/>
      <c r="V174" s="874"/>
      <c r="W174" s="874"/>
      <c r="X174" s="874"/>
      <c r="Y174" s="874"/>
      <c r="Z174" s="876"/>
      <c r="AA174" s="874"/>
      <c r="AB174" s="874"/>
      <c r="AC174" s="874"/>
      <c r="AD174" s="874"/>
      <c r="AE174" s="874"/>
      <c r="AF174" s="874"/>
    </row>
    <row r="175" spans="1:32" x14ac:dyDescent="0.2">
      <c r="A175" s="872" t="s">
        <v>2925</v>
      </c>
      <c r="B175" s="874" t="s">
        <v>310</v>
      </c>
      <c r="C175" s="874" t="s">
        <v>1293</v>
      </c>
      <c r="D175" s="874"/>
      <c r="E175" s="874"/>
      <c r="F175" s="874"/>
      <c r="G175" s="874"/>
      <c r="H175" s="874"/>
      <c r="I175" s="874"/>
      <c r="J175" s="874"/>
      <c r="K175" s="874"/>
      <c r="L175" s="874"/>
      <c r="M175" s="874"/>
      <c r="N175" s="874"/>
      <c r="O175" s="874"/>
      <c r="P175" s="874"/>
      <c r="Q175" s="874"/>
      <c r="R175" s="874"/>
      <c r="S175" s="874"/>
      <c r="T175" s="874"/>
      <c r="U175" s="874"/>
      <c r="V175" s="874"/>
      <c r="W175" s="874"/>
      <c r="X175" s="874"/>
      <c r="Y175" s="874"/>
      <c r="Z175" s="876"/>
      <c r="AA175" s="874"/>
      <c r="AB175" s="874"/>
      <c r="AC175" s="874"/>
      <c r="AD175" s="874"/>
      <c r="AE175" s="874"/>
      <c r="AF175" s="874"/>
    </row>
    <row r="176" spans="1:32" x14ac:dyDescent="0.2">
      <c r="A176" s="872" t="s">
        <v>2926</v>
      </c>
      <c r="B176" s="874" t="s">
        <v>312</v>
      </c>
      <c r="C176" s="874" t="s">
        <v>1123</v>
      </c>
      <c r="D176" s="874" t="s">
        <v>1421</v>
      </c>
      <c r="E176" s="874" t="s">
        <v>1130</v>
      </c>
      <c r="F176" s="874" t="s">
        <v>1113</v>
      </c>
      <c r="G176" s="874"/>
      <c r="H176" s="874"/>
      <c r="I176" s="874"/>
      <c r="J176" s="874"/>
      <c r="K176" s="874"/>
      <c r="L176" s="874"/>
      <c r="M176" s="874"/>
      <c r="N176" s="874"/>
      <c r="O176" s="874"/>
      <c r="P176" s="874"/>
      <c r="Q176" s="874"/>
      <c r="R176" s="874"/>
      <c r="S176" s="874"/>
      <c r="T176" s="874"/>
      <c r="U176" s="874"/>
      <c r="V176" s="874"/>
      <c r="W176" s="874"/>
      <c r="X176" s="874"/>
      <c r="Y176" s="874"/>
      <c r="Z176" s="876"/>
      <c r="AA176" s="874"/>
      <c r="AB176" s="874"/>
      <c r="AC176" s="874"/>
      <c r="AD176" s="874"/>
      <c r="AE176" s="874"/>
      <c r="AF176" s="874"/>
    </row>
    <row r="177" spans="1:32" x14ac:dyDescent="0.2">
      <c r="A177" s="872" t="s">
        <v>2927</v>
      </c>
      <c r="B177" s="874" t="s">
        <v>313</v>
      </c>
      <c r="C177" s="459" t="s">
        <v>2465</v>
      </c>
      <c r="D177" s="874"/>
      <c r="E177" s="874"/>
      <c r="F177" s="874"/>
      <c r="G177" s="874"/>
      <c r="H177" s="874"/>
      <c r="I177" s="874"/>
      <c r="J177" s="874"/>
      <c r="K177" s="874"/>
      <c r="L177" s="874"/>
      <c r="M177" s="874"/>
      <c r="N177" s="874"/>
      <c r="O177" s="874"/>
      <c r="P177" s="874"/>
      <c r="Q177" s="874"/>
      <c r="R177" s="874"/>
      <c r="S177" s="874"/>
      <c r="T177" s="874"/>
      <c r="U177" s="874"/>
      <c r="V177" s="874"/>
      <c r="W177" s="874"/>
      <c r="X177" s="874"/>
      <c r="Y177" s="874"/>
      <c r="Z177" s="876"/>
      <c r="AA177" s="874"/>
      <c r="AB177" s="874"/>
      <c r="AC177" s="874"/>
      <c r="AD177" s="874"/>
      <c r="AE177" s="874"/>
      <c r="AF177" s="874"/>
    </row>
    <row r="178" spans="1:32" x14ac:dyDescent="0.2">
      <c r="A178" s="872" t="s">
        <v>2928</v>
      </c>
      <c r="B178" s="874" t="s">
        <v>314</v>
      </c>
      <c r="C178" s="874" t="s">
        <v>1146</v>
      </c>
      <c r="D178" s="874"/>
      <c r="E178" s="874"/>
      <c r="F178" s="874"/>
      <c r="G178" s="874"/>
      <c r="H178" s="874"/>
      <c r="I178" s="874"/>
      <c r="J178" s="874"/>
      <c r="K178" s="874"/>
      <c r="L178" s="874"/>
      <c r="M178" s="874"/>
      <c r="N178" s="874"/>
      <c r="O178" s="874"/>
      <c r="P178" s="874"/>
      <c r="Q178" s="874"/>
      <c r="R178" s="874"/>
      <c r="S178" s="874"/>
      <c r="T178" s="874"/>
      <c r="U178" s="874"/>
      <c r="V178" s="874"/>
      <c r="W178" s="874"/>
      <c r="X178" s="874"/>
      <c r="Y178" s="874"/>
      <c r="Z178" s="876"/>
      <c r="AA178" s="874"/>
      <c r="AB178" s="874"/>
      <c r="AC178" s="874"/>
      <c r="AD178" s="874"/>
      <c r="AE178" s="874"/>
      <c r="AF178" s="874"/>
    </row>
    <row r="179" spans="1:32" x14ac:dyDescent="0.2">
      <c r="A179" s="872" t="s">
        <v>2929</v>
      </c>
      <c r="B179" s="874" t="s">
        <v>315</v>
      </c>
      <c r="C179" s="874" t="s">
        <v>1153</v>
      </c>
      <c r="D179" s="874" t="s">
        <v>2426</v>
      </c>
      <c r="E179" s="874"/>
      <c r="F179" s="874"/>
      <c r="G179" s="874"/>
      <c r="H179" s="874"/>
      <c r="I179" s="874"/>
      <c r="J179" s="874"/>
      <c r="K179" s="874"/>
      <c r="L179" s="874"/>
      <c r="M179" s="874"/>
      <c r="N179" s="874"/>
      <c r="O179" s="874"/>
      <c r="P179" s="874"/>
      <c r="Q179" s="874"/>
      <c r="R179" s="874"/>
      <c r="S179" s="874"/>
      <c r="T179" s="874"/>
      <c r="U179" s="874"/>
      <c r="V179" s="874"/>
      <c r="W179" s="874"/>
      <c r="X179" s="874"/>
      <c r="Y179" s="874"/>
      <c r="Z179" s="876"/>
      <c r="AA179" s="874"/>
      <c r="AB179" s="874"/>
      <c r="AC179" s="874"/>
      <c r="AD179" s="874"/>
      <c r="AE179" s="874"/>
      <c r="AF179" s="874"/>
    </row>
    <row r="180" spans="1:32" x14ac:dyDescent="0.2">
      <c r="A180" s="872" t="s">
        <v>2930</v>
      </c>
      <c r="B180" s="874" t="s">
        <v>316</v>
      </c>
      <c r="C180" s="874" t="s">
        <v>1154</v>
      </c>
      <c r="D180" s="874" t="s">
        <v>1123</v>
      </c>
      <c r="E180" s="874" t="s">
        <v>1136</v>
      </c>
      <c r="F180" s="874" t="s">
        <v>1130</v>
      </c>
      <c r="G180" s="874" t="s">
        <v>1113</v>
      </c>
      <c r="H180" s="874" t="s">
        <v>1158</v>
      </c>
      <c r="I180" s="874"/>
      <c r="J180" s="874"/>
      <c r="K180" s="874"/>
      <c r="L180" s="874"/>
      <c r="M180" s="874"/>
      <c r="N180" s="874"/>
      <c r="O180" s="874"/>
      <c r="P180" s="874"/>
      <c r="Q180" s="874"/>
      <c r="R180" s="874"/>
      <c r="S180" s="874"/>
      <c r="T180" s="874"/>
      <c r="U180" s="874"/>
      <c r="V180" s="874"/>
      <c r="W180" s="874"/>
      <c r="X180" s="874"/>
      <c r="Y180" s="874"/>
      <c r="Z180" s="876"/>
      <c r="AA180" s="874"/>
      <c r="AB180" s="874"/>
      <c r="AC180" s="874"/>
      <c r="AD180" s="874"/>
      <c r="AE180" s="874"/>
      <c r="AF180" s="874"/>
    </row>
    <row r="181" spans="1:32" x14ac:dyDescent="0.2">
      <c r="A181" s="872" t="s">
        <v>2931</v>
      </c>
      <c r="B181" s="874" t="s">
        <v>318</v>
      </c>
      <c r="C181" s="874" t="s">
        <v>1286</v>
      </c>
      <c r="D181" s="874" t="s">
        <v>1371</v>
      </c>
      <c r="E181" s="874" t="s">
        <v>1130</v>
      </c>
      <c r="F181" s="874"/>
      <c r="G181" s="874"/>
      <c r="H181" s="874"/>
      <c r="I181" s="874"/>
      <c r="J181" s="874"/>
      <c r="K181" s="874"/>
      <c r="L181" s="874"/>
      <c r="M181" s="874"/>
      <c r="N181" s="874"/>
      <c r="O181" s="874"/>
      <c r="P181" s="874"/>
      <c r="Q181" s="874"/>
      <c r="R181" s="874"/>
      <c r="S181" s="874"/>
      <c r="T181" s="874"/>
      <c r="U181" s="874"/>
      <c r="V181" s="874"/>
      <c r="W181" s="874"/>
      <c r="X181" s="874"/>
      <c r="Y181" s="874"/>
      <c r="Z181" s="876"/>
      <c r="AA181" s="874"/>
      <c r="AB181" s="874"/>
      <c r="AC181" s="874"/>
      <c r="AD181" s="874"/>
      <c r="AE181" s="874"/>
      <c r="AF181" s="874"/>
    </row>
    <row r="182" spans="1:32" x14ac:dyDescent="0.2">
      <c r="A182" s="872" t="s">
        <v>2932</v>
      </c>
      <c r="B182" s="874" t="s">
        <v>319</v>
      </c>
      <c r="C182" s="874" t="s">
        <v>1420</v>
      </c>
      <c r="D182" s="874" t="s">
        <v>1419</v>
      </c>
      <c r="E182" s="874" t="s">
        <v>1235</v>
      </c>
      <c r="F182" s="874" t="s">
        <v>1154</v>
      </c>
      <c r="G182" s="874" t="s">
        <v>1123</v>
      </c>
      <c r="H182" s="874" t="s">
        <v>1130</v>
      </c>
      <c r="I182" s="874" t="s">
        <v>1113</v>
      </c>
      <c r="J182" s="874"/>
      <c r="K182" s="874"/>
      <c r="L182" s="874"/>
      <c r="M182" s="874"/>
      <c r="N182" s="874"/>
      <c r="O182" s="874"/>
      <c r="P182" s="874"/>
      <c r="Q182" s="874"/>
      <c r="R182" s="874"/>
      <c r="S182" s="874"/>
      <c r="T182" s="874"/>
      <c r="U182" s="874"/>
      <c r="V182" s="874"/>
      <c r="W182" s="874"/>
      <c r="X182" s="874"/>
      <c r="Y182" s="874"/>
      <c r="Z182" s="876"/>
      <c r="AA182" s="874"/>
      <c r="AB182" s="874"/>
      <c r="AC182" s="874"/>
      <c r="AD182" s="874"/>
      <c r="AE182" s="874"/>
      <c r="AF182" s="874"/>
    </row>
    <row r="183" spans="1:32" x14ac:dyDescent="0.2">
      <c r="A183" s="872" t="s">
        <v>2933</v>
      </c>
      <c r="B183" s="874" t="s">
        <v>320</v>
      </c>
      <c r="C183" s="874" t="s">
        <v>1154</v>
      </c>
      <c r="D183" s="874"/>
      <c r="E183" s="874"/>
      <c r="F183" s="874"/>
      <c r="G183" s="874"/>
      <c r="H183" s="874"/>
      <c r="I183" s="874"/>
      <c r="J183" s="874"/>
      <c r="K183" s="874"/>
      <c r="L183" s="874"/>
      <c r="M183" s="874"/>
      <c r="N183" s="874"/>
      <c r="O183" s="874"/>
      <c r="P183" s="874"/>
      <c r="Q183" s="874"/>
      <c r="R183" s="874"/>
      <c r="S183" s="874"/>
      <c r="T183" s="874"/>
      <c r="U183" s="874"/>
      <c r="V183" s="874"/>
      <c r="W183" s="874"/>
      <c r="X183" s="874"/>
      <c r="Y183" s="874"/>
      <c r="Z183" s="876"/>
      <c r="AA183" s="874"/>
      <c r="AB183" s="874"/>
      <c r="AC183" s="874"/>
      <c r="AD183" s="874"/>
      <c r="AE183" s="874"/>
      <c r="AF183" s="874"/>
    </row>
    <row r="184" spans="1:32" x14ac:dyDescent="0.2">
      <c r="A184" s="872" t="s">
        <v>2934</v>
      </c>
      <c r="B184" s="874" t="s">
        <v>321</v>
      </c>
      <c r="C184" s="874" t="s">
        <v>1123</v>
      </c>
      <c r="D184" s="874" t="s">
        <v>1202</v>
      </c>
      <c r="E184" s="874" t="s">
        <v>1132</v>
      </c>
      <c r="F184" s="874" t="s">
        <v>1418</v>
      </c>
      <c r="G184" s="874" t="s">
        <v>1136</v>
      </c>
      <c r="H184" s="874" t="s">
        <v>1417</v>
      </c>
      <c r="I184" s="874"/>
      <c r="J184" s="874"/>
      <c r="K184" s="874"/>
      <c r="L184" s="874"/>
      <c r="M184" s="874"/>
      <c r="N184" s="874"/>
      <c r="O184" s="874"/>
      <c r="P184" s="874"/>
      <c r="Q184" s="874"/>
      <c r="R184" s="874"/>
      <c r="S184" s="874"/>
      <c r="T184" s="874"/>
      <c r="U184" s="874"/>
      <c r="V184" s="874"/>
      <c r="W184" s="874"/>
      <c r="X184" s="874"/>
      <c r="Y184" s="874"/>
      <c r="Z184" s="876"/>
      <c r="AA184" s="874"/>
      <c r="AB184" s="874"/>
      <c r="AC184" s="874"/>
      <c r="AD184" s="874"/>
      <c r="AE184" s="874"/>
      <c r="AF184" s="874"/>
    </row>
    <row r="185" spans="1:32" x14ac:dyDescent="0.2">
      <c r="A185" s="872" t="s">
        <v>2935</v>
      </c>
      <c r="B185" s="874" t="s">
        <v>324</v>
      </c>
      <c r="C185" s="874" t="s">
        <v>1297</v>
      </c>
      <c r="D185" s="874"/>
      <c r="E185" s="874"/>
      <c r="F185" s="874"/>
      <c r="G185" s="874"/>
      <c r="H185" s="874"/>
      <c r="I185" s="874"/>
      <c r="J185" s="874"/>
      <c r="K185" s="874"/>
      <c r="L185" s="874"/>
      <c r="M185" s="874"/>
      <c r="N185" s="874"/>
      <c r="O185" s="874"/>
      <c r="P185" s="874"/>
      <c r="Q185" s="874"/>
      <c r="R185" s="874"/>
      <c r="S185" s="874"/>
      <c r="T185" s="874"/>
      <c r="U185" s="874"/>
      <c r="V185" s="874"/>
      <c r="W185" s="874"/>
      <c r="X185" s="874"/>
      <c r="Y185" s="874"/>
      <c r="Z185" s="876"/>
      <c r="AA185" s="874"/>
      <c r="AB185" s="874"/>
      <c r="AC185" s="874"/>
      <c r="AD185" s="874"/>
      <c r="AE185" s="874"/>
      <c r="AF185" s="874"/>
    </row>
    <row r="186" spans="1:32" x14ac:dyDescent="0.2">
      <c r="A186" s="872" t="s">
        <v>2936</v>
      </c>
      <c r="B186" s="874" t="s">
        <v>325</v>
      </c>
      <c r="C186" s="874" t="s">
        <v>1123</v>
      </c>
      <c r="D186" s="874" t="s">
        <v>1136</v>
      </c>
      <c r="E186" s="874" t="s">
        <v>1416</v>
      </c>
      <c r="F186" s="874" t="s">
        <v>1169</v>
      </c>
      <c r="G186" s="874" t="s">
        <v>1130</v>
      </c>
      <c r="H186" s="874" t="s">
        <v>1113</v>
      </c>
      <c r="I186" s="874" t="s">
        <v>1158</v>
      </c>
      <c r="J186" s="874" t="s">
        <v>1213</v>
      </c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6"/>
      <c r="AA186" s="874"/>
      <c r="AB186" s="874"/>
      <c r="AC186" s="874"/>
      <c r="AD186" s="874"/>
      <c r="AE186" s="874"/>
      <c r="AF186" s="874"/>
    </row>
    <row r="187" spans="1:32" x14ac:dyDescent="0.2">
      <c r="A187" s="872" t="s">
        <v>3578</v>
      </c>
      <c r="B187" s="874" t="s">
        <v>330</v>
      </c>
      <c r="C187" s="874" t="s">
        <v>1229</v>
      </c>
      <c r="D187" s="874" t="s">
        <v>1409</v>
      </c>
      <c r="E187" s="874" t="s">
        <v>1130</v>
      </c>
      <c r="F187" s="874" t="s">
        <v>1347</v>
      </c>
      <c r="G187" s="874" t="s">
        <v>1123</v>
      </c>
      <c r="H187" s="874" t="s">
        <v>1113</v>
      </c>
      <c r="I187" s="874" t="s">
        <v>1247</v>
      </c>
      <c r="J187" s="874" t="s">
        <v>1395</v>
      </c>
      <c r="K187" s="874" t="s">
        <v>1307</v>
      </c>
      <c r="L187" s="874" t="s">
        <v>3778</v>
      </c>
      <c r="M187" s="874" t="s">
        <v>1149</v>
      </c>
      <c r="N187" s="874" t="s">
        <v>1132</v>
      </c>
      <c r="O187" s="874" t="s">
        <v>1410</v>
      </c>
      <c r="P187" s="874" t="s">
        <v>1411</v>
      </c>
      <c r="Q187" s="874" t="s">
        <v>1151</v>
      </c>
      <c r="R187" s="874" t="s">
        <v>1228</v>
      </c>
      <c r="S187" s="874" t="s">
        <v>3779</v>
      </c>
      <c r="T187" s="874"/>
      <c r="U187" s="874"/>
      <c r="V187" s="874"/>
      <c r="W187" s="874"/>
      <c r="X187" s="874"/>
      <c r="Y187" s="874"/>
      <c r="Z187" s="876"/>
      <c r="AA187" s="874"/>
      <c r="AB187" s="874"/>
      <c r="AC187" s="874"/>
      <c r="AD187" s="874"/>
      <c r="AE187" s="874"/>
      <c r="AF187" s="874"/>
    </row>
    <row r="188" spans="1:32" x14ac:dyDescent="0.2">
      <c r="A188" s="872" t="s">
        <v>2938</v>
      </c>
      <c r="B188" s="874" t="s">
        <v>332</v>
      </c>
      <c r="C188" s="874" t="s">
        <v>1151</v>
      </c>
      <c r="D188" s="874"/>
      <c r="E188" s="874"/>
      <c r="F188" s="874"/>
      <c r="G188" s="874"/>
      <c r="H188" s="874"/>
      <c r="I188" s="874"/>
      <c r="J188" s="874"/>
      <c r="K188" s="874"/>
      <c r="L188" s="874"/>
      <c r="M188" s="874"/>
      <c r="N188" s="874"/>
      <c r="O188" s="874"/>
      <c r="P188" s="874"/>
      <c r="Q188" s="874"/>
      <c r="R188" s="874"/>
      <c r="S188" s="874"/>
      <c r="T188" s="874"/>
      <c r="U188" s="874"/>
      <c r="V188" s="874"/>
      <c r="W188" s="874"/>
      <c r="X188" s="874"/>
      <c r="Y188" s="874"/>
      <c r="Z188" s="876"/>
      <c r="AA188" s="874"/>
      <c r="AB188" s="874"/>
      <c r="AC188" s="874"/>
      <c r="AD188" s="874"/>
      <c r="AE188" s="874"/>
      <c r="AF188" s="874"/>
    </row>
    <row r="189" spans="1:32" x14ac:dyDescent="0.2">
      <c r="A189" s="872" t="s">
        <v>2939</v>
      </c>
      <c r="B189" s="874" t="s">
        <v>335</v>
      </c>
      <c r="C189" s="874" t="s">
        <v>1407</v>
      </c>
      <c r="D189" s="874"/>
      <c r="E189" s="874"/>
      <c r="F189" s="874"/>
      <c r="G189" s="874"/>
      <c r="H189" s="874"/>
      <c r="I189" s="874"/>
      <c r="J189" s="874"/>
      <c r="K189" s="874"/>
      <c r="L189" s="874"/>
      <c r="M189" s="874"/>
      <c r="N189" s="874"/>
      <c r="O189" s="874"/>
      <c r="P189" s="874"/>
      <c r="Q189" s="874"/>
      <c r="R189" s="874"/>
      <c r="S189" s="874"/>
      <c r="T189" s="874"/>
      <c r="U189" s="874"/>
      <c r="V189" s="874"/>
      <c r="W189" s="874"/>
      <c r="X189" s="874"/>
      <c r="Y189" s="874"/>
      <c r="Z189" s="876"/>
      <c r="AA189" s="874"/>
      <c r="AB189" s="874"/>
      <c r="AC189" s="874"/>
      <c r="AD189" s="874"/>
      <c r="AE189" s="874"/>
      <c r="AF189" s="874"/>
    </row>
    <row r="190" spans="1:32" x14ac:dyDescent="0.2">
      <c r="A190" s="872" t="s">
        <v>2940</v>
      </c>
      <c r="B190" s="874" t="s">
        <v>336</v>
      </c>
      <c r="C190" s="874" t="s">
        <v>1170</v>
      </c>
      <c r="D190" s="874"/>
      <c r="E190" s="874"/>
      <c r="F190" s="874"/>
      <c r="G190" s="874"/>
      <c r="H190" s="874"/>
      <c r="I190" s="874"/>
      <c r="J190" s="874"/>
      <c r="K190" s="874"/>
      <c r="L190" s="874"/>
      <c r="M190" s="874"/>
      <c r="N190" s="874"/>
      <c r="O190" s="874"/>
      <c r="P190" s="87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6"/>
      <c r="AA190" s="874"/>
      <c r="AB190" s="874"/>
      <c r="AC190" s="874"/>
      <c r="AD190" s="874"/>
      <c r="AE190" s="874"/>
      <c r="AF190" s="874"/>
    </row>
    <row r="191" spans="1:32" x14ac:dyDescent="0.2">
      <c r="A191" s="872" t="s">
        <v>2941</v>
      </c>
      <c r="B191" s="874" t="s">
        <v>340</v>
      </c>
      <c r="C191" s="874" t="s">
        <v>1147</v>
      </c>
      <c r="D191" s="874"/>
      <c r="E191" s="874"/>
      <c r="F191" s="874"/>
      <c r="G191" s="874"/>
      <c r="H191" s="874"/>
      <c r="I191" s="874"/>
      <c r="J191" s="874"/>
      <c r="K191" s="874"/>
      <c r="L191" s="874"/>
      <c r="M191" s="874"/>
      <c r="N191" s="874"/>
      <c r="O191" s="874"/>
      <c r="P191" s="874"/>
      <c r="Q191" s="874"/>
      <c r="R191" s="874"/>
      <c r="S191" s="874"/>
      <c r="T191" s="874"/>
      <c r="U191" s="874"/>
      <c r="V191" s="874"/>
      <c r="W191" s="874"/>
      <c r="X191" s="874"/>
      <c r="Y191" s="874"/>
      <c r="Z191" s="876"/>
      <c r="AA191" s="874"/>
      <c r="AB191" s="874"/>
      <c r="AC191" s="874"/>
      <c r="AD191" s="874"/>
      <c r="AE191" s="874"/>
      <c r="AF191" s="874"/>
    </row>
    <row r="192" spans="1:32" x14ac:dyDescent="0.2">
      <c r="A192" s="872" t="s">
        <v>2942</v>
      </c>
      <c r="B192" s="874" t="s">
        <v>341</v>
      </c>
      <c r="C192" s="874" t="s">
        <v>1151</v>
      </c>
      <c r="D192" s="874"/>
      <c r="E192" s="874"/>
      <c r="F192" s="874"/>
      <c r="G192" s="874"/>
      <c r="H192" s="874"/>
      <c r="I192" s="874"/>
      <c r="J192" s="874"/>
      <c r="K192" s="874"/>
      <c r="L192" s="874"/>
      <c r="M192" s="874"/>
      <c r="N192" s="874"/>
      <c r="O192" s="874"/>
      <c r="P192" s="874"/>
      <c r="Q192" s="874"/>
      <c r="R192" s="874"/>
      <c r="S192" s="874"/>
      <c r="T192" s="874"/>
      <c r="U192" s="874"/>
      <c r="V192" s="874"/>
      <c r="W192" s="874"/>
      <c r="X192" s="874"/>
      <c r="Y192" s="874"/>
      <c r="Z192" s="876"/>
      <c r="AA192" s="874"/>
      <c r="AB192" s="874"/>
      <c r="AC192" s="874"/>
      <c r="AD192" s="874"/>
      <c r="AE192" s="874"/>
      <c r="AF192" s="874"/>
    </row>
    <row r="193" spans="1:32" x14ac:dyDescent="0.2">
      <c r="A193" s="872" t="s">
        <v>2943</v>
      </c>
      <c r="B193" s="874" t="s">
        <v>342</v>
      </c>
      <c r="C193" s="874" t="s">
        <v>1120</v>
      </c>
      <c r="D193" s="874" t="s">
        <v>1149</v>
      </c>
      <c r="E193" s="874"/>
      <c r="F193" s="874"/>
      <c r="G193" s="874"/>
      <c r="H193" s="874"/>
      <c r="I193" s="874"/>
      <c r="J193" s="874"/>
      <c r="K193" s="874"/>
      <c r="L193" s="874"/>
      <c r="M193" s="874"/>
      <c r="N193" s="874"/>
      <c r="O193" s="874"/>
      <c r="P193" s="874"/>
      <c r="Q193" s="874"/>
      <c r="R193" s="874"/>
      <c r="S193" s="874"/>
      <c r="T193" s="874"/>
      <c r="U193" s="874"/>
      <c r="V193" s="874"/>
      <c r="W193" s="874"/>
      <c r="X193" s="874"/>
      <c r="Y193" s="874"/>
      <c r="Z193" s="876"/>
      <c r="AA193" s="874"/>
      <c r="AB193" s="874"/>
      <c r="AC193" s="874"/>
      <c r="AD193" s="874"/>
      <c r="AE193" s="874"/>
      <c r="AF193" s="874"/>
    </row>
    <row r="194" spans="1:32" x14ac:dyDescent="0.2">
      <c r="A194" s="872" t="s">
        <v>2944</v>
      </c>
      <c r="B194" s="874" t="s">
        <v>343</v>
      </c>
      <c r="C194" s="874" t="s">
        <v>1151</v>
      </c>
      <c r="D194" s="874" t="s">
        <v>1153</v>
      </c>
      <c r="E194" s="874"/>
      <c r="F194" s="874"/>
      <c r="G194" s="874"/>
      <c r="H194" s="874"/>
      <c r="I194" s="874"/>
      <c r="J194" s="874"/>
      <c r="K194" s="874"/>
      <c r="L194" s="874"/>
      <c r="M194" s="874"/>
      <c r="N194" s="874"/>
      <c r="O194" s="874"/>
      <c r="P194" s="874"/>
      <c r="Q194" s="874"/>
      <c r="R194" s="874"/>
      <c r="S194" s="874"/>
      <c r="T194" s="874"/>
      <c r="U194" s="874"/>
      <c r="V194" s="874"/>
      <c r="W194" s="874"/>
      <c r="X194" s="874"/>
      <c r="Y194" s="874"/>
      <c r="Z194" s="876"/>
      <c r="AA194" s="874"/>
      <c r="AB194" s="874"/>
      <c r="AC194" s="874"/>
      <c r="AD194" s="874"/>
      <c r="AE194" s="874"/>
      <c r="AF194" s="874"/>
    </row>
    <row r="195" spans="1:32" x14ac:dyDescent="0.2">
      <c r="A195" s="872" t="s">
        <v>2945</v>
      </c>
      <c r="B195" s="874" t="s">
        <v>349</v>
      </c>
      <c r="C195" s="874" t="s">
        <v>1132</v>
      </c>
      <c r="D195" s="874" t="s">
        <v>1403</v>
      </c>
      <c r="E195" s="874" t="s">
        <v>1402</v>
      </c>
      <c r="F195" s="874" t="s">
        <v>1213</v>
      </c>
      <c r="G195" s="874" t="s">
        <v>3674</v>
      </c>
      <c r="H195" s="874"/>
      <c r="I195" s="874"/>
      <c r="J195" s="874"/>
      <c r="K195" s="874"/>
      <c r="L195" s="874"/>
      <c r="M195" s="874"/>
      <c r="N195" s="874"/>
      <c r="O195" s="874"/>
      <c r="P195" s="874"/>
      <c r="Q195" s="874"/>
      <c r="R195" s="874"/>
      <c r="S195" s="874"/>
      <c r="T195" s="874"/>
      <c r="U195" s="874"/>
      <c r="V195" s="874"/>
      <c r="W195" s="874"/>
      <c r="X195" s="874"/>
      <c r="Y195" s="874"/>
      <c r="Z195" s="876"/>
      <c r="AA195" s="874"/>
      <c r="AB195" s="874"/>
      <c r="AC195" s="874"/>
      <c r="AD195" s="874"/>
      <c r="AE195" s="874"/>
      <c r="AF195" s="874"/>
    </row>
    <row r="196" spans="1:32" x14ac:dyDescent="0.2">
      <c r="A196" s="872" t="s">
        <v>2946</v>
      </c>
      <c r="B196" s="874" t="s">
        <v>351</v>
      </c>
      <c r="C196" s="874" t="s">
        <v>1228</v>
      </c>
      <c r="D196" s="874" t="s">
        <v>3581</v>
      </c>
      <c r="E196" s="874" t="s">
        <v>3582</v>
      </c>
      <c r="F196" s="874" t="s">
        <v>3666</v>
      </c>
      <c r="G196" s="874" t="s">
        <v>3583</v>
      </c>
      <c r="H196" s="874" t="s">
        <v>1400</v>
      </c>
      <c r="I196" s="874"/>
      <c r="J196" s="874"/>
      <c r="K196" s="874"/>
      <c r="L196" s="874"/>
      <c r="M196" s="874"/>
      <c r="N196" s="874"/>
      <c r="O196" s="874"/>
      <c r="P196" s="874"/>
      <c r="Q196" s="874"/>
      <c r="R196" s="874"/>
      <c r="S196" s="874"/>
      <c r="T196" s="874"/>
      <c r="U196" s="874"/>
      <c r="V196" s="874"/>
      <c r="W196" s="874"/>
      <c r="X196" s="874"/>
      <c r="Y196" s="874"/>
      <c r="Z196" s="876"/>
      <c r="AA196" s="874"/>
      <c r="AB196" s="874"/>
      <c r="AC196" s="874"/>
      <c r="AD196" s="874"/>
      <c r="AE196" s="874"/>
      <c r="AF196" s="874"/>
    </row>
    <row r="197" spans="1:32" x14ac:dyDescent="0.2">
      <c r="A197" s="872" t="s">
        <v>2947</v>
      </c>
      <c r="B197" s="874" t="s">
        <v>354</v>
      </c>
      <c r="C197" s="874" t="s">
        <v>1255</v>
      </c>
      <c r="D197" s="874" t="s">
        <v>1133</v>
      </c>
      <c r="E197" s="874"/>
      <c r="F197" s="874"/>
      <c r="G197" s="874"/>
      <c r="H197" s="874"/>
      <c r="I197" s="874"/>
      <c r="J197" s="874"/>
      <c r="K197" s="874"/>
      <c r="L197" s="874"/>
      <c r="M197" s="874"/>
      <c r="N197" s="874"/>
      <c r="O197" s="874"/>
      <c r="P197" s="874"/>
      <c r="Q197" s="874"/>
      <c r="R197" s="874"/>
      <c r="S197" s="874"/>
      <c r="T197" s="874"/>
      <c r="U197" s="874"/>
      <c r="V197" s="874"/>
      <c r="W197" s="874"/>
      <c r="X197" s="874"/>
      <c r="Y197" s="874"/>
      <c r="Z197" s="876"/>
      <c r="AA197" s="874"/>
      <c r="AB197" s="874"/>
      <c r="AC197" s="874"/>
      <c r="AD197" s="874"/>
      <c r="AE197" s="874"/>
      <c r="AF197" s="874"/>
    </row>
    <row r="198" spans="1:32" x14ac:dyDescent="0.2">
      <c r="A198" s="872" t="s">
        <v>2948</v>
      </c>
      <c r="B198" s="874" t="s">
        <v>355</v>
      </c>
      <c r="C198" s="874" t="s">
        <v>3646</v>
      </c>
      <c r="D198" s="874" t="s">
        <v>1154</v>
      </c>
      <c r="E198" s="874" t="s">
        <v>1132</v>
      </c>
      <c r="F198" s="874" t="s">
        <v>1255</v>
      </c>
      <c r="G198" s="874" t="s">
        <v>1133</v>
      </c>
      <c r="H198" s="874" t="s">
        <v>1149</v>
      </c>
      <c r="I198" s="459" t="s">
        <v>6522</v>
      </c>
      <c r="J198" s="874"/>
      <c r="K198" s="874"/>
      <c r="L198" s="874"/>
      <c r="M198" s="874"/>
      <c r="N198" s="874"/>
      <c r="O198" s="874"/>
      <c r="P198" s="874"/>
      <c r="Q198" s="874"/>
      <c r="R198" s="874"/>
      <c r="S198" s="874"/>
      <c r="T198" s="874"/>
      <c r="U198" s="874"/>
      <c r="V198" s="874"/>
      <c r="W198" s="874"/>
      <c r="X198" s="874"/>
      <c r="Y198" s="874"/>
      <c r="Z198" s="876"/>
      <c r="AA198" s="874"/>
      <c r="AB198" s="874"/>
      <c r="AC198" s="874"/>
      <c r="AD198" s="874"/>
      <c r="AE198" s="874"/>
      <c r="AF198" s="874"/>
    </row>
    <row r="199" spans="1:32" x14ac:dyDescent="0.2">
      <c r="A199" s="872" t="s">
        <v>2949</v>
      </c>
      <c r="B199" s="874" t="s">
        <v>356</v>
      </c>
      <c r="C199" s="874" t="s">
        <v>1151</v>
      </c>
      <c r="D199" s="874" t="s">
        <v>1153</v>
      </c>
      <c r="E199" s="874" t="s">
        <v>1133</v>
      </c>
      <c r="F199" s="874" t="s">
        <v>1149</v>
      </c>
      <c r="G199" s="874"/>
      <c r="H199" s="874"/>
      <c r="I199" s="874"/>
      <c r="J199" s="874"/>
      <c r="K199" s="874"/>
      <c r="L199" s="874"/>
      <c r="M199" s="874"/>
      <c r="N199" s="874"/>
      <c r="O199" s="874"/>
      <c r="P199" s="874"/>
      <c r="Q199" s="874"/>
      <c r="R199" s="874"/>
      <c r="S199" s="874"/>
      <c r="T199" s="874"/>
      <c r="U199" s="874"/>
      <c r="V199" s="874"/>
      <c r="W199" s="874"/>
      <c r="X199" s="874"/>
      <c r="Y199" s="874"/>
      <c r="Z199" s="876"/>
      <c r="AA199" s="874"/>
      <c r="AB199" s="874"/>
      <c r="AC199" s="874"/>
      <c r="AD199" s="874"/>
      <c r="AE199" s="874"/>
      <c r="AF199" s="874"/>
    </row>
    <row r="200" spans="1:32" x14ac:dyDescent="0.2">
      <c r="A200" s="872" t="s">
        <v>2950</v>
      </c>
      <c r="B200" s="874" t="s">
        <v>358</v>
      </c>
      <c r="C200" s="874" t="s">
        <v>1398</v>
      </c>
      <c r="D200" s="874" t="s">
        <v>1154</v>
      </c>
      <c r="E200" s="874" t="s">
        <v>1123</v>
      </c>
      <c r="F200" s="874" t="s">
        <v>1167</v>
      </c>
      <c r="G200" s="874" t="s">
        <v>1255</v>
      </c>
      <c r="H200" s="874" t="s">
        <v>1130</v>
      </c>
      <c r="I200" s="874" t="s">
        <v>1113</v>
      </c>
      <c r="J200" s="874" t="s">
        <v>1213</v>
      </c>
      <c r="K200" s="874" t="s">
        <v>2319</v>
      </c>
      <c r="L200" s="874" t="s">
        <v>2320</v>
      </c>
      <c r="M200" s="874" t="s">
        <v>2427</v>
      </c>
      <c r="N200" s="874" t="s">
        <v>2527</v>
      </c>
      <c r="O200" s="874" t="s">
        <v>2528</v>
      </c>
      <c r="P200" s="874" t="s">
        <v>2529</v>
      </c>
      <c r="Q200" s="874" t="s">
        <v>2530</v>
      </c>
      <c r="R200" s="874"/>
      <c r="S200" s="874"/>
      <c r="T200" s="874"/>
      <c r="U200" s="874"/>
      <c r="V200" s="874"/>
      <c r="W200" s="874"/>
      <c r="X200" s="874"/>
      <c r="Y200" s="874"/>
      <c r="Z200" s="876"/>
      <c r="AA200" s="874"/>
      <c r="AB200" s="874"/>
      <c r="AC200" s="874"/>
      <c r="AD200" s="874"/>
      <c r="AE200" s="874"/>
      <c r="AF200" s="874"/>
    </row>
    <row r="201" spans="1:32" x14ac:dyDescent="0.2">
      <c r="A201" s="872" t="s">
        <v>2951</v>
      </c>
      <c r="B201" s="874" t="s">
        <v>334</v>
      </c>
      <c r="C201" s="874" t="s">
        <v>1182</v>
      </c>
      <c r="D201" s="874"/>
      <c r="E201" s="874"/>
      <c r="F201" s="874"/>
      <c r="G201" s="874"/>
      <c r="H201" s="874"/>
      <c r="I201" s="874"/>
      <c r="J201" s="874"/>
      <c r="K201" s="874"/>
      <c r="L201" s="874"/>
      <c r="M201" s="874"/>
      <c r="N201" s="874"/>
      <c r="O201" s="874"/>
      <c r="P201" s="874"/>
      <c r="Q201" s="874"/>
      <c r="R201" s="874"/>
      <c r="S201" s="874"/>
      <c r="T201" s="874"/>
      <c r="U201" s="874"/>
      <c r="V201" s="874"/>
      <c r="W201" s="874"/>
      <c r="X201" s="874"/>
      <c r="Y201" s="874"/>
      <c r="Z201" s="876"/>
      <c r="AA201" s="874"/>
      <c r="AB201" s="874"/>
      <c r="AC201" s="874"/>
      <c r="AD201" s="874"/>
      <c r="AE201" s="874"/>
      <c r="AF201" s="874"/>
    </row>
    <row r="202" spans="1:32" x14ac:dyDescent="0.2">
      <c r="A202" s="872" t="s">
        <v>2952</v>
      </c>
      <c r="B202" s="874" t="s">
        <v>2953</v>
      </c>
      <c r="C202" s="874" t="s">
        <v>1130</v>
      </c>
      <c r="D202" s="874" t="s">
        <v>1396</v>
      </c>
      <c r="E202" s="874" t="s">
        <v>1367</v>
      </c>
      <c r="F202" s="874"/>
      <c r="G202" s="874"/>
      <c r="H202" s="874"/>
      <c r="I202" s="874"/>
      <c r="J202" s="874"/>
      <c r="K202" s="874"/>
      <c r="L202" s="874"/>
      <c r="M202" s="874"/>
      <c r="N202" s="874"/>
      <c r="O202" s="874"/>
      <c r="P202" s="874"/>
      <c r="Q202" s="874"/>
      <c r="R202" s="874"/>
      <c r="S202" s="874"/>
      <c r="T202" s="874"/>
      <c r="U202" s="874"/>
      <c r="V202" s="874"/>
      <c r="W202" s="874"/>
      <c r="X202" s="874"/>
      <c r="Y202" s="874"/>
      <c r="Z202" s="876"/>
      <c r="AA202" s="874"/>
      <c r="AB202" s="874"/>
      <c r="AC202" s="874"/>
      <c r="AD202" s="874"/>
      <c r="AE202" s="874"/>
      <c r="AF202" s="874"/>
    </row>
    <row r="203" spans="1:32" x14ac:dyDescent="0.2">
      <c r="A203" s="872" t="s">
        <v>2954</v>
      </c>
      <c r="B203" s="874" t="s">
        <v>360</v>
      </c>
      <c r="C203" s="874" t="s">
        <v>1113</v>
      </c>
      <c r="D203" s="874" t="s">
        <v>1393</v>
      </c>
      <c r="E203" s="874" t="s">
        <v>1130</v>
      </c>
      <c r="F203" s="874" t="s">
        <v>1390</v>
      </c>
      <c r="G203" s="874" t="s">
        <v>1123</v>
      </c>
      <c r="H203" s="874" t="s">
        <v>1136</v>
      </c>
      <c r="I203" s="874" t="s">
        <v>1395</v>
      </c>
      <c r="J203" s="874" t="s">
        <v>1258</v>
      </c>
      <c r="K203" s="874" t="s">
        <v>1213</v>
      </c>
      <c r="L203" s="874" t="s">
        <v>1392</v>
      </c>
      <c r="M203" s="874" t="s">
        <v>1132</v>
      </c>
      <c r="N203" s="874" t="s">
        <v>1151</v>
      </c>
      <c r="O203" s="874" t="s">
        <v>1147</v>
      </c>
      <c r="P203" s="874" t="s">
        <v>1394</v>
      </c>
      <c r="Q203" s="874" t="s">
        <v>1391</v>
      </c>
      <c r="R203" s="874" t="s">
        <v>1342</v>
      </c>
      <c r="S203" s="874" t="s">
        <v>1133</v>
      </c>
      <c r="T203" s="874" t="s">
        <v>1389</v>
      </c>
      <c r="U203" s="874" t="s">
        <v>1158</v>
      </c>
      <c r="V203" s="874"/>
      <c r="W203" s="874"/>
      <c r="X203" s="874"/>
      <c r="Y203" s="874"/>
      <c r="Z203" s="876"/>
      <c r="AA203" s="874"/>
      <c r="AB203" s="874"/>
      <c r="AC203" s="874"/>
      <c r="AD203" s="874"/>
      <c r="AE203" s="874"/>
      <c r="AF203" s="874"/>
    </row>
    <row r="204" spans="1:32" x14ac:dyDescent="0.2">
      <c r="A204" s="872" t="s">
        <v>2955</v>
      </c>
      <c r="B204" s="874" t="s">
        <v>361</v>
      </c>
      <c r="C204" s="874" t="s">
        <v>1151</v>
      </c>
      <c r="D204" s="874"/>
      <c r="E204" s="874"/>
      <c r="F204" s="874"/>
      <c r="G204" s="874"/>
      <c r="H204" s="874"/>
      <c r="I204" s="874"/>
      <c r="J204" s="874"/>
      <c r="K204" s="874"/>
      <c r="L204" s="874"/>
      <c r="M204" s="874"/>
      <c r="N204" s="874"/>
      <c r="O204" s="874"/>
      <c r="P204" s="874"/>
      <c r="Q204" s="874"/>
      <c r="R204" s="874"/>
      <c r="S204" s="874"/>
      <c r="T204" s="874"/>
      <c r="U204" s="874"/>
      <c r="V204" s="874"/>
      <c r="W204" s="874"/>
      <c r="X204" s="874"/>
      <c r="Y204" s="874"/>
      <c r="Z204" s="876"/>
      <c r="AA204" s="874"/>
      <c r="AB204" s="874"/>
      <c r="AC204" s="874"/>
      <c r="AD204" s="874"/>
      <c r="AE204" s="874"/>
      <c r="AF204" s="874"/>
    </row>
    <row r="205" spans="1:32" x14ac:dyDescent="0.2">
      <c r="A205" s="872" t="s">
        <v>2956</v>
      </c>
      <c r="B205" s="874" t="s">
        <v>362</v>
      </c>
      <c r="C205" s="874" t="s">
        <v>1387</v>
      </c>
      <c r="D205" s="874" t="s">
        <v>1386</v>
      </c>
      <c r="E205" s="874"/>
      <c r="F205" s="874"/>
      <c r="G205" s="874"/>
      <c r="H205" s="874"/>
      <c r="I205" s="874"/>
      <c r="J205" s="874"/>
      <c r="K205" s="874"/>
      <c r="L205" s="874"/>
      <c r="M205" s="874"/>
      <c r="N205" s="874"/>
      <c r="O205" s="874"/>
      <c r="P205" s="874"/>
      <c r="Q205" s="874"/>
      <c r="R205" s="874"/>
      <c r="S205" s="874"/>
      <c r="T205" s="874"/>
      <c r="U205" s="874"/>
      <c r="V205" s="874"/>
      <c r="W205" s="874"/>
      <c r="X205" s="874"/>
      <c r="Y205" s="874"/>
      <c r="Z205" s="876"/>
      <c r="AA205" s="874"/>
      <c r="AB205" s="874"/>
      <c r="AC205" s="874"/>
      <c r="AD205" s="874"/>
      <c r="AE205" s="874"/>
      <c r="AF205" s="874"/>
    </row>
    <row r="206" spans="1:32" x14ac:dyDescent="0.2">
      <c r="A206" s="872" t="s">
        <v>2957</v>
      </c>
      <c r="B206" s="874" t="s">
        <v>363</v>
      </c>
      <c r="C206" s="874" t="s">
        <v>1137</v>
      </c>
      <c r="D206" s="874" t="s">
        <v>1385</v>
      </c>
      <c r="E206" s="874"/>
      <c r="F206" s="874"/>
      <c r="G206" s="874"/>
      <c r="H206" s="874"/>
      <c r="I206" s="874"/>
      <c r="J206" s="874"/>
      <c r="K206" s="874"/>
      <c r="L206" s="874"/>
      <c r="M206" s="874"/>
      <c r="N206" s="874"/>
      <c r="O206" s="874"/>
      <c r="P206" s="874"/>
      <c r="Q206" s="874"/>
      <c r="R206" s="874"/>
      <c r="S206" s="874"/>
      <c r="T206" s="874"/>
      <c r="U206" s="874"/>
      <c r="V206" s="874"/>
      <c r="W206" s="874"/>
      <c r="X206" s="874"/>
      <c r="Y206" s="874"/>
      <c r="Z206" s="876"/>
      <c r="AA206" s="874"/>
      <c r="AB206" s="874"/>
      <c r="AC206" s="874"/>
      <c r="AD206" s="874"/>
      <c r="AE206" s="874"/>
      <c r="AF206" s="874"/>
    </row>
    <row r="207" spans="1:32" x14ac:dyDescent="0.2">
      <c r="A207" s="872" t="s">
        <v>2958</v>
      </c>
      <c r="B207" s="874" t="s">
        <v>365</v>
      </c>
      <c r="C207" s="874" t="s">
        <v>1175</v>
      </c>
      <c r="D207" s="874" t="s">
        <v>1383</v>
      </c>
      <c r="E207" s="874" t="s">
        <v>1372</v>
      </c>
      <c r="F207" s="874" t="s">
        <v>1170</v>
      </c>
      <c r="G207" s="874" t="s">
        <v>1130</v>
      </c>
      <c r="H207" s="874" t="s">
        <v>1149</v>
      </c>
      <c r="I207" s="874"/>
      <c r="J207" s="874"/>
      <c r="K207" s="874"/>
      <c r="L207" s="874"/>
      <c r="M207" s="874"/>
      <c r="N207" s="874"/>
      <c r="O207" s="874"/>
      <c r="P207" s="874"/>
      <c r="Q207" s="874"/>
      <c r="R207" s="874"/>
      <c r="S207" s="874"/>
      <c r="T207" s="874"/>
      <c r="U207" s="874"/>
      <c r="V207" s="874"/>
      <c r="W207" s="874"/>
      <c r="X207" s="874"/>
      <c r="Y207" s="874"/>
      <c r="Z207" s="876"/>
      <c r="AA207" s="874"/>
      <c r="AB207" s="874"/>
      <c r="AC207" s="874"/>
      <c r="AD207" s="874"/>
      <c r="AE207" s="874"/>
      <c r="AF207" s="874"/>
    </row>
    <row r="208" spans="1:32" x14ac:dyDescent="0.2">
      <c r="A208" s="872" t="s">
        <v>2959</v>
      </c>
      <c r="B208" s="874" t="s">
        <v>366</v>
      </c>
      <c r="C208" s="874" t="s">
        <v>1243</v>
      </c>
      <c r="D208" s="874"/>
      <c r="E208" s="874"/>
      <c r="F208" s="874"/>
      <c r="G208" s="874"/>
      <c r="H208" s="874"/>
      <c r="I208" s="874"/>
      <c r="J208" s="874"/>
      <c r="K208" s="874"/>
      <c r="L208" s="874"/>
      <c r="M208" s="874"/>
      <c r="N208" s="874"/>
      <c r="O208" s="874"/>
      <c r="P208" s="874"/>
      <c r="Q208" s="874"/>
      <c r="R208" s="874"/>
      <c r="S208" s="874"/>
      <c r="T208" s="874"/>
      <c r="U208" s="874"/>
      <c r="V208" s="874"/>
      <c r="W208" s="874"/>
      <c r="X208" s="874"/>
      <c r="Y208" s="874"/>
      <c r="Z208" s="876"/>
      <c r="AA208" s="874"/>
      <c r="AB208" s="874"/>
      <c r="AC208" s="874"/>
      <c r="AD208" s="874"/>
      <c r="AE208" s="874"/>
      <c r="AF208" s="874"/>
    </row>
    <row r="209" spans="1:32" x14ac:dyDescent="0.2">
      <c r="A209" s="872" t="s">
        <v>2960</v>
      </c>
      <c r="B209" s="874" t="s">
        <v>368</v>
      </c>
      <c r="C209" s="874" t="s">
        <v>1307</v>
      </c>
      <c r="D209" s="874" t="s">
        <v>2428</v>
      </c>
      <c r="E209" s="874" t="s">
        <v>2531</v>
      </c>
      <c r="F209" s="874"/>
      <c r="G209" s="874"/>
      <c r="H209" s="874"/>
      <c r="I209" s="874"/>
      <c r="J209" s="874"/>
      <c r="K209" s="874"/>
      <c r="L209" s="874"/>
      <c r="M209" s="874"/>
      <c r="N209" s="874"/>
      <c r="O209" s="874"/>
      <c r="P209" s="874"/>
      <c r="Q209" s="874"/>
      <c r="R209" s="874"/>
      <c r="S209" s="874"/>
      <c r="T209" s="874"/>
      <c r="U209" s="874"/>
      <c r="V209" s="874"/>
      <c r="W209" s="874"/>
      <c r="X209" s="874"/>
      <c r="Y209" s="874"/>
      <c r="Z209" s="876"/>
      <c r="AA209" s="874"/>
      <c r="AB209" s="874"/>
      <c r="AC209" s="874"/>
      <c r="AD209" s="874"/>
      <c r="AE209" s="874"/>
      <c r="AF209" s="874"/>
    </row>
    <row r="210" spans="1:32" x14ac:dyDescent="0.2">
      <c r="A210" s="872" t="s">
        <v>2961</v>
      </c>
      <c r="B210" s="874" t="s">
        <v>387</v>
      </c>
      <c r="C210" s="874" t="s">
        <v>1353</v>
      </c>
      <c r="D210" s="874"/>
      <c r="E210" s="874"/>
      <c r="F210" s="874"/>
      <c r="G210" s="874"/>
      <c r="H210" s="874"/>
      <c r="I210" s="874"/>
      <c r="J210" s="874"/>
      <c r="K210" s="874"/>
      <c r="L210" s="874"/>
      <c r="M210" s="874"/>
      <c r="N210" s="874"/>
      <c r="O210" s="874"/>
      <c r="P210" s="874"/>
      <c r="Q210" s="874"/>
      <c r="R210" s="874"/>
      <c r="S210" s="874"/>
      <c r="T210" s="874"/>
      <c r="U210" s="874"/>
      <c r="V210" s="874"/>
      <c r="W210" s="874"/>
      <c r="X210" s="874"/>
      <c r="Y210" s="874"/>
      <c r="Z210" s="876"/>
      <c r="AA210" s="874"/>
      <c r="AB210" s="874"/>
      <c r="AC210" s="874"/>
      <c r="AD210" s="874"/>
      <c r="AE210" s="874"/>
      <c r="AF210" s="874"/>
    </row>
    <row r="211" spans="1:32" x14ac:dyDescent="0.2">
      <c r="A211" s="872" t="s">
        <v>2962</v>
      </c>
      <c r="B211" s="874" t="s">
        <v>371</v>
      </c>
      <c r="C211" s="874" t="s">
        <v>1122</v>
      </c>
      <c r="D211" s="874" t="s">
        <v>1198</v>
      </c>
      <c r="E211" s="874"/>
      <c r="F211" s="874"/>
      <c r="G211" s="874"/>
      <c r="H211" s="874"/>
      <c r="I211" s="874"/>
      <c r="J211" s="874"/>
      <c r="K211" s="874"/>
      <c r="L211" s="874"/>
      <c r="M211" s="874"/>
      <c r="N211" s="874"/>
      <c r="O211" s="874"/>
      <c r="P211" s="874"/>
      <c r="Q211" s="874"/>
      <c r="R211" s="874"/>
      <c r="S211" s="874"/>
      <c r="T211" s="874"/>
      <c r="U211" s="874"/>
      <c r="V211" s="874"/>
      <c r="W211" s="874"/>
      <c r="X211" s="874"/>
      <c r="Y211" s="874"/>
      <c r="Z211" s="876"/>
      <c r="AA211" s="874"/>
      <c r="AB211" s="874"/>
      <c r="AC211" s="874"/>
      <c r="AD211" s="874"/>
      <c r="AE211" s="874"/>
      <c r="AF211" s="874"/>
    </row>
    <row r="212" spans="1:32" x14ac:dyDescent="0.2">
      <c r="A212" s="872" t="s">
        <v>2963</v>
      </c>
      <c r="B212" s="874" t="s">
        <v>374</v>
      </c>
      <c r="C212" s="874" t="s">
        <v>1146</v>
      </c>
      <c r="D212" s="874" t="s">
        <v>1122</v>
      </c>
      <c r="E212" s="874" t="s">
        <v>1123</v>
      </c>
      <c r="F212" s="874" t="s">
        <v>1113</v>
      </c>
      <c r="G212" s="874" t="s">
        <v>1347</v>
      </c>
      <c r="H212" s="874" t="s">
        <v>1167</v>
      </c>
      <c r="I212" s="874" t="s">
        <v>1154</v>
      </c>
      <c r="J212" s="874" t="s">
        <v>1378</v>
      </c>
      <c r="K212" s="874" t="s">
        <v>1376</v>
      </c>
      <c r="L212" s="874" t="s">
        <v>1375</v>
      </c>
      <c r="M212" s="874" t="s">
        <v>1372</v>
      </c>
      <c r="N212" s="874" t="s">
        <v>2321</v>
      </c>
      <c r="O212" s="874" t="s">
        <v>1213</v>
      </c>
      <c r="P212" s="874" t="s">
        <v>1164</v>
      </c>
      <c r="Q212" s="874" t="s">
        <v>1377</v>
      </c>
      <c r="R212" s="874" t="s">
        <v>1158</v>
      </c>
      <c r="S212" s="874" t="s">
        <v>1379</v>
      </c>
      <c r="T212" s="874"/>
      <c r="U212" s="874"/>
      <c r="V212" s="874"/>
      <c r="W212" s="874"/>
      <c r="X212" s="874"/>
      <c r="Y212" s="874"/>
      <c r="Z212" s="876"/>
      <c r="AA212" s="874"/>
      <c r="AB212" s="874"/>
      <c r="AC212" s="874"/>
      <c r="AD212" s="874"/>
      <c r="AE212" s="874"/>
      <c r="AF212" s="874"/>
    </row>
    <row r="213" spans="1:32" x14ac:dyDescent="0.2">
      <c r="A213" s="872" t="s">
        <v>2964</v>
      </c>
      <c r="B213" s="874" t="s">
        <v>375</v>
      </c>
      <c r="C213" s="874" t="s">
        <v>1133</v>
      </c>
      <c r="D213" s="874"/>
      <c r="E213" s="874"/>
      <c r="F213" s="874"/>
      <c r="G213" s="874"/>
      <c r="H213" s="874"/>
      <c r="I213" s="874"/>
      <c r="J213" s="874"/>
      <c r="K213" s="874"/>
      <c r="L213" s="874"/>
      <c r="M213" s="874"/>
      <c r="N213" s="874"/>
      <c r="O213" s="874"/>
      <c r="P213" s="874"/>
      <c r="Q213" s="874"/>
      <c r="R213" s="874"/>
      <c r="S213" s="874"/>
      <c r="T213" s="874"/>
      <c r="U213" s="874"/>
      <c r="V213" s="874"/>
      <c r="W213" s="874"/>
      <c r="X213" s="874"/>
      <c r="Y213" s="874"/>
      <c r="Z213" s="876"/>
      <c r="AA213" s="874"/>
      <c r="AB213" s="874"/>
      <c r="AC213" s="874"/>
      <c r="AD213" s="874"/>
      <c r="AE213" s="874"/>
      <c r="AF213" s="874"/>
    </row>
    <row r="214" spans="1:32" x14ac:dyDescent="0.2">
      <c r="A214" s="872" t="s">
        <v>2965</v>
      </c>
      <c r="B214" s="874" t="s">
        <v>376</v>
      </c>
      <c r="C214" s="874" t="s">
        <v>1123</v>
      </c>
      <c r="D214" s="874" t="s">
        <v>1146</v>
      </c>
      <c r="E214" s="874"/>
      <c r="F214" s="874"/>
      <c r="G214" s="874"/>
      <c r="H214" s="874"/>
      <c r="I214" s="874"/>
      <c r="J214" s="874"/>
      <c r="K214" s="874"/>
      <c r="L214" s="874"/>
      <c r="M214" s="874"/>
      <c r="N214" s="874"/>
      <c r="O214" s="874"/>
      <c r="P214" s="874"/>
      <c r="Q214" s="874"/>
      <c r="R214" s="874"/>
      <c r="S214" s="874"/>
      <c r="T214" s="874"/>
      <c r="U214" s="874"/>
      <c r="V214" s="874"/>
      <c r="W214" s="874"/>
      <c r="X214" s="874"/>
      <c r="Y214" s="874"/>
      <c r="Z214" s="876"/>
      <c r="AA214" s="874"/>
      <c r="AB214" s="874"/>
      <c r="AC214" s="874"/>
      <c r="AD214" s="874"/>
      <c r="AE214" s="874"/>
      <c r="AF214" s="874"/>
    </row>
    <row r="215" spans="1:32" x14ac:dyDescent="0.2">
      <c r="A215" s="872" t="s">
        <v>2966</v>
      </c>
      <c r="B215" s="874" t="s">
        <v>350</v>
      </c>
      <c r="C215" s="874" t="s">
        <v>1401</v>
      </c>
      <c r="D215" s="874" t="s">
        <v>1229</v>
      </c>
      <c r="E215" s="874"/>
      <c r="F215" s="874"/>
      <c r="G215" s="874"/>
      <c r="H215" s="874"/>
      <c r="I215" s="874"/>
      <c r="J215" s="874"/>
      <c r="K215" s="874"/>
      <c r="L215" s="874"/>
      <c r="M215" s="874"/>
      <c r="N215" s="874"/>
      <c r="O215" s="874"/>
      <c r="P215" s="874"/>
      <c r="Q215" s="874"/>
      <c r="R215" s="874"/>
      <c r="S215" s="874"/>
      <c r="T215" s="874"/>
      <c r="U215" s="874"/>
      <c r="V215" s="874"/>
      <c r="W215" s="874"/>
      <c r="X215" s="874"/>
      <c r="Y215" s="874"/>
      <c r="Z215" s="876"/>
      <c r="AA215" s="874"/>
      <c r="AB215" s="874"/>
      <c r="AC215" s="874"/>
      <c r="AD215" s="874"/>
      <c r="AE215" s="874"/>
      <c r="AF215" s="874"/>
    </row>
    <row r="216" spans="1:32" x14ac:dyDescent="0.2">
      <c r="A216" s="872" t="s">
        <v>2967</v>
      </c>
      <c r="B216" s="874" t="s">
        <v>378</v>
      </c>
      <c r="C216" s="874" t="s">
        <v>1182</v>
      </c>
      <c r="D216" s="874"/>
      <c r="E216" s="874"/>
      <c r="F216" s="874"/>
      <c r="G216" s="874"/>
      <c r="H216" s="874"/>
      <c r="I216" s="874"/>
      <c r="J216" s="874"/>
      <c r="K216" s="874"/>
      <c r="L216" s="874"/>
      <c r="M216" s="874"/>
      <c r="N216" s="874"/>
      <c r="O216" s="874"/>
      <c r="P216" s="874"/>
      <c r="Q216" s="874"/>
      <c r="R216" s="874"/>
      <c r="S216" s="874"/>
      <c r="T216" s="874"/>
      <c r="U216" s="874"/>
      <c r="V216" s="874"/>
      <c r="W216" s="874"/>
      <c r="X216" s="874"/>
      <c r="Y216" s="874"/>
      <c r="Z216" s="876"/>
      <c r="AA216" s="874"/>
      <c r="AB216" s="874"/>
      <c r="AC216" s="874"/>
      <c r="AD216" s="874"/>
      <c r="AE216" s="874"/>
      <c r="AF216" s="874"/>
    </row>
    <row r="217" spans="1:32" x14ac:dyDescent="0.2">
      <c r="A217" s="872" t="s">
        <v>2968</v>
      </c>
      <c r="B217" s="874" t="s">
        <v>380</v>
      </c>
      <c r="C217" s="874" t="s">
        <v>1242</v>
      </c>
      <c r="D217" s="874" t="s">
        <v>1370</v>
      </c>
      <c r="E217" s="874" t="s">
        <v>1369</v>
      </c>
      <c r="F217" s="874" t="s">
        <v>1138</v>
      </c>
      <c r="G217" s="874" t="s">
        <v>1368</v>
      </c>
      <c r="H217" s="874" t="s">
        <v>1154</v>
      </c>
      <c r="I217" s="874" t="s">
        <v>1367</v>
      </c>
      <c r="J217" s="874" t="s">
        <v>1136</v>
      </c>
      <c r="K217" s="874" t="s">
        <v>1366</v>
      </c>
      <c r="L217" s="874" t="s">
        <v>1365</v>
      </c>
      <c r="M217" s="874" t="s">
        <v>1364</v>
      </c>
      <c r="N217" s="874" t="s">
        <v>1228</v>
      </c>
      <c r="O217" s="874" t="s">
        <v>1130</v>
      </c>
      <c r="P217" s="874" t="s">
        <v>1113</v>
      </c>
      <c r="Q217" s="874" t="s">
        <v>1158</v>
      </c>
      <c r="R217" s="874" t="s">
        <v>1213</v>
      </c>
      <c r="S217" s="874"/>
      <c r="T217" s="874"/>
      <c r="U217" s="874"/>
      <c r="V217" s="874"/>
      <c r="W217" s="874"/>
      <c r="X217" s="874"/>
      <c r="Y217" s="874"/>
      <c r="Z217" s="876"/>
      <c r="AA217" s="874"/>
      <c r="AB217" s="874"/>
      <c r="AC217" s="874"/>
      <c r="AD217" s="874"/>
      <c r="AE217" s="874"/>
      <c r="AF217" s="874"/>
    </row>
    <row r="218" spans="1:32" x14ac:dyDescent="0.2">
      <c r="A218" s="872" t="s">
        <v>2969</v>
      </c>
      <c r="B218" s="874" t="s">
        <v>381</v>
      </c>
      <c r="C218" s="874" t="s">
        <v>1123</v>
      </c>
      <c r="D218" s="874" t="s">
        <v>1216</v>
      </c>
      <c r="E218" s="874" t="s">
        <v>1167</v>
      </c>
      <c r="F218" s="874" t="s">
        <v>1161</v>
      </c>
      <c r="G218" s="874" t="s">
        <v>1130</v>
      </c>
      <c r="H218" s="874" t="s">
        <v>2205</v>
      </c>
      <c r="I218" s="874" t="s">
        <v>1113</v>
      </c>
      <c r="J218" s="874"/>
      <c r="K218" s="874"/>
      <c r="L218" s="874"/>
      <c r="M218" s="874"/>
      <c r="N218" s="874"/>
      <c r="O218" s="874"/>
      <c r="P218" s="874"/>
      <c r="Q218" s="874"/>
      <c r="R218" s="874"/>
      <c r="S218" s="874"/>
      <c r="T218" s="874"/>
      <c r="U218" s="874"/>
      <c r="V218" s="874"/>
      <c r="W218" s="874"/>
      <c r="X218" s="874"/>
      <c r="Y218" s="874"/>
      <c r="Z218" s="876"/>
      <c r="AA218" s="874"/>
      <c r="AB218" s="874"/>
      <c r="AC218" s="874"/>
      <c r="AD218" s="874"/>
      <c r="AE218" s="874"/>
      <c r="AF218" s="874"/>
    </row>
    <row r="219" spans="1:32" x14ac:dyDescent="0.2">
      <c r="A219" s="872" t="s">
        <v>2970</v>
      </c>
      <c r="B219" s="874" t="s">
        <v>382</v>
      </c>
      <c r="C219" s="874" t="s">
        <v>1133</v>
      </c>
      <c r="D219" s="874"/>
      <c r="E219" s="874"/>
      <c r="F219" s="874"/>
      <c r="G219" s="874"/>
      <c r="H219" s="874"/>
      <c r="I219" s="874"/>
      <c r="J219" s="874"/>
      <c r="K219" s="874"/>
      <c r="L219" s="874"/>
      <c r="M219" s="874"/>
      <c r="N219" s="874"/>
      <c r="O219" s="874"/>
      <c r="P219" s="874"/>
      <c r="R219" s="874"/>
      <c r="S219" s="874"/>
      <c r="T219" s="874"/>
      <c r="U219" s="874"/>
      <c r="V219" s="874"/>
      <c r="W219" s="874"/>
      <c r="X219" s="874"/>
      <c r="Y219" s="874"/>
      <c r="Z219" s="876"/>
      <c r="AA219" s="874"/>
      <c r="AB219" s="874"/>
      <c r="AC219" s="874"/>
      <c r="AD219" s="874"/>
      <c r="AE219" s="874"/>
      <c r="AF219" s="874"/>
    </row>
    <row r="220" spans="1:32" x14ac:dyDescent="0.2">
      <c r="A220" s="872" t="s">
        <v>2971</v>
      </c>
      <c r="B220" s="874" t="s">
        <v>385</v>
      </c>
      <c r="C220" s="874" t="s">
        <v>1360</v>
      </c>
      <c r="D220" s="874" t="s">
        <v>1130</v>
      </c>
      <c r="E220" s="874" t="s">
        <v>1357</v>
      </c>
      <c r="F220" s="874" t="s">
        <v>1123</v>
      </c>
      <c r="G220" s="874" t="s">
        <v>1154</v>
      </c>
      <c r="H220" s="874" t="s">
        <v>1149</v>
      </c>
      <c r="I220" s="874" t="s">
        <v>1167</v>
      </c>
      <c r="J220" s="874" t="s">
        <v>1113</v>
      </c>
      <c r="K220" s="874" t="s">
        <v>1356</v>
      </c>
      <c r="L220" s="874" t="s">
        <v>1359</v>
      </c>
      <c r="M220" s="874" t="s">
        <v>1355</v>
      </c>
      <c r="N220" s="874" t="s">
        <v>1358</v>
      </c>
      <c r="O220" s="874" t="s">
        <v>1361</v>
      </c>
      <c r="P220" s="874" t="s">
        <v>3584</v>
      </c>
      <c r="Q220" s="874"/>
      <c r="R220" s="677" t="s">
        <v>6541</v>
      </c>
      <c r="S220" s="874"/>
      <c r="T220" s="874"/>
      <c r="U220" s="874"/>
      <c r="V220" s="874"/>
      <c r="W220" s="874"/>
      <c r="X220" s="874"/>
      <c r="Y220" s="874"/>
      <c r="Z220" s="876"/>
      <c r="AA220" s="874"/>
      <c r="AB220" s="874"/>
      <c r="AC220" s="874"/>
      <c r="AD220" s="874"/>
      <c r="AE220" s="874"/>
      <c r="AF220" s="874"/>
    </row>
    <row r="221" spans="1:32" x14ac:dyDescent="0.2">
      <c r="A221" s="872" t="s">
        <v>2972</v>
      </c>
      <c r="B221" s="874" t="s">
        <v>386</v>
      </c>
      <c r="C221" s="874" t="s">
        <v>1154</v>
      </c>
      <c r="D221" s="874" t="s">
        <v>1123</v>
      </c>
      <c r="E221" s="874" t="s">
        <v>1137</v>
      </c>
      <c r="F221" s="874" t="s">
        <v>1161</v>
      </c>
      <c r="G221" s="874" t="s">
        <v>1354</v>
      </c>
      <c r="H221" s="874" t="s">
        <v>1130</v>
      </c>
      <c r="I221" s="874" t="s">
        <v>1113</v>
      </c>
      <c r="J221" s="874"/>
      <c r="K221" s="874"/>
      <c r="L221" s="874"/>
      <c r="M221" s="874"/>
      <c r="N221" s="874"/>
      <c r="O221" s="874"/>
      <c r="P221" s="874"/>
      <c r="Q221" s="874"/>
      <c r="R221" s="874"/>
      <c r="S221" s="874"/>
      <c r="T221" s="874"/>
      <c r="U221" s="874"/>
      <c r="V221" s="874"/>
      <c r="W221" s="874"/>
      <c r="X221" s="874"/>
      <c r="Y221" s="874"/>
      <c r="Z221" s="876"/>
      <c r="AA221" s="874"/>
      <c r="AB221" s="874"/>
      <c r="AC221" s="874"/>
      <c r="AD221" s="874"/>
      <c r="AE221" s="874"/>
      <c r="AF221" s="874"/>
    </row>
    <row r="222" spans="1:32" x14ac:dyDescent="0.2">
      <c r="A222" s="872" t="s">
        <v>2973</v>
      </c>
      <c r="B222" s="874" t="s">
        <v>389</v>
      </c>
      <c r="C222" s="874" t="s">
        <v>1129</v>
      </c>
      <c r="D222" s="874" t="s">
        <v>1243</v>
      </c>
      <c r="E222" s="874" t="s">
        <v>2429</v>
      </c>
      <c r="F222" s="874" t="s">
        <v>1241</v>
      </c>
      <c r="G222" s="874" t="s">
        <v>1351</v>
      </c>
      <c r="H222" s="874" t="s">
        <v>1350</v>
      </c>
      <c r="I222" s="874" t="s">
        <v>1172</v>
      </c>
      <c r="J222" s="874" t="s">
        <v>1123</v>
      </c>
      <c r="K222" s="874" t="s">
        <v>1303</v>
      </c>
      <c r="L222" s="874" t="s">
        <v>1210</v>
      </c>
      <c r="M222" s="874" t="s">
        <v>1136</v>
      </c>
      <c r="N222" s="874" t="s">
        <v>1348</v>
      </c>
      <c r="O222" s="874" t="s">
        <v>1120</v>
      </c>
      <c r="P222" s="874" t="s">
        <v>1347</v>
      </c>
      <c r="Q222" s="874" t="s">
        <v>1346</v>
      </c>
      <c r="R222" s="874" t="s">
        <v>1345</v>
      </c>
      <c r="S222" s="874" t="s">
        <v>1344</v>
      </c>
      <c r="T222" s="874" t="s">
        <v>1130</v>
      </c>
      <c r="U222" s="874" t="s">
        <v>1113</v>
      </c>
      <c r="V222" s="874" t="s">
        <v>1158</v>
      </c>
      <c r="W222" s="874"/>
      <c r="X222" s="874"/>
      <c r="Y222" s="874"/>
      <c r="Z222" s="876"/>
      <c r="AA222" s="874"/>
      <c r="AB222" s="874"/>
      <c r="AC222" s="874"/>
      <c r="AD222" s="874"/>
      <c r="AE222" s="874"/>
      <c r="AF222" s="874"/>
    </row>
    <row r="223" spans="1:32" x14ac:dyDescent="0.2">
      <c r="A223" s="872" t="s">
        <v>2974</v>
      </c>
      <c r="B223" s="874" t="s">
        <v>294</v>
      </c>
      <c r="C223" s="874" t="s">
        <v>1371</v>
      </c>
      <c r="D223" s="874"/>
      <c r="E223" s="874"/>
      <c r="F223" s="874"/>
      <c r="G223" s="874"/>
      <c r="H223" s="874"/>
      <c r="I223" s="874"/>
      <c r="J223" s="874"/>
      <c r="K223" s="874"/>
      <c r="L223" s="874"/>
      <c r="M223" s="874"/>
      <c r="N223" s="874"/>
      <c r="O223" s="874"/>
      <c r="P223" s="874"/>
      <c r="Q223" s="874"/>
      <c r="R223" s="874"/>
      <c r="S223" s="874"/>
      <c r="T223" s="874"/>
      <c r="U223" s="874"/>
      <c r="V223" s="874"/>
      <c r="W223" s="874"/>
      <c r="X223" s="874"/>
      <c r="Y223" s="874"/>
      <c r="Z223" s="876"/>
      <c r="AA223" s="874"/>
      <c r="AB223" s="874"/>
      <c r="AC223" s="874"/>
      <c r="AD223" s="874"/>
      <c r="AE223" s="874"/>
      <c r="AF223" s="874"/>
    </row>
    <row r="224" spans="1:32" x14ac:dyDescent="0.2">
      <c r="A224" s="872" t="s">
        <v>2975</v>
      </c>
      <c r="B224" s="874" t="s">
        <v>284</v>
      </c>
      <c r="C224" s="874" t="s">
        <v>1447</v>
      </c>
      <c r="D224" s="874"/>
      <c r="E224" s="874"/>
      <c r="T224" s="874"/>
      <c r="U224" s="874"/>
      <c r="V224" s="874"/>
      <c r="W224" s="874"/>
      <c r="X224" s="874"/>
      <c r="Y224" s="874"/>
      <c r="Z224" s="876"/>
      <c r="AA224" s="874"/>
      <c r="AB224" s="874"/>
      <c r="AC224" s="874"/>
      <c r="AD224" s="874"/>
      <c r="AE224" s="874"/>
      <c r="AF224" s="874"/>
    </row>
    <row r="225" spans="1:32" x14ac:dyDescent="0.2">
      <c r="A225" s="872" t="s">
        <v>2976</v>
      </c>
      <c r="B225" s="874" t="s">
        <v>2977</v>
      </c>
      <c r="C225" s="874" t="s">
        <v>3525</v>
      </c>
      <c r="D225" s="874"/>
      <c r="E225" s="874"/>
      <c r="F225" s="874"/>
      <c r="G225" s="874"/>
      <c r="H225" s="874"/>
      <c r="I225" s="874"/>
      <c r="J225" s="874"/>
      <c r="K225" s="874"/>
      <c r="L225" s="874"/>
      <c r="M225" s="874"/>
      <c r="N225" s="874"/>
      <c r="O225" s="874"/>
      <c r="P225" s="874"/>
      <c r="Q225" s="874"/>
      <c r="R225" s="874"/>
      <c r="S225" s="874"/>
      <c r="T225" s="874"/>
      <c r="U225" s="874"/>
      <c r="V225" s="874"/>
      <c r="W225" s="874"/>
      <c r="X225" s="874"/>
      <c r="Y225" s="874"/>
      <c r="Z225" s="876"/>
      <c r="AA225" s="874"/>
      <c r="AB225" s="874"/>
      <c r="AC225" s="874"/>
      <c r="AD225" s="874"/>
      <c r="AE225" s="874"/>
      <c r="AF225" s="874"/>
    </row>
    <row r="226" spans="1:32" x14ac:dyDescent="0.2">
      <c r="A226" s="872" t="s">
        <v>2979</v>
      </c>
      <c r="B226" s="874" t="s">
        <v>298</v>
      </c>
      <c r="C226" s="874" t="s">
        <v>1146</v>
      </c>
      <c r="D226" s="874"/>
      <c r="E226" s="874"/>
      <c r="F226" s="874"/>
      <c r="G226" s="874"/>
      <c r="H226" s="874"/>
      <c r="I226" s="874"/>
      <c r="J226" s="874"/>
      <c r="K226" s="874"/>
      <c r="L226" s="874"/>
      <c r="M226" s="874"/>
      <c r="N226" s="874"/>
      <c r="O226" s="874"/>
      <c r="P226" s="874"/>
      <c r="Q226" s="874"/>
      <c r="R226" s="874"/>
      <c r="S226" s="874"/>
      <c r="T226" s="874"/>
      <c r="U226" s="874"/>
      <c r="V226" s="874"/>
      <c r="W226" s="874"/>
      <c r="X226" s="874"/>
      <c r="Y226" s="874"/>
      <c r="Z226" s="876"/>
      <c r="AA226" s="874"/>
      <c r="AB226" s="874"/>
      <c r="AC226" s="874"/>
      <c r="AD226" s="874"/>
      <c r="AE226" s="874"/>
      <c r="AF226" s="874"/>
    </row>
    <row r="227" spans="1:32" x14ac:dyDescent="0.2">
      <c r="A227" s="872" t="s">
        <v>2980</v>
      </c>
      <c r="B227" s="874" t="s">
        <v>277</v>
      </c>
      <c r="C227" s="874" t="s">
        <v>1449</v>
      </c>
      <c r="D227" s="874" t="s">
        <v>1123</v>
      </c>
      <c r="E227" s="874" t="s">
        <v>1113</v>
      </c>
      <c r="F227" s="874"/>
      <c r="G227" s="874"/>
      <c r="H227" s="874"/>
      <c r="I227" s="874"/>
      <c r="J227" s="874"/>
      <c r="K227" s="874"/>
      <c r="L227" s="874"/>
      <c r="M227" s="874"/>
      <c r="N227" s="874"/>
      <c r="O227" s="874"/>
      <c r="P227" s="874"/>
      <c r="Q227" s="874"/>
      <c r="R227" s="874"/>
      <c r="S227" s="874"/>
      <c r="T227" s="874"/>
      <c r="U227" s="874"/>
      <c r="V227" s="874"/>
      <c r="W227" s="874"/>
      <c r="X227" s="874"/>
      <c r="Y227" s="874"/>
      <c r="Z227" s="876"/>
      <c r="AA227" s="874"/>
      <c r="AB227" s="874"/>
      <c r="AC227" s="874"/>
      <c r="AD227" s="874"/>
      <c r="AE227" s="874"/>
      <c r="AF227" s="874"/>
    </row>
    <row r="228" spans="1:32" x14ac:dyDescent="0.2">
      <c r="A228" s="872" t="s">
        <v>2981</v>
      </c>
      <c r="B228" s="874" t="s">
        <v>279</v>
      </c>
      <c r="C228" s="874" t="s">
        <v>3681</v>
      </c>
      <c r="D228" s="874"/>
      <c r="E228" s="874"/>
      <c r="F228" s="874"/>
      <c r="G228" s="874"/>
      <c r="H228" s="874"/>
      <c r="I228" s="874"/>
      <c r="J228" s="874"/>
      <c r="K228" s="874"/>
      <c r="L228" s="874"/>
      <c r="M228" s="874"/>
      <c r="N228" s="874"/>
      <c r="O228" s="874"/>
      <c r="P228" s="874"/>
      <c r="Q228" s="874"/>
      <c r="R228" s="874"/>
      <c r="S228" s="874"/>
      <c r="T228" s="874"/>
      <c r="U228" s="874"/>
      <c r="V228" s="874"/>
      <c r="W228" s="874"/>
      <c r="X228" s="874"/>
      <c r="Y228" s="874"/>
      <c r="Z228" s="876"/>
      <c r="AA228" s="874"/>
      <c r="AB228" s="874"/>
      <c r="AC228" s="874"/>
      <c r="AD228" s="874"/>
      <c r="AE228" s="874"/>
      <c r="AF228" s="874"/>
    </row>
    <row r="229" spans="1:32" x14ac:dyDescent="0.2">
      <c r="A229" s="872" t="s">
        <v>2982</v>
      </c>
      <c r="B229" s="874" t="s">
        <v>288</v>
      </c>
      <c r="C229" s="874" t="s">
        <v>1182</v>
      </c>
      <c r="D229" s="874"/>
      <c r="E229" s="874"/>
      <c r="F229" s="874"/>
      <c r="G229" s="874"/>
      <c r="H229" s="874"/>
      <c r="I229" s="874"/>
      <c r="J229" s="874"/>
      <c r="K229" s="874"/>
      <c r="L229" s="874"/>
      <c r="M229" s="874"/>
      <c r="N229" s="874"/>
      <c r="O229" s="874"/>
      <c r="P229" s="874"/>
      <c r="Q229" s="874"/>
      <c r="R229" s="874"/>
      <c r="S229" s="874"/>
      <c r="T229" s="874"/>
      <c r="U229" s="874"/>
      <c r="V229" s="874"/>
      <c r="W229" s="874"/>
      <c r="X229" s="874"/>
      <c r="Y229" s="874"/>
      <c r="Z229" s="876"/>
      <c r="AA229" s="874"/>
      <c r="AB229" s="874"/>
      <c r="AC229" s="874"/>
      <c r="AD229" s="874"/>
      <c r="AE229" s="874"/>
      <c r="AF229" s="874"/>
    </row>
    <row r="230" spans="1:32" x14ac:dyDescent="0.2">
      <c r="A230" s="872" t="s">
        <v>2983</v>
      </c>
      <c r="B230" s="874" t="s">
        <v>293</v>
      </c>
      <c r="C230" s="874" t="s">
        <v>1435</v>
      </c>
      <c r="D230" s="874"/>
      <c r="E230" s="874"/>
      <c r="F230" s="874"/>
      <c r="G230" s="874"/>
      <c r="H230" s="874"/>
      <c r="I230" s="874"/>
      <c r="J230" s="874"/>
      <c r="K230" s="874"/>
      <c r="L230" s="874"/>
      <c r="M230" s="874"/>
      <c r="N230" s="874"/>
      <c r="O230" s="874"/>
      <c r="P230" s="874"/>
      <c r="Q230" s="874"/>
      <c r="R230" s="874"/>
      <c r="S230" s="874"/>
      <c r="T230" s="874"/>
      <c r="U230" s="874"/>
      <c r="V230" s="874"/>
      <c r="W230" s="874"/>
      <c r="X230" s="874"/>
      <c r="Y230" s="874"/>
      <c r="Z230" s="876"/>
      <c r="AA230" s="874"/>
      <c r="AB230" s="874"/>
      <c r="AC230" s="874"/>
      <c r="AD230" s="874"/>
      <c r="AE230" s="874"/>
      <c r="AF230" s="874"/>
    </row>
    <row r="231" spans="1:32" x14ac:dyDescent="0.2">
      <c r="A231" s="872" t="s">
        <v>2984</v>
      </c>
      <c r="B231" s="874" t="s">
        <v>309</v>
      </c>
      <c r="C231" s="874" t="s">
        <v>1130</v>
      </c>
      <c r="D231" s="874"/>
      <c r="E231" s="874"/>
      <c r="F231" s="874"/>
      <c r="G231" s="874"/>
      <c r="H231" s="874"/>
      <c r="I231" s="874"/>
      <c r="J231" s="874"/>
      <c r="K231" s="874"/>
      <c r="L231" s="874"/>
      <c r="M231" s="874"/>
      <c r="N231" s="874"/>
      <c r="O231" s="874"/>
      <c r="P231" s="874"/>
      <c r="Q231" s="874"/>
      <c r="R231" s="874"/>
      <c r="S231" s="874"/>
      <c r="T231" s="874"/>
      <c r="U231" s="874"/>
      <c r="V231" s="874"/>
      <c r="W231" s="874"/>
      <c r="X231" s="874"/>
      <c r="Y231" s="874"/>
      <c r="Z231" s="876"/>
      <c r="AA231" s="874"/>
      <c r="AB231" s="874"/>
      <c r="AC231" s="874"/>
      <c r="AD231" s="874"/>
      <c r="AE231" s="874"/>
      <c r="AF231" s="874"/>
    </row>
    <row r="232" spans="1:32" x14ac:dyDescent="0.2">
      <c r="A232" s="872" t="s">
        <v>2985</v>
      </c>
      <c r="B232" s="874" t="s">
        <v>311</v>
      </c>
      <c r="C232" s="874" t="s">
        <v>1301</v>
      </c>
      <c r="D232" s="874" t="s">
        <v>1130</v>
      </c>
      <c r="E232" s="874" t="s">
        <v>1422</v>
      </c>
      <c r="F232" s="874" t="s">
        <v>1213</v>
      </c>
      <c r="G232" s="874"/>
      <c r="H232" s="874"/>
      <c r="I232" s="874"/>
      <c r="J232" s="874"/>
      <c r="K232" s="874"/>
      <c r="L232" s="874"/>
      <c r="M232" s="874"/>
      <c r="N232" s="874"/>
      <c r="O232" s="874"/>
      <c r="P232" s="874"/>
      <c r="Q232" s="874"/>
      <c r="R232" s="874"/>
      <c r="S232" s="874"/>
      <c r="T232" s="874"/>
      <c r="U232" s="874"/>
      <c r="V232" s="874"/>
      <c r="W232" s="874"/>
      <c r="X232" s="874"/>
      <c r="Y232" s="874"/>
      <c r="Z232" s="876"/>
      <c r="AA232" s="874"/>
      <c r="AB232" s="874"/>
      <c r="AC232" s="874"/>
      <c r="AD232" s="874"/>
      <c r="AE232" s="874"/>
      <c r="AF232" s="874"/>
    </row>
    <row r="233" spans="1:32" x14ac:dyDescent="0.2">
      <c r="A233" s="872" t="s">
        <v>2986</v>
      </c>
      <c r="B233" s="874" t="s">
        <v>323</v>
      </c>
      <c r="C233" s="874" t="s">
        <v>1281</v>
      </c>
      <c r="D233" s="874" t="s">
        <v>1172</v>
      </c>
      <c r="E233" s="874" t="s">
        <v>1132</v>
      </c>
      <c r="F233" s="874" t="s">
        <v>1268</v>
      </c>
      <c r="G233" s="874" t="s">
        <v>1228</v>
      </c>
      <c r="H233" s="874" t="s">
        <v>1130</v>
      </c>
      <c r="I233" s="874"/>
      <c r="J233" s="874"/>
      <c r="K233" s="874"/>
      <c r="L233" s="874"/>
      <c r="M233" s="874"/>
      <c r="N233" s="874"/>
      <c r="O233" s="874"/>
      <c r="P233" s="874"/>
      <c r="Q233" s="874"/>
      <c r="R233" s="874"/>
      <c r="S233" s="874"/>
      <c r="T233" s="874"/>
      <c r="U233" s="874"/>
      <c r="V233" s="874"/>
      <c r="W233" s="874"/>
      <c r="X233" s="874"/>
      <c r="Y233" s="874"/>
      <c r="Z233" s="876"/>
      <c r="AA233" s="874"/>
      <c r="AB233" s="874"/>
      <c r="AC233" s="874"/>
      <c r="AD233" s="874"/>
      <c r="AE233" s="874"/>
      <c r="AF233" s="874"/>
    </row>
    <row r="234" spans="1:32" x14ac:dyDescent="0.2">
      <c r="A234" s="872" t="s">
        <v>2987</v>
      </c>
      <c r="B234" s="874" t="s">
        <v>326</v>
      </c>
      <c r="C234" s="874" t="s">
        <v>1334</v>
      </c>
      <c r="D234" s="874" t="s">
        <v>1130</v>
      </c>
      <c r="E234" s="874" t="s">
        <v>1149</v>
      </c>
      <c r="F234" s="874"/>
      <c r="G234" s="874"/>
      <c r="H234" s="874"/>
      <c r="I234" s="874"/>
      <c r="J234" s="874"/>
      <c r="K234" s="874"/>
      <c r="L234" s="874"/>
      <c r="M234" s="874"/>
      <c r="N234" s="874"/>
      <c r="O234" s="874"/>
      <c r="P234" s="874"/>
      <c r="Q234" s="874"/>
      <c r="R234" s="874"/>
      <c r="S234" s="874"/>
      <c r="T234" s="874"/>
      <c r="U234" s="874"/>
      <c r="V234" s="874"/>
      <c r="W234" s="874"/>
      <c r="X234" s="874"/>
      <c r="Y234" s="874"/>
      <c r="Z234" s="876"/>
      <c r="AA234" s="874"/>
      <c r="AB234" s="874"/>
      <c r="AC234" s="874"/>
      <c r="AD234" s="874"/>
      <c r="AE234" s="874"/>
      <c r="AF234" s="874"/>
    </row>
    <row r="235" spans="1:32" x14ac:dyDescent="0.2">
      <c r="A235" s="872" t="s">
        <v>2988</v>
      </c>
      <c r="B235" s="874" t="s">
        <v>327</v>
      </c>
      <c r="C235" s="874" t="s">
        <v>1151</v>
      </c>
      <c r="D235" s="874" t="s">
        <v>1194</v>
      </c>
      <c r="E235" s="874" t="s">
        <v>1415</v>
      </c>
      <c r="F235" s="874" t="s">
        <v>1349</v>
      </c>
      <c r="G235" s="874" t="s">
        <v>1123</v>
      </c>
      <c r="H235" s="874" t="s">
        <v>1414</v>
      </c>
      <c r="I235" s="874" t="s">
        <v>1130</v>
      </c>
      <c r="J235" s="874" t="s">
        <v>1113</v>
      </c>
      <c r="K235" s="874" t="s">
        <v>1133</v>
      </c>
      <c r="L235" s="874" t="s">
        <v>1213</v>
      </c>
      <c r="M235" s="874" t="s">
        <v>1413</v>
      </c>
      <c r="N235" s="874" t="s">
        <v>2525</v>
      </c>
      <c r="O235" s="874"/>
      <c r="P235" s="874"/>
      <c r="Q235" s="874"/>
      <c r="R235" s="874"/>
      <c r="S235" s="874"/>
      <c r="T235" s="874"/>
      <c r="U235" s="874"/>
      <c r="V235" s="874"/>
      <c r="W235" s="874"/>
      <c r="X235" s="874"/>
      <c r="Y235" s="874"/>
      <c r="Z235" s="876"/>
      <c r="AA235" s="874"/>
      <c r="AB235" s="874"/>
      <c r="AC235" s="874"/>
      <c r="AD235" s="874"/>
      <c r="AE235" s="874"/>
      <c r="AF235" s="874"/>
    </row>
    <row r="236" spans="1:32" x14ac:dyDescent="0.2">
      <c r="A236" s="872" t="s">
        <v>2989</v>
      </c>
      <c r="B236" s="874" t="s">
        <v>337</v>
      </c>
      <c r="C236" s="874" t="s">
        <v>1406</v>
      </c>
      <c r="D236" s="874" t="s">
        <v>1154</v>
      </c>
      <c r="E236" s="874" t="s">
        <v>1123</v>
      </c>
      <c r="F236" s="874" t="s">
        <v>1405</v>
      </c>
      <c r="G236" s="874"/>
      <c r="H236" s="874"/>
      <c r="I236" s="874"/>
      <c r="J236" s="874"/>
      <c r="K236" s="874"/>
      <c r="L236" s="874"/>
      <c r="M236" s="874"/>
      <c r="N236" s="874"/>
      <c r="O236" s="874"/>
      <c r="P236" s="874"/>
      <c r="Q236" s="874"/>
      <c r="R236" s="874"/>
      <c r="S236" s="874"/>
      <c r="T236" s="874"/>
      <c r="U236" s="874"/>
      <c r="V236" s="874"/>
      <c r="W236" s="874"/>
      <c r="X236" s="874"/>
      <c r="Y236" s="874"/>
      <c r="Z236" s="876"/>
      <c r="AA236" s="874"/>
      <c r="AB236" s="874"/>
      <c r="AC236" s="874"/>
      <c r="AD236" s="874"/>
      <c r="AE236" s="874"/>
      <c r="AF236" s="874"/>
    </row>
    <row r="237" spans="1:32" x14ac:dyDescent="0.2">
      <c r="A237" s="872" t="s">
        <v>2991</v>
      </c>
      <c r="B237" s="874" t="s">
        <v>345</v>
      </c>
      <c r="C237" s="874" t="s">
        <v>1159</v>
      </c>
      <c r="D237" s="874"/>
      <c r="E237" s="874"/>
      <c r="F237" s="874"/>
      <c r="G237" s="874"/>
      <c r="H237" s="874"/>
      <c r="I237" s="874"/>
      <c r="J237" s="874"/>
      <c r="K237" s="874"/>
      <c r="L237" s="874"/>
      <c r="M237" s="874"/>
      <c r="N237" s="874"/>
      <c r="O237" s="874"/>
      <c r="P237" s="874"/>
      <c r="Q237" s="874"/>
      <c r="R237" s="874"/>
      <c r="S237" s="874"/>
      <c r="T237" s="874"/>
      <c r="U237" s="874"/>
      <c r="V237" s="874"/>
      <c r="W237" s="874"/>
      <c r="X237" s="874"/>
      <c r="Y237" s="874"/>
      <c r="Z237" s="876"/>
      <c r="AA237" s="874"/>
      <c r="AB237" s="874"/>
      <c r="AC237" s="874"/>
      <c r="AD237" s="874"/>
      <c r="AE237" s="874"/>
      <c r="AF237" s="874"/>
    </row>
    <row r="238" spans="1:32" x14ac:dyDescent="0.2">
      <c r="A238" s="872" t="s">
        <v>2992</v>
      </c>
      <c r="B238" s="874" t="s">
        <v>348</v>
      </c>
      <c r="C238" s="874" t="s">
        <v>1293</v>
      </c>
      <c r="D238" s="874"/>
      <c r="E238" s="874"/>
      <c r="F238" s="874"/>
      <c r="G238" s="874"/>
      <c r="H238" s="874"/>
      <c r="I238" s="874"/>
      <c r="J238" s="874"/>
      <c r="K238" s="874"/>
      <c r="L238" s="874"/>
      <c r="M238" s="874"/>
      <c r="N238" s="874"/>
      <c r="O238" s="874"/>
      <c r="P238" s="874"/>
      <c r="Q238" s="874"/>
      <c r="R238" s="874"/>
      <c r="S238" s="874"/>
      <c r="T238" s="874"/>
      <c r="U238" s="874"/>
      <c r="V238" s="874"/>
      <c r="W238" s="874"/>
      <c r="X238" s="874"/>
      <c r="Y238" s="874"/>
      <c r="Z238" s="876"/>
      <c r="AA238" s="874"/>
      <c r="AB238" s="874"/>
      <c r="AC238" s="874"/>
      <c r="AD238" s="874"/>
      <c r="AE238" s="874"/>
      <c r="AF238" s="874"/>
    </row>
    <row r="239" spans="1:32" x14ac:dyDescent="0.2">
      <c r="A239" s="872" t="s">
        <v>2993</v>
      </c>
      <c r="B239" s="874" t="s">
        <v>357</v>
      </c>
      <c r="C239" s="874" t="s">
        <v>1182</v>
      </c>
      <c r="D239" s="874"/>
      <c r="E239" s="874"/>
      <c r="F239" s="874"/>
      <c r="G239" s="874"/>
      <c r="H239" s="874"/>
      <c r="I239" s="874"/>
      <c r="J239" s="874"/>
      <c r="K239" s="874"/>
      <c r="L239" s="874"/>
      <c r="M239" s="874"/>
      <c r="N239" s="874"/>
      <c r="O239" s="874"/>
      <c r="P239" s="874"/>
      <c r="Q239" s="874"/>
      <c r="R239" s="874"/>
      <c r="S239" s="874"/>
      <c r="T239" s="874"/>
      <c r="U239" s="874"/>
      <c r="V239" s="874"/>
      <c r="W239" s="874"/>
      <c r="X239" s="874"/>
      <c r="Y239" s="874"/>
      <c r="Z239" s="876"/>
      <c r="AA239" s="874"/>
      <c r="AB239" s="874"/>
      <c r="AC239" s="874"/>
      <c r="AD239" s="874"/>
      <c r="AE239" s="874"/>
      <c r="AF239" s="874"/>
    </row>
    <row r="240" spans="1:32" x14ac:dyDescent="0.2">
      <c r="A240" s="872" t="s">
        <v>2994</v>
      </c>
      <c r="B240" s="874" t="s">
        <v>364</v>
      </c>
      <c r="C240" s="874" t="s">
        <v>1384</v>
      </c>
      <c r="D240" s="874"/>
      <c r="E240" s="874"/>
      <c r="F240" s="874"/>
      <c r="G240" s="874"/>
      <c r="H240" s="874"/>
      <c r="I240" s="874"/>
      <c r="J240" s="874"/>
      <c r="K240" s="874"/>
      <c r="L240" s="874"/>
      <c r="M240" s="874"/>
      <c r="N240" s="874"/>
      <c r="O240" s="874"/>
      <c r="P240" s="874"/>
      <c r="Q240" s="874"/>
      <c r="R240" s="874"/>
      <c r="S240" s="874"/>
      <c r="T240" s="874"/>
      <c r="U240" s="874"/>
      <c r="V240" s="874"/>
      <c r="W240" s="874"/>
      <c r="X240" s="874"/>
      <c r="Y240" s="874"/>
      <c r="Z240" s="876"/>
      <c r="AA240" s="874"/>
      <c r="AB240" s="874"/>
      <c r="AC240" s="874"/>
      <c r="AD240" s="874"/>
      <c r="AE240" s="874"/>
      <c r="AF240" s="874"/>
    </row>
    <row r="241" spans="1:32" x14ac:dyDescent="0.2">
      <c r="A241" s="872" t="s">
        <v>3679</v>
      </c>
      <c r="B241" s="874" t="s">
        <v>377</v>
      </c>
      <c r="C241" s="874" t="s">
        <v>1374</v>
      </c>
      <c r="D241" s="874" t="s">
        <v>1373</v>
      </c>
      <c r="E241" s="874" t="s">
        <v>1153</v>
      </c>
      <c r="F241" s="874" t="s">
        <v>1172</v>
      </c>
      <c r="G241" s="874" t="s">
        <v>1176</v>
      </c>
      <c r="H241" s="874" t="s">
        <v>1372</v>
      </c>
      <c r="I241" s="874" t="s">
        <v>1365</v>
      </c>
      <c r="J241" s="874" t="s">
        <v>1371</v>
      </c>
      <c r="K241" s="874" t="s">
        <v>1130</v>
      </c>
      <c r="L241" s="874" t="s">
        <v>1318</v>
      </c>
      <c r="M241" s="874" t="s">
        <v>2532</v>
      </c>
      <c r="N241" s="874" t="s">
        <v>2591</v>
      </c>
      <c r="O241" s="874" t="s">
        <v>1154</v>
      </c>
      <c r="P241" s="874" t="s">
        <v>2681</v>
      </c>
      <c r="Q241" s="874" t="s">
        <v>2682</v>
      </c>
      <c r="R241" s="874" t="s">
        <v>2663</v>
      </c>
      <c r="S241" s="874"/>
      <c r="T241" s="874"/>
      <c r="U241" s="874"/>
      <c r="V241" s="874"/>
      <c r="W241" s="874"/>
      <c r="X241" s="874"/>
      <c r="Y241" s="874"/>
      <c r="Z241" s="876"/>
      <c r="AA241" s="874"/>
      <c r="AB241" s="874"/>
      <c r="AC241" s="874"/>
      <c r="AD241" s="874"/>
      <c r="AE241" s="874"/>
      <c r="AF241" s="874"/>
    </row>
    <row r="242" spans="1:32" x14ac:dyDescent="0.2">
      <c r="A242" s="872" t="s">
        <v>2996</v>
      </c>
      <c r="B242" s="874" t="s">
        <v>379</v>
      </c>
      <c r="C242" s="874" t="s">
        <v>1293</v>
      </c>
      <c r="D242" s="874" t="s">
        <v>3597</v>
      </c>
      <c r="E242" s="874"/>
      <c r="F242" s="874"/>
      <c r="G242" s="874"/>
      <c r="H242" s="874"/>
      <c r="I242" s="874"/>
      <c r="J242" s="874"/>
      <c r="K242" s="874"/>
      <c r="L242" s="874"/>
      <c r="M242" s="874"/>
      <c r="N242" s="874"/>
      <c r="O242" s="874"/>
      <c r="P242" s="874"/>
      <c r="Q242" s="874"/>
      <c r="R242" s="874"/>
      <c r="S242" s="874"/>
      <c r="T242" s="874"/>
      <c r="U242" s="874"/>
      <c r="V242" s="874"/>
      <c r="W242" s="874"/>
      <c r="X242" s="874"/>
      <c r="Y242" s="874"/>
      <c r="Z242" s="876"/>
      <c r="AA242" s="874"/>
      <c r="AB242" s="874"/>
      <c r="AC242" s="874"/>
      <c r="AD242" s="874"/>
      <c r="AE242" s="874"/>
      <c r="AF242" s="874"/>
    </row>
    <row r="243" spans="1:32" x14ac:dyDescent="0.2">
      <c r="A243" s="872" t="s">
        <v>2997</v>
      </c>
      <c r="B243" s="874" t="s">
        <v>383</v>
      </c>
      <c r="C243" s="874" t="s">
        <v>1213</v>
      </c>
      <c r="D243" s="874" t="s">
        <v>1139</v>
      </c>
      <c r="E243" s="874" t="s">
        <v>1123</v>
      </c>
      <c r="F243" s="874" t="s">
        <v>1309</v>
      </c>
      <c r="G243" s="874" t="s">
        <v>1172</v>
      </c>
      <c r="H243" s="874" t="s">
        <v>2678</v>
      </c>
      <c r="I243" s="874" t="s">
        <v>1265</v>
      </c>
      <c r="J243" s="874"/>
      <c r="K243" s="874"/>
      <c r="L243" s="874"/>
      <c r="M243" s="874"/>
      <c r="N243" s="874"/>
      <c r="O243" s="874"/>
      <c r="P243" s="874"/>
      <c r="Q243" s="874"/>
      <c r="R243" s="874"/>
      <c r="S243" s="874"/>
      <c r="T243" s="874"/>
      <c r="U243" s="874"/>
      <c r="V243" s="874"/>
      <c r="W243" s="874"/>
      <c r="X243" s="874"/>
      <c r="Y243" s="874"/>
      <c r="Z243" s="876"/>
      <c r="AA243" s="874"/>
      <c r="AB243" s="874"/>
      <c r="AC243" s="874"/>
      <c r="AD243" s="874"/>
      <c r="AE243" s="874"/>
      <c r="AF243" s="874"/>
    </row>
    <row r="244" spans="1:32" x14ac:dyDescent="0.2">
      <c r="A244" s="872" t="s">
        <v>2998</v>
      </c>
      <c r="B244" s="874" t="s">
        <v>388</v>
      </c>
      <c r="C244" s="874" t="s">
        <v>1352</v>
      </c>
      <c r="D244" s="874"/>
      <c r="E244" s="874"/>
      <c r="F244" s="874"/>
      <c r="G244" s="874"/>
      <c r="H244" s="874"/>
      <c r="I244" s="874"/>
      <c r="J244" s="874"/>
      <c r="K244" s="874"/>
      <c r="L244" s="874"/>
      <c r="M244" s="874"/>
      <c r="N244" s="874"/>
      <c r="O244" s="874"/>
      <c r="P244" s="874"/>
      <c r="Q244" s="874"/>
      <c r="R244" s="874"/>
      <c r="S244" s="874"/>
      <c r="T244" s="874"/>
      <c r="U244" s="874"/>
      <c r="V244" s="874"/>
      <c r="W244" s="874"/>
      <c r="X244" s="874"/>
      <c r="Y244" s="874"/>
      <c r="Z244" s="876"/>
      <c r="AA244" s="874"/>
      <c r="AB244" s="874"/>
      <c r="AC244" s="874"/>
      <c r="AD244" s="874"/>
      <c r="AE244" s="874"/>
      <c r="AF244" s="874"/>
    </row>
    <row r="245" spans="1:32" x14ac:dyDescent="0.2">
      <c r="A245" s="872" t="s">
        <v>2999</v>
      </c>
      <c r="B245" s="874" t="s">
        <v>287</v>
      </c>
      <c r="C245" s="874" t="s">
        <v>1151</v>
      </c>
      <c r="D245" s="874" t="s">
        <v>1336</v>
      </c>
      <c r="E245" s="874" t="s">
        <v>1287</v>
      </c>
      <c r="F245" s="874"/>
      <c r="G245" s="874"/>
      <c r="H245" s="874"/>
      <c r="I245" s="874"/>
      <c r="J245" s="874"/>
      <c r="K245" s="874"/>
      <c r="L245" s="874"/>
      <c r="M245" s="874"/>
      <c r="N245" s="874"/>
      <c r="O245" s="874"/>
      <c r="P245" s="874"/>
      <c r="Q245" s="874"/>
      <c r="R245" s="874"/>
      <c r="S245" s="874"/>
      <c r="T245" s="874"/>
      <c r="U245" s="874"/>
      <c r="V245" s="874"/>
      <c r="W245" s="874"/>
      <c r="X245" s="874"/>
      <c r="Y245" s="874"/>
      <c r="Z245" s="876"/>
      <c r="AA245" s="874"/>
      <c r="AB245" s="874"/>
      <c r="AC245" s="874"/>
      <c r="AD245" s="874"/>
      <c r="AE245" s="874"/>
      <c r="AF245" s="874"/>
    </row>
    <row r="246" spans="1:32" x14ac:dyDescent="0.2">
      <c r="A246" s="872" t="s">
        <v>3000</v>
      </c>
      <c r="B246" s="874" t="s">
        <v>317</v>
      </c>
      <c r="C246" s="874" t="s">
        <v>1123</v>
      </c>
      <c r="D246" s="874" t="s">
        <v>1113</v>
      </c>
      <c r="E246" s="874" t="s">
        <v>1130</v>
      </c>
      <c r="F246" s="874" t="s">
        <v>1172</v>
      </c>
      <c r="G246" s="874" t="s">
        <v>2689</v>
      </c>
      <c r="H246" s="874" t="s">
        <v>2524</v>
      </c>
      <c r="I246" s="874" t="s">
        <v>1158</v>
      </c>
      <c r="J246" s="874" t="s">
        <v>1349</v>
      </c>
      <c r="K246" s="874"/>
      <c r="L246" s="874"/>
      <c r="M246" s="874"/>
      <c r="N246" s="874"/>
      <c r="O246" s="874"/>
      <c r="P246" s="874"/>
      <c r="Q246" s="874"/>
      <c r="R246" s="874"/>
      <c r="S246" s="874"/>
      <c r="T246" s="874"/>
      <c r="U246" s="874"/>
      <c r="V246" s="874"/>
      <c r="W246" s="874"/>
      <c r="X246" s="874"/>
      <c r="Y246" s="874"/>
      <c r="Z246" s="876"/>
      <c r="AA246" s="874"/>
      <c r="AB246" s="874"/>
      <c r="AC246" s="874"/>
      <c r="AD246" s="874"/>
      <c r="AE246" s="874"/>
      <c r="AF246" s="874"/>
    </row>
    <row r="247" spans="1:32" x14ac:dyDescent="0.2">
      <c r="A247" s="872" t="s">
        <v>3002</v>
      </c>
      <c r="B247" s="874" t="s">
        <v>338</v>
      </c>
      <c r="C247" s="874" t="s">
        <v>1404</v>
      </c>
      <c r="D247" s="874" t="s">
        <v>2594</v>
      </c>
      <c r="E247" s="874" t="s">
        <v>2593</v>
      </c>
      <c r="F247" s="874" t="s">
        <v>3663</v>
      </c>
      <c r="G247" s="874"/>
      <c r="H247" s="874"/>
      <c r="I247" s="874"/>
      <c r="J247" s="874"/>
      <c r="K247" s="874"/>
      <c r="L247" s="874"/>
      <c r="M247" s="874"/>
      <c r="N247" s="874"/>
      <c r="O247" s="874"/>
      <c r="P247" s="874"/>
      <c r="Q247" s="874"/>
      <c r="R247" s="874"/>
      <c r="S247" s="874"/>
      <c r="T247" s="874"/>
      <c r="U247" s="874"/>
      <c r="V247" s="874"/>
      <c r="W247" s="874"/>
      <c r="X247" s="874"/>
      <c r="Y247" s="874"/>
      <c r="Z247" s="876"/>
      <c r="AA247" s="874"/>
      <c r="AB247" s="874"/>
      <c r="AC247" s="874"/>
      <c r="AD247" s="874"/>
      <c r="AE247" s="874"/>
      <c r="AF247" s="874"/>
    </row>
    <row r="248" spans="1:32" x14ac:dyDescent="0.2">
      <c r="A248" s="872" t="s">
        <v>3003</v>
      </c>
      <c r="B248" s="874" t="s">
        <v>367</v>
      </c>
      <c r="C248" s="874" t="s">
        <v>1153</v>
      </c>
      <c r="D248" s="874"/>
      <c r="E248" s="874"/>
      <c r="F248" s="874"/>
      <c r="G248" s="874"/>
      <c r="H248" s="874"/>
      <c r="I248" s="874"/>
      <c r="J248" s="874"/>
      <c r="K248" s="874"/>
      <c r="L248" s="874"/>
      <c r="M248" s="874"/>
      <c r="N248" s="874"/>
      <c r="O248" s="874"/>
      <c r="P248" s="874"/>
      <c r="Q248" s="874"/>
      <c r="R248" s="874"/>
      <c r="S248" s="874"/>
      <c r="T248" s="874"/>
      <c r="U248" s="874"/>
      <c r="V248" s="874"/>
      <c r="W248" s="874"/>
      <c r="X248" s="874"/>
      <c r="Y248" s="874"/>
      <c r="Z248" s="876"/>
      <c r="AA248" s="874"/>
      <c r="AB248" s="874"/>
      <c r="AC248" s="874"/>
      <c r="AD248" s="874"/>
      <c r="AE248" s="874"/>
      <c r="AF248" s="874"/>
    </row>
    <row r="249" spans="1:32" x14ac:dyDescent="0.2">
      <c r="A249" s="872" t="s">
        <v>3004</v>
      </c>
      <c r="B249" s="874" t="s">
        <v>291</v>
      </c>
      <c r="C249" s="874" t="s">
        <v>1139</v>
      </c>
      <c r="D249" s="874" t="s">
        <v>1436</v>
      </c>
      <c r="E249" s="874"/>
      <c r="F249" s="874"/>
      <c r="G249" s="874"/>
      <c r="H249" s="874"/>
      <c r="I249" s="874"/>
      <c r="J249" s="874"/>
      <c r="K249" s="874"/>
      <c r="L249" s="874"/>
      <c r="M249" s="874"/>
      <c r="N249" s="874"/>
      <c r="O249" s="874"/>
      <c r="P249" s="874"/>
      <c r="Q249" s="874"/>
      <c r="R249" s="874"/>
      <c r="S249" s="874"/>
      <c r="T249" s="874"/>
      <c r="U249" s="874"/>
      <c r="V249" s="874"/>
      <c r="W249" s="874"/>
      <c r="X249" s="874"/>
      <c r="Y249" s="874"/>
      <c r="Z249" s="876"/>
      <c r="AA249" s="874"/>
      <c r="AB249" s="874"/>
      <c r="AC249" s="874"/>
      <c r="AD249" s="874"/>
      <c r="AE249" s="874"/>
      <c r="AF249" s="874"/>
    </row>
    <row r="250" spans="1:32" x14ac:dyDescent="0.2">
      <c r="A250" s="872" t="s">
        <v>3005</v>
      </c>
      <c r="B250" s="874" t="s">
        <v>322</v>
      </c>
      <c r="C250" s="874" t="s">
        <v>1163</v>
      </c>
      <c r="D250" s="874"/>
      <c r="E250" s="874"/>
      <c r="F250" s="874"/>
      <c r="G250" s="874"/>
      <c r="H250" s="874"/>
      <c r="I250" s="874"/>
      <c r="J250" s="874"/>
      <c r="K250" s="874"/>
      <c r="L250" s="874"/>
      <c r="M250" s="874"/>
      <c r="N250" s="874"/>
      <c r="O250" s="874"/>
      <c r="P250" s="874"/>
      <c r="Q250" s="874"/>
      <c r="R250" s="874"/>
      <c r="S250" s="874"/>
      <c r="T250" s="874"/>
      <c r="U250" s="874"/>
      <c r="V250" s="874"/>
      <c r="W250" s="874"/>
      <c r="X250" s="874"/>
      <c r="Y250" s="874"/>
      <c r="Z250" s="876"/>
      <c r="AA250" s="874"/>
      <c r="AB250" s="874"/>
      <c r="AC250" s="874"/>
      <c r="AD250" s="874"/>
      <c r="AE250" s="874"/>
      <c r="AF250" s="874"/>
    </row>
    <row r="251" spans="1:32" x14ac:dyDescent="0.2">
      <c r="A251" s="872" t="s">
        <v>3007</v>
      </c>
      <c r="B251" s="874" t="s">
        <v>282</v>
      </c>
      <c r="C251" s="874" t="s">
        <v>1448</v>
      </c>
      <c r="D251" s="874"/>
      <c r="E251" s="874"/>
      <c r="F251" s="874"/>
      <c r="G251" s="874"/>
      <c r="H251" s="874"/>
      <c r="I251" s="874"/>
      <c r="J251" s="874"/>
      <c r="K251" s="874"/>
      <c r="L251" s="874"/>
      <c r="M251" s="874"/>
      <c r="N251" s="874"/>
      <c r="O251" s="874"/>
      <c r="P251" s="874"/>
      <c r="Q251" s="874"/>
      <c r="R251" s="874"/>
      <c r="S251" s="874"/>
      <c r="T251" s="874"/>
      <c r="U251" s="874"/>
      <c r="V251" s="874"/>
      <c r="W251" s="874"/>
      <c r="X251" s="874"/>
      <c r="Y251" s="874"/>
      <c r="Z251" s="876"/>
      <c r="AA251" s="874"/>
      <c r="AB251" s="874"/>
      <c r="AC251" s="874"/>
      <c r="AD251" s="874"/>
      <c r="AE251" s="874"/>
      <c r="AF251" s="874"/>
    </row>
    <row r="252" spans="1:32" x14ac:dyDescent="0.2">
      <c r="A252" s="872" t="s">
        <v>3008</v>
      </c>
      <c r="B252" s="874" t="s">
        <v>352</v>
      </c>
      <c r="C252" s="874" t="s">
        <v>1154</v>
      </c>
      <c r="D252" s="874"/>
      <c r="E252" s="874"/>
      <c r="F252" s="874"/>
      <c r="G252" s="874"/>
      <c r="H252" s="874"/>
      <c r="I252" s="874"/>
      <c r="J252" s="874"/>
      <c r="K252" s="874"/>
      <c r="L252" s="874"/>
      <c r="M252" s="874"/>
      <c r="N252" s="874"/>
      <c r="O252" s="874"/>
      <c r="P252" s="874"/>
      <c r="Q252" s="874"/>
      <c r="R252" s="874"/>
      <c r="S252" s="874"/>
      <c r="T252" s="874"/>
      <c r="U252" s="874"/>
      <c r="V252" s="874"/>
      <c r="W252" s="874"/>
      <c r="X252" s="874"/>
      <c r="Y252" s="874"/>
      <c r="Z252" s="876"/>
      <c r="AA252" s="874"/>
      <c r="AB252" s="874"/>
      <c r="AC252" s="874"/>
      <c r="AD252" s="874"/>
      <c r="AE252" s="874"/>
      <c r="AF252" s="874"/>
    </row>
    <row r="253" spans="1:32" x14ac:dyDescent="0.2">
      <c r="A253" s="872" t="s">
        <v>3009</v>
      </c>
      <c r="B253" s="874" t="s">
        <v>694</v>
      </c>
      <c r="C253" s="874" t="s">
        <v>1110</v>
      </c>
      <c r="D253" s="874"/>
      <c r="E253" s="874"/>
      <c r="F253" s="874"/>
      <c r="G253" s="874"/>
      <c r="H253" s="874"/>
      <c r="I253" s="874"/>
      <c r="J253" s="874"/>
      <c r="K253" s="874"/>
      <c r="L253" s="874"/>
      <c r="M253" s="874"/>
      <c r="N253" s="874"/>
      <c r="O253" s="874"/>
      <c r="P253" s="874"/>
      <c r="Q253" s="874"/>
      <c r="R253" s="874"/>
      <c r="S253" s="874"/>
      <c r="T253" s="874"/>
      <c r="U253" s="874"/>
      <c r="V253" s="874"/>
      <c r="W253" s="874"/>
      <c r="X253" s="874"/>
      <c r="Y253" s="874"/>
      <c r="Z253" s="876"/>
      <c r="AA253" s="874"/>
      <c r="AB253" s="874"/>
      <c r="AC253" s="874"/>
      <c r="AD253" s="874"/>
      <c r="AE253" s="874"/>
      <c r="AF253" s="874"/>
    </row>
    <row r="254" spans="1:32" x14ac:dyDescent="0.2">
      <c r="A254" s="872" t="s">
        <v>3010</v>
      </c>
      <c r="B254" s="874" t="s">
        <v>692</v>
      </c>
      <c r="C254" s="874" t="s">
        <v>1112</v>
      </c>
      <c r="D254" s="874"/>
      <c r="E254" s="874"/>
      <c r="F254" s="874"/>
      <c r="G254" s="874"/>
      <c r="H254" s="874"/>
      <c r="I254" s="874"/>
      <c r="J254" s="874"/>
      <c r="K254" s="874"/>
      <c r="L254" s="874"/>
      <c r="M254" s="874"/>
      <c r="N254" s="874"/>
      <c r="O254" s="874"/>
      <c r="P254" s="874"/>
      <c r="Q254" s="874"/>
      <c r="R254" s="874"/>
      <c r="S254" s="874"/>
      <c r="T254" s="874"/>
      <c r="U254" s="874"/>
      <c r="V254" s="874"/>
      <c r="W254" s="874"/>
      <c r="X254" s="874"/>
      <c r="Y254" s="874"/>
      <c r="Z254" s="876"/>
      <c r="AA254" s="874"/>
      <c r="AB254" s="874"/>
      <c r="AC254" s="874"/>
      <c r="AD254" s="874"/>
      <c r="AE254" s="874"/>
      <c r="AF254" s="874"/>
    </row>
    <row r="255" spans="1:32" x14ac:dyDescent="0.2">
      <c r="A255" s="872" t="s">
        <v>3011</v>
      </c>
      <c r="B255" s="874" t="s">
        <v>308</v>
      </c>
      <c r="C255" s="874" t="s">
        <v>1184</v>
      </c>
      <c r="D255" s="874"/>
      <c r="E255" s="874"/>
      <c r="F255" s="874"/>
      <c r="G255" s="874"/>
      <c r="H255" s="874"/>
      <c r="I255" s="874"/>
      <c r="J255" s="874"/>
      <c r="K255" s="874"/>
      <c r="L255" s="874"/>
      <c r="M255" s="874"/>
      <c r="N255" s="874"/>
      <c r="O255" s="874"/>
      <c r="P255" s="874"/>
      <c r="Q255" s="874"/>
      <c r="R255" s="874"/>
      <c r="S255" s="874"/>
      <c r="T255" s="874"/>
      <c r="U255" s="874"/>
      <c r="V255" s="874"/>
      <c r="W255" s="874"/>
      <c r="X255" s="874"/>
      <c r="Y255" s="874"/>
      <c r="Z255" s="876"/>
      <c r="AA255" s="874"/>
      <c r="AB255" s="874"/>
      <c r="AC255" s="874"/>
      <c r="AD255" s="874"/>
      <c r="AE255" s="874"/>
      <c r="AF255" s="874"/>
    </row>
    <row r="256" spans="1:32" x14ac:dyDescent="0.2">
      <c r="A256" s="872" t="s">
        <v>3012</v>
      </c>
      <c r="B256" s="874" t="s">
        <v>333</v>
      </c>
      <c r="C256" s="874" t="s">
        <v>1408</v>
      </c>
      <c r="D256" s="874" t="s">
        <v>1153</v>
      </c>
      <c r="E256" s="874" t="s">
        <v>3638</v>
      </c>
      <c r="F256" s="874" t="s">
        <v>3586</v>
      </c>
      <c r="G256" s="874"/>
      <c r="H256" s="874"/>
      <c r="I256" s="874"/>
      <c r="J256" s="874"/>
      <c r="K256" s="874"/>
      <c r="L256" s="874"/>
      <c r="M256" s="874"/>
      <c r="N256" s="874"/>
      <c r="O256" s="874"/>
      <c r="P256" s="874"/>
      <c r="Q256" s="874"/>
      <c r="R256" s="874"/>
      <c r="S256" s="874"/>
      <c r="T256" s="874"/>
      <c r="U256" s="874"/>
      <c r="V256" s="874"/>
      <c r="W256" s="874"/>
      <c r="X256" s="874"/>
      <c r="Y256" s="874"/>
      <c r="Z256" s="876"/>
      <c r="AA256" s="874"/>
      <c r="AB256" s="874"/>
      <c r="AC256" s="874"/>
      <c r="AD256" s="874"/>
      <c r="AE256" s="874"/>
      <c r="AF256" s="874"/>
    </row>
    <row r="257" spans="1:32" x14ac:dyDescent="0.2">
      <c r="A257" s="872" t="s">
        <v>3014</v>
      </c>
      <c r="B257" s="874" t="s">
        <v>693</v>
      </c>
      <c r="C257" s="874" t="s">
        <v>1111</v>
      </c>
      <c r="D257" s="874"/>
      <c r="E257" s="874"/>
      <c r="F257" s="874"/>
      <c r="G257" s="874"/>
      <c r="H257" s="874"/>
      <c r="I257" s="874"/>
      <c r="J257" s="874"/>
      <c r="K257" s="874"/>
      <c r="L257" s="874"/>
      <c r="M257" s="874"/>
      <c r="N257" s="874"/>
      <c r="O257" s="874"/>
      <c r="P257" s="874"/>
      <c r="Q257" s="874"/>
      <c r="R257" s="874"/>
      <c r="S257" s="874"/>
      <c r="T257" s="874"/>
      <c r="U257" s="874"/>
      <c r="V257" s="874"/>
      <c r="W257" s="874"/>
      <c r="X257" s="874"/>
      <c r="Y257" s="874"/>
      <c r="Z257" s="876"/>
      <c r="AA257" s="874"/>
      <c r="AB257" s="874"/>
      <c r="AC257" s="874"/>
      <c r="AD257" s="874"/>
      <c r="AE257" s="874"/>
      <c r="AF257" s="874"/>
    </row>
    <row r="258" spans="1:32" x14ac:dyDescent="0.2">
      <c r="A258" s="872" t="s">
        <v>3015</v>
      </c>
      <c r="B258" s="874" t="s">
        <v>289</v>
      </c>
      <c r="C258" s="874" t="s">
        <v>1441</v>
      </c>
      <c r="D258" s="874"/>
      <c r="E258" s="874"/>
      <c r="F258" s="874"/>
      <c r="G258" s="874"/>
      <c r="H258" s="874"/>
      <c r="I258" s="874"/>
      <c r="J258" s="874"/>
      <c r="K258" s="874"/>
      <c r="L258" s="874"/>
      <c r="M258" s="874"/>
      <c r="N258" s="874"/>
      <c r="O258" s="874"/>
      <c r="P258" s="874"/>
      <c r="Q258" s="874"/>
      <c r="R258" s="874"/>
      <c r="S258" s="874"/>
      <c r="T258" s="874"/>
      <c r="U258" s="874"/>
      <c r="V258" s="874"/>
      <c r="W258" s="874"/>
      <c r="X258" s="874"/>
      <c r="Y258" s="874"/>
      <c r="Z258" s="876"/>
      <c r="AA258" s="874"/>
      <c r="AB258" s="874"/>
      <c r="AC258" s="874"/>
      <c r="AD258" s="874"/>
      <c r="AE258" s="874"/>
      <c r="AF258" s="874"/>
    </row>
    <row r="259" spans="1:32" x14ac:dyDescent="0.2">
      <c r="A259" s="872" t="s">
        <v>3016</v>
      </c>
      <c r="B259" s="874" t="s">
        <v>372</v>
      </c>
      <c r="C259" s="874" t="s">
        <v>1381</v>
      </c>
      <c r="D259" s="874"/>
      <c r="E259" s="874"/>
      <c r="F259" s="874"/>
      <c r="G259" s="874"/>
      <c r="H259" s="874"/>
      <c r="I259" s="874"/>
      <c r="J259" s="874"/>
      <c r="K259" s="874"/>
      <c r="L259" s="874"/>
      <c r="M259" s="874"/>
      <c r="N259" s="874"/>
      <c r="O259" s="874"/>
      <c r="P259" s="874"/>
      <c r="Q259" s="874"/>
      <c r="R259" s="874"/>
      <c r="S259" s="874"/>
      <c r="T259" s="874"/>
      <c r="U259" s="874"/>
      <c r="V259" s="874"/>
      <c r="W259" s="874"/>
      <c r="X259" s="874"/>
      <c r="Y259" s="874"/>
      <c r="Z259" s="876"/>
      <c r="AA259" s="874"/>
      <c r="AB259" s="874"/>
      <c r="AC259" s="874"/>
      <c r="AD259" s="874"/>
      <c r="AE259" s="874"/>
      <c r="AF259" s="874"/>
    </row>
    <row r="260" spans="1:32" x14ac:dyDescent="0.2">
      <c r="A260" s="872" t="s">
        <v>3017</v>
      </c>
      <c r="B260" s="874" t="s">
        <v>281</v>
      </c>
      <c r="C260" s="874" t="s">
        <v>1241</v>
      </c>
      <c r="D260" s="874"/>
      <c r="E260" s="874"/>
      <c r="F260" s="874"/>
      <c r="G260" s="874"/>
      <c r="H260" s="874"/>
      <c r="I260" s="874"/>
      <c r="J260" s="874"/>
      <c r="K260" s="874"/>
      <c r="L260" s="874"/>
      <c r="M260" s="874"/>
      <c r="N260" s="874"/>
      <c r="O260" s="874"/>
      <c r="P260" s="874"/>
      <c r="Q260" s="874"/>
      <c r="R260" s="874"/>
      <c r="S260" s="874"/>
      <c r="T260" s="874"/>
      <c r="U260" s="874"/>
      <c r="V260" s="874"/>
      <c r="W260" s="874"/>
      <c r="X260" s="874"/>
      <c r="Y260" s="874"/>
      <c r="Z260" s="876"/>
      <c r="AA260" s="874"/>
      <c r="AB260" s="874"/>
      <c r="AC260" s="874"/>
      <c r="AD260" s="874"/>
      <c r="AE260" s="874"/>
      <c r="AF260" s="874"/>
    </row>
    <row r="261" spans="1:32" x14ac:dyDescent="0.2">
      <c r="A261" s="872" t="s">
        <v>3019</v>
      </c>
      <c r="B261" s="874" t="s">
        <v>370</v>
      </c>
      <c r="C261" s="874" t="s">
        <v>1382</v>
      </c>
      <c r="D261" s="874"/>
      <c r="E261" s="874"/>
      <c r="F261" s="874"/>
      <c r="G261" s="874"/>
      <c r="H261" s="874"/>
      <c r="I261" s="874"/>
      <c r="J261" s="874"/>
      <c r="K261" s="874"/>
      <c r="L261" s="874"/>
      <c r="M261" s="874"/>
      <c r="N261" s="874"/>
      <c r="O261" s="874"/>
      <c r="P261" s="874"/>
      <c r="Q261" s="874"/>
      <c r="R261" s="874"/>
      <c r="S261" s="874"/>
      <c r="T261" s="874"/>
      <c r="U261" s="874"/>
      <c r="V261" s="874"/>
      <c r="W261" s="874"/>
      <c r="X261" s="874"/>
      <c r="Y261" s="874"/>
      <c r="Z261" s="876"/>
      <c r="AA261" s="874"/>
      <c r="AB261" s="874"/>
      <c r="AC261" s="874"/>
      <c r="AD261" s="874"/>
      <c r="AE261" s="874"/>
      <c r="AF261" s="874"/>
    </row>
    <row r="262" spans="1:32" x14ac:dyDescent="0.2">
      <c r="A262" s="872" t="s">
        <v>3020</v>
      </c>
      <c r="B262" s="874" t="s">
        <v>2356</v>
      </c>
      <c r="C262" s="874" t="s">
        <v>1341</v>
      </c>
      <c r="D262" s="874"/>
      <c r="E262" s="874"/>
      <c r="F262" s="874"/>
      <c r="G262" s="874"/>
      <c r="H262" s="874"/>
      <c r="I262" s="874"/>
      <c r="J262" s="874"/>
      <c r="K262" s="874"/>
      <c r="L262" s="874"/>
      <c r="M262" s="874"/>
      <c r="N262" s="874"/>
      <c r="O262" s="874"/>
      <c r="P262" s="874"/>
      <c r="Q262" s="874"/>
      <c r="R262" s="874"/>
      <c r="S262" s="874"/>
      <c r="T262" s="874"/>
      <c r="U262" s="874"/>
      <c r="V262" s="874"/>
      <c r="W262" s="874"/>
      <c r="X262" s="874"/>
      <c r="Y262" s="874"/>
      <c r="Z262" s="876"/>
      <c r="AA262" s="874"/>
      <c r="AB262" s="874"/>
      <c r="AC262" s="874"/>
      <c r="AD262" s="874"/>
      <c r="AE262" s="874"/>
      <c r="AF262" s="874"/>
    </row>
    <row r="263" spans="1:32" x14ac:dyDescent="0.2">
      <c r="A263" s="872" t="s">
        <v>3022</v>
      </c>
      <c r="B263" s="874" t="s">
        <v>331</v>
      </c>
      <c r="C263" s="874" t="s">
        <v>1153</v>
      </c>
      <c r="D263" s="874" t="s">
        <v>1220</v>
      </c>
      <c r="E263" s="874"/>
      <c r="F263" s="874"/>
      <c r="G263" s="874"/>
      <c r="H263" s="874"/>
      <c r="I263" s="874"/>
      <c r="J263" s="874"/>
      <c r="K263" s="874"/>
      <c r="L263" s="874"/>
      <c r="M263" s="874"/>
      <c r="N263" s="874"/>
      <c r="O263" s="874"/>
      <c r="P263" s="874"/>
      <c r="Q263" s="874"/>
      <c r="R263" s="874"/>
      <c r="S263" s="874"/>
      <c r="T263" s="874"/>
      <c r="U263" s="874"/>
      <c r="V263" s="874"/>
      <c r="W263" s="874"/>
      <c r="X263" s="874"/>
      <c r="Y263" s="874"/>
      <c r="Z263" s="876"/>
      <c r="AA263" s="874"/>
      <c r="AB263" s="874"/>
      <c r="AC263" s="874"/>
      <c r="AD263" s="874"/>
      <c r="AE263" s="874"/>
      <c r="AF263" s="874"/>
    </row>
    <row r="264" spans="1:32" x14ac:dyDescent="0.2">
      <c r="A264" s="872" t="s">
        <v>3023</v>
      </c>
      <c r="B264" s="874" t="s">
        <v>339</v>
      </c>
      <c r="C264" s="874" t="s">
        <v>1395</v>
      </c>
      <c r="D264" s="874" t="s">
        <v>1132</v>
      </c>
      <c r="E264" s="874"/>
      <c r="F264" s="874"/>
      <c r="G264" s="874"/>
      <c r="H264" s="874"/>
      <c r="I264" s="874"/>
      <c r="J264" s="874"/>
      <c r="K264" s="874"/>
      <c r="L264" s="874"/>
      <c r="M264" s="874"/>
      <c r="N264" s="874"/>
      <c r="O264" s="874"/>
      <c r="P264" s="874"/>
      <c r="Q264" s="874"/>
      <c r="R264" s="874"/>
      <c r="S264" s="874"/>
      <c r="T264" s="874"/>
      <c r="U264" s="874"/>
      <c r="V264" s="874"/>
      <c r="W264" s="874"/>
      <c r="X264" s="874"/>
      <c r="Y264" s="874"/>
      <c r="Z264" s="876"/>
      <c r="AA264" s="874"/>
      <c r="AB264" s="874"/>
      <c r="AC264" s="874"/>
      <c r="AD264" s="874"/>
      <c r="AE264" s="874"/>
      <c r="AF264" s="874"/>
    </row>
    <row r="265" spans="1:32" x14ac:dyDescent="0.2">
      <c r="A265" s="872" t="s">
        <v>3024</v>
      </c>
      <c r="B265" s="874" t="s">
        <v>397</v>
      </c>
      <c r="C265" s="874" t="s">
        <v>1338</v>
      </c>
      <c r="D265" s="874"/>
      <c r="E265" s="874"/>
      <c r="F265" s="874"/>
      <c r="G265" s="874"/>
      <c r="H265" s="874"/>
      <c r="I265" s="874"/>
      <c r="J265" s="874"/>
      <c r="K265" s="874"/>
      <c r="L265" s="874"/>
      <c r="M265" s="874"/>
      <c r="N265" s="874"/>
      <c r="O265" s="874"/>
      <c r="P265" s="874"/>
      <c r="Q265" s="874"/>
      <c r="R265" s="874"/>
      <c r="S265" s="874"/>
      <c r="T265" s="874"/>
      <c r="U265" s="874"/>
      <c r="V265" s="874"/>
      <c r="W265" s="874"/>
      <c r="X265" s="874"/>
      <c r="Y265" s="874"/>
      <c r="Z265" s="876"/>
      <c r="AA265" s="874"/>
      <c r="AB265" s="874"/>
      <c r="AC265" s="874"/>
      <c r="AD265" s="874"/>
      <c r="AE265" s="874"/>
      <c r="AF265" s="874"/>
    </row>
    <row r="266" spans="1:32" x14ac:dyDescent="0.2">
      <c r="A266" s="872" t="s">
        <v>3025</v>
      </c>
      <c r="B266" s="874" t="s">
        <v>2549</v>
      </c>
      <c r="C266" s="874" t="s">
        <v>3657</v>
      </c>
      <c r="D266" s="874"/>
      <c r="E266" s="874"/>
      <c r="F266" s="874"/>
      <c r="G266" s="874"/>
      <c r="H266" s="874"/>
      <c r="I266" s="874"/>
      <c r="J266" s="874"/>
      <c r="K266" s="874"/>
      <c r="L266" s="874"/>
      <c r="M266" s="874"/>
      <c r="N266" s="874"/>
      <c r="O266" s="874"/>
      <c r="P266" s="874"/>
      <c r="Q266" s="874"/>
      <c r="R266" s="874"/>
      <c r="S266" s="874"/>
      <c r="T266" s="874"/>
      <c r="U266" s="874"/>
      <c r="V266" s="874"/>
      <c r="W266" s="874"/>
      <c r="X266" s="874"/>
      <c r="Y266" s="874"/>
      <c r="Z266" s="876"/>
      <c r="AA266" s="874"/>
      <c r="AB266" s="874"/>
      <c r="AC266" s="874"/>
      <c r="AD266" s="874"/>
      <c r="AE266" s="874"/>
      <c r="AF266" s="874"/>
    </row>
    <row r="267" spans="1:32" x14ac:dyDescent="0.2">
      <c r="A267" s="872" t="s">
        <v>3027</v>
      </c>
      <c r="B267" s="874" t="s">
        <v>299</v>
      </c>
      <c r="C267" s="874" t="s">
        <v>1427</v>
      </c>
      <c r="D267" s="874"/>
      <c r="E267" s="874"/>
      <c r="F267" s="874"/>
      <c r="G267" s="874"/>
      <c r="H267" s="874"/>
      <c r="I267" s="874"/>
      <c r="J267" s="874"/>
      <c r="K267" s="874"/>
      <c r="L267" s="874"/>
      <c r="M267" s="874"/>
      <c r="N267" s="874"/>
      <c r="O267" s="874"/>
      <c r="P267" s="874"/>
      <c r="Q267" s="874"/>
      <c r="R267" s="874"/>
      <c r="S267" s="874"/>
      <c r="T267" s="874"/>
      <c r="U267" s="874"/>
      <c r="V267" s="874"/>
      <c r="W267" s="874"/>
      <c r="X267" s="874"/>
      <c r="Y267" s="874"/>
      <c r="Z267" s="876"/>
      <c r="AA267" s="874"/>
      <c r="AB267" s="874"/>
      <c r="AC267" s="874"/>
      <c r="AD267" s="874"/>
      <c r="AE267" s="874"/>
      <c r="AF267" s="874"/>
    </row>
    <row r="268" spans="1:32" x14ac:dyDescent="0.2">
      <c r="A268" s="872" t="s">
        <v>3028</v>
      </c>
      <c r="B268" s="874" t="s">
        <v>3729</v>
      </c>
      <c r="C268" s="874" t="s">
        <v>3780</v>
      </c>
      <c r="D268" s="874" t="s">
        <v>3662</v>
      </c>
      <c r="E268" s="874"/>
      <c r="F268" s="874"/>
      <c r="G268" s="874"/>
      <c r="H268" s="874"/>
      <c r="I268" s="874"/>
      <c r="J268" s="874"/>
      <c r="K268" s="874"/>
      <c r="L268" s="874"/>
      <c r="M268" s="874"/>
      <c r="N268" s="874"/>
      <c r="O268" s="874"/>
      <c r="P268" s="874"/>
      <c r="Q268" s="874"/>
      <c r="R268" s="874"/>
      <c r="S268" s="874"/>
      <c r="T268" s="874"/>
      <c r="U268" s="874"/>
      <c r="V268" s="874"/>
      <c r="W268" s="874"/>
      <c r="X268" s="874"/>
      <c r="Y268" s="874"/>
      <c r="Z268" s="876"/>
      <c r="AA268" s="874"/>
      <c r="AB268" s="874"/>
      <c r="AC268" s="874"/>
      <c r="AD268" s="874"/>
      <c r="AE268" s="874"/>
      <c r="AF268" s="874"/>
    </row>
    <row r="269" spans="1:32" x14ac:dyDescent="0.2">
      <c r="A269" s="872" t="s">
        <v>3029</v>
      </c>
      <c r="B269" s="874" t="s">
        <v>328</v>
      </c>
      <c r="C269" s="874" t="s">
        <v>1213</v>
      </c>
      <c r="D269" s="874" t="s">
        <v>2526</v>
      </c>
      <c r="E269" s="874"/>
      <c r="F269" s="874"/>
      <c r="G269" s="874"/>
      <c r="H269" s="874"/>
      <c r="I269" s="874"/>
      <c r="J269" s="874"/>
      <c r="K269" s="874"/>
      <c r="L269" s="874"/>
      <c r="M269" s="874"/>
      <c r="N269" s="874"/>
      <c r="O269" s="874"/>
      <c r="P269" s="874"/>
      <c r="Q269" s="874"/>
      <c r="R269" s="874"/>
      <c r="S269" s="874"/>
      <c r="T269" s="874"/>
      <c r="U269" s="874"/>
      <c r="V269" s="874"/>
      <c r="W269" s="874"/>
      <c r="X269" s="874"/>
      <c r="Y269" s="874"/>
      <c r="Z269" s="876"/>
      <c r="AA269" s="874"/>
      <c r="AB269" s="874"/>
      <c r="AC269" s="874"/>
      <c r="AD269" s="874"/>
      <c r="AE269" s="874"/>
      <c r="AF269" s="874"/>
    </row>
    <row r="270" spans="1:32" x14ac:dyDescent="0.2">
      <c r="A270" s="872" t="s">
        <v>3030</v>
      </c>
      <c r="B270" s="874" t="s">
        <v>34</v>
      </c>
      <c r="C270" s="874" t="s">
        <v>1619</v>
      </c>
      <c r="D270" s="874" t="s">
        <v>1172</v>
      </c>
      <c r="E270" s="874" t="s">
        <v>2578</v>
      </c>
      <c r="F270" s="874" t="s">
        <v>1618</v>
      </c>
      <c r="G270" s="874" t="s">
        <v>1617</v>
      </c>
      <c r="H270" s="874" t="s">
        <v>3724</v>
      </c>
      <c r="I270" s="874"/>
      <c r="J270" s="874"/>
      <c r="K270" s="874"/>
      <c r="L270" s="874"/>
      <c r="M270" s="874"/>
      <c r="N270" s="874"/>
      <c r="O270" s="874"/>
      <c r="P270" s="874"/>
      <c r="Q270" s="874"/>
      <c r="R270" s="874"/>
      <c r="S270" s="874"/>
      <c r="T270" s="874"/>
      <c r="U270" s="874"/>
      <c r="V270" s="874"/>
      <c r="W270" s="874"/>
      <c r="X270" s="874"/>
      <c r="Y270" s="874"/>
      <c r="Z270" s="876"/>
      <c r="AA270" s="874"/>
      <c r="AB270" s="874"/>
      <c r="AC270" s="874"/>
      <c r="AD270" s="874"/>
      <c r="AE270" s="874"/>
      <c r="AF270" s="874"/>
    </row>
    <row r="271" spans="1:32" x14ac:dyDescent="0.2">
      <c r="A271" s="872" t="s">
        <v>3031</v>
      </c>
      <c r="B271" s="874" t="s">
        <v>85</v>
      </c>
      <c r="C271" s="874" t="s">
        <v>1538</v>
      </c>
      <c r="D271" s="874" t="s">
        <v>1255</v>
      </c>
      <c r="E271" s="874" t="s">
        <v>1537</v>
      </c>
      <c r="F271" s="874" t="s">
        <v>1536</v>
      </c>
      <c r="G271" s="874" t="s">
        <v>1535</v>
      </c>
      <c r="H271" s="874" t="s">
        <v>1534</v>
      </c>
      <c r="I271" s="874"/>
      <c r="J271" s="874"/>
      <c r="K271" s="874"/>
      <c r="L271" s="874"/>
      <c r="M271" s="874"/>
      <c r="N271" s="874"/>
      <c r="O271" s="874"/>
      <c r="P271" s="874"/>
      <c r="Q271" s="874"/>
      <c r="R271" s="874"/>
      <c r="S271" s="874"/>
      <c r="T271" s="874"/>
      <c r="U271" s="874"/>
      <c r="V271" s="874"/>
      <c r="W271" s="874"/>
      <c r="X271" s="874"/>
      <c r="Y271" s="874"/>
      <c r="Z271" s="876"/>
      <c r="AA271" s="874"/>
      <c r="AB271" s="874"/>
      <c r="AC271" s="874"/>
      <c r="AD271" s="874"/>
      <c r="AE271" s="874"/>
      <c r="AF271" s="874"/>
    </row>
    <row r="272" spans="1:32" x14ac:dyDescent="0.2">
      <c r="A272" s="872" t="s">
        <v>3032</v>
      </c>
      <c r="B272" s="874" t="s">
        <v>110</v>
      </c>
      <c r="C272" s="874" t="s">
        <v>1151</v>
      </c>
      <c r="D272" s="874" t="s">
        <v>1452</v>
      </c>
      <c r="E272" s="874" t="s">
        <v>1520</v>
      </c>
      <c r="F272" s="874" t="s">
        <v>1270</v>
      </c>
      <c r="G272" s="875" t="s">
        <v>1519</v>
      </c>
      <c r="H272" s="874" t="s">
        <v>2663</v>
      </c>
      <c r="I272" s="874"/>
      <c r="J272" s="874"/>
      <c r="K272" s="874"/>
      <c r="L272" s="874"/>
      <c r="M272" s="874"/>
      <c r="N272" s="874"/>
      <c r="O272" s="874"/>
      <c r="P272" s="874"/>
      <c r="Q272" s="874"/>
      <c r="R272" s="874"/>
      <c r="S272" s="874"/>
      <c r="T272" s="874"/>
      <c r="U272" s="874"/>
      <c r="V272" s="874"/>
      <c r="W272" s="874"/>
      <c r="X272" s="874"/>
      <c r="Y272" s="874"/>
      <c r="Z272" s="876"/>
      <c r="AA272" s="874"/>
      <c r="AB272" s="874"/>
      <c r="AC272" s="874"/>
      <c r="AD272" s="874"/>
      <c r="AE272" s="874"/>
      <c r="AF272" s="874"/>
    </row>
    <row r="273" spans="1:32" x14ac:dyDescent="0.2">
      <c r="A273" s="872" t="s">
        <v>3033</v>
      </c>
      <c r="B273" s="874" t="s">
        <v>109</v>
      </c>
      <c r="C273" s="874" t="s">
        <v>1502</v>
      </c>
      <c r="D273" s="874" t="s">
        <v>2590</v>
      </c>
      <c r="E273" s="874"/>
      <c r="F273" s="874"/>
      <c r="G273" s="874"/>
      <c r="H273" s="874"/>
      <c r="I273" s="874"/>
      <c r="J273" s="874"/>
      <c r="K273" s="874"/>
      <c r="L273" s="874"/>
      <c r="M273" s="874"/>
      <c r="N273" s="874"/>
      <c r="O273" s="874"/>
      <c r="P273" s="874"/>
      <c r="Q273" s="874"/>
      <c r="R273" s="874"/>
      <c r="S273" s="874"/>
      <c r="T273" s="874"/>
      <c r="U273" s="874"/>
      <c r="V273" s="874"/>
      <c r="W273" s="874"/>
      <c r="X273" s="874"/>
      <c r="Y273" s="874"/>
      <c r="Z273" s="876"/>
      <c r="AA273" s="874"/>
      <c r="AB273" s="874"/>
      <c r="AC273" s="874"/>
      <c r="AD273" s="874"/>
      <c r="AE273" s="874"/>
      <c r="AF273" s="874"/>
    </row>
    <row r="274" spans="1:32" x14ac:dyDescent="0.2">
      <c r="A274" s="872" t="s">
        <v>3034</v>
      </c>
      <c r="B274" s="874" t="s">
        <v>402</v>
      </c>
      <c r="C274" s="874" t="s">
        <v>2430</v>
      </c>
      <c r="D274" s="874" t="s">
        <v>1265</v>
      </c>
      <c r="E274" s="874"/>
      <c r="F274" s="874"/>
      <c r="G274" s="874"/>
      <c r="H274" s="874"/>
      <c r="I274" s="874"/>
      <c r="J274" s="874"/>
      <c r="K274" s="874"/>
      <c r="L274" s="874"/>
      <c r="M274" s="874"/>
      <c r="N274" s="874"/>
      <c r="O274" s="874"/>
      <c r="P274" s="874"/>
      <c r="Q274" s="874"/>
      <c r="R274" s="874"/>
      <c r="S274" s="874"/>
      <c r="T274" s="874"/>
      <c r="U274" s="874"/>
      <c r="V274" s="874"/>
      <c r="W274" s="874"/>
      <c r="X274" s="874"/>
      <c r="Y274" s="874"/>
      <c r="Z274" s="876"/>
      <c r="AA274" s="874"/>
      <c r="AB274" s="874"/>
      <c r="AC274" s="874"/>
      <c r="AD274" s="874"/>
      <c r="AE274" s="874"/>
      <c r="AF274" s="874"/>
    </row>
    <row r="275" spans="1:32" x14ac:dyDescent="0.2">
      <c r="A275" s="872" t="s">
        <v>3035</v>
      </c>
      <c r="B275" s="874" t="s">
        <v>391</v>
      </c>
      <c r="C275" s="874" t="s">
        <v>1235</v>
      </c>
      <c r="D275" s="874" t="s">
        <v>1154</v>
      </c>
      <c r="E275" s="874" t="s">
        <v>1123</v>
      </c>
      <c r="F275" s="874" t="s">
        <v>1132</v>
      </c>
      <c r="G275" s="874" t="s">
        <v>1120</v>
      </c>
      <c r="H275" s="874" t="s">
        <v>1113</v>
      </c>
      <c r="I275" s="874" t="s">
        <v>1149</v>
      </c>
      <c r="J275" s="874" t="s">
        <v>1340</v>
      </c>
      <c r="K275" s="874"/>
      <c r="L275" s="874"/>
      <c r="M275" s="874"/>
      <c r="N275" s="874"/>
      <c r="O275" s="874"/>
      <c r="P275" s="874"/>
      <c r="Q275" s="874"/>
      <c r="R275" s="874"/>
      <c r="S275" s="874"/>
      <c r="T275" s="874"/>
      <c r="U275" s="874"/>
      <c r="V275" s="874"/>
      <c r="W275" s="874"/>
      <c r="X275" s="874"/>
      <c r="Y275" s="874"/>
      <c r="Z275" s="876"/>
      <c r="AA275" s="874"/>
      <c r="AB275" s="874"/>
      <c r="AC275" s="874"/>
      <c r="AD275" s="874"/>
      <c r="AE275" s="874"/>
      <c r="AF275" s="874"/>
    </row>
    <row r="276" spans="1:32" x14ac:dyDescent="0.2">
      <c r="A276" s="872" t="s">
        <v>3036</v>
      </c>
      <c r="B276" s="874" t="s">
        <v>395</v>
      </c>
      <c r="C276" s="874" t="s">
        <v>1130</v>
      </c>
      <c r="D276" s="874" t="s">
        <v>1123</v>
      </c>
      <c r="E276" s="874" t="s">
        <v>1113</v>
      </c>
      <c r="F276" s="874" t="s">
        <v>1132</v>
      </c>
      <c r="G276" s="874" t="s">
        <v>2318</v>
      </c>
      <c r="H276" s="874"/>
      <c r="I276" s="874"/>
      <c r="J276" s="874"/>
      <c r="K276" s="874"/>
      <c r="L276" s="874"/>
      <c r="M276" s="874"/>
      <c r="N276" s="874"/>
      <c r="O276" s="874"/>
      <c r="P276" s="874"/>
      <c r="Q276" s="874"/>
      <c r="R276" s="874"/>
      <c r="S276" s="874"/>
      <c r="T276" s="874"/>
      <c r="U276" s="874"/>
      <c r="V276" s="874"/>
      <c r="W276" s="874"/>
      <c r="X276" s="874"/>
      <c r="Y276" s="874"/>
      <c r="Z276" s="876"/>
      <c r="AA276" s="874"/>
      <c r="AB276" s="874"/>
      <c r="AC276" s="874"/>
      <c r="AD276" s="874"/>
      <c r="AE276" s="874"/>
      <c r="AF276" s="874"/>
    </row>
    <row r="277" spans="1:32" x14ac:dyDescent="0.2">
      <c r="A277" s="872" t="s">
        <v>3037</v>
      </c>
      <c r="B277" s="874" t="s">
        <v>405</v>
      </c>
      <c r="C277" s="874" t="s">
        <v>1147</v>
      </c>
      <c r="D277" s="874" t="s">
        <v>1130</v>
      </c>
      <c r="E277" s="874"/>
      <c r="F277" s="874"/>
      <c r="G277" s="874"/>
      <c r="H277" s="874"/>
      <c r="I277" s="874"/>
      <c r="J277" s="874"/>
      <c r="K277" s="874"/>
      <c r="L277" s="874"/>
      <c r="M277" s="874"/>
      <c r="N277" s="874"/>
      <c r="O277" s="874"/>
      <c r="P277" s="874"/>
      <c r="Q277" s="874"/>
      <c r="R277" s="874"/>
      <c r="S277" s="874"/>
      <c r="T277" s="874"/>
      <c r="U277" s="874"/>
      <c r="V277" s="874"/>
      <c r="W277" s="874"/>
      <c r="X277" s="874"/>
      <c r="Y277" s="874"/>
      <c r="Z277" s="876"/>
      <c r="AA277" s="874"/>
      <c r="AB277" s="874"/>
      <c r="AC277" s="874"/>
      <c r="AD277" s="874"/>
      <c r="AE277" s="874"/>
      <c r="AF277" s="874"/>
    </row>
    <row r="278" spans="1:32" x14ac:dyDescent="0.2">
      <c r="A278" s="872" t="s">
        <v>3038</v>
      </c>
      <c r="B278" s="874" t="s">
        <v>409</v>
      </c>
      <c r="C278" s="874" t="s">
        <v>1182</v>
      </c>
      <c r="D278" s="874" t="s">
        <v>1335</v>
      </c>
      <c r="E278" s="874" t="s">
        <v>1146</v>
      </c>
      <c r="F278" s="874"/>
      <c r="G278" s="874"/>
      <c r="H278" s="874"/>
      <c r="I278" s="874"/>
      <c r="J278" s="874"/>
      <c r="K278" s="874"/>
      <c r="L278" s="874"/>
      <c r="M278" s="874"/>
      <c r="N278" s="874"/>
      <c r="O278" s="874"/>
      <c r="P278" s="874"/>
      <c r="Q278" s="874"/>
      <c r="R278" s="874"/>
      <c r="S278" s="874"/>
      <c r="T278" s="874"/>
      <c r="U278" s="874"/>
      <c r="V278" s="874"/>
      <c r="W278" s="874"/>
      <c r="X278" s="874"/>
      <c r="Y278" s="874"/>
      <c r="Z278" s="876"/>
      <c r="AA278" s="874"/>
      <c r="AB278" s="874"/>
      <c r="AC278" s="874"/>
      <c r="AD278" s="874"/>
      <c r="AE278" s="874"/>
      <c r="AF278" s="874"/>
    </row>
    <row r="279" spans="1:32" x14ac:dyDescent="0.2">
      <c r="A279" s="872" t="s">
        <v>3041</v>
      </c>
      <c r="B279" s="874" t="s">
        <v>400</v>
      </c>
      <c r="C279" s="874" t="s">
        <v>1337</v>
      </c>
      <c r="D279" s="874"/>
      <c r="E279" s="874"/>
      <c r="F279" s="874"/>
      <c r="G279" s="874"/>
      <c r="H279" s="874"/>
      <c r="I279" s="874"/>
      <c r="J279" s="874"/>
      <c r="K279" s="874"/>
      <c r="L279" s="874"/>
      <c r="M279" s="874"/>
      <c r="N279" s="874"/>
      <c r="O279" s="874"/>
      <c r="P279" s="874"/>
      <c r="Q279" s="874"/>
      <c r="R279" s="874"/>
      <c r="S279" s="874"/>
      <c r="T279" s="874"/>
      <c r="U279" s="874"/>
      <c r="V279" s="874"/>
      <c r="W279" s="874"/>
      <c r="X279" s="874"/>
      <c r="Y279" s="874"/>
      <c r="Z279" s="876"/>
      <c r="AA279" s="874"/>
      <c r="AB279" s="874"/>
      <c r="AC279" s="874"/>
      <c r="AD279" s="874"/>
      <c r="AE279" s="874"/>
      <c r="AF279" s="874"/>
    </row>
    <row r="280" spans="1:32" x14ac:dyDescent="0.2">
      <c r="A280" s="872" t="s">
        <v>3042</v>
      </c>
      <c r="B280" s="874" t="s">
        <v>413</v>
      </c>
      <c r="C280" s="874" t="s">
        <v>2589</v>
      </c>
      <c r="D280" s="874"/>
      <c r="E280" s="874"/>
      <c r="F280" s="874"/>
      <c r="G280" s="874"/>
      <c r="H280" s="874"/>
      <c r="I280" s="874"/>
      <c r="J280" s="874"/>
      <c r="K280" s="874"/>
      <c r="L280" s="874"/>
      <c r="M280" s="874"/>
      <c r="N280" s="874"/>
      <c r="O280" s="874"/>
      <c r="P280" s="874"/>
      <c r="Q280" s="874"/>
      <c r="R280" s="874"/>
      <c r="S280" s="874"/>
      <c r="T280" s="874"/>
      <c r="U280" s="874"/>
      <c r="V280" s="874"/>
      <c r="W280" s="874"/>
      <c r="X280" s="874"/>
      <c r="Y280" s="874"/>
      <c r="Z280" s="876"/>
      <c r="AA280" s="874"/>
      <c r="AB280" s="874"/>
      <c r="AC280" s="874"/>
      <c r="AD280" s="874"/>
      <c r="AE280" s="874"/>
      <c r="AF280" s="874"/>
    </row>
    <row r="281" spans="1:32" x14ac:dyDescent="0.2">
      <c r="A281" s="872" t="s">
        <v>3043</v>
      </c>
      <c r="B281" s="874" t="s">
        <v>390</v>
      </c>
      <c r="C281" s="874" t="s">
        <v>1343</v>
      </c>
      <c r="D281" s="874" t="s">
        <v>1342</v>
      </c>
      <c r="E281" s="874"/>
      <c r="F281" s="874"/>
      <c r="G281" s="874"/>
      <c r="H281" s="874"/>
      <c r="I281" s="874"/>
      <c r="J281" s="874"/>
      <c r="K281" s="874"/>
      <c r="L281" s="874"/>
      <c r="M281" s="874"/>
      <c r="N281" s="874"/>
      <c r="O281" s="874"/>
      <c r="P281" s="874"/>
      <c r="Q281" s="874"/>
      <c r="R281" s="874"/>
      <c r="S281" s="874"/>
      <c r="T281" s="874"/>
      <c r="U281" s="874"/>
      <c r="V281" s="874"/>
      <c r="W281" s="874"/>
      <c r="X281" s="874"/>
      <c r="Y281" s="874"/>
      <c r="Z281" s="876"/>
      <c r="AA281" s="874"/>
      <c r="AB281" s="874"/>
      <c r="AC281" s="874"/>
      <c r="AD281" s="874"/>
      <c r="AE281" s="874"/>
      <c r="AF281" s="874"/>
    </row>
    <row r="282" spans="1:32" x14ac:dyDescent="0.2">
      <c r="A282" s="872" t="s">
        <v>3044</v>
      </c>
      <c r="B282" s="874" t="s">
        <v>393</v>
      </c>
      <c r="C282" s="874" t="s">
        <v>1147</v>
      </c>
      <c r="D282" s="874"/>
      <c r="E282" s="874"/>
      <c r="F282" s="874"/>
      <c r="G282" s="874"/>
      <c r="H282" s="874"/>
      <c r="I282" s="874"/>
      <c r="J282" s="874"/>
      <c r="K282" s="874"/>
      <c r="L282" s="874"/>
      <c r="M282" s="874"/>
      <c r="N282" s="874"/>
      <c r="O282" s="874"/>
      <c r="P282" s="874"/>
      <c r="Q282" s="874"/>
      <c r="R282" s="874"/>
      <c r="S282" s="874"/>
      <c r="T282" s="874"/>
      <c r="U282" s="874"/>
      <c r="V282" s="874"/>
      <c r="W282" s="874"/>
      <c r="X282" s="874"/>
      <c r="Y282" s="874"/>
      <c r="Z282" s="876"/>
      <c r="AA282" s="874"/>
      <c r="AB282" s="874"/>
      <c r="AC282" s="874"/>
      <c r="AD282" s="874"/>
      <c r="AE282" s="874"/>
      <c r="AF282" s="874"/>
    </row>
    <row r="283" spans="1:32" x14ac:dyDescent="0.2">
      <c r="A283" s="872" t="s">
        <v>3045</v>
      </c>
      <c r="B283" s="874" t="s">
        <v>394</v>
      </c>
      <c r="C283" s="874" t="s">
        <v>1339</v>
      </c>
      <c r="D283" s="874"/>
      <c r="E283" s="874"/>
      <c r="F283" s="874"/>
      <c r="G283" s="874"/>
      <c r="H283" s="874"/>
      <c r="I283" s="874"/>
      <c r="J283" s="874"/>
      <c r="K283" s="874"/>
      <c r="L283" s="874"/>
      <c r="M283" s="874"/>
      <c r="N283" s="874"/>
      <c r="O283" s="874"/>
      <c r="P283" s="874"/>
      <c r="Q283" s="874"/>
      <c r="R283" s="874"/>
      <c r="S283" s="874"/>
      <c r="T283" s="874"/>
      <c r="U283" s="874"/>
      <c r="V283" s="874"/>
      <c r="W283" s="874"/>
      <c r="X283" s="874"/>
      <c r="Y283" s="874"/>
      <c r="Z283" s="876"/>
      <c r="AA283" s="874"/>
      <c r="AB283" s="874"/>
      <c r="AC283" s="874"/>
      <c r="AD283" s="874"/>
      <c r="AE283" s="874"/>
      <c r="AF283" s="874"/>
    </row>
    <row r="284" spans="1:32" x14ac:dyDescent="0.2">
      <c r="A284" s="872" t="s">
        <v>3046</v>
      </c>
      <c r="B284" s="874" t="s">
        <v>399</v>
      </c>
      <c r="C284" s="874" t="s">
        <v>1132</v>
      </c>
      <c r="D284" s="874"/>
      <c r="E284" s="874"/>
      <c r="F284" s="874"/>
      <c r="G284" s="874"/>
      <c r="H284" s="874"/>
      <c r="I284" s="874"/>
      <c r="J284" s="874"/>
      <c r="K284" s="874"/>
      <c r="L284" s="874"/>
      <c r="M284" s="874"/>
      <c r="N284" s="874"/>
      <c r="O284" s="874"/>
      <c r="P284" s="874"/>
      <c r="Q284" s="874"/>
      <c r="R284" s="874"/>
      <c r="S284" s="874"/>
      <c r="T284" s="874"/>
      <c r="U284" s="874"/>
      <c r="V284" s="874"/>
      <c r="W284" s="874"/>
      <c r="X284" s="874"/>
      <c r="Y284" s="874"/>
      <c r="Z284" s="876"/>
      <c r="AA284" s="874"/>
      <c r="AB284" s="874"/>
      <c r="AC284" s="874"/>
      <c r="AD284" s="874"/>
      <c r="AE284" s="874"/>
      <c r="AF284" s="874"/>
    </row>
    <row r="285" spans="1:32" x14ac:dyDescent="0.2">
      <c r="A285" s="872" t="s">
        <v>3047</v>
      </c>
      <c r="B285" s="874" t="s">
        <v>396</v>
      </c>
      <c r="C285" s="874" t="s">
        <v>1157</v>
      </c>
      <c r="D285" s="874" t="s">
        <v>3526</v>
      </c>
      <c r="E285" s="874"/>
      <c r="F285" s="874"/>
      <c r="G285" s="874"/>
      <c r="H285" s="874"/>
      <c r="I285" s="874"/>
      <c r="J285" s="874"/>
      <c r="K285" s="874"/>
      <c r="L285" s="874"/>
      <c r="M285" s="874"/>
      <c r="N285" s="874"/>
      <c r="O285" s="874"/>
      <c r="P285" s="874"/>
      <c r="Q285" s="874"/>
      <c r="R285" s="874"/>
      <c r="S285" s="874"/>
      <c r="T285" s="874"/>
      <c r="U285" s="874"/>
      <c r="V285" s="874"/>
      <c r="W285" s="874"/>
      <c r="X285" s="874"/>
      <c r="Y285" s="874"/>
      <c r="Z285" s="876"/>
      <c r="AA285" s="874"/>
      <c r="AB285" s="874"/>
      <c r="AC285" s="874"/>
      <c r="AD285" s="874"/>
      <c r="AE285" s="874"/>
      <c r="AF285" s="874"/>
    </row>
    <row r="286" spans="1:32" x14ac:dyDescent="0.2">
      <c r="A286" s="872" t="s">
        <v>3048</v>
      </c>
      <c r="B286" s="874" t="s">
        <v>404</v>
      </c>
      <c r="C286" s="874" t="s">
        <v>1182</v>
      </c>
      <c r="D286" s="874"/>
      <c r="E286" s="874"/>
      <c r="F286" s="874"/>
      <c r="G286" s="874"/>
      <c r="H286" s="874"/>
      <c r="I286" s="874"/>
      <c r="J286" s="874"/>
      <c r="K286" s="874"/>
      <c r="L286" s="874"/>
      <c r="M286" s="874"/>
      <c r="N286" s="874"/>
      <c r="O286" s="874"/>
      <c r="P286" s="874"/>
      <c r="Q286" s="874"/>
      <c r="R286" s="874"/>
      <c r="S286" s="874"/>
      <c r="T286" s="874"/>
      <c r="U286" s="874"/>
      <c r="V286" s="874"/>
      <c r="W286" s="874"/>
      <c r="X286" s="874"/>
      <c r="Y286" s="874"/>
      <c r="Z286" s="876"/>
      <c r="AA286" s="874"/>
      <c r="AB286" s="874"/>
      <c r="AC286" s="874"/>
      <c r="AD286" s="874"/>
      <c r="AE286" s="874"/>
      <c r="AF286" s="874"/>
    </row>
    <row r="287" spans="1:32" x14ac:dyDescent="0.2">
      <c r="A287" s="872" t="s">
        <v>3049</v>
      </c>
      <c r="B287" s="874" t="s">
        <v>403</v>
      </c>
      <c r="C287" s="874" t="s">
        <v>1151</v>
      </c>
      <c r="D287" s="874"/>
      <c r="E287" s="874"/>
      <c r="F287" s="874"/>
      <c r="G287" s="874"/>
      <c r="H287" s="874"/>
      <c r="I287" s="874"/>
      <c r="J287" s="874"/>
      <c r="K287" s="874"/>
      <c r="L287" s="874"/>
      <c r="M287" s="874"/>
      <c r="N287" s="874"/>
      <c r="O287" s="874"/>
      <c r="P287" s="874"/>
      <c r="Q287" s="874"/>
      <c r="R287" s="874"/>
      <c r="S287" s="874"/>
      <c r="T287" s="874"/>
      <c r="U287" s="874"/>
      <c r="V287" s="874"/>
      <c r="W287" s="874"/>
      <c r="X287" s="874"/>
      <c r="Y287" s="874"/>
      <c r="Z287" s="876"/>
      <c r="AA287" s="874"/>
      <c r="AB287" s="874"/>
      <c r="AC287" s="874"/>
      <c r="AD287" s="874"/>
      <c r="AE287" s="874"/>
      <c r="AF287" s="874"/>
    </row>
    <row r="288" spans="1:32" x14ac:dyDescent="0.2">
      <c r="A288" s="872" t="s">
        <v>3050</v>
      </c>
      <c r="B288" s="874" t="s">
        <v>392</v>
      </c>
      <c r="C288" s="874" t="s">
        <v>1132</v>
      </c>
      <c r="D288" s="874"/>
      <c r="E288" s="874"/>
      <c r="F288" s="874"/>
      <c r="G288" s="874"/>
      <c r="H288" s="874"/>
      <c r="I288" s="874"/>
      <c r="J288" s="874"/>
      <c r="K288" s="874"/>
      <c r="L288" s="874"/>
      <c r="M288" s="874"/>
      <c r="N288" s="874"/>
      <c r="O288" s="874"/>
      <c r="P288" s="874"/>
      <c r="Q288" s="874"/>
      <c r="R288" s="874"/>
      <c r="S288" s="874"/>
      <c r="T288" s="874"/>
      <c r="U288" s="874"/>
      <c r="V288" s="874"/>
      <c r="W288" s="874"/>
      <c r="X288" s="874"/>
      <c r="Y288" s="874"/>
      <c r="Z288" s="876"/>
      <c r="AA288" s="874"/>
      <c r="AB288" s="874"/>
      <c r="AC288" s="874"/>
      <c r="AD288" s="874"/>
      <c r="AE288" s="874"/>
      <c r="AF288" s="874"/>
    </row>
    <row r="289" spans="1:32" x14ac:dyDescent="0.2">
      <c r="A289" s="872" t="s">
        <v>3051</v>
      </c>
      <c r="B289" s="874" t="s">
        <v>401</v>
      </c>
      <c r="C289" s="874" t="s">
        <v>1182</v>
      </c>
      <c r="D289" s="874"/>
      <c r="E289" s="874"/>
      <c r="F289" s="874"/>
      <c r="G289" s="874"/>
      <c r="H289" s="874"/>
      <c r="I289" s="874"/>
      <c r="J289" s="874"/>
      <c r="K289" s="874"/>
      <c r="L289" s="874"/>
      <c r="M289" s="874"/>
      <c r="N289" s="874"/>
      <c r="O289" s="874"/>
      <c r="P289" s="874"/>
      <c r="Q289" s="874"/>
      <c r="R289" s="874"/>
      <c r="S289" s="874"/>
      <c r="T289" s="874"/>
      <c r="U289" s="874"/>
      <c r="V289" s="874"/>
      <c r="W289" s="874"/>
      <c r="X289" s="874"/>
      <c r="Y289" s="874"/>
      <c r="Z289" s="876"/>
      <c r="AA289" s="874"/>
      <c r="AB289" s="874"/>
      <c r="AC289" s="874"/>
      <c r="AD289" s="874"/>
      <c r="AE289" s="874"/>
      <c r="AF289" s="874"/>
    </row>
    <row r="290" spans="1:32" x14ac:dyDescent="0.2">
      <c r="A290" s="872" t="s">
        <v>3052</v>
      </c>
      <c r="B290" s="874" t="s">
        <v>407</v>
      </c>
      <c r="C290" s="874" t="s">
        <v>1243</v>
      </c>
      <c r="D290" s="874" t="s">
        <v>1132</v>
      </c>
      <c r="E290" s="874" t="s">
        <v>1113</v>
      </c>
      <c r="F290" s="874"/>
      <c r="G290" s="874"/>
      <c r="H290" s="874"/>
      <c r="I290" s="874"/>
      <c r="J290" s="874"/>
      <c r="K290" s="874"/>
      <c r="L290" s="874"/>
      <c r="M290" s="874"/>
      <c r="N290" s="874"/>
      <c r="O290" s="874"/>
      <c r="P290" s="874"/>
      <c r="Q290" s="874"/>
      <c r="R290" s="874"/>
      <c r="S290" s="874"/>
      <c r="T290" s="874"/>
      <c r="U290" s="874"/>
      <c r="V290" s="874"/>
      <c r="W290" s="874"/>
      <c r="X290" s="874"/>
      <c r="Y290" s="874"/>
      <c r="Z290" s="876"/>
      <c r="AA290" s="874"/>
      <c r="AB290" s="874"/>
      <c r="AC290" s="874"/>
      <c r="AD290" s="874"/>
      <c r="AE290" s="874"/>
      <c r="AF290" s="874"/>
    </row>
    <row r="291" spans="1:32" x14ac:dyDescent="0.2">
      <c r="A291" s="872" t="s">
        <v>3053</v>
      </c>
      <c r="B291" s="874" t="s">
        <v>408</v>
      </c>
      <c r="C291" s="874" t="s">
        <v>1336</v>
      </c>
      <c r="D291" s="874" t="s">
        <v>1120</v>
      </c>
      <c r="E291" s="874"/>
      <c r="F291" s="874"/>
      <c r="G291" s="874"/>
      <c r="H291" s="874"/>
      <c r="I291" s="874"/>
      <c r="J291" s="874"/>
      <c r="K291" s="874"/>
      <c r="L291" s="874"/>
      <c r="M291" s="874"/>
      <c r="N291" s="874"/>
      <c r="O291" s="874"/>
      <c r="P291" s="874"/>
      <c r="Q291" s="874"/>
      <c r="R291" s="874"/>
      <c r="S291" s="874"/>
      <c r="T291" s="874"/>
      <c r="U291" s="874"/>
      <c r="V291" s="874"/>
      <c r="W291" s="874"/>
      <c r="X291" s="874"/>
      <c r="Y291" s="874"/>
      <c r="Z291" s="876"/>
      <c r="AA291" s="874"/>
      <c r="AB291" s="874"/>
      <c r="AC291" s="874"/>
      <c r="AD291" s="874"/>
      <c r="AE291" s="874"/>
      <c r="AF291" s="874"/>
    </row>
    <row r="292" spans="1:32" x14ac:dyDescent="0.2">
      <c r="A292" s="872" t="s">
        <v>3054</v>
      </c>
      <c r="B292" s="874" t="s">
        <v>398</v>
      </c>
      <c r="C292" s="874" t="s">
        <v>1128</v>
      </c>
      <c r="D292" s="677" t="s">
        <v>2318</v>
      </c>
      <c r="E292" s="874"/>
      <c r="F292" s="874"/>
      <c r="G292" s="874"/>
      <c r="H292" s="874"/>
      <c r="I292" s="874"/>
      <c r="J292" s="874"/>
      <c r="K292" s="874"/>
      <c r="L292" s="874"/>
      <c r="M292" s="874"/>
      <c r="N292" s="874"/>
      <c r="O292" s="874"/>
      <c r="P292" s="874"/>
      <c r="Q292" s="874"/>
      <c r="R292" s="874"/>
      <c r="S292" s="874"/>
      <c r="T292" s="874"/>
      <c r="U292" s="874"/>
      <c r="V292" s="874"/>
      <c r="W292" s="874"/>
      <c r="X292" s="874"/>
      <c r="Y292" s="874"/>
      <c r="Z292" s="876"/>
      <c r="AA292" s="874"/>
      <c r="AB292" s="874"/>
      <c r="AC292" s="874"/>
      <c r="AD292" s="874"/>
      <c r="AE292" s="874"/>
      <c r="AF292" s="874"/>
    </row>
    <row r="293" spans="1:32" x14ac:dyDescent="0.2">
      <c r="A293" s="872" t="s">
        <v>3055</v>
      </c>
      <c r="B293" s="874" t="s">
        <v>406</v>
      </c>
      <c r="C293" s="874" t="s">
        <v>1286</v>
      </c>
      <c r="D293" s="874"/>
      <c r="E293" s="874"/>
      <c r="F293" s="874"/>
      <c r="G293" s="874"/>
      <c r="H293" s="874"/>
      <c r="I293" s="874"/>
      <c r="J293" s="874"/>
      <c r="K293" s="874"/>
      <c r="L293" s="874"/>
      <c r="M293" s="874"/>
      <c r="N293" s="874"/>
      <c r="O293" s="874"/>
      <c r="P293" s="874"/>
      <c r="Q293" s="874"/>
      <c r="R293" s="874"/>
      <c r="S293" s="874"/>
      <c r="T293" s="874"/>
      <c r="U293" s="874"/>
      <c r="V293" s="874"/>
      <c r="W293" s="874"/>
      <c r="X293" s="874"/>
      <c r="Y293" s="874"/>
      <c r="Z293" s="876"/>
      <c r="AA293" s="874"/>
      <c r="AB293" s="874"/>
      <c r="AC293" s="874"/>
      <c r="AD293" s="874"/>
      <c r="AE293" s="874"/>
      <c r="AF293" s="874"/>
    </row>
    <row r="294" spans="1:32" x14ac:dyDescent="0.2">
      <c r="A294" s="872" t="s">
        <v>3058</v>
      </c>
      <c r="B294" s="874" t="s">
        <v>2431</v>
      </c>
      <c r="C294" s="874" t="s">
        <v>2318</v>
      </c>
      <c r="D294" s="874"/>
      <c r="E294" s="874"/>
      <c r="F294" s="874"/>
      <c r="G294" s="874"/>
      <c r="H294" s="874"/>
      <c r="I294" s="874"/>
      <c r="J294" s="874"/>
      <c r="K294" s="874"/>
      <c r="L294" s="874"/>
      <c r="M294" s="874"/>
      <c r="N294" s="874"/>
      <c r="O294" s="874"/>
      <c r="P294" s="874"/>
      <c r="Q294" s="874"/>
      <c r="R294" s="874"/>
      <c r="S294" s="874"/>
      <c r="T294" s="874"/>
      <c r="U294" s="874"/>
      <c r="V294" s="874"/>
      <c r="W294" s="874"/>
      <c r="X294" s="874"/>
      <c r="Y294" s="874"/>
      <c r="Z294" s="876"/>
      <c r="AA294" s="874"/>
      <c r="AB294" s="874"/>
      <c r="AC294" s="874"/>
      <c r="AD294" s="874"/>
      <c r="AE294" s="874"/>
      <c r="AF294" s="874"/>
    </row>
    <row r="295" spans="1:32" x14ac:dyDescent="0.2">
      <c r="A295" s="872" t="s">
        <v>3059</v>
      </c>
      <c r="B295" s="874" t="s">
        <v>2618</v>
      </c>
      <c r="C295" s="874" t="s">
        <v>2323</v>
      </c>
      <c r="D295" s="874"/>
      <c r="E295" s="874"/>
      <c r="F295" s="874"/>
      <c r="G295" s="874"/>
      <c r="H295" s="874"/>
      <c r="I295" s="874"/>
      <c r="J295" s="874"/>
      <c r="K295" s="874"/>
      <c r="L295" s="874"/>
      <c r="M295" s="874"/>
      <c r="N295" s="874"/>
      <c r="O295" s="874"/>
      <c r="P295" s="874"/>
      <c r="Q295" s="874"/>
      <c r="R295" s="874"/>
      <c r="S295" s="874"/>
      <c r="T295" s="874"/>
      <c r="U295" s="874"/>
      <c r="V295" s="874"/>
      <c r="W295" s="874"/>
      <c r="X295" s="874"/>
      <c r="Y295" s="874"/>
      <c r="Z295" s="876"/>
      <c r="AA295" s="874"/>
      <c r="AB295" s="874"/>
      <c r="AC295" s="874"/>
      <c r="AD295" s="874"/>
      <c r="AE295" s="874"/>
      <c r="AF295" s="874"/>
    </row>
    <row r="296" spans="1:32" x14ac:dyDescent="0.2">
      <c r="A296" s="872" t="s">
        <v>3060</v>
      </c>
      <c r="B296" s="874" t="s">
        <v>3732</v>
      </c>
      <c r="C296" s="874" t="s">
        <v>1153</v>
      </c>
      <c r="D296" s="874"/>
      <c r="E296" s="874"/>
      <c r="F296" s="874"/>
      <c r="G296" s="874"/>
      <c r="H296" s="874"/>
      <c r="I296" s="874"/>
      <c r="J296" s="874"/>
      <c r="K296" s="874"/>
      <c r="L296" s="874"/>
      <c r="M296" s="874"/>
      <c r="N296" s="874"/>
      <c r="O296" s="874"/>
      <c r="P296" s="874"/>
      <c r="Q296" s="874"/>
      <c r="R296" s="874"/>
      <c r="S296" s="874"/>
      <c r="T296" s="874"/>
      <c r="U296" s="874"/>
      <c r="V296" s="874"/>
      <c r="W296" s="874"/>
      <c r="X296" s="874"/>
      <c r="Y296" s="874"/>
      <c r="Z296" s="876"/>
      <c r="AA296" s="874"/>
      <c r="AB296" s="874"/>
      <c r="AC296" s="874"/>
      <c r="AD296" s="874"/>
      <c r="AE296" s="874"/>
      <c r="AF296" s="874"/>
    </row>
    <row r="297" spans="1:32" x14ac:dyDescent="0.2">
      <c r="A297" s="872" t="s">
        <v>3061</v>
      </c>
      <c r="B297" s="874" t="s">
        <v>35</v>
      </c>
      <c r="C297" s="874" t="s">
        <v>1542</v>
      </c>
      <c r="D297" s="874" t="s">
        <v>2668</v>
      </c>
      <c r="E297" s="874" t="s">
        <v>1616</v>
      </c>
      <c r="F297" s="874" t="s">
        <v>1211</v>
      </c>
      <c r="G297" s="874" t="s">
        <v>1287</v>
      </c>
      <c r="H297" s="874"/>
      <c r="I297" s="874"/>
      <c r="J297" s="874"/>
      <c r="K297" s="874"/>
      <c r="L297" s="874"/>
      <c r="M297" s="874"/>
      <c r="N297" s="874"/>
      <c r="O297" s="874"/>
      <c r="P297" s="874"/>
      <c r="Q297" s="874"/>
      <c r="R297" s="874"/>
      <c r="S297" s="874"/>
      <c r="T297" s="874"/>
      <c r="U297" s="874"/>
      <c r="V297" s="874"/>
      <c r="W297" s="874"/>
      <c r="X297" s="874"/>
      <c r="Y297" s="874"/>
      <c r="Z297" s="876"/>
      <c r="AA297" s="874"/>
      <c r="AB297" s="874"/>
      <c r="AC297" s="874"/>
      <c r="AD297" s="874"/>
      <c r="AE297" s="874"/>
      <c r="AF297" s="874"/>
    </row>
    <row r="298" spans="1:32" x14ac:dyDescent="0.2">
      <c r="A298" s="872" t="s">
        <v>3062</v>
      </c>
      <c r="B298" s="874" t="s">
        <v>36</v>
      </c>
      <c r="C298" s="874" t="s">
        <v>1132</v>
      </c>
      <c r="D298" s="874"/>
      <c r="E298" s="874"/>
      <c r="F298" s="874"/>
      <c r="G298" s="874"/>
      <c r="H298" s="874"/>
      <c r="I298" s="874"/>
      <c r="J298" s="874"/>
      <c r="K298" s="874"/>
      <c r="L298" s="874"/>
      <c r="M298" s="874"/>
      <c r="N298" s="874"/>
      <c r="O298" s="874"/>
      <c r="P298" s="874"/>
      <c r="Q298" s="874"/>
      <c r="R298" s="874"/>
      <c r="S298" s="874"/>
      <c r="T298" s="874"/>
      <c r="U298" s="874"/>
      <c r="V298" s="874"/>
      <c r="W298" s="874"/>
      <c r="X298" s="874"/>
      <c r="Y298" s="874"/>
      <c r="Z298" s="876"/>
      <c r="AA298" s="874"/>
      <c r="AB298" s="874"/>
      <c r="AC298" s="874"/>
      <c r="AD298" s="874"/>
      <c r="AE298" s="874"/>
      <c r="AF298" s="874"/>
    </row>
    <row r="299" spans="1:32" x14ac:dyDescent="0.2">
      <c r="A299" s="872" t="s">
        <v>3063</v>
      </c>
      <c r="B299" s="874" t="s">
        <v>37</v>
      </c>
      <c r="C299" s="874" t="s">
        <v>1388</v>
      </c>
      <c r="D299" s="874"/>
      <c r="E299" s="874"/>
      <c r="F299" s="874"/>
      <c r="G299" s="874"/>
      <c r="H299" s="874"/>
      <c r="I299" s="874"/>
      <c r="J299" s="874"/>
      <c r="K299" s="874"/>
      <c r="L299" s="874"/>
      <c r="M299" s="874"/>
      <c r="N299" s="874"/>
      <c r="O299" s="874"/>
      <c r="P299" s="874"/>
      <c r="Q299" s="874"/>
      <c r="R299" s="874"/>
      <c r="S299" s="874"/>
      <c r="T299" s="874"/>
      <c r="U299" s="874"/>
      <c r="V299" s="874"/>
      <c r="W299" s="874"/>
      <c r="X299" s="874"/>
      <c r="Y299" s="874"/>
      <c r="Z299" s="876"/>
      <c r="AA299" s="874"/>
      <c r="AB299" s="874"/>
      <c r="AC299" s="874"/>
      <c r="AD299" s="874"/>
      <c r="AE299" s="874"/>
      <c r="AF299" s="874"/>
    </row>
    <row r="300" spans="1:32" x14ac:dyDescent="0.2">
      <c r="A300" s="872" t="s">
        <v>3064</v>
      </c>
      <c r="B300" s="874" t="s">
        <v>113</v>
      </c>
      <c r="C300" s="874" t="s">
        <v>1153</v>
      </c>
      <c r="D300" s="874"/>
      <c r="E300" s="874"/>
      <c r="F300" s="874"/>
      <c r="G300" s="874"/>
      <c r="H300" s="874"/>
      <c r="I300" s="874"/>
      <c r="J300" s="874"/>
      <c r="K300" s="874"/>
      <c r="L300" s="874"/>
      <c r="M300" s="874"/>
      <c r="N300" s="874"/>
      <c r="O300" s="874"/>
      <c r="P300" s="874"/>
      <c r="Q300" s="874"/>
      <c r="R300" s="874"/>
      <c r="S300" s="874"/>
      <c r="T300" s="874"/>
      <c r="U300" s="874"/>
      <c r="V300" s="874"/>
      <c r="W300" s="874"/>
      <c r="X300" s="874"/>
      <c r="Y300" s="874"/>
      <c r="Z300" s="876"/>
      <c r="AA300" s="874"/>
      <c r="AB300" s="874"/>
      <c r="AC300" s="874"/>
      <c r="AD300" s="874"/>
      <c r="AE300" s="874"/>
      <c r="AF300" s="874"/>
    </row>
    <row r="301" spans="1:32" x14ac:dyDescent="0.2">
      <c r="A301" s="872" t="s">
        <v>3065</v>
      </c>
      <c r="B301" s="874" t="s">
        <v>112</v>
      </c>
      <c r="C301" s="874" t="s">
        <v>2247</v>
      </c>
      <c r="D301" s="677" t="s">
        <v>6538</v>
      </c>
      <c r="E301" s="874"/>
      <c r="F301" s="874"/>
      <c r="G301" s="874"/>
      <c r="H301" s="874"/>
      <c r="I301" s="874"/>
      <c r="J301" s="874"/>
      <c r="K301" s="874"/>
      <c r="L301" s="874"/>
      <c r="M301" s="874"/>
      <c r="N301" s="874"/>
      <c r="O301" s="874"/>
      <c r="P301" s="874"/>
      <c r="Q301" s="874"/>
      <c r="R301" s="874"/>
      <c r="S301" s="874"/>
      <c r="T301" s="874"/>
      <c r="U301" s="874"/>
      <c r="V301" s="874"/>
      <c r="W301" s="874"/>
      <c r="X301" s="874"/>
      <c r="Y301" s="874"/>
      <c r="Z301" s="876"/>
      <c r="AA301" s="874"/>
      <c r="AB301" s="874"/>
      <c r="AC301" s="874"/>
      <c r="AD301" s="874"/>
      <c r="AE301" s="874"/>
      <c r="AF301" s="874"/>
    </row>
    <row r="302" spans="1:32" x14ac:dyDescent="0.2">
      <c r="A302" s="872" t="s">
        <v>3066</v>
      </c>
      <c r="B302" s="874" t="s">
        <v>111</v>
      </c>
      <c r="C302" s="874" t="s">
        <v>1293</v>
      </c>
      <c r="D302" s="874"/>
      <c r="E302" s="874"/>
      <c r="F302" s="874"/>
      <c r="G302" s="874"/>
      <c r="H302" s="874"/>
      <c r="I302" s="874"/>
      <c r="J302" s="874"/>
      <c r="K302" s="874"/>
      <c r="L302" s="874"/>
      <c r="M302" s="874"/>
      <c r="N302" s="874"/>
      <c r="O302" s="874"/>
      <c r="P302" s="874"/>
      <c r="Q302" s="874"/>
      <c r="R302" s="874"/>
      <c r="S302" s="874"/>
      <c r="T302" s="874"/>
      <c r="U302" s="874"/>
      <c r="V302" s="874"/>
      <c r="W302" s="874"/>
      <c r="X302" s="874"/>
      <c r="Y302" s="874"/>
      <c r="Z302" s="876"/>
      <c r="AA302" s="874"/>
      <c r="AB302" s="874"/>
      <c r="AC302" s="874"/>
      <c r="AD302" s="874"/>
      <c r="AE302" s="874"/>
      <c r="AF302" s="874"/>
    </row>
    <row r="303" spans="1:32" x14ac:dyDescent="0.2">
      <c r="A303" s="872" t="s">
        <v>3070</v>
      </c>
      <c r="B303" s="874" t="s">
        <v>418</v>
      </c>
      <c r="C303" s="874" t="s">
        <v>1192</v>
      </c>
      <c r="D303" s="874"/>
      <c r="E303" s="874"/>
      <c r="F303" s="874"/>
      <c r="G303" s="874"/>
      <c r="H303" s="874"/>
      <c r="I303" s="874"/>
      <c r="J303" s="874"/>
      <c r="K303" s="874"/>
      <c r="L303" s="874"/>
      <c r="M303" s="874"/>
      <c r="N303" s="874"/>
      <c r="O303" s="874"/>
      <c r="P303" s="874"/>
      <c r="Q303" s="874"/>
      <c r="R303" s="874"/>
      <c r="S303" s="874"/>
      <c r="T303" s="874"/>
      <c r="U303" s="874"/>
      <c r="V303" s="874"/>
      <c r="W303" s="874"/>
      <c r="X303" s="874"/>
      <c r="Y303" s="874"/>
      <c r="Z303" s="876"/>
      <c r="AA303" s="874"/>
      <c r="AB303" s="874"/>
      <c r="AC303" s="874"/>
      <c r="AD303" s="874"/>
      <c r="AE303" s="874"/>
      <c r="AF303" s="874"/>
    </row>
    <row r="304" spans="1:32" x14ac:dyDescent="0.2">
      <c r="A304" s="872" t="s">
        <v>3071</v>
      </c>
      <c r="B304" s="874" t="s">
        <v>423</v>
      </c>
      <c r="C304" s="874" t="s">
        <v>1153</v>
      </c>
      <c r="D304" s="874" t="s">
        <v>1272</v>
      </c>
      <c r="E304" s="874"/>
      <c r="F304" s="874"/>
      <c r="G304" s="874"/>
      <c r="H304" s="874"/>
      <c r="I304" s="874"/>
      <c r="J304" s="874"/>
      <c r="K304" s="874"/>
      <c r="L304" s="874"/>
      <c r="M304" s="874"/>
      <c r="N304" s="874"/>
      <c r="O304" s="874"/>
      <c r="P304" s="874"/>
      <c r="Q304" s="874"/>
      <c r="R304" s="874"/>
      <c r="S304" s="874"/>
      <c r="T304" s="874"/>
      <c r="U304" s="874"/>
      <c r="V304" s="874"/>
      <c r="W304" s="874"/>
      <c r="X304" s="874"/>
      <c r="Y304" s="874"/>
      <c r="Z304" s="876"/>
      <c r="AA304" s="874"/>
      <c r="AB304" s="874"/>
      <c r="AC304" s="874"/>
      <c r="AD304" s="874"/>
      <c r="AE304" s="874"/>
      <c r="AF304" s="874"/>
    </row>
    <row r="305" spans="1:32" x14ac:dyDescent="0.2">
      <c r="A305" s="872" t="s">
        <v>3072</v>
      </c>
      <c r="B305" s="874" t="s">
        <v>420</v>
      </c>
      <c r="C305" s="874" t="s">
        <v>1132</v>
      </c>
      <c r="D305" s="874"/>
      <c r="E305" s="874"/>
      <c r="F305" s="874"/>
      <c r="G305" s="874"/>
      <c r="H305" s="874"/>
      <c r="I305" s="874"/>
      <c r="J305" s="874"/>
      <c r="K305" s="874"/>
      <c r="L305" s="874"/>
      <c r="M305" s="874"/>
      <c r="N305" s="874"/>
      <c r="O305" s="874"/>
      <c r="P305" s="874"/>
      <c r="Q305" s="874"/>
      <c r="R305" s="874"/>
      <c r="S305" s="874"/>
      <c r="T305" s="874"/>
      <c r="U305" s="874"/>
      <c r="V305" s="874"/>
      <c r="W305" s="874"/>
      <c r="X305" s="874"/>
      <c r="Y305" s="874"/>
      <c r="Z305" s="876"/>
      <c r="AA305" s="874"/>
      <c r="AB305" s="874"/>
      <c r="AC305" s="874"/>
      <c r="AD305" s="874"/>
      <c r="AE305" s="874"/>
      <c r="AF305" s="874"/>
    </row>
    <row r="306" spans="1:32" x14ac:dyDescent="0.2">
      <c r="A306" s="872" t="s">
        <v>3076</v>
      </c>
      <c r="B306" s="874" t="s">
        <v>424</v>
      </c>
      <c r="C306" s="874" t="s">
        <v>1331</v>
      </c>
      <c r="D306" s="874" t="s">
        <v>1133</v>
      </c>
      <c r="E306" s="874"/>
      <c r="F306" s="874"/>
      <c r="G306" s="874"/>
      <c r="H306" s="874"/>
      <c r="I306" s="874"/>
      <c r="J306" s="874"/>
      <c r="K306" s="874"/>
      <c r="L306" s="874"/>
      <c r="M306" s="874"/>
      <c r="N306" s="874"/>
      <c r="O306" s="874"/>
      <c r="P306" s="874"/>
      <c r="Q306" s="874"/>
      <c r="R306" s="874"/>
      <c r="S306" s="874"/>
      <c r="T306" s="874"/>
      <c r="U306" s="874"/>
      <c r="V306" s="874"/>
      <c r="W306" s="874"/>
      <c r="X306" s="874"/>
      <c r="Y306" s="874"/>
      <c r="Z306" s="876"/>
      <c r="AA306" s="874"/>
      <c r="AB306" s="874"/>
      <c r="AC306" s="874"/>
      <c r="AD306" s="874"/>
      <c r="AE306" s="874"/>
      <c r="AF306" s="874"/>
    </row>
    <row r="307" spans="1:32" x14ac:dyDescent="0.2">
      <c r="A307" s="872" t="s">
        <v>3077</v>
      </c>
      <c r="B307" s="874" t="s">
        <v>415</v>
      </c>
      <c r="C307" s="874" t="s">
        <v>1334</v>
      </c>
      <c r="D307" s="874" t="s">
        <v>1333</v>
      </c>
      <c r="E307" s="874"/>
      <c r="F307" s="874"/>
      <c r="G307" s="874"/>
      <c r="H307" s="874"/>
      <c r="I307" s="874"/>
      <c r="J307" s="874"/>
      <c r="K307" s="874"/>
      <c r="L307" s="874"/>
      <c r="M307" s="874"/>
      <c r="N307" s="874"/>
      <c r="O307" s="874"/>
      <c r="P307" s="874"/>
      <c r="Q307" s="874"/>
      <c r="R307" s="874"/>
      <c r="S307" s="874"/>
      <c r="T307" s="874"/>
      <c r="U307" s="874"/>
      <c r="V307" s="874"/>
      <c r="W307" s="874"/>
      <c r="X307" s="874"/>
      <c r="Y307" s="874"/>
      <c r="Z307" s="876"/>
      <c r="AA307" s="874"/>
      <c r="AB307" s="874"/>
      <c r="AC307" s="874"/>
      <c r="AD307" s="874"/>
      <c r="AE307" s="874"/>
      <c r="AF307" s="874"/>
    </row>
    <row r="308" spans="1:32" x14ac:dyDescent="0.2">
      <c r="A308" s="872" t="s">
        <v>3078</v>
      </c>
      <c r="B308" s="874" t="s">
        <v>422</v>
      </c>
      <c r="C308" s="874" t="s">
        <v>1123</v>
      </c>
      <c r="D308" s="874"/>
      <c r="E308" s="874"/>
      <c r="F308" s="874"/>
      <c r="G308" s="874"/>
      <c r="H308" s="874"/>
      <c r="I308" s="874"/>
      <c r="J308" s="874"/>
      <c r="K308" s="874"/>
      <c r="L308" s="874"/>
      <c r="M308" s="874"/>
      <c r="N308" s="874"/>
      <c r="O308" s="874"/>
      <c r="P308" s="874"/>
      <c r="Q308" s="874"/>
      <c r="R308" s="874"/>
      <c r="S308" s="874"/>
      <c r="T308" s="874"/>
      <c r="U308" s="874"/>
      <c r="V308" s="874"/>
      <c r="W308" s="874"/>
      <c r="X308" s="874"/>
      <c r="Y308" s="874"/>
      <c r="Z308" s="876"/>
      <c r="AA308" s="874"/>
      <c r="AB308" s="874"/>
      <c r="AC308" s="874"/>
      <c r="AD308" s="874"/>
      <c r="AE308" s="874"/>
      <c r="AF308" s="874"/>
    </row>
    <row r="309" spans="1:32" x14ac:dyDescent="0.2">
      <c r="A309" s="872" t="s">
        <v>3079</v>
      </c>
      <c r="B309" s="874" t="s">
        <v>416</v>
      </c>
      <c r="C309" s="874" t="s">
        <v>1332</v>
      </c>
      <c r="D309" s="874"/>
      <c r="E309" s="874"/>
      <c r="F309" s="874"/>
      <c r="G309" s="874"/>
      <c r="H309" s="874"/>
      <c r="I309" s="874"/>
      <c r="J309" s="874"/>
      <c r="K309" s="874"/>
      <c r="L309" s="874"/>
      <c r="M309" s="874"/>
      <c r="N309" s="874"/>
      <c r="O309" s="874"/>
      <c r="P309" s="874"/>
      <c r="Q309" s="874"/>
      <c r="R309" s="874"/>
      <c r="S309" s="874"/>
      <c r="T309" s="874"/>
      <c r="U309" s="874"/>
      <c r="V309" s="874"/>
      <c r="W309" s="874"/>
      <c r="X309" s="874"/>
      <c r="Y309" s="874"/>
      <c r="Z309" s="876"/>
      <c r="AA309" s="874"/>
      <c r="AB309" s="874"/>
      <c r="AC309" s="874"/>
      <c r="AD309" s="874"/>
      <c r="AE309" s="874"/>
      <c r="AF309" s="874"/>
    </row>
    <row r="310" spans="1:32" x14ac:dyDescent="0.2">
      <c r="A310" s="872" t="s">
        <v>3080</v>
      </c>
      <c r="B310" s="874" t="s">
        <v>425</v>
      </c>
      <c r="C310" s="874" t="s">
        <v>1330</v>
      </c>
      <c r="D310" s="874"/>
      <c r="E310" s="874"/>
      <c r="F310" s="874"/>
      <c r="G310" s="874"/>
      <c r="H310" s="874"/>
      <c r="I310" s="874"/>
      <c r="J310" s="874"/>
      <c r="K310" s="874"/>
      <c r="L310" s="874"/>
      <c r="M310" s="874"/>
      <c r="N310" s="874"/>
      <c r="O310" s="874"/>
      <c r="P310" s="874"/>
      <c r="Q310" s="874"/>
      <c r="R310" s="874"/>
      <c r="S310" s="874"/>
      <c r="T310" s="874"/>
      <c r="U310" s="874"/>
      <c r="V310" s="874"/>
      <c r="W310" s="874"/>
      <c r="X310" s="874"/>
      <c r="Y310" s="874"/>
      <c r="Z310" s="876"/>
      <c r="AA310" s="874"/>
      <c r="AB310" s="874"/>
      <c r="AC310" s="874"/>
      <c r="AD310" s="874"/>
      <c r="AE310" s="874"/>
      <c r="AF310" s="874"/>
    </row>
    <row r="311" spans="1:32" x14ac:dyDescent="0.2">
      <c r="A311" s="872" t="s">
        <v>3081</v>
      </c>
      <c r="B311" s="874" t="s">
        <v>2621</v>
      </c>
      <c r="C311" s="874" t="s">
        <v>3781</v>
      </c>
      <c r="D311" s="874"/>
      <c r="E311" s="874"/>
      <c r="F311" s="874"/>
      <c r="G311" s="874"/>
      <c r="H311" s="874"/>
      <c r="I311" s="874"/>
      <c r="J311" s="874"/>
      <c r="K311" s="874"/>
      <c r="L311" s="874"/>
      <c r="M311" s="874"/>
      <c r="N311" s="874"/>
      <c r="O311" s="874"/>
      <c r="P311" s="874"/>
      <c r="Q311" s="874"/>
      <c r="R311" s="874"/>
      <c r="S311" s="874"/>
      <c r="T311" s="874"/>
      <c r="U311" s="874"/>
      <c r="V311" s="874"/>
      <c r="W311" s="874"/>
      <c r="X311" s="874"/>
      <c r="Y311" s="874"/>
      <c r="Z311" s="876"/>
      <c r="AA311" s="874"/>
      <c r="AB311" s="874"/>
      <c r="AC311" s="874"/>
      <c r="AD311" s="874"/>
      <c r="AE311" s="874"/>
      <c r="AF311" s="874"/>
    </row>
    <row r="312" spans="1:32" x14ac:dyDescent="0.2">
      <c r="A312" s="872" t="s">
        <v>3083</v>
      </c>
      <c r="B312" s="874" t="s">
        <v>38</v>
      </c>
      <c r="C312" s="874" t="s">
        <v>1615</v>
      </c>
      <c r="D312" s="874" t="s">
        <v>1123</v>
      </c>
      <c r="E312" s="874" t="s">
        <v>1493</v>
      </c>
      <c r="F312" s="874" t="s">
        <v>1614</v>
      </c>
      <c r="G312" s="874" t="s">
        <v>1146</v>
      </c>
      <c r="H312" s="874" t="s">
        <v>1613</v>
      </c>
      <c r="I312" s="874" t="s">
        <v>1612</v>
      </c>
      <c r="J312" s="874" t="s">
        <v>2311</v>
      </c>
      <c r="K312" s="874"/>
      <c r="L312" s="874"/>
      <c r="M312" s="874"/>
      <c r="N312" s="874"/>
      <c r="O312" s="874"/>
      <c r="P312" s="874"/>
      <c r="Q312" s="874"/>
      <c r="R312" s="874"/>
      <c r="S312" s="874"/>
      <c r="T312" s="874"/>
      <c r="U312" s="874"/>
      <c r="V312" s="874"/>
      <c r="W312" s="874"/>
      <c r="X312" s="874"/>
      <c r="Y312" s="874"/>
      <c r="Z312" s="876"/>
      <c r="AA312" s="874"/>
      <c r="AB312" s="874"/>
      <c r="AC312" s="874"/>
      <c r="AD312" s="874"/>
      <c r="AE312" s="874"/>
      <c r="AF312" s="874"/>
    </row>
    <row r="313" spans="1:32" x14ac:dyDescent="0.2">
      <c r="A313" s="872" t="s">
        <v>3084</v>
      </c>
      <c r="B313" s="874" t="s">
        <v>114</v>
      </c>
      <c r="C313" s="874" t="s">
        <v>1132</v>
      </c>
      <c r="D313" s="677" t="s">
        <v>2318</v>
      </c>
      <c r="E313" s="874"/>
      <c r="F313" s="874"/>
      <c r="G313" s="874"/>
      <c r="H313" s="874"/>
      <c r="I313" s="874"/>
      <c r="J313" s="874"/>
      <c r="K313" s="874"/>
      <c r="L313" s="874"/>
      <c r="M313" s="874"/>
      <c r="N313" s="874"/>
      <c r="O313" s="874"/>
      <c r="P313" s="874"/>
      <c r="Q313" s="874"/>
      <c r="R313" s="874"/>
      <c r="S313" s="874"/>
      <c r="T313" s="874"/>
      <c r="U313" s="874"/>
      <c r="V313" s="874"/>
      <c r="W313" s="874"/>
      <c r="X313" s="874"/>
      <c r="Y313" s="874"/>
      <c r="Z313" s="876"/>
      <c r="AA313" s="874"/>
      <c r="AB313" s="874"/>
      <c r="AC313" s="874"/>
      <c r="AD313" s="874"/>
      <c r="AE313" s="874"/>
      <c r="AF313" s="874"/>
    </row>
    <row r="314" spans="1:32" x14ac:dyDescent="0.2">
      <c r="A314" s="872" t="s">
        <v>3087</v>
      </c>
      <c r="B314" s="874" t="s">
        <v>427</v>
      </c>
      <c r="C314" s="874" t="s">
        <v>1182</v>
      </c>
      <c r="D314" s="874"/>
      <c r="E314" s="874"/>
      <c r="F314" s="874"/>
      <c r="G314" s="874"/>
      <c r="H314" s="874"/>
      <c r="I314" s="874"/>
      <c r="J314" s="874"/>
      <c r="K314" s="874"/>
      <c r="L314" s="874"/>
      <c r="M314" s="874"/>
      <c r="N314" s="874"/>
      <c r="O314" s="874"/>
      <c r="P314" s="874"/>
      <c r="Q314" s="874"/>
      <c r="R314" s="874"/>
      <c r="S314" s="874"/>
      <c r="T314" s="874"/>
      <c r="U314" s="874"/>
      <c r="V314" s="874"/>
      <c r="W314" s="874"/>
      <c r="X314" s="874"/>
      <c r="Y314" s="874"/>
      <c r="Z314" s="876"/>
      <c r="AA314" s="874"/>
      <c r="AB314" s="874"/>
      <c r="AC314" s="874"/>
      <c r="AD314" s="874"/>
      <c r="AE314" s="874"/>
      <c r="AF314" s="874"/>
    </row>
    <row r="315" spans="1:32" x14ac:dyDescent="0.2">
      <c r="A315" s="872" t="s">
        <v>3088</v>
      </c>
      <c r="B315" s="874" t="s">
        <v>39</v>
      </c>
      <c r="C315" s="874" t="s">
        <v>1611</v>
      </c>
      <c r="D315" s="874" t="s">
        <v>2312</v>
      </c>
      <c r="E315" s="874" t="s">
        <v>1211</v>
      </c>
      <c r="F315" s="874" t="s">
        <v>1610</v>
      </c>
      <c r="G315" s="874" t="s">
        <v>2592</v>
      </c>
      <c r="H315" s="874" t="s">
        <v>2313</v>
      </c>
      <c r="I315" s="874" t="s">
        <v>2694</v>
      </c>
      <c r="J315" s="874"/>
      <c r="K315" s="874"/>
      <c r="L315" s="874"/>
      <c r="M315" s="874"/>
      <c r="N315" s="874"/>
      <c r="O315" s="874"/>
      <c r="P315" s="874"/>
      <c r="Q315" s="874"/>
      <c r="R315" s="874"/>
      <c r="S315" s="874"/>
      <c r="T315" s="874"/>
      <c r="U315" s="874"/>
      <c r="V315" s="874"/>
      <c r="W315" s="874"/>
      <c r="X315" s="874"/>
      <c r="Y315" s="874"/>
      <c r="Z315" s="876"/>
      <c r="AA315" s="874"/>
      <c r="AB315" s="874"/>
      <c r="AC315" s="874"/>
      <c r="AD315" s="874"/>
      <c r="AE315" s="874"/>
      <c r="AF315" s="874"/>
    </row>
    <row r="316" spans="1:32" x14ac:dyDescent="0.2">
      <c r="A316" s="872" t="s">
        <v>3089</v>
      </c>
      <c r="B316" s="874" t="s">
        <v>86</v>
      </c>
      <c r="C316" s="874" t="s">
        <v>1403</v>
      </c>
      <c r="D316" s="874"/>
      <c r="E316" s="874"/>
      <c r="F316" s="874"/>
      <c r="G316" s="874"/>
      <c r="H316" s="874"/>
      <c r="I316" s="874"/>
      <c r="J316" s="874"/>
      <c r="K316" s="874"/>
      <c r="L316" s="874"/>
      <c r="M316" s="874"/>
      <c r="N316" s="874"/>
      <c r="O316" s="874"/>
      <c r="P316" s="874"/>
      <c r="Q316" s="874"/>
      <c r="R316" s="874"/>
      <c r="S316" s="874"/>
      <c r="T316" s="874"/>
      <c r="U316" s="874"/>
      <c r="V316" s="874"/>
      <c r="W316" s="874"/>
      <c r="X316" s="874"/>
      <c r="Y316" s="874"/>
      <c r="Z316" s="876"/>
      <c r="AA316" s="874"/>
      <c r="AB316" s="874"/>
      <c r="AC316" s="874"/>
      <c r="AD316" s="874"/>
      <c r="AE316" s="874"/>
      <c r="AF316" s="874"/>
    </row>
    <row r="317" spans="1:32" x14ac:dyDescent="0.2">
      <c r="A317" s="872" t="s">
        <v>3090</v>
      </c>
      <c r="B317" s="874" t="s">
        <v>2600</v>
      </c>
      <c r="C317" s="874" t="s">
        <v>3782</v>
      </c>
      <c r="D317" s="874"/>
      <c r="E317" s="874"/>
      <c r="F317" s="874"/>
      <c r="G317" s="874"/>
      <c r="H317" s="874"/>
      <c r="I317" s="874"/>
      <c r="J317" s="874"/>
      <c r="K317" s="874"/>
      <c r="L317" s="874"/>
      <c r="M317" s="874"/>
      <c r="N317" s="874"/>
      <c r="O317" s="874"/>
      <c r="P317" s="874"/>
      <c r="Q317" s="874"/>
      <c r="R317" s="874"/>
      <c r="S317" s="874"/>
      <c r="T317" s="874"/>
      <c r="U317" s="874"/>
      <c r="V317" s="874"/>
      <c r="W317" s="874"/>
      <c r="X317" s="874"/>
      <c r="Y317" s="874"/>
      <c r="Z317" s="876"/>
      <c r="AA317" s="874"/>
      <c r="AB317" s="874"/>
      <c r="AC317" s="874"/>
      <c r="AD317" s="874"/>
      <c r="AE317" s="874"/>
      <c r="AF317" s="874"/>
    </row>
    <row r="318" spans="1:32" x14ac:dyDescent="0.2">
      <c r="A318" s="872" t="s">
        <v>3091</v>
      </c>
      <c r="B318" s="874" t="s">
        <v>115</v>
      </c>
      <c r="C318" s="874" t="s">
        <v>1518</v>
      </c>
      <c r="D318" s="874"/>
      <c r="E318" s="874"/>
      <c r="F318" s="874"/>
      <c r="G318" s="874"/>
      <c r="H318" s="874"/>
      <c r="I318" s="874"/>
      <c r="J318" s="874"/>
      <c r="K318" s="874"/>
      <c r="L318" s="874"/>
      <c r="M318" s="874"/>
      <c r="N318" s="874"/>
      <c r="O318" s="874"/>
      <c r="P318" s="874"/>
      <c r="Q318" s="874"/>
      <c r="R318" s="874"/>
      <c r="S318" s="874"/>
      <c r="T318" s="874"/>
      <c r="U318" s="874"/>
      <c r="V318" s="874"/>
      <c r="W318" s="874"/>
      <c r="X318" s="874"/>
      <c r="Y318" s="874"/>
      <c r="Z318" s="876"/>
      <c r="AA318" s="874"/>
      <c r="AB318" s="874"/>
      <c r="AC318" s="874"/>
      <c r="AD318" s="874"/>
      <c r="AE318" s="874"/>
      <c r="AF318" s="874"/>
    </row>
    <row r="319" spans="1:32" x14ac:dyDescent="0.2">
      <c r="A319" s="872" t="s">
        <v>3092</v>
      </c>
      <c r="B319" s="874" t="s">
        <v>117</v>
      </c>
      <c r="C319" s="874" t="s">
        <v>1517</v>
      </c>
      <c r="D319" s="874"/>
      <c r="E319" s="874"/>
      <c r="F319" s="874"/>
      <c r="G319" s="874"/>
      <c r="H319" s="874"/>
      <c r="I319" s="874"/>
      <c r="J319" s="874"/>
      <c r="K319" s="874"/>
      <c r="L319" s="874"/>
      <c r="M319" s="874"/>
      <c r="N319" s="874"/>
      <c r="O319" s="874"/>
      <c r="P319" s="874"/>
      <c r="Q319" s="874"/>
      <c r="R319" s="874"/>
      <c r="S319" s="874"/>
      <c r="T319" s="874"/>
      <c r="U319" s="874"/>
      <c r="V319" s="874"/>
      <c r="W319" s="874"/>
      <c r="X319" s="874"/>
      <c r="Y319" s="874"/>
      <c r="Z319" s="876"/>
      <c r="AA319" s="874"/>
      <c r="AB319" s="874"/>
      <c r="AC319" s="874"/>
      <c r="AD319" s="874"/>
      <c r="AE319" s="874"/>
      <c r="AF319" s="874"/>
    </row>
    <row r="320" spans="1:32" x14ac:dyDescent="0.2">
      <c r="A320" s="872" t="s">
        <v>3093</v>
      </c>
      <c r="B320" s="874" t="s">
        <v>116</v>
      </c>
      <c r="C320" s="874" t="s">
        <v>1153</v>
      </c>
      <c r="D320" s="874"/>
      <c r="E320" s="874"/>
      <c r="F320" s="874"/>
      <c r="G320" s="874"/>
      <c r="H320" s="874"/>
      <c r="I320" s="874"/>
      <c r="J320" s="874"/>
      <c r="K320" s="874"/>
      <c r="L320" s="874"/>
      <c r="M320" s="874"/>
      <c r="N320" s="874"/>
      <c r="O320" s="874"/>
      <c r="P320" s="874"/>
      <c r="Q320" s="874"/>
      <c r="R320" s="874"/>
      <c r="S320" s="874"/>
      <c r="T320" s="874"/>
      <c r="U320" s="874"/>
      <c r="V320" s="874"/>
      <c r="W320" s="874"/>
      <c r="X320" s="874"/>
      <c r="Y320" s="874"/>
      <c r="Z320" s="876"/>
      <c r="AA320" s="874"/>
      <c r="AB320" s="874"/>
      <c r="AC320" s="874"/>
      <c r="AD320" s="874"/>
      <c r="AE320" s="874"/>
      <c r="AF320" s="874"/>
    </row>
    <row r="321" spans="1:32" x14ac:dyDescent="0.2">
      <c r="A321" s="872" t="s">
        <v>3094</v>
      </c>
      <c r="B321" s="874" t="s">
        <v>432</v>
      </c>
      <c r="C321" s="874" t="s">
        <v>1218</v>
      </c>
      <c r="D321" s="874"/>
      <c r="E321" s="874"/>
      <c r="F321" s="874"/>
      <c r="G321" s="874"/>
      <c r="H321" s="874"/>
      <c r="I321" s="874"/>
      <c r="J321" s="874"/>
      <c r="K321" s="874"/>
      <c r="L321" s="874"/>
      <c r="M321" s="874"/>
      <c r="N321" s="874"/>
      <c r="O321" s="874"/>
      <c r="P321" s="874"/>
      <c r="Q321" s="874"/>
      <c r="R321" s="874"/>
      <c r="S321" s="874"/>
      <c r="T321" s="874"/>
      <c r="U321" s="874"/>
      <c r="V321" s="874"/>
      <c r="W321" s="874"/>
      <c r="X321" s="874"/>
      <c r="Y321" s="874"/>
      <c r="Z321" s="876"/>
      <c r="AA321" s="874"/>
      <c r="AB321" s="874"/>
      <c r="AC321" s="874"/>
      <c r="AD321" s="874"/>
      <c r="AE321" s="874"/>
      <c r="AF321" s="874"/>
    </row>
    <row r="322" spans="1:32" x14ac:dyDescent="0.2">
      <c r="A322" s="872" t="s">
        <v>3095</v>
      </c>
      <c r="B322" s="874" t="s">
        <v>431</v>
      </c>
      <c r="C322" s="874" t="s">
        <v>1132</v>
      </c>
      <c r="D322" s="874" t="s">
        <v>1178</v>
      </c>
      <c r="E322" s="874" t="s">
        <v>2322</v>
      </c>
      <c r="F322" s="874"/>
      <c r="G322" s="874"/>
      <c r="H322" s="874"/>
      <c r="I322" s="874"/>
      <c r="J322" s="874"/>
      <c r="K322" s="874"/>
      <c r="L322" s="874"/>
      <c r="M322" s="874"/>
      <c r="N322" s="874"/>
      <c r="O322" s="874"/>
      <c r="P322" s="874"/>
      <c r="Q322" s="874"/>
      <c r="R322" s="874"/>
      <c r="S322" s="874"/>
      <c r="T322" s="874"/>
      <c r="U322" s="874"/>
      <c r="V322" s="874"/>
      <c r="W322" s="874"/>
      <c r="X322" s="874"/>
      <c r="Y322" s="874"/>
      <c r="Z322" s="876"/>
      <c r="AA322" s="874"/>
      <c r="AB322" s="874"/>
      <c r="AC322" s="874"/>
      <c r="AD322" s="874"/>
      <c r="AE322" s="874"/>
      <c r="AF322" s="874"/>
    </row>
    <row r="323" spans="1:32" x14ac:dyDescent="0.2">
      <c r="A323" s="872" t="s">
        <v>3096</v>
      </c>
      <c r="B323" s="874" t="s">
        <v>429</v>
      </c>
      <c r="C323" s="874" t="s">
        <v>1151</v>
      </c>
      <c r="D323" s="874" t="s">
        <v>1153</v>
      </c>
      <c r="E323" s="874"/>
      <c r="F323" s="874"/>
      <c r="G323" s="874"/>
      <c r="H323" s="874"/>
      <c r="I323" s="874"/>
      <c r="J323" s="874"/>
      <c r="K323" s="874"/>
      <c r="L323" s="874"/>
      <c r="M323" s="874"/>
      <c r="N323" s="874"/>
      <c r="O323" s="874"/>
      <c r="P323" s="874"/>
      <c r="Q323" s="874"/>
      <c r="R323" s="874"/>
      <c r="S323" s="874"/>
      <c r="T323" s="874"/>
      <c r="U323" s="874"/>
      <c r="V323" s="874"/>
      <c r="W323" s="874"/>
      <c r="X323" s="874"/>
      <c r="Y323" s="874"/>
      <c r="Z323" s="876"/>
      <c r="AA323" s="874"/>
      <c r="AB323" s="874"/>
      <c r="AC323" s="874"/>
      <c r="AD323" s="874"/>
      <c r="AE323" s="874"/>
      <c r="AF323" s="874"/>
    </row>
    <row r="324" spans="1:32" x14ac:dyDescent="0.2">
      <c r="A324" s="872" t="s">
        <v>3098</v>
      </c>
      <c r="B324" s="874" t="s">
        <v>430</v>
      </c>
      <c r="C324" s="874" t="s">
        <v>2206</v>
      </c>
      <c r="D324" s="874" t="s">
        <v>1163</v>
      </c>
      <c r="E324" s="874" t="s">
        <v>1139</v>
      </c>
      <c r="F324" s="874"/>
      <c r="G324" s="874"/>
      <c r="H324" s="874"/>
      <c r="I324" s="874"/>
      <c r="J324" s="874"/>
      <c r="K324" s="874"/>
      <c r="L324" s="874"/>
      <c r="M324" s="874"/>
      <c r="N324" s="874"/>
      <c r="O324" s="874"/>
      <c r="P324" s="874"/>
      <c r="Q324" s="874"/>
      <c r="R324" s="874"/>
      <c r="S324" s="874"/>
      <c r="T324" s="874"/>
      <c r="U324" s="874"/>
      <c r="V324" s="874"/>
      <c r="W324" s="874"/>
      <c r="X324" s="874"/>
      <c r="Y324" s="874"/>
      <c r="Z324" s="876"/>
      <c r="AA324" s="874"/>
      <c r="AB324" s="874"/>
      <c r="AC324" s="874"/>
      <c r="AD324" s="874"/>
      <c r="AE324" s="874"/>
      <c r="AF324" s="874"/>
    </row>
    <row r="325" spans="1:32" x14ac:dyDescent="0.2">
      <c r="A325" s="872" t="s">
        <v>3099</v>
      </c>
      <c r="B325" s="874" t="s">
        <v>433</v>
      </c>
      <c r="C325" s="874" t="s">
        <v>2207</v>
      </c>
      <c r="E325" s="874"/>
      <c r="F325" s="874"/>
      <c r="G325" s="874"/>
      <c r="H325" s="874"/>
      <c r="I325" s="874"/>
      <c r="J325" s="874"/>
      <c r="K325" s="874"/>
      <c r="L325" s="874"/>
      <c r="M325" s="874"/>
      <c r="N325" s="874"/>
      <c r="O325" s="874"/>
      <c r="P325" s="874"/>
      <c r="Q325" s="874"/>
      <c r="R325" s="874"/>
      <c r="S325" s="874"/>
      <c r="T325" s="874"/>
      <c r="U325" s="874"/>
      <c r="V325" s="874"/>
      <c r="W325" s="874"/>
      <c r="X325" s="874"/>
      <c r="Y325" s="874"/>
      <c r="Z325" s="876"/>
      <c r="AA325" s="874"/>
      <c r="AB325" s="874"/>
      <c r="AC325" s="874"/>
      <c r="AD325" s="874"/>
      <c r="AE325" s="874"/>
      <c r="AF325" s="874"/>
    </row>
    <row r="326" spans="1:32" x14ac:dyDescent="0.2">
      <c r="A326" s="872" t="s">
        <v>3101</v>
      </c>
      <c r="B326" s="874" t="s">
        <v>40</v>
      </c>
      <c r="C326" s="874" t="s">
        <v>2562</v>
      </c>
      <c r="D326" s="874" t="s">
        <v>1545</v>
      </c>
      <c r="E326" s="874" t="s">
        <v>1132</v>
      </c>
      <c r="F326" s="874" t="s">
        <v>3635</v>
      </c>
      <c r="G326" s="874"/>
      <c r="H326" s="874"/>
      <c r="I326" s="874"/>
      <c r="J326" s="874"/>
      <c r="K326" s="874"/>
      <c r="L326" s="874"/>
      <c r="M326" s="874"/>
      <c r="N326" s="874"/>
      <c r="O326" s="874"/>
      <c r="P326" s="874"/>
      <c r="Q326" s="874"/>
      <c r="R326" s="874"/>
      <c r="S326" s="874"/>
      <c r="T326" s="874"/>
      <c r="U326" s="874"/>
      <c r="V326" s="874"/>
      <c r="W326" s="874"/>
      <c r="X326" s="874"/>
      <c r="Y326" s="874"/>
      <c r="Z326" s="876"/>
      <c r="AA326" s="874"/>
      <c r="AB326" s="874"/>
      <c r="AC326" s="874"/>
      <c r="AD326" s="874"/>
      <c r="AE326" s="874"/>
      <c r="AF326" s="874"/>
    </row>
    <row r="327" spans="1:32" x14ac:dyDescent="0.2">
      <c r="A327" s="872" t="s">
        <v>3102</v>
      </c>
      <c r="B327" s="874" t="s">
        <v>118</v>
      </c>
      <c r="C327" s="874" t="s">
        <v>1140</v>
      </c>
      <c r="D327" s="874" t="s">
        <v>1516</v>
      </c>
      <c r="E327" s="874" t="s">
        <v>1515</v>
      </c>
      <c r="F327" s="677" t="s">
        <v>6539</v>
      </c>
      <c r="G327" s="874"/>
      <c r="H327" s="874"/>
      <c r="I327" s="874"/>
      <c r="J327" s="874"/>
      <c r="K327" s="874"/>
      <c r="L327" s="874"/>
      <c r="M327" s="874"/>
      <c r="N327" s="874"/>
      <c r="O327" s="874"/>
      <c r="P327" s="874"/>
      <c r="Q327" s="874"/>
      <c r="R327" s="874"/>
      <c r="S327" s="874"/>
      <c r="T327" s="874"/>
      <c r="U327" s="874"/>
      <c r="V327" s="874"/>
      <c r="W327" s="874"/>
      <c r="X327" s="874"/>
      <c r="Y327" s="874"/>
      <c r="Z327" s="876"/>
      <c r="AA327" s="874"/>
      <c r="AB327" s="874"/>
      <c r="AC327" s="874"/>
      <c r="AD327" s="874"/>
      <c r="AE327" s="874"/>
      <c r="AF327" s="874"/>
    </row>
    <row r="328" spans="1:32" x14ac:dyDescent="0.2">
      <c r="A328" s="872" t="s">
        <v>3103</v>
      </c>
      <c r="B328" s="874" t="s">
        <v>2601</v>
      </c>
      <c r="C328" s="874" t="s">
        <v>2438</v>
      </c>
      <c r="D328" s="874"/>
      <c r="E328" s="874"/>
      <c r="F328" s="874"/>
      <c r="G328" s="874"/>
      <c r="H328" s="874"/>
      <c r="I328" s="874"/>
      <c r="J328" s="874"/>
      <c r="K328" s="874"/>
      <c r="L328" s="874"/>
      <c r="M328" s="874"/>
      <c r="N328" s="874"/>
      <c r="O328" s="874"/>
      <c r="P328" s="874"/>
      <c r="Q328" s="874"/>
      <c r="R328" s="874"/>
      <c r="S328" s="874"/>
      <c r="T328" s="874"/>
      <c r="U328" s="874"/>
      <c r="V328" s="874"/>
      <c r="W328" s="874"/>
      <c r="X328" s="874"/>
      <c r="Y328" s="874"/>
      <c r="Z328" s="876"/>
      <c r="AA328" s="874"/>
      <c r="AB328" s="874"/>
      <c r="AC328" s="874"/>
      <c r="AD328" s="874"/>
      <c r="AE328" s="874"/>
      <c r="AF328" s="874"/>
    </row>
    <row r="329" spans="1:32" x14ac:dyDescent="0.2">
      <c r="A329" s="872" t="s">
        <v>3104</v>
      </c>
      <c r="B329" s="874" t="s">
        <v>437</v>
      </c>
      <c r="C329" s="874" t="s">
        <v>1132</v>
      </c>
      <c r="D329" s="874"/>
      <c r="E329" s="874"/>
      <c r="F329" s="874"/>
      <c r="G329" s="874"/>
      <c r="H329" s="874"/>
      <c r="I329" s="874"/>
      <c r="J329" s="874"/>
      <c r="K329" s="874"/>
      <c r="L329" s="874"/>
      <c r="M329" s="874"/>
      <c r="N329" s="874"/>
      <c r="O329" s="874"/>
      <c r="P329" s="874"/>
      <c r="Q329" s="874"/>
      <c r="R329" s="874"/>
      <c r="S329" s="874"/>
      <c r="T329" s="874"/>
      <c r="U329" s="874"/>
      <c r="V329" s="874"/>
      <c r="W329" s="874"/>
      <c r="X329" s="874"/>
      <c r="Y329" s="874"/>
      <c r="Z329" s="876"/>
      <c r="AA329" s="874"/>
      <c r="AB329" s="874"/>
      <c r="AC329" s="874"/>
      <c r="AD329" s="874"/>
      <c r="AE329" s="874"/>
      <c r="AF329" s="874"/>
    </row>
    <row r="330" spans="1:32" x14ac:dyDescent="0.2">
      <c r="A330" s="872" t="s">
        <v>3105</v>
      </c>
      <c r="B330" s="874" t="s">
        <v>436</v>
      </c>
      <c r="C330" s="874" t="s">
        <v>1286</v>
      </c>
      <c r="D330" s="874"/>
      <c r="E330" s="874"/>
      <c r="F330" s="874"/>
      <c r="G330" s="874"/>
      <c r="H330" s="874"/>
      <c r="I330" s="874"/>
      <c r="J330" s="874"/>
      <c r="K330" s="874"/>
      <c r="L330" s="874"/>
      <c r="M330" s="874"/>
      <c r="N330" s="874"/>
      <c r="O330" s="874"/>
      <c r="P330" s="874"/>
      <c r="Q330" s="874"/>
      <c r="R330" s="874"/>
      <c r="S330" s="874"/>
      <c r="T330" s="874"/>
      <c r="U330" s="874"/>
      <c r="V330" s="874"/>
      <c r="W330" s="874"/>
      <c r="X330" s="874"/>
      <c r="Y330" s="874"/>
      <c r="Z330" s="876"/>
      <c r="AA330" s="874"/>
      <c r="AB330" s="874"/>
      <c r="AC330" s="874"/>
      <c r="AD330" s="874"/>
      <c r="AE330" s="874"/>
      <c r="AF330" s="874"/>
    </row>
    <row r="331" spans="1:32" x14ac:dyDescent="0.2">
      <c r="A331" s="872" t="s">
        <v>3106</v>
      </c>
      <c r="B331" s="874" t="s">
        <v>2622</v>
      </c>
      <c r="C331" s="874" t="s">
        <v>3658</v>
      </c>
      <c r="D331" s="874"/>
      <c r="E331" s="874"/>
      <c r="F331" s="874"/>
      <c r="G331" s="874"/>
      <c r="H331" s="874"/>
      <c r="I331" s="874"/>
      <c r="J331" s="874"/>
      <c r="K331" s="874"/>
      <c r="L331" s="874"/>
      <c r="M331" s="874"/>
      <c r="N331" s="874"/>
      <c r="O331" s="874"/>
      <c r="P331" s="874"/>
      <c r="Q331" s="874"/>
      <c r="R331" s="874"/>
      <c r="S331" s="874"/>
      <c r="T331" s="874"/>
      <c r="U331" s="874"/>
      <c r="V331" s="874"/>
      <c r="W331" s="874"/>
      <c r="X331" s="874"/>
      <c r="Y331" s="874"/>
      <c r="Z331" s="876"/>
      <c r="AA331" s="874"/>
      <c r="AB331" s="874"/>
      <c r="AC331" s="874"/>
      <c r="AD331" s="874"/>
      <c r="AE331" s="874"/>
      <c r="AF331" s="874"/>
    </row>
    <row r="332" spans="1:32" x14ac:dyDescent="0.2">
      <c r="A332" s="872" t="s">
        <v>3107</v>
      </c>
      <c r="B332" s="874" t="s">
        <v>41</v>
      </c>
      <c r="C332" s="874" t="s">
        <v>2416</v>
      </c>
      <c r="D332" s="874" t="s">
        <v>1172</v>
      </c>
      <c r="E332" s="874"/>
      <c r="F332" s="874"/>
      <c r="G332" s="874"/>
      <c r="H332" s="874"/>
      <c r="I332" s="874"/>
      <c r="J332" s="874"/>
      <c r="K332" s="874"/>
      <c r="L332" s="874"/>
      <c r="M332" s="874"/>
      <c r="N332" s="874"/>
      <c r="O332" s="874"/>
      <c r="P332" s="874"/>
      <c r="Q332" s="874"/>
      <c r="R332" s="874"/>
      <c r="S332" s="874"/>
      <c r="T332" s="874"/>
      <c r="U332" s="874"/>
      <c r="V332" s="874"/>
      <c r="W332" s="874"/>
      <c r="X332" s="874"/>
      <c r="Y332" s="874"/>
      <c r="Z332" s="876"/>
      <c r="AA332" s="874"/>
      <c r="AB332" s="874"/>
      <c r="AC332" s="874"/>
      <c r="AD332" s="874"/>
      <c r="AE332" s="874"/>
      <c r="AF332" s="874"/>
    </row>
    <row r="333" spans="1:32" x14ac:dyDescent="0.2">
      <c r="A333" s="872" t="s">
        <v>3108</v>
      </c>
      <c r="B333" s="874" t="s">
        <v>119</v>
      </c>
      <c r="C333" s="874" t="s">
        <v>1130</v>
      </c>
      <c r="D333" s="874"/>
      <c r="E333" s="874"/>
      <c r="F333" s="874"/>
      <c r="G333" s="874"/>
      <c r="H333" s="874"/>
      <c r="I333" s="874"/>
      <c r="J333" s="874"/>
      <c r="K333" s="874"/>
      <c r="L333" s="874"/>
      <c r="M333" s="874"/>
      <c r="N333" s="874"/>
      <c r="O333" s="874"/>
      <c r="P333" s="874"/>
      <c r="Q333" s="874"/>
      <c r="R333" s="874"/>
      <c r="S333" s="874"/>
      <c r="T333" s="874"/>
      <c r="U333" s="874"/>
      <c r="V333" s="874"/>
      <c r="W333" s="874"/>
      <c r="X333" s="874"/>
      <c r="Y333" s="874"/>
      <c r="Z333" s="876"/>
      <c r="AA333" s="874"/>
      <c r="AB333" s="874"/>
      <c r="AC333" s="874"/>
      <c r="AD333" s="874"/>
      <c r="AE333" s="874"/>
      <c r="AF333" s="874"/>
    </row>
    <row r="334" spans="1:32" x14ac:dyDescent="0.2">
      <c r="A334" s="872" t="s">
        <v>3109</v>
      </c>
      <c r="B334" s="874" t="s">
        <v>120</v>
      </c>
      <c r="C334" s="874" t="s">
        <v>1153</v>
      </c>
      <c r="D334" s="874"/>
      <c r="E334" s="874"/>
      <c r="F334" s="874"/>
      <c r="G334" s="874"/>
      <c r="H334" s="874"/>
      <c r="I334" s="874"/>
      <c r="J334" s="874"/>
      <c r="K334" s="874"/>
      <c r="L334" s="874"/>
      <c r="M334" s="874"/>
      <c r="N334" s="874"/>
      <c r="O334" s="874"/>
      <c r="P334" s="874"/>
      <c r="Q334" s="874"/>
      <c r="R334" s="874"/>
      <c r="S334" s="874"/>
      <c r="T334" s="874"/>
      <c r="U334" s="874"/>
      <c r="V334" s="874"/>
      <c r="W334" s="874"/>
      <c r="X334" s="874"/>
      <c r="Y334" s="874"/>
      <c r="Z334" s="876"/>
      <c r="AA334" s="874"/>
      <c r="AB334" s="874"/>
      <c r="AC334" s="874"/>
      <c r="AD334" s="874"/>
      <c r="AE334" s="874"/>
      <c r="AF334" s="874"/>
    </row>
    <row r="335" spans="1:32" x14ac:dyDescent="0.2">
      <c r="A335" s="872" t="s">
        <v>3110</v>
      </c>
      <c r="B335" s="874" t="s">
        <v>441</v>
      </c>
      <c r="C335" s="874" t="s">
        <v>1210</v>
      </c>
      <c r="D335" s="874"/>
      <c r="E335" s="874"/>
      <c r="F335" s="874"/>
      <c r="G335" s="874"/>
      <c r="H335" s="874"/>
      <c r="I335" s="874"/>
      <c r="J335" s="874"/>
      <c r="K335" s="874"/>
      <c r="L335" s="874"/>
      <c r="M335" s="874"/>
      <c r="N335" s="874"/>
      <c r="O335" s="874"/>
      <c r="P335" s="874"/>
      <c r="Q335" s="874"/>
      <c r="R335" s="874"/>
      <c r="S335" s="874"/>
      <c r="T335" s="874"/>
      <c r="U335" s="874"/>
      <c r="V335" s="874"/>
      <c r="W335" s="874"/>
      <c r="X335" s="874"/>
      <c r="Y335" s="874"/>
      <c r="Z335" s="876"/>
      <c r="AA335" s="874"/>
      <c r="AB335" s="874"/>
      <c r="AC335" s="874"/>
      <c r="AD335" s="874"/>
      <c r="AE335" s="874"/>
      <c r="AF335" s="874"/>
    </row>
    <row r="336" spans="1:32" x14ac:dyDescent="0.2">
      <c r="A336" s="872" t="s">
        <v>3112</v>
      </c>
      <c r="B336" s="874" t="s">
        <v>440</v>
      </c>
      <c r="C336" s="874" t="s">
        <v>1141</v>
      </c>
      <c r="D336" s="874"/>
      <c r="E336" s="874"/>
      <c r="F336" s="874"/>
      <c r="G336" s="874"/>
      <c r="H336" s="874"/>
      <c r="I336" s="874"/>
      <c r="J336" s="874"/>
      <c r="K336" s="874"/>
      <c r="L336" s="874"/>
      <c r="M336" s="874"/>
      <c r="N336" s="874"/>
      <c r="O336" s="874"/>
      <c r="P336" s="874"/>
      <c r="Q336" s="874"/>
      <c r="R336" s="874"/>
      <c r="S336" s="874"/>
      <c r="T336" s="874"/>
      <c r="U336" s="874"/>
      <c r="V336" s="874"/>
      <c r="W336" s="874"/>
      <c r="X336" s="874"/>
      <c r="Y336" s="874"/>
      <c r="Z336" s="876"/>
      <c r="AA336" s="874"/>
      <c r="AB336" s="874"/>
      <c r="AC336" s="874"/>
      <c r="AD336" s="874"/>
      <c r="AE336" s="874"/>
      <c r="AF336" s="874"/>
    </row>
    <row r="337" spans="1:32" x14ac:dyDescent="0.2">
      <c r="A337" s="872" t="s">
        <v>3114</v>
      </c>
      <c r="B337" s="874" t="s">
        <v>42</v>
      </c>
      <c r="C337" s="874" t="s">
        <v>3612</v>
      </c>
      <c r="D337" s="874" t="s">
        <v>1172</v>
      </c>
      <c r="E337" s="874" t="s">
        <v>2417</v>
      </c>
      <c r="F337" s="874" t="s">
        <v>1545</v>
      </c>
      <c r="G337" s="874" t="s">
        <v>2575</v>
      </c>
      <c r="H337" s="874"/>
      <c r="I337" s="874"/>
      <c r="J337" s="874"/>
      <c r="K337" s="874"/>
      <c r="L337" s="874"/>
      <c r="M337" s="874"/>
      <c r="N337" s="874"/>
      <c r="O337" s="874"/>
      <c r="P337" s="874"/>
      <c r="Q337" s="874"/>
      <c r="R337" s="874"/>
      <c r="S337" s="874"/>
      <c r="T337" s="874"/>
      <c r="U337" s="874"/>
      <c r="V337" s="874"/>
      <c r="W337" s="874"/>
      <c r="X337" s="874"/>
      <c r="Y337" s="874"/>
      <c r="Z337" s="876"/>
      <c r="AA337" s="874"/>
      <c r="AB337" s="874"/>
      <c r="AC337" s="874"/>
      <c r="AD337" s="874"/>
      <c r="AE337" s="874"/>
      <c r="AF337" s="874"/>
    </row>
    <row r="338" spans="1:32" x14ac:dyDescent="0.2">
      <c r="A338" s="872" t="s">
        <v>3115</v>
      </c>
      <c r="B338" s="874" t="s">
        <v>2656</v>
      </c>
      <c r="C338" s="874" t="s">
        <v>1329</v>
      </c>
      <c r="D338" s="874"/>
      <c r="E338" s="874"/>
      <c r="F338" s="874"/>
      <c r="G338" s="874"/>
      <c r="H338" s="874"/>
      <c r="I338" s="874"/>
      <c r="J338" s="874"/>
      <c r="K338" s="874"/>
      <c r="L338" s="874"/>
      <c r="M338" s="874"/>
      <c r="N338" s="874"/>
      <c r="O338" s="874"/>
      <c r="P338" s="874"/>
      <c r="Q338" s="874"/>
      <c r="R338" s="874"/>
      <c r="S338" s="874"/>
      <c r="T338" s="874"/>
      <c r="U338" s="874"/>
      <c r="V338" s="874"/>
      <c r="W338" s="874"/>
      <c r="X338" s="874"/>
      <c r="Y338" s="874"/>
      <c r="Z338" s="876"/>
      <c r="AA338" s="874"/>
      <c r="AB338" s="874"/>
      <c r="AC338" s="874"/>
      <c r="AD338" s="874"/>
      <c r="AE338" s="874"/>
      <c r="AF338" s="874"/>
    </row>
    <row r="339" spans="1:32" x14ac:dyDescent="0.2">
      <c r="A339" s="872" t="s">
        <v>3116</v>
      </c>
      <c r="B339" s="874" t="s">
        <v>2602</v>
      </c>
      <c r="C339" s="874" t="s">
        <v>3783</v>
      </c>
      <c r="D339" s="874" t="s">
        <v>2203</v>
      </c>
      <c r="E339" s="874"/>
      <c r="F339" s="874"/>
      <c r="G339" s="874"/>
      <c r="H339" s="874"/>
      <c r="I339" s="874"/>
      <c r="J339" s="874"/>
      <c r="K339" s="874"/>
      <c r="L339" s="874"/>
      <c r="M339" s="874"/>
      <c r="N339" s="874"/>
      <c r="O339" s="874"/>
      <c r="P339" s="874"/>
      <c r="Q339" s="874"/>
      <c r="R339" s="874"/>
      <c r="S339" s="874"/>
      <c r="T339" s="874"/>
      <c r="U339" s="874"/>
      <c r="V339" s="874"/>
      <c r="W339" s="874"/>
      <c r="X339" s="874"/>
      <c r="Y339" s="874"/>
      <c r="AA339" s="874"/>
      <c r="AB339" s="874"/>
      <c r="AC339" s="874"/>
      <c r="AD339" s="874"/>
      <c r="AE339" s="874"/>
      <c r="AF339" s="874"/>
    </row>
    <row r="340" spans="1:32" x14ac:dyDescent="0.2">
      <c r="A340" s="872" t="s">
        <v>3117</v>
      </c>
      <c r="B340" s="874" t="s">
        <v>121</v>
      </c>
      <c r="C340" s="874" t="s">
        <v>1153</v>
      </c>
      <c r="D340" s="874"/>
      <c r="E340" s="874"/>
      <c r="F340" s="874"/>
      <c r="G340" s="874"/>
      <c r="H340" s="874"/>
      <c r="I340" s="874"/>
      <c r="J340" s="874"/>
      <c r="K340" s="874"/>
      <c r="L340" s="874"/>
      <c r="M340" s="874"/>
      <c r="N340" s="874"/>
      <c r="O340" s="874"/>
      <c r="P340" s="874"/>
      <c r="Q340" s="874"/>
      <c r="R340" s="874"/>
      <c r="S340" s="874"/>
      <c r="T340" s="874"/>
      <c r="U340" s="874"/>
      <c r="V340" s="874"/>
      <c r="W340" s="874"/>
      <c r="X340" s="874"/>
      <c r="Y340" s="874"/>
      <c r="Z340" s="876"/>
      <c r="AA340" s="874"/>
      <c r="AB340" s="874"/>
      <c r="AC340" s="874"/>
      <c r="AD340" s="874"/>
      <c r="AE340" s="874"/>
      <c r="AF340" s="874"/>
    </row>
    <row r="341" spans="1:32" x14ac:dyDescent="0.2">
      <c r="A341" s="872" t="s">
        <v>3118</v>
      </c>
      <c r="B341" s="874" t="s">
        <v>444</v>
      </c>
      <c r="C341" s="874" t="s">
        <v>3656</v>
      </c>
      <c r="D341" s="874"/>
      <c r="E341" s="874"/>
      <c r="F341" s="874"/>
      <c r="G341" s="874"/>
      <c r="H341" s="874"/>
      <c r="I341" s="874"/>
      <c r="J341" s="874"/>
      <c r="K341" s="874"/>
      <c r="L341" s="874"/>
      <c r="M341" s="874"/>
      <c r="N341" s="874"/>
      <c r="O341" s="874"/>
      <c r="P341" s="874"/>
      <c r="Q341" s="874"/>
      <c r="R341" s="874"/>
      <c r="S341" s="874"/>
      <c r="T341" s="874"/>
      <c r="U341" s="874"/>
      <c r="V341" s="874"/>
      <c r="W341" s="874"/>
      <c r="X341" s="874"/>
      <c r="Y341" s="874"/>
      <c r="Z341" s="876"/>
      <c r="AA341" s="874"/>
      <c r="AB341" s="874"/>
      <c r="AC341" s="874"/>
      <c r="AD341" s="874"/>
      <c r="AE341" s="874"/>
      <c r="AF341" s="874"/>
    </row>
    <row r="342" spans="1:32" x14ac:dyDescent="0.2">
      <c r="A342" s="872" t="s">
        <v>3119</v>
      </c>
      <c r="B342" s="874" t="s">
        <v>446</v>
      </c>
      <c r="C342" s="874" t="s">
        <v>1328</v>
      </c>
      <c r="D342" s="874"/>
      <c r="E342" s="874"/>
      <c r="F342" s="874"/>
      <c r="G342" s="874"/>
      <c r="H342" s="874"/>
      <c r="I342" s="874"/>
      <c r="J342" s="874"/>
      <c r="K342" s="874"/>
      <c r="L342" s="874"/>
      <c r="M342" s="874"/>
      <c r="N342" s="874"/>
      <c r="O342" s="874"/>
      <c r="P342" s="874"/>
      <c r="Q342" s="874"/>
      <c r="R342" s="874"/>
      <c r="S342" s="874"/>
      <c r="T342" s="874"/>
      <c r="U342" s="874"/>
      <c r="V342" s="874"/>
      <c r="W342" s="874"/>
      <c r="X342" s="874"/>
      <c r="Y342" s="874"/>
      <c r="Z342" s="876"/>
      <c r="AA342" s="874"/>
      <c r="AB342" s="874"/>
      <c r="AC342" s="874"/>
      <c r="AD342" s="874"/>
      <c r="AE342" s="874"/>
      <c r="AF342" s="874"/>
    </row>
    <row r="343" spans="1:32" x14ac:dyDescent="0.2">
      <c r="A343" s="872" t="s">
        <v>3120</v>
      </c>
      <c r="B343" s="874" t="s">
        <v>445</v>
      </c>
      <c r="C343" s="874" t="s">
        <v>1166</v>
      </c>
      <c r="D343" s="874" t="s">
        <v>3784</v>
      </c>
      <c r="E343" s="874"/>
      <c r="F343" s="874"/>
      <c r="G343" s="874"/>
      <c r="H343" s="874"/>
      <c r="I343" s="874"/>
      <c r="J343" s="874"/>
      <c r="K343" s="874"/>
      <c r="L343" s="874"/>
      <c r="M343" s="874"/>
      <c r="N343" s="874"/>
      <c r="O343" s="874"/>
      <c r="P343" s="874"/>
      <c r="Q343" s="874"/>
      <c r="R343" s="874"/>
      <c r="S343" s="874"/>
      <c r="T343" s="874"/>
      <c r="U343" s="874"/>
      <c r="V343" s="874"/>
      <c r="W343" s="874"/>
      <c r="X343" s="874"/>
      <c r="Y343" s="874"/>
      <c r="Z343" s="876"/>
      <c r="AA343" s="874"/>
      <c r="AB343" s="874"/>
      <c r="AC343" s="874"/>
      <c r="AD343" s="874"/>
      <c r="AE343" s="874"/>
      <c r="AF343" s="874"/>
    </row>
    <row r="344" spans="1:32" x14ac:dyDescent="0.2">
      <c r="A344" s="872" t="s">
        <v>3121</v>
      </c>
      <c r="B344" s="874" t="s">
        <v>443</v>
      </c>
      <c r="C344" s="874" t="s">
        <v>2522</v>
      </c>
      <c r="D344" s="874"/>
      <c r="E344" s="874"/>
      <c r="F344" s="874"/>
      <c r="G344" s="874"/>
      <c r="H344" s="874"/>
      <c r="I344" s="874"/>
      <c r="J344" s="874"/>
      <c r="K344" s="874"/>
      <c r="L344" s="874"/>
      <c r="M344" s="874"/>
      <c r="N344" s="874"/>
      <c r="O344" s="874"/>
      <c r="P344" s="874"/>
      <c r="Q344" s="874"/>
      <c r="R344" s="874"/>
      <c r="S344" s="874"/>
      <c r="T344" s="874"/>
      <c r="U344" s="874"/>
      <c r="V344" s="874"/>
      <c r="W344" s="874"/>
      <c r="X344" s="874"/>
      <c r="Y344" s="874"/>
      <c r="Z344" s="876"/>
      <c r="AA344" s="874"/>
      <c r="AB344" s="874"/>
      <c r="AC344" s="874"/>
      <c r="AD344" s="874"/>
      <c r="AE344" s="874"/>
      <c r="AF344" s="874"/>
    </row>
    <row r="345" spans="1:32" x14ac:dyDescent="0.2">
      <c r="A345" s="872" t="s">
        <v>3122</v>
      </c>
      <c r="B345" s="874" t="s">
        <v>442</v>
      </c>
      <c r="C345" s="874" t="s">
        <v>1153</v>
      </c>
      <c r="D345" s="874"/>
      <c r="E345" s="874"/>
      <c r="F345" s="874"/>
      <c r="G345" s="874"/>
      <c r="H345" s="874"/>
      <c r="I345" s="874"/>
      <c r="J345" s="874"/>
      <c r="K345" s="874"/>
      <c r="L345" s="874"/>
      <c r="M345" s="874"/>
      <c r="N345" s="874"/>
      <c r="O345" s="874"/>
      <c r="P345" s="874"/>
      <c r="Q345" s="874"/>
      <c r="R345" s="874"/>
      <c r="S345" s="874"/>
      <c r="T345" s="874"/>
      <c r="U345" s="874"/>
      <c r="V345" s="874"/>
      <c r="W345" s="874"/>
      <c r="X345" s="874"/>
      <c r="Y345" s="874"/>
      <c r="Z345" s="876"/>
      <c r="AA345" s="874"/>
      <c r="AB345" s="874"/>
      <c r="AC345" s="874"/>
      <c r="AD345" s="874"/>
      <c r="AE345" s="874"/>
      <c r="AF345" s="874"/>
    </row>
    <row r="346" spans="1:32" x14ac:dyDescent="0.2">
      <c r="A346" s="872" t="s">
        <v>3123</v>
      </c>
      <c r="B346" s="874" t="s">
        <v>2623</v>
      </c>
      <c r="C346" s="874" t="s">
        <v>3659</v>
      </c>
      <c r="D346" s="874"/>
      <c r="E346" s="874"/>
      <c r="F346" s="874"/>
      <c r="G346" s="874"/>
      <c r="H346" s="874"/>
      <c r="I346" s="874"/>
      <c r="J346" s="874"/>
      <c r="K346" s="874"/>
      <c r="L346" s="874"/>
      <c r="M346" s="874"/>
      <c r="N346" s="874"/>
      <c r="O346" s="874"/>
      <c r="P346" s="874"/>
      <c r="Q346" s="874"/>
      <c r="R346" s="874"/>
      <c r="S346" s="874"/>
      <c r="T346" s="874"/>
      <c r="U346" s="874"/>
      <c r="V346" s="874"/>
      <c r="W346" s="874"/>
      <c r="X346" s="874"/>
      <c r="Y346" s="874"/>
      <c r="Z346" s="876"/>
      <c r="AA346" s="874"/>
      <c r="AB346" s="874"/>
      <c r="AC346" s="874"/>
      <c r="AD346" s="874"/>
      <c r="AE346" s="874"/>
      <c r="AF346" s="874"/>
    </row>
    <row r="347" spans="1:32" x14ac:dyDescent="0.2">
      <c r="A347" s="872" t="s">
        <v>3126</v>
      </c>
      <c r="B347" s="874" t="s">
        <v>43</v>
      </c>
      <c r="C347" s="874" t="s">
        <v>1545</v>
      </c>
      <c r="D347" s="874" t="s">
        <v>2466</v>
      </c>
      <c r="E347" s="874" t="s">
        <v>1172</v>
      </c>
      <c r="F347" s="874" t="s">
        <v>1132</v>
      </c>
      <c r="G347" s="874" t="s">
        <v>1609</v>
      </c>
      <c r="H347" s="874" t="s">
        <v>1608</v>
      </c>
      <c r="I347" s="874" t="s">
        <v>1541</v>
      </c>
      <c r="J347" s="874" t="s">
        <v>2661</v>
      </c>
      <c r="K347" s="874"/>
      <c r="L347" s="874"/>
      <c r="M347" s="874"/>
      <c r="N347" s="874"/>
      <c r="O347" s="874"/>
      <c r="P347" s="874"/>
      <c r="Q347" s="874"/>
      <c r="R347" s="874"/>
      <c r="S347" s="874"/>
      <c r="T347" s="874"/>
      <c r="U347" s="874"/>
      <c r="V347" s="874"/>
      <c r="W347" s="874"/>
      <c r="X347" s="874"/>
      <c r="Y347" s="874"/>
      <c r="Z347" s="876"/>
      <c r="AA347" s="874"/>
      <c r="AB347" s="874"/>
      <c r="AC347" s="874"/>
      <c r="AD347" s="874"/>
      <c r="AE347" s="874"/>
      <c r="AF347" s="874"/>
    </row>
    <row r="348" spans="1:32" x14ac:dyDescent="0.2">
      <c r="A348" s="872" t="s">
        <v>3127</v>
      </c>
      <c r="B348" s="874" t="s">
        <v>123</v>
      </c>
      <c r="C348" s="874" t="s">
        <v>1133</v>
      </c>
      <c r="D348" s="874"/>
      <c r="E348" s="874"/>
      <c r="F348" s="874"/>
      <c r="G348" s="874"/>
      <c r="H348" s="874"/>
      <c r="I348" s="874"/>
      <c r="J348" s="874"/>
      <c r="K348" s="874"/>
      <c r="L348" s="874"/>
      <c r="M348" s="874"/>
      <c r="N348" s="874"/>
      <c r="O348" s="874"/>
      <c r="P348" s="874"/>
      <c r="Q348" s="874"/>
      <c r="R348" s="874"/>
      <c r="S348" s="874"/>
      <c r="T348" s="874"/>
      <c r="U348" s="874"/>
      <c r="V348" s="874"/>
      <c r="W348" s="874"/>
      <c r="X348" s="874"/>
      <c r="Y348" s="874"/>
      <c r="Z348" s="876"/>
      <c r="AA348" s="874"/>
      <c r="AB348" s="874"/>
      <c r="AC348" s="874"/>
      <c r="AD348" s="874"/>
      <c r="AE348" s="874"/>
      <c r="AF348" s="874"/>
    </row>
    <row r="349" spans="1:32" x14ac:dyDescent="0.2">
      <c r="A349" s="872" t="s">
        <v>3128</v>
      </c>
      <c r="B349" s="874" t="s">
        <v>122</v>
      </c>
      <c r="C349" s="874" t="s">
        <v>1153</v>
      </c>
      <c r="D349" s="874"/>
      <c r="E349" s="874"/>
      <c r="F349" s="874"/>
      <c r="G349" s="874"/>
      <c r="H349" s="874"/>
      <c r="I349" s="874"/>
      <c r="J349" s="874"/>
      <c r="K349" s="874"/>
      <c r="L349" s="874"/>
      <c r="M349" s="874"/>
      <c r="N349" s="874"/>
      <c r="O349" s="874"/>
      <c r="P349" s="874"/>
      <c r="Q349" s="874"/>
      <c r="R349" s="874"/>
      <c r="S349" s="874"/>
      <c r="T349" s="874"/>
      <c r="U349" s="874"/>
      <c r="V349" s="874"/>
      <c r="W349" s="874"/>
      <c r="X349" s="874"/>
      <c r="Y349" s="874"/>
      <c r="Z349" s="876"/>
      <c r="AA349" s="874"/>
      <c r="AB349" s="874"/>
      <c r="AC349" s="874"/>
      <c r="AD349" s="874"/>
      <c r="AE349" s="874"/>
      <c r="AF349" s="874"/>
    </row>
    <row r="350" spans="1:32" x14ac:dyDescent="0.2">
      <c r="A350" s="872" t="s">
        <v>3129</v>
      </c>
      <c r="B350" s="874" t="s">
        <v>124</v>
      </c>
      <c r="C350" s="874" t="s">
        <v>1514</v>
      </c>
      <c r="D350" s="874"/>
      <c r="E350" s="874"/>
      <c r="F350" s="874"/>
      <c r="G350" s="874"/>
      <c r="H350" s="874"/>
      <c r="I350" s="874"/>
      <c r="J350" s="874"/>
      <c r="K350" s="874"/>
      <c r="L350" s="874"/>
      <c r="M350" s="874"/>
      <c r="N350" s="874"/>
      <c r="O350" s="874"/>
      <c r="P350" s="874"/>
      <c r="Q350" s="874"/>
      <c r="R350" s="874"/>
      <c r="S350" s="874"/>
      <c r="T350" s="874"/>
      <c r="U350" s="874"/>
      <c r="V350" s="874"/>
      <c r="W350" s="874"/>
      <c r="X350" s="874"/>
      <c r="Y350" s="874"/>
      <c r="Z350" s="876"/>
      <c r="AA350" s="874"/>
      <c r="AB350" s="874"/>
      <c r="AC350" s="874"/>
      <c r="AD350" s="874"/>
      <c r="AE350" s="874"/>
      <c r="AF350" s="874"/>
    </row>
    <row r="351" spans="1:32" x14ac:dyDescent="0.2">
      <c r="A351" s="872" t="s">
        <v>3131</v>
      </c>
      <c r="B351" s="874" t="s">
        <v>2624</v>
      </c>
      <c r="C351" s="874" t="s">
        <v>1154</v>
      </c>
      <c r="D351" s="874"/>
      <c r="E351" s="874"/>
      <c r="F351" s="874"/>
      <c r="G351" s="874"/>
      <c r="H351" s="874"/>
      <c r="I351" s="874"/>
      <c r="J351" s="874"/>
      <c r="K351" s="874"/>
      <c r="L351" s="874"/>
      <c r="M351" s="874"/>
      <c r="N351" s="874"/>
      <c r="O351" s="874"/>
      <c r="P351" s="874"/>
      <c r="Q351" s="874"/>
      <c r="R351" s="874"/>
      <c r="S351" s="874"/>
      <c r="T351" s="874"/>
      <c r="U351" s="874"/>
      <c r="V351" s="874"/>
      <c r="W351" s="874"/>
      <c r="X351" s="874"/>
      <c r="Y351" s="874"/>
      <c r="Z351" s="876"/>
      <c r="AA351" s="874"/>
      <c r="AB351" s="874"/>
      <c r="AC351" s="874"/>
      <c r="AD351" s="874"/>
      <c r="AE351" s="874"/>
      <c r="AF351" s="874"/>
    </row>
    <row r="352" spans="1:32" x14ac:dyDescent="0.2">
      <c r="A352" s="872" t="s">
        <v>3132</v>
      </c>
      <c r="B352" s="874" t="s">
        <v>449</v>
      </c>
      <c r="C352" s="874" t="s">
        <v>1183</v>
      </c>
      <c r="D352" s="874" t="s">
        <v>1327</v>
      </c>
      <c r="E352" s="874" t="s">
        <v>1326</v>
      </c>
      <c r="F352" s="874"/>
      <c r="G352" s="874"/>
      <c r="H352" s="874"/>
      <c r="I352" s="874"/>
      <c r="J352" s="874"/>
      <c r="K352" s="874"/>
      <c r="L352" s="874"/>
      <c r="M352" s="874"/>
      <c r="N352" s="874"/>
      <c r="O352" s="874"/>
      <c r="P352" s="874"/>
      <c r="Q352" s="874"/>
      <c r="R352" s="874"/>
      <c r="S352" s="874"/>
      <c r="T352" s="874"/>
      <c r="U352" s="874"/>
      <c r="V352" s="874"/>
      <c r="W352" s="874"/>
      <c r="X352" s="874"/>
      <c r="Y352" s="874"/>
      <c r="Z352" s="876"/>
      <c r="AA352" s="874"/>
      <c r="AB352" s="874"/>
      <c r="AC352" s="874"/>
      <c r="AD352" s="874"/>
      <c r="AE352" s="874"/>
      <c r="AF352" s="874"/>
    </row>
    <row r="353" spans="1:32" x14ac:dyDescent="0.2">
      <c r="A353" s="872" t="s">
        <v>3133</v>
      </c>
      <c r="B353" s="874" t="s">
        <v>447</v>
      </c>
      <c r="C353" s="874" t="s">
        <v>1154</v>
      </c>
      <c r="D353" s="874" t="s">
        <v>1147</v>
      </c>
      <c r="E353" s="874" t="s">
        <v>1113</v>
      </c>
      <c r="F353" s="874"/>
      <c r="G353" s="874"/>
      <c r="H353" s="874"/>
      <c r="I353" s="874"/>
      <c r="J353" s="874"/>
      <c r="K353" s="874"/>
      <c r="L353" s="874"/>
      <c r="M353" s="874"/>
      <c r="N353" s="874"/>
      <c r="O353" s="874"/>
      <c r="P353" s="874"/>
      <c r="Q353" s="874"/>
      <c r="R353" s="874"/>
      <c r="S353" s="874"/>
      <c r="T353" s="874"/>
      <c r="U353" s="874"/>
      <c r="V353" s="874"/>
      <c r="W353" s="874"/>
      <c r="X353" s="874"/>
      <c r="Y353" s="874"/>
      <c r="Z353" s="876"/>
      <c r="AA353" s="874"/>
      <c r="AB353" s="874"/>
      <c r="AC353" s="874"/>
      <c r="AD353" s="874"/>
      <c r="AE353" s="874"/>
      <c r="AF353" s="874"/>
    </row>
    <row r="354" spans="1:32" x14ac:dyDescent="0.2">
      <c r="A354" s="872" t="s">
        <v>3134</v>
      </c>
      <c r="B354" s="874" t="s">
        <v>450</v>
      </c>
      <c r="C354" s="874" t="s">
        <v>1201</v>
      </c>
      <c r="D354" s="874" t="s">
        <v>1122</v>
      </c>
      <c r="E354" s="874"/>
      <c r="F354" s="874"/>
      <c r="G354" s="874"/>
      <c r="H354" s="874"/>
      <c r="I354" s="874"/>
      <c r="J354" s="874"/>
      <c r="K354" s="874"/>
      <c r="L354" s="874"/>
      <c r="M354" s="874"/>
      <c r="N354" s="874"/>
      <c r="O354" s="874"/>
      <c r="P354" s="874"/>
      <c r="Q354" s="874"/>
      <c r="R354" s="874"/>
      <c r="S354" s="874"/>
      <c r="T354" s="874"/>
      <c r="U354" s="874"/>
      <c r="V354" s="874"/>
      <c r="W354" s="874"/>
      <c r="X354" s="874"/>
      <c r="Y354" s="874"/>
      <c r="Z354" s="876"/>
      <c r="AA354" s="874"/>
      <c r="AB354" s="874"/>
      <c r="AC354" s="874"/>
      <c r="AD354" s="874"/>
      <c r="AE354" s="874"/>
      <c r="AF354" s="874"/>
    </row>
    <row r="355" spans="1:32" x14ac:dyDescent="0.2">
      <c r="A355" s="872" t="s">
        <v>3135</v>
      </c>
      <c r="B355" s="874" t="s">
        <v>453</v>
      </c>
      <c r="C355" s="874" t="s">
        <v>1311</v>
      </c>
      <c r="D355" s="874"/>
      <c r="E355" s="874"/>
      <c r="F355" s="874"/>
      <c r="G355" s="874"/>
      <c r="H355" s="874"/>
      <c r="I355" s="874"/>
      <c r="J355" s="874"/>
      <c r="K355" s="874"/>
      <c r="L355" s="874"/>
      <c r="M355" s="874"/>
      <c r="N355" s="874"/>
      <c r="O355" s="874"/>
      <c r="P355" s="874"/>
      <c r="Q355" s="874"/>
      <c r="R355" s="874"/>
      <c r="S355" s="874"/>
      <c r="T355" s="874"/>
      <c r="U355" s="874"/>
      <c r="V355" s="874"/>
      <c r="W355" s="874"/>
      <c r="X355" s="874"/>
      <c r="Y355" s="874"/>
      <c r="Z355" s="876"/>
      <c r="AA355" s="874"/>
      <c r="AB355" s="874"/>
      <c r="AC355" s="874"/>
      <c r="AD355" s="874"/>
      <c r="AE355" s="874"/>
      <c r="AF355" s="874"/>
    </row>
    <row r="356" spans="1:32" x14ac:dyDescent="0.2">
      <c r="A356" s="872" t="s">
        <v>3136</v>
      </c>
      <c r="B356" s="874" t="s">
        <v>452</v>
      </c>
      <c r="C356" s="874" t="s">
        <v>1325</v>
      </c>
      <c r="D356" s="874"/>
      <c r="E356" s="874"/>
      <c r="F356" s="874"/>
      <c r="G356" s="874"/>
      <c r="H356" s="874"/>
      <c r="I356" s="874"/>
      <c r="J356" s="874"/>
      <c r="K356" s="874"/>
      <c r="L356" s="874"/>
      <c r="M356" s="874"/>
      <c r="N356" s="874"/>
      <c r="O356" s="874"/>
      <c r="P356" s="874"/>
      <c r="Q356" s="874"/>
      <c r="R356" s="874"/>
      <c r="S356" s="874"/>
      <c r="T356" s="874"/>
      <c r="U356" s="874"/>
      <c r="V356" s="874"/>
      <c r="W356" s="874"/>
      <c r="X356" s="874"/>
      <c r="Y356" s="874"/>
      <c r="Z356" s="876"/>
      <c r="AA356" s="874"/>
      <c r="AB356" s="874"/>
      <c r="AC356" s="874"/>
      <c r="AD356" s="874"/>
      <c r="AE356" s="874"/>
      <c r="AF356" s="874"/>
    </row>
    <row r="357" spans="1:32" x14ac:dyDescent="0.2">
      <c r="A357" s="872" t="s">
        <v>3137</v>
      </c>
      <c r="B357" s="874" t="s">
        <v>448</v>
      </c>
      <c r="C357" s="874" t="s">
        <v>2323</v>
      </c>
      <c r="D357" s="874"/>
      <c r="E357" s="874"/>
      <c r="F357" s="874"/>
      <c r="G357" s="874"/>
      <c r="H357" s="874"/>
      <c r="I357" s="874"/>
      <c r="J357" s="874"/>
      <c r="K357" s="874"/>
      <c r="L357" s="874"/>
      <c r="M357" s="874"/>
      <c r="N357" s="874"/>
      <c r="O357" s="874"/>
      <c r="P357" s="874"/>
      <c r="Q357" s="874"/>
      <c r="R357" s="874"/>
      <c r="S357" s="874"/>
      <c r="T357" s="874"/>
      <c r="U357" s="874"/>
      <c r="V357" s="874"/>
      <c r="W357" s="874"/>
      <c r="X357" s="874"/>
      <c r="Y357" s="874"/>
      <c r="Z357" s="876"/>
      <c r="AA357" s="874"/>
      <c r="AB357" s="874"/>
      <c r="AC357" s="874"/>
      <c r="AD357" s="874"/>
      <c r="AE357" s="874"/>
      <c r="AF357" s="874"/>
    </row>
    <row r="358" spans="1:32" x14ac:dyDescent="0.3">
      <c r="A358" s="872" t="s">
        <v>3138</v>
      </c>
      <c r="B358" s="879" t="s">
        <v>2625</v>
      </c>
      <c r="C358" s="874" t="s">
        <v>3660</v>
      </c>
      <c r="D358" s="874"/>
      <c r="E358" s="874"/>
      <c r="F358" s="874"/>
      <c r="G358" s="874"/>
      <c r="H358" s="874"/>
      <c r="I358" s="874"/>
      <c r="J358" s="874"/>
      <c r="K358" s="874"/>
      <c r="L358" s="874"/>
      <c r="M358" s="874"/>
      <c r="N358" s="874"/>
      <c r="O358" s="874"/>
      <c r="P358" s="874"/>
      <c r="Q358" s="874"/>
      <c r="R358" s="874"/>
      <c r="S358" s="874"/>
      <c r="T358" s="874"/>
      <c r="U358" s="874"/>
      <c r="V358" s="874"/>
      <c r="W358" s="874"/>
      <c r="X358" s="874"/>
      <c r="Y358" s="874"/>
      <c r="Z358" s="876"/>
      <c r="AA358" s="874"/>
      <c r="AB358" s="874"/>
      <c r="AC358" s="874"/>
      <c r="AD358" s="874"/>
      <c r="AE358" s="874"/>
      <c r="AF358" s="874"/>
    </row>
    <row r="359" spans="1:32" x14ac:dyDescent="0.2">
      <c r="A359" s="872" t="s">
        <v>3139</v>
      </c>
      <c r="B359" s="874" t="s">
        <v>44</v>
      </c>
      <c r="C359" s="874" t="s">
        <v>1172</v>
      </c>
      <c r="D359" s="874" t="s">
        <v>1607</v>
      </c>
      <c r="E359" s="874" t="s">
        <v>1539</v>
      </c>
      <c r="F359" s="874" t="s">
        <v>2198</v>
      </c>
      <c r="G359" s="874" t="s">
        <v>2576</v>
      </c>
      <c r="H359" s="874"/>
      <c r="I359" s="874"/>
      <c r="J359" s="874"/>
      <c r="K359" s="874"/>
      <c r="L359" s="874"/>
      <c r="M359" s="874"/>
      <c r="N359" s="874"/>
      <c r="O359" s="874"/>
      <c r="P359" s="874"/>
      <c r="Q359" s="874"/>
      <c r="R359" s="874"/>
      <c r="S359" s="874"/>
      <c r="T359" s="874"/>
      <c r="U359" s="874"/>
      <c r="V359" s="874"/>
      <c r="W359" s="874"/>
      <c r="X359" s="874"/>
      <c r="Y359" s="874"/>
      <c r="Z359" s="876"/>
      <c r="AA359" s="874"/>
      <c r="AB359" s="874"/>
      <c r="AC359" s="874"/>
      <c r="AD359" s="874"/>
      <c r="AE359" s="874"/>
      <c r="AF359" s="874"/>
    </row>
    <row r="360" spans="1:32" x14ac:dyDescent="0.2">
      <c r="A360" s="872" t="s">
        <v>3140</v>
      </c>
      <c r="B360" s="874" t="s">
        <v>45</v>
      </c>
      <c r="C360" s="874" t="s">
        <v>1545</v>
      </c>
      <c r="D360" s="874"/>
      <c r="E360" s="874"/>
      <c r="F360" s="874"/>
      <c r="G360" s="874"/>
      <c r="H360" s="874"/>
      <c r="I360" s="874"/>
      <c r="J360" s="874"/>
      <c r="K360" s="874"/>
      <c r="L360" s="874"/>
      <c r="M360" s="874"/>
      <c r="N360" s="874"/>
      <c r="O360" s="874"/>
      <c r="P360" s="874"/>
      <c r="Q360" s="874"/>
      <c r="R360" s="874"/>
      <c r="S360" s="874"/>
      <c r="T360" s="874"/>
      <c r="U360" s="874"/>
      <c r="V360" s="874"/>
      <c r="W360" s="874"/>
      <c r="X360" s="874"/>
      <c r="Y360" s="874"/>
      <c r="Z360" s="876"/>
      <c r="AA360" s="874"/>
      <c r="AB360" s="874"/>
      <c r="AC360" s="874"/>
      <c r="AD360" s="874"/>
      <c r="AE360" s="874"/>
      <c r="AF360" s="874"/>
    </row>
    <row r="361" spans="1:32" x14ac:dyDescent="0.2">
      <c r="A361" s="872" t="s">
        <v>3141</v>
      </c>
      <c r="B361" s="874" t="s">
        <v>125</v>
      </c>
      <c r="C361" s="874" t="s">
        <v>1153</v>
      </c>
      <c r="D361" s="874" t="s">
        <v>1513</v>
      </c>
      <c r="E361" s="874" t="s">
        <v>1334</v>
      </c>
      <c r="F361" s="874" t="s">
        <v>1512</v>
      </c>
      <c r="G361" s="874"/>
      <c r="H361" s="874"/>
      <c r="I361" s="874"/>
      <c r="J361" s="874"/>
      <c r="K361" s="874"/>
      <c r="L361" s="874"/>
      <c r="M361" s="874"/>
      <c r="N361" s="874"/>
      <c r="O361" s="874"/>
      <c r="P361" s="874"/>
      <c r="Q361" s="874"/>
      <c r="R361" s="874"/>
      <c r="S361" s="874"/>
      <c r="T361" s="874"/>
      <c r="U361" s="874"/>
      <c r="V361" s="874"/>
      <c r="W361" s="874"/>
      <c r="X361" s="874"/>
      <c r="Y361" s="874"/>
      <c r="Z361" s="876"/>
      <c r="AA361" s="874"/>
      <c r="AB361" s="874"/>
      <c r="AC361" s="874"/>
      <c r="AD361" s="874"/>
      <c r="AE361" s="874"/>
      <c r="AF361" s="874"/>
    </row>
    <row r="362" spans="1:32" x14ac:dyDescent="0.2">
      <c r="A362" s="872" t="s">
        <v>3142</v>
      </c>
      <c r="B362" s="874" t="s">
        <v>126</v>
      </c>
      <c r="C362" s="874" t="s">
        <v>1275</v>
      </c>
      <c r="D362" s="874" t="s">
        <v>1511</v>
      </c>
      <c r="E362" s="874"/>
      <c r="F362" s="874"/>
      <c r="G362" s="874"/>
      <c r="H362" s="874"/>
      <c r="I362" s="874"/>
      <c r="J362" s="874"/>
      <c r="K362" s="874"/>
      <c r="L362" s="874"/>
      <c r="M362" s="874"/>
      <c r="N362" s="874"/>
      <c r="O362" s="874"/>
      <c r="P362" s="874"/>
      <c r="Q362" s="874"/>
      <c r="R362" s="874"/>
      <c r="S362" s="874"/>
      <c r="T362" s="874"/>
      <c r="U362" s="874"/>
      <c r="V362" s="874"/>
      <c r="W362" s="874"/>
      <c r="X362" s="874"/>
      <c r="Y362" s="874"/>
      <c r="Z362" s="876"/>
      <c r="AA362" s="874"/>
      <c r="AB362" s="874"/>
      <c r="AC362" s="874"/>
      <c r="AD362" s="874"/>
      <c r="AE362" s="874"/>
      <c r="AF362" s="874"/>
    </row>
    <row r="363" spans="1:32" x14ac:dyDescent="0.2">
      <c r="A363" s="872" t="s">
        <v>3143</v>
      </c>
      <c r="B363" s="874" t="s">
        <v>3144</v>
      </c>
      <c r="C363" s="874" t="s">
        <v>3649</v>
      </c>
      <c r="D363" s="874"/>
      <c r="E363" s="874"/>
      <c r="F363" s="874"/>
      <c r="G363" s="874"/>
      <c r="H363" s="874"/>
      <c r="I363" s="874"/>
      <c r="J363" s="874"/>
      <c r="K363" s="874"/>
      <c r="L363" s="874"/>
      <c r="M363" s="874"/>
      <c r="N363" s="874"/>
      <c r="O363" s="874"/>
      <c r="P363" s="874"/>
      <c r="Q363" s="874"/>
      <c r="R363" s="874"/>
      <c r="S363" s="874"/>
      <c r="T363" s="874"/>
      <c r="U363" s="874"/>
      <c r="V363" s="874"/>
      <c r="W363" s="874"/>
      <c r="X363" s="874"/>
      <c r="Y363" s="874"/>
      <c r="Z363" s="876"/>
      <c r="AA363" s="874"/>
      <c r="AB363" s="874"/>
      <c r="AC363" s="874"/>
      <c r="AD363" s="874"/>
      <c r="AE363" s="874"/>
      <c r="AF363" s="874"/>
    </row>
    <row r="364" spans="1:32" x14ac:dyDescent="0.2">
      <c r="A364" s="872" t="s">
        <v>3145</v>
      </c>
      <c r="B364" s="874" t="s">
        <v>461</v>
      </c>
      <c r="C364" s="874" t="s">
        <v>1321</v>
      </c>
      <c r="D364" s="874"/>
      <c r="E364" s="874"/>
      <c r="F364" s="874"/>
      <c r="G364" s="874"/>
      <c r="H364" s="874"/>
      <c r="I364" s="874"/>
      <c r="J364" s="874"/>
      <c r="K364" s="874"/>
      <c r="L364" s="874"/>
      <c r="M364" s="874"/>
      <c r="N364" s="874"/>
      <c r="O364" s="874"/>
      <c r="P364" s="874"/>
      <c r="Q364" s="874"/>
      <c r="R364" s="874"/>
      <c r="S364" s="874"/>
      <c r="T364" s="874"/>
      <c r="U364" s="874"/>
      <c r="V364" s="874"/>
      <c r="W364" s="874"/>
      <c r="X364" s="874"/>
      <c r="Y364" s="874"/>
      <c r="Z364" s="876"/>
      <c r="AA364" s="874"/>
      <c r="AB364" s="874"/>
      <c r="AC364" s="874"/>
      <c r="AD364" s="874"/>
      <c r="AE364" s="874"/>
      <c r="AF364" s="874"/>
    </row>
    <row r="365" spans="1:32" x14ac:dyDescent="0.2">
      <c r="A365" s="872" t="s">
        <v>3149</v>
      </c>
      <c r="B365" s="874" t="s">
        <v>459</v>
      </c>
      <c r="C365" s="874" t="s">
        <v>1323</v>
      </c>
      <c r="D365" s="874" t="s">
        <v>1166</v>
      </c>
      <c r="E365" s="874" t="s">
        <v>1224</v>
      </c>
      <c r="F365" s="874" t="s">
        <v>1322</v>
      </c>
      <c r="G365" s="874"/>
      <c r="H365" s="874"/>
      <c r="I365" s="874"/>
      <c r="J365" s="874"/>
      <c r="K365" s="874"/>
      <c r="L365" s="874"/>
      <c r="M365" s="874"/>
      <c r="N365" s="874"/>
      <c r="O365" s="874"/>
      <c r="P365" s="874"/>
      <c r="Q365" s="874"/>
      <c r="R365" s="874"/>
      <c r="S365" s="874"/>
      <c r="T365" s="874"/>
      <c r="U365" s="874"/>
      <c r="V365" s="874"/>
      <c r="W365" s="874"/>
      <c r="X365" s="874"/>
      <c r="Y365" s="874"/>
      <c r="Z365" s="876"/>
      <c r="AA365" s="874"/>
      <c r="AB365" s="874"/>
      <c r="AC365" s="874"/>
      <c r="AD365" s="874"/>
      <c r="AE365" s="874"/>
      <c r="AF365" s="874"/>
    </row>
    <row r="366" spans="1:32" x14ac:dyDescent="0.2">
      <c r="A366" s="872" t="s">
        <v>3150</v>
      </c>
      <c r="B366" s="874" t="s">
        <v>457</v>
      </c>
      <c r="C366" s="874" t="s">
        <v>1213</v>
      </c>
      <c r="D366" s="874"/>
      <c r="E366" s="874"/>
      <c r="F366" s="874"/>
      <c r="G366" s="874"/>
      <c r="H366" s="874"/>
      <c r="I366" s="874"/>
      <c r="J366" s="874"/>
      <c r="K366" s="874"/>
      <c r="L366" s="874"/>
      <c r="M366" s="874"/>
      <c r="N366" s="874"/>
      <c r="O366" s="874"/>
      <c r="P366" s="874"/>
      <c r="Q366" s="874"/>
      <c r="R366" s="874"/>
      <c r="S366" s="874"/>
      <c r="T366" s="874"/>
      <c r="U366" s="874"/>
      <c r="V366" s="874"/>
      <c r="W366" s="874"/>
      <c r="X366" s="874"/>
      <c r="Y366" s="874"/>
      <c r="Z366" s="876"/>
      <c r="AA366" s="874"/>
      <c r="AB366" s="874"/>
      <c r="AC366" s="874"/>
      <c r="AD366" s="874"/>
      <c r="AE366" s="874"/>
      <c r="AF366" s="874"/>
    </row>
    <row r="367" spans="1:32" x14ac:dyDescent="0.2">
      <c r="A367" s="872" t="s">
        <v>3151</v>
      </c>
      <c r="B367" s="874" t="s">
        <v>458</v>
      </c>
      <c r="C367" s="874" t="s">
        <v>1324</v>
      </c>
      <c r="D367" s="874" t="s">
        <v>1153</v>
      </c>
      <c r="E367" s="874" t="s">
        <v>1137</v>
      </c>
      <c r="F367" s="874"/>
      <c r="G367" s="874"/>
      <c r="H367" s="874"/>
      <c r="I367" s="874"/>
      <c r="J367" s="874"/>
      <c r="K367" s="874"/>
      <c r="L367" s="874"/>
      <c r="M367" s="874"/>
      <c r="N367" s="874"/>
      <c r="O367" s="874"/>
      <c r="P367" s="874"/>
      <c r="Q367" s="874"/>
      <c r="R367" s="874"/>
      <c r="S367" s="874"/>
      <c r="T367" s="874"/>
      <c r="U367" s="874"/>
      <c r="V367" s="874"/>
      <c r="W367" s="874"/>
      <c r="X367" s="874"/>
      <c r="Y367" s="874"/>
      <c r="Z367" s="876"/>
      <c r="AA367" s="874"/>
      <c r="AB367" s="874"/>
      <c r="AC367" s="874"/>
      <c r="AD367" s="874"/>
      <c r="AE367" s="874"/>
      <c r="AF367" s="874"/>
    </row>
    <row r="368" spans="1:32" x14ac:dyDescent="0.2">
      <c r="A368" s="872" t="s">
        <v>3153</v>
      </c>
      <c r="B368" s="874" t="s">
        <v>46</v>
      </c>
      <c r="C368" s="874" t="s">
        <v>1545</v>
      </c>
      <c r="D368" s="874" t="s">
        <v>1374</v>
      </c>
      <c r="E368" s="874" t="s">
        <v>1606</v>
      </c>
      <c r="F368" s="874" t="s">
        <v>1123</v>
      </c>
      <c r="G368" s="874" t="s">
        <v>1132</v>
      </c>
      <c r="H368" s="874" t="s">
        <v>1605</v>
      </c>
      <c r="I368" s="874" t="s">
        <v>2445</v>
      </c>
      <c r="J368" s="874" t="s">
        <v>1604</v>
      </c>
      <c r="K368" s="874" t="s">
        <v>1603</v>
      </c>
      <c r="L368" s="874" t="s">
        <v>1602</v>
      </c>
      <c r="M368" s="874" t="s">
        <v>2444</v>
      </c>
      <c r="N368" s="874" t="s">
        <v>1113</v>
      </c>
      <c r="O368" s="874" t="s">
        <v>1149</v>
      </c>
      <c r="P368" s="874"/>
      <c r="Q368" s="874"/>
      <c r="R368" s="874"/>
      <c r="S368" s="874"/>
      <c r="T368" s="874"/>
      <c r="U368" s="874"/>
      <c r="V368" s="874"/>
      <c r="W368" s="874"/>
      <c r="X368" s="874"/>
      <c r="Y368" s="874"/>
      <c r="Z368" s="876"/>
      <c r="AA368" s="874"/>
      <c r="AB368" s="874"/>
      <c r="AC368" s="874"/>
      <c r="AD368" s="874"/>
      <c r="AE368" s="874"/>
      <c r="AF368" s="874"/>
    </row>
    <row r="369" spans="1:32" x14ac:dyDescent="0.2">
      <c r="A369" s="872" t="s">
        <v>3154</v>
      </c>
      <c r="B369" s="874" t="s">
        <v>48</v>
      </c>
      <c r="C369" s="874" t="s">
        <v>1132</v>
      </c>
      <c r="D369" s="874"/>
      <c r="E369" s="874"/>
      <c r="F369" s="874"/>
      <c r="G369" s="874"/>
      <c r="H369" s="874"/>
      <c r="I369" s="874"/>
      <c r="J369" s="874"/>
      <c r="K369" s="874"/>
      <c r="L369" s="874"/>
      <c r="M369" s="874"/>
      <c r="N369" s="874"/>
      <c r="O369" s="874"/>
      <c r="P369" s="874"/>
      <c r="Q369" s="874"/>
      <c r="R369" s="874"/>
      <c r="S369" s="874"/>
      <c r="T369" s="874"/>
      <c r="U369" s="874"/>
      <c r="V369" s="874"/>
      <c r="W369" s="874"/>
      <c r="X369" s="874"/>
      <c r="Y369" s="874"/>
      <c r="Z369" s="876"/>
      <c r="AA369" s="874"/>
      <c r="AB369" s="874"/>
      <c r="AC369" s="874"/>
      <c r="AD369" s="874"/>
      <c r="AE369" s="874"/>
      <c r="AF369" s="874"/>
    </row>
    <row r="370" spans="1:32" x14ac:dyDescent="0.2">
      <c r="A370" s="872" t="s">
        <v>3155</v>
      </c>
      <c r="B370" s="874" t="s">
        <v>47</v>
      </c>
      <c r="C370" s="874" t="s">
        <v>1172</v>
      </c>
      <c r="D370" s="874"/>
      <c r="E370" s="874"/>
      <c r="F370" s="874"/>
      <c r="G370" s="874"/>
      <c r="H370" s="874"/>
      <c r="I370" s="874"/>
      <c r="J370" s="874"/>
      <c r="K370" s="874"/>
      <c r="L370" s="874"/>
      <c r="M370" s="874"/>
      <c r="N370" s="874"/>
      <c r="O370" s="874"/>
      <c r="P370" s="874"/>
      <c r="Q370" s="874"/>
      <c r="R370" s="874"/>
      <c r="S370" s="874"/>
      <c r="T370" s="874"/>
      <c r="U370" s="874"/>
      <c r="V370" s="874"/>
      <c r="W370" s="874"/>
      <c r="X370" s="874"/>
      <c r="Y370" s="874"/>
      <c r="Z370" s="876"/>
      <c r="AA370" s="874"/>
      <c r="AB370" s="874"/>
      <c r="AC370" s="874"/>
      <c r="AD370" s="874"/>
      <c r="AE370" s="874"/>
      <c r="AF370" s="874"/>
    </row>
    <row r="371" spans="1:32" x14ac:dyDescent="0.2">
      <c r="A371" s="872" t="s">
        <v>3156</v>
      </c>
      <c r="B371" s="874" t="s">
        <v>49</v>
      </c>
      <c r="C371" s="874" t="s">
        <v>1132</v>
      </c>
      <c r="D371" s="874"/>
      <c r="E371" s="874"/>
      <c r="F371" s="874"/>
      <c r="G371" s="874"/>
      <c r="H371" s="874"/>
      <c r="I371" s="874"/>
      <c r="J371" s="874"/>
      <c r="K371" s="874"/>
      <c r="L371" s="874"/>
      <c r="M371" s="874"/>
      <c r="N371" s="874"/>
      <c r="O371" s="874"/>
      <c r="P371" s="874"/>
      <c r="Q371" s="874"/>
      <c r="R371" s="874"/>
      <c r="S371" s="874"/>
      <c r="T371" s="874"/>
      <c r="U371" s="874"/>
      <c r="V371" s="874"/>
      <c r="W371" s="874"/>
      <c r="X371" s="874"/>
      <c r="Y371" s="874"/>
      <c r="Z371" s="876"/>
      <c r="AA371" s="874"/>
      <c r="AB371" s="874"/>
      <c r="AC371" s="874"/>
      <c r="AD371" s="874"/>
      <c r="AE371" s="874"/>
      <c r="AF371" s="874"/>
    </row>
    <row r="372" spans="1:32" x14ac:dyDescent="0.2">
      <c r="A372" s="872" t="s">
        <v>3157</v>
      </c>
      <c r="B372" s="874" t="s">
        <v>129</v>
      </c>
      <c r="C372" s="874" t="s">
        <v>3697</v>
      </c>
      <c r="D372" s="874" t="s">
        <v>1151</v>
      </c>
      <c r="E372" s="874" t="s">
        <v>1153</v>
      </c>
      <c r="F372" s="874" t="s">
        <v>1123</v>
      </c>
      <c r="G372" s="874" t="s">
        <v>1204</v>
      </c>
      <c r="H372" s="874" t="s">
        <v>1141</v>
      </c>
      <c r="I372" s="874" t="s">
        <v>1133</v>
      </c>
      <c r="J372" s="874"/>
      <c r="K372" s="874"/>
      <c r="L372" s="874"/>
      <c r="M372" s="874"/>
      <c r="N372" s="874"/>
      <c r="O372" s="874"/>
      <c r="P372" s="874"/>
      <c r="Q372" s="874"/>
      <c r="R372" s="874"/>
      <c r="S372" s="874"/>
      <c r="T372" s="874"/>
      <c r="U372" s="874"/>
      <c r="V372" s="874"/>
      <c r="W372" s="874"/>
      <c r="X372" s="874"/>
      <c r="Y372" s="874"/>
      <c r="Z372" s="876"/>
      <c r="AA372" s="874"/>
      <c r="AB372" s="874"/>
      <c r="AC372" s="874"/>
      <c r="AD372" s="874"/>
      <c r="AE372" s="874"/>
      <c r="AF372" s="874"/>
    </row>
    <row r="373" spans="1:32" x14ac:dyDescent="0.2">
      <c r="A373" s="872" t="s">
        <v>3158</v>
      </c>
      <c r="B373" s="874" t="s">
        <v>128</v>
      </c>
      <c r="C373" s="874" t="s">
        <v>1182</v>
      </c>
      <c r="D373" s="874" t="s">
        <v>1297</v>
      </c>
      <c r="E373" s="874"/>
      <c r="F373" s="874"/>
      <c r="G373" s="874"/>
      <c r="H373" s="874"/>
      <c r="I373" s="874"/>
      <c r="J373" s="874"/>
      <c r="K373" s="874"/>
      <c r="L373" s="874"/>
      <c r="M373" s="874"/>
      <c r="N373" s="874"/>
      <c r="O373" s="874"/>
      <c r="P373" s="874"/>
      <c r="Q373" s="874"/>
      <c r="R373" s="874"/>
      <c r="S373" s="874"/>
      <c r="T373" s="874"/>
      <c r="U373" s="874"/>
      <c r="V373" s="874"/>
      <c r="W373" s="874"/>
      <c r="X373" s="874"/>
      <c r="Y373" s="874"/>
      <c r="Z373" s="876"/>
      <c r="AA373" s="874"/>
      <c r="AB373" s="874"/>
      <c r="AC373" s="874"/>
      <c r="AD373" s="874"/>
      <c r="AE373" s="874"/>
      <c r="AF373" s="874"/>
    </row>
    <row r="374" spans="1:32" x14ac:dyDescent="0.2">
      <c r="A374" s="872" t="s">
        <v>3159</v>
      </c>
      <c r="B374" s="874" t="s">
        <v>127</v>
      </c>
      <c r="C374" s="874" t="s">
        <v>1153</v>
      </c>
      <c r="D374" s="874" t="s">
        <v>1122</v>
      </c>
      <c r="E374" s="874" t="s">
        <v>1164</v>
      </c>
      <c r="F374" s="874" t="s">
        <v>1156</v>
      </c>
      <c r="G374" s="874"/>
      <c r="H374" s="874"/>
      <c r="I374" s="874"/>
      <c r="J374" s="874"/>
      <c r="K374" s="874"/>
      <c r="L374" s="874"/>
      <c r="M374" s="874"/>
      <c r="N374" s="874"/>
      <c r="O374" s="874"/>
      <c r="P374" s="874"/>
      <c r="Q374" s="874"/>
      <c r="R374" s="874"/>
      <c r="S374" s="874"/>
      <c r="T374" s="874"/>
      <c r="U374" s="874"/>
      <c r="V374" s="874"/>
      <c r="W374" s="874"/>
      <c r="X374" s="874"/>
      <c r="Y374" s="874"/>
      <c r="Z374" s="876"/>
      <c r="AA374" s="874"/>
      <c r="AB374" s="874"/>
      <c r="AC374" s="874"/>
      <c r="AD374" s="874"/>
      <c r="AE374" s="874"/>
      <c r="AF374" s="874"/>
    </row>
    <row r="375" spans="1:32" x14ac:dyDescent="0.2">
      <c r="A375" s="872" t="s">
        <v>3160</v>
      </c>
      <c r="B375" s="874" t="s">
        <v>466</v>
      </c>
      <c r="C375" s="874" t="s">
        <v>1132</v>
      </c>
      <c r="D375" s="874"/>
      <c r="E375" s="874"/>
      <c r="F375" s="874"/>
      <c r="G375" s="874"/>
      <c r="H375" s="874"/>
      <c r="I375" s="874"/>
      <c r="J375" s="874"/>
      <c r="K375" s="874"/>
      <c r="L375" s="874"/>
      <c r="M375" s="874"/>
      <c r="N375" s="874"/>
      <c r="O375" s="874"/>
      <c r="P375" s="874"/>
      <c r="Q375" s="874"/>
      <c r="R375" s="874"/>
      <c r="S375" s="874"/>
      <c r="T375" s="874"/>
      <c r="U375" s="874"/>
      <c r="V375" s="874"/>
      <c r="W375" s="874"/>
      <c r="X375" s="874"/>
      <c r="Y375" s="874"/>
      <c r="Z375" s="876"/>
      <c r="AA375" s="874"/>
      <c r="AB375" s="874"/>
      <c r="AC375" s="874"/>
      <c r="AD375" s="874"/>
      <c r="AE375" s="874"/>
      <c r="AF375" s="874"/>
    </row>
    <row r="376" spans="1:32" x14ac:dyDescent="0.2">
      <c r="A376" s="872" t="s">
        <v>3161</v>
      </c>
      <c r="B376" s="874" t="s">
        <v>492</v>
      </c>
      <c r="C376" s="874" t="s">
        <v>1296</v>
      </c>
      <c r="D376" s="874"/>
      <c r="E376" s="874"/>
      <c r="F376" s="874"/>
      <c r="G376" s="874"/>
      <c r="H376" s="874"/>
      <c r="I376" s="874"/>
      <c r="J376" s="874"/>
      <c r="K376" s="874"/>
      <c r="L376" s="874"/>
      <c r="M376" s="874"/>
      <c r="N376" s="874"/>
      <c r="O376" s="874"/>
      <c r="P376" s="874"/>
      <c r="Q376" s="874"/>
      <c r="R376" s="874"/>
      <c r="S376" s="874"/>
      <c r="T376" s="874"/>
      <c r="U376" s="874"/>
      <c r="V376" s="874"/>
      <c r="W376" s="874"/>
      <c r="X376" s="874"/>
      <c r="Y376" s="874"/>
      <c r="Z376" s="876"/>
      <c r="AA376" s="874"/>
      <c r="AB376" s="874"/>
      <c r="AC376" s="874"/>
      <c r="AD376" s="874"/>
      <c r="AE376" s="874"/>
      <c r="AF376" s="874"/>
    </row>
    <row r="377" spans="1:32" x14ac:dyDescent="0.2">
      <c r="A377" s="872" t="s">
        <v>3162</v>
      </c>
      <c r="B377" s="874" t="s">
        <v>500</v>
      </c>
      <c r="C377" s="874" t="s">
        <v>1153</v>
      </c>
      <c r="D377" s="874" t="s">
        <v>1247</v>
      </c>
      <c r="E377" s="874"/>
      <c r="F377" s="874"/>
      <c r="G377" s="874"/>
      <c r="H377" s="874"/>
      <c r="I377" s="874"/>
      <c r="J377" s="874"/>
      <c r="K377" s="874"/>
      <c r="L377" s="874"/>
      <c r="M377" s="874"/>
      <c r="N377" s="874"/>
      <c r="O377" s="874"/>
      <c r="P377" s="874"/>
      <c r="Q377" s="874"/>
      <c r="R377" s="874"/>
      <c r="S377" s="874"/>
      <c r="T377" s="874"/>
      <c r="U377" s="874"/>
      <c r="V377" s="874"/>
      <c r="W377" s="874"/>
      <c r="X377" s="874"/>
      <c r="Y377" s="874"/>
      <c r="Z377" s="876"/>
      <c r="AA377" s="874"/>
      <c r="AB377" s="874"/>
      <c r="AC377" s="874"/>
      <c r="AD377" s="874"/>
      <c r="AE377" s="874"/>
      <c r="AF377" s="874"/>
    </row>
    <row r="378" spans="1:32" x14ac:dyDescent="0.2">
      <c r="A378" s="872" t="s">
        <v>3164</v>
      </c>
      <c r="B378" s="874" t="s">
        <v>472</v>
      </c>
      <c r="C378" s="874" t="s">
        <v>1120</v>
      </c>
      <c r="D378" s="874"/>
      <c r="E378" s="874"/>
      <c r="F378" s="874"/>
      <c r="G378" s="874"/>
      <c r="H378" s="874"/>
      <c r="I378" s="874"/>
      <c r="J378" s="874"/>
      <c r="K378" s="874"/>
      <c r="L378" s="874"/>
      <c r="M378" s="874"/>
      <c r="N378" s="874"/>
      <c r="O378" s="874"/>
      <c r="P378" s="874"/>
      <c r="Q378" s="874"/>
      <c r="R378" s="874"/>
      <c r="S378" s="874"/>
      <c r="T378" s="874"/>
      <c r="U378" s="874"/>
      <c r="V378" s="874"/>
      <c r="W378" s="874"/>
      <c r="X378" s="874"/>
      <c r="Y378" s="874"/>
      <c r="Z378" s="876"/>
      <c r="AA378" s="874"/>
      <c r="AB378" s="874"/>
      <c r="AC378" s="874"/>
      <c r="AD378" s="874"/>
      <c r="AE378" s="874"/>
      <c r="AF378" s="874"/>
    </row>
    <row r="379" spans="1:32" x14ac:dyDescent="0.2">
      <c r="A379" s="872" t="s">
        <v>3165</v>
      </c>
      <c r="B379" s="874" t="s">
        <v>464</v>
      </c>
      <c r="C379" s="874" t="s">
        <v>1130</v>
      </c>
      <c r="D379" s="874" t="s">
        <v>1319</v>
      </c>
      <c r="E379" s="874" t="s">
        <v>1136</v>
      </c>
      <c r="F379" s="874" t="s">
        <v>1154</v>
      </c>
      <c r="G379" s="874" t="s">
        <v>1113</v>
      </c>
      <c r="H379" s="874" t="s">
        <v>1169</v>
      </c>
      <c r="I379" s="874" t="s">
        <v>1133</v>
      </c>
      <c r="J379" s="874" t="s">
        <v>1147</v>
      </c>
      <c r="K379" s="874" t="s">
        <v>2432</v>
      </c>
      <c r="L379" s="874"/>
      <c r="M379" s="874"/>
      <c r="N379" s="874"/>
      <c r="O379" s="874"/>
      <c r="P379" s="874"/>
      <c r="Q379" s="874"/>
      <c r="R379" s="874"/>
      <c r="S379" s="874"/>
      <c r="T379" s="874"/>
      <c r="U379" s="874"/>
      <c r="V379" s="874"/>
      <c r="W379" s="874"/>
      <c r="X379" s="874"/>
      <c r="Y379" s="874"/>
      <c r="Z379" s="876"/>
      <c r="AA379" s="874"/>
      <c r="AB379" s="874"/>
      <c r="AC379" s="874"/>
      <c r="AD379" s="874"/>
      <c r="AE379" s="874"/>
      <c r="AF379" s="874"/>
    </row>
    <row r="380" spans="1:32" x14ac:dyDescent="0.2">
      <c r="A380" s="872" t="s">
        <v>3166</v>
      </c>
      <c r="B380" s="874" t="s">
        <v>467</v>
      </c>
      <c r="C380" s="874" t="s">
        <v>1317</v>
      </c>
      <c r="D380" s="874" t="s">
        <v>1132</v>
      </c>
      <c r="E380" s="874"/>
      <c r="F380" s="874"/>
      <c r="G380" s="874"/>
      <c r="H380" s="874"/>
      <c r="I380" s="874"/>
      <c r="J380" s="874"/>
      <c r="K380" s="874"/>
      <c r="L380" s="874"/>
      <c r="M380" s="874"/>
      <c r="N380" s="874"/>
      <c r="O380" s="874"/>
      <c r="P380" s="874"/>
      <c r="Q380" s="874"/>
      <c r="R380" s="874"/>
      <c r="S380" s="874"/>
      <c r="T380" s="874"/>
      <c r="U380" s="874"/>
      <c r="V380" s="874"/>
      <c r="W380" s="874"/>
      <c r="X380" s="874"/>
      <c r="Y380" s="874"/>
      <c r="Z380" s="876"/>
      <c r="AA380" s="874"/>
      <c r="AB380" s="874"/>
      <c r="AC380" s="874"/>
      <c r="AD380" s="874"/>
      <c r="AE380" s="874"/>
      <c r="AF380" s="874"/>
    </row>
    <row r="381" spans="1:32" x14ac:dyDescent="0.2">
      <c r="A381" s="872" t="s">
        <v>3167</v>
      </c>
      <c r="B381" s="874" t="s">
        <v>474</v>
      </c>
      <c r="C381" s="874" t="s">
        <v>1170</v>
      </c>
      <c r="D381" s="874" t="s">
        <v>1130</v>
      </c>
      <c r="E381" s="874" t="s">
        <v>3785</v>
      </c>
      <c r="F381" s="874"/>
      <c r="G381" s="874"/>
      <c r="H381" s="874"/>
      <c r="I381" s="874"/>
      <c r="J381" s="874"/>
      <c r="K381" s="874"/>
      <c r="L381" s="874"/>
      <c r="M381" s="874"/>
      <c r="N381" s="874"/>
      <c r="O381" s="874"/>
      <c r="P381" s="874"/>
      <c r="Q381" s="874"/>
      <c r="R381" s="874"/>
      <c r="S381" s="874"/>
      <c r="T381" s="874"/>
      <c r="U381" s="874"/>
      <c r="V381" s="874"/>
      <c r="W381" s="874"/>
      <c r="X381" s="874"/>
      <c r="Y381" s="874"/>
      <c r="Z381" s="876"/>
      <c r="AA381" s="874"/>
      <c r="AB381" s="874"/>
      <c r="AC381" s="874"/>
      <c r="AD381" s="874"/>
      <c r="AE381" s="874"/>
      <c r="AF381" s="874"/>
    </row>
    <row r="382" spans="1:32" x14ac:dyDescent="0.2">
      <c r="A382" s="872" t="s">
        <v>3168</v>
      </c>
      <c r="B382" s="874" t="s">
        <v>477</v>
      </c>
      <c r="C382" s="874" t="s">
        <v>1172</v>
      </c>
      <c r="D382" s="874" t="s">
        <v>1312</v>
      </c>
      <c r="E382" s="874" t="s">
        <v>1311</v>
      </c>
      <c r="F382" s="874" t="s">
        <v>1183</v>
      </c>
      <c r="G382" s="874"/>
      <c r="H382" s="874"/>
      <c r="I382" s="874"/>
      <c r="J382" s="874"/>
      <c r="K382" s="874"/>
      <c r="L382" s="874"/>
      <c r="M382" s="874"/>
      <c r="N382" s="874"/>
      <c r="O382" s="874"/>
      <c r="P382" s="874"/>
      <c r="Q382" s="874"/>
      <c r="R382" s="874"/>
      <c r="S382" s="874"/>
      <c r="T382" s="874"/>
      <c r="U382" s="874"/>
      <c r="V382" s="874"/>
      <c r="W382" s="874"/>
      <c r="X382" s="874"/>
      <c r="Y382" s="874"/>
      <c r="Z382" s="876"/>
      <c r="AA382" s="874"/>
      <c r="AB382" s="874"/>
      <c r="AC382" s="874"/>
      <c r="AD382" s="874"/>
      <c r="AE382" s="874"/>
      <c r="AF382" s="874"/>
    </row>
    <row r="383" spans="1:32" x14ac:dyDescent="0.2">
      <c r="A383" s="872" t="s">
        <v>3169</v>
      </c>
      <c r="B383" s="874" t="s">
        <v>479</v>
      </c>
      <c r="C383" s="874" t="s">
        <v>1132</v>
      </c>
      <c r="D383" s="874" t="s">
        <v>1309</v>
      </c>
      <c r="E383" s="874"/>
      <c r="F383" s="874"/>
      <c r="G383" s="874"/>
      <c r="H383" s="874"/>
      <c r="I383" s="874"/>
      <c r="J383" s="874"/>
      <c r="K383" s="874"/>
      <c r="L383" s="874"/>
      <c r="M383" s="874"/>
      <c r="N383" s="874"/>
      <c r="O383" s="874"/>
      <c r="P383" s="874"/>
      <c r="Q383" s="874"/>
      <c r="R383" s="874"/>
      <c r="S383" s="874"/>
      <c r="T383" s="874"/>
      <c r="U383" s="874"/>
      <c r="V383" s="874"/>
      <c r="W383" s="874"/>
      <c r="X383" s="874"/>
      <c r="Y383" s="874"/>
      <c r="Z383" s="876"/>
      <c r="AA383" s="874"/>
      <c r="AB383" s="874"/>
      <c r="AC383" s="874"/>
      <c r="AD383" s="874"/>
      <c r="AE383" s="874"/>
      <c r="AF383" s="874"/>
    </row>
    <row r="384" spans="1:32" x14ac:dyDescent="0.2">
      <c r="A384" s="872" t="s">
        <v>3170</v>
      </c>
      <c r="B384" s="874" t="s">
        <v>480</v>
      </c>
      <c r="C384" s="874" t="s">
        <v>1130</v>
      </c>
      <c r="D384" s="874" t="s">
        <v>3645</v>
      </c>
      <c r="E384" s="874" t="s">
        <v>1113</v>
      </c>
      <c r="F384" s="874" t="s">
        <v>1167</v>
      </c>
      <c r="G384" s="874" t="s">
        <v>1123</v>
      </c>
      <c r="H384" s="874" t="s">
        <v>1164</v>
      </c>
      <c r="I384" s="874" t="s">
        <v>1154</v>
      </c>
      <c r="J384" s="874" t="s">
        <v>1161</v>
      </c>
      <c r="K384" s="874" t="s">
        <v>1308</v>
      </c>
      <c r="L384" s="874" t="s">
        <v>2433</v>
      </c>
      <c r="M384" s="874"/>
      <c r="N384" s="874"/>
      <c r="O384" s="874"/>
      <c r="P384" s="874"/>
      <c r="Q384" s="874"/>
      <c r="R384" s="874"/>
      <c r="S384" s="874"/>
      <c r="T384" s="874"/>
      <c r="U384" s="874"/>
      <c r="V384" s="874"/>
      <c r="W384" s="874"/>
      <c r="X384" s="874"/>
      <c r="Y384" s="874"/>
      <c r="Z384" s="876"/>
      <c r="AA384" s="874"/>
      <c r="AB384" s="874"/>
      <c r="AC384" s="874"/>
      <c r="AD384" s="874"/>
      <c r="AE384" s="874"/>
      <c r="AF384" s="874"/>
    </row>
    <row r="385" spans="1:32" x14ac:dyDescent="0.2">
      <c r="A385" s="872" t="s">
        <v>3171</v>
      </c>
      <c r="B385" s="874" t="s">
        <v>483</v>
      </c>
      <c r="C385" s="874" t="s">
        <v>3588</v>
      </c>
      <c r="D385" s="874"/>
      <c r="E385" s="874"/>
      <c r="F385" s="874"/>
      <c r="G385" s="874"/>
      <c r="H385" s="874"/>
      <c r="I385" s="874"/>
      <c r="J385" s="874"/>
      <c r="K385" s="874"/>
      <c r="L385" s="874"/>
      <c r="M385" s="874"/>
      <c r="N385" s="874"/>
      <c r="O385" s="874"/>
      <c r="P385" s="874"/>
      <c r="Q385" s="874"/>
      <c r="R385" s="874"/>
      <c r="S385" s="874"/>
      <c r="T385" s="874"/>
      <c r="U385" s="874"/>
      <c r="V385" s="874"/>
      <c r="W385" s="874"/>
      <c r="X385" s="874"/>
      <c r="Y385" s="874"/>
      <c r="Z385" s="876"/>
      <c r="AA385" s="874"/>
      <c r="AB385" s="874"/>
      <c r="AC385" s="874"/>
      <c r="AD385" s="874"/>
      <c r="AE385" s="874"/>
      <c r="AF385" s="874"/>
    </row>
    <row r="386" spans="1:32" x14ac:dyDescent="0.2">
      <c r="A386" s="872" t="s">
        <v>3172</v>
      </c>
      <c r="B386" s="874" t="s">
        <v>488</v>
      </c>
      <c r="C386" s="874" t="s">
        <v>1235</v>
      </c>
      <c r="D386" s="874" t="s">
        <v>1302</v>
      </c>
      <c r="E386" s="874" t="s">
        <v>1301</v>
      </c>
      <c r="F386" s="874"/>
      <c r="G386" s="874"/>
      <c r="H386" s="874"/>
      <c r="I386" s="874"/>
      <c r="J386" s="874"/>
      <c r="K386" s="874"/>
      <c r="L386" s="874"/>
      <c r="M386" s="874"/>
      <c r="N386" s="874"/>
      <c r="O386" s="874"/>
      <c r="P386" s="874"/>
      <c r="Q386" s="874"/>
      <c r="R386" s="874"/>
      <c r="S386" s="874"/>
      <c r="T386" s="874"/>
      <c r="U386" s="874"/>
      <c r="V386" s="874"/>
      <c r="W386" s="874"/>
      <c r="X386" s="874"/>
      <c r="Y386" s="874"/>
      <c r="Z386" s="876"/>
      <c r="AA386" s="874"/>
      <c r="AB386" s="874"/>
      <c r="AC386" s="874"/>
      <c r="AD386" s="874"/>
      <c r="AE386" s="874"/>
      <c r="AF386" s="874"/>
    </row>
    <row r="387" spans="1:32" x14ac:dyDescent="0.2">
      <c r="A387" s="872" t="s">
        <v>3173</v>
      </c>
      <c r="B387" s="874" t="s">
        <v>493</v>
      </c>
      <c r="C387" s="874" t="s">
        <v>1281</v>
      </c>
      <c r="D387" s="874" t="s">
        <v>1295</v>
      </c>
      <c r="E387" s="874"/>
      <c r="F387" s="874"/>
      <c r="G387" s="874"/>
      <c r="H387" s="874"/>
      <c r="I387" s="874"/>
      <c r="J387" s="874"/>
      <c r="K387" s="874"/>
      <c r="L387" s="874"/>
      <c r="M387" s="874"/>
      <c r="N387" s="874"/>
      <c r="O387" s="874"/>
      <c r="P387" s="874"/>
      <c r="Q387" s="874"/>
      <c r="R387" s="874"/>
      <c r="S387" s="874"/>
      <c r="T387" s="874"/>
      <c r="U387" s="874"/>
      <c r="V387" s="874"/>
      <c r="W387" s="874"/>
      <c r="X387" s="874"/>
      <c r="Y387" s="874"/>
      <c r="Z387" s="876"/>
      <c r="AA387" s="874"/>
      <c r="AB387" s="874"/>
      <c r="AC387" s="874"/>
      <c r="AD387" s="874"/>
      <c r="AE387" s="874"/>
      <c r="AF387" s="874"/>
    </row>
    <row r="388" spans="1:32" x14ac:dyDescent="0.2">
      <c r="A388" s="872" t="s">
        <v>3174</v>
      </c>
      <c r="B388" s="874" t="s">
        <v>494</v>
      </c>
      <c r="C388" s="874" t="s">
        <v>1294</v>
      </c>
      <c r="D388" s="874"/>
      <c r="E388" s="874"/>
      <c r="F388" s="874"/>
      <c r="G388" s="874"/>
      <c r="H388" s="874"/>
      <c r="I388" s="874"/>
      <c r="J388" s="874"/>
      <c r="K388" s="874"/>
      <c r="L388" s="874"/>
      <c r="M388" s="874"/>
      <c r="N388" s="874"/>
      <c r="O388" s="874"/>
      <c r="P388" s="874"/>
      <c r="Q388" s="874"/>
      <c r="R388" s="874"/>
      <c r="S388" s="874"/>
      <c r="T388" s="874"/>
      <c r="U388" s="874"/>
      <c r="V388" s="874"/>
      <c r="W388" s="874"/>
      <c r="X388" s="874"/>
      <c r="Y388" s="874"/>
      <c r="Z388" s="876"/>
      <c r="AA388" s="874"/>
      <c r="AB388" s="874"/>
      <c r="AC388" s="874"/>
      <c r="AD388" s="874"/>
      <c r="AE388" s="874"/>
      <c r="AF388" s="874"/>
    </row>
    <row r="389" spans="1:32" x14ac:dyDescent="0.2">
      <c r="A389" s="872" t="s">
        <v>3175</v>
      </c>
      <c r="B389" s="874" t="s">
        <v>497</v>
      </c>
      <c r="C389" s="874" t="s">
        <v>1141</v>
      </c>
      <c r="D389" s="874" t="s">
        <v>1292</v>
      </c>
      <c r="E389" s="874" t="s">
        <v>1210</v>
      </c>
      <c r="F389" s="874" t="s">
        <v>1213</v>
      </c>
      <c r="G389" s="874" t="s">
        <v>1158</v>
      </c>
      <c r="H389" s="874" t="s">
        <v>2592</v>
      </c>
      <c r="I389" s="874"/>
      <c r="J389" s="874"/>
      <c r="K389" s="874"/>
      <c r="L389" s="874"/>
      <c r="M389" s="874"/>
      <c r="N389" s="874"/>
      <c r="O389" s="874"/>
      <c r="P389" s="874"/>
      <c r="Q389" s="874"/>
      <c r="R389" s="874"/>
      <c r="S389" s="874"/>
      <c r="T389" s="874"/>
      <c r="U389" s="874"/>
      <c r="V389" s="874"/>
      <c r="W389" s="874"/>
      <c r="X389" s="874"/>
      <c r="Y389" s="874"/>
      <c r="Z389" s="876"/>
      <c r="AA389" s="874"/>
      <c r="AB389" s="874"/>
      <c r="AC389" s="874"/>
      <c r="AD389" s="874"/>
      <c r="AE389" s="874"/>
      <c r="AF389" s="874"/>
    </row>
    <row r="390" spans="1:32" x14ac:dyDescent="0.2">
      <c r="A390" s="872" t="s">
        <v>3176</v>
      </c>
      <c r="B390" s="874" t="s">
        <v>499</v>
      </c>
      <c r="C390" s="874" t="s">
        <v>1291</v>
      </c>
      <c r="D390" s="874" t="s">
        <v>1290</v>
      </c>
      <c r="E390" s="874" t="s">
        <v>1137</v>
      </c>
      <c r="F390" s="874" t="s">
        <v>1126</v>
      </c>
      <c r="G390" s="874" t="s">
        <v>1289</v>
      </c>
      <c r="H390" s="874" t="s">
        <v>1288</v>
      </c>
      <c r="I390" s="874" t="s">
        <v>2318</v>
      </c>
      <c r="J390" s="874" t="s">
        <v>3664</v>
      </c>
      <c r="K390" s="874"/>
      <c r="L390" s="874"/>
      <c r="M390" s="874"/>
      <c r="N390" s="874"/>
      <c r="O390" s="874"/>
      <c r="P390" s="874"/>
      <c r="Q390" s="874"/>
      <c r="R390" s="874"/>
      <c r="S390" s="874"/>
      <c r="T390" s="874"/>
      <c r="U390" s="874"/>
      <c r="V390" s="874"/>
      <c r="W390" s="874"/>
      <c r="X390" s="874"/>
      <c r="Y390" s="874"/>
      <c r="Z390" s="876"/>
      <c r="AA390" s="874"/>
      <c r="AB390" s="874"/>
      <c r="AC390" s="874"/>
      <c r="AD390" s="874"/>
      <c r="AE390" s="874"/>
      <c r="AF390" s="874"/>
    </row>
    <row r="391" spans="1:32" x14ac:dyDescent="0.2">
      <c r="A391" s="872" t="s">
        <v>3177</v>
      </c>
      <c r="B391" s="874" t="s">
        <v>501</v>
      </c>
      <c r="C391" s="874" t="s">
        <v>1154</v>
      </c>
      <c r="D391" s="874" t="s">
        <v>1123</v>
      </c>
      <c r="E391" s="874" t="s">
        <v>1286</v>
      </c>
      <c r="F391" s="874" t="s">
        <v>1174</v>
      </c>
      <c r="G391" s="874" t="s">
        <v>1285</v>
      </c>
      <c r="H391" s="874" t="s">
        <v>1228</v>
      </c>
      <c r="I391" s="874" t="s">
        <v>1113</v>
      </c>
      <c r="J391" s="874" t="s">
        <v>1133</v>
      </c>
      <c r="K391" s="874" t="s">
        <v>1213</v>
      </c>
      <c r="L391" s="874"/>
      <c r="M391" s="874"/>
      <c r="N391" s="874"/>
      <c r="O391" s="874"/>
      <c r="P391" s="874"/>
      <c r="Q391" s="874"/>
      <c r="R391" s="874"/>
      <c r="S391" s="874"/>
      <c r="T391" s="874"/>
      <c r="U391" s="874"/>
      <c r="V391" s="874"/>
      <c r="W391" s="874"/>
      <c r="X391" s="874"/>
      <c r="Y391" s="874"/>
      <c r="Z391" s="876"/>
      <c r="AA391" s="874"/>
      <c r="AB391" s="874"/>
      <c r="AC391" s="874"/>
      <c r="AD391" s="874"/>
      <c r="AE391" s="874"/>
      <c r="AF391" s="874"/>
    </row>
    <row r="392" spans="1:32" x14ac:dyDescent="0.2">
      <c r="A392" s="872" t="s">
        <v>3178</v>
      </c>
      <c r="B392" s="874" t="s">
        <v>486</v>
      </c>
      <c r="C392" s="874" t="s">
        <v>1182</v>
      </c>
      <c r="D392" s="874"/>
      <c r="E392" s="874"/>
      <c r="F392" s="874"/>
      <c r="G392" s="874"/>
      <c r="H392" s="874"/>
      <c r="I392" s="874"/>
      <c r="J392" s="874"/>
      <c r="K392" s="874"/>
      <c r="L392" s="874"/>
      <c r="M392" s="874"/>
      <c r="N392" s="874"/>
      <c r="O392" s="874"/>
      <c r="P392" s="874"/>
      <c r="Q392" s="874"/>
      <c r="R392" s="874"/>
      <c r="S392" s="874"/>
      <c r="T392" s="874"/>
      <c r="U392" s="874"/>
      <c r="V392" s="874"/>
      <c r="W392" s="874"/>
      <c r="X392" s="874"/>
      <c r="Y392" s="874"/>
      <c r="Z392" s="876"/>
      <c r="AA392" s="874"/>
      <c r="AB392" s="874"/>
      <c r="AC392" s="874"/>
      <c r="AD392" s="874"/>
      <c r="AE392" s="874"/>
      <c r="AF392" s="874"/>
    </row>
    <row r="393" spans="1:32" x14ac:dyDescent="0.2">
      <c r="A393" s="872" t="s">
        <v>3179</v>
      </c>
      <c r="B393" s="874" t="s">
        <v>484</v>
      </c>
      <c r="C393" s="874" t="s">
        <v>1132</v>
      </c>
      <c r="D393" s="874"/>
      <c r="E393" s="874"/>
      <c r="F393" s="874"/>
      <c r="G393" s="874"/>
      <c r="H393" s="874"/>
      <c r="I393" s="874"/>
      <c r="J393" s="874"/>
      <c r="K393" s="874"/>
      <c r="L393" s="874"/>
      <c r="M393" s="874"/>
      <c r="N393" s="874"/>
      <c r="O393" s="874"/>
      <c r="P393" s="874"/>
      <c r="Q393" s="874"/>
      <c r="R393" s="874"/>
      <c r="S393" s="874"/>
      <c r="T393" s="874"/>
      <c r="U393" s="874"/>
      <c r="V393" s="874"/>
      <c r="W393" s="874"/>
      <c r="X393" s="874"/>
      <c r="Y393" s="874"/>
      <c r="Z393" s="876"/>
      <c r="AA393" s="874"/>
      <c r="AB393" s="874"/>
      <c r="AC393" s="874"/>
      <c r="AD393" s="874"/>
      <c r="AE393" s="874"/>
      <c r="AF393" s="874"/>
    </row>
    <row r="394" spans="1:32" x14ac:dyDescent="0.2">
      <c r="A394" s="872" t="s">
        <v>3180</v>
      </c>
      <c r="B394" s="874" t="s">
        <v>487</v>
      </c>
      <c r="C394" s="874" t="s">
        <v>1303</v>
      </c>
      <c r="D394" s="874"/>
      <c r="E394" s="874"/>
      <c r="F394" s="874"/>
      <c r="G394" s="874"/>
      <c r="H394" s="874"/>
      <c r="I394" s="874"/>
      <c r="J394" s="874"/>
      <c r="K394" s="874"/>
      <c r="L394" s="874"/>
      <c r="M394" s="874"/>
      <c r="N394" s="874"/>
      <c r="O394" s="874"/>
      <c r="P394" s="874"/>
      <c r="Q394" s="874"/>
      <c r="R394" s="874"/>
      <c r="S394" s="874"/>
      <c r="T394" s="874"/>
      <c r="U394" s="874"/>
      <c r="V394" s="874"/>
      <c r="W394" s="874"/>
      <c r="X394" s="874"/>
      <c r="Y394" s="874"/>
      <c r="Z394" s="876"/>
      <c r="AA394" s="874"/>
      <c r="AB394" s="874"/>
      <c r="AC394" s="874"/>
      <c r="AD394" s="874"/>
      <c r="AE394" s="874"/>
      <c r="AF394" s="874"/>
    </row>
    <row r="395" spans="1:32" x14ac:dyDescent="0.2">
      <c r="A395" s="872" t="s">
        <v>3181</v>
      </c>
      <c r="B395" s="874" t="s">
        <v>495</v>
      </c>
      <c r="C395" s="874" t="s">
        <v>1293</v>
      </c>
      <c r="D395" s="874"/>
      <c r="E395" s="874"/>
      <c r="F395" s="874"/>
      <c r="G395" s="874"/>
      <c r="H395" s="874"/>
      <c r="I395" s="874"/>
      <c r="J395" s="874"/>
      <c r="K395" s="874"/>
      <c r="L395" s="874"/>
      <c r="M395" s="874"/>
      <c r="N395" s="874"/>
      <c r="O395" s="874"/>
      <c r="P395" s="874"/>
      <c r="Q395" s="874"/>
      <c r="R395" s="874"/>
      <c r="S395" s="874"/>
      <c r="T395" s="874"/>
      <c r="U395" s="874"/>
      <c r="V395" s="874"/>
      <c r="W395" s="874"/>
      <c r="X395" s="874"/>
      <c r="Y395" s="874"/>
      <c r="Z395" s="876"/>
      <c r="AA395" s="874"/>
      <c r="AB395" s="874"/>
      <c r="AC395" s="874"/>
      <c r="AD395" s="874"/>
      <c r="AE395" s="874"/>
      <c r="AF395" s="874"/>
    </row>
    <row r="396" spans="1:32" x14ac:dyDescent="0.2">
      <c r="A396" s="872" t="s">
        <v>3182</v>
      </c>
      <c r="B396" s="874" t="s">
        <v>468</v>
      </c>
      <c r="C396" s="874" t="s">
        <v>1316</v>
      </c>
      <c r="D396" s="874"/>
      <c r="E396" s="874"/>
      <c r="F396" s="874"/>
      <c r="G396" s="874"/>
      <c r="H396" s="874"/>
      <c r="I396" s="874"/>
      <c r="J396" s="874"/>
      <c r="K396" s="874"/>
      <c r="L396" s="874"/>
      <c r="M396" s="874"/>
      <c r="N396" s="874"/>
      <c r="O396" s="874"/>
      <c r="P396" s="874"/>
      <c r="Q396" s="874"/>
      <c r="R396" s="874"/>
      <c r="S396" s="874"/>
      <c r="T396" s="874"/>
      <c r="U396" s="874"/>
      <c r="V396" s="874"/>
      <c r="W396" s="874"/>
      <c r="X396" s="874"/>
      <c r="Y396" s="874"/>
      <c r="Z396" s="876"/>
      <c r="AA396" s="874"/>
      <c r="AB396" s="874"/>
      <c r="AC396" s="874"/>
      <c r="AD396" s="874"/>
      <c r="AE396" s="874"/>
      <c r="AF396" s="874"/>
    </row>
    <row r="397" spans="1:32" x14ac:dyDescent="0.2">
      <c r="A397" s="872" t="s">
        <v>3183</v>
      </c>
      <c r="B397" s="874" t="s">
        <v>482</v>
      </c>
      <c r="C397" s="874" t="s">
        <v>1154</v>
      </c>
      <c r="D397" s="874"/>
      <c r="E397" s="874"/>
      <c r="F397" s="874"/>
      <c r="G397" s="874"/>
      <c r="H397" s="874"/>
      <c r="I397" s="874"/>
      <c r="J397" s="874"/>
      <c r="K397" s="874"/>
      <c r="L397" s="874"/>
      <c r="M397" s="874"/>
      <c r="N397" s="874"/>
      <c r="O397" s="874"/>
      <c r="P397" s="874"/>
      <c r="Q397" s="874"/>
      <c r="R397" s="874"/>
      <c r="S397" s="874"/>
      <c r="T397" s="874"/>
      <c r="U397" s="874"/>
      <c r="V397" s="874"/>
      <c r="W397" s="874"/>
      <c r="X397" s="874"/>
      <c r="Y397" s="874"/>
      <c r="Z397" s="876"/>
      <c r="AA397" s="874"/>
      <c r="AB397" s="874"/>
      <c r="AC397" s="874"/>
      <c r="AD397" s="874"/>
      <c r="AE397" s="874"/>
      <c r="AF397" s="874"/>
    </row>
    <row r="398" spans="1:32" x14ac:dyDescent="0.2">
      <c r="A398" s="872" t="s">
        <v>3184</v>
      </c>
      <c r="B398" s="874" t="s">
        <v>485</v>
      </c>
      <c r="C398" s="874" t="s">
        <v>1166</v>
      </c>
      <c r="D398" s="874"/>
      <c r="E398" s="874"/>
      <c r="F398" s="874"/>
      <c r="G398" s="874"/>
      <c r="H398" s="874"/>
      <c r="I398" s="874"/>
      <c r="J398" s="874"/>
      <c r="K398" s="874"/>
      <c r="L398" s="874"/>
      <c r="M398" s="874"/>
      <c r="N398" s="874"/>
      <c r="O398" s="874"/>
      <c r="P398" s="874"/>
      <c r="Q398" s="874"/>
      <c r="R398" s="874"/>
      <c r="S398" s="874"/>
      <c r="T398" s="874"/>
      <c r="U398" s="874"/>
      <c r="V398" s="874"/>
      <c r="W398" s="874"/>
      <c r="X398" s="874"/>
      <c r="Y398" s="874"/>
      <c r="Z398" s="876"/>
      <c r="AA398" s="874"/>
      <c r="AB398" s="874"/>
      <c r="AC398" s="874"/>
      <c r="AD398" s="874"/>
      <c r="AE398" s="874"/>
      <c r="AF398" s="874"/>
    </row>
    <row r="399" spans="1:32" x14ac:dyDescent="0.2">
      <c r="A399" s="872" t="s">
        <v>3186</v>
      </c>
      <c r="B399" s="874" t="s">
        <v>478</v>
      </c>
      <c r="C399" s="874" t="s">
        <v>1310</v>
      </c>
      <c r="D399" s="874"/>
      <c r="E399" s="874"/>
      <c r="F399" s="874"/>
      <c r="G399" s="874"/>
      <c r="H399" s="874"/>
      <c r="I399" s="874"/>
      <c r="J399" s="874"/>
      <c r="K399" s="874"/>
      <c r="L399" s="874"/>
      <c r="M399" s="874"/>
      <c r="N399" s="874"/>
      <c r="O399" s="874"/>
      <c r="P399" s="874"/>
      <c r="Q399" s="874"/>
      <c r="R399" s="874"/>
      <c r="S399" s="874"/>
      <c r="T399" s="874"/>
      <c r="U399" s="874"/>
      <c r="V399" s="874"/>
      <c r="W399" s="874"/>
      <c r="X399" s="874"/>
      <c r="Y399" s="874"/>
      <c r="Z399" s="876"/>
      <c r="AA399" s="874"/>
      <c r="AB399" s="874"/>
      <c r="AC399" s="874"/>
      <c r="AD399" s="874"/>
      <c r="AE399" s="874"/>
      <c r="AF399" s="874"/>
    </row>
    <row r="400" spans="1:32" x14ac:dyDescent="0.2">
      <c r="A400" s="872" t="s">
        <v>3187</v>
      </c>
      <c r="B400" s="874" t="s">
        <v>471</v>
      </c>
      <c r="C400" s="874" t="s">
        <v>1122</v>
      </c>
      <c r="D400" s="874"/>
      <c r="E400" s="874"/>
      <c r="F400" s="874"/>
      <c r="G400" s="874"/>
      <c r="H400" s="874"/>
      <c r="I400" s="874"/>
      <c r="J400" s="874"/>
      <c r="K400" s="874"/>
      <c r="L400" s="874"/>
      <c r="M400" s="874"/>
      <c r="N400" s="874"/>
      <c r="O400" s="874"/>
      <c r="P400" s="874"/>
      <c r="Q400" s="874"/>
      <c r="R400" s="874"/>
      <c r="S400" s="874"/>
      <c r="T400" s="874"/>
      <c r="U400" s="874"/>
      <c r="V400" s="874"/>
      <c r="W400" s="874"/>
      <c r="X400" s="874"/>
      <c r="Y400" s="874"/>
      <c r="Z400" s="876"/>
      <c r="AA400" s="874"/>
      <c r="AB400" s="874"/>
      <c r="AC400" s="874"/>
      <c r="AD400" s="874"/>
      <c r="AE400" s="874"/>
      <c r="AF400" s="874"/>
    </row>
    <row r="401" spans="1:32" x14ac:dyDescent="0.2">
      <c r="A401" s="872" t="s">
        <v>3188</v>
      </c>
      <c r="B401" s="874" t="s">
        <v>473</v>
      </c>
      <c r="C401" s="874" t="s">
        <v>1141</v>
      </c>
      <c r="D401" s="874"/>
      <c r="E401" s="874"/>
      <c r="F401" s="874"/>
      <c r="G401" s="874"/>
      <c r="H401" s="874"/>
      <c r="I401" s="874"/>
      <c r="J401" s="874"/>
      <c r="K401" s="874"/>
      <c r="L401" s="874"/>
      <c r="M401" s="874"/>
      <c r="N401" s="874"/>
      <c r="O401" s="874"/>
      <c r="P401" s="874"/>
      <c r="Q401" s="874"/>
      <c r="R401" s="874"/>
      <c r="S401" s="874"/>
      <c r="T401" s="874"/>
      <c r="U401" s="874"/>
      <c r="V401" s="874"/>
      <c r="W401" s="874"/>
      <c r="X401" s="874"/>
      <c r="Y401" s="874"/>
      <c r="Z401" s="876"/>
      <c r="AA401" s="874"/>
      <c r="AB401" s="874"/>
      <c r="AC401" s="874"/>
      <c r="AD401" s="874"/>
      <c r="AE401" s="874"/>
      <c r="AF401" s="874"/>
    </row>
    <row r="402" spans="1:32" x14ac:dyDescent="0.2">
      <c r="A402" s="872" t="s">
        <v>3189</v>
      </c>
      <c r="B402" s="874" t="s">
        <v>462</v>
      </c>
      <c r="C402" s="874" t="s">
        <v>1154</v>
      </c>
      <c r="D402" s="874" t="s">
        <v>1123</v>
      </c>
      <c r="E402" s="874" t="s">
        <v>1303</v>
      </c>
      <c r="F402" s="874" t="s">
        <v>1320</v>
      </c>
      <c r="G402" s="874" t="s">
        <v>1130</v>
      </c>
      <c r="H402" s="874" t="s">
        <v>1113</v>
      </c>
      <c r="I402" s="874" t="s">
        <v>1158</v>
      </c>
      <c r="J402" s="874"/>
      <c r="K402" s="874"/>
      <c r="L402" s="874"/>
      <c r="M402" s="874"/>
      <c r="N402" s="874"/>
      <c r="O402" s="874"/>
      <c r="P402" s="874"/>
      <c r="Q402" s="874"/>
      <c r="R402" s="874"/>
      <c r="S402" s="874"/>
      <c r="T402" s="874"/>
      <c r="U402" s="874"/>
      <c r="V402" s="874"/>
      <c r="W402" s="874"/>
      <c r="X402" s="874"/>
      <c r="Y402" s="874"/>
      <c r="Z402" s="876"/>
      <c r="AA402" s="874"/>
      <c r="AB402" s="874"/>
      <c r="AC402" s="874"/>
      <c r="AD402" s="874"/>
      <c r="AE402" s="874"/>
      <c r="AF402" s="874"/>
    </row>
    <row r="403" spans="1:32" x14ac:dyDescent="0.2">
      <c r="A403" s="872" t="s">
        <v>3191</v>
      </c>
      <c r="B403" s="874" t="s">
        <v>475</v>
      </c>
      <c r="C403" s="874" t="s">
        <v>1166</v>
      </c>
      <c r="D403" s="874"/>
      <c r="E403" s="874"/>
      <c r="F403" s="874"/>
      <c r="G403" s="874"/>
      <c r="H403" s="874"/>
      <c r="I403" s="874"/>
      <c r="J403" s="874"/>
      <c r="K403" s="874"/>
      <c r="L403" s="874"/>
      <c r="M403" s="874"/>
      <c r="N403" s="874"/>
      <c r="O403" s="874"/>
      <c r="P403" s="874"/>
      <c r="Q403" s="874"/>
      <c r="R403" s="874"/>
      <c r="S403" s="874"/>
      <c r="T403" s="874"/>
      <c r="U403" s="874"/>
      <c r="V403" s="874"/>
      <c r="W403" s="874"/>
      <c r="X403" s="874"/>
      <c r="Y403" s="874"/>
      <c r="Z403" s="876"/>
      <c r="AA403" s="874"/>
      <c r="AB403" s="874"/>
      <c r="AC403" s="874"/>
      <c r="AD403" s="874"/>
      <c r="AE403" s="874"/>
      <c r="AF403" s="874"/>
    </row>
    <row r="404" spans="1:32" x14ac:dyDescent="0.2">
      <c r="A404" s="872" t="s">
        <v>3192</v>
      </c>
      <c r="B404" s="874" t="s">
        <v>481</v>
      </c>
      <c r="C404" s="874" t="s">
        <v>1306</v>
      </c>
      <c r="D404" s="874" t="s">
        <v>1172</v>
      </c>
      <c r="E404" s="874" t="s">
        <v>1163</v>
      </c>
      <c r="F404" s="874" t="s">
        <v>1132</v>
      </c>
      <c r="G404" s="874" t="s">
        <v>1305</v>
      </c>
      <c r="H404" s="874" t="s">
        <v>1304</v>
      </c>
      <c r="I404" s="874"/>
      <c r="J404" s="874"/>
      <c r="K404" s="874"/>
      <c r="L404" s="874"/>
      <c r="M404" s="874"/>
      <c r="N404" s="874"/>
      <c r="O404" s="874"/>
      <c r="P404" s="874"/>
      <c r="Q404" s="874"/>
      <c r="R404" s="874"/>
      <c r="S404" s="874"/>
      <c r="T404" s="874"/>
      <c r="U404" s="874"/>
      <c r="V404" s="874"/>
      <c r="W404" s="874"/>
      <c r="X404" s="874"/>
      <c r="Y404" s="874"/>
      <c r="Z404" s="876"/>
      <c r="AA404" s="874"/>
      <c r="AB404" s="874"/>
      <c r="AC404" s="874"/>
      <c r="AD404" s="874"/>
      <c r="AE404" s="874"/>
      <c r="AF404" s="874"/>
    </row>
    <row r="405" spans="1:32" x14ac:dyDescent="0.2">
      <c r="A405" s="872" t="s">
        <v>3193</v>
      </c>
      <c r="B405" s="874" t="s">
        <v>2628</v>
      </c>
      <c r="C405" s="874" t="s">
        <v>1151</v>
      </c>
      <c r="D405" s="874" t="s">
        <v>1287</v>
      </c>
      <c r="E405" s="874"/>
      <c r="F405" s="874"/>
      <c r="G405" s="874"/>
      <c r="H405" s="874"/>
      <c r="I405" s="874"/>
      <c r="J405" s="874"/>
      <c r="K405" s="874"/>
      <c r="L405" s="874"/>
      <c r="M405" s="874"/>
      <c r="N405" s="874"/>
      <c r="O405" s="874"/>
      <c r="P405" s="874"/>
      <c r="Q405" s="874"/>
      <c r="R405" s="874"/>
      <c r="S405" s="874"/>
      <c r="T405" s="874"/>
      <c r="U405" s="874"/>
      <c r="V405" s="874"/>
      <c r="W405" s="874"/>
      <c r="X405" s="874"/>
      <c r="Y405" s="874"/>
      <c r="Z405" s="876"/>
      <c r="AA405" s="874"/>
      <c r="AB405" s="874"/>
      <c r="AC405" s="874"/>
      <c r="AD405" s="874"/>
      <c r="AE405" s="874"/>
      <c r="AF405" s="874"/>
    </row>
    <row r="406" spans="1:32" x14ac:dyDescent="0.2">
      <c r="A406" s="872" t="s">
        <v>3194</v>
      </c>
      <c r="B406" s="874" t="s">
        <v>491</v>
      </c>
      <c r="C406" s="874" t="s">
        <v>1275</v>
      </c>
      <c r="D406" s="874" t="s">
        <v>1182</v>
      </c>
      <c r="E406" s="874" t="s">
        <v>1156</v>
      </c>
      <c r="F406" s="874" t="s">
        <v>1297</v>
      </c>
      <c r="G406" s="874"/>
      <c r="H406" s="874"/>
      <c r="I406" s="874"/>
      <c r="J406" s="874"/>
      <c r="K406" s="874"/>
      <c r="L406" s="874"/>
      <c r="M406" s="874"/>
      <c r="N406" s="874"/>
      <c r="O406" s="874"/>
      <c r="P406" s="874"/>
      <c r="Q406" s="874"/>
      <c r="R406" s="874"/>
      <c r="S406" s="874"/>
      <c r="T406" s="874"/>
      <c r="U406" s="874"/>
      <c r="V406" s="874"/>
      <c r="W406" s="874"/>
      <c r="X406" s="874"/>
      <c r="Y406" s="874"/>
      <c r="Z406" s="876"/>
      <c r="AA406" s="874"/>
      <c r="AB406" s="874"/>
      <c r="AC406" s="874"/>
      <c r="AD406" s="874"/>
      <c r="AE406" s="874"/>
      <c r="AF406" s="874"/>
    </row>
    <row r="407" spans="1:32" x14ac:dyDescent="0.2">
      <c r="A407" s="872" t="s">
        <v>3195</v>
      </c>
      <c r="B407" s="874" t="s">
        <v>463</v>
      </c>
      <c r="C407" s="874" t="s">
        <v>1151</v>
      </c>
      <c r="D407" s="874" t="s">
        <v>1153</v>
      </c>
      <c r="E407" s="874"/>
      <c r="F407" s="874"/>
      <c r="G407" s="874"/>
      <c r="H407" s="874"/>
      <c r="I407" s="874"/>
      <c r="J407" s="874"/>
      <c r="K407" s="874"/>
      <c r="L407" s="874"/>
      <c r="M407" s="874"/>
      <c r="N407" s="874"/>
      <c r="O407" s="874"/>
      <c r="P407" s="874"/>
      <c r="Q407" s="874"/>
      <c r="R407" s="874"/>
      <c r="S407" s="874"/>
      <c r="T407" s="874"/>
      <c r="U407" s="874"/>
      <c r="V407" s="874"/>
      <c r="W407" s="874"/>
      <c r="X407" s="874"/>
      <c r="Y407" s="874"/>
      <c r="Z407" s="876"/>
      <c r="AA407" s="874"/>
      <c r="AB407" s="874"/>
      <c r="AC407" s="874"/>
      <c r="AD407" s="874"/>
      <c r="AE407" s="874"/>
      <c r="AF407" s="874"/>
    </row>
    <row r="408" spans="1:32" x14ac:dyDescent="0.2">
      <c r="A408" s="872" t="s">
        <v>3196</v>
      </c>
      <c r="B408" s="874" t="s">
        <v>469</v>
      </c>
      <c r="C408" s="874" t="s">
        <v>1315</v>
      </c>
      <c r="D408" s="874" t="s">
        <v>1162</v>
      </c>
      <c r="E408" s="874" t="s">
        <v>1172</v>
      </c>
      <c r="F408" s="874" t="s">
        <v>1314</v>
      </c>
      <c r="G408" s="874" t="s">
        <v>1313</v>
      </c>
      <c r="H408" s="874"/>
      <c r="I408" s="874"/>
      <c r="J408" s="874"/>
      <c r="K408" s="874"/>
      <c r="L408" s="874"/>
      <c r="M408" s="874"/>
      <c r="N408" s="874"/>
      <c r="O408" s="874"/>
      <c r="P408" s="874"/>
      <c r="Q408" s="874"/>
      <c r="R408" s="874"/>
      <c r="S408" s="874"/>
      <c r="T408" s="874"/>
      <c r="U408" s="874"/>
      <c r="V408" s="874"/>
      <c r="W408" s="874"/>
      <c r="X408" s="874"/>
      <c r="Y408" s="874"/>
      <c r="Z408" s="876"/>
      <c r="AA408" s="874"/>
      <c r="AB408" s="874"/>
      <c r="AC408" s="874"/>
      <c r="AD408" s="874"/>
      <c r="AE408" s="874"/>
      <c r="AF408" s="874"/>
    </row>
    <row r="409" spans="1:32" x14ac:dyDescent="0.2">
      <c r="A409" s="872" t="s">
        <v>3197</v>
      </c>
      <c r="B409" s="874" t="s">
        <v>490</v>
      </c>
      <c r="C409" s="874" t="s">
        <v>1298</v>
      </c>
      <c r="D409" s="874" t="s">
        <v>1171</v>
      </c>
      <c r="E409" s="874" t="s">
        <v>1113</v>
      </c>
      <c r="F409" s="874"/>
      <c r="G409" s="874"/>
      <c r="H409" s="874"/>
      <c r="I409" s="874"/>
      <c r="J409" s="874"/>
      <c r="K409" s="874"/>
      <c r="L409" s="874"/>
      <c r="M409" s="874"/>
      <c r="N409" s="874"/>
      <c r="O409" s="874"/>
      <c r="P409" s="874"/>
      <c r="Q409" s="874"/>
      <c r="R409" s="874"/>
      <c r="S409" s="874"/>
      <c r="T409" s="874"/>
      <c r="U409" s="874"/>
      <c r="V409" s="874"/>
      <c r="W409" s="874"/>
      <c r="X409" s="874"/>
      <c r="Y409" s="874"/>
      <c r="Z409" s="876"/>
      <c r="AA409" s="874"/>
      <c r="AB409" s="874"/>
      <c r="AC409" s="874"/>
      <c r="AD409" s="874"/>
      <c r="AE409" s="874"/>
      <c r="AF409" s="874"/>
    </row>
    <row r="410" spans="1:32" x14ac:dyDescent="0.2">
      <c r="A410" s="872" t="s">
        <v>3198</v>
      </c>
      <c r="B410" s="874" t="s">
        <v>489</v>
      </c>
      <c r="C410" s="874" t="s">
        <v>1300</v>
      </c>
      <c r="D410" s="874" t="s">
        <v>1157</v>
      </c>
      <c r="E410" s="874" t="s">
        <v>1299</v>
      </c>
      <c r="F410" s="677" t="s">
        <v>2318</v>
      </c>
      <c r="G410" s="874"/>
      <c r="H410" s="874"/>
      <c r="I410" s="874"/>
      <c r="J410" s="874"/>
      <c r="K410" s="874"/>
      <c r="L410" s="874"/>
      <c r="M410" s="874"/>
      <c r="N410" s="874"/>
      <c r="O410" s="874"/>
      <c r="P410" s="874"/>
      <c r="Q410" s="874"/>
      <c r="R410" s="874"/>
      <c r="S410" s="874"/>
      <c r="T410" s="874"/>
      <c r="U410" s="874"/>
      <c r="V410" s="874"/>
      <c r="W410" s="874"/>
      <c r="X410" s="874"/>
      <c r="Y410" s="874"/>
      <c r="Z410" s="876"/>
      <c r="AA410" s="874"/>
      <c r="AB410" s="874"/>
      <c r="AC410" s="874"/>
      <c r="AD410" s="874"/>
      <c r="AE410" s="874"/>
      <c r="AF410" s="874"/>
    </row>
    <row r="411" spans="1:32" x14ac:dyDescent="0.2">
      <c r="A411" s="872" t="s">
        <v>3199</v>
      </c>
      <c r="B411" s="874" t="s">
        <v>498</v>
      </c>
      <c r="C411" s="874" t="s">
        <v>1153</v>
      </c>
      <c r="D411" s="874"/>
      <c r="E411" s="874"/>
      <c r="F411" s="874"/>
      <c r="G411" s="874"/>
      <c r="H411" s="874"/>
      <c r="I411" s="874"/>
      <c r="J411" s="874"/>
      <c r="K411" s="874"/>
      <c r="L411" s="874"/>
      <c r="M411" s="874"/>
      <c r="N411" s="874"/>
      <c r="O411" s="874"/>
      <c r="P411" s="874"/>
      <c r="Q411" s="874"/>
      <c r="R411" s="874"/>
      <c r="S411" s="874"/>
      <c r="T411" s="874"/>
      <c r="U411" s="874"/>
      <c r="V411" s="874"/>
      <c r="W411" s="874"/>
      <c r="X411" s="874"/>
      <c r="Y411" s="874"/>
      <c r="Z411" s="876"/>
      <c r="AA411" s="874"/>
      <c r="AB411" s="874"/>
      <c r="AC411" s="874"/>
      <c r="AD411" s="874"/>
      <c r="AE411" s="874"/>
      <c r="AF411" s="874"/>
    </row>
    <row r="412" spans="1:32" x14ac:dyDescent="0.2">
      <c r="A412" s="651" t="s">
        <v>3202</v>
      </c>
      <c r="B412" s="677" t="s">
        <v>2626</v>
      </c>
      <c r="C412" s="677" t="s">
        <v>2318</v>
      </c>
      <c r="D412" s="874"/>
      <c r="E412" s="874"/>
      <c r="F412" s="874"/>
      <c r="G412" s="874"/>
      <c r="H412" s="874"/>
      <c r="I412" s="874"/>
      <c r="J412" s="874"/>
      <c r="K412" s="874"/>
      <c r="L412" s="874"/>
      <c r="M412" s="874"/>
      <c r="N412" s="874"/>
      <c r="O412" s="874"/>
      <c r="P412" s="874"/>
      <c r="Q412" s="874"/>
      <c r="R412" s="874"/>
      <c r="S412" s="874"/>
      <c r="T412" s="874"/>
      <c r="U412" s="874"/>
      <c r="V412" s="874"/>
      <c r="W412" s="874"/>
      <c r="X412" s="874"/>
      <c r="Y412" s="874"/>
      <c r="Z412" s="876"/>
      <c r="AA412" s="874"/>
      <c r="AB412" s="874"/>
      <c r="AC412" s="874"/>
      <c r="AD412" s="874"/>
      <c r="AE412" s="874"/>
      <c r="AF412" s="874"/>
    </row>
    <row r="413" spans="1:32" x14ac:dyDescent="0.2">
      <c r="A413" s="872" t="s">
        <v>3204</v>
      </c>
      <c r="B413" s="874" t="s">
        <v>50</v>
      </c>
      <c r="C413" s="874" t="s">
        <v>1545</v>
      </c>
      <c r="D413" s="874" t="s">
        <v>1172</v>
      </c>
      <c r="E413" s="874" t="s">
        <v>1132</v>
      </c>
      <c r="F413" s="874" t="s">
        <v>1539</v>
      </c>
      <c r="G413" s="874" t="s">
        <v>1515</v>
      </c>
      <c r="H413" s="874" t="s">
        <v>1600</v>
      </c>
      <c r="I413" s="874"/>
      <c r="J413" s="874"/>
      <c r="K413" s="874"/>
      <c r="L413" s="874"/>
      <c r="M413" s="874"/>
      <c r="N413" s="874"/>
      <c r="O413" s="874"/>
      <c r="P413" s="874"/>
      <c r="Q413" s="874"/>
      <c r="R413" s="874"/>
      <c r="S413" s="874"/>
      <c r="T413" s="874"/>
      <c r="U413" s="874"/>
      <c r="V413" s="874"/>
      <c r="W413" s="874"/>
      <c r="X413" s="874"/>
      <c r="Y413" s="874"/>
      <c r="Z413" s="876"/>
      <c r="AA413" s="874"/>
      <c r="AB413" s="874"/>
      <c r="AC413" s="874"/>
      <c r="AD413" s="874"/>
      <c r="AE413" s="874"/>
      <c r="AF413" s="874"/>
    </row>
    <row r="414" spans="1:32" x14ac:dyDescent="0.2">
      <c r="A414" s="872" t="s">
        <v>3205</v>
      </c>
      <c r="B414" s="874" t="s">
        <v>130</v>
      </c>
      <c r="C414" s="874" t="s">
        <v>1153</v>
      </c>
      <c r="D414" s="874"/>
      <c r="E414" s="874"/>
      <c r="F414" s="874"/>
      <c r="G414" s="874"/>
      <c r="H414" s="874"/>
      <c r="I414" s="874"/>
      <c r="J414" s="874"/>
      <c r="K414" s="874"/>
      <c r="L414" s="874"/>
      <c r="M414" s="874"/>
      <c r="N414" s="874"/>
      <c r="O414" s="874"/>
      <c r="P414" s="874"/>
      <c r="Q414" s="874"/>
      <c r="R414" s="874"/>
      <c r="S414" s="874"/>
      <c r="T414" s="874"/>
      <c r="U414" s="874"/>
      <c r="V414" s="874"/>
      <c r="W414" s="874"/>
      <c r="X414" s="874"/>
      <c r="Y414" s="874"/>
      <c r="Z414" s="876"/>
      <c r="AA414" s="874"/>
      <c r="AB414" s="874"/>
      <c r="AC414" s="874"/>
      <c r="AD414" s="874"/>
      <c r="AE414" s="874"/>
      <c r="AF414" s="874"/>
    </row>
    <row r="415" spans="1:32" x14ac:dyDescent="0.2">
      <c r="A415" s="872" t="s">
        <v>3207</v>
      </c>
      <c r="B415" s="874" t="s">
        <v>502</v>
      </c>
      <c r="C415" s="874" t="s">
        <v>1172</v>
      </c>
      <c r="D415" s="874" t="s">
        <v>1130</v>
      </c>
      <c r="E415" s="874"/>
      <c r="F415" s="874"/>
      <c r="G415" s="874"/>
      <c r="H415" s="874"/>
      <c r="I415" s="874"/>
      <c r="J415" s="874"/>
      <c r="K415" s="874"/>
      <c r="L415" s="874"/>
      <c r="M415" s="874"/>
      <c r="N415" s="874"/>
      <c r="O415" s="874"/>
      <c r="P415" s="874"/>
      <c r="Q415" s="874"/>
      <c r="R415" s="874"/>
      <c r="S415" s="874"/>
      <c r="T415" s="874"/>
      <c r="U415" s="874"/>
      <c r="V415" s="874"/>
      <c r="W415" s="874"/>
      <c r="X415" s="874"/>
      <c r="Y415" s="874"/>
      <c r="Z415" s="876"/>
      <c r="AA415" s="874"/>
      <c r="AB415" s="874"/>
      <c r="AC415" s="874"/>
      <c r="AD415" s="874"/>
      <c r="AE415" s="874"/>
      <c r="AF415" s="874"/>
    </row>
    <row r="416" spans="1:32" x14ac:dyDescent="0.2">
      <c r="A416" s="872" t="s">
        <v>3208</v>
      </c>
      <c r="B416" s="874" t="s">
        <v>503</v>
      </c>
      <c r="C416" s="874" t="s">
        <v>1200</v>
      </c>
      <c r="D416" s="874" t="s">
        <v>1133</v>
      </c>
      <c r="E416" s="874"/>
      <c r="F416" s="874"/>
      <c r="G416" s="874"/>
      <c r="H416" s="874"/>
      <c r="I416" s="874"/>
      <c r="J416" s="874"/>
      <c r="K416" s="874"/>
      <c r="L416" s="874"/>
      <c r="M416" s="874"/>
      <c r="N416" s="874"/>
      <c r="O416" s="874"/>
      <c r="P416" s="874"/>
      <c r="Q416" s="874"/>
      <c r="R416" s="874"/>
      <c r="S416" s="874"/>
      <c r="T416" s="874"/>
      <c r="U416" s="874"/>
      <c r="V416" s="874"/>
      <c r="W416" s="874"/>
      <c r="X416" s="874"/>
      <c r="Y416" s="874"/>
      <c r="Z416" s="876"/>
      <c r="AA416" s="874"/>
      <c r="AB416" s="874"/>
      <c r="AC416" s="874"/>
      <c r="AD416" s="874"/>
      <c r="AE416" s="874"/>
      <c r="AF416" s="874"/>
    </row>
    <row r="417" spans="1:32" x14ac:dyDescent="0.2">
      <c r="A417" s="872" t="s">
        <v>3209</v>
      </c>
      <c r="B417" s="874" t="s">
        <v>2146</v>
      </c>
      <c r="C417" s="874" t="s">
        <v>1216</v>
      </c>
      <c r="D417" s="874"/>
      <c r="E417" s="874"/>
      <c r="F417" s="874"/>
      <c r="G417" s="874"/>
      <c r="H417" s="874"/>
      <c r="I417" s="874"/>
      <c r="J417" s="874"/>
      <c r="K417" s="874"/>
      <c r="L417" s="874"/>
      <c r="M417" s="874"/>
      <c r="N417" s="874"/>
      <c r="O417" s="874"/>
      <c r="P417" s="874"/>
      <c r="Q417" s="874"/>
      <c r="R417" s="874"/>
      <c r="S417" s="874"/>
      <c r="T417" s="874"/>
      <c r="U417" s="874"/>
      <c r="V417" s="874"/>
      <c r="W417" s="874"/>
      <c r="X417" s="874"/>
      <c r="Y417" s="874"/>
      <c r="Z417" s="876"/>
      <c r="AA417" s="874"/>
      <c r="AB417" s="874"/>
      <c r="AC417" s="874"/>
      <c r="AD417" s="874"/>
      <c r="AE417" s="874"/>
      <c r="AF417" s="874"/>
    </row>
    <row r="418" spans="1:32" x14ac:dyDescent="0.2">
      <c r="A418" s="872" t="s">
        <v>3210</v>
      </c>
      <c r="B418" s="874" t="s">
        <v>505</v>
      </c>
      <c r="C418" s="874" t="s">
        <v>1153</v>
      </c>
      <c r="D418" s="874"/>
      <c r="E418" s="874"/>
      <c r="F418" s="874"/>
      <c r="G418" s="874"/>
      <c r="H418" s="874"/>
      <c r="I418" s="874"/>
      <c r="J418" s="874"/>
      <c r="K418" s="874"/>
      <c r="L418" s="874"/>
      <c r="M418" s="874"/>
      <c r="N418" s="874"/>
      <c r="O418" s="874"/>
      <c r="P418" s="874"/>
      <c r="Q418" s="874"/>
      <c r="R418" s="874"/>
      <c r="S418" s="874"/>
      <c r="T418" s="874"/>
      <c r="U418" s="874"/>
      <c r="V418" s="874"/>
      <c r="W418" s="874"/>
      <c r="X418" s="874"/>
      <c r="Y418" s="874"/>
      <c r="Z418" s="876"/>
      <c r="AA418" s="874"/>
      <c r="AB418" s="874"/>
      <c r="AC418" s="874"/>
      <c r="AD418" s="874"/>
      <c r="AE418" s="874"/>
      <c r="AF418" s="874"/>
    </row>
    <row r="419" spans="1:32" x14ac:dyDescent="0.2">
      <c r="A419" s="872" t="s">
        <v>3211</v>
      </c>
      <c r="B419" s="874" t="s">
        <v>51</v>
      </c>
      <c r="C419" s="874" t="s">
        <v>1172</v>
      </c>
      <c r="D419" s="874" t="s">
        <v>1123</v>
      </c>
      <c r="E419" s="874" t="s">
        <v>2663</v>
      </c>
      <c r="F419" s="874"/>
      <c r="G419" s="874"/>
      <c r="H419" s="874"/>
      <c r="I419" s="874"/>
      <c r="J419" s="874"/>
      <c r="K419" s="874"/>
      <c r="L419" s="874"/>
      <c r="M419" s="874"/>
      <c r="N419" s="874"/>
      <c r="O419" s="874"/>
      <c r="P419" s="874"/>
      <c r="Q419" s="874"/>
      <c r="R419" s="874"/>
      <c r="S419" s="874"/>
      <c r="T419" s="874"/>
      <c r="U419" s="874"/>
      <c r="V419" s="874"/>
      <c r="W419" s="874"/>
      <c r="X419" s="874"/>
      <c r="Y419" s="874"/>
      <c r="Z419" s="876"/>
      <c r="AA419" s="874"/>
      <c r="AB419" s="874"/>
      <c r="AC419" s="874"/>
      <c r="AD419" s="874"/>
      <c r="AE419" s="874"/>
      <c r="AF419" s="874"/>
    </row>
    <row r="420" spans="1:32" x14ac:dyDescent="0.2">
      <c r="A420" s="872" t="s">
        <v>3212</v>
      </c>
      <c r="B420" s="874" t="s">
        <v>52</v>
      </c>
      <c r="C420" s="874" t="s">
        <v>1545</v>
      </c>
      <c r="D420" s="874"/>
      <c r="E420" s="874"/>
      <c r="F420" s="874"/>
      <c r="G420" s="874"/>
      <c r="H420" s="874"/>
      <c r="I420" s="874"/>
      <c r="J420" s="874"/>
      <c r="K420" s="874"/>
      <c r="L420" s="874"/>
      <c r="M420" s="874"/>
      <c r="N420" s="874"/>
      <c r="O420" s="874"/>
      <c r="P420" s="874"/>
      <c r="Q420" s="874"/>
      <c r="R420" s="874"/>
      <c r="S420" s="874"/>
      <c r="T420" s="874"/>
      <c r="U420" s="874"/>
      <c r="V420" s="874"/>
      <c r="W420" s="874"/>
      <c r="X420" s="874"/>
      <c r="Y420" s="874"/>
      <c r="Z420" s="876"/>
      <c r="AA420" s="874"/>
      <c r="AB420" s="874"/>
      <c r="AC420" s="874"/>
      <c r="AD420" s="874"/>
      <c r="AE420" s="874"/>
      <c r="AF420" s="874"/>
    </row>
    <row r="421" spans="1:32" x14ac:dyDescent="0.2">
      <c r="A421" s="872" t="s">
        <v>3213</v>
      </c>
      <c r="B421" s="874" t="s">
        <v>131</v>
      </c>
      <c r="C421" s="874" t="s">
        <v>1510</v>
      </c>
      <c r="D421" s="874" t="s">
        <v>1132</v>
      </c>
      <c r="E421" s="874" t="s">
        <v>1509</v>
      </c>
      <c r="F421" s="874" t="s">
        <v>1206</v>
      </c>
      <c r="G421" s="874"/>
      <c r="H421" s="874"/>
      <c r="I421" s="874"/>
      <c r="J421" s="874"/>
      <c r="K421" s="874"/>
      <c r="L421" s="874"/>
      <c r="M421" s="874"/>
      <c r="N421" s="874"/>
      <c r="O421" s="874"/>
      <c r="P421" s="874"/>
      <c r="Q421" s="874"/>
      <c r="R421" s="874"/>
      <c r="S421" s="874"/>
      <c r="T421" s="874"/>
      <c r="U421" s="874"/>
      <c r="V421" s="874"/>
      <c r="W421" s="874"/>
      <c r="X421" s="874"/>
      <c r="Y421" s="874"/>
      <c r="Z421" s="876"/>
      <c r="AA421" s="874"/>
      <c r="AB421" s="874"/>
      <c r="AC421" s="874"/>
      <c r="AD421" s="874"/>
      <c r="AE421" s="874"/>
      <c r="AF421" s="874"/>
    </row>
    <row r="422" spans="1:32" x14ac:dyDescent="0.2">
      <c r="A422" s="872" t="s">
        <v>3215</v>
      </c>
      <c r="B422" s="874" t="s">
        <v>507</v>
      </c>
      <c r="C422" s="874" t="s">
        <v>1153</v>
      </c>
      <c r="D422" s="874"/>
      <c r="E422" s="874"/>
      <c r="F422" s="874"/>
      <c r="G422" s="874"/>
      <c r="H422" s="874"/>
      <c r="I422" s="874"/>
      <c r="J422" s="874"/>
      <c r="K422" s="874"/>
      <c r="L422" s="874"/>
      <c r="M422" s="874"/>
      <c r="N422" s="874"/>
      <c r="O422" s="874"/>
      <c r="P422" s="874"/>
      <c r="Q422" s="874"/>
      <c r="R422" s="874"/>
      <c r="S422" s="874"/>
      <c r="T422" s="874"/>
      <c r="U422" s="874"/>
      <c r="V422" s="874"/>
      <c r="W422" s="874"/>
      <c r="X422" s="874"/>
      <c r="Y422" s="874"/>
      <c r="Z422" s="876"/>
      <c r="AA422" s="874"/>
      <c r="AB422" s="874"/>
      <c r="AC422" s="874"/>
      <c r="AD422" s="874"/>
      <c r="AE422" s="874"/>
      <c r="AF422" s="874"/>
    </row>
    <row r="423" spans="1:32" x14ac:dyDescent="0.2">
      <c r="A423" s="872" t="s">
        <v>3216</v>
      </c>
      <c r="B423" s="874" t="s">
        <v>508</v>
      </c>
      <c r="C423" s="874" t="s">
        <v>1284</v>
      </c>
      <c r="D423" s="874"/>
      <c r="E423" s="874"/>
      <c r="F423" s="874"/>
      <c r="G423" s="874"/>
      <c r="H423" s="874"/>
      <c r="I423" s="874"/>
      <c r="J423" s="874"/>
      <c r="K423" s="874"/>
      <c r="L423" s="874"/>
      <c r="M423" s="874"/>
      <c r="N423" s="874"/>
      <c r="O423" s="874"/>
      <c r="P423" s="874"/>
      <c r="Q423" s="874"/>
      <c r="R423" s="874"/>
      <c r="S423" s="874"/>
      <c r="T423" s="874"/>
      <c r="U423" s="874"/>
      <c r="V423" s="874"/>
      <c r="W423" s="874"/>
      <c r="X423" s="874"/>
      <c r="Y423" s="874"/>
      <c r="Z423" s="876"/>
      <c r="AA423" s="874"/>
      <c r="AB423" s="874"/>
      <c r="AC423" s="874"/>
      <c r="AD423" s="874"/>
      <c r="AE423" s="874"/>
      <c r="AF423" s="874"/>
    </row>
    <row r="424" spans="1:32" x14ac:dyDescent="0.2">
      <c r="A424" s="872" t="s">
        <v>3217</v>
      </c>
      <c r="B424" s="874" t="s">
        <v>510</v>
      </c>
      <c r="C424" s="874" t="s">
        <v>1283</v>
      </c>
      <c r="D424" s="874"/>
      <c r="E424" s="874"/>
      <c r="F424" s="874"/>
      <c r="G424" s="874"/>
      <c r="H424" s="874"/>
      <c r="I424" s="874"/>
      <c r="J424" s="874"/>
      <c r="K424" s="874"/>
      <c r="L424" s="874"/>
      <c r="M424" s="874"/>
      <c r="N424" s="874"/>
      <c r="O424" s="874"/>
      <c r="P424" s="874"/>
      <c r="Q424" s="874"/>
      <c r="R424" s="874"/>
      <c r="S424" s="874"/>
      <c r="T424" s="874"/>
      <c r="U424" s="874"/>
      <c r="V424" s="874"/>
      <c r="W424" s="874"/>
      <c r="X424" s="874"/>
      <c r="Y424" s="874"/>
      <c r="Z424" s="876"/>
      <c r="AA424" s="874"/>
      <c r="AB424" s="874"/>
      <c r="AC424" s="874"/>
      <c r="AD424" s="874"/>
      <c r="AE424" s="874"/>
      <c r="AF424" s="874"/>
    </row>
    <row r="425" spans="1:32" x14ac:dyDescent="0.2">
      <c r="A425" s="872" t="s">
        <v>3219</v>
      </c>
      <c r="B425" s="874" t="s">
        <v>53</v>
      </c>
      <c r="C425" s="874" t="s">
        <v>1599</v>
      </c>
      <c r="D425" s="874" t="s">
        <v>1598</v>
      </c>
      <c r="E425" s="874" t="s">
        <v>1151</v>
      </c>
      <c r="F425" s="874" t="s">
        <v>1172</v>
      </c>
      <c r="G425" s="874" t="s">
        <v>1597</v>
      </c>
      <c r="H425" s="874" t="s">
        <v>1123</v>
      </c>
      <c r="I425" s="874" t="s">
        <v>1596</v>
      </c>
      <c r="J425" s="874" t="s">
        <v>1132</v>
      </c>
      <c r="K425" s="874" t="s">
        <v>1309</v>
      </c>
      <c r="L425" s="874" t="s">
        <v>1595</v>
      </c>
      <c r="M425" s="874" t="s">
        <v>1255</v>
      </c>
      <c r="N425" s="874" t="s">
        <v>1594</v>
      </c>
      <c r="O425" s="874" t="s">
        <v>1593</v>
      </c>
      <c r="P425" s="874" t="s">
        <v>1228</v>
      </c>
      <c r="Q425" s="874" t="s">
        <v>1130</v>
      </c>
      <c r="R425" s="874" t="s">
        <v>1113</v>
      </c>
      <c r="S425" s="874" t="s">
        <v>1133</v>
      </c>
      <c r="T425" s="874" t="s">
        <v>1149</v>
      </c>
      <c r="U425" s="874"/>
      <c r="V425" s="874"/>
      <c r="W425" s="874"/>
      <c r="X425" s="874"/>
      <c r="Y425" s="874"/>
      <c r="Z425" s="876"/>
      <c r="AA425" s="874"/>
      <c r="AB425" s="874"/>
      <c r="AC425" s="874"/>
      <c r="AD425" s="874"/>
      <c r="AE425" s="874"/>
      <c r="AF425" s="874"/>
    </row>
    <row r="426" spans="1:32" x14ac:dyDescent="0.2">
      <c r="A426" s="872" t="s">
        <v>3220</v>
      </c>
      <c r="B426" s="874" t="s">
        <v>54</v>
      </c>
      <c r="C426" s="874" t="s">
        <v>1172</v>
      </c>
      <c r="D426" s="874" t="s">
        <v>1592</v>
      </c>
      <c r="E426" s="874"/>
      <c r="F426" s="874"/>
      <c r="G426" s="874"/>
      <c r="H426" s="874"/>
      <c r="I426" s="874"/>
      <c r="J426" s="874"/>
      <c r="K426" s="874"/>
      <c r="L426" s="874"/>
      <c r="M426" s="874"/>
      <c r="N426" s="874"/>
      <c r="O426" s="874"/>
      <c r="P426" s="874"/>
      <c r="Q426" s="874"/>
      <c r="R426" s="874"/>
      <c r="S426" s="874"/>
      <c r="T426" s="874"/>
      <c r="U426" s="874"/>
      <c r="V426" s="874"/>
      <c r="W426" s="874"/>
      <c r="X426" s="874"/>
      <c r="Y426" s="874"/>
      <c r="Z426" s="876"/>
      <c r="AA426" s="874"/>
      <c r="AB426" s="874"/>
      <c r="AC426" s="874"/>
      <c r="AD426" s="874"/>
      <c r="AE426" s="874"/>
      <c r="AF426" s="874"/>
    </row>
    <row r="427" spans="1:32" x14ac:dyDescent="0.2">
      <c r="A427" s="872" t="s">
        <v>3221</v>
      </c>
      <c r="B427" s="874" t="s">
        <v>55</v>
      </c>
      <c r="C427" s="874" t="s">
        <v>1591</v>
      </c>
      <c r="D427" s="874"/>
      <c r="E427" s="874"/>
      <c r="F427" s="874"/>
      <c r="G427" s="874"/>
      <c r="H427" s="874"/>
      <c r="I427" s="874"/>
      <c r="J427" s="874"/>
      <c r="K427" s="874"/>
      <c r="L427" s="874"/>
      <c r="M427" s="874"/>
      <c r="N427" s="874"/>
      <c r="O427" s="874"/>
      <c r="P427" s="874"/>
      <c r="Q427" s="874"/>
      <c r="R427" s="874"/>
      <c r="S427" s="874"/>
      <c r="T427" s="874"/>
      <c r="U427" s="874"/>
      <c r="V427" s="874"/>
      <c r="W427" s="874"/>
      <c r="X427" s="874"/>
      <c r="Y427" s="874"/>
      <c r="Z427" s="876"/>
      <c r="AA427" s="874"/>
      <c r="AB427" s="874"/>
      <c r="AC427" s="874"/>
      <c r="AD427" s="874"/>
      <c r="AE427" s="874"/>
      <c r="AF427" s="874"/>
    </row>
    <row r="428" spans="1:32" x14ac:dyDescent="0.2">
      <c r="A428" s="872" t="s">
        <v>3222</v>
      </c>
      <c r="B428" s="874" t="s">
        <v>132</v>
      </c>
      <c r="C428" s="874" t="s">
        <v>1182</v>
      </c>
      <c r="D428" s="874" t="s">
        <v>1297</v>
      </c>
      <c r="E428" s="874"/>
      <c r="F428" s="874"/>
      <c r="G428" s="874"/>
      <c r="H428" s="874"/>
      <c r="I428" s="874"/>
      <c r="J428" s="874"/>
      <c r="K428" s="874"/>
      <c r="L428" s="874"/>
      <c r="M428" s="874"/>
      <c r="N428" s="874"/>
      <c r="O428" s="874"/>
      <c r="P428" s="874"/>
      <c r="Q428" s="874"/>
      <c r="R428" s="874"/>
      <c r="S428" s="874"/>
      <c r="T428" s="874"/>
      <c r="U428" s="874"/>
      <c r="V428" s="874"/>
      <c r="W428" s="874"/>
      <c r="X428" s="874"/>
      <c r="Y428" s="874"/>
      <c r="Z428" s="876"/>
      <c r="AA428" s="874"/>
      <c r="AB428" s="874"/>
      <c r="AC428" s="874"/>
      <c r="AD428" s="874"/>
      <c r="AE428" s="874"/>
      <c r="AF428" s="874"/>
    </row>
    <row r="429" spans="1:32" x14ac:dyDescent="0.2">
      <c r="A429" s="872" t="s">
        <v>3223</v>
      </c>
      <c r="B429" s="874" t="s">
        <v>133</v>
      </c>
      <c r="C429" s="874" t="s">
        <v>1508</v>
      </c>
      <c r="D429" s="874" t="s">
        <v>1507</v>
      </c>
      <c r="E429" s="874" t="s">
        <v>1130</v>
      </c>
      <c r="F429" s="874"/>
      <c r="G429" s="874"/>
      <c r="H429" s="874"/>
      <c r="I429" s="874"/>
      <c r="J429" s="874"/>
      <c r="K429" s="874"/>
      <c r="L429" s="874"/>
      <c r="M429" s="874"/>
      <c r="N429" s="874"/>
      <c r="O429" s="874"/>
      <c r="P429" s="874"/>
      <c r="Q429" s="874"/>
      <c r="R429" s="874"/>
      <c r="S429" s="874"/>
      <c r="T429" s="874"/>
      <c r="U429" s="874"/>
      <c r="V429" s="874"/>
      <c r="W429" s="874"/>
      <c r="X429" s="874"/>
      <c r="Y429" s="874"/>
      <c r="Z429" s="876"/>
      <c r="AA429" s="874"/>
      <c r="AB429" s="874"/>
      <c r="AC429" s="874"/>
      <c r="AD429" s="874"/>
      <c r="AE429" s="874"/>
      <c r="AF429" s="874"/>
    </row>
    <row r="430" spans="1:32" x14ac:dyDescent="0.2">
      <c r="A430" s="872" t="s">
        <v>3224</v>
      </c>
      <c r="B430" s="874" t="s">
        <v>134</v>
      </c>
      <c r="C430" s="874" t="s">
        <v>1151</v>
      </c>
      <c r="D430" s="874" t="s">
        <v>2246</v>
      </c>
      <c r="E430" s="874"/>
      <c r="F430" s="874"/>
      <c r="G430" s="874"/>
      <c r="H430" s="874"/>
      <c r="I430" s="874"/>
      <c r="J430" s="874"/>
      <c r="K430" s="874"/>
      <c r="L430" s="874"/>
      <c r="M430" s="874"/>
      <c r="N430" s="874"/>
      <c r="O430" s="874"/>
      <c r="P430" s="874"/>
      <c r="Q430" s="874"/>
      <c r="R430" s="874"/>
      <c r="S430" s="874"/>
      <c r="T430" s="874"/>
      <c r="U430" s="874"/>
      <c r="V430" s="874"/>
      <c r="W430" s="874"/>
      <c r="X430" s="874"/>
      <c r="Y430" s="874"/>
      <c r="Z430" s="876"/>
      <c r="AA430" s="874"/>
      <c r="AB430" s="874"/>
      <c r="AC430" s="874"/>
      <c r="AD430" s="874"/>
      <c r="AE430" s="874"/>
      <c r="AF430" s="874"/>
    </row>
    <row r="431" spans="1:32" x14ac:dyDescent="0.2">
      <c r="A431" s="872" t="s">
        <v>3227</v>
      </c>
      <c r="B431" s="874" t="s">
        <v>511</v>
      </c>
      <c r="C431" s="874" t="s">
        <v>1139</v>
      </c>
      <c r="D431" s="874"/>
      <c r="E431" s="874"/>
      <c r="F431" s="874"/>
      <c r="G431" s="874"/>
      <c r="H431" s="874"/>
      <c r="I431" s="874"/>
      <c r="J431" s="874"/>
      <c r="K431" s="874"/>
      <c r="L431" s="874"/>
      <c r="M431" s="874"/>
      <c r="N431" s="874"/>
      <c r="O431" s="874"/>
      <c r="P431" s="874"/>
      <c r="Q431" s="874"/>
      <c r="R431" s="874"/>
      <c r="S431" s="874"/>
      <c r="T431" s="874"/>
      <c r="U431" s="874"/>
      <c r="V431" s="874"/>
      <c r="W431" s="874"/>
      <c r="X431" s="876"/>
      <c r="Y431" s="874"/>
      <c r="Z431" s="874"/>
      <c r="AA431" s="874"/>
      <c r="AB431" s="874"/>
      <c r="AC431" s="874"/>
      <c r="AD431" s="874"/>
      <c r="AE431" s="874"/>
      <c r="AF431" s="874"/>
    </row>
    <row r="432" spans="1:32" x14ac:dyDescent="0.2">
      <c r="A432" s="872" t="s">
        <v>3228</v>
      </c>
      <c r="B432" s="874" t="s">
        <v>513</v>
      </c>
      <c r="C432" s="874" t="s">
        <v>1235</v>
      </c>
      <c r="D432" s="874"/>
      <c r="E432" s="874"/>
      <c r="F432" s="874"/>
      <c r="G432" s="874"/>
      <c r="I432" s="874"/>
      <c r="J432" s="874"/>
      <c r="K432" s="874"/>
      <c r="L432" s="874"/>
      <c r="M432" s="874"/>
      <c r="N432" s="874"/>
      <c r="O432" s="874"/>
      <c r="P432" s="874"/>
      <c r="Q432" s="874"/>
      <c r="R432" s="874"/>
      <c r="S432" s="874"/>
      <c r="T432" s="874"/>
      <c r="U432" s="874"/>
      <c r="V432" s="874"/>
      <c r="W432" s="874"/>
      <c r="X432" s="874"/>
      <c r="Y432" s="874"/>
      <c r="Z432" s="876"/>
      <c r="AA432" s="874"/>
      <c r="AB432" s="874"/>
      <c r="AC432" s="874"/>
      <c r="AD432" s="874"/>
      <c r="AE432" s="874"/>
      <c r="AF432" s="874"/>
    </row>
    <row r="433" spans="1:32" x14ac:dyDescent="0.2">
      <c r="A433" s="872" t="s">
        <v>3229</v>
      </c>
      <c r="B433" s="874" t="s">
        <v>515</v>
      </c>
      <c r="C433" s="874" t="s">
        <v>1123</v>
      </c>
      <c r="D433" s="874" t="s">
        <v>1281</v>
      </c>
      <c r="E433" s="874" t="s">
        <v>1113</v>
      </c>
      <c r="F433" s="874" t="s">
        <v>3786</v>
      </c>
      <c r="G433" s="874" t="s">
        <v>1235</v>
      </c>
      <c r="H433" s="874" t="s">
        <v>1149</v>
      </c>
      <c r="I433" s="874" t="s">
        <v>1279</v>
      </c>
      <c r="J433" s="874" t="s">
        <v>1255</v>
      </c>
      <c r="K433" s="874" t="s">
        <v>1280</v>
      </c>
      <c r="L433" s="874" t="s">
        <v>2595</v>
      </c>
      <c r="M433" s="874"/>
      <c r="N433" s="874"/>
      <c r="O433" s="874"/>
      <c r="P433" s="874"/>
      <c r="Q433" s="874"/>
      <c r="R433" s="874"/>
      <c r="S433" s="874"/>
      <c r="T433" s="874"/>
      <c r="U433" s="874"/>
      <c r="V433" s="874"/>
      <c r="W433" s="874"/>
      <c r="X433" s="874"/>
      <c r="Y433" s="874"/>
      <c r="Z433" s="876"/>
      <c r="AA433" s="874"/>
      <c r="AB433" s="874"/>
      <c r="AC433" s="874"/>
      <c r="AD433" s="874"/>
      <c r="AE433" s="874"/>
      <c r="AF433" s="874"/>
    </row>
    <row r="434" spans="1:32" x14ac:dyDescent="0.2">
      <c r="A434" s="872" t="s">
        <v>3230</v>
      </c>
      <c r="B434" s="874" t="s">
        <v>517</v>
      </c>
      <c r="C434" s="874" t="s">
        <v>1175</v>
      </c>
      <c r="D434" s="874" t="s">
        <v>1277</v>
      </c>
      <c r="E434" s="874" t="s">
        <v>1276</v>
      </c>
      <c r="F434" s="874" t="s">
        <v>1130</v>
      </c>
      <c r="G434" s="874" t="s">
        <v>1113</v>
      </c>
      <c r="H434" s="874"/>
      <c r="I434" s="874"/>
      <c r="J434" s="874"/>
      <c r="K434" s="874"/>
      <c r="L434" s="874"/>
      <c r="M434" s="874"/>
      <c r="N434" s="874"/>
      <c r="O434" s="874"/>
      <c r="P434" s="874"/>
      <c r="Q434" s="874"/>
      <c r="R434" s="874"/>
      <c r="S434" s="874"/>
      <c r="T434" s="874"/>
      <c r="U434" s="874"/>
      <c r="V434" s="874"/>
      <c r="W434" s="874"/>
      <c r="X434" s="874"/>
      <c r="Y434" s="874"/>
      <c r="Z434" s="876"/>
      <c r="AA434" s="874"/>
      <c r="AB434" s="874"/>
      <c r="AC434" s="874"/>
      <c r="AD434" s="874"/>
      <c r="AE434" s="874"/>
      <c r="AF434" s="874"/>
    </row>
    <row r="435" spans="1:32" x14ac:dyDescent="0.2">
      <c r="A435" s="872" t="s">
        <v>3231</v>
      </c>
      <c r="B435" s="874" t="s">
        <v>522</v>
      </c>
      <c r="C435" s="874" t="s">
        <v>1133</v>
      </c>
      <c r="D435" s="874"/>
      <c r="E435" s="874"/>
      <c r="F435" s="874"/>
      <c r="G435" s="874"/>
      <c r="H435" s="874"/>
      <c r="I435" s="874"/>
      <c r="J435" s="874"/>
      <c r="K435" s="874"/>
      <c r="L435" s="874"/>
      <c r="M435" s="874"/>
      <c r="N435" s="874"/>
      <c r="O435" s="874"/>
      <c r="P435" s="874"/>
      <c r="Q435" s="874"/>
      <c r="R435" s="874"/>
      <c r="S435" s="874"/>
      <c r="T435" s="874"/>
      <c r="U435" s="874"/>
      <c r="V435" s="874"/>
      <c r="W435" s="874"/>
      <c r="X435" s="874"/>
      <c r="Y435" s="874"/>
      <c r="Z435" s="876"/>
      <c r="AA435" s="874"/>
      <c r="AB435" s="874"/>
      <c r="AC435" s="874"/>
      <c r="AD435" s="874"/>
      <c r="AE435" s="874"/>
      <c r="AF435" s="874"/>
    </row>
    <row r="436" spans="1:32" x14ac:dyDescent="0.2">
      <c r="A436" s="872" t="s">
        <v>3232</v>
      </c>
      <c r="B436" s="874" t="s">
        <v>514</v>
      </c>
      <c r="C436" s="874" t="s">
        <v>1161</v>
      </c>
      <c r="D436" s="874" t="s">
        <v>1153</v>
      </c>
      <c r="E436" s="874"/>
      <c r="F436" s="874"/>
      <c r="G436" s="874"/>
      <c r="H436" s="874"/>
      <c r="I436" s="874"/>
      <c r="J436" s="874"/>
      <c r="K436" s="874"/>
      <c r="L436" s="874"/>
      <c r="M436" s="874"/>
      <c r="N436" s="874"/>
      <c r="O436" s="874"/>
      <c r="P436" s="874"/>
      <c r="Q436" s="874"/>
      <c r="R436" s="874"/>
      <c r="S436" s="874"/>
      <c r="T436" s="874"/>
      <c r="U436" s="874"/>
      <c r="V436" s="874"/>
      <c r="W436" s="874"/>
      <c r="X436" s="874"/>
      <c r="Y436" s="874"/>
      <c r="Z436" s="876"/>
      <c r="AA436" s="874"/>
      <c r="AB436" s="874"/>
      <c r="AC436" s="874"/>
      <c r="AD436" s="874"/>
      <c r="AE436" s="874"/>
      <c r="AF436" s="874"/>
    </row>
    <row r="437" spans="1:32" x14ac:dyDescent="0.2">
      <c r="A437" s="872" t="s">
        <v>3234</v>
      </c>
      <c r="B437" s="874" t="s">
        <v>519</v>
      </c>
      <c r="C437" s="874" t="s">
        <v>1130</v>
      </c>
      <c r="D437" s="874" t="s">
        <v>2434</v>
      </c>
      <c r="E437" s="874" t="s">
        <v>1273</v>
      </c>
      <c r="F437" s="874" t="s">
        <v>1153</v>
      </c>
      <c r="G437" s="874" t="s">
        <v>1166</v>
      </c>
      <c r="H437" s="874"/>
      <c r="I437" s="874"/>
      <c r="J437" s="874"/>
      <c r="K437" s="874"/>
      <c r="L437" s="874"/>
      <c r="M437" s="874"/>
      <c r="N437" s="874"/>
      <c r="O437" s="874"/>
      <c r="P437" s="874"/>
      <c r="Q437" s="874"/>
      <c r="R437" s="874"/>
      <c r="S437" s="874"/>
      <c r="T437" s="874"/>
      <c r="U437" s="874"/>
      <c r="V437" s="874"/>
      <c r="W437" s="874"/>
      <c r="X437" s="874"/>
      <c r="Y437" s="874"/>
      <c r="Z437" s="876"/>
      <c r="AA437" s="874"/>
      <c r="AB437" s="874"/>
      <c r="AC437" s="874"/>
      <c r="AD437" s="874"/>
      <c r="AE437" s="874"/>
      <c r="AF437" s="874"/>
    </row>
    <row r="438" spans="1:32" x14ac:dyDescent="0.2">
      <c r="A438" s="872" t="s">
        <v>3235</v>
      </c>
      <c r="B438" s="874" t="s">
        <v>524</v>
      </c>
      <c r="C438" s="874" t="s">
        <v>1271</v>
      </c>
      <c r="D438" s="874" t="s">
        <v>1152</v>
      </c>
      <c r="E438" s="874" t="s">
        <v>1162</v>
      </c>
      <c r="F438" s="874" t="s">
        <v>1123</v>
      </c>
      <c r="G438" s="874" t="s">
        <v>1215</v>
      </c>
      <c r="H438" s="874" t="s">
        <v>1167</v>
      </c>
      <c r="I438" s="874" t="s">
        <v>1136</v>
      </c>
      <c r="J438" s="874" t="s">
        <v>1161</v>
      </c>
      <c r="K438" s="874" t="s">
        <v>1159</v>
      </c>
      <c r="L438" s="874" t="s">
        <v>1270</v>
      </c>
      <c r="M438" s="874" t="s">
        <v>1269</v>
      </c>
      <c r="N438" s="874" t="s">
        <v>1268</v>
      </c>
      <c r="O438" s="874" t="s">
        <v>1267</v>
      </c>
      <c r="P438" s="874" t="s">
        <v>1130</v>
      </c>
      <c r="Q438" s="874" t="s">
        <v>1113</v>
      </c>
      <c r="R438" s="874" t="s">
        <v>1213</v>
      </c>
      <c r="S438" s="874"/>
      <c r="T438" s="874"/>
      <c r="U438" s="874"/>
      <c r="V438" s="874"/>
      <c r="W438" s="874"/>
      <c r="X438" s="874"/>
      <c r="Y438" s="874"/>
      <c r="Z438" s="876"/>
      <c r="AA438" s="874"/>
      <c r="AB438" s="874"/>
      <c r="AC438" s="874"/>
      <c r="AD438" s="874"/>
      <c r="AE438" s="874"/>
      <c r="AF438" s="874"/>
    </row>
    <row r="439" spans="1:32" x14ac:dyDescent="0.2">
      <c r="A439" s="872" t="s">
        <v>3236</v>
      </c>
      <c r="B439" s="874" t="s">
        <v>525</v>
      </c>
      <c r="C439" s="874" t="s">
        <v>1266</v>
      </c>
      <c r="D439" s="874" t="s">
        <v>1183</v>
      </c>
      <c r="E439" s="874" t="s">
        <v>1130</v>
      </c>
      <c r="F439" s="874" t="s">
        <v>1133</v>
      </c>
      <c r="G439" s="874" t="s">
        <v>2318</v>
      </c>
      <c r="H439" s="874"/>
      <c r="I439" s="874"/>
      <c r="J439" s="874"/>
      <c r="K439" s="874"/>
      <c r="L439" s="874"/>
      <c r="M439" s="874"/>
      <c r="N439" s="874"/>
      <c r="O439" s="874"/>
      <c r="P439" s="874"/>
      <c r="Q439" s="874"/>
      <c r="R439" s="874"/>
      <c r="S439" s="874"/>
      <c r="T439" s="874"/>
      <c r="U439" s="874"/>
      <c r="V439" s="874"/>
      <c r="W439" s="874"/>
      <c r="X439" s="874"/>
      <c r="Y439" s="874"/>
      <c r="Z439" s="876"/>
      <c r="AA439" s="874"/>
      <c r="AB439" s="874"/>
      <c r="AC439" s="874"/>
      <c r="AD439" s="874"/>
      <c r="AE439" s="874"/>
      <c r="AF439" s="874"/>
    </row>
    <row r="440" spans="1:32" x14ac:dyDescent="0.2">
      <c r="A440" s="872" t="s">
        <v>3237</v>
      </c>
      <c r="B440" s="874" t="s">
        <v>520</v>
      </c>
      <c r="C440" s="874" t="s">
        <v>1161</v>
      </c>
      <c r="D440" s="874" t="s">
        <v>1141</v>
      </c>
      <c r="E440" s="874"/>
      <c r="F440" s="874"/>
      <c r="G440" s="874"/>
      <c r="H440" s="874"/>
      <c r="I440" s="874"/>
      <c r="J440" s="874"/>
      <c r="K440" s="874"/>
      <c r="L440" s="874"/>
      <c r="M440" s="874"/>
      <c r="N440" s="874"/>
      <c r="O440" s="874"/>
      <c r="P440" s="874"/>
      <c r="Q440" s="874"/>
      <c r="R440" s="874"/>
      <c r="S440" s="874"/>
      <c r="T440" s="874"/>
      <c r="U440" s="874"/>
      <c r="V440" s="874"/>
      <c r="W440" s="874"/>
      <c r="X440" s="874"/>
      <c r="Y440" s="874"/>
      <c r="Z440" s="876"/>
      <c r="AA440" s="874"/>
      <c r="AB440" s="874"/>
      <c r="AC440" s="874"/>
      <c r="AD440" s="874"/>
      <c r="AE440" s="874"/>
      <c r="AF440" s="874"/>
    </row>
    <row r="441" spans="1:32" x14ac:dyDescent="0.2">
      <c r="A441" s="872" t="s">
        <v>3238</v>
      </c>
      <c r="B441" s="874" t="s">
        <v>526</v>
      </c>
      <c r="C441" s="874" t="s">
        <v>1137</v>
      </c>
      <c r="D441" s="874" t="s">
        <v>1130</v>
      </c>
      <c r="E441" s="874"/>
      <c r="F441" s="874"/>
      <c r="G441" s="874"/>
      <c r="H441" s="874"/>
      <c r="I441" s="874"/>
      <c r="J441" s="874"/>
      <c r="K441" s="874"/>
      <c r="L441" s="874"/>
      <c r="M441" s="874"/>
      <c r="N441" s="874"/>
      <c r="O441" s="874"/>
      <c r="P441" s="874"/>
      <c r="Q441" s="874"/>
      <c r="R441" s="874"/>
      <c r="S441" s="874"/>
      <c r="T441" s="874"/>
      <c r="U441" s="874"/>
      <c r="V441" s="874"/>
      <c r="W441" s="874"/>
      <c r="X441" s="874"/>
      <c r="Y441" s="874"/>
      <c r="Z441" s="876"/>
      <c r="AA441" s="874"/>
      <c r="AB441" s="874"/>
      <c r="AC441" s="874"/>
      <c r="AD441" s="874"/>
      <c r="AE441" s="874"/>
      <c r="AF441" s="874"/>
    </row>
    <row r="442" spans="1:32" x14ac:dyDescent="0.2">
      <c r="A442" s="872" t="s">
        <v>3239</v>
      </c>
      <c r="B442" s="874" t="s">
        <v>527</v>
      </c>
      <c r="C442" s="874" t="s">
        <v>1130</v>
      </c>
      <c r="D442" s="874" t="s">
        <v>1196</v>
      </c>
      <c r="E442" s="874" t="s">
        <v>1172</v>
      </c>
      <c r="F442" s="874" t="s">
        <v>1265</v>
      </c>
      <c r="G442" s="874" t="s">
        <v>1167</v>
      </c>
      <c r="H442" s="874" t="s">
        <v>1264</v>
      </c>
      <c r="I442" s="874" t="s">
        <v>1137</v>
      </c>
      <c r="J442" s="874" t="s">
        <v>1126</v>
      </c>
      <c r="K442" s="874"/>
      <c r="L442" s="874"/>
      <c r="M442" s="874"/>
      <c r="N442" s="874"/>
      <c r="O442" s="874"/>
      <c r="P442" s="874"/>
      <c r="Q442" s="874"/>
      <c r="R442" s="874"/>
      <c r="S442" s="874"/>
      <c r="T442" s="874"/>
      <c r="U442" s="874"/>
      <c r="V442" s="874"/>
      <c r="W442" s="874"/>
      <c r="X442" s="874"/>
      <c r="Y442" s="874"/>
      <c r="Z442" s="876"/>
      <c r="AA442" s="874"/>
      <c r="AB442" s="874"/>
      <c r="AC442" s="874"/>
      <c r="AD442" s="874"/>
      <c r="AE442" s="874"/>
      <c r="AF442" s="874"/>
    </row>
    <row r="443" spans="1:32" x14ac:dyDescent="0.2">
      <c r="A443" s="872" t="s">
        <v>3240</v>
      </c>
      <c r="B443" s="874" t="s">
        <v>530</v>
      </c>
      <c r="C443" s="874" t="s">
        <v>1113</v>
      </c>
      <c r="D443" s="874" t="s">
        <v>1167</v>
      </c>
      <c r="E443" s="874" t="s">
        <v>1258</v>
      </c>
      <c r="F443" s="874" t="s">
        <v>3595</v>
      </c>
      <c r="G443" s="874" t="s">
        <v>1260</v>
      </c>
      <c r="H443" s="874" t="s">
        <v>1259</v>
      </c>
      <c r="I443" s="874" t="s">
        <v>1254</v>
      </c>
      <c r="J443" s="874" t="s">
        <v>1123</v>
      </c>
      <c r="K443" s="874" t="s">
        <v>1152</v>
      </c>
      <c r="L443" s="874" t="s">
        <v>1213</v>
      </c>
      <c r="M443" s="874" t="s">
        <v>1257</v>
      </c>
      <c r="N443" s="874" t="s">
        <v>1255</v>
      </c>
      <c r="O443" s="874" t="s">
        <v>1133</v>
      </c>
      <c r="P443" s="874" t="s">
        <v>1154</v>
      </c>
      <c r="Q443" s="874" t="s">
        <v>1256</v>
      </c>
      <c r="R443" s="874" t="s">
        <v>2533</v>
      </c>
      <c r="S443" s="874" t="s">
        <v>1261</v>
      </c>
      <c r="T443" s="874" t="s">
        <v>1158</v>
      </c>
      <c r="U443" s="874" t="s">
        <v>1128</v>
      </c>
      <c r="V443" s="874" t="s">
        <v>2435</v>
      </c>
      <c r="W443" s="874" t="s">
        <v>3667</v>
      </c>
      <c r="X443" s="874"/>
      <c r="Y443" s="874"/>
      <c r="Z443" s="876"/>
      <c r="AA443" s="874"/>
      <c r="AB443" s="874"/>
      <c r="AC443" s="874"/>
      <c r="AD443" s="874"/>
      <c r="AE443" s="874"/>
      <c r="AF443" s="874"/>
    </row>
    <row r="444" spans="1:32" x14ac:dyDescent="0.2">
      <c r="A444" s="872" t="s">
        <v>3241</v>
      </c>
      <c r="B444" s="874" t="s">
        <v>531</v>
      </c>
      <c r="C444" s="874" t="s">
        <v>1130</v>
      </c>
      <c r="D444" s="874" t="s">
        <v>1123</v>
      </c>
      <c r="E444" s="874" t="s">
        <v>1154</v>
      </c>
      <c r="F444" s="874" t="s">
        <v>1113</v>
      </c>
      <c r="G444" s="874" t="s">
        <v>1252</v>
      </c>
      <c r="H444" s="874" t="s">
        <v>3598</v>
      </c>
      <c r="I444" s="874" t="s">
        <v>1213</v>
      </c>
      <c r="J444" s="874" t="s">
        <v>1167</v>
      </c>
      <c r="K444" s="874" t="s">
        <v>2534</v>
      </c>
      <c r="L444" s="874" t="s">
        <v>1253</v>
      </c>
      <c r="M444" s="874"/>
      <c r="N444" s="874"/>
      <c r="O444" s="874"/>
      <c r="P444" s="874"/>
      <c r="Q444" s="874"/>
      <c r="R444" s="874"/>
      <c r="S444" s="874"/>
      <c r="T444" s="874"/>
      <c r="U444" s="874"/>
      <c r="V444" s="874"/>
      <c r="W444" s="874"/>
      <c r="X444" s="874"/>
      <c r="Y444" s="874"/>
      <c r="Z444" s="876"/>
      <c r="AA444" s="874"/>
      <c r="AB444" s="874"/>
      <c r="AC444" s="874"/>
      <c r="AD444" s="874"/>
      <c r="AE444" s="874"/>
      <c r="AF444" s="874"/>
    </row>
    <row r="445" spans="1:32" x14ac:dyDescent="0.2">
      <c r="A445" s="872" t="s">
        <v>3242</v>
      </c>
      <c r="B445" s="874" t="s">
        <v>2629</v>
      </c>
      <c r="C445" s="874" t="s">
        <v>1282</v>
      </c>
      <c r="D445" s="874" t="s">
        <v>1154</v>
      </c>
      <c r="E445" s="874" t="s">
        <v>1123</v>
      </c>
      <c r="F445" s="874" t="s">
        <v>1141</v>
      </c>
      <c r="G445" s="874" t="s">
        <v>2594</v>
      </c>
      <c r="H445" s="874"/>
      <c r="I445" s="874"/>
      <c r="J445" s="874"/>
      <c r="K445" s="874"/>
      <c r="L445" s="874"/>
      <c r="M445" s="874"/>
      <c r="N445" s="874"/>
      <c r="O445" s="874"/>
      <c r="P445" s="874"/>
      <c r="Q445" s="874"/>
      <c r="R445" s="874"/>
      <c r="S445" s="874"/>
      <c r="T445" s="874"/>
      <c r="U445" s="874"/>
      <c r="V445" s="874"/>
      <c r="W445" s="874"/>
      <c r="X445" s="874"/>
      <c r="Y445" s="874"/>
      <c r="Z445" s="876"/>
      <c r="AA445" s="874"/>
      <c r="AB445" s="874"/>
      <c r="AC445" s="874"/>
      <c r="AD445" s="874"/>
      <c r="AE445" s="874"/>
      <c r="AF445" s="874"/>
    </row>
    <row r="446" spans="1:32" x14ac:dyDescent="0.2">
      <c r="A446" s="872" t="s">
        <v>3243</v>
      </c>
      <c r="B446" s="874" t="s">
        <v>518</v>
      </c>
      <c r="C446" s="874" t="s">
        <v>1275</v>
      </c>
      <c r="D446" s="874" t="s">
        <v>1274</v>
      </c>
      <c r="E446" s="874" t="s">
        <v>1134</v>
      </c>
      <c r="F446" s="874" t="s">
        <v>1139</v>
      </c>
      <c r="G446" s="874"/>
      <c r="H446" s="874"/>
      <c r="I446" s="874"/>
      <c r="J446" s="874"/>
      <c r="K446" s="874"/>
      <c r="L446" s="874"/>
      <c r="M446" s="874"/>
      <c r="N446" s="874"/>
      <c r="O446" s="874"/>
      <c r="P446" s="874"/>
      <c r="Q446" s="874"/>
      <c r="R446" s="874"/>
      <c r="S446" s="874"/>
      <c r="T446" s="874"/>
      <c r="U446" s="874"/>
      <c r="V446" s="874"/>
      <c r="W446" s="874"/>
      <c r="X446" s="874"/>
      <c r="Y446" s="874"/>
      <c r="Z446" s="876"/>
      <c r="AA446" s="874"/>
      <c r="AB446" s="874"/>
      <c r="AC446" s="874"/>
      <c r="AD446" s="874"/>
      <c r="AE446" s="874"/>
      <c r="AF446" s="874"/>
    </row>
    <row r="447" spans="1:32" x14ac:dyDescent="0.2">
      <c r="A447" s="872" t="s">
        <v>3244</v>
      </c>
      <c r="B447" s="874" t="s">
        <v>529</v>
      </c>
      <c r="C447" s="874" t="s">
        <v>1263</v>
      </c>
      <c r="D447" s="874" t="s">
        <v>1220</v>
      </c>
      <c r="E447" s="874" t="s">
        <v>1262</v>
      </c>
      <c r="F447" s="874"/>
      <c r="G447" s="874"/>
      <c r="H447" s="874"/>
      <c r="I447" s="874"/>
      <c r="J447" s="874"/>
      <c r="K447" s="874"/>
      <c r="L447" s="874"/>
      <c r="M447" s="874"/>
      <c r="N447" s="874"/>
      <c r="O447" s="874"/>
      <c r="P447" s="874"/>
      <c r="Q447" s="874"/>
      <c r="R447" s="874"/>
      <c r="S447" s="874"/>
      <c r="T447" s="874"/>
      <c r="U447" s="874"/>
      <c r="V447" s="874"/>
      <c r="W447" s="874"/>
      <c r="X447" s="874"/>
      <c r="Y447" s="874"/>
      <c r="Z447" s="876"/>
      <c r="AA447" s="874"/>
      <c r="AB447" s="874"/>
      <c r="AC447" s="874"/>
      <c r="AD447" s="874"/>
      <c r="AE447" s="874"/>
      <c r="AF447" s="874"/>
    </row>
    <row r="448" spans="1:32" x14ac:dyDescent="0.2">
      <c r="A448" s="872" t="s">
        <v>3245</v>
      </c>
      <c r="B448" s="874" t="s">
        <v>3246</v>
      </c>
      <c r="C448" s="874" t="s">
        <v>1134</v>
      </c>
      <c r="D448" s="874" t="s">
        <v>1189</v>
      </c>
      <c r="E448" s="874"/>
      <c r="F448" s="874"/>
      <c r="G448" s="874"/>
      <c r="H448" s="874"/>
      <c r="I448" s="874"/>
      <c r="J448" s="874"/>
      <c r="K448" s="874"/>
      <c r="L448" s="874"/>
      <c r="M448" s="874"/>
      <c r="N448" s="874"/>
      <c r="O448" s="874"/>
      <c r="P448" s="874"/>
      <c r="Q448" s="874"/>
      <c r="R448" s="874"/>
      <c r="S448" s="874"/>
      <c r="T448" s="874"/>
      <c r="U448" s="874"/>
      <c r="V448" s="874"/>
      <c r="W448" s="874"/>
      <c r="X448" s="874"/>
      <c r="Y448" s="874"/>
      <c r="Z448" s="876"/>
      <c r="AA448" s="874"/>
      <c r="AB448" s="874"/>
      <c r="AC448" s="874"/>
      <c r="AD448" s="874"/>
      <c r="AE448" s="874"/>
      <c r="AF448" s="874"/>
    </row>
    <row r="449" spans="1:32" x14ac:dyDescent="0.2">
      <c r="A449" s="872" t="s">
        <v>3247</v>
      </c>
      <c r="B449" s="874" t="s">
        <v>521</v>
      </c>
      <c r="C449" s="874" t="s">
        <v>1272</v>
      </c>
      <c r="D449" s="874"/>
      <c r="E449" s="874"/>
      <c r="F449" s="874"/>
      <c r="G449" s="874"/>
      <c r="H449" s="874"/>
      <c r="I449" s="874"/>
      <c r="J449" s="874"/>
      <c r="K449" s="874"/>
      <c r="L449" s="874"/>
      <c r="M449" s="874"/>
      <c r="N449" s="874"/>
      <c r="O449" s="874"/>
      <c r="P449" s="874"/>
      <c r="Q449" s="874"/>
      <c r="R449" s="874"/>
      <c r="S449" s="874"/>
      <c r="T449" s="874"/>
      <c r="U449" s="874"/>
      <c r="V449" s="874"/>
      <c r="W449" s="874"/>
      <c r="X449" s="874"/>
      <c r="Y449" s="874"/>
      <c r="Z449" s="876"/>
      <c r="AA449" s="874"/>
      <c r="AB449" s="874"/>
      <c r="AC449" s="874"/>
      <c r="AD449" s="874"/>
      <c r="AE449" s="874"/>
      <c r="AF449" s="874"/>
    </row>
    <row r="450" spans="1:32" x14ac:dyDescent="0.2">
      <c r="A450" s="872" t="s">
        <v>3248</v>
      </c>
      <c r="B450" s="874" t="s">
        <v>2633</v>
      </c>
      <c r="C450" s="874" t="s">
        <v>1134</v>
      </c>
      <c r="D450" s="874"/>
      <c r="E450" s="874"/>
      <c r="F450" s="874"/>
      <c r="G450" s="874"/>
      <c r="H450" s="874"/>
      <c r="I450" s="874"/>
      <c r="J450" s="874"/>
      <c r="K450" s="874"/>
      <c r="L450" s="874"/>
      <c r="M450" s="874"/>
      <c r="N450" s="874"/>
      <c r="O450" s="874"/>
      <c r="P450" s="874"/>
      <c r="Q450" s="874"/>
      <c r="R450" s="874"/>
      <c r="S450" s="874"/>
      <c r="T450" s="874"/>
      <c r="U450" s="874"/>
      <c r="V450" s="874"/>
      <c r="W450" s="874"/>
      <c r="X450" s="874"/>
      <c r="Y450" s="874"/>
      <c r="Z450" s="876"/>
      <c r="AA450" s="874"/>
      <c r="AB450" s="874"/>
      <c r="AC450" s="874"/>
      <c r="AD450" s="874"/>
      <c r="AE450" s="874"/>
      <c r="AF450" s="874"/>
    </row>
    <row r="451" spans="1:32" x14ac:dyDescent="0.2">
      <c r="A451" s="872" t="s">
        <v>3249</v>
      </c>
      <c r="B451" s="874" t="s">
        <v>516</v>
      </c>
      <c r="C451" s="874" t="s">
        <v>1278</v>
      </c>
      <c r="D451" s="874"/>
      <c r="E451" s="874"/>
      <c r="F451" s="874"/>
      <c r="G451" s="874"/>
      <c r="H451" s="874"/>
      <c r="I451" s="874"/>
      <c r="J451" s="874"/>
      <c r="K451" s="874"/>
      <c r="L451" s="874"/>
      <c r="M451" s="874"/>
      <c r="N451" s="874"/>
      <c r="O451" s="874"/>
      <c r="P451" s="874"/>
      <c r="Q451" s="874"/>
      <c r="R451" s="874"/>
      <c r="S451" s="874"/>
      <c r="T451" s="874"/>
      <c r="U451" s="874"/>
      <c r="V451" s="874"/>
      <c r="W451" s="874"/>
      <c r="X451" s="874"/>
      <c r="Y451" s="874"/>
      <c r="Z451" s="876"/>
      <c r="AA451" s="874"/>
      <c r="AB451" s="874"/>
      <c r="AC451" s="874"/>
      <c r="AD451" s="874"/>
      <c r="AE451" s="874"/>
      <c r="AF451" s="874"/>
    </row>
    <row r="452" spans="1:32" x14ac:dyDescent="0.2">
      <c r="A452" s="872" t="s">
        <v>3252</v>
      </c>
      <c r="B452" s="874" t="s">
        <v>2632</v>
      </c>
      <c r="C452" s="459" t="s">
        <v>6523</v>
      </c>
      <c r="D452" s="874"/>
      <c r="E452" s="874"/>
      <c r="F452" s="874"/>
      <c r="G452" s="874"/>
      <c r="H452" s="874"/>
      <c r="I452" s="874"/>
      <c r="J452" s="874"/>
      <c r="K452" s="874"/>
      <c r="L452" s="874"/>
      <c r="M452" s="874"/>
      <c r="N452" s="874"/>
      <c r="O452" s="874"/>
      <c r="P452" s="874"/>
      <c r="Q452" s="874"/>
      <c r="R452" s="874"/>
      <c r="S452" s="874"/>
      <c r="T452" s="874"/>
      <c r="U452" s="874"/>
      <c r="V452" s="874"/>
      <c r="W452" s="874"/>
      <c r="X452" s="874"/>
      <c r="Y452" s="874"/>
      <c r="Z452" s="876"/>
      <c r="AA452" s="874"/>
      <c r="AB452" s="874"/>
      <c r="AC452" s="874"/>
      <c r="AD452" s="874"/>
      <c r="AE452" s="874"/>
      <c r="AF452" s="874"/>
    </row>
    <row r="453" spans="1:32" x14ac:dyDescent="0.2">
      <c r="A453" s="872" t="s">
        <v>3253</v>
      </c>
      <c r="B453" s="874" t="s">
        <v>2631</v>
      </c>
      <c r="C453" s="874" t="s">
        <v>2521</v>
      </c>
      <c r="D453" s="874"/>
      <c r="E453" s="874"/>
      <c r="F453" s="874"/>
      <c r="G453" s="874"/>
      <c r="H453" s="874"/>
      <c r="I453" s="874"/>
      <c r="J453" s="874"/>
      <c r="K453" s="874"/>
      <c r="L453" s="874"/>
      <c r="M453" s="874"/>
      <c r="N453" s="874"/>
      <c r="O453" s="874"/>
      <c r="P453" s="874"/>
      <c r="Q453" s="874"/>
      <c r="R453" s="874"/>
      <c r="S453" s="874"/>
      <c r="T453" s="874"/>
      <c r="U453" s="874"/>
      <c r="V453" s="874"/>
      <c r="W453" s="874"/>
      <c r="X453" s="874"/>
      <c r="Y453" s="874"/>
      <c r="Z453" s="876"/>
      <c r="AA453" s="874"/>
      <c r="AB453" s="874"/>
      <c r="AC453" s="874"/>
      <c r="AD453" s="874"/>
      <c r="AE453" s="874"/>
      <c r="AF453" s="874"/>
    </row>
    <row r="454" spans="1:32" x14ac:dyDescent="0.2">
      <c r="A454" s="872" t="s">
        <v>3254</v>
      </c>
      <c r="B454" s="874" t="s">
        <v>56</v>
      </c>
      <c r="C454" s="874" t="s">
        <v>1545</v>
      </c>
      <c r="D454" s="874" t="s">
        <v>1399</v>
      </c>
      <c r="E454" s="874" t="s">
        <v>1123</v>
      </c>
      <c r="F454" s="874" t="s">
        <v>1176</v>
      </c>
      <c r="G454" s="874" t="s">
        <v>1132</v>
      </c>
      <c r="H454" s="874" t="s">
        <v>1590</v>
      </c>
      <c r="I454" s="874" t="s">
        <v>1589</v>
      </c>
      <c r="J454" s="874" t="s">
        <v>1147</v>
      </c>
      <c r="K454" s="874" t="s">
        <v>1164</v>
      </c>
      <c r="L454" s="874" t="s">
        <v>1120</v>
      </c>
      <c r="M454" s="874" t="s">
        <v>1588</v>
      </c>
      <c r="N454" s="874" t="s">
        <v>1587</v>
      </c>
      <c r="O454" s="874" t="s">
        <v>1130</v>
      </c>
      <c r="P454" s="874" t="s">
        <v>1113</v>
      </c>
      <c r="Q454" s="874" t="s">
        <v>1133</v>
      </c>
      <c r="R454" s="874" t="s">
        <v>1149</v>
      </c>
      <c r="S454" s="874"/>
      <c r="T454" s="874"/>
      <c r="U454" s="874"/>
      <c r="V454" s="874"/>
      <c r="W454" s="874"/>
      <c r="X454" s="874"/>
      <c r="Y454" s="874"/>
      <c r="Z454" s="876"/>
      <c r="AA454" s="874"/>
      <c r="AB454" s="874"/>
      <c r="AC454" s="874"/>
      <c r="AD454" s="874"/>
      <c r="AE454" s="874"/>
      <c r="AF454" s="874"/>
    </row>
    <row r="455" spans="1:32" x14ac:dyDescent="0.2">
      <c r="A455" s="872" t="s">
        <v>3255</v>
      </c>
      <c r="B455" s="874" t="s">
        <v>57</v>
      </c>
      <c r="C455" s="874" t="s">
        <v>1172</v>
      </c>
      <c r="D455" s="874" t="s">
        <v>1592</v>
      </c>
      <c r="E455" s="874"/>
      <c r="F455" s="874"/>
      <c r="G455" s="874"/>
      <c r="H455" s="874"/>
      <c r="I455" s="874"/>
      <c r="J455" s="874"/>
      <c r="K455" s="874"/>
      <c r="L455" s="874"/>
      <c r="M455" s="874"/>
      <c r="N455" s="874"/>
      <c r="O455" s="874"/>
      <c r="P455" s="874"/>
      <c r="Q455" s="874"/>
      <c r="R455" s="874"/>
      <c r="S455" s="874"/>
      <c r="T455" s="874"/>
      <c r="U455" s="874"/>
      <c r="V455" s="874"/>
      <c r="W455" s="874"/>
      <c r="X455" s="874"/>
      <c r="Y455" s="874"/>
      <c r="Z455" s="876"/>
      <c r="AA455" s="874"/>
      <c r="AB455" s="874"/>
      <c r="AC455" s="874"/>
      <c r="AD455" s="874"/>
      <c r="AE455" s="874"/>
      <c r="AF455" s="874"/>
    </row>
    <row r="456" spans="1:32" x14ac:dyDescent="0.2">
      <c r="A456" s="872" t="s">
        <v>3734</v>
      </c>
      <c r="B456" s="874" t="s">
        <v>3735</v>
      </c>
      <c r="C456" s="874" t="s">
        <v>3787</v>
      </c>
      <c r="D456" s="874" t="s">
        <v>1130</v>
      </c>
      <c r="E456" s="874" t="s">
        <v>1113</v>
      </c>
      <c r="F456" s="874" t="s">
        <v>1123</v>
      </c>
      <c r="G456" s="874" t="s">
        <v>1154</v>
      </c>
      <c r="H456" s="874" t="s">
        <v>3788</v>
      </c>
      <c r="I456" s="874" t="s">
        <v>1309</v>
      </c>
      <c r="J456" s="874" t="s">
        <v>1149</v>
      </c>
      <c r="K456" s="874" t="s">
        <v>1132</v>
      </c>
      <c r="L456" s="874" t="s">
        <v>1228</v>
      </c>
      <c r="M456" s="874" t="s">
        <v>1342</v>
      </c>
      <c r="N456" s="874" t="s">
        <v>1151</v>
      </c>
      <c r="O456" s="874" t="s">
        <v>1363</v>
      </c>
      <c r="P456" s="874" t="s">
        <v>1153</v>
      </c>
      <c r="Q456" s="874" t="s">
        <v>1183</v>
      </c>
      <c r="R456" s="874"/>
      <c r="S456" s="874"/>
      <c r="T456" s="874"/>
      <c r="U456" s="874"/>
      <c r="V456" s="874"/>
      <c r="W456" s="874"/>
      <c r="X456" s="874"/>
      <c r="Y456" s="874"/>
      <c r="Z456" s="876"/>
      <c r="AA456" s="874"/>
      <c r="AB456" s="874"/>
      <c r="AC456" s="874"/>
      <c r="AD456" s="874"/>
      <c r="AE456" s="874"/>
      <c r="AF456" s="874"/>
    </row>
    <row r="457" spans="1:32" x14ac:dyDescent="0.2">
      <c r="A457" s="872" t="s">
        <v>3256</v>
      </c>
      <c r="B457" s="874" t="s">
        <v>539</v>
      </c>
      <c r="C457" s="874" t="s">
        <v>1154</v>
      </c>
      <c r="D457" s="874" t="s">
        <v>1250</v>
      </c>
      <c r="E457" s="874" t="s">
        <v>1123</v>
      </c>
      <c r="F457" s="874" t="s">
        <v>1120</v>
      </c>
      <c r="G457" s="874"/>
      <c r="H457" s="874"/>
      <c r="I457" s="874"/>
      <c r="J457" s="874"/>
      <c r="K457" s="874"/>
      <c r="L457" s="874"/>
      <c r="M457" s="874"/>
      <c r="N457" s="874"/>
      <c r="O457" s="874"/>
      <c r="P457" s="874"/>
      <c r="Q457" s="874"/>
      <c r="R457" s="874"/>
      <c r="S457" s="874"/>
      <c r="T457" s="874"/>
      <c r="U457" s="874"/>
      <c r="V457" s="874"/>
      <c r="W457" s="874"/>
      <c r="X457" s="874"/>
      <c r="Y457" s="874"/>
      <c r="Z457" s="876"/>
      <c r="AA457" s="874"/>
      <c r="AB457" s="874"/>
      <c r="AC457" s="874"/>
      <c r="AD457" s="874"/>
      <c r="AE457" s="874"/>
      <c r="AF457" s="874"/>
    </row>
    <row r="458" spans="1:32" x14ac:dyDescent="0.2">
      <c r="A458" s="872" t="s">
        <v>3257</v>
      </c>
      <c r="B458" s="874" t="s">
        <v>542</v>
      </c>
      <c r="C458" s="874" t="s">
        <v>1132</v>
      </c>
      <c r="D458" s="874" t="s">
        <v>1164</v>
      </c>
      <c r="E458" s="874" t="s">
        <v>1249</v>
      </c>
      <c r="F458" s="874" t="s">
        <v>2436</v>
      </c>
      <c r="G458" s="874"/>
      <c r="H458" s="874"/>
      <c r="I458" s="874"/>
      <c r="J458" s="874"/>
      <c r="K458" s="874"/>
      <c r="L458" s="874"/>
      <c r="M458" s="874"/>
      <c r="N458" s="874"/>
      <c r="O458" s="874"/>
      <c r="P458" s="874"/>
      <c r="Q458" s="874"/>
      <c r="R458" s="874"/>
      <c r="S458" s="874"/>
      <c r="T458" s="874"/>
      <c r="U458" s="874"/>
      <c r="V458" s="874"/>
      <c r="W458" s="874"/>
      <c r="X458" s="874"/>
      <c r="Y458" s="874"/>
      <c r="Z458" s="876"/>
      <c r="AA458" s="874"/>
      <c r="AB458" s="874"/>
      <c r="AC458" s="874"/>
      <c r="AD458" s="874"/>
      <c r="AE458" s="874"/>
      <c r="AF458" s="874"/>
    </row>
    <row r="459" spans="1:32" x14ac:dyDescent="0.2">
      <c r="A459" s="872" t="s">
        <v>3258</v>
      </c>
      <c r="B459" s="874" t="s">
        <v>545</v>
      </c>
      <c r="C459" s="874" t="s">
        <v>1147</v>
      </c>
      <c r="D459" s="874" t="s">
        <v>2536</v>
      </c>
      <c r="E459" s="874"/>
      <c r="F459" s="874"/>
      <c r="G459" s="874"/>
      <c r="H459" s="874"/>
      <c r="I459" s="874"/>
      <c r="J459" s="874"/>
      <c r="K459" s="874"/>
      <c r="L459" s="874"/>
      <c r="M459" s="874"/>
      <c r="N459" s="874"/>
      <c r="O459" s="874"/>
      <c r="P459" s="874"/>
      <c r="Q459" s="874"/>
      <c r="R459" s="874"/>
      <c r="S459" s="874"/>
      <c r="T459" s="874"/>
      <c r="U459" s="874"/>
      <c r="V459" s="874"/>
      <c r="W459" s="874"/>
      <c r="X459" s="874"/>
      <c r="Y459" s="874"/>
      <c r="Z459" s="876"/>
      <c r="AA459" s="874"/>
      <c r="AB459" s="874"/>
      <c r="AC459" s="874"/>
      <c r="AD459" s="874"/>
      <c r="AE459" s="874"/>
      <c r="AF459" s="874"/>
    </row>
    <row r="460" spans="1:32" x14ac:dyDescent="0.2">
      <c r="A460" s="872" t="s">
        <v>3259</v>
      </c>
      <c r="B460" s="874" t="s">
        <v>565</v>
      </c>
      <c r="C460" s="874" t="s">
        <v>2538</v>
      </c>
      <c r="D460" s="874"/>
      <c r="E460" s="874"/>
      <c r="F460" s="874"/>
      <c r="G460" s="874"/>
      <c r="H460" s="874"/>
      <c r="I460" s="874"/>
      <c r="J460" s="874"/>
      <c r="K460" s="874"/>
      <c r="L460" s="874"/>
      <c r="M460" s="874"/>
      <c r="N460" s="874"/>
      <c r="O460" s="874"/>
      <c r="P460" s="874"/>
      <c r="Q460" s="874"/>
      <c r="R460" s="874"/>
      <c r="S460" s="874"/>
      <c r="T460" s="874"/>
      <c r="U460" s="874"/>
      <c r="V460" s="874"/>
      <c r="W460" s="874"/>
      <c r="X460" s="874"/>
      <c r="Y460" s="874"/>
      <c r="Z460" s="876"/>
      <c r="AA460" s="874"/>
      <c r="AB460" s="874"/>
      <c r="AC460" s="874"/>
      <c r="AD460" s="874"/>
      <c r="AE460" s="874"/>
      <c r="AF460" s="874"/>
    </row>
    <row r="461" spans="1:32" x14ac:dyDescent="0.2">
      <c r="A461" s="872" t="s">
        <v>3260</v>
      </c>
      <c r="B461" s="874" t="s">
        <v>573</v>
      </c>
      <c r="C461" s="874" t="s">
        <v>1154</v>
      </c>
      <c r="D461" s="874" t="s">
        <v>1123</v>
      </c>
      <c r="E461" s="874" t="s">
        <v>1167</v>
      </c>
      <c r="F461" s="874" t="s">
        <v>1130</v>
      </c>
      <c r="G461" s="874"/>
      <c r="H461" s="874"/>
      <c r="I461" s="874"/>
      <c r="J461" s="874"/>
      <c r="K461" s="874"/>
      <c r="L461" s="874"/>
      <c r="M461" s="874"/>
      <c r="N461" s="874"/>
      <c r="O461" s="874"/>
      <c r="P461" s="874"/>
      <c r="Q461" s="874"/>
      <c r="R461" s="874"/>
      <c r="S461" s="874"/>
      <c r="T461" s="874"/>
      <c r="U461" s="874"/>
      <c r="V461" s="874"/>
      <c r="W461" s="874"/>
      <c r="X461" s="874"/>
      <c r="Y461" s="874"/>
      <c r="Z461" s="876"/>
      <c r="AA461" s="874"/>
      <c r="AB461" s="874"/>
      <c r="AC461" s="874"/>
      <c r="AD461" s="874"/>
      <c r="AE461" s="874"/>
      <c r="AF461" s="874"/>
    </row>
    <row r="462" spans="1:32" x14ac:dyDescent="0.2">
      <c r="A462" s="872" t="s">
        <v>3261</v>
      </c>
      <c r="B462" s="874" t="s">
        <v>563</v>
      </c>
      <c r="C462" s="874" t="s">
        <v>1225</v>
      </c>
      <c r="D462" s="874" t="s">
        <v>1224</v>
      </c>
      <c r="E462" s="874" t="s">
        <v>1113</v>
      </c>
      <c r="F462" s="874" t="s">
        <v>1133</v>
      </c>
      <c r="G462" s="874" t="s">
        <v>1213</v>
      </c>
      <c r="H462" s="874" t="s">
        <v>2318</v>
      </c>
      <c r="I462" s="874"/>
      <c r="J462" s="874"/>
      <c r="K462" s="874"/>
      <c r="N462" s="874"/>
      <c r="O462" s="874"/>
      <c r="P462" s="874"/>
      <c r="Q462" s="874"/>
      <c r="R462" s="874"/>
      <c r="S462" s="874"/>
      <c r="T462" s="874"/>
      <c r="U462" s="874"/>
      <c r="V462" s="874"/>
      <c r="W462" s="874"/>
      <c r="X462" s="874"/>
      <c r="Y462" s="874"/>
      <c r="Z462" s="876"/>
      <c r="AA462" s="874"/>
      <c r="AB462" s="874"/>
      <c r="AC462" s="874"/>
      <c r="AD462" s="874"/>
      <c r="AE462" s="874"/>
      <c r="AF462" s="874"/>
    </row>
    <row r="463" spans="1:32" x14ac:dyDescent="0.2">
      <c r="A463" s="872" t="s">
        <v>3263</v>
      </c>
      <c r="B463" s="874" t="s">
        <v>3766</v>
      </c>
      <c r="C463" s="874" t="s">
        <v>1151</v>
      </c>
      <c r="D463" s="874" t="s">
        <v>1133</v>
      </c>
      <c r="E463" s="874" t="s">
        <v>1153</v>
      </c>
      <c r="F463" s="874"/>
      <c r="G463" s="874"/>
      <c r="H463" s="874"/>
      <c r="I463" s="874"/>
      <c r="J463" s="874"/>
      <c r="K463" s="874"/>
      <c r="L463" s="874"/>
      <c r="M463" s="874"/>
      <c r="N463" s="874"/>
      <c r="O463" s="874"/>
      <c r="P463" s="874"/>
      <c r="Q463" s="874"/>
      <c r="R463" s="874"/>
      <c r="S463" s="874"/>
      <c r="T463" s="874"/>
      <c r="U463" s="874"/>
      <c r="V463" s="874"/>
      <c r="W463" s="874"/>
      <c r="X463" s="874"/>
      <c r="Y463" s="874"/>
      <c r="Z463" s="876"/>
      <c r="AA463" s="874"/>
      <c r="AB463" s="874"/>
      <c r="AC463" s="874"/>
      <c r="AD463" s="874"/>
      <c r="AE463" s="874"/>
      <c r="AF463" s="874"/>
    </row>
    <row r="464" spans="1:32" x14ac:dyDescent="0.2">
      <c r="A464" s="872" t="s">
        <v>3264</v>
      </c>
      <c r="B464" s="874" t="s">
        <v>536</v>
      </c>
      <c r="C464" s="874" t="s">
        <v>1182</v>
      </c>
      <c r="D464" s="874"/>
      <c r="E464" s="874"/>
      <c r="F464" s="874"/>
      <c r="G464" s="874"/>
      <c r="H464" s="874"/>
      <c r="I464" s="874"/>
      <c r="J464" s="874"/>
      <c r="K464" s="874"/>
      <c r="L464" s="874"/>
      <c r="M464" s="874"/>
      <c r="N464" s="874"/>
      <c r="O464" s="874"/>
      <c r="P464" s="874"/>
      <c r="Q464" s="874"/>
      <c r="R464" s="874"/>
      <c r="S464" s="874"/>
      <c r="T464" s="874"/>
      <c r="U464" s="874"/>
      <c r="V464" s="874"/>
      <c r="W464" s="874"/>
      <c r="X464" s="874"/>
      <c r="Y464" s="874"/>
      <c r="Z464" s="876"/>
      <c r="AA464" s="874"/>
      <c r="AB464" s="874"/>
      <c r="AC464" s="874"/>
      <c r="AD464" s="874"/>
      <c r="AE464" s="874"/>
      <c r="AF464" s="874"/>
    </row>
    <row r="465" spans="1:32" x14ac:dyDescent="0.2">
      <c r="A465" s="872" t="s">
        <v>3265</v>
      </c>
      <c r="B465" s="874" t="s">
        <v>537</v>
      </c>
      <c r="C465" s="874" t="s">
        <v>1251</v>
      </c>
      <c r="D465" s="874" t="s">
        <v>1123</v>
      </c>
      <c r="E465" s="874" t="s">
        <v>1216</v>
      </c>
      <c r="F465" s="874" t="s">
        <v>1136</v>
      </c>
      <c r="G465" s="874" t="s">
        <v>1113</v>
      </c>
      <c r="H465" s="874"/>
      <c r="I465" s="874"/>
      <c r="J465" s="874"/>
      <c r="K465" s="874"/>
      <c r="L465" s="874"/>
      <c r="M465" s="874"/>
      <c r="N465" s="874"/>
      <c r="O465" s="874"/>
      <c r="P465" s="874"/>
      <c r="Q465" s="874"/>
      <c r="R465" s="874"/>
      <c r="S465" s="874"/>
      <c r="T465" s="874"/>
      <c r="U465" s="874"/>
      <c r="V465" s="874"/>
      <c r="W465" s="874"/>
      <c r="X465" s="874"/>
      <c r="Y465" s="874"/>
      <c r="Z465" s="876"/>
      <c r="AA465" s="874"/>
      <c r="AB465" s="874"/>
      <c r="AC465" s="874"/>
      <c r="AD465" s="874"/>
      <c r="AE465" s="874"/>
      <c r="AF465" s="874"/>
    </row>
    <row r="466" spans="1:32" x14ac:dyDescent="0.2">
      <c r="A466" s="872" t="s">
        <v>3266</v>
      </c>
      <c r="B466" s="874" t="s">
        <v>541</v>
      </c>
      <c r="C466" s="874" t="s">
        <v>1134</v>
      </c>
      <c r="D466" s="874"/>
      <c r="E466" s="874"/>
      <c r="F466" s="874"/>
      <c r="G466" s="874"/>
      <c r="H466" s="874"/>
      <c r="I466" s="874"/>
      <c r="J466" s="874"/>
      <c r="K466" s="874"/>
      <c r="L466" s="874"/>
      <c r="M466" s="874"/>
      <c r="N466" s="874"/>
      <c r="O466" s="874"/>
      <c r="P466" s="874"/>
      <c r="Q466" s="874"/>
      <c r="R466" s="874"/>
      <c r="S466" s="874"/>
      <c r="T466" s="874"/>
      <c r="U466" s="874"/>
      <c r="V466" s="874"/>
      <c r="W466" s="874"/>
      <c r="X466" s="874"/>
      <c r="Y466" s="874"/>
      <c r="Z466" s="876"/>
      <c r="AA466" s="874"/>
      <c r="AB466" s="874"/>
      <c r="AC466" s="874"/>
      <c r="AD466" s="874"/>
      <c r="AE466" s="874"/>
      <c r="AF466" s="874"/>
    </row>
    <row r="467" spans="1:32" x14ac:dyDescent="0.2">
      <c r="A467" s="872" t="s">
        <v>3267</v>
      </c>
      <c r="B467" s="874" t="s">
        <v>544</v>
      </c>
      <c r="C467" s="874" t="s">
        <v>1248</v>
      </c>
      <c r="D467" s="874" t="s">
        <v>1123</v>
      </c>
      <c r="E467" s="874" t="s">
        <v>1132</v>
      </c>
      <c r="F467" s="874" t="s">
        <v>1247</v>
      </c>
      <c r="G467" s="874"/>
      <c r="H467" s="874"/>
      <c r="I467" s="874"/>
      <c r="J467" s="874"/>
      <c r="K467" s="874"/>
      <c r="L467" s="874"/>
      <c r="M467" s="874"/>
      <c r="N467" s="874"/>
      <c r="O467" s="874"/>
      <c r="P467" s="874"/>
      <c r="Q467" s="874"/>
      <c r="R467" s="874"/>
      <c r="S467" s="874"/>
      <c r="T467" s="874"/>
      <c r="U467" s="874"/>
      <c r="V467" s="874"/>
      <c r="W467" s="874"/>
      <c r="X467" s="874"/>
      <c r="Y467" s="874"/>
      <c r="Z467" s="876"/>
      <c r="AA467" s="874"/>
      <c r="AB467" s="874"/>
      <c r="AC467" s="874"/>
      <c r="AD467" s="874"/>
      <c r="AE467" s="874"/>
      <c r="AF467" s="874"/>
    </row>
    <row r="468" spans="1:32" x14ac:dyDescent="0.2">
      <c r="A468" s="872" t="s">
        <v>3268</v>
      </c>
      <c r="B468" s="874" t="s">
        <v>546</v>
      </c>
      <c r="C468" s="874" t="s">
        <v>1120</v>
      </c>
      <c r="D468" s="874"/>
      <c r="E468" s="874"/>
      <c r="F468" s="874"/>
      <c r="G468" s="874"/>
      <c r="H468" s="874"/>
      <c r="I468" s="874"/>
      <c r="J468" s="874"/>
      <c r="K468" s="874"/>
      <c r="L468" s="874"/>
      <c r="M468" s="874"/>
      <c r="N468" s="874"/>
      <c r="O468" s="874"/>
      <c r="P468" s="874"/>
      <c r="Q468" s="874"/>
      <c r="R468" s="874"/>
      <c r="S468" s="874"/>
      <c r="T468" s="874"/>
      <c r="U468" s="874"/>
      <c r="V468" s="874"/>
      <c r="W468" s="874"/>
      <c r="X468" s="874"/>
      <c r="Y468" s="874"/>
      <c r="Z468" s="876"/>
      <c r="AA468" s="874"/>
      <c r="AB468" s="874"/>
      <c r="AC468" s="874"/>
      <c r="AD468" s="874"/>
      <c r="AE468" s="874"/>
      <c r="AF468" s="874"/>
    </row>
    <row r="469" spans="1:32" x14ac:dyDescent="0.2">
      <c r="A469" s="872" t="s">
        <v>3269</v>
      </c>
      <c r="B469" s="874" t="s">
        <v>547</v>
      </c>
      <c r="C469" s="874" t="s">
        <v>1246</v>
      </c>
      <c r="D469" s="874"/>
      <c r="E469" s="874"/>
      <c r="F469" s="874"/>
      <c r="G469" s="874"/>
      <c r="H469" s="874"/>
      <c r="I469" s="874"/>
      <c r="J469" s="874"/>
      <c r="K469" s="874"/>
      <c r="L469" s="874"/>
      <c r="M469" s="874"/>
      <c r="N469" s="874"/>
      <c r="O469" s="874"/>
      <c r="P469" s="874"/>
      <c r="Q469" s="874"/>
      <c r="R469" s="874"/>
      <c r="S469" s="874"/>
      <c r="T469" s="874"/>
      <c r="U469" s="874"/>
      <c r="V469" s="874"/>
      <c r="W469" s="874"/>
      <c r="X469" s="874"/>
      <c r="Y469" s="874"/>
      <c r="Z469" s="876"/>
      <c r="AA469" s="874"/>
      <c r="AB469" s="874"/>
      <c r="AC469" s="874"/>
      <c r="AD469" s="874"/>
      <c r="AE469" s="874"/>
      <c r="AF469" s="874"/>
    </row>
    <row r="470" spans="1:32" x14ac:dyDescent="0.2">
      <c r="A470" s="872" t="s">
        <v>3270</v>
      </c>
      <c r="B470" s="874" t="s">
        <v>551</v>
      </c>
      <c r="C470" s="874" t="s">
        <v>1243</v>
      </c>
      <c r="D470" s="874"/>
      <c r="E470" s="874"/>
      <c r="F470" s="874"/>
      <c r="G470" s="874"/>
      <c r="H470" s="874"/>
      <c r="I470" s="874"/>
      <c r="J470" s="874"/>
      <c r="K470" s="874"/>
      <c r="L470" s="874"/>
      <c r="M470" s="874"/>
      <c r="N470" s="874"/>
      <c r="O470" s="874"/>
      <c r="P470" s="874"/>
      <c r="Q470" s="874"/>
      <c r="R470" s="874"/>
      <c r="S470" s="874"/>
      <c r="T470" s="874"/>
      <c r="U470" s="874"/>
      <c r="V470" s="874"/>
      <c r="W470" s="874"/>
      <c r="X470" s="874"/>
      <c r="Y470" s="874"/>
      <c r="Z470" s="876"/>
      <c r="AA470" s="874"/>
      <c r="AB470" s="874"/>
      <c r="AC470" s="874"/>
      <c r="AD470" s="874"/>
      <c r="AE470" s="874"/>
      <c r="AF470" s="874"/>
    </row>
    <row r="471" spans="1:32" x14ac:dyDescent="0.2">
      <c r="A471" s="872" t="s">
        <v>3271</v>
      </c>
      <c r="B471" s="874" t="s">
        <v>552</v>
      </c>
      <c r="C471" s="874" t="s">
        <v>3527</v>
      </c>
      <c r="D471" s="874" t="s">
        <v>1132</v>
      </c>
      <c r="E471" s="874" t="s">
        <v>1237</v>
      </c>
      <c r="F471" s="874"/>
      <c r="G471" s="874"/>
      <c r="H471" s="874"/>
      <c r="I471" s="874"/>
      <c r="J471" s="874"/>
      <c r="K471" s="874"/>
      <c r="L471" s="874"/>
      <c r="M471" s="874"/>
      <c r="N471" s="874"/>
      <c r="O471" s="874"/>
      <c r="P471" s="874"/>
      <c r="Q471" s="874"/>
      <c r="R471" s="874"/>
      <c r="S471" s="874"/>
      <c r="T471" s="874"/>
      <c r="U471" s="874"/>
      <c r="V471" s="874"/>
      <c r="W471" s="874"/>
      <c r="X471" s="874"/>
      <c r="Y471" s="874"/>
      <c r="Z471" s="876"/>
      <c r="AA471" s="874"/>
      <c r="AB471" s="874"/>
      <c r="AC471" s="874"/>
      <c r="AD471" s="874"/>
      <c r="AE471" s="874"/>
      <c r="AF471" s="874"/>
    </row>
    <row r="472" spans="1:32" x14ac:dyDescent="0.2">
      <c r="A472" s="872" t="s">
        <v>3272</v>
      </c>
      <c r="B472" s="874" t="s">
        <v>535</v>
      </c>
      <c r="C472" s="874" t="s">
        <v>1130</v>
      </c>
      <c r="D472" s="874" t="s">
        <v>2589</v>
      </c>
      <c r="E472" s="874"/>
      <c r="F472" s="874"/>
      <c r="G472" s="874"/>
      <c r="H472" s="874"/>
      <c r="I472" s="874"/>
      <c r="J472" s="874"/>
      <c r="K472" s="874"/>
      <c r="L472" s="874"/>
      <c r="M472" s="874"/>
      <c r="N472" s="874"/>
      <c r="O472" s="874"/>
      <c r="P472" s="874"/>
      <c r="Q472" s="874"/>
      <c r="R472" s="874"/>
      <c r="S472" s="874"/>
      <c r="T472" s="874"/>
      <c r="U472" s="874"/>
      <c r="V472" s="874"/>
      <c r="W472" s="874"/>
      <c r="X472" s="874"/>
      <c r="Y472" s="874"/>
      <c r="Z472" s="876"/>
      <c r="AA472" s="874"/>
      <c r="AB472" s="874"/>
      <c r="AC472" s="874"/>
      <c r="AD472" s="874"/>
      <c r="AE472" s="874"/>
      <c r="AF472" s="874"/>
    </row>
    <row r="473" spans="1:32" x14ac:dyDescent="0.2">
      <c r="A473" s="872" t="s">
        <v>3273</v>
      </c>
      <c r="B473" s="874" t="s">
        <v>533</v>
      </c>
      <c r="C473" s="874" t="s">
        <v>2535</v>
      </c>
      <c r="D473" s="874" t="s">
        <v>1161</v>
      </c>
      <c r="E473" s="874" t="s">
        <v>1616</v>
      </c>
      <c r="F473" s="874"/>
      <c r="G473" s="874"/>
      <c r="H473" s="874"/>
      <c r="I473" s="874"/>
      <c r="J473" s="874"/>
      <c r="K473" s="874"/>
      <c r="L473" s="874"/>
      <c r="M473" s="874"/>
      <c r="N473" s="874"/>
      <c r="O473" s="874"/>
      <c r="P473" s="874"/>
      <c r="Q473" s="874"/>
      <c r="R473" s="874"/>
      <c r="S473" s="874"/>
      <c r="T473" s="874"/>
      <c r="U473" s="874"/>
      <c r="V473" s="874"/>
      <c r="W473" s="874"/>
      <c r="X473" s="874"/>
      <c r="Y473" s="874"/>
      <c r="Z473" s="876"/>
      <c r="AA473" s="874"/>
      <c r="AB473" s="874"/>
      <c r="AC473" s="874"/>
      <c r="AD473" s="874"/>
      <c r="AE473" s="874"/>
      <c r="AF473" s="874"/>
    </row>
    <row r="474" spans="1:32" x14ac:dyDescent="0.2">
      <c r="A474" s="872" t="s">
        <v>3274</v>
      </c>
      <c r="B474" s="874" t="s">
        <v>555</v>
      </c>
      <c r="C474" s="874" t="s">
        <v>1242</v>
      </c>
      <c r="D474" s="874" t="s">
        <v>1241</v>
      </c>
      <c r="E474" s="874" t="s">
        <v>1240</v>
      </c>
      <c r="F474" s="874" t="s">
        <v>1123</v>
      </c>
      <c r="G474" s="874" t="s">
        <v>1239</v>
      </c>
      <c r="H474" s="874" t="s">
        <v>1167</v>
      </c>
      <c r="I474" s="874" t="s">
        <v>1136</v>
      </c>
      <c r="J474" s="874" t="s">
        <v>1161</v>
      </c>
      <c r="K474" s="874" t="s">
        <v>1238</v>
      </c>
      <c r="L474" s="874" t="s">
        <v>1237</v>
      </c>
      <c r="M474" s="874" t="s">
        <v>1236</v>
      </c>
      <c r="N474" s="874" t="s">
        <v>1130</v>
      </c>
      <c r="O474" s="874" t="s">
        <v>1113</v>
      </c>
      <c r="P474" s="874" t="s">
        <v>1158</v>
      </c>
      <c r="Q474" s="874" t="s">
        <v>1213</v>
      </c>
      <c r="R474" s="874"/>
      <c r="S474" s="874"/>
      <c r="T474" s="874"/>
      <c r="U474" s="874"/>
      <c r="V474" s="874"/>
      <c r="W474" s="874"/>
      <c r="X474" s="874"/>
      <c r="Y474" s="874"/>
      <c r="Z474" s="876"/>
      <c r="AA474" s="874"/>
      <c r="AB474" s="874"/>
      <c r="AC474" s="874"/>
      <c r="AD474" s="874"/>
      <c r="AE474" s="874"/>
      <c r="AF474" s="874"/>
    </row>
    <row r="475" spans="1:32" x14ac:dyDescent="0.2">
      <c r="A475" s="872" t="s">
        <v>3275</v>
      </c>
      <c r="B475" s="874" t="s">
        <v>556</v>
      </c>
      <c r="C475" s="874" t="s">
        <v>1151</v>
      </c>
      <c r="D475" s="874" t="s">
        <v>2318</v>
      </c>
      <c r="E475" s="874"/>
      <c r="F475" s="874"/>
      <c r="G475" s="874"/>
      <c r="H475" s="874"/>
      <c r="I475" s="874"/>
      <c r="J475" s="874"/>
      <c r="K475" s="874"/>
      <c r="L475" s="874"/>
      <c r="M475" s="874"/>
      <c r="N475" s="874"/>
      <c r="O475" s="874"/>
      <c r="P475" s="874"/>
      <c r="Q475" s="874"/>
      <c r="R475" s="874"/>
      <c r="S475" s="874"/>
      <c r="T475" s="874"/>
      <c r="U475" s="874"/>
      <c r="V475" s="874"/>
      <c r="W475" s="874"/>
      <c r="X475" s="874"/>
      <c r="Y475" s="874"/>
      <c r="Z475" s="876"/>
      <c r="AA475" s="874"/>
      <c r="AB475" s="874"/>
      <c r="AC475" s="874"/>
      <c r="AD475" s="874"/>
      <c r="AE475" s="874"/>
      <c r="AF475" s="874"/>
    </row>
    <row r="476" spans="1:32" x14ac:dyDescent="0.2">
      <c r="A476" s="872" t="s">
        <v>3276</v>
      </c>
      <c r="B476" s="874" t="s">
        <v>558</v>
      </c>
      <c r="C476" s="874" t="s">
        <v>1235</v>
      </c>
      <c r="D476" s="874"/>
      <c r="E476" s="874"/>
      <c r="F476" s="874"/>
      <c r="G476" s="874"/>
      <c r="H476" s="874"/>
      <c r="I476" s="874"/>
      <c r="J476" s="874"/>
      <c r="K476" s="874"/>
      <c r="L476" s="874"/>
      <c r="M476" s="874"/>
      <c r="N476" s="874"/>
      <c r="O476" s="874"/>
      <c r="P476" s="874"/>
      <c r="Q476" s="874"/>
      <c r="R476" s="874"/>
      <c r="S476" s="874"/>
      <c r="T476" s="874"/>
      <c r="U476" s="874"/>
      <c r="V476" s="874"/>
      <c r="W476" s="874"/>
      <c r="X476" s="874"/>
      <c r="Y476" s="874"/>
      <c r="Z476" s="876"/>
      <c r="AA476" s="874"/>
      <c r="AB476" s="874"/>
      <c r="AC476" s="874"/>
      <c r="AD476" s="874"/>
      <c r="AE476" s="874"/>
      <c r="AF476" s="874"/>
    </row>
    <row r="477" spans="1:32" x14ac:dyDescent="0.2">
      <c r="A477" s="872" t="s">
        <v>3277</v>
      </c>
      <c r="B477" s="874" t="s">
        <v>560</v>
      </c>
      <c r="C477" s="874" t="s">
        <v>1234</v>
      </c>
      <c r="D477" s="874" t="s">
        <v>1151</v>
      </c>
      <c r="E477" s="874" t="s">
        <v>1123</v>
      </c>
      <c r="F477" s="874" t="s">
        <v>1232</v>
      </c>
      <c r="G477" s="874" t="s">
        <v>1136</v>
      </c>
      <c r="H477" s="874" t="s">
        <v>1231</v>
      </c>
      <c r="I477" s="874" t="s">
        <v>1230</v>
      </c>
      <c r="J477" s="874" t="s">
        <v>1229</v>
      </c>
      <c r="K477" s="874" t="s">
        <v>1228</v>
      </c>
      <c r="L477" s="874" t="s">
        <v>1113</v>
      </c>
      <c r="M477" s="874" t="s">
        <v>1133</v>
      </c>
      <c r="N477" s="874"/>
      <c r="O477" s="874"/>
      <c r="P477" s="874"/>
      <c r="Q477" s="874"/>
      <c r="R477" s="874"/>
      <c r="S477" s="874"/>
      <c r="T477" s="874"/>
      <c r="U477" s="874"/>
      <c r="V477" s="874"/>
      <c r="W477" s="874"/>
      <c r="X477" s="874"/>
      <c r="Y477" s="874"/>
      <c r="Z477" s="876"/>
      <c r="AA477" s="874"/>
      <c r="AB477" s="874"/>
      <c r="AC477" s="874"/>
      <c r="AD477" s="874"/>
      <c r="AE477" s="874"/>
      <c r="AF477" s="874"/>
    </row>
    <row r="478" spans="1:32" x14ac:dyDescent="0.2">
      <c r="A478" s="872" t="s">
        <v>3278</v>
      </c>
      <c r="B478" s="874" t="s">
        <v>562</v>
      </c>
      <c r="C478" s="874" t="s">
        <v>1226</v>
      </c>
      <c r="D478" s="874" t="s">
        <v>2318</v>
      </c>
      <c r="E478" s="874"/>
      <c r="F478" s="874"/>
      <c r="G478" s="874"/>
      <c r="H478" s="874"/>
      <c r="I478" s="874"/>
      <c r="J478" s="874"/>
      <c r="K478" s="874"/>
      <c r="L478" s="874"/>
      <c r="M478" s="874"/>
      <c r="N478" s="874"/>
      <c r="O478" s="874"/>
      <c r="P478" s="874"/>
      <c r="Q478" s="874"/>
      <c r="R478" s="874"/>
      <c r="S478" s="874"/>
      <c r="T478" s="874"/>
      <c r="U478" s="874"/>
      <c r="V478" s="874"/>
      <c r="W478" s="874"/>
      <c r="X478" s="874"/>
      <c r="Y478" s="874"/>
      <c r="Z478" s="876"/>
      <c r="AA478" s="874"/>
      <c r="AB478" s="874"/>
      <c r="AC478" s="874"/>
      <c r="AD478" s="874"/>
      <c r="AE478" s="874"/>
      <c r="AF478" s="874"/>
    </row>
    <row r="479" spans="1:32" x14ac:dyDescent="0.2">
      <c r="A479" s="872" t="s">
        <v>3279</v>
      </c>
      <c r="B479" s="874" t="s">
        <v>567</v>
      </c>
      <c r="C479" s="874" t="s">
        <v>1120</v>
      </c>
      <c r="D479" s="874"/>
      <c r="E479" s="874"/>
      <c r="F479" s="874"/>
      <c r="G479" s="874"/>
      <c r="H479" s="874"/>
      <c r="I479" s="874"/>
      <c r="J479" s="874"/>
      <c r="K479" s="874"/>
      <c r="L479" s="874"/>
      <c r="M479" s="874"/>
      <c r="N479" s="874"/>
      <c r="O479" s="874"/>
      <c r="P479" s="874"/>
      <c r="Q479" s="874"/>
      <c r="R479" s="874"/>
      <c r="S479" s="874"/>
      <c r="T479" s="874"/>
      <c r="U479" s="874"/>
      <c r="V479" s="874"/>
      <c r="W479" s="874"/>
      <c r="X479" s="874"/>
      <c r="Y479" s="874"/>
      <c r="Z479" s="876"/>
      <c r="AA479" s="874"/>
      <c r="AB479" s="874"/>
      <c r="AC479" s="874"/>
      <c r="AD479" s="874"/>
      <c r="AE479" s="874"/>
      <c r="AF479" s="874"/>
    </row>
    <row r="480" spans="1:32" x14ac:dyDescent="0.2">
      <c r="A480" s="872" t="s">
        <v>3280</v>
      </c>
      <c r="B480" s="874" t="s">
        <v>569</v>
      </c>
      <c r="C480" s="874" t="s">
        <v>1130</v>
      </c>
      <c r="D480" s="874" t="s">
        <v>1223</v>
      </c>
      <c r="E480" s="874" t="s">
        <v>2437</v>
      </c>
      <c r="F480" s="874"/>
      <c r="G480" s="874"/>
      <c r="H480" s="874"/>
      <c r="I480" s="874"/>
      <c r="J480" s="874"/>
      <c r="K480" s="874"/>
      <c r="L480" s="874"/>
      <c r="M480" s="874"/>
      <c r="N480" s="874"/>
      <c r="O480" s="874"/>
      <c r="P480" s="874"/>
      <c r="Q480" s="874"/>
      <c r="R480" s="874"/>
      <c r="S480" s="874"/>
      <c r="T480" s="874"/>
      <c r="U480" s="874"/>
      <c r="V480" s="874"/>
      <c r="W480" s="874"/>
      <c r="X480" s="874"/>
      <c r="Y480" s="874"/>
      <c r="Z480" s="876"/>
      <c r="AA480" s="874"/>
      <c r="AB480" s="874"/>
      <c r="AC480" s="874"/>
      <c r="AD480" s="874"/>
      <c r="AE480" s="874"/>
      <c r="AF480" s="874"/>
    </row>
    <row r="481" spans="1:32" x14ac:dyDescent="0.2">
      <c r="A481" s="872" t="s">
        <v>3281</v>
      </c>
      <c r="B481" s="874" t="s">
        <v>571</v>
      </c>
      <c r="C481" s="874" t="s">
        <v>1222</v>
      </c>
      <c r="D481" s="874"/>
      <c r="E481" s="874"/>
      <c r="F481" s="874"/>
      <c r="G481" s="874"/>
      <c r="H481" s="874"/>
      <c r="I481" s="874"/>
      <c r="J481" s="874"/>
      <c r="K481" s="874"/>
      <c r="L481" s="874"/>
      <c r="M481" s="874"/>
      <c r="N481" s="874"/>
      <c r="O481" s="874"/>
      <c r="P481" s="874"/>
      <c r="Q481" s="874"/>
      <c r="R481" s="874"/>
      <c r="S481" s="874"/>
      <c r="T481" s="874"/>
      <c r="U481" s="874"/>
      <c r="V481" s="874"/>
      <c r="W481" s="874"/>
      <c r="X481" s="874"/>
      <c r="Y481" s="874"/>
      <c r="Z481" s="876"/>
      <c r="AA481" s="874"/>
      <c r="AB481" s="874"/>
      <c r="AC481" s="874"/>
      <c r="AD481" s="874"/>
      <c r="AE481" s="874"/>
      <c r="AF481" s="874"/>
    </row>
    <row r="482" spans="1:32" x14ac:dyDescent="0.2">
      <c r="A482" s="872" t="s">
        <v>3282</v>
      </c>
      <c r="B482" s="874" t="s">
        <v>540</v>
      </c>
      <c r="C482" s="874" t="s">
        <v>1123</v>
      </c>
      <c r="D482" s="874"/>
      <c r="E482" s="874"/>
      <c r="F482" s="874"/>
      <c r="G482" s="874"/>
      <c r="H482" s="874"/>
      <c r="I482" s="874"/>
      <c r="J482" s="874"/>
      <c r="K482" s="874"/>
      <c r="L482" s="874"/>
      <c r="M482" s="874"/>
      <c r="N482" s="874"/>
      <c r="O482" s="874"/>
      <c r="P482" s="874"/>
      <c r="Q482" s="874"/>
      <c r="R482" s="874"/>
      <c r="S482" s="874"/>
      <c r="T482" s="874"/>
      <c r="U482" s="874"/>
      <c r="V482" s="874"/>
      <c r="W482" s="874"/>
      <c r="X482" s="874"/>
      <c r="Y482" s="874"/>
      <c r="Z482" s="876"/>
      <c r="AA482" s="874"/>
      <c r="AB482" s="874"/>
      <c r="AC482" s="874"/>
      <c r="AD482" s="874"/>
      <c r="AE482" s="874"/>
      <c r="AF482" s="874"/>
    </row>
    <row r="483" spans="1:32" x14ac:dyDescent="0.2">
      <c r="A483" s="872" t="s">
        <v>3283</v>
      </c>
      <c r="B483" s="874" t="s">
        <v>543</v>
      </c>
      <c r="C483" s="874" t="s">
        <v>1163</v>
      </c>
      <c r="D483" s="874"/>
      <c r="E483" s="874"/>
      <c r="F483" s="874"/>
      <c r="G483" s="874"/>
      <c r="H483" s="874"/>
      <c r="I483" s="874"/>
      <c r="J483" s="874"/>
      <c r="K483" s="874"/>
      <c r="L483" s="874"/>
      <c r="M483" s="874"/>
      <c r="N483" s="874"/>
      <c r="O483" s="874"/>
      <c r="P483" s="874"/>
      <c r="Q483" s="874"/>
      <c r="R483" s="874"/>
      <c r="S483" s="874"/>
      <c r="T483" s="874"/>
      <c r="U483" s="874"/>
      <c r="V483" s="874"/>
      <c r="W483" s="874"/>
      <c r="X483" s="874"/>
      <c r="Y483" s="874"/>
      <c r="Z483" s="876"/>
      <c r="AA483" s="874"/>
      <c r="AB483" s="874"/>
      <c r="AC483" s="874"/>
      <c r="AD483" s="874"/>
      <c r="AE483" s="874"/>
      <c r="AF483" s="874"/>
    </row>
    <row r="484" spans="1:32" x14ac:dyDescent="0.2">
      <c r="A484" s="872" t="s">
        <v>3284</v>
      </c>
      <c r="B484" s="874" t="s">
        <v>559</v>
      </c>
      <c r="C484" s="874" t="s">
        <v>1137</v>
      </c>
      <c r="D484" s="874"/>
      <c r="E484" s="874"/>
      <c r="F484" s="874"/>
      <c r="G484" s="874"/>
      <c r="H484" s="874"/>
      <c r="I484" s="874"/>
      <c r="J484" s="874"/>
      <c r="K484" s="874"/>
      <c r="L484" s="874"/>
      <c r="M484" s="874"/>
      <c r="N484" s="874"/>
      <c r="O484" s="874"/>
      <c r="P484" s="874"/>
      <c r="Q484" s="874"/>
      <c r="R484" s="874"/>
      <c r="S484" s="874"/>
      <c r="T484" s="874"/>
      <c r="U484" s="874"/>
      <c r="V484" s="874"/>
      <c r="W484" s="874"/>
      <c r="X484" s="874"/>
      <c r="Y484" s="874"/>
      <c r="Z484" s="876"/>
      <c r="AA484" s="874"/>
      <c r="AB484" s="874"/>
      <c r="AC484" s="874"/>
      <c r="AD484" s="874"/>
      <c r="AE484" s="874"/>
      <c r="AF484" s="874"/>
    </row>
    <row r="485" spans="1:32" x14ac:dyDescent="0.2">
      <c r="A485" s="872" t="s">
        <v>3288</v>
      </c>
      <c r="B485" s="874" t="s">
        <v>553</v>
      </c>
      <c r="C485" s="874" t="s">
        <v>1120</v>
      </c>
      <c r="D485" s="874"/>
      <c r="E485" s="874"/>
      <c r="F485" s="874"/>
      <c r="G485" s="874"/>
      <c r="H485" s="874"/>
      <c r="I485" s="874"/>
      <c r="J485" s="874"/>
      <c r="K485" s="874"/>
      <c r="L485" s="874"/>
      <c r="M485" s="874"/>
      <c r="N485" s="874"/>
      <c r="O485" s="874"/>
      <c r="P485" s="874"/>
      <c r="Q485" s="874"/>
      <c r="R485" s="874"/>
      <c r="S485" s="874"/>
      <c r="T485" s="874"/>
      <c r="U485" s="874"/>
      <c r="V485" s="874"/>
      <c r="W485" s="874"/>
      <c r="X485" s="874"/>
      <c r="Y485" s="874"/>
      <c r="Z485" s="876"/>
      <c r="AA485" s="874"/>
      <c r="AB485" s="874"/>
      <c r="AC485" s="874"/>
      <c r="AD485" s="874"/>
      <c r="AE485" s="874"/>
      <c r="AF485" s="874"/>
    </row>
    <row r="486" spans="1:32" x14ac:dyDescent="0.2">
      <c r="A486" s="872" t="s">
        <v>3290</v>
      </c>
      <c r="B486" s="874" t="s">
        <v>549</v>
      </c>
      <c r="C486" s="874" t="s">
        <v>2537</v>
      </c>
      <c r="D486" s="874"/>
      <c r="E486" s="874"/>
      <c r="F486" s="874"/>
      <c r="G486" s="874"/>
      <c r="H486" s="874"/>
      <c r="I486" s="874"/>
      <c r="J486" s="874"/>
      <c r="K486" s="874"/>
      <c r="L486" s="874"/>
      <c r="M486" s="874"/>
      <c r="N486" s="874"/>
      <c r="O486" s="874"/>
      <c r="P486" s="874"/>
      <c r="Q486" s="874"/>
      <c r="R486" s="874"/>
      <c r="S486" s="874"/>
      <c r="T486" s="874"/>
      <c r="U486" s="874"/>
      <c r="V486" s="874"/>
      <c r="W486" s="874"/>
      <c r="X486" s="874"/>
      <c r="Y486" s="874"/>
      <c r="Z486" s="876"/>
      <c r="AA486" s="874"/>
      <c r="AB486" s="874"/>
      <c r="AC486" s="874"/>
      <c r="AD486" s="874"/>
      <c r="AE486" s="874"/>
      <c r="AF486" s="874"/>
    </row>
    <row r="487" spans="1:32" x14ac:dyDescent="0.2">
      <c r="A487" s="872" t="s">
        <v>3291</v>
      </c>
      <c r="B487" s="874" t="s">
        <v>557</v>
      </c>
      <c r="C487" s="874" t="s">
        <v>1220</v>
      </c>
      <c r="D487" s="874"/>
      <c r="E487" s="874"/>
      <c r="F487" s="874"/>
      <c r="G487" s="874"/>
      <c r="H487" s="874"/>
      <c r="I487" s="874"/>
      <c r="J487" s="874"/>
      <c r="K487" s="874"/>
      <c r="L487" s="874"/>
      <c r="M487" s="874"/>
      <c r="N487" s="874"/>
      <c r="O487" s="874"/>
      <c r="P487" s="874"/>
      <c r="Q487" s="874"/>
      <c r="R487" s="874"/>
      <c r="S487" s="874"/>
      <c r="T487" s="874"/>
      <c r="U487" s="874"/>
      <c r="V487" s="874"/>
      <c r="W487" s="874"/>
      <c r="X487" s="874"/>
      <c r="Y487" s="874"/>
      <c r="Z487" s="876"/>
      <c r="AA487" s="874"/>
      <c r="AB487" s="874"/>
      <c r="AC487" s="874"/>
      <c r="AD487" s="874"/>
      <c r="AE487" s="874"/>
      <c r="AF487" s="874"/>
    </row>
    <row r="488" spans="1:32" x14ac:dyDescent="0.2">
      <c r="A488" s="872" t="s">
        <v>3292</v>
      </c>
      <c r="B488" s="874" t="s">
        <v>564</v>
      </c>
      <c r="C488" s="874" t="s">
        <v>1153</v>
      </c>
      <c r="D488" s="874"/>
      <c r="E488" s="874"/>
      <c r="F488" s="874"/>
      <c r="G488" s="874"/>
      <c r="H488" s="874"/>
      <c r="I488" s="874"/>
      <c r="J488" s="874"/>
      <c r="K488" s="874"/>
      <c r="L488" s="874"/>
      <c r="M488" s="874"/>
      <c r="N488" s="874"/>
      <c r="O488" s="874"/>
      <c r="P488" s="874"/>
      <c r="Q488" s="874"/>
      <c r="R488" s="874"/>
      <c r="S488" s="874"/>
      <c r="T488" s="874"/>
      <c r="U488" s="874"/>
      <c r="V488" s="874"/>
      <c r="W488" s="874"/>
      <c r="X488" s="874"/>
      <c r="Y488" s="874"/>
      <c r="Z488" s="876"/>
      <c r="AA488" s="874"/>
      <c r="AB488" s="874"/>
      <c r="AC488" s="874"/>
      <c r="AD488" s="874"/>
      <c r="AE488" s="874"/>
      <c r="AF488" s="874"/>
    </row>
    <row r="489" spans="1:32" x14ac:dyDescent="0.2">
      <c r="A489" s="872" t="s">
        <v>3294</v>
      </c>
      <c r="B489" s="874" t="s">
        <v>548</v>
      </c>
      <c r="C489" s="874" t="s">
        <v>1245</v>
      </c>
      <c r="D489" s="874"/>
      <c r="E489" s="874"/>
      <c r="F489" s="874"/>
      <c r="G489" s="874"/>
      <c r="H489" s="874"/>
      <c r="I489" s="874"/>
      <c r="J489" s="874"/>
      <c r="K489" s="874"/>
      <c r="L489" s="874"/>
      <c r="M489" s="874"/>
      <c r="N489" s="874"/>
      <c r="O489" s="874"/>
      <c r="P489" s="874"/>
      <c r="Q489" s="874"/>
      <c r="R489" s="874"/>
      <c r="S489" s="874"/>
      <c r="T489" s="874"/>
      <c r="U489" s="874"/>
      <c r="V489" s="874"/>
      <c r="W489" s="874"/>
      <c r="X489" s="874"/>
      <c r="Y489" s="874"/>
      <c r="Z489" s="876"/>
      <c r="AA489" s="874"/>
      <c r="AB489" s="874"/>
      <c r="AC489" s="874"/>
      <c r="AD489" s="874"/>
      <c r="AE489" s="874"/>
      <c r="AF489" s="874"/>
    </row>
    <row r="490" spans="1:32" x14ac:dyDescent="0.2">
      <c r="A490" s="872" t="s">
        <v>3295</v>
      </c>
      <c r="B490" s="874" t="s">
        <v>532</v>
      </c>
      <c r="C490" s="874" t="s">
        <v>1153</v>
      </c>
      <c r="D490" s="874"/>
      <c r="E490" s="874"/>
      <c r="F490" s="874"/>
      <c r="G490" s="874"/>
      <c r="H490" s="874"/>
      <c r="I490" s="874"/>
      <c r="J490" s="874"/>
      <c r="K490" s="874"/>
      <c r="L490" s="874"/>
      <c r="M490" s="874"/>
      <c r="N490" s="874"/>
      <c r="O490" s="874"/>
      <c r="P490" s="874"/>
      <c r="Q490" s="874"/>
      <c r="R490" s="874"/>
      <c r="S490" s="874"/>
      <c r="T490" s="874"/>
      <c r="U490" s="874"/>
      <c r="V490" s="874"/>
      <c r="W490" s="874"/>
      <c r="X490" s="876"/>
      <c r="Y490" s="874"/>
      <c r="Z490" s="876"/>
      <c r="AA490" s="874"/>
      <c r="AB490" s="874"/>
      <c r="AC490" s="874"/>
      <c r="AD490" s="874"/>
      <c r="AE490" s="874"/>
      <c r="AF490" s="874"/>
    </row>
    <row r="491" spans="1:32" x14ac:dyDescent="0.2">
      <c r="A491" s="872" t="s">
        <v>3298</v>
      </c>
      <c r="B491" s="874" t="s">
        <v>3736</v>
      </c>
      <c r="C491" s="874" t="s">
        <v>1330</v>
      </c>
      <c r="D491" s="874"/>
      <c r="E491" s="874"/>
      <c r="F491" s="874"/>
      <c r="G491" s="874"/>
      <c r="H491" s="874"/>
      <c r="I491" s="874"/>
      <c r="J491" s="874"/>
      <c r="K491" s="874"/>
      <c r="L491" s="874"/>
      <c r="M491" s="874"/>
      <c r="N491" s="874"/>
      <c r="O491" s="874"/>
      <c r="P491" s="874"/>
      <c r="Q491" s="874"/>
      <c r="R491" s="874"/>
      <c r="S491" s="874"/>
      <c r="T491" s="874"/>
      <c r="U491" s="874"/>
      <c r="V491" s="874"/>
      <c r="W491" s="874"/>
      <c r="X491" s="874"/>
      <c r="Y491" s="874"/>
      <c r="Z491" s="876"/>
      <c r="AA491" s="874"/>
      <c r="AB491" s="874"/>
      <c r="AC491" s="874"/>
      <c r="AD491" s="874"/>
      <c r="AE491" s="874"/>
      <c r="AF491" s="874"/>
    </row>
    <row r="492" spans="1:32" x14ac:dyDescent="0.2">
      <c r="A492" s="872" t="s">
        <v>3299</v>
      </c>
      <c r="B492" s="874" t="s">
        <v>550</v>
      </c>
      <c r="C492" s="874" t="s">
        <v>1244</v>
      </c>
      <c r="D492" s="874"/>
      <c r="E492" s="874"/>
      <c r="F492" s="874"/>
      <c r="G492" s="874"/>
      <c r="H492" s="874"/>
      <c r="I492" s="874"/>
      <c r="J492" s="874"/>
      <c r="K492" s="874"/>
      <c r="L492" s="874"/>
      <c r="M492" s="874"/>
      <c r="N492" s="874"/>
      <c r="O492" s="874"/>
      <c r="P492" s="874"/>
      <c r="Q492" s="874"/>
      <c r="R492" s="874"/>
      <c r="S492" s="874"/>
      <c r="T492" s="874"/>
      <c r="U492" s="874"/>
      <c r="V492" s="874"/>
      <c r="W492" s="874"/>
      <c r="X492" s="874"/>
      <c r="Y492" s="874"/>
      <c r="Z492" s="876"/>
      <c r="AA492" s="874"/>
      <c r="AB492" s="874"/>
      <c r="AC492" s="874"/>
      <c r="AD492" s="874"/>
      <c r="AE492" s="874"/>
      <c r="AF492" s="874"/>
    </row>
    <row r="493" spans="1:32" x14ac:dyDescent="0.2">
      <c r="A493" s="872" t="s">
        <v>3300</v>
      </c>
      <c r="B493" s="874" t="s">
        <v>574</v>
      </c>
      <c r="C493" s="874" t="s">
        <v>1220</v>
      </c>
      <c r="D493" s="874"/>
      <c r="E493" s="874"/>
      <c r="F493" s="874"/>
      <c r="G493" s="874"/>
      <c r="H493" s="874"/>
      <c r="I493" s="874"/>
      <c r="J493" s="874"/>
      <c r="K493" s="874"/>
      <c r="L493" s="874"/>
      <c r="M493" s="874"/>
      <c r="N493" s="874"/>
      <c r="O493" s="874"/>
      <c r="P493" s="874"/>
      <c r="Q493" s="874"/>
      <c r="R493" s="874"/>
      <c r="S493" s="874"/>
      <c r="T493" s="874"/>
      <c r="U493" s="874"/>
      <c r="V493" s="874"/>
      <c r="W493" s="874"/>
      <c r="X493" s="874"/>
      <c r="Y493" s="874"/>
      <c r="Z493" s="876"/>
      <c r="AA493" s="874"/>
      <c r="AB493" s="874"/>
      <c r="AC493" s="874"/>
      <c r="AD493" s="874"/>
      <c r="AE493" s="874"/>
      <c r="AF493" s="874"/>
    </row>
    <row r="494" spans="1:32" x14ac:dyDescent="0.2">
      <c r="A494" s="872" t="s">
        <v>3301</v>
      </c>
      <c r="B494" s="874" t="s">
        <v>554</v>
      </c>
      <c r="C494" s="874" t="s">
        <v>1220</v>
      </c>
      <c r="D494" s="874"/>
      <c r="F494" s="874"/>
      <c r="G494" s="874"/>
      <c r="H494" s="874"/>
      <c r="I494" s="874"/>
      <c r="J494" s="874"/>
      <c r="K494" s="874"/>
      <c r="L494" s="874"/>
      <c r="M494" s="874"/>
      <c r="N494" s="874"/>
      <c r="O494" s="874"/>
      <c r="P494" s="874"/>
      <c r="Q494" s="874"/>
      <c r="R494" s="874"/>
      <c r="S494" s="874"/>
      <c r="T494" s="874"/>
      <c r="U494" s="874"/>
      <c r="V494" s="874"/>
      <c r="W494" s="874"/>
      <c r="X494" s="874"/>
      <c r="Y494" s="874"/>
      <c r="Z494" s="876"/>
      <c r="AA494" s="874"/>
      <c r="AB494" s="874"/>
      <c r="AC494" s="874"/>
      <c r="AD494" s="874"/>
      <c r="AE494" s="874"/>
      <c r="AF494" s="874"/>
    </row>
    <row r="495" spans="1:32" x14ac:dyDescent="0.2">
      <c r="A495" s="872" t="s">
        <v>3303</v>
      </c>
      <c r="B495" s="874" t="s">
        <v>3737</v>
      </c>
      <c r="C495" s="874" t="s">
        <v>1227</v>
      </c>
      <c r="D495" s="874"/>
      <c r="E495" s="874"/>
      <c r="F495" s="874"/>
      <c r="G495" s="874"/>
      <c r="H495" s="874"/>
      <c r="I495" s="874"/>
      <c r="J495" s="874"/>
      <c r="K495" s="874"/>
      <c r="L495" s="874"/>
      <c r="M495" s="874"/>
      <c r="N495" s="874"/>
      <c r="O495" s="874"/>
      <c r="P495" s="874"/>
      <c r="Q495" s="874"/>
      <c r="R495" s="874"/>
      <c r="S495" s="874"/>
      <c r="T495" s="874"/>
      <c r="U495" s="874"/>
      <c r="V495" s="874"/>
      <c r="W495" s="874"/>
      <c r="X495" s="874"/>
      <c r="Y495" s="874"/>
      <c r="Z495" s="876"/>
      <c r="AA495" s="874"/>
      <c r="AB495" s="874"/>
      <c r="AC495" s="874"/>
      <c r="AD495" s="874"/>
      <c r="AE495" s="874"/>
      <c r="AF495" s="874"/>
    </row>
    <row r="496" spans="1:32" x14ac:dyDescent="0.2">
      <c r="A496" s="872" t="s">
        <v>3306</v>
      </c>
      <c r="B496" s="874" t="s">
        <v>596</v>
      </c>
      <c r="C496" s="874" t="s">
        <v>3608</v>
      </c>
      <c r="D496" s="874"/>
      <c r="E496" s="874"/>
      <c r="F496" s="874"/>
      <c r="G496" s="874"/>
      <c r="H496" s="874"/>
      <c r="I496" s="874"/>
      <c r="J496" s="874"/>
      <c r="K496" s="874"/>
      <c r="L496" s="874"/>
      <c r="M496" s="874"/>
      <c r="N496" s="874"/>
      <c r="O496" s="874"/>
      <c r="P496" s="874"/>
      <c r="Q496" s="874"/>
      <c r="R496" s="874"/>
      <c r="S496" s="874"/>
      <c r="T496" s="874"/>
      <c r="U496" s="874"/>
      <c r="V496" s="874"/>
      <c r="W496" s="874"/>
      <c r="X496" s="874"/>
      <c r="Y496" s="874"/>
      <c r="Z496" s="876"/>
      <c r="AA496" s="874"/>
      <c r="AB496" s="874"/>
      <c r="AC496" s="874"/>
      <c r="AD496" s="874"/>
      <c r="AE496" s="874"/>
      <c r="AF496" s="874"/>
    </row>
    <row r="497" spans="1:32" x14ac:dyDescent="0.2">
      <c r="A497" s="872" t="s">
        <v>3307</v>
      </c>
      <c r="B497" s="874" t="s">
        <v>59</v>
      </c>
      <c r="C497" s="874" t="s">
        <v>1585</v>
      </c>
      <c r="D497" s="874" t="s">
        <v>1151</v>
      </c>
      <c r="E497" s="874" t="s">
        <v>1584</v>
      </c>
      <c r="F497" s="874" t="s">
        <v>1154</v>
      </c>
      <c r="G497" s="874" t="s">
        <v>1123</v>
      </c>
      <c r="H497" s="874" t="s">
        <v>1132</v>
      </c>
      <c r="I497" s="874" t="s">
        <v>1336</v>
      </c>
      <c r="J497" s="874" t="s">
        <v>1221</v>
      </c>
      <c r="K497" s="874" t="s">
        <v>1583</v>
      </c>
      <c r="L497" s="874" t="s">
        <v>1139</v>
      </c>
      <c r="M497" s="874" t="s">
        <v>1228</v>
      </c>
      <c r="N497" s="874" t="s">
        <v>1287</v>
      </c>
      <c r="O497" s="874" t="s">
        <v>1113</v>
      </c>
      <c r="P497" s="874" t="s">
        <v>1149</v>
      </c>
      <c r="Q497" s="874" t="s">
        <v>2314</v>
      </c>
      <c r="R497" s="874"/>
      <c r="S497" s="874"/>
      <c r="T497" s="874"/>
      <c r="U497" s="874"/>
      <c r="V497" s="874"/>
      <c r="W497" s="874"/>
      <c r="X497" s="874"/>
      <c r="Y497" s="874"/>
      <c r="Z497" s="876"/>
      <c r="AA497" s="874"/>
      <c r="AB497" s="874"/>
      <c r="AC497" s="874"/>
      <c r="AD497" s="874"/>
      <c r="AE497" s="874"/>
      <c r="AF497" s="874"/>
    </row>
    <row r="498" spans="1:32" x14ac:dyDescent="0.2">
      <c r="A498" s="872" t="s">
        <v>3308</v>
      </c>
      <c r="B498" s="874" t="s">
        <v>58</v>
      </c>
      <c r="C498" s="874" t="s">
        <v>1388</v>
      </c>
      <c r="D498" s="874" t="s">
        <v>1586</v>
      </c>
      <c r="E498" s="874"/>
      <c r="F498" s="874"/>
      <c r="G498" s="874"/>
      <c r="H498" s="874"/>
      <c r="I498" s="874"/>
      <c r="J498" s="874"/>
      <c r="K498" s="874"/>
      <c r="L498" s="874"/>
      <c r="M498" s="874"/>
      <c r="N498" s="874"/>
      <c r="O498" s="874"/>
      <c r="P498" s="874"/>
      <c r="Q498" s="874"/>
      <c r="R498" s="874"/>
      <c r="S498" s="874"/>
      <c r="T498" s="874"/>
      <c r="U498" s="874"/>
      <c r="V498" s="874"/>
      <c r="W498" s="874"/>
      <c r="X498" s="874"/>
      <c r="Y498" s="874"/>
      <c r="Z498" s="876"/>
      <c r="AA498" s="874"/>
      <c r="AB498" s="874"/>
      <c r="AC498" s="874"/>
      <c r="AD498" s="874"/>
      <c r="AE498" s="874"/>
      <c r="AF498" s="874"/>
    </row>
    <row r="499" spans="1:32" x14ac:dyDescent="0.2">
      <c r="A499" s="872" t="s">
        <v>3309</v>
      </c>
      <c r="B499" s="874" t="s">
        <v>135</v>
      </c>
      <c r="C499" s="874" t="s">
        <v>1235</v>
      </c>
      <c r="D499" s="874"/>
      <c r="E499" s="874"/>
      <c r="F499" s="874"/>
      <c r="G499" s="874"/>
      <c r="H499" s="874"/>
      <c r="I499" s="874"/>
      <c r="J499" s="874"/>
      <c r="K499" s="874"/>
      <c r="L499" s="874"/>
      <c r="M499" s="874"/>
      <c r="N499" s="874"/>
      <c r="O499" s="874"/>
      <c r="P499" s="874"/>
      <c r="Q499" s="874"/>
      <c r="R499" s="874"/>
      <c r="S499" s="874"/>
      <c r="T499" s="874"/>
      <c r="U499" s="874"/>
      <c r="V499" s="874"/>
      <c r="W499" s="874"/>
      <c r="X499" s="874"/>
      <c r="Y499" s="874"/>
      <c r="Z499" s="876"/>
      <c r="AA499" s="874"/>
      <c r="AB499" s="874"/>
      <c r="AC499" s="874"/>
      <c r="AD499" s="874"/>
      <c r="AE499" s="874"/>
      <c r="AF499" s="874"/>
    </row>
    <row r="500" spans="1:32" x14ac:dyDescent="0.2">
      <c r="A500" s="872" t="s">
        <v>3310</v>
      </c>
      <c r="B500" s="874" t="s">
        <v>136</v>
      </c>
      <c r="C500" s="874" t="s">
        <v>1153</v>
      </c>
      <c r="D500" s="874"/>
      <c r="E500" s="874"/>
      <c r="F500" s="874"/>
      <c r="G500" s="874"/>
      <c r="H500" s="874"/>
      <c r="I500" s="874"/>
      <c r="J500" s="874"/>
      <c r="K500" s="874"/>
      <c r="L500" s="874"/>
      <c r="M500" s="874"/>
      <c r="N500" s="874"/>
      <c r="O500" s="874"/>
      <c r="P500" s="874"/>
      <c r="Q500" s="874"/>
      <c r="R500" s="874"/>
      <c r="S500" s="874"/>
      <c r="T500" s="874"/>
      <c r="U500" s="874"/>
      <c r="V500" s="874"/>
      <c r="W500" s="874"/>
      <c r="X500" s="874"/>
      <c r="Y500" s="874"/>
      <c r="Z500" s="876"/>
      <c r="AA500" s="874"/>
      <c r="AB500" s="874"/>
      <c r="AC500" s="874"/>
      <c r="AD500" s="874"/>
      <c r="AE500" s="874"/>
      <c r="AF500" s="874"/>
    </row>
    <row r="501" spans="1:32" x14ac:dyDescent="0.2">
      <c r="A501" s="872" t="s">
        <v>3311</v>
      </c>
      <c r="B501" s="874" t="s">
        <v>137</v>
      </c>
      <c r="C501" s="874" t="s">
        <v>3712</v>
      </c>
      <c r="D501" s="874" t="s">
        <v>3713</v>
      </c>
      <c r="E501" s="874" t="s">
        <v>2520</v>
      </c>
      <c r="F501" s="874" t="s">
        <v>3718</v>
      </c>
      <c r="G501" s="874" t="s">
        <v>3719</v>
      </c>
      <c r="H501" s="874" t="s">
        <v>3714</v>
      </c>
      <c r="I501" s="874" t="s">
        <v>3715</v>
      </c>
      <c r="J501" s="874" t="s">
        <v>3716</v>
      </c>
      <c r="K501" s="874" t="s">
        <v>3717</v>
      </c>
      <c r="L501" s="874"/>
      <c r="M501" s="874"/>
      <c r="N501" s="874"/>
      <c r="O501" s="874"/>
      <c r="P501" s="874"/>
      <c r="Q501" s="874"/>
      <c r="R501" s="874"/>
      <c r="S501" s="874"/>
      <c r="T501" s="874"/>
      <c r="U501" s="874"/>
      <c r="V501" s="874"/>
      <c r="W501" s="874"/>
      <c r="X501" s="874"/>
      <c r="Y501" s="874"/>
      <c r="Z501" s="876"/>
      <c r="AA501" s="874"/>
      <c r="AB501" s="874"/>
      <c r="AC501" s="874"/>
      <c r="AD501" s="874"/>
      <c r="AE501" s="874"/>
      <c r="AF501" s="874"/>
    </row>
    <row r="502" spans="1:32" x14ac:dyDescent="0.2">
      <c r="A502" s="872" t="s">
        <v>3312</v>
      </c>
      <c r="B502" s="874" t="s">
        <v>582</v>
      </c>
      <c r="C502" s="874" t="s">
        <v>1212</v>
      </c>
      <c r="D502" s="874" t="s">
        <v>1211</v>
      </c>
      <c r="E502" s="874" t="s">
        <v>1210</v>
      </c>
      <c r="F502" s="874" t="s">
        <v>1146</v>
      </c>
      <c r="G502" s="874" t="s">
        <v>1113</v>
      </c>
      <c r="H502" s="874"/>
      <c r="I502" s="874"/>
      <c r="J502" s="874"/>
      <c r="K502" s="874"/>
      <c r="L502" s="874"/>
      <c r="M502" s="874"/>
      <c r="N502" s="874"/>
      <c r="O502" s="874"/>
      <c r="P502" s="874"/>
      <c r="Q502" s="874"/>
      <c r="R502" s="874"/>
      <c r="S502" s="874"/>
      <c r="T502" s="874"/>
      <c r="U502" s="874"/>
      <c r="V502" s="874"/>
      <c r="W502" s="874"/>
      <c r="X502" s="874"/>
      <c r="Y502" s="874"/>
      <c r="Z502" s="876"/>
      <c r="AA502" s="874"/>
      <c r="AB502" s="874"/>
      <c r="AC502" s="874"/>
      <c r="AD502" s="874"/>
      <c r="AE502" s="874"/>
      <c r="AF502" s="874"/>
    </row>
    <row r="503" spans="1:32" x14ac:dyDescent="0.2">
      <c r="A503" s="872" t="s">
        <v>3313</v>
      </c>
      <c r="B503" s="874" t="s">
        <v>583</v>
      </c>
      <c r="C503" s="874" t="s">
        <v>1153</v>
      </c>
      <c r="D503" s="874" t="s">
        <v>1209</v>
      </c>
      <c r="E503" s="874"/>
      <c r="F503" s="874"/>
      <c r="G503" s="874"/>
      <c r="H503" s="874"/>
      <c r="I503" s="874"/>
      <c r="J503" s="874"/>
      <c r="K503" s="874"/>
      <c r="L503" s="874"/>
      <c r="M503" s="874"/>
      <c r="N503" s="874"/>
      <c r="O503" s="874"/>
      <c r="P503" s="874"/>
      <c r="Q503" s="874"/>
      <c r="R503" s="874"/>
      <c r="S503" s="874"/>
      <c r="T503" s="874"/>
      <c r="U503" s="874"/>
      <c r="V503" s="874"/>
      <c r="W503" s="874"/>
      <c r="X503" s="874"/>
      <c r="Y503" s="874"/>
      <c r="Z503" s="876"/>
      <c r="AA503" s="874"/>
      <c r="AB503" s="874"/>
      <c r="AC503" s="874"/>
      <c r="AD503" s="874"/>
      <c r="AE503" s="874"/>
      <c r="AF503" s="874"/>
    </row>
    <row r="504" spans="1:32" x14ac:dyDescent="0.2">
      <c r="A504" s="872" t="s">
        <v>3315</v>
      </c>
      <c r="B504" s="874" t="s">
        <v>585</v>
      </c>
      <c r="C504" s="874" t="s">
        <v>1208</v>
      </c>
      <c r="D504" s="874" t="s">
        <v>1123</v>
      </c>
      <c r="E504" s="874" t="s">
        <v>1207</v>
      </c>
      <c r="F504" s="874" t="s">
        <v>1206</v>
      </c>
      <c r="G504" s="874" t="s">
        <v>1205</v>
      </c>
      <c r="H504" s="874" t="s">
        <v>1113</v>
      </c>
      <c r="I504" s="874" t="s">
        <v>1133</v>
      </c>
      <c r="J504" s="874" t="s">
        <v>2678</v>
      </c>
      <c r="K504" s="874"/>
      <c r="L504" s="874"/>
      <c r="M504" s="874"/>
      <c r="N504" s="874"/>
      <c r="O504" s="874"/>
      <c r="P504" s="874"/>
      <c r="Q504" s="874"/>
      <c r="R504" s="874"/>
      <c r="S504" s="874"/>
      <c r="T504" s="874"/>
      <c r="U504" s="874"/>
      <c r="V504" s="874"/>
      <c r="W504" s="874"/>
      <c r="X504" s="874"/>
      <c r="Y504" s="874"/>
      <c r="Z504" s="876"/>
      <c r="AA504" s="874"/>
      <c r="AB504" s="874"/>
      <c r="AC504" s="874"/>
      <c r="AD504" s="874"/>
      <c r="AE504" s="874"/>
      <c r="AF504" s="874"/>
    </row>
    <row r="505" spans="1:32" x14ac:dyDescent="0.2">
      <c r="A505" s="872" t="s">
        <v>3316</v>
      </c>
      <c r="B505" s="874" t="s">
        <v>591</v>
      </c>
      <c r="C505" s="874" t="s">
        <v>1175</v>
      </c>
      <c r="D505" s="874" t="s">
        <v>1130</v>
      </c>
      <c r="E505" s="874" t="s">
        <v>1477</v>
      </c>
      <c r="F505" s="874" t="s">
        <v>2318</v>
      </c>
      <c r="G505" s="874"/>
      <c r="H505" s="874"/>
      <c r="I505" s="874"/>
      <c r="J505" s="874"/>
      <c r="K505" s="874"/>
      <c r="L505" s="874"/>
      <c r="M505" s="874"/>
      <c r="N505" s="874"/>
      <c r="O505" s="874"/>
      <c r="P505" s="874"/>
      <c r="Q505" s="874"/>
      <c r="R505" s="874"/>
      <c r="S505" s="874"/>
      <c r="T505" s="874"/>
      <c r="U505" s="874"/>
      <c r="V505" s="874"/>
      <c r="W505" s="874"/>
      <c r="X505" s="874"/>
      <c r="Y505" s="874"/>
      <c r="Z505" s="876"/>
      <c r="AA505" s="874"/>
      <c r="AB505" s="874"/>
      <c r="AC505" s="874"/>
      <c r="AD505" s="874"/>
      <c r="AE505" s="874"/>
      <c r="AF505" s="874"/>
    </row>
    <row r="506" spans="1:32" x14ac:dyDescent="0.2">
      <c r="A506" s="872" t="s">
        <v>3317</v>
      </c>
      <c r="B506" s="874" t="s">
        <v>594</v>
      </c>
      <c r="C506" s="874" t="s">
        <v>1133</v>
      </c>
      <c r="D506" s="874"/>
      <c r="E506" s="874"/>
      <c r="F506" s="874"/>
      <c r="G506" s="874"/>
      <c r="H506" s="874"/>
      <c r="I506" s="874"/>
      <c r="J506" s="874"/>
      <c r="K506" s="874"/>
      <c r="L506" s="874"/>
      <c r="M506" s="874"/>
      <c r="N506" s="874"/>
      <c r="O506" s="874"/>
      <c r="P506" s="874"/>
      <c r="Q506" s="874"/>
      <c r="R506" s="874"/>
      <c r="S506" s="874"/>
      <c r="T506" s="874"/>
      <c r="U506" s="874"/>
      <c r="V506" s="874"/>
      <c r="W506" s="874"/>
      <c r="X506" s="874"/>
      <c r="Y506" s="874"/>
      <c r="Z506" s="876"/>
      <c r="AA506" s="874"/>
      <c r="AB506" s="874"/>
      <c r="AC506" s="874"/>
      <c r="AD506" s="874"/>
      <c r="AE506" s="874"/>
      <c r="AF506" s="874"/>
    </row>
    <row r="507" spans="1:32" x14ac:dyDescent="0.2">
      <c r="A507" s="872" t="s">
        <v>3318</v>
      </c>
      <c r="B507" s="874" t="s">
        <v>588</v>
      </c>
      <c r="C507" s="874" t="s">
        <v>1130</v>
      </c>
      <c r="D507" s="874"/>
      <c r="E507" s="874"/>
      <c r="F507" s="874"/>
      <c r="G507" s="874"/>
      <c r="H507" s="874"/>
      <c r="I507" s="874"/>
      <c r="J507" s="874"/>
      <c r="K507" s="874"/>
      <c r="L507" s="874"/>
      <c r="M507" s="874"/>
      <c r="N507" s="874"/>
      <c r="O507" s="874"/>
      <c r="P507" s="874"/>
      <c r="Q507" s="874"/>
      <c r="R507" s="874"/>
      <c r="S507" s="874"/>
      <c r="T507" s="874"/>
      <c r="U507" s="874"/>
      <c r="V507" s="874"/>
      <c r="W507" s="874"/>
      <c r="X507" s="874"/>
      <c r="Y507" s="874"/>
      <c r="Z507" s="876"/>
      <c r="AA507" s="874"/>
      <c r="AB507" s="874"/>
      <c r="AC507" s="874"/>
      <c r="AD507" s="874"/>
      <c r="AE507" s="874"/>
      <c r="AF507" s="874"/>
    </row>
    <row r="508" spans="1:32" x14ac:dyDescent="0.2">
      <c r="A508" s="872" t="s">
        <v>3319</v>
      </c>
      <c r="B508" s="874" t="s">
        <v>6510</v>
      </c>
      <c r="C508" s="874" t="s">
        <v>1130</v>
      </c>
      <c r="D508" s="874"/>
      <c r="E508" s="874"/>
      <c r="F508" s="874"/>
      <c r="G508" s="874"/>
      <c r="H508" s="874"/>
      <c r="I508" s="874"/>
      <c r="J508" s="874"/>
      <c r="K508" s="874"/>
      <c r="L508" s="874"/>
      <c r="M508" s="874"/>
      <c r="N508" s="874"/>
      <c r="O508" s="874"/>
      <c r="P508" s="874"/>
      <c r="Q508" s="874"/>
      <c r="R508" s="874"/>
      <c r="S508" s="874"/>
      <c r="T508" s="874"/>
      <c r="U508" s="874"/>
      <c r="V508" s="874"/>
      <c r="W508" s="874"/>
      <c r="X508" s="874"/>
      <c r="Y508" s="874"/>
      <c r="Z508" s="876"/>
      <c r="AA508" s="874"/>
      <c r="AB508" s="874"/>
      <c r="AC508" s="874"/>
      <c r="AD508" s="874"/>
      <c r="AE508" s="874"/>
      <c r="AF508" s="874"/>
    </row>
    <row r="509" spans="1:32" x14ac:dyDescent="0.2">
      <c r="A509" s="872" t="s">
        <v>3321</v>
      </c>
      <c r="B509" s="874" t="s">
        <v>598</v>
      </c>
      <c r="C509" s="874" t="s">
        <v>3585</v>
      </c>
      <c r="D509" s="874" t="s">
        <v>2318</v>
      </c>
      <c r="E509" s="874"/>
      <c r="F509" s="874"/>
      <c r="G509" s="874"/>
      <c r="H509" s="874"/>
      <c r="I509" s="874"/>
      <c r="J509" s="874"/>
      <c r="K509" s="874"/>
      <c r="L509" s="874"/>
      <c r="M509" s="874"/>
      <c r="N509" s="874"/>
      <c r="O509" s="874"/>
      <c r="P509" s="874"/>
      <c r="Q509" s="874"/>
      <c r="R509" s="874"/>
      <c r="S509" s="874"/>
      <c r="T509" s="874"/>
      <c r="U509" s="874"/>
      <c r="V509" s="874"/>
      <c r="W509" s="874"/>
      <c r="X509" s="874"/>
      <c r="Y509" s="874"/>
      <c r="Z509" s="876"/>
      <c r="AA509" s="874"/>
      <c r="AB509" s="874"/>
      <c r="AC509" s="874"/>
      <c r="AD509" s="874"/>
      <c r="AE509" s="874"/>
      <c r="AF509" s="874"/>
    </row>
    <row r="510" spans="1:32" x14ac:dyDescent="0.2">
      <c r="A510" s="872" t="s">
        <v>3324</v>
      </c>
      <c r="B510" s="874" t="s">
        <v>575</v>
      </c>
      <c r="C510" s="874" t="s">
        <v>1172</v>
      </c>
      <c r="D510" s="874"/>
      <c r="E510" s="874"/>
      <c r="F510" s="874"/>
      <c r="G510" s="874"/>
      <c r="H510" s="874"/>
      <c r="I510" s="874"/>
      <c r="J510" s="874"/>
      <c r="K510" s="874"/>
      <c r="L510" s="874"/>
      <c r="M510" s="874"/>
      <c r="N510" s="874"/>
      <c r="O510" s="874"/>
      <c r="P510" s="874"/>
      <c r="Q510" s="874"/>
      <c r="R510" s="874"/>
      <c r="S510" s="874"/>
      <c r="T510" s="874"/>
      <c r="U510" s="874"/>
      <c r="V510" s="874"/>
      <c r="W510" s="874"/>
      <c r="X510" s="874"/>
      <c r="Y510" s="874"/>
      <c r="Z510" s="876"/>
      <c r="AA510" s="874"/>
      <c r="AB510" s="874"/>
      <c r="AC510" s="874"/>
      <c r="AD510" s="874"/>
      <c r="AE510" s="874"/>
      <c r="AF510" s="874"/>
    </row>
    <row r="511" spans="1:32" x14ac:dyDescent="0.2">
      <c r="A511" s="872" t="s">
        <v>3325</v>
      </c>
      <c r="B511" s="874" t="s">
        <v>576</v>
      </c>
      <c r="C511" s="874" t="s">
        <v>1160</v>
      </c>
      <c r="D511" s="677" t="s">
        <v>6544</v>
      </c>
      <c r="E511" s="874"/>
      <c r="F511" s="874"/>
      <c r="G511" s="874"/>
      <c r="H511" s="874"/>
      <c r="I511" s="874"/>
      <c r="J511" s="874"/>
      <c r="K511" s="874"/>
      <c r="L511" s="874"/>
      <c r="M511" s="874"/>
      <c r="N511" s="874"/>
      <c r="O511" s="874"/>
      <c r="P511" s="874"/>
      <c r="Q511" s="874"/>
      <c r="R511" s="874"/>
      <c r="S511" s="874"/>
      <c r="T511" s="874"/>
      <c r="U511" s="874"/>
      <c r="V511" s="874"/>
      <c r="W511" s="874"/>
      <c r="X511" s="874"/>
      <c r="Y511" s="874"/>
      <c r="Z511" s="876"/>
      <c r="AA511" s="874"/>
      <c r="AB511" s="874"/>
      <c r="AC511" s="874"/>
      <c r="AD511" s="874"/>
      <c r="AE511" s="874"/>
      <c r="AF511" s="874"/>
    </row>
    <row r="512" spans="1:32" x14ac:dyDescent="0.2">
      <c r="A512" s="872" t="s">
        <v>3326</v>
      </c>
      <c r="B512" s="874" t="s">
        <v>580</v>
      </c>
      <c r="C512" s="874" t="s">
        <v>1159</v>
      </c>
      <c r="D512" s="874" t="s">
        <v>1130</v>
      </c>
      <c r="E512" s="874" t="s">
        <v>1167</v>
      </c>
      <c r="F512" s="874" t="s">
        <v>1113</v>
      </c>
      <c r="G512" s="874" t="s">
        <v>1123</v>
      </c>
      <c r="H512" s="874" t="s">
        <v>1136</v>
      </c>
      <c r="I512" s="874" t="s">
        <v>1213</v>
      </c>
      <c r="J512" s="874" t="s">
        <v>1169</v>
      </c>
      <c r="K512" s="874" t="s">
        <v>1214</v>
      </c>
      <c r="L512" s="874" t="s">
        <v>1172</v>
      </c>
      <c r="M512" s="874" t="s">
        <v>1216</v>
      </c>
      <c r="N512" s="874" t="s">
        <v>1217</v>
      </c>
      <c r="O512" s="874" t="s">
        <v>1215</v>
      </c>
      <c r="P512" s="874" t="s">
        <v>1218</v>
      </c>
      <c r="Q512" s="874"/>
      <c r="R512" s="874"/>
      <c r="S512" s="874"/>
      <c r="T512" s="874"/>
      <c r="U512" s="874"/>
      <c r="V512" s="874"/>
      <c r="W512" s="874"/>
      <c r="X512" s="874"/>
      <c r="Y512" s="874"/>
      <c r="Z512" s="876"/>
      <c r="AA512" s="874"/>
      <c r="AB512" s="874"/>
      <c r="AC512" s="874"/>
      <c r="AD512" s="874"/>
      <c r="AE512" s="874"/>
      <c r="AF512" s="874"/>
    </row>
    <row r="513" spans="1:32" x14ac:dyDescent="0.2">
      <c r="A513" s="872" t="s">
        <v>3327</v>
      </c>
      <c r="B513" s="874" t="s">
        <v>581</v>
      </c>
      <c r="C513" s="874" t="s">
        <v>1208</v>
      </c>
      <c r="D513" s="874" t="s">
        <v>1161</v>
      </c>
      <c r="E513" s="874"/>
      <c r="F513" s="874"/>
      <c r="G513" s="874"/>
      <c r="H513" s="874"/>
      <c r="I513" s="874"/>
      <c r="J513" s="874"/>
      <c r="K513" s="874"/>
      <c r="L513" s="874"/>
      <c r="M513" s="874"/>
      <c r="N513" s="874"/>
      <c r="O513" s="874"/>
      <c r="P513" s="874"/>
      <c r="Q513" s="874"/>
      <c r="R513" s="874"/>
      <c r="S513" s="874"/>
      <c r="T513" s="874"/>
      <c r="U513" s="874"/>
      <c r="V513" s="874"/>
      <c r="W513" s="874"/>
      <c r="X513" s="874"/>
      <c r="Y513" s="874"/>
      <c r="Z513" s="876"/>
      <c r="AA513" s="874"/>
      <c r="AB513" s="874"/>
      <c r="AC513" s="874"/>
      <c r="AD513" s="874"/>
      <c r="AE513" s="874"/>
      <c r="AF513" s="874"/>
    </row>
    <row r="514" spans="1:32" x14ac:dyDescent="0.2">
      <c r="A514" s="872" t="s">
        <v>3328</v>
      </c>
      <c r="B514" s="874" t="s">
        <v>590</v>
      </c>
      <c r="C514" s="874" t="s">
        <v>1182</v>
      </c>
      <c r="D514" s="874" t="s">
        <v>1120</v>
      </c>
      <c r="E514" s="874" t="s">
        <v>1130</v>
      </c>
      <c r="F514" s="874"/>
      <c r="G514" s="874"/>
      <c r="H514" s="874"/>
      <c r="I514" s="874"/>
      <c r="J514" s="874"/>
      <c r="K514" s="874"/>
      <c r="L514" s="874"/>
      <c r="M514" s="874"/>
      <c r="N514" s="874"/>
      <c r="O514" s="874"/>
      <c r="P514" s="874"/>
      <c r="Q514" s="874"/>
      <c r="R514" s="874"/>
      <c r="S514" s="874"/>
      <c r="T514" s="874"/>
      <c r="U514" s="874"/>
      <c r="V514" s="874"/>
      <c r="W514" s="874"/>
      <c r="X514" s="874"/>
      <c r="Y514" s="874"/>
      <c r="Z514" s="876"/>
      <c r="AA514" s="874"/>
      <c r="AB514" s="874"/>
      <c r="AC514" s="874"/>
      <c r="AD514" s="874"/>
      <c r="AE514" s="874"/>
      <c r="AF514" s="874"/>
    </row>
    <row r="515" spans="1:32" x14ac:dyDescent="0.2">
      <c r="A515" s="872" t="s">
        <v>3330</v>
      </c>
      <c r="B515" s="874" t="s">
        <v>600</v>
      </c>
      <c r="C515" s="874" t="s">
        <v>1130</v>
      </c>
      <c r="D515" s="874" t="s">
        <v>3789</v>
      </c>
      <c r="E515" s="874" t="s">
        <v>1199</v>
      </c>
      <c r="F515" s="874" t="s">
        <v>1198</v>
      </c>
      <c r="G515" s="874" t="s">
        <v>1131</v>
      </c>
      <c r="H515" s="874" t="s">
        <v>3790</v>
      </c>
      <c r="I515" s="874" t="s">
        <v>1133</v>
      </c>
      <c r="J515" s="874" t="s">
        <v>1153</v>
      </c>
      <c r="K515" s="874"/>
      <c r="L515" s="874"/>
      <c r="M515" s="874"/>
      <c r="N515" s="874"/>
      <c r="O515" s="874"/>
      <c r="P515" s="874"/>
      <c r="Q515" s="874"/>
      <c r="R515" s="874"/>
      <c r="S515" s="874"/>
      <c r="T515" s="874"/>
      <c r="U515" s="874"/>
      <c r="V515" s="874"/>
      <c r="W515" s="874"/>
      <c r="X515" s="874"/>
      <c r="Y515" s="874"/>
      <c r="Z515" s="876"/>
      <c r="AA515" s="874"/>
      <c r="AB515" s="874"/>
      <c r="AC515" s="874"/>
      <c r="AD515" s="874"/>
      <c r="AE515" s="874"/>
      <c r="AF515" s="874"/>
    </row>
    <row r="516" spans="1:32" x14ac:dyDescent="0.2">
      <c r="A516" s="872" t="s">
        <v>3331</v>
      </c>
      <c r="B516" s="874" t="s">
        <v>599</v>
      </c>
      <c r="C516" s="874" t="s">
        <v>1151</v>
      </c>
      <c r="D516" s="874" t="s">
        <v>3785</v>
      </c>
      <c r="E516" s="874" t="s">
        <v>1153</v>
      </c>
      <c r="F516" s="874" t="s">
        <v>1200</v>
      </c>
      <c r="G516" s="874"/>
      <c r="H516" s="874"/>
      <c r="I516" s="874"/>
      <c r="J516" s="874"/>
      <c r="K516" s="874"/>
      <c r="L516" s="874"/>
      <c r="M516" s="874"/>
      <c r="N516" s="874"/>
      <c r="O516" s="874"/>
      <c r="P516" s="874"/>
      <c r="Q516" s="874"/>
      <c r="R516" s="874"/>
      <c r="S516" s="874"/>
      <c r="T516" s="874"/>
      <c r="U516" s="874"/>
      <c r="V516" s="874"/>
      <c r="W516" s="874"/>
      <c r="X516" s="874"/>
      <c r="Y516" s="874"/>
      <c r="Z516" s="876"/>
      <c r="AA516" s="874"/>
      <c r="AB516" s="874"/>
      <c r="AC516" s="874"/>
      <c r="AD516" s="874"/>
      <c r="AE516" s="874"/>
      <c r="AF516" s="874"/>
    </row>
    <row r="517" spans="1:32" x14ac:dyDescent="0.2">
      <c r="A517" s="872" t="s">
        <v>3332</v>
      </c>
      <c r="B517" s="874" t="s">
        <v>597</v>
      </c>
      <c r="C517" s="874" t="s">
        <v>1201</v>
      </c>
      <c r="D517" s="874" t="s">
        <v>1202</v>
      </c>
      <c r="E517" s="874" t="s">
        <v>1113</v>
      </c>
      <c r="F517" s="874"/>
      <c r="G517" s="874"/>
      <c r="H517" s="874"/>
      <c r="I517" s="874"/>
      <c r="J517" s="874"/>
      <c r="K517" s="874"/>
      <c r="L517" s="874"/>
      <c r="M517" s="874"/>
      <c r="N517" s="874"/>
      <c r="O517" s="874"/>
      <c r="P517" s="874"/>
      <c r="Q517" s="874"/>
      <c r="R517" s="874"/>
      <c r="S517" s="874"/>
      <c r="T517" s="874"/>
      <c r="U517" s="874"/>
      <c r="V517" s="874"/>
      <c r="W517" s="874"/>
      <c r="X517" s="874"/>
      <c r="Y517" s="874"/>
      <c r="Z517" s="876"/>
      <c r="AA517" s="874"/>
      <c r="AB517" s="874"/>
      <c r="AC517" s="874"/>
      <c r="AD517" s="874"/>
      <c r="AE517" s="874"/>
      <c r="AF517" s="874"/>
    </row>
    <row r="518" spans="1:32" x14ac:dyDescent="0.2">
      <c r="A518" s="872" t="s">
        <v>3333</v>
      </c>
      <c r="B518" s="874" t="s">
        <v>601</v>
      </c>
      <c r="C518" s="874" t="s">
        <v>1155</v>
      </c>
      <c r="D518" s="874"/>
      <c r="E518" s="874"/>
      <c r="F518" s="874"/>
      <c r="G518" s="874"/>
      <c r="H518" s="874"/>
      <c r="I518" s="874"/>
      <c r="J518" s="874"/>
      <c r="K518" s="874"/>
      <c r="L518" s="874"/>
      <c r="M518" s="874"/>
      <c r="N518" s="874"/>
      <c r="O518" s="874"/>
      <c r="P518" s="874"/>
      <c r="Q518" s="874"/>
      <c r="R518" s="874"/>
      <c r="S518" s="874"/>
      <c r="T518" s="874"/>
      <c r="U518" s="874"/>
      <c r="V518" s="874"/>
      <c r="W518" s="874"/>
      <c r="X518" s="874"/>
      <c r="Y518" s="874"/>
      <c r="Z518" s="876"/>
      <c r="AA518" s="874"/>
      <c r="AB518" s="874"/>
      <c r="AC518" s="874"/>
      <c r="AD518" s="874"/>
      <c r="AE518" s="874"/>
      <c r="AF518" s="874"/>
    </row>
    <row r="519" spans="1:32" x14ac:dyDescent="0.2">
      <c r="A519" s="872" t="s">
        <v>3334</v>
      </c>
      <c r="B519" s="874" t="s">
        <v>586</v>
      </c>
      <c r="C519" s="874" t="s">
        <v>1204</v>
      </c>
      <c r="D519" s="874"/>
      <c r="E519" s="874"/>
      <c r="F519" s="874"/>
      <c r="G519" s="874"/>
      <c r="H519" s="874"/>
      <c r="I519" s="874"/>
      <c r="J519" s="874"/>
      <c r="K519" s="874"/>
      <c r="L519" s="874"/>
      <c r="M519" s="874"/>
      <c r="N519" s="874"/>
      <c r="O519" s="874"/>
      <c r="P519" s="874"/>
      <c r="Q519" s="874"/>
      <c r="R519" s="874"/>
      <c r="S519" s="874"/>
      <c r="T519" s="874"/>
      <c r="U519" s="874"/>
      <c r="V519" s="874"/>
      <c r="W519" s="874"/>
      <c r="X519" s="874"/>
      <c r="Y519" s="874"/>
      <c r="Z519" s="876"/>
      <c r="AA519" s="874"/>
      <c r="AB519" s="874"/>
      <c r="AC519" s="874"/>
      <c r="AD519" s="874"/>
      <c r="AE519" s="874"/>
      <c r="AF519" s="874"/>
    </row>
    <row r="520" spans="1:32" x14ac:dyDescent="0.2">
      <c r="A520" s="872" t="s">
        <v>3335</v>
      </c>
      <c r="B520" s="874" t="s">
        <v>579</v>
      </c>
      <c r="C520" s="874" t="s">
        <v>1153</v>
      </c>
      <c r="D520" s="874" t="s">
        <v>1137</v>
      </c>
      <c r="E520" s="874" t="s">
        <v>2539</v>
      </c>
      <c r="F520" s="874"/>
      <c r="G520" s="874"/>
      <c r="H520" s="874"/>
      <c r="I520" s="874"/>
      <c r="J520" s="874"/>
      <c r="K520" s="874"/>
      <c r="L520" s="874"/>
      <c r="M520" s="874"/>
      <c r="N520" s="874"/>
      <c r="O520" s="874"/>
      <c r="P520" s="874"/>
      <c r="Q520" s="874"/>
      <c r="R520" s="874"/>
      <c r="S520" s="874"/>
      <c r="T520" s="874"/>
      <c r="U520" s="874"/>
      <c r="V520" s="874"/>
      <c r="W520" s="874"/>
      <c r="X520" s="874"/>
      <c r="Y520" s="874"/>
      <c r="Z520" s="876"/>
      <c r="AA520" s="874"/>
      <c r="AB520" s="874"/>
      <c r="AC520" s="874"/>
      <c r="AD520" s="874"/>
      <c r="AE520" s="874"/>
      <c r="AF520" s="874"/>
    </row>
    <row r="521" spans="1:32" x14ac:dyDescent="0.2">
      <c r="A521" s="872" t="s">
        <v>3336</v>
      </c>
      <c r="B521" s="874" t="s">
        <v>578</v>
      </c>
      <c r="C521" s="874" t="s">
        <v>1153</v>
      </c>
      <c r="D521" s="874" t="s">
        <v>1219</v>
      </c>
      <c r="E521" s="874"/>
      <c r="F521" s="874"/>
      <c r="G521" s="874"/>
      <c r="H521" s="874"/>
      <c r="I521" s="874"/>
      <c r="J521" s="874"/>
      <c r="K521" s="874"/>
      <c r="L521" s="874"/>
      <c r="M521" s="874"/>
      <c r="N521" s="874"/>
      <c r="O521" s="874"/>
      <c r="P521" s="874"/>
      <c r="Q521" s="874"/>
      <c r="R521" s="874"/>
      <c r="S521" s="874"/>
      <c r="T521" s="874"/>
      <c r="U521" s="874"/>
      <c r="V521" s="874"/>
      <c r="W521" s="874"/>
      <c r="X521" s="874"/>
      <c r="Y521" s="874"/>
      <c r="Z521" s="876"/>
      <c r="AA521" s="874"/>
      <c r="AB521" s="874"/>
      <c r="AC521" s="874"/>
      <c r="AD521" s="874"/>
      <c r="AE521" s="874"/>
      <c r="AF521" s="874"/>
    </row>
    <row r="522" spans="1:32" x14ac:dyDescent="0.2">
      <c r="A522" s="872" t="s">
        <v>3338</v>
      </c>
      <c r="B522" s="874" t="s">
        <v>589</v>
      </c>
      <c r="C522" s="874" t="s">
        <v>1203</v>
      </c>
      <c r="D522" s="874"/>
      <c r="E522" s="874"/>
      <c r="F522" s="874"/>
      <c r="G522" s="874"/>
      <c r="H522" s="874"/>
      <c r="I522" s="874"/>
      <c r="J522" s="874"/>
      <c r="K522" s="874"/>
      <c r="L522" s="874"/>
      <c r="M522" s="874"/>
      <c r="N522" s="874"/>
      <c r="O522" s="874"/>
      <c r="P522" s="874"/>
      <c r="Q522" s="874"/>
      <c r="R522" s="874"/>
      <c r="S522" s="874"/>
      <c r="T522" s="874"/>
      <c r="U522" s="874"/>
      <c r="V522" s="874"/>
      <c r="W522" s="874"/>
      <c r="X522" s="874"/>
      <c r="Y522" s="874"/>
      <c r="Z522" s="876"/>
      <c r="AA522" s="874"/>
      <c r="AB522" s="874"/>
      <c r="AC522" s="874"/>
      <c r="AD522" s="874"/>
      <c r="AE522" s="874"/>
      <c r="AF522" s="874"/>
    </row>
    <row r="523" spans="1:32" x14ac:dyDescent="0.2">
      <c r="A523" s="872" t="s">
        <v>3339</v>
      </c>
      <c r="B523" s="874" t="s">
        <v>577</v>
      </c>
      <c r="C523" s="874" t="s">
        <v>1153</v>
      </c>
      <c r="D523" s="874"/>
      <c r="E523" s="874"/>
      <c r="F523" s="874"/>
      <c r="G523" s="874"/>
      <c r="H523" s="874"/>
      <c r="I523" s="874"/>
      <c r="J523" s="874"/>
      <c r="K523" s="874"/>
      <c r="L523" s="874"/>
      <c r="M523" s="874"/>
      <c r="N523" s="874"/>
      <c r="O523" s="874"/>
      <c r="P523" s="874"/>
      <c r="Q523" s="874"/>
      <c r="R523" s="874"/>
      <c r="S523" s="874"/>
      <c r="T523" s="874"/>
      <c r="U523" s="874"/>
      <c r="V523" s="874"/>
      <c r="W523" s="874"/>
      <c r="X523" s="874"/>
      <c r="Y523" s="874"/>
      <c r="Z523" s="876"/>
      <c r="AA523" s="874"/>
      <c r="AB523" s="874"/>
      <c r="AC523" s="874"/>
      <c r="AD523" s="874"/>
      <c r="AE523" s="874"/>
      <c r="AF523" s="874"/>
    </row>
    <row r="524" spans="1:32" x14ac:dyDescent="0.2">
      <c r="A524" s="872" t="s">
        <v>3340</v>
      </c>
      <c r="B524" s="874" t="s">
        <v>2357</v>
      </c>
      <c r="C524" s="874" t="s">
        <v>2438</v>
      </c>
      <c r="D524" s="874"/>
      <c r="E524" s="874"/>
      <c r="F524" s="874"/>
      <c r="G524" s="874"/>
      <c r="H524" s="874"/>
      <c r="I524" s="874"/>
      <c r="J524" s="874"/>
      <c r="K524" s="874"/>
      <c r="L524" s="874"/>
      <c r="M524" s="874"/>
      <c r="N524" s="874"/>
      <c r="O524" s="874"/>
      <c r="P524" s="874"/>
      <c r="Q524" s="874"/>
      <c r="R524" s="874"/>
      <c r="S524" s="874"/>
      <c r="T524" s="874"/>
      <c r="U524" s="874"/>
      <c r="V524" s="874"/>
      <c r="W524" s="874"/>
      <c r="X524" s="874"/>
      <c r="Y524" s="874"/>
      <c r="Z524" s="876"/>
      <c r="AA524" s="874"/>
      <c r="AB524" s="874"/>
      <c r="AC524" s="874"/>
      <c r="AD524" s="874"/>
      <c r="AE524" s="874"/>
      <c r="AF524" s="874"/>
    </row>
    <row r="525" spans="1:32" x14ac:dyDescent="0.2">
      <c r="A525" s="872" t="s">
        <v>3341</v>
      </c>
      <c r="B525" s="874" t="s">
        <v>60</v>
      </c>
      <c r="C525" s="874" t="s">
        <v>1172</v>
      </c>
      <c r="D525" s="874"/>
      <c r="E525" s="874"/>
      <c r="F525" s="874"/>
      <c r="G525" s="874"/>
      <c r="H525" s="874"/>
      <c r="I525" s="874"/>
      <c r="J525" s="874"/>
      <c r="K525" s="874"/>
      <c r="L525" s="874"/>
      <c r="M525" s="874"/>
      <c r="N525" s="874"/>
      <c r="O525" s="874"/>
      <c r="P525" s="874"/>
      <c r="Q525" s="874"/>
      <c r="R525" s="874"/>
      <c r="S525" s="874"/>
      <c r="T525" s="874"/>
      <c r="U525" s="874"/>
      <c r="V525" s="874"/>
      <c r="W525" s="874"/>
      <c r="X525" s="874"/>
      <c r="Y525" s="874"/>
      <c r="Z525" s="876"/>
      <c r="AA525" s="874"/>
      <c r="AB525" s="874"/>
      <c r="AC525" s="874"/>
      <c r="AD525" s="874"/>
      <c r="AE525" s="874"/>
      <c r="AF525" s="874"/>
    </row>
    <row r="526" spans="1:32" x14ac:dyDescent="0.2">
      <c r="A526" s="872" t="s">
        <v>3342</v>
      </c>
      <c r="B526" s="874" t="s">
        <v>61</v>
      </c>
      <c r="C526" s="874" t="s">
        <v>3611</v>
      </c>
      <c r="D526" s="874"/>
      <c r="E526" s="874"/>
      <c r="F526" s="874"/>
      <c r="G526" s="874"/>
      <c r="H526" s="874"/>
      <c r="I526" s="874"/>
      <c r="J526" s="874"/>
      <c r="K526" s="874"/>
      <c r="L526" s="874"/>
      <c r="M526" s="874"/>
      <c r="N526" s="874"/>
      <c r="O526" s="874"/>
      <c r="P526" s="874"/>
      <c r="Q526" s="874"/>
      <c r="R526" s="874"/>
      <c r="S526" s="874"/>
      <c r="T526" s="874"/>
      <c r="U526" s="874"/>
      <c r="V526" s="874"/>
      <c r="W526" s="874"/>
      <c r="X526" s="874"/>
      <c r="Y526" s="874"/>
      <c r="Z526" s="876"/>
      <c r="AA526" s="874"/>
      <c r="AB526" s="874"/>
      <c r="AC526" s="874"/>
      <c r="AD526" s="874"/>
      <c r="AE526" s="874"/>
      <c r="AF526" s="874"/>
    </row>
    <row r="527" spans="1:32" x14ac:dyDescent="0.2">
      <c r="A527" s="872" t="s">
        <v>3343</v>
      </c>
      <c r="B527" s="874" t="s">
        <v>87</v>
      </c>
      <c r="C527" s="874" t="s">
        <v>2548</v>
      </c>
      <c r="D527" s="874"/>
      <c r="E527" s="874"/>
      <c r="F527" s="874"/>
      <c r="G527" s="874"/>
      <c r="H527" s="874"/>
      <c r="I527" s="874"/>
      <c r="J527" s="874"/>
      <c r="K527" s="874"/>
      <c r="L527" s="874"/>
      <c r="M527" s="874"/>
      <c r="N527" s="874"/>
      <c r="O527" s="874"/>
      <c r="P527" s="874"/>
      <c r="Q527" s="874"/>
      <c r="R527" s="874"/>
      <c r="S527" s="874"/>
      <c r="T527" s="874"/>
      <c r="U527" s="874"/>
      <c r="V527" s="874"/>
      <c r="W527" s="874"/>
      <c r="X527" s="874"/>
      <c r="Y527" s="874"/>
      <c r="Z527" s="876"/>
      <c r="AA527" s="874"/>
      <c r="AB527" s="874"/>
      <c r="AC527" s="874"/>
      <c r="AD527" s="874"/>
      <c r="AE527" s="874"/>
      <c r="AF527" s="874"/>
    </row>
    <row r="528" spans="1:32" x14ac:dyDescent="0.2">
      <c r="A528" s="872" t="s">
        <v>3344</v>
      </c>
      <c r="B528" s="874" t="s">
        <v>139</v>
      </c>
      <c r="C528" s="874" t="s">
        <v>1151</v>
      </c>
      <c r="D528" s="874" t="s">
        <v>1153</v>
      </c>
      <c r="E528" s="874"/>
      <c r="F528" s="874"/>
      <c r="G528" s="874"/>
      <c r="H528" s="874"/>
      <c r="I528" s="874"/>
      <c r="J528" s="874"/>
      <c r="K528" s="874"/>
      <c r="L528" s="874"/>
      <c r="M528" s="874"/>
      <c r="N528" s="874"/>
      <c r="O528" s="874"/>
      <c r="P528" s="874"/>
      <c r="Q528" s="874"/>
      <c r="R528" s="874"/>
      <c r="S528" s="874"/>
      <c r="T528" s="874"/>
      <c r="U528" s="874"/>
      <c r="V528" s="874"/>
      <c r="W528" s="874"/>
      <c r="X528" s="874"/>
      <c r="Y528" s="874"/>
      <c r="Z528" s="876"/>
      <c r="AA528" s="874"/>
      <c r="AB528" s="874"/>
      <c r="AC528" s="874"/>
      <c r="AD528" s="874"/>
      <c r="AE528" s="874"/>
      <c r="AF528" s="874"/>
    </row>
    <row r="529" spans="1:32" x14ac:dyDescent="0.2">
      <c r="A529" s="872" t="s">
        <v>3346</v>
      </c>
      <c r="B529" s="874" t="s">
        <v>2639</v>
      </c>
      <c r="C529" s="874" t="s">
        <v>1178</v>
      </c>
      <c r="D529" s="874" t="s">
        <v>1146</v>
      </c>
      <c r="E529" s="874"/>
      <c r="F529" s="874"/>
      <c r="G529" s="874"/>
      <c r="H529" s="874"/>
      <c r="I529" s="874"/>
      <c r="J529" s="874"/>
      <c r="K529" s="874"/>
      <c r="L529" s="874"/>
      <c r="M529" s="874"/>
      <c r="N529" s="874"/>
      <c r="O529" s="874"/>
      <c r="P529" s="874"/>
      <c r="Q529" s="874"/>
      <c r="R529" s="874"/>
      <c r="S529" s="874"/>
      <c r="T529" s="874"/>
      <c r="U529" s="874"/>
      <c r="V529" s="874"/>
      <c r="W529" s="874"/>
      <c r="X529" s="874"/>
      <c r="Y529" s="874"/>
      <c r="Z529" s="876"/>
      <c r="AA529" s="874"/>
      <c r="AB529" s="874"/>
      <c r="AC529" s="874"/>
      <c r="AD529" s="874"/>
      <c r="AE529" s="874"/>
      <c r="AF529" s="874"/>
    </row>
    <row r="530" spans="1:32" x14ac:dyDescent="0.2">
      <c r="A530" s="872" t="s">
        <v>3347</v>
      </c>
      <c r="B530" s="874" t="s">
        <v>603</v>
      </c>
      <c r="C530" s="874" t="s">
        <v>1197</v>
      </c>
      <c r="D530" s="874" t="s">
        <v>1307</v>
      </c>
      <c r="E530" s="874" t="s">
        <v>2439</v>
      </c>
      <c r="F530" s="874"/>
      <c r="G530" s="874"/>
      <c r="H530" s="874"/>
      <c r="I530" s="874"/>
      <c r="J530" s="874"/>
      <c r="K530" s="874"/>
      <c r="L530" s="874"/>
      <c r="M530" s="874"/>
      <c r="N530" s="874"/>
      <c r="O530" s="874"/>
      <c r="P530" s="874"/>
      <c r="Q530" s="874"/>
      <c r="R530" s="874"/>
      <c r="S530" s="874"/>
      <c r="T530" s="874"/>
      <c r="U530" s="874"/>
      <c r="V530" s="874"/>
      <c r="W530" s="874"/>
      <c r="X530" s="874"/>
      <c r="Y530" s="874"/>
      <c r="Z530" s="876"/>
      <c r="AA530" s="874"/>
      <c r="AB530" s="874"/>
      <c r="AC530" s="874"/>
      <c r="AD530" s="874"/>
      <c r="AE530" s="874"/>
      <c r="AF530" s="874"/>
    </row>
    <row r="531" spans="1:32" x14ac:dyDescent="0.2">
      <c r="A531" s="872" t="s">
        <v>3348</v>
      </c>
      <c r="B531" s="874" t="s">
        <v>604</v>
      </c>
      <c r="C531" s="874" t="s">
        <v>1167</v>
      </c>
      <c r="D531" s="874" t="s">
        <v>1130</v>
      </c>
      <c r="E531" s="874"/>
      <c r="F531" s="874"/>
      <c r="G531" s="874"/>
      <c r="H531" s="874"/>
      <c r="I531" s="874"/>
      <c r="J531" s="874"/>
      <c r="K531" s="874"/>
      <c r="L531" s="874"/>
      <c r="M531" s="874"/>
      <c r="N531" s="874"/>
      <c r="O531" s="874"/>
      <c r="P531" s="874"/>
      <c r="Q531" s="874"/>
      <c r="R531" s="874"/>
      <c r="S531" s="874"/>
      <c r="T531" s="874"/>
      <c r="U531" s="874"/>
      <c r="V531" s="874"/>
      <c r="W531" s="874"/>
      <c r="X531" s="874"/>
      <c r="Y531" s="874"/>
      <c r="Z531" s="876"/>
      <c r="AA531" s="874"/>
      <c r="AB531" s="874"/>
      <c r="AC531" s="874"/>
      <c r="AD531" s="874"/>
      <c r="AE531" s="874"/>
      <c r="AF531" s="874"/>
    </row>
    <row r="532" spans="1:32" x14ac:dyDescent="0.2">
      <c r="A532" s="872" t="s">
        <v>3349</v>
      </c>
      <c r="B532" s="874" t="s">
        <v>2640</v>
      </c>
      <c r="C532" s="874" t="s">
        <v>2438</v>
      </c>
      <c r="D532" s="677" t="s">
        <v>6543</v>
      </c>
      <c r="E532" s="874"/>
      <c r="F532" s="874"/>
      <c r="G532" s="874"/>
      <c r="H532" s="874"/>
      <c r="I532" s="874"/>
      <c r="J532" s="874"/>
      <c r="K532" s="874"/>
      <c r="L532" s="874"/>
      <c r="M532" s="874"/>
      <c r="N532" s="874"/>
      <c r="O532" s="874"/>
      <c r="P532" s="874"/>
      <c r="Q532" s="874"/>
      <c r="R532" s="874"/>
      <c r="S532" s="874"/>
      <c r="T532" s="874"/>
      <c r="U532" s="874"/>
      <c r="V532" s="874"/>
      <c r="W532" s="874"/>
      <c r="X532" s="874"/>
      <c r="Y532" s="874"/>
      <c r="Z532" s="876"/>
      <c r="AA532" s="874"/>
      <c r="AB532" s="874"/>
      <c r="AC532" s="874"/>
      <c r="AD532" s="874"/>
      <c r="AE532" s="874"/>
      <c r="AF532" s="874"/>
    </row>
    <row r="533" spans="1:32" x14ac:dyDescent="0.2">
      <c r="A533" s="872" t="s">
        <v>3350</v>
      </c>
      <c r="B533" s="874" t="s">
        <v>602</v>
      </c>
      <c r="C533" s="874" t="s">
        <v>1172</v>
      </c>
      <c r="D533" s="874" t="s">
        <v>1166</v>
      </c>
      <c r="E533" s="874"/>
      <c r="F533" s="874"/>
      <c r="G533" s="874"/>
      <c r="H533" s="874"/>
      <c r="I533" s="874"/>
      <c r="J533" s="874"/>
      <c r="K533" s="874"/>
      <c r="L533" s="874"/>
      <c r="M533" s="874"/>
      <c r="N533" s="874"/>
      <c r="O533" s="874"/>
      <c r="P533" s="874"/>
      <c r="Q533" s="874"/>
      <c r="R533" s="874"/>
      <c r="S533" s="874"/>
      <c r="T533" s="874"/>
      <c r="U533" s="874"/>
      <c r="V533" s="874"/>
      <c r="W533" s="874"/>
      <c r="X533" s="874"/>
      <c r="Y533" s="874"/>
      <c r="Z533" s="876"/>
      <c r="AA533" s="874"/>
      <c r="AB533" s="874"/>
      <c r="AC533" s="874"/>
      <c r="AD533" s="874"/>
      <c r="AE533" s="874"/>
      <c r="AF533" s="874"/>
    </row>
    <row r="534" spans="1:32" x14ac:dyDescent="0.2">
      <c r="A534" s="872" t="s">
        <v>3351</v>
      </c>
      <c r="B534" s="874" t="s">
        <v>62</v>
      </c>
      <c r="C534" s="874" t="s">
        <v>1234</v>
      </c>
      <c r="D534" s="874" t="s">
        <v>1356</v>
      </c>
      <c r="E534" s="874" t="s">
        <v>1172</v>
      </c>
      <c r="F534" s="874" t="s">
        <v>1123</v>
      </c>
      <c r="G534" s="874"/>
      <c r="H534" s="874"/>
      <c r="I534" s="874"/>
      <c r="J534" s="874"/>
      <c r="K534" s="874"/>
      <c r="L534" s="874"/>
      <c r="M534" s="874"/>
      <c r="N534" s="874"/>
      <c r="O534" s="874"/>
      <c r="P534" s="874"/>
      <c r="Q534" s="874"/>
      <c r="R534" s="874"/>
      <c r="S534" s="874"/>
      <c r="T534" s="874"/>
      <c r="U534" s="874"/>
      <c r="V534" s="874"/>
      <c r="W534" s="874"/>
      <c r="X534" s="874"/>
      <c r="Y534" s="874"/>
      <c r="Z534" s="876"/>
      <c r="AA534" s="874"/>
      <c r="AB534" s="874"/>
      <c r="AC534" s="874"/>
      <c r="AD534" s="874"/>
      <c r="AE534" s="874"/>
      <c r="AF534" s="874"/>
    </row>
    <row r="535" spans="1:32" x14ac:dyDescent="0.2">
      <c r="A535" s="872" t="s">
        <v>3352</v>
      </c>
      <c r="B535" s="874" t="s">
        <v>140</v>
      </c>
      <c r="C535" s="874" t="s">
        <v>1151</v>
      </c>
      <c r="D535" s="874" t="s">
        <v>1495</v>
      </c>
      <c r="E535" s="874"/>
      <c r="F535" s="874"/>
      <c r="G535" s="874"/>
      <c r="H535" s="874"/>
      <c r="I535" s="874"/>
      <c r="J535" s="874"/>
      <c r="K535" s="874"/>
      <c r="L535" s="874"/>
      <c r="M535" s="874"/>
      <c r="N535" s="874"/>
      <c r="O535" s="874"/>
      <c r="P535" s="874"/>
      <c r="Q535" s="874"/>
      <c r="R535" s="874"/>
      <c r="S535" s="874"/>
      <c r="T535" s="874"/>
      <c r="U535" s="874"/>
      <c r="V535" s="874"/>
      <c r="W535" s="874"/>
      <c r="X535" s="874"/>
      <c r="Y535" s="874"/>
      <c r="Z535" s="876"/>
      <c r="AA535" s="874"/>
      <c r="AB535" s="874"/>
      <c r="AC535" s="874"/>
      <c r="AD535" s="874"/>
      <c r="AE535" s="874"/>
      <c r="AF535" s="874"/>
    </row>
    <row r="536" spans="1:32" x14ac:dyDescent="0.2">
      <c r="A536" s="872" t="s">
        <v>3353</v>
      </c>
      <c r="B536" s="874" t="s">
        <v>605</v>
      </c>
      <c r="C536" s="874" t="s">
        <v>1130</v>
      </c>
      <c r="D536" s="874" t="s">
        <v>1196</v>
      </c>
      <c r="E536" s="874"/>
      <c r="F536" s="874"/>
      <c r="G536" s="874"/>
      <c r="H536" s="874"/>
      <c r="I536" s="874"/>
      <c r="J536" s="874"/>
      <c r="K536" s="874"/>
      <c r="L536" s="874"/>
      <c r="M536" s="874"/>
      <c r="N536" s="874"/>
      <c r="O536" s="874"/>
      <c r="P536" s="874"/>
      <c r="Q536" s="874"/>
      <c r="R536" s="874"/>
      <c r="S536" s="874"/>
      <c r="T536" s="874"/>
      <c r="U536" s="874"/>
      <c r="V536" s="874"/>
      <c r="W536" s="874"/>
      <c r="X536" s="874"/>
      <c r="Y536" s="874"/>
      <c r="Z536" s="876"/>
      <c r="AA536" s="874"/>
      <c r="AB536" s="874"/>
      <c r="AC536" s="874"/>
      <c r="AD536" s="874"/>
      <c r="AE536" s="874"/>
      <c r="AF536" s="874"/>
    </row>
    <row r="537" spans="1:32" x14ac:dyDescent="0.2">
      <c r="A537" s="872" t="s">
        <v>3355</v>
      </c>
      <c r="B537" s="874" t="s">
        <v>63</v>
      </c>
      <c r="C537" s="874" t="s">
        <v>2455</v>
      </c>
      <c r="D537" s="874" t="s">
        <v>1545</v>
      </c>
      <c r="E537" s="874" t="s">
        <v>1132</v>
      </c>
      <c r="F537" s="874" t="s">
        <v>1541</v>
      </c>
      <c r="G537" s="874" t="s">
        <v>2695</v>
      </c>
      <c r="H537" s="874"/>
      <c r="I537" s="874"/>
      <c r="J537" s="874"/>
      <c r="K537" s="874"/>
      <c r="L537" s="874"/>
      <c r="M537" s="874"/>
      <c r="N537" s="874"/>
      <c r="O537" s="874"/>
      <c r="P537" s="874"/>
      <c r="Q537" s="874"/>
      <c r="R537" s="874"/>
      <c r="S537" s="874"/>
      <c r="T537" s="874"/>
      <c r="U537" s="874"/>
      <c r="V537" s="874"/>
      <c r="W537" s="874"/>
      <c r="X537" s="874"/>
      <c r="Y537" s="874"/>
      <c r="Z537" s="876"/>
      <c r="AA537" s="874"/>
      <c r="AB537" s="874"/>
      <c r="AC537" s="874"/>
      <c r="AD537" s="874"/>
      <c r="AE537" s="874"/>
      <c r="AF537" s="874"/>
    </row>
    <row r="538" spans="1:32" x14ac:dyDescent="0.2">
      <c r="A538" s="872" t="s">
        <v>3356</v>
      </c>
      <c r="B538" s="874" t="s">
        <v>2200</v>
      </c>
      <c r="C538" s="874" t="s">
        <v>2421</v>
      </c>
      <c r="D538" s="874"/>
      <c r="E538" s="874"/>
      <c r="F538" s="874"/>
      <c r="G538" s="874"/>
      <c r="H538" s="874"/>
      <c r="I538" s="874"/>
      <c r="J538" s="874"/>
      <c r="K538" s="874"/>
      <c r="L538" s="874"/>
      <c r="M538" s="874"/>
      <c r="N538" s="874"/>
      <c r="O538" s="874"/>
      <c r="P538" s="874"/>
      <c r="Q538" s="874"/>
      <c r="R538" s="874"/>
      <c r="S538" s="874"/>
      <c r="T538" s="874"/>
      <c r="U538" s="874"/>
      <c r="V538" s="874"/>
      <c r="W538" s="874"/>
      <c r="X538" s="874"/>
      <c r="Y538" s="874"/>
      <c r="Z538" s="876"/>
      <c r="AA538" s="874"/>
      <c r="AB538" s="874"/>
      <c r="AC538" s="874"/>
      <c r="AD538" s="874"/>
      <c r="AE538" s="874"/>
      <c r="AF538" s="874"/>
    </row>
    <row r="539" spans="1:32" x14ac:dyDescent="0.2">
      <c r="A539" s="872" t="s">
        <v>3357</v>
      </c>
      <c r="B539" s="874" t="s">
        <v>2641</v>
      </c>
      <c r="C539" s="874" t="s">
        <v>2438</v>
      </c>
      <c r="D539" s="874"/>
      <c r="E539" s="874"/>
      <c r="F539" s="874"/>
      <c r="G539" s="874"/>
      <c r="H539" s="874"/>
      <c r="I539" s="874"/>
      <c r="J539" s="874"/>
      <c r="K539" s="874"/>
      <c r="L539" s="874"/>
      <c r="M539" s="874"/>
      <c r="N539" s="874"/>
      <c r="O539" s="874"/>
      <c r="P539" s="874"/>
      <c r="Q539" s="874"/>
      <c r="R539" s="874"/>
      <c r="S539" s="874"/>
      <c r="T539" s="874"/>
      <c r="U539" s="874"/>
      <c r="V539" s="874"/>
      <c r="W539" s="874"/>
      <c r="X539" s="874"/>
      <c r="Y539" s="874"/>
      <c r="Z539" s="876"/>
      <c r="AA539" s="874"/>
      <c r="AB539" s="874"/>
      <c r="AC539" s="874"/>
      <c r="AD539" s="874"/>
      <c r="AE539" s="874"/>
      <c r="AF539" s="874"/>
    </row>
    <row r="540" spans="1:32" x14ac:dyDescent="0.2">
      <c r="A540" s="872" t="s">
        <v>3358</v>
      </c>
      <c r="B540" s="874" t="s">
        <v>64</v>
      </c>
      <c r="C540" s="874" t="s">
        <v>1545</v>
      </c>
      <c r="D540" s="874" t="s">
        <v>1172</v>
      </c>
      <c r="E540" s="874" t="s">
        <v>3700</v>
      </c>
      <c r="F540" s="874" t="s">
        <v>2563</v>
      </c>
      <c r="G540" s="874"/>
      <c r="H540" s="874"/>
      <c r="I540" s="874"/>
      <c r="J540" s="874"/>
      <c r="K540" s="874"/>
      <c r="L540" s="874"/>
      <c r="M540" s="874"/>
      <c r="N540" s="874"/>
      <c r="O540" s="874"/>
      <c r="P540" s="874"/>
      <c r="Q540" s="874"/>
      <c r="R540" s="874"/>
      <c r="S540" s="874"/>
      <c r="T540" s="874"/>
      <c r="U540" s="874"/>
      <c r="V540" s="874"/>
      <c r="W540" s="874"/>
      <c r="X540" s="874"/>
      <c r="Y540" s="874"/>
      <c r="Z540" s="876"/>
      <c r="AA540" s="874"/>
      <c r="AB540" s="874"/>
      <c r="AC540" s="874"/>
      <c r="AD540" s="874"/>
      <c r="AE540" s="874"/>
      <c r="AF540" s="874"/>
    </row>
    <row r="541" spans="1:32" x14ac:dyDescent="0.2">
      <c r="A541" s="872" t="s">
        <v>3359</v>
      </c>
      <c r="B541" s="874" t="s">
        <v>141</v>
      </c>
      <c r="C541" s="874" t="s">
        <v>1505</v>
      </c>
      <c r="D541" s="874" t="s">
        <v>1153</v>
      </c>
      <c r="E541" s="874"/>
      <c r="F541" s="874"/>
      <c r="G541" s="874"/>
      <c r="H541" s="874"/>
      <c r="I541" s="874"/>
      <c r="J541" s="874"/>
      <c r="K541" s="874"/>
      <c r="L541" s="874"/>
      <c r="M541" s="874"/>
      <c r="N541" s="874"/>
      <c r="O541" s="874"/>
      <c r="P541" s="874"/>
      <c r="Q541" s="874"/>
      <c r="R541" s="874"/>
      <c r="S541" s="874"/>
      <c r="T541" s="874"/>
      <c r="U541" s="874"/>
      <c r="V541" s="874"/>
      <c r="W541" s="874"/>
      <c r="X541" s="874"/>
      <c r="Y541" s="874"/>
      <c r="Z541" s="876"/>
      <c r="AA541" s="874"/>
      <c r="AB541" s="874"/>
      <c r="AC541" s="874"/>
      <c r="AD541" s="874"/>
      <c r="AE541" s="874"/>
      <c r="AF541" s="874"/>
    </row>
    <row r="542" spans="1:32" x14ac:dyDescent="0.2">
      <c r="A542" s="872" t="s">
        <v>3360</v>
      </c>
      <c r="B542" s="874" t="s">
        <v>65</v>
      </c>
      <c r="C542" s="874" t="s">
        <v>1551</v>
      </c>
      <c r="D542" s="874" t="s">
        <v>1582</v>
      </c>
      <c r="E542" s="874" t="s">
        <v>1172</v>
      </c>
      <c r="F542" s="874" t="s">
        <v>1211</v>
      </c>
      <c r="G542" s="874" t="s">
        <v>1548</v>
      </c>
      <c r="H542" s="874" t="s">
        <v>1287</v>
      </c>
      <c r="I542" s="874" t="s">
        <v>1158</v>
      </c>
      <c r="J542" s="874" t="s">
        <v>2687</v>
      </c>
      <c r="K542" s="874"/>
      <c r="L542" s="874"/>
      <c r="M542" s="874"/>
      <c r="N542" s="874"/>
      <c r="O542" s="874"/>
      <c r="P542" s="874"/>
      <c r="Q542" s="874"/>
      <c r="R542" s="874"/>
      <c r="S542" s="874"/>
      <c r="T542" s="874"/>
      <c r="U542" s="874"/>
      <c r="V542" s="874"/>
      <c r="W542" s="874"/>
      <c r="X542" s="874"/>
      <c r="Y542" s="874"/>
      <c r="Z542" s="876"/>
      <c r="AA542" s="874"/>
      <c r="AB542" s="874"/>
      <c r="AC542" s="874"/>
      <c r="AD542" s="874"/>
      <c r="AE542" s="874"/>
      <c r="AF542" s="874"/>
    </row>
    <row r="543" spans="1:32" x14ac:dyDescent="0.2">
      <c r="A543" s="872" t="s">
        <v>3361</v>
      </c>
      <c r="B543" s="874" t="s">
        <v>142</v>
      </c>
      <c r="C543" s="874" t="s">
        <v>1504</v>
      </c>
      <c r="D543" s="874" t="s">
        <v>1503</v>
      </c>
      <c r="E543" s="874" t="s">
        <v>1502</v>
      </c>
      <c r="F543" s="874"/>
      <c r="G543" s="874"/>
      <c r="H543" s="874"/>
      <c r="I543" s="874"/>
      <c r="J543" s="874"/>
      <c r="K543" s="874"/>
      <c r="L543" s="874"/>
      <c r="M543" s="874"/>
      <c r="N543" s="874"/>
      <c r="O543" s="874"/>
      <c r="P543" s="874"/>
      <c r="Q543" s="874"/>
      <c r="R543" s="874"/>
      <c r="S543" s="874"/>
      <c r="T543" s="874"/>
      <c r="U543" s="874"/>
      <c r="V543" s="874"/>
      <c r="W543" s="874"/>
      <c r="X543" s="874"/>
      <c r="Y543" s="874"/>
      <c r="Z543" s="876"/>
      <c r="AA543" s="874"/>
      <c r="AB543" s="874"/>
      <c r="AC543" s="874"/>
      <c r="AD543" s="874"/>
      <c r="AE543" s="874"/>
      <c r="AF543" s="874"/>
    </row>
    <row r="544" spans="1:32" x14ac:dyDescent="0.2">
      <c r="A544" s="872" t="s">
        <v>3362</v>
      </c>
      <c r="B544" s="874" t="s">
        <v>143</v>
      </c>
      <c r="C544" s="874" t="s">
        <v>6524</v>
      </c>
      <c r="D544" s="874"/>
      <c r="E544" s="874"/>
      <c r="F544" s="874"/>
      <c r="G544" s="874"/>
      <c r="H544" s="874"/>
      <c r="I544" s="874"/>
      <c r="J544" s="874"/>
      <c r="K544" s="874"/>
      <c r="L544" s="874"/>
      <c r="M544" s="874"/>
      <c r="N544" s="874"/>
      <c r="O544" s="874"/>
      <c r="P544" s="874"/>
      <c r="Q544" s="874"/>
      <c r="R544" s="874"/>
      <c r="S544" s="874"/>
      <c r="T544" s="874"/>
      <c r="U544" s="874"/>
      <c r="V544" s="874"/>
      <c r="W544" s="874"/>
      <c r="X544" s="874"/>
      <c r="Y544" s="874"/>
      <c r="Z544" s="876"/>
      <c r="AA544" s="874"/>
      <c r="AB544" s="874"/>
      <c r="AC544" s="874"/>
      <c r="AD544" s="874"/>
      <c r="AE544" s="874"/>
      <c r="AF544" s="874"/>
    </row>
    <row r="545" spans="1:32" x14ac:dyDescent="0.2">
      <c r="A545" s="872" t="s">
        <v>3363</v>
      </c>
      <c r="B545" s="874" t="s">
        <v>612</v>
      </c>
      <c r="C545" s="874" t="s">
        <v>1167</v>
      </c>
      <c r="D545" s="874" t="s">
        <v>1161</v>
      </c>
      <c r="E545" s="874" t="s">
        <v>1191</v>
      </c>
      <c r="F545" s="874" t="s">
        <v>1135</v>
      </c>
      <c r="G545" s="874" t="s">
        <v>1125</v>
      </c>
      <c r="H545" s="874" t="s">
        <v>1190</v>
      </c>
      <c r="I545" s="874" t="s">
        <v>2440</v>
      </c>
      <c r="J545" s="874"/>
      <c r="K545" s="874"/>
      <c r="L545" s="874"/>
      <c r="M545" s="874"/>
      <c r="N545" s="874"/>
      <c r="O545" s="874"/>
      <c r="P545" s="874"/>
      <c r="Q545" s="874"/>
      <c r="R545" s="874"/>
      <c r="S545" s="874"/>
      <c r="T545" s="874"/>
      <c r="U545" s="874"/>
      <c r="V545" s="874"/>
      <c r="W545" s="874"/>
      <c r="X545" s="874"/>
      <c r="Y545" s="874"/>
      <c r="Z545" s="876"/>
      <c r="AA545" s="874"/>
      <c r="AB545" s="874"/>
      <c r="AC545" s="874"/>
      <c r="AD545" s="874"/>
      <c r="AE545" s="874"/>
      <c r="AF545" s="874"/>
    </row>
    <row r="546" spans="1:32" x14ac:dyDescent="0.2">
      <c r="A546" s="872" t="s">
        <v>3364</v>
      </c>
      <c r="B546" s="874" t="s">
        <v>607</v>
      </c>
      <c r="C546" s="874" t="s">
        <v>1123</v>
      </c>
      <c r="D546" s="874" t="s">
        <v>1136</v>
      </c>
      <c r="E546" s="874" t="s">
        <v>1113</v>
      </c>
      <c r="F546" s="874"/>
      <c r="G546" s="874"/>
      <c r="H546" s="874"/>
      <c r="I546" s="874"/>
      <c r="J546" s="874"/>
      <c r="K546" s="874"/>
      <c r="L546" s="874"/>
      <c r="M546" s="874"/>
      <c r="N546" s="874"/>
      <c r="O546" s="874"/>
      <c r="P546" s="874"/>
      <c r="Q546" s="874"/>
      <c r="R546" s="874"/>
      <c r="S546" s="874"/>
      <c r="T546" s="874"/>
      <c r="U546" s="874"/>
      <c r="V546" s="874"/>
      <c r="W546" s="874"/>
      <c r="X546" s="874"/>
      <c r="Y546" s="874"/>
      <c r="Z546" s="876"/>
      <c r="AA546" s="874"/>
      <c r="AB546" s="874"/>
      <c r="AC546" s="874"/>
      <c r="AD546" s="874"/>
      <c r="AE546" s="874"/>
      <c r="AF546" s="874"/>
    </row>
    <row r="547" spans="1:32" x14ac:dyDescent="0.2">
      <c r="A547" s="872" t="s">
        <v>3365</v>
      </c>
      <c r="B547" s="874" t="s">
        <v>608</v>
      </c>
      <c r="C547" s="874" t="s">
        <v>1149</v>
      </c>
      <c r="D547" s="874" t="s">
        <v>1132</v>
      </c>
      <c r="E547" s="874" t="s">
        <v>1195</v>
      </c>
      <c r="F547" s="874" t="s">
        <v>2324</v>
      </c>
      <c r="G547" s="874" t="s">
        <v>3675</v>
      </c>
      <c r="H547" s="874"/>
      <c r="I547" s="874"/>
      <c r="J547" s="874"/>
      <c r="K547" s="874"/>
      <c r="L547" s="874"/>
      <c r="M547" s="874"/>
      <c r="N547" s="874"/>
      <c r="O547" s="874"/>
      <c r="P547" s="874"/>
      <c r="Q547" s="874"/>
      <c r="R547" s="874"/>
      <c r="S547" s="874"/>
      <c r="T547" s="874"/>
      <c r="U547" s="874"/>
      <c r="V547" s="874"/>
      <c r="W547" s="874"/>
      <c r="X547" s="874"/>
      <c r="Y547" s="874"/>
      <c r="Z547" s="876"/>
      <c r="AA547" s="874"/>
      <c r="AB547" s="874"/>
      <c r="AC547" s="874"/>
      <c r="AD547" s="874"/>
      <c r="AE547" s="874"/>
      <c r="AF547" s="874"/>
    </row>
    <row r="548" spans="1:32" x14ac:dyDescent="0.2">
      <c r="A548" s="872" t="s">
        <v>3366</v>
      </c>
      <c r="B548" s="874" t="s">
        <v>614</v>
      </c>
      <c r="C548" s="874" t="s">
        <v>1182</v>
      </c>
      <c r="D548" s="874"/>
      <c r="E548" s="874"/>
      <c r="F548" s="874"/>
      <c r="G548" s="874"/>
      <c r="H548" s="874"/>
      <c r="I548" s="874"/>
      <c r="J548" s="874"/>
      <c r="K548" s="874"/>
      <c r="L548" s="874"/>
      <c r="M548" s="874"/>
      <c r="N548" s="874"/>
      <c r="O548" s="874"/>
      <c r="P548" s="874"/>
      <c r="Q548" s="874"/>
      <c r="R548" s="874"/>
      <c r="S548" s="874"/>
      <c r="T548" s="874"/>
      <c r="U548" s="874"/>
      <c r="V548" s="874"/>
      <c r="W548" s="874"/>
      <c r="X548" s="874"/>
      <c r="Y548" s="874"/>
      <c r="Z548" s="876"/>
      <c r="AA548" s="874"/>
      <c r="AB548" s="874"/>
      <c r="AC548" s="874"/>
      <c r="AD548" s="874"/>
      <c r="AE548" s="874"/>
      <c r="AF548" s="874"/>
    </row>
    <row r="549" spans="1:32" x14ac:dyDescent="0.2">
      <c r="A549" s="872" t="s">
        <v>3367</v>
      </c>
      <c r="B549" s="874" t="s">
        <v>618</v>
      </c>
      <c r="C549" s="874" t="s">
        <v>3668</v>
      </c>
      <c r="D549" s="874" t="s">
        <v>1130</v>
      </c>
      <c r="E549" s="874"/>
      <c r="F549" s="874"/>
      <c r="G549" s="874"/>
      <c r="H549" s="874"/>
      <c r="I549" s="874"/>
      <c r="J549" s="874"/>
      <c r="K549" s="874"/>
      <c r="L549" s="874"/>
      <c r="M549" s="874"/>
      <c r="N549" s="874"/>
      <c r="O549" s="874"/>
      <c r="P549" s="874"/>
      <c r="Q549" s="874"/>
      <c r="R549" s="874"/>
      <c r="S549" s="874"/>
      <c r="T549" s="874"/>
      <c r="U549" s="874"/>
      <c r="V549" s="874"/>
      <c r="W549" s="874"/>
      <c r="X549" s="874"/>
      <c r="Y549" s="874"/>
      <c r="Z549" s="876"/>
      <c r="AA549" s="874"/>
      <c r="AB549" s="874"/>
      <c r="AC549" s="874"/>
      <c r="AD549" s="874"/>
      <c r="AE549" s="874"/>
      <c r="AF549" s="874"/>
    </row>
    <row r="550" spans="1:32" x14ac:dyDescent="0.2">
      <c r="A550" s="872" t="s">
        <v>3368</v>
      </c>
      <c r="B550" s="874" t="s">
        <v>609</v>
      </c>
      <c r="C550" s="874" t="s">
        <v>1151</v>
      </c>
      <c r="D550" s="874"/>
      <c r="E550" s="874"/>
      <c r="F550" s="874"/>
      <c r="G550" s="874"/>
      <c r="H550" s="874"/>
      <c r="I550" s="874"/>
      <c r="J550" s="874"/>
      <c r="K550" s="874"/>
      <c r="L550" s="874"/>
      <c r="M550" s="874"/>
      <c r="N550" s="874"/>
      <c r="O550" s="874"/>
      <c r="P550" s="874"/>
      <c r="Q550" s="874"/>
      <c r="R550" s="874"/>
      <c r="S550" s="874"/>
      <c r="T550" s="874"/>
      <c r="U550" s="874"/>
      <c r="V550" s="874"/>
      <c r="W550" s="874"/>
      <c r="X550" s="874"/>
      <c r="Y550" s="874"/>
      <c r="Z550" s="876"/>
      <c r="AA550" s="874"/>
      <c r="AB550" s="874"/>
      <c r="AC550" s="874"/>
      <c r="AD550" s="874"/>
      <c r="AE550" s="874"/>
      <c r="AF550" s="874"/>
    </row>
    <row r="551" spans="1:32" x14ac:dyDescent="0.2">
      <c r="A551" s="872" t="s">
        <v>3369</v>
      </c>
      <c r="B551" s="874" t="s">
        <v>616</v>
      </c>
      <c r="C551" s="874" t="s">
        <v>1127</v>
      </c>
      <c r="D551" s="874" t="s">
        <v>1172</v>
      </c>
      <c r="E551" s="874" t="s">
        <v>1146</v>
      </c>
      <c r="F551" s="874"/>
      <c r="G551" s="874"/>
      <c r="H551" s="874"/>
      <c r="I551" s="874"/>
      <c r="J551" s="874"/>
      <c r="K551" s="874"/>
      <c r="L551" s="874"/>
      <c r="M551" s="874"/>
      <c r="N551" s="874"/>
      <c r="O551" s="874"/>
      <c r="P551" s="874"/>
      <c r="Q551" s="874"/>
      <c r="R551" s="874"/>
      <c r="S551" s="874"/>
      <c r="T551" s="874"/>
      <c r="U551" s="874"/>
      <c r="V551" s="874"/>
      <c r="W551" s="874"/>
      <c r="X551" s="874"/>
      <c r="Y551" s="874"/>
      <c r="Z551" s="876"/>
      <c r="AA551" s="874"/>
      <c r="AB551" s="874"/>
      <c r="AC551" s="874"/>
      <c r="AD551" s="874"/>
      <c r="AE551" s="874"/>
      <c r="AF551" s="874"/>
    </row>
    <row r="552" spans="1:32" x14ac:dyDescent="0.2">
      <c r="A552" s="872" t="s">
        <v>3370</v>
      </c>
      <c r="B552" s="874" t="s">
        <v>610</v>
      </c>
      <c r="C552" s="874" t="s">
        <v>1192</v>
      </c>
      <c r="D552" s="874" t="s">
        <v>1194</v>
      </c>
      <c r="E552" s="874" t="s">
        <v>1193</v>
      </c>
      <c r="F552" s="874"/>
      <c r="G552" s="874"/>
      <c r="H552" s="874"/>
      <c r="I552" s="874"/>
      <c r="J552" s="874"/>
      <c r="K552" s="874"/>
      <c r="L552" s="874"/>
      <c r="M552" s="874"/>
      <c r="N552" s="874"/>
      <c r="O552" s="874"/>
      <c r="P552" s="874"/>
      <c r="Q552" s="874"/>
      <c r="R552" s="874"/>
      <c r="S552" s="874"/>
      <c r="T552" s="874"/>
      <c r="U552" s="874"/>
      <c r="V552" s="874"/>
      <c r="W552" s="874"/>
      <c r="X552" s="874"/>
      <c r="Y552" s="874"/>
      <c r="Z552" s="876"/>
      <c r="AA552" s="874"/>
      <c r="AB552" s="874"/>
      <c r="AC552" s="874"/>
      <c r="AD552" s="874"/>
      <c r="AE552" s="874"/>
      <c r="AF552" s="874"/>
    </row>
    <row r="553" spans="1:32" x14ac:dyDescent="0.2">
      <c r="A553" s="872" t="s">
        <v>3371</v>
      </c>
      <c r="B553" s="874" t="s">
        <v>615</v>
      </c>
      <c r="C553" s="874" t="s">
        <v>1153</v>
      </c>
      <c r="D553" s="874"/>
      <c r="E553" s="874"/>
      <c r="F553" s="874"/>
      <c r="G553" s="874"/>
      <c r="H553" s="874"/>
      <c r="I553" s="874"/>
      <c r="J553" s="874"/>
      <c r="K553" s="874"/>
      <c r="L553" s="874"/>
      <c r="M553" s="874"/>
      <c r="N553" s="874"/>
      <c r="O553" s="874"/>
      <c r="P553" s="874"/>
      <c r="Q553" s="874"/>
      <c r="R553" s="874"/>
      <c r="S553" s="874"/>
      <c r="T553" s="874"/>
      <c r="U553" s="874"/>
      <c r="V553" s="874"/>
      <c r="W553" s="874"/>
      <c r="X553" s="874"/>
      <c r="Y553" s="874"/>
      <c r="Z553" s="876"/>
      <c r="AA553" s="874"/>
      <c r="AB553" s="874"/>
      <c r="AC553" s="874"/>
      <c r="AD553" s="874"/>
      <c r="AE553" s="874"/>
      <c r="AF553" s="874"/>
    </row>
    <row r="554" spans="1:32" x14ac:dyDescent="0.2">
      <c r="A554" s="872" t="s">
        <v>3372</v>
      </c>
      <c r="B554" s="874" t="s">
        <v>613</v>
      </c>
      <c r="C554" s="874" t="s">
        <v>1134</v>
      </c>
      <c r="D554" s="874" t="s">
        <v>1189</v>
      </c>
      <c r="E554" s="874" t="s">
        <v>1188</v>
      </c>
      <c r="F554" s="874" t="s">
        <v>1187</v>
      </c>
      <c r="G554" s="874" t="s">
        <v>1141</v>
      </c>
      <c r="H554" s="874" t="s">
        <v>1186</v>
      </c>
      <c r="I554" s="874"/>
      <c r="J554" s="874"/>
      <c r="K554" s="874"/>
      <c r="L554" s="874"/>
      <c r="M554" s="874"/>
      <c r="N554" s="874"/>
      <c r="O554" s="874"/>
      <c r="P554" s="874"/>
      <c r="Q554" s="874"/>
      <c r="R554" s="874"/>
      <c r="S554" s="874"/>
      <c r="T554" s="874"/>
      <c r="U554" s="874"/>
      <c r="V554" s="874"/>
      <c r="W554" s="874"/>
      <c r="X554" s="874"/>
      <c r="Y554" s="874"/>
      <c r="Z554" s="876"/>
      <c r="AA554" s="874"/>
      <c r="AB554" s="874"/>
      <c r="AC554" s="874"/>
      <c r="AD554" s="874"/>
      <c r="AE554" s="874"/>
      <c r="AF554" s="874"/>
    </row>
    <row r="555" spans="1:32" x14ac:dyDescent="0.2">
      <c r="A555" s="872" t="s">
        <v>3374</v>
      </c>
      <c r="B555" s="874" t="s">
        <v>617</v>
      </c>
      <c r="C555" s="874" t="s">
        <v>1185</v>
      </c>
      <c r="D555" s="874" t="s">
        <v>1184</v>
      </c>
      <c r="E555" s="874"/>
      <c r="F555" s="874"/>
      <c r="G555" s="874"/>
      <c r="H555" s="874"/>
      <c r="I555" s="874"/>
      <c r="J555" s="874"/>
      <c r="K555" s="874"/>
      <c r="L555" s="874"/>
      <c r="M555" s="874"/>
      <c r="N555" s="874"/>
      <c r="O555" s="874"/>
      <c r="P555" s="874"/>
      <c r="Q555" s="874"/>
      <c r="R555" s="874"/>
      <c r="S555" s="874"/>
      <c r="T555" s="874"/>
      <c r="U555" s="874"/>
      <c r="V555" s="874"/>
      <c r="W555" s="874"/>
      <c r="X555" s="874"/>
      <c r="Y555" s="874"/>
      <c r="Z555" s="876"/>
      <c r="AA555" s="874"/>
      <c r="AB555" s="874"/>
      <c r="AC555" s="874"/>
      <c r="AD555" s="874"/>
      <c r="AE555" s="874"/>
      <c r="AF555" s="874"/>
    </row>
    <row r="556" spans="1:32" x14ac:dyDescent="0.2">
      <c r="A556" s="872" t="s">
        <v>3376</v>
      </c>
      <c r="B556" s="874" t="s">
        <v>619</v>
      </c>
      <c r="C556" s="874" t="s">
        <v>1156</v>
      </c>
      <c r="D556" s="874" t="s">
        <v>1183</v>
      </c>
      <c r="E556" s="874"/>
      <c r="G556" s="874"/>
      <c r="H556" s="874"/>
      <c r="I556" s="874"/>
      <c r="J556" s="874"/>
      <c r="K556" s="874"/>
      <c r="L556" s="874"/>
      <c r="M556" s="874"/>
      <c r="N556" s="874"/>
      <c r="O556" s="874"/>
      <c r="P556" s="874"/>
      <c r="Q556" s="874"/>
      <c r="R556" s="874"/>
      <c r="S556" s="874"/>
      <c r="T556" s="874"/>
      <c r="U556" s="874"/>
      <c r="V556" s="874"/>
      <c r="W556" s="874"/>
      <c r="X556" s="874"/>
      <c r="Y556" s="874"/>
      <c r="Z556" s="876"/>
      <c r="AA556" s="874"/>
      <c r="AB556" s="874"/>
      <c r="AC556" s="874"/>
      <c r="AD556" s="874"/>
      <c r="AE556" s="874"/>
      <c r="AF556" s="874"/>
    </row>
    <row r="557" spans="1:32" x14ac:dyDescent="0.2">
      <c r="A557" s="872" t="s">
        <v>3377</v>
      </c>
      <c r="B557" s="874" t="s">
        <v>66</v>
      </c>
      <c r="C557" s="874" t="s">
        <v>2659</v>
      </c>
      <c r="D557" s="874" t="s">
        <v>2660</v>
      </c>
      <c r="E557" s="874" t="s">
        <v>3614</v>
      </c>
      <c r="F557" s="874" t="s">
        <v>3615</v>
      </c>
      <c r="G557" s="874"/>
      <c r="H557" s="874"/>
      <c r="I557" s="874"/>
      <c r="J557" s="874"/>
      <c r="K557" s="874"/>
      <c r="L557" s="874"/>
      <c r="M557" s="874"/>
      <c r="N557" s="874"/>
      <c r="O557" s="874"/>
      <c r="P557" s="874"/>
      <c r="Q557" s="874"/>
      <c r="R557" s="874"/>
      <c r="S557" s="874"/>
      <c r="T557" s="874"/>
      <c r="U557" s="874"/>
      <c r="V557" s="874"/>
      <c r="W557" s="874"/>
      <c r="X557" s="874"/>
      <c r="Y557" s="874"/>
      <c r="Z557" s="876"/>
      <c r="AA557" s="874"/>
      <c r="AB557" s="874"/>
      <c r="AC557" s="874"/>
      <c r="AD557" s="874"/>
      <c r="AE557" s="874"/>
      <c r="AF557" s="874"/>
    </row>
    <row r="558" spans="1:32" x14ac:dyDescent="0.2">
      <c r="A558" s="872" t="s">
        <v>3378</v>
      </c>
      <c r="B558" s="874" t="s">
        <v>145</v>
      </c>
      <c r="C558" s="874" t="s">
        <v>1174</v>
      </c>
      <c r="D558" s="874" t="s">
        <v>2316</v>
      </c>
      <c r="E558" s="874"/>
      <c r="F558" s="874"/>
      <c r="G558" s="874"/>
      <c r="H558" s="874"/>
      <c r="I558" s="874"/>
      <c r="J558" s="874"/>
      <c r="K558" s="874"/>
      <c r="L558" s="874"/>
      <c r="M558" s="874"/>
      <c r="N558" s="874"/>
      <c r="O558" s="874"/>
      <c r="P558" s="874"/>
      <c r="Q558" s="874"/>
      <c r="R558" s="874"/>
      <c r="S558" s="874"/>
      <c r="T558" s="874"/>
      <c r="U558" s="874"/>
      <c r="V558" s="874"/>
      <c r="W558" s="874"/>
      <c r="X558" s="874"/>
      <c r="Y558" s="874"/>
      <c r="Z558" s="876"/>
      <c r="AA558" s="874"/>
      <c r="AB558" s="874"/>
      <c r="AC558" s="874"/>
      <c r="AD558" s="874"/>
      <c r="AE558" s="874"/>
      <c r="AF558" s="874"/>
    </row>
    <row r="559" spans="1:32" x14ac:dyDescent="0.2">
      <c r="A559" s="872" t="s">
        <v>3379</v>
      </c>
      <c r="B559" s="874" t="s">
        <v>144</v>
      </c>
      <c r="C559" s="874" t="s">
        <v>1201</v>
      </c>
      <c r="D559" s="874" t="s">
        <v>1501</v>
      </c>
      <c r="E559" s="874" t="s">
        <v>1297</v>
      </c>
      <c r="F559" s="874"/>
      <c r="G559" s="874"/>
      <c r="H559" s="874"/>
      <c r="I559" s="874"/>
      <c r="J559" s="874"/>
      <c r="K559" s="874"/>
      <c r="L559" s="874"/>
      <c r="M559" s="874"/>
      <c r="N559" s="874"/>
      <c r="O559" s="874"/>
      <c r="P559" s="874"/>
      <c r="Q559" s="874"/>
      <c r="R559" s="874"/>
      <c r="S559" s="874"/>
      <c r="T559" s="874"/>
      <c r="U559" s="874"/>
      <c r="V559" s="874"/>
      <c r="W559" s="874"/>
      <c r="X559" s="874"/>
      <c r="Y559" s="874"/>
      <c r="Z559" s="876"/>
      <c r="AA559" s="874"/>
      <c r="AB559" s="874"/>
      <c r="AC559" s="874"/>
      <c r="AD559" s="874"/>
      <c r="AE559" s="874"/>
      <c r="AF559" s="874"/>
    </row>
    <row r="560" spans="1:32" x14ac:dyDescent="0.2">
      <c r="A560" s="872" t="s">
        <v>3380</v>
      </c>
      <c r="B560" s="874" t="s">
        <v>146</v>
      </c>
      <c r="C560" s="874" t="s">
        <v>1395</v>
      </c>
      <c r="D560" s="874" t="s">
        <v>1216</v>
      </c>
      <c r="E560" s="874" t="s">
        <v>1164</v>
      </c>
      <c r="F560" s="874" t="s">
        <v>1436</v>
      </c>
      <c r="G560" s="874"/>
      <c r="H560" s="874"/>
      <c r="I560" s="874"/>
      <c r="J560" s="874"/>
      <c r="K560" s="874"/>
      <c r="L560" s="874"/>
      <c r="M560" s="874"/>
      <c r="N560" s="874"/>
      <c r="O560" s="874"/>
      <c r="P560" s="874"/>
      <c r="Q560" s="874"/>
      <c r="R560" s="874"/>
      <c r="S560" s="874"/>
      <c r="T560" s="874"/>
      <c r="U560" s="874"/>
      <c r="V560" s="874"/>
      <c r="W560" s="874"/>
      <c r="X560" s="874"/>
      <c r="Y560" s="874"/>
      <c r="Z560" s="876"/>
      <c r="AA560" s="874"/>
      <c r="AB560" s="874"/>
      <c r="AC560" s="874"/>
      <c r="AD560" s="874"/>
      <c r="AE560" s="874"/>
      <c r="AF560" s="874"/>
    </row>
    <row r="561" spans="1:32" x14ac:dyDescent="0.2">
      <c r="A561" s="872" t="s">
        <v>3381</v>
      </c>
      <c r="B561" s="874" t="s">
        <v>147</v>
      </c>
      <c r="C561" s="874" t="s">
        <v>1172</v>
      </c>
      <c r="D561" s="874" t="s">
        <v>2201</v>
      </c>
      <c r="E561" s="874"/>
      <c r="F561" s="874"/>
      <c r="G561" s="874"/>
      <c r="H561" s="874"/>
      <c r="I561" s="874"/>
      <c r="J561" s="874"/>
      <c r="K561" s="874"/>
      <c r="L561" s="874"/>
      <c r="M561" s="874"/>
      <c r="N561" s="874"/>
      <c r="O561" s="874"/>
      <c r="P561" s="874"/>
      <c r="Q561" s="874"/>
      <c r="R561" s="874"/>
      <c r="S561" s="874"/>
      <c r="T561" s="874"/>
      <c r="U561" s="874"/>
      <c r="V561" s="874"/>
      <c r="W561" s="874"/>
      <c r="X561" s="874"/>
      <c r="Y561" s="874"/>
      <c r="Z561" s="876"/>
      <c r="AA561" s="874"/>
      <c r="AB561" s="874"/>
      <c r="AC561" s="874"/>
      <c r="AD561" s="874"/>
      <c r="AE561" s="874"/>
      <c r="AF561" s="874"/>
    </row>
    <row r="562" spans="1:32" x14ac:dyDescent="0.2">
      <c r="A562" s="872" t="s">
        <v>3384</v>
      </c>
      <c r="B562" s="874" t="s">
        <v>620</v>
      </c>
      <c r="C562" s="874" t="s">
        <v>1182</v>
      </c>
      <c r="D562" s="874"/>
      <c r="E562" s="874"/>
      <c r="F562" s="874"/>
      <c r="G562" s="874"/>
      <c r="H562" s="874"/>
      <c r="I562" s="874"/>
      <c r="J562" s="874"/>
      <c r="K562" s="874"/>
      <c r="L562" s="874"/>
      <c r="M562" s="874"/>
      <c r="N562" s="874"/>
      <c r="O562" s="874"/>
      <c r="P562" s="874"/>
      <c r="Q562" s="874"/>
      <c r="R562" s="874"/>
      <c r="S562" s="874"/>
      <c r="T562" s="874"/>
      <c r="U562" s="874"/>
      <c r="V562" s="874"/>
      <c r="W562" s="874"/>
      <c r="X562" s="874"/>
      <c r="Y562" s="874"/>
      <c r="Z562" s="876"/>
      <c r="AA562" s="874"/>
      <c r="AB562" s="874"/>
      <c r="AC562" s="874"/>
      <c r="AD562" s="874"/>
      <c r="AE562" s="874"/>
      <c r="AF562" s="874"/>
    </row>
    <row r="563" spans="1:32" x14ac:dyDescent="0.2">
      <c r="A563" s="872" t="s">
        <v>3385</v>
      </c>
      <c r="B563" s="874" t="s">
        <v>623</v>
      </c>
      <c r="C563" s="874" t="s">
        <v>1123</v>
      </c>
      <c r="D563" s="874"/>
      <c r="E563" s="874"/>
      <c r="F563" s="874"/>
      <c r="H563" s="874"/>
      <c r="I563" s="874"/>
      <c r="J563" s="874"/>
      <c r="K563" s="874"/>
      <c r="L563" s="874"/>
      <c r="M563" s="874"/>
      <c r="N563" s="874"/>
      <c r="O563" s="874"/>
      <c r="P563" s="874"/>
      <c r="Q563" s="874"/>
      <c r="R563" s="874"/>
      <c r="S563" s="874"/>
      <c r="T563" s="874"/>
      <c r="U563" s="874"/>
      <c r="V563" s="874"/>
      <c r="W563" s="874"/>
      <c r="X563" s="874"/>
      <c r="Y563" s="874"/>
      <c r="Z563" s="876"/>
      <c r="AA563" s="874"/>
      <c r="AB563" s="874"/>
      <c r="AC563" s="874"/>
      <c r="AD563" s="874"/>
      <c r="AE563" s="874"/>
      <c r="AF563" s="874"/>
    </row>
    <row r="564" spans="1:32" x14ac:dyDescent="0.2">
      <c r="A564" s="872" t="s">
        <v>3386</v>
      </c>
      <c r="B564" s="874" t="s">
        <v>624</v>
      </c>
      <c r="C564" s="874" t="s">
        <v>1180</v>
      </c>
      <c r="D564" s="874"/>
      <c r="E564" s="874"/>
      <c r="F564" s="874"/>
      <c r="G564" s="874"/>
      <c r="H564" s="874"/>
      <c r="I564" s="874"/>
      <c r="J564" s="874"/>
      <c r="K564" s="874"/>
      <c r="L564" s="874"/>
      <c r="M564" s="874"/>
      <c r="N564" s="874"/>
      <c r="O564" s="874"/>
      <c r="R564" s="874"/>
      <c r="S564" s="874"/>
      <c r="T564" s="874"/>
      <c r="U564" s="874"/>
      <c r="V564" s="874"/>
      <c r="W564" s="874"/>
      <c r="X564" s="874"/>
      <c r="Y564" s="874"/>
      <c r="Z564" s="876"/>
      <c r="AA564" s="874"/>
      <c r="AB564" s="874"/>
      <c r="AC564" s="874"/>
      <c r="AD564" s="874"/>
      <c r="AE564" s="874"/>
      <c r="AF564" s="874"/>
    </row>
    <row r="565" spans="1:32" x14ac:dyDescent="0.2">
      <c r="A565" s="872" t="s">
        <v>3387</v>
      </c>
      <c r="B565" s="874" t="s">
        <v>626</v>
      </c>
      <c r="C565" s="874" t="s">
        <v>1177</v>
      </c>
      <c r="D565" s="874" t="s">
        <v>1136</v>
      </c>
      <c r="E565" s="874" t="s">
        <v>1146</v>
      </c>
      <c r="F565" s="874" t="s">
        <v>1113</v>
      </c>
      <c r="G565" s="874"/>
      <c r="H565" s="874"/>
      <c r="I565" s="874"/>
      <c r="J565" s="874"/>
      <c r="K565" s="874"/>
      <c r="L565" s="874"/>
      <c r="M565" s="874"/>
      <c r="N565" s="874"/>
      <c r="O565" s="874"/>
      <c r="P565" s="874"/>
      <c r="Q565" s="874"/>
      <c r="R565" s="874"/>
      <c r="S565" s="874"/>
      <c r="T565" s="874"/>
      <c r="U565" s="874"/>
      <c r="V565" s="874"/>
      <c r="W565" s="874"/>
      <c r="X565" s="874"/>
      <c r="Y565" s="874"/>
      <c r="Z565" s="876"/>
      <c r="AA565" s="874"/>
      <c r="AB565" s="874"/>
      <c r="AC565" s="874"/>
      <c r="AD565" s="874"/>
      <c r="AE565" s="874"/>
      <c r="AF565" s="874"/>
    </row>
    <row r="566" spans="1:32" x14ac:dyDescent="0.2">
      <c r="A566" s="872" t="s">
        <v>3388</v>
      </c>
      <c r="B566" s="874" t="s">
        <v>627</v>
      </c>
      <c r="C566" s="874" t="s">
        <v>1176</v>
      </c>
      <c r="D566" s="874" t="s">
        <v>1170</v>
      </c>
      <c r="E566" s="874"/>
      <c r="F566" s="874"/>
      <c r="G566" s="874"/>
      <c r="H566" s="874"/>
      <c r="I566" s="874"/>
      <c r="J566" s="874"/>
      <c r="K566" s="874"/>
      <c r="L566" s="874"/>
      <c r="M566" s="874"/>
      <c r="N566" s="874"/>
      <c r="O566" s="874"/>
      <c r="P566" s="874"/>
      <c r="Q566" s="874"/>
      <c r="R566" s="874"/>
      <c r="S566" s="874"/>
      <c r="T566" s="874"/>
      <c r="U566" s="874"/>
      <c r="V566" s="874"/>
      <c r="W566" s="874"/>
      <c r="X566" s="874"/>
      <c r="Y566" s="874"/>
      <c r="Z566" s="876"/>
      <c r="AA566" s="874"/>
      <c r="AB566" s="874"/>
      <c r="AC566" s="874"/>
      <c r="AD566" s="874"/>
      <c r="AE566" s="874"/>
      <c r="AF566" s="874"/>
    </row>
    <row r="567" spans="1:32" x14ac:dyDescent="0.2">
      <c r="A567" s="872" t="s">
        <v>3389</v>
      </c>
      <c r="B567" s="874" t="s">
        <v>2642</v>
      </c>
      <c r="C567" s="874" t="s">
        <v>1120</v>
      </c>
      <c r="D567" s="874"/>
      <c r="E567" s="874"/>
      <c r="F567" s="874"/>
      <c r="G567" s="874"/>
      <c r="H567" s="874"/>
      <c r="I567" s="874"/>
      <c r="J567" s="874"/>
      <c r="K567" s="874"/>
      <c r="L567" s="874"/>
      <c r="M567" s="874"/>
      <c r="N567" s="874"/>
      <c r="O567" s="874"/>
      <c r="P567" s="874"/>
      <c r="Q567" s="874"/>
      <c r="R567" s="874"/>
      <c r="S567" s="874"/>
      <c r="T567" s="874"/>
      <c r="U567" s="874"/>
      <c r="V567" s="874"/>
      <c r="W567" s="874"/>
      <c r="X567" s="874"/>
      <c r="Y567" s="874"/>
      <c r="Z567" s="876"/>
      <c r="AA567" s="874"/>
      <c r="AB567" s="874"/>
      <c r="AC567" s="874"/>
      <c r="AD567" s="874"/>
      <c r="AE567" s="874"/>
      <c r="AF567" s="874"/>
    </row>
    <row r="568" spans="1:32" x14ac:dyDescent="0.2">
      <c r="A568" s="872" t="s">
        <v>3390</v>
      </c>
      <c r="B568" s="874" t="s">
        <v>632</v>
      </c>
      <c r="C568" s="874" t="s">
        <v>1175</v>
      </c>
      <c r="D568" s="874" t="s">
        <v>1130</v>
      </c>
      <c r="E568" s="874" t="s">
        <v>1133</v>
      </c>
      <c r="F568" s="874" t="s">
        <v>2318</v>
      </c>
      <c r="G568" s="874"/>
      <c r="H568" s="874"/>
      <c r="I568" s="874"/>
      <c r="J568" s="874"/>
      <c r="K568" s="874"/>
      <c r="L568" s="874"/>
      <c r="M568" s="874"/>
      <c r="N568" s="874"/>
      <c r="O568" s="874"/>
      <c r="P568" s="874"/>
      <c r="Q568" s="874"/>
      <c r="R568" s="874"/>
      <c r="S568" s="874"/>
      <c r="T568" s="874"/>
      <c r="U568" s="874"/>
      <c r="V568" s="874"/>
      <c r="W568" s="874"/>
      <c r="X568" s="874"/>
      <c r="Y568" s="874"/>
      <c r="Z568" s="876"/>
      <c r="AA568" s="874"/>
      <c r="AB568" s="874"/>
      <c r="AC568" s="874"/>
      <c r="AD568" s="874"/>
      <c r="AE568" s="874"/>
      <c r="AF568" s="874"/>
    </row>
    <row r="569" spans="1:32" x14ac:dyDescent="0.2">
      <c r="A569" s="872" t="s">
        <v>3391</v>
      </c>
      <c r="B569" s="874" t="s">
        <v>630</v>
      </c>
      <c r="C569" s="874" t="s">
        <v>1123</v>
      </c>
      <c r="D569" s="874" t="s">
        <v>1132</v>
      </c>
      <c r="E569" s="874" t="s">
        <v>1120</v>
      </c>
      <c r="F569" s="874" t="s">
        <v>1133</v>
      </c>
      <c r="G569" s="874"/>
      <c r="H569" s="874"/>
      <c r="I569" s="874"/>
      <c r="J569" s="874"/>
      <c r="K569" s="874"/>
      <c r="L569" s="874"/>
      <c r="M569" s="874"/>
      <c r="N569" s="874"/>
      <c r="O569" s="874"/>
      <c r="P569" s="874"/>
      <c r="Q569" s="874"/>
      <c r="R569" s="874"/>
      <c r="S569" s="874"/>
      <c r="T569" s="874"/>
      <c r="U569" s="874"/>
      <c r="V569" s="874"/>
      <c r="W569" s="874"/>
      <c r="X569" s="874"/>
      <c r="Y569" s="874"/>
      <c r="Z569" s="876"/>
      <c r="AA569" s="874"/>
      <c r="AB569" s="874"/>
      <c r="AC569" s="874"/>
      <c r="AD569" s="874"/>
      <c r="AE569" s="874"/>
      <c r="AF569" s="874"/>
    </row>
    <row r="570" spans="1:32" x14ac:dyDescent="0.2">
      <c r="A570" s="872" t="s">
        <v>3392</v>
      </c>
      <c r="B570" s="874" t="s">
        <v>622</v>
      </c>
      <c r="C570" s="874" t="s">
        <v>1181</v>
      </c>
      <c r="D570" s="874"/>
      <c r="E570" s="874"/>
      <c r="F570" s="874"/>
      <c r="G570" s="874"/>
      <c r="H570" s="874"/>
      <c r="I570" s="874"/>
      <c r="J570" s="874"/>
      <c r="K570" s="874"/>
      <c r="L570" s="874"/>
      <c r="M570" s="874"/>
      <c r="N570" s="874"/>
      <c r="O570" s="874"/>
      <c r="P570" s="874"/>
      <c r="Q570" s="874"/>
      <c r="R570" s="874"/>
      <c r="S570" s="874"/>
      <c r="T570" s="874"/>
      <c r="U570" s="874"/>
      <c r="V570" s="874"/>
      <c r="W570" s="874"/>
      <c r="X570" s="874"/>
      <c r="Y570" s="874"/>
      <c r="Z570" s="876"/>
      <c r="AA570" s="874"/>
      <c r="AB570" s="874"/>
      <c r="AC570" s="874"/>
      <c r="AD570" s="874"/>
      <c r="AE570" s="874"/>
      <c r="AF570" s="874"/>
    </row>
    <row r="571" spans="1:32" x14ac:dyDescent="0.2">
      <c r="A571" s="872" t="s">
        <v>3393</v>
      </c>
      <c r="B571" s="874" t="s">
        <v>631</v>
      </c>
      <c r="C571" s="874" t="s">
        <v>1152</v>
      </c>
      <c r="D571" s="874" t="s">
        <v>1153</v>
      </c>
      <c r="E571" s="874" t="s">
        <v>1154</v>
      </c>
      <c r="F571" s="874"/>
      <c r="G571" s="874"/>
      <c r="H571" s="874"/>
      <c r="I571" s="874"/>
      <c r="J571" s="874"/>
      <c r="K571" s="874"/>
      <c r="L571" s="874"/>
      <c r="M571" s="874"/>
      <c r="N571" s="874"/>
      <c r="O571" s="874"/>
      <c r="P571" s="874"/>
      <c r="Q571" s="874"/>
      <c r="R571" s="874"/>
      <c r="S571" s="874"/>
      <c r="T571" s="874"/>
      <c r="U571" s="874"/>
      <c r="V571" s="874"/>
      <c r="W571" s="874"/>
      <c r="X571" s="874"/>
      <c r="Y571" s="874"/>
      <c r="Z571" s="876"/>
      <c r="AA571" s="874"/>
      <c r="AB571" s="874"/>
      <c r="AC571" s="874"/>
      <c r="AD571" s="874"/>
      <c r="AE571" s="874"/>
      <c r="AF571" s="874"/>
    </row>
    <row r="572" spans="1:32" x14ac:dyDescent="0.2">
      <c r="A572" s="872" t="s">
        <v>3394</v>
      </c>
      <c r="B572" s="874" t="s">
        <v>629</v>
      </c>
      <c r="C572" s="874" t="s">
        <v>1153</v>
      </c>
      <c r="D572" s="874" t="s">
        <v>1172</v>
      </c>
      <c r="E572" s="874" t="s">
        <v>3791</v>
      </c>
      <c r="F572" s="874"/>
      <c r="G572" s="874"/>
      <c r="H572" s="874"/>
      <c r="I572" s="874"/>
      <c r="J572" s="874"/>
      <c r="K572" s="874"/>
      <c r="L572" s="874"/>
      <c r="M572" s="874"/>
      <c r="N572" s="874"/>
      <c r="O572" s="874"/>
      <c r="P572" s="874"/>
      <c r="Q572" s="874"/>
      <c r="R572" s="874"/>
      <c r="S572" s="874"/>
      <c r="T572" s="874"/>
      <c r="U572" s="874"/>
      <c r="V572" s="874"/>
      <c r="W572" s="874"/>
      <c r="X572" s="874"/>
      <c r="Y572" s="874"/>
      <c r="Z572" s="876"/>
      <c r="AA572" s="874"/>
      <c r="AB572" s="874"/>
      <c r="AC572" s="874"/>
      <c r="AD572" s="874"/>
      <c r="AE572" s="874"/>
      <c r="AF572" s="874"/>
    </row>
    <row r="573" spans="1:32" x14ac:dyDescent="0.2">
      <c r="A573" s="872" t="s">
        <v>3395</v>
      </c>
      <c r="B573" s="874" t="s">
        <v>625</v>
      </c>
      <c r="C573" s="874" t="s">
        <v>1179</v>
      </c>
      <c r="D573" s="874" t="s">
        <v>1153</v>
      </c>
      <c r="E573" s="874" t="s">
        <v>1178</v>
      </c>
      <c r="F573" s="874" t="s">
        <v>1133</v>
      </c>
      <c r="G573" s="874"/>
      <c r="H573" s="874"/>
      <c r="I573" s="874"/>
      <c r="J573" s="874"/>
      <c r="K573" s="874"/>
      <c r="L573" s="874"/>
      <c r="M573" s="874"/>
      <c r="N573" s="874"/>
      <c r="O573" s="874"/>
      <c r="P573" s="874"/>
      <c r="Q573" s="874"/>
      <c r="R573" s="874"/>
      <c r="S573" s="874"/>
      <c r="T573" s="874"/>
      <c r="U573" s="874"/>
      <c r="V573" s="874"/>
      <c r="W573" s="874"/>
      <c r="X573" s="874"/>
      <c r="Y573" s="874"/>
      <c r="Z573" s="876"/>
      <c r="AA573" s="874"/>
      <c r="AB573" s="874"/>
      <c r="AC573" s="874"/>
      <c r="AD573" s="874"/>
      <c r="AE573" s="874"/>
      <c r="AF573" s="874"/>
    </row>
    <row r="574" spans="1:32" x14ac:dyDescent="0.2">
      <c r="A574" s="872" t="s">
        <v>3396</v>
      </c>
      <c r="B574" s="874" t="s">
        <v>621</v>
      </c>
      <c r="C574" s="874" t="s">
        <v>1153</v>
      </c>
      <c r="D574" s="874"/>
      <c r="E574" s="874"/>
      <c r="F574" s="874"/>
      <c r="G574" s="874"/>
      <c r="H574" s="874"/>
      <c r="I574" s="874"/>
      <c r="J574" s="874"/>
      <c r="K574" s="874"/>
      <c r="L574" s="874"/>
      <c r="M574" s="874"/>
      <c r="N574" s="874"/>
      <c r="O574" s="874"/>
      <c r="P574" s="874"/>
      <c r="Q574" s="874"/>
      <c r="R574" s="874"/>
      <c r="S574" s="874"/>
      <c r="T574" s="874"/>
      <c r="U574" s="874"/>
      <c r="V574" s="874"/>
      <c r="W574" s="874"/>
      <c r="X574" s="874"/>
      <c r="Y574" s="874"/>
      <c r="Z574" s="876"/>
      <c r="AA574" s="874"/>
      <c r="AB574" s="874"/>
      <c r="AC574" s="874"/>
      <c r="AD574" s="874"/>
      <c r="AE574" s="874"/>
      <c r="AF574" s="874"/>
    </row>
    <row r="575" spans="1:32" x14ac:dyDescent="0.2">
      <c r="A575" s="872" t="s">
        <v>3397</v>
      </c>
      <c r="B575" s="874" t="s">
        <v>628</v>
      </c>
      <c r="C575" s="874" t="s">
        <v>2540</v>
      </c>
      <c r="D575" s="874"/>
      <c r="E575" s="874"/>
      <c r="F575" s="874"/>
      <c r="G575" s="874"/>
      <c r="H575" s="874"/>
      <c r="I575" s="874"/>
      <c r="J575" s="874"/>
      <c r="K575" s="874"/>
      <c r="L575" s="874"/>
      <c r="M575" s="874"/>
      <c r="N575" s="874"/>
      <c r="O575" s="874"/>
      <c r="P575" s="874"/>
      <c r="Q575" s="874"/>
      <c r="R575" s="874"/>
      <c r="S575" s="874"/>
      <c r="T575" s="874"/>
      <c r="U575" s="874"/>
      <c r="V575" s="874"/>
      <c r="W575" s="874"/>
      <c r="X575" s="874"/>
      <c r="Y575" s="874"/>
      <c r="Z575" s="876"/>
      <c r="AA575" s="874"/>
      <c r="AB575" s="874"/>
      <c r="AC575" s="874"/>
      <c r="AD575" s="874"/>
      <c r="AE575" s="874"/>
      <c r="AF575" s="874"/>
    </row>
    <row r="576" spans="1:32" x14ac:dyDescent="0.2">
      <c r="A576" s="872" t="s">
        <v>3398</v>
      </c>
      <c r="B576" s="874" t="s">
        <v>67</v>
      </c>
      <c r="C576" s="874" t="s">
        <v>1545</v>
      </c>
      <c r="D576" s="874" t="s">
        <v>1472</v>
      </c>
      <c r="E576" s="874" t="s">
        <v>1172</v>
      </c>
      <c r="F576" s="874" t="s">
        <v>1123</v>
      </c>
      <c r="G576" s="874" t="s">
        <v>1146</v>
      </c>
      <c r="H576" s="874" t="s">
        <v>1581</v>
      </c>
      <c r="I576" s="874" t="s">
        <v>2315</v>
      </c>
      <c r="J576" s="874" t="s">
        <v>2577</v>
      </c>
      <c r="K576" s="874"/>
      <c r="L576" s="874"/>
      <c r="M576" s="874"/>
      <c r="N576" s="874"/>
      <c r="O576" s="874"/>
      <c r="P576" s="874"/>
      <c r="Q576" s="874"/>
      <c r="R576" s="874"/>
      <c r="S576" s="874"/>
      <c r="T576" s="874"/>
      <c r="U576" s="874"/>
      <c r="V576" s="874"/>
      <c r="W576" s="874"/>
      <c r="X576" s="874"/>
      <c r="Y576" s="874"/>
      <c r="Z576" s="876"/>
      <c r="AA576" s="874"/>
      <c r="AB576" s="874"/>
      <c r="AC576" s="874"/>
      <c r="AD576" s="874"/>
      <c r="AE576" s="874"/>
      <c r="AF576" s="874"/>
    </row>
    <row r="577" spans="1:32" x14ac:dyDescent="0.2">
      <c r="A577" s="872" t="s">
        <v>3399</v>
      </c>
      <c r="B577" s="874" t="s">
        <v>148</v>
      </c>
      <c r="C577" s="874" t="s">
        <v>1123</v>
      </c>
      <c r="D577" s="874"/>
      <c r="E577" s="874"/>
      <c r="F577" s="874"/>
      <c r="G577" s="874"/>
      <c r="H577" s="874"/>
      <c r="I577" s="874"/>
      <c r="J577" s="874"/>
      <c r="K577" s="874"/>
      <c r="L577" s="874"/>
      <c r="M577" s="874"/>
      <c r="N577" s="874"/>
      <c r="O577" s="874"/>
      <c r="P577" s="874"/>
      <c r="Q577" s="874"/>
      <c r="R577" s="874"/>
      <c r="S577" s="874"/>
      <c r="T577" s="874"/>
      <c r="U577" s="874"/>
      <c r="V577" s="874"/>
      <c r="W577" s="874"/>
      <c r="X577" s="874"/>
      <c r="Y577" s="874"/>
      <c r="Z577" s="876"/>
      <c r="AA577" s="874"/>
      <c r="AB577" s="874"/>
      <c r="AC577" s="874"/>
      <c r="AD577" s="874"/>
      <c r="AE577" s="874"/>
      <c r="AF577" s="874"/>
    </row>
    <row r="578" spans="1:32" x14ac:dyDescent="0.2">
      <c r="A578" s="872" t="s">
        <v>3400</v>
      </c>
      <c r="B578" s="874" t="s">
        <v>149</v>
      </c>
      <c r="C578" s="874" t="s">
        <v>1145</v>
      </c>
      <c r="D578" s="874" t="s">
        <v>1221</v>
      </c>
      <c r="E578" s="874"/>
      <c r="F578" s="874"/>
      <c r="G578" s="874"/>
      <c r="H578" s="874"/>
      <c r="I578" s="874"/>
      <c r="J578" s="874"/>
      <c r="K578" s="874"/>
      <c r="L578" s="874"/>
      <c r="M578" s="874"/>
      <c r="N578" s="874"/>
      <c r="O578" s="874"/>
      <c r="P578" s="874"/>
      <c r="Q578" s="874"/>
      <c r="R578" s="874"/>
      <c r="S578" s="874"/>
      <c r="T578" s="874"/>
      <c r="U578" s="874"/>
      <c r="V578" s="874"/>
      <c r="W578" s="874"/>
      <c r="X578" s="874"/>
      <c r="Y578" s="874"/>
      <c r="Z578" s="876"/>
      <c r="AA578" s="874"/>
      <c r="AB578" s="874"/>
      <c r="AC578" s="874"/>
      <c r="AD578" s="874"/>
      <c r="AE578" s="874"/>
      <c r="AF578" s="874"/>
    </row>
    <row r="579" spans="1:32" x14ac:dyDescent="0.2">
      <c r="A579" s="872" t="s">
        <v>3401</v>
      </c>
      <c r="B579" s="874" t="s">
        <v>2268</v>
      </c>
      <c r="C579" s="874" t="s">
        <v>1132</v>
      </c>
      <c r="D579" s="874"/>
      <c r="E579" s="874"/>
      <c r="F579" s="874"/>
      <c r="G579" s="874"/>
      <c r="H579" s="874"/>
      <c r="I579" s="874"/>
      <c r="J579" s="874"/>
      <c r="K579" s="874"/>
      <c r="L579" s="874"/>
      <c r="M579" s="874"/>
      <c r="N579" s="874"/>
      <c r="O579" s="874"/>
      <c r="P579" s="874"/>
      <c r="Q579" s="874"/>
      <c r="R579" s="874"/>
      <c r="S579" s="874"/>
      <c r="T579" s="874"/>
      <c r="U579" s="874"/>
      <c r="V579" s="874"/>
      <c r="W579" s="874"/>
      <c r="X579" s="874"/>
      <c r="Y579" s="874"/>
      <c r="Z579" s="876"/>
      <c r="AA579" s="874"/>
      <c r="AB579" s="874"/>
      <c r="AC579" s="874"/>
      <c r="AD579" s="874"/>
      <c r="AE579" s="874"/>
      <c r="AF579" s="874"/>
    </row>
    <row r="580" spans="1:32" x14ac:dyDescent="0.2">
      <c r="A580" s="872" t="s">
        <v>3402</v>
      </c>
      <c r="B580" s="874" t="s">
        <v>635</v>
      </c>
      <c r="C580" s="874" t="s">
        <v>1130</v>
      </c>
      <c r="D580" s="874"/>
      <c r="E580" s="874"/>
      <c r="F580" s="874"/>
      <c r="G580" s="874"/>
      <c r="H580" s="874"/>
      <c r="I580" s="874"/>
      <c r="J580" s="874"/>
      <c r="K580" s="874"/>
      <c r="L580" s="874"/>
      <c r="M580" s="874"/>
      <c r="N580" s="874"/>
      <c r="O580" s="874"/>
      <c r="P580" s="874"/>
      <c r="Q580" s="874"/>
      <c r="R580" s="874"/>
      <c r="S580" s="874"/>
      <c r="T580" s="874"/>
      <c r="U580" s="874"/>
      <c r="V580" s="874"/>
      <c r="W580" s="874"/>
      <c r="X580" s="874"/>
      <c r="Y580" s="874"/>
      <c r="Z580" s="876"/>
      <c r="AA580" s="874"/>
      <c r="AB580" s="874"/>
      <c r="AC580" s="874"/>
      <c r="AD580" s="874"/>
      <c r="AE580" s="874"/>
      <c r="AF580" s="874"/>
    </row>
    <row r="581" spans="1:32" x14ac:dyDescent="0.2">
      <c r="A581" s="872" t="s">
        <v>3403</v>
      </c>
      <c r="B581" s="874" t="s">
        <v>634</v>
      </c>
      <c r="C581" s="874" t="s">
        <v>1174</v>
      </c>
      <c r="D581" s="874" t="s">
        <v>1173</v>
      </c>
      <c r="E581" s="874"/>
      <c r="F581" s="874"/>
      <c r="G581" s="874"/>
      <c r="H581" s="874"/>
      <c r="I581" s="874"/>
      <c r="J581" s="874"/>
      <c r="K581" s="874"/>
      <c r="L581" s="874"/>
      <c r="M581" s="874"/>
      <c r="N581" s="874"/>
      <c r="O581" s="874"/>
      <c r="P581" s="874"/>
      <c r="Q581" s="874"/>
      <c r="R581" s="874"/>
      <c r="S581" s="874"/>
      <c r="T581" s="874"/>
      <c r="U581" s="874"/>
      <c r="V581" s="874"/>
      <c r="W581" s="874"/>
      <c r="X581" s="874"/>
      <c r="Y581" s="874"/>
      <c r="Z581" s="876"/>
      <c r="AA581" s="874"/>
      <c r="AB581" s="874"/>
      <c r="AC581" s="874"/>
      <c r="AD581" s="874"/>
      <c r="AE581" s="874"/>
      <c r="AF581" s="874"/>
    </row>
    <row r="582" spans="1:32" x14ac:dyDescent="0.2">
      <c r="A582" s="872" t="s">
        <v>3405</v>
      </c>
      <c r="B582" s="874" t="s">
        <v>633</v>
      </c>
      <c r="C582" s="874" t="s">
        <v>1120</v>
      </c>
      <c r="D582" s="874"/>
      <c r="E582" s="874"/>
      <c r="F582" s="874"/>
      <c r="G582" s="874"/>
      <c r="H582" s="874"/>
      <c r="I582" s="874"/>
      <c r="J582" s="874"/>
      <c r="K582" s="874"/>
      <c r="L582" s="874"/>
      <c r="M582" s="874"/>
      <c r="N582" s="874"/>
      <c r="O582" s="874"/>
      <c r="P582" s="874"/>
      <c r="Q582" s="874"/>
      <c r="R582" s="874"/>
      <c r="S582" s="874"/>
      <c r="T582" s="874"/>
      <c r="U582" s="874"/>
      <c r="V582" s="874"/>
      <c r="W582" s="874"/>
      <c r="X582" s="874"/>
      <c r="Y582" s="874"/>
      <c r="Z582" s="876"/>
      <c r="AA582" s="874"/>
      <c r="AB582" s="874"/>
      <c r="AC582" s="874"/>
      <c r="AD582" s="874"/>
      <c r="AE582" s="874"/>
      <c r="AF582" s="874"/>
    </row>
    <row r="583" spans="1:32" x14ac:dyDescent="0.2">
      <c r="A583" s="872" t="s">
        <v>3406</v>
      </c>
      <c r="B583" s="874" t="s">
        <v>636</v>
      </c>
      <c r="C583" s="874" t="s">
        <v>1172</v>
      </c>
      <c r="D583" s="874"/>
      <c r="E583" s="874"/>
      <c r="F583" s="874"/>
      <c r="G583" s="874"/>
      <c r="H583" s="874"/>
      <c r="I583" s="874"/>
      <c r="J583" s="874"/>
      <c r="K583" s="874"/>
      <c r="L583" s="874"/>
      <c r="M583" s="874"/>
      <c r="N583" s="874"/>
      <c r="O583" s="874"/>
      <c r="P583" s="874"/>
      <c r="Q583" s="874"/>
      <c r="R583" s="874"/>
      <c r="S583" s="874"/>
      <c r="T583" s="874"/>
      <c r="U583" s="874"/>
      <c r="V583" s="874"/>
      <c r="W583" s="874"/>
      <c r="X583" s="874"/>
      <c r="Y583" s="874"/>
      <c r="Z583" s="876"/>
      <c r="AA583" s="874"/>
      <c r="AB583" s="874"/>
      <c r="AC583" s="874"/>
      <c r="AD583" s="874"/>
      <c r="AE583" s="874"/>
      <c r="AF583" s="874"/>
    </row>
    <row r="584" spans="1:32" x14ac:dyDescent="0.2">
      <c r="A584" s="872" t="s">
        <v>3407</v>
      </c>
      <c r="B584" s="874" t="s">
        <v>68</v>
      </c>
      <c r="C584" s="874" t="s">
        <v>1580</v>
      </c>
      <c r="D584" s="874" t="s">
        <v>1579</v>
      </c>
      <c r="E584" s="874" t="s">
        <v>1578</v>
      </c>
      <c r="F584" s="874" t="s">
        <v>1577</v>
      </c>
      <c r="G584" s="874" t="s">
        <v>1576</v>
      </c>
      <c r="H584" s="874" t="s">
        <v>1575</v>
      </c>
      <c r="I584" s="874" t="s">
        <v>1574</v>
      </c>
      <c r="J584" s="874" t="s">
        <v>3627</v>
      </c>
      <c r="K584" s="874"/>
      <c r="L584" s="874"/>
      <c r="M584" s="874"/>
      <c r="N584" s="874"/>
      <c r="O584" s="874"/>
      <c r="P584" s="874"/>
      <c r="Q584" s="874"/>
      <c r="R584" s="874"/>
      <c r="S584" s="874"/>
      <c r="T584" s="874"/>
      <c r="U584" s="874"/>
      <c r="V584" s="874"/>
      <c r="W584" s="874"/>
      <c r="X584" s="874"/>
      <c r="Y584" s="874"/>
      <c r="Z584" s="876"/>
      <c r="AA584" s="874"/>
      <c r="AB584" s="874"/>
      <c r="AC584" s="874"/>
      <c r="AD584" s="874"/>
      <c r="AE584" s="874"/>
      <c r="AF584" s="874"/>
    </row>
    <row r="585" spans="1:32" x14ac:dyDescent="0.2">
      <c r="A585" s="872" t="s">
        <v>3408</v>
      </c>
      <c r="B585" s="874" t="s">
        <v>69</v>
      </c>
      <c r="C585" s="874" t="s">
        <v>1388</v>
      </c>
      <c r="D585" s="874"/>
      <c r="E585" s="874"/>
      <c r="F585" s="874"/>
      <c r="G585" s="874"/>
      <c r="H585" s="874"/>
      <c r="I585" s="874"/>
      <c r="J585" s="874"/>
      <c r="K585" s="874"/>
      <c r="L585" s="874"/>
      <c r="M585" s="874"/>
      <c r="N585" s="874"/>
      <c r="O585" s="874"/>
      <c r="P585" s="874"/>
      <c r="Q585" s="874"/>
      <c r="R585" s="874"/>
      <c r="S585" s="874"/>
      <c r="T585" s="874"/>
      <c r="U585" s="874"/>
      <c r="V585" s="874"/>
      <c r="W585" s="874"/>
      <c r="X585" s="874"/>
      <c r="Y585" s="874"/>
      <c r="Z585" s="876"/>
      <c r="AA585" s="874"/>
      <c r="AB585" s="874"/>
      <c r="AC585" s="874"/>
      <c r="AD585" s="874"/>
      <c r="AE585" s="874"/>
      <c r="AF585" s="874"/>
    </row>
    <row r="586" spans="1:32" x14ac:dyDescent="0.2">
      <c r="A586" s="872" t="s">
        <v>3409</v>
      </c>
      <c r="B586" s="874" t="s">
        <v>637</v>
      </c>
      <c r="C586" s="874" t="s">
        <v>1153</v>
      </c>
      <c r="D586" s="874" t="s">
        <v>1163</v>
      </c>
      <c r="E586" s="874" t="s">
        <v>1171</v>
      </c>
      <c r="F586" s="874" t="s">
        <v>1130</v>
      </c>
      <c r="G586" s="874"/>
      <c r="H586" s="874"/>
      <c r="I586" s="874"/>
      <c r="J586" s="874"/>
      <c r="K586" s="874"/>
      <c r="L586" s="874"/>
      <c r="M586" s="874"/>
      <c r="N586" s="874"/>
      <c r="O586" s="874"/>
      <c r="P586" s="874"/>
      <c r="Q586" s="874"/>
      <c r="R586" s="874"/>
      <c r="S586" s="874"/>
      <c r="T586" s="874"/>
      <c r="U586" s="874"/>
      <c r="V586" s="874"/>
      <c r="W586" s="874"/>
      <c r="X586" s="874"/>
      <c r="Y586" s="874"/>
      <c r="Z586" s="876"/>
      <c r="AA586" s="874"/>
      <c r="AB586" s="874"/>
      <c r="AC586" s="874"/>
      <c r="AD586" s="874"/>
      <c r="AE586" s="874"/>
      <c r="AF586" s="874"/>
    </row>
    <row r="587" spans="1:32" x14ac:dyDescent="0.2">
      <c r="A587" s="872" t="s">
        <v>3410</v>
      </c>
      <c r="B587" s="874" t="s">
        <v>638</v>
      </c>
      <c r="C587" s="874" t="s">
        <v>1133</v>
      </c>
      <c r="D587" s="874" t="s">
        <v>1130</v>
      </c>
      <c r="E587" s="874" t="s">
        <v>1132</v>
      </c>
      <c r="F587" s="874" t="s">
        <v>1170</v>
      </c>
      <c r="G587" s="874" t="s">
        <v>1153</v>
      </c>
      <c r="H587" s="874" t="s">
        <v>2441</v>
      </c>
      <c r="I587" s="874"/>
      <c r="J587" s="874"/>
      <c r="K587" s="874"/>
      <c r="L587" s="874"/>
      <c r="M587" s="874"/>
      <c r="N587" s="874"/>
      <c r="O587" s="874"/>
      <c r="P587" s="874"/>
      <c r="Q587" s="874"/>
      <c r="R587" s="874"/>
      <c r="S587" s="874"/>
      <c r="T587" s="874"/>
      <c r="U587" s="874"/>
      <c r="V587" s="874"/>
      <c r="W587" s="874"/>
      <c r="X587" s="874"/>
      <c r="Y587" s="874"/>
      <c r="Z587" s="876"/>
      <c r="AA587" s="874"/>
      <c r="AB587" s="874"/>
      <c r="AC587" s="874"/>
      <c r="AD587" s="874"/>
      <c r="AE587" s="874"/>
      <c r="AF587" s="874"/>
    </row>
    <row r="588" spans="1:32" x14ac:dyDescent="0.2">
      <c r="A588" s="872" t="s">
        <v>3411</v>
      </c>
      <c r="B588" s="874" t="s">
        <v>70</v>
      </c>
      <c r="C588" s="874" t="s">
        <v>1545</v>
      </c>
      <c r="D588" s="874" t="s">
        <v>1172</v>
      </c>
      <c r="E588" s="874" t="s">
        <v>1123</v>
      </c>
      <c r="F588" s="874" t="s">
        <v>1132</v>
      </c>
      <c r="G588" s="874" t="s">
        <v>1484</v>
      </c>
      <c r="H588" s="874" t="s">
        <v>1228</v>
      </c>
      <c r="I588" s="874" t="s">
        <v>1113</v>
      </c>
      <c r="J588" s="874"/>
      <c r="K588" s="874"/>
      <c r="L588" s="874"/>
      <c r="M588" s="874"/>
      <c r="N588" s="874"/>
      <c r="O588" s="874"/>
      <c r="P588" s="874"/>
      <c r="Q588" s="874"/>
      <c r="R588" s="874"/>
      <c r="S588" s="874"/>
      <c r="T588" s="874"/>
      <c r="U588" s="874"/>
      <c r="V588" s="874"/>
      <c r="W588" s="874"/>
      <c r="X588" s="874"/>
      <c r="Y588" s="874"/>
      <c r="Z588" s="876"/>
      <c r="AA588" s="874"/>
      <c r="AB588" s="874"/>
      <c r="AC588" s="874"/>
      <c r="AD588" s="874"/>
      <c r="AE588" s="874"/>
      <c r="AF588" s="874"/>
    </row>
    <row r="589" spans="1:32" x14ac:dyDescent="0.2">
      <c r="A589" s="872" t="s">
        <v>3412</v>
      </c>
      <c r="B589" s="874" t="s">
        <v>150</v>
      </c>
      <c r="C589" s="874" t="s">
        <v>1220</v>
      </c>
      <c r="D589" s="874"/>
      <c r="E589" s="874"/>
      <c r="F589" s="874"/>
      <c r="G589" s="874"/>
      <c r="H589" s="874"/>
      <c r="I589" s="874"/>
      <c r="J589" s="874"/>
      <c r="K589" s="874"/>
      <c r="L589" s="874"/>
      <c r="M589" s="874"/>
      <c r="N589" s="874"/>
      <c r="O589" s="874"/>
      <c r="P589" s="874"/>
      <c r="Q589" s="874"/>
      <c r="R589" s="874"/>
      <c r="S589" s="874"/>
      <c r="T589" s="874"/>
      <c r="U589" s="874"/>
      <c r="V589" s="874"/>
      <c r="W589" s="874"/>
      <c r="X589" s="874"/>
      <c r="Y589" s="874"/>
      <c r="Z589" s="876"/>
      <c r="AA589" s="874"/>
      <c r="AB589" s="874"/>
      <c r="AC589" s="874"/>
      <c r="AD589" s="874"/>
      <c r="AE589" s="874"/>
      <c r="AF589" s="874"/>
    </row>
    <row r="590" spans="1:32" x14ac:dyDescent="0.2">
      <c r="A590" s="872" t="s">
        <v>3413</v>
      </c>
      <c r="B590" s="874" t="s">
        <v>639</v>
      </c>
      <c r="C590" s="874" t="s">
        <v>1167</v>
      </c>
      <c r="D590" s="874" t="s">
        <v>1137</v>
      </c>
      <c r="E590" s="874" t="s">
        <v>1130</v>
      </c>
      <c r="F590" s="874"/>
      <c r="G590" s="874"/>
      <c r="H590" s="874"/>
      <c r="I590" s="874"/>
      <c r="J590" s="874"/>
      <c r="K590" s="874"/>
      <c r="L590" s="874"/>
      <c r="M590" s="874"/>
      <c r="N590" s="874"/>
      <c r="O590" s="874"/>
      <c r="P590" s="874"/>
      <c r="Q590" s="874"/>
      <c r="R590" s="874"/>
      <c r="S590" s="874"/>
      <c r="T590" s="874"/>
      <c r="U590" s="874"/>
      <c r="V590" s="874"/>
      <c r="W590" s="874"/>
      <c r="X590" s="874"/>
      <c r="Y590" s="874"/>
      <c r="Z590" s="876"/>
      <c r="AA590" s="874"/>
      <c r="AB590" s="874"/>
      <c r="AC590" s="874"/>
      <c r="AD590" s="874"/>
      <c r="AE590" s="874"/>
      <c r="AF590" s="874"/>
    </row>
    <row r="591" spans="1:32" x14ac:dyDescent="0.2">
      <c r="A591" s="872" t="s">
        <v>3414</v>
      </c>
      <c r="B591" s="874" t="s">
        <v>640</v>
      </c>
      <c r="C591" s="874" t="s">
        <v>1154</v>
      </c>
      <c r="D591" s="874"/>
      <c r="E591" s="874"/>
      <c r="F591" s="874"/>
      <c r="G591" s="874"/>
      <c r="H591" s="874"/>
      <c r="I591" s="874"/>
      <c r="J591" s="874"/>
      <c r="K591" s="874"/>
      <c r="L591" s="874"/>
      <c r="M591" s="874"/>
      <c r="N591" s="874"/>
      <c r="O591" s="874"/>
      <c r="P591" s="874"/>
      <c r="Q591" s="874"/>
      <c r="R591" s="874"/>
      <c r="S591" s="874"/>
      <c r="T591" s="874"/>
      <c r="U591" s="874"/>
      <c r="V591" s="874"/>
      <c r="W591" s="874"/>
      <c r="X591" s="874"/>
      <c r="Y591" s="874"/>
      <c r="Z591" s="876"/>
      <c r="AA591" s="874"/>
      <c r="AB591" s="874"/>
      <c r="AC591" s="874"/>
      <c r="AD591" s="874"/>
      <c r="AE591" s="874"/>
      <c r="AF591" s="874"/>
    </row>
    <row r="592" spans="1:32" x14ac:dyDescent="0.2">
      <c r="A592" s="872" t="s">
        <v>3415</v>
      </c>
      <c r="B592" s="874" t="s">
        <v>71</v>
      </c>
      <c r="C592" s="874" t="s">
        <v>1545</v>
      </c>
      <c r="D592" s="874" t="s">
        <v>1172</v>
      </c>
      <c r="E592" s="874" t="s">
        <v>1228</v>
      </c>
      <c r="F592" s="874" t="s">
        <v>1573</v>
      </c>
      <c r="G592" s="874" t="s">
        <v>1213</v>
      </c>
      <c r="H592" s="874" t="s">
        <v>1541</v>
      </c>
      <c r="I592" s="874" t="s">
        <v>1539</v>
      </c>
      <c r="J592" s="874"/>
      <c r="K592" s="874"/>
      <c r="L592" s="874"/>
      <c r="M592" s="874"/>
      <c r="N592" s="874"/>
      <c r="O592" s="874"/>
      <c r="P592" s="874"/>
      <c r="Q592" s="874"/>
      <c r="R592" s="874"/>
      <c r="S592" s="874"/>
      <c r="T592" s="874"/>
      <c r="U592" s="874"/>
      <c r="V592" s="874"/>
      <c r="W592" s="874"/>
      <c r="X592" s="874"/>
      <c r="Y592" s="874"/>
      <c r="Z592" s="876"/>
      <c r="AA592" s="874"/>
      <c r="AB592" s="874"/>
      <c r="AC592" s="874"/>
      <c r="AD592" s="874"/>
      <c r="AE592" s="874"/>
      <c r="AF592" s="874"/>
    </row>
    <row r="593" spans="1:32" x14ac:dyDescent="0.2">
      <c r="A593" s="872" t="s">
        <v>3416</v>
      </c>
      <c r="B593" s="874" t="s">
        <v>151</v>
      </c>
      <c r="C593" s="874" t="s">
        <v>1220</v>
      </c>
      <c r="D593" s="874"/>
      <c r="E593" s="874"/>
      <c r="F593" s="874"/>
      <c r="G593" s="874"/>
      <c r="H593" s="874"/>
      <c r="I593" s="874"/>
      <c r="J593" s="874"/>
      <c r="K593" s="874"/>
      <c r="L593" s="874"/>
      <c r="M593" s="874"/>
      <c r="N593" s="874"/>
      <c r="O593" s="874"/>
      <c r="P593" s="874"/>
      <c r="Q593" s="874"/>
      <c r="R593" s="874"/>
      <c r="S593" s="874"/>
      <c r="T593" s="874"/>
      <c r="U593" s="874"/>
      <c r="V593" s="874"/>
      <c r="W593" s="874"/>
      <c r="X593" s="874"/>
      <c r="Y593" s="874"/>
      <c r="Z593" s="876"/>
      <c r="AA593" s="874"/>
      <c r="AB593" s="874"/>
      <c r="AC593" s="874"/>
      <c r="AD593" s="874"/>
      <c r="AE593" s="874"/>
      <c r="AF593" s="874"/>
    </row>
    <row r="594" spans="1:32" x14ac:dyDescent="0.2">
      <c r="A594" s="872" t="s">
        <v>3417</v>
      </c>
      <c r="B594" s="874" t="s">
        <v>642</v>
      </c>
      <c r="C594" s="874" t="s">
        <v>1127</v>
      </c>
      <c r="D594" s="874" t="s">
        <v>1154</v>
      </c>
      <c r="E594" s="874" t="s">
        <v>1123</v>
      </c>
      <c r="F594" s="874" t="s">
        <v>1168</v>
      </c>
      <c r="G594" s="874" t="s">
        <v>1167</v>
      </c>
      <c r="H594" s="874" t="s">
        <v>2532</v>
      </c>
      <c r="I594" s="874"/>
      <c r="J594" s="874"/>
      <c r="K594" s="874"/>
      <c r="L594" s="874"/>
      <c r="M594" s="874"/>
      <c r="N594" s="874"/>
      <c r="O594" s="874"/>
      <c r="P594" s="874"/>
      <c r="Q594" s="874"/>
      <c r="R594" s="874"/>
      <c r="S594" s="874"/>
      <c r="T594" s="874"/>
      <c r="U594" s="874"/>
      <c r="V594" s="874"/>
      <c r="W594" s="874"/>
      <c r="X594" s="874"/>
      <c r="Y594" s="874"/>
      <c r="Z594" s="876"/>
      <c r="AA594" s="874"/>
      <c r="AB594" s="874"/>
      <c r="AC594" s="874"/>
      <c r="AD594" s="874"/>
      <c r="AE594" s="874"/>
      <c r="AF594" s="874"/>
    </row>
    <row r="595" spans="1:32" x14ac:dyDescent="0.2">
      <c r="A595" s="872" t="s">
        <v>3418</v>
      </c>
      <c r="B595" s="874" t="s">
        <v>641</v>
      </c>
      <c r="C595" s="874" t="s">
        <v>1153</v>
      </c>
      <c r="D595" s="874"/>
      <c r="E595" s="874"/>
      <c r="F595" s="874"/>
      <c r="G595" s="874"/>
      <c r="H595" s="874"/>
      <c r="I595" s="874"/>
      <c r="J595" s="874"/>
      <c r="K595" s="874"/>
      <c r="L595" s="874"/>
      <c r="M595" s="874"/>
      <c r="N595" s="874"/>
      <c r="O595" s="874"/>
      <c r="P595" s="874"/>
      <c r="Q595" s="874"/>
      <c r="R595" s="874"/>
      <c r="S595" s="874"/>
      <c r="T595" s="874"/>
      <c r="U595" s="874"/>
      <c r="V595" s="874"/>
      <c r="W595" s="874"/>
      <c r="X595" s="874"/>
      <c r="Y595" s="874"/>
      <c r="Z595" s="876"/>
      <c r="AA595" s="874"/>
      <c r="AB595" s="874"/>
      <c r="AC595" s="874"/>
      <c r="AD595" s="874"/>
      <c r="AE595" s="874"/>
      <c r="AF595" s="874"/>
    </row>
    <row r="596" spans="1:32" x14ac:dyDescent="0.2">
      <c r="A596" s="872" t="s">
        <v>3420</v>
      </c>
      <c r="B596" s="874" t="s">
        <v>72</v>
      </c>
      <c r="C596" s="874" t="s">
        <v>1572</v>
      </c>
      <c r="D596" s="874"/>
      <c r="E596" s="874"/>
      <c r="F596" s="874"/>
      <c r="G596" s="874"/>
      <c r="H596" s="874"/>
      <c r="I596" s="874"/>
      <c r="J596" s="874"/>
      <c r="K596" s="874"/>
      <c r="L596" s="874"/>
      <c r="M596" s="874"/>
      <c r="N596" s="874"/>
      <c r="O596" s="874"/>
      <c r="P596" s="874"/>
      <c r="Q596" s="874"/>
      <c r="R596" s="874"/>
      <c r="S596" s="874"/>
      <c r="T596" s="874"/>
      <c r="U596" s="874"/>
      <c r="V596" s="874"/>
      <c r="W596" s="874"/>
      <c r="X596" s="874"/>
      <c r="Y596" s="874"/>
      <c r="Z596" s="876"/>
      <c r="AA596" s="874"/>
      <c r="AB596" s="874"/>
      <c r="AC596" s="874"/>
      <c r="AD596" s="874"/>
      <c r="AE596" s="874"/>
      <c r="AF596" s="874"/>
    </row>
    <row r="597" spans="1:32" x14ac:dyDescent="0.2">
      <c r="A597" s="872" t="s">
        <v>3421</v>
      </c>
      <c r="B597" s="874" t="s">
        <v>152</v>
      </c>
      <c r="C597" s="874" t="s">
        <v>1153</v>
      </c>
      <c r="D597" s="874" t="s">
        <v>1170</v>
      </c>
      <c r="E597" s="874"/>
      <c r="F597" s="874"/>
      <c r="G597" s="874"/>
      <c r="H597" s="874"/>
      <c r="I597" s="874"/>
      <c r="J597" s="874"/>
      <c r="K597" s="874"/>
      <c r="L597" s="874"/>
      <c r="M597" s="874"/>
      <c r="N597" s="874"/>
      <c r="O597" s="874"/>
      <c r="P597" s="874"/>
      <c r="Q597" s="874"/>
      <c r="R597" s="874"/>
      <c r="S597" s="874"/>
      <c r="T597" s="874"/>
      <c r="U597" s="874"/>
      <c r="V597" s="874"/>
      <c r="W597" s="874"/>
      <c r="X597" s="874"/>
      <c r="Y597" s="874"/>
      <c r="Z597" s="876"/>
      <c r="AA597" s="874"/>
      <c r="AB597" s="874"/>
      <c r="AC597" s="874"/>
      <c r="AD597" s="874"/>
      <c r="AE597" s="874"/>
      <c r="AF597" s="874"/>
    </row>
    <row r="598" spans="1:32" x14ac:dyDescent="0.2">
      <c r="A598" s="872" t="s">
        <v>3422</v>
      </c>
      <c r="B598" s="874" t="s">
        <v>153</v>
      </c>
      <c r="C598" s="874" t="s">
        <v>1132</v>
      </c>
      <c r="D598" s="874"/>
      <c r="E598" s="874"/>
      <c r="F598" s="874"/>
      <c r="G598" s="874"/>
      <c r="H598" s="874"/>
      <c r="I598" s="874"/>
      <c r="J598" s="874"/>
      <c r="K598" s="874"/>
      <c r="L598" s="874"/>
      <c r="M598" s="874"/>
      <c r="N598" s="874"/>
      <c r="O598" s="874"/>
      <c r="P598" s="874"/>
      <c r="Q598" s="874"/>
      <c r="R598" s="874"/>
      <c r="S598" s="874"/>
      <c r="T598" s="874"/>
      <c r="U598" s="874"/>
      <c r="V598" s="874"/>
      <c r="W598" s="874"/>
      <c r="X598" s="874"/>
      <c r="Y598" s="874"/>
      <c r="Z598" s="876"/>
      <c r="AA598" s="874"/>
      <c r="AB598" s="874"/>
      <c r="AC598" s="874"/>
      <c r="AD598" s="874"/>
      <c r="AE598" s="874"/>
      <c r="AF598" s="874"/>
    </row>
    <row r="599" spans="1:32" x14ac:dyDescent="0.2">
      <c r="A599" s="872" t="s">
        <v>3425</v>
      </c>
      <c r="B599" s="874" t="s">
        <v>75</v>
      </c>
      <c r="C599" s="874" t="s">
        <v>1554</v>
      </c>
      <c r="D599" s="874" t="s">
        <v>1553</v>
      </c>
      <c r="E599" s="874" t="s">
        <v>1552</v>
      </c>
      <c r="F599" s="874"/>
      <c r="G599" s="874"/>
      <c r="H599" s="874"/>
      <c r="I599" s="874"/>
      <c r="J599" s="874"/>
      <c r="K599" s="874"/>
      <c r="L599" s="874"/>
      <c r="M599" s="874"/>
      <c r="N599" s="874"/>
      <c r="O599" s="874"/>
      <c r="P599" s="874"/>
      <c r="Q599" s="874"/>
      <c r="R599" s="874"/>
      <c r="S599" s="874"/>
      <c r="T599" s="874"/>
      <c r="U599" s="874"/>
      <c r="V599" s="874"/>
      <c r="W599" s="874"/>
      <c r="X599" s="874"/>
      <c r="Y599" s="874"/>
      <c r="Z599" s="876"/>
      <c r="AA599" s="874"/>
      <c r="AB599" s="874"/>
      <c r="AC599" s="874"/>
      <c r="AD599" s="874"/>
      <c r="AE599" s="874"/>
      <c r="AF599" s="874"/>
    </row>
    <row r="600" spans="1:32" x14ac:dyDescent="0.2">
      <c r="A600" s="872" t="s">
        <v>3426</v>
      </c>
      <c r="B600" s="874" t="s">
        <v>73</v>
      </c>
      <c r="C600" s="874" t="s">
        <v>1172</v>
      </c>
      <c r="D600" s="874"/>
      <c r="E600" s="874"/>
      <c r="F600" s="874"/>
      <c r="G600" s="874"/>
      <c r="H600" s="874"/>
      <c r="I600" s="874"/>
      <c r="J600" s="874"/>
      <c r="K600" s="874"/>
      <c r="L600" s="874"/>
      <c r="M600" s="874"/>
      <c r="N600" s="874"/>
      <c r="O600" s="874"/>
      <c r="P600" s="874"/>
      <c r="Q600" s="874"/>
      <c r="R600" s="874"/>
      <c r="S600" s="874"/>
      <c r="T600" s="874"/>
      <c r="U600" s="874"/>
      <c r="V600" s="874"/>
      <c r="W600" s="874"/>
      <c r="X600" s="874"/>
      <c r="Y600" s="874"/>
      <c r="Z600" s="876"/>
      <c r="AA600" s="874"/>
      <c r="AB600" s="874"/>
      <c r="AC600" s="874"/>
      <c r="AD600" s="874"/>
      <c r="AE600" s="874"/>
      <c r="AF600" s="874"/>
    </row>
    <row r="601" spans="1:32" x14ac:dyDescent="0.2">
      <c r="A601" s="872" t="s">
        <v>3427</v>
      </c>
      <c r="B601" s="874" t="s">
        <v>74</v>
      </c>
      <c r="C601" s="874" t="s">
        <v>1571</v>
      </c>
      <c r="D601" s="874" t="s">
        <v>1570</v>
      </c>
      <c r="E601" s="874" t="s">
        <v>1569</v>
      </c>
      <c r="F601" s="874" t="s">
        <v>1568</v>
      </c>
      <c r="G601" s="874" t="s">
        <v>1567</v>
      </c>
      <c r="H601" s="874" t="s">
        <v>1554</v>
      </c>
      <c r="I601" s="874" t="s">
        <v>1566</v>
      </c>
      <c r="J601" s="874" t="s">
        <v>1565</v>
      </c>
      <c r="K601" s="874" t="s">
        <v>1564</v>
      </c>
      <c r="L601" s="874" t="s">
        <v>1563</v>
      </c>
      <c r="M601" s="874" t="s">
        <v>1562</v>
      </c>
      <c r="N601" s="874" t="s">
        <v>1561</v>
      </c>
      <c r="O601" s="874" t="s">
        <v>1560</v>
      </c>
      <c r="P601" s="874" t="s">
        <v>1559</v>
      </c>
      <c r="Q601" s="874" t="s">
        <v>1558</v>
      </c>
      <c r="R601" s="874" t="s">
        <v>1557</v>
      </c>
      <c r="S601" s="874" t="s">
        <v>1556</v>
      </c>
      <c r="T601" s="874" t="s">
        <v>1555</v>
      </c>
      <c r="U601" s="874" t="s">
        <v>2459</v>
      </c>
      <c r="V601" s="874"/>
      <c r="W601" s="874"/>
      <c r="X601" s="874"/>
      <c r="Y601" s="874"/>
      <c r="Z601" s="876"/>
      <c r="AA601" s="874"/>
      <c r="AB601" s="874"/>
      <c r="AC601" s="874"/>
      <c r="AD601" s="874"/>
      <c r="AE601" s="874"/>
      <c r="AF601" s="874"/>
    </row>
    <row r="602" spans="1:32" x14ac:dyDescent="0.2">
      <c r="A602" s="872" t="s">
        <v>3428</v>
      </c>
      <c r="B602" s="874" t="s">
        <v>154</v>
      </c>
      <c r="C602" s="874" t="s">
        <v>1281</v>
      </c>
      <c r="D602" s="874" t="s">
        <v>1500</v>
      </c>
      <c r="E602" s="874" t="s">
        <v>1499</v>
      </c>
      <c r="F602" s="874" t="s">
        <v>1113</v>
      </c>
      <c r="G602" s="874"/>
      <c r="H602" s="874"/>
      <c r="I602" s="874"/>
      <c r="J602" s="874"/>
      <c r="K602" s="874"/>
      <c r="L602" s="874"/>
      <c r="M602" s="874"/>
      <c r="N602" s="874"/>
      <c r="O602" s="874"/>
      <c r="P602" s="874"/>
      <c r="Q602" s="874"/>
      <c r="R602" s="874"/>
      <c r="S602" s="874"/>
      <c r="T602" s="874"/>
      <c r="U602" s="874"/>
      <c r="V602" s="874"/>
      <c r="W602" s="874"/>
      <c r="X602" s="874"/>
      <c r="Y602" s="874"/>
      <c r="Z602" s="876"/>
      <c r="AA602" s="874"/>
      <c r="AB602" s="874"/>
      <c r="AC602" s="874"/>
      <c r="AD602" s="874"/>
      <c r="AE602" s="874"/>
      <c r="AF602" s="874"/>
    </row>
    <row r="603" spans="1:32" x14ac:dyDescent="0.2">
      <c r="A603" s="872" t="s">
        <v>3429</v>
      </c>
      <c r="B603" s="874" t="s">
        <v>155</v>
      </c>
      <c r="C603" s="874" t="s">
        <v>1147</v>
      </c>
      <c r="D603" s="874"/>
      <c r="E603" s="874"/>
      <c r="F603" s="874"/>
      <c r="G603" s="874"/>
      <c r="H603" s="874"/>
      <c r="I603" s="874"/>
      <c r="J603" s="874"/>
      <c r="K603" s="874"/>
      <c r="L603" s="874"/>
      <c r="M603" s="874"/>
      <c r="N603" s="874"/>
      <c r="O603" s="874"/>
      <c r="P603" s="874"/>
      <c r="Q603" s="874"/>
      <c r="R603" s="874"/>
      <c r="S603" s="874"/>
      <c r="T603" s="874"/>
      <c r="U603" s="874"/>
      <c r="V603" s="874"/>
      <c r="W603" s="874"/>
      <c r="X603" s="874"/>
      <c r="Y603" s="874"/>
      <c r="Z603" s="876"/>
      <c r="AA603" s="874"/>
      <c r="AB603" s="874"/>
      <c r="AC603" s="874"/>
      <c r="AD603" s="874"/>
      <c r="AE603" s="874"/>
      <c r="AF603" s="874"/>
    </row>
    <row r="604" spans="1:32" x14ac:dyDescent="0.2">
      <c r="A604" s="872" t="s">
        <v>3430</v>
      </c>
      <c r="B604" s="874" t="s">
        <v>157</v>
      </c>
      <c r="C604" s="874" t="s">
        <v>2202</v>
      </c>
      <c r="D604" s="874" t="s">
        <v>1539</v>
      </c>
      <c r="E604" s="874"/>
      <c r="F604" s="874"/>
      <c r="G604" s="874"/>
      <c r="H604" s="874"/>
      <c r="I604" s="874"/>
      <c r="J604" s="874"/>
      <c r="K604" s="874"/>
      <c r="L604" s="874"/>
      <c r="M604" s="874"/>
      <c r="N604" s="874"/>
      <c r="O604" s="874"/>
      <c r="P604" s="874"/>
      <c r="Q604" s="874"/>
      <c r="R604" s="874"/>
      <c r="S604" s="874"/>
      <c r="T604" s="874"/>
      <c r="U604" s="874"/>
      <c r="V604" s="874"/>
      <c r="W604" s="874"/>
      <c r="X604" s="874"/>
      <c r="Y604" s="874"/>
      <c r="Z604" s="876"/>
      <c r="AA604" s="874"/>
      <c r="AB604" s="874"/>
      <c r="AC604" s="874"/>
      <c r="AD604" s="874"/>
      <c r="AE604" s="874"/>
      <c r="AF604" s="874"/>
    </row>
    <row r="605" spans="1:32" x14ac:dyDescent="0.2">
      <c r="A605" s="872" t="s">
        <v>3431</v>
      </c>
      <c r="B605" s="874" t="s">
        <v>156</v>
      </c>
      <c r="C605" s="874" t="s">
        <v>1153</v>
      </c>
      <c r="D605" s="874" t="s">
        <v>1142</v>
      </c>
      <c r="E605" s="874"/>
      <c r="F605" s="874"/>
      <c r="G605" s="874"/>
      <c r="H605" s="874"/>
      <c r="I605" s="874"/>
      <c r="J605" s="874"/>
      <c r="K605" s="874"/>
      <c r="L605" s="874"/>
      <c r="M605" s="874"/>
      <c r="N605" s="874"/>
      <c r="O605" s="874"/>
      <c r="P605" s="874"/>
      <c r="Q605" s="874"/>
      <c r="R605" s="874"/>
      <c r="S605" s="874"/>
      <c r="T605" s="874"/>
      <c r="U605" s="874"/>
      <c r="V605" s="874"/>
      <c r="W605" s="874"/>
      <c r="X605" s="874"/>
      <c r="Y605" s="874"/>
      <c r="Z605" s="876"/>
      <c r="AA605" s="874"/>
      <c r="AB605" s="874"/>
      <c r="AC605" s="874"/>
      <c r="AD605" s="874"/>
      <c r="AE605" s="874"/>
      <c r="AF605" s="874"/>
    </row>
    <row r="606" spans="1:32" x14ac:dyDescent="0.2">
      <c r="A606" s="872" t="s">
        <v>3432</v>
      </c>
      <c r="B606" s="874" t="s">
        <v>645</v>
      </c>
      <c r="C606" s="874" t="s">
        <v>2542</v>
      </c>
      <c r="D606" s="874" t="s">
        <v>3792</v>
      </c>
      <c r="E606" s="874"/>
      <c r="F606" s="874"/>
      <c r="G606" s="874"/>
      <c r="H606" s="874"/>
      <c r="I606" s="874"/>
      <c r="J606" s="874"/>
      <c r="K606" s="874"/>
      <c r="L606" s="874"/>
      <c r="M606" s="874"/>
      <c r="N606" s="874"/>
      <c r="O606" s="874"/>
      <c r="P606" s="874"/>
      <c r="Q606" s="874"/>
      <c r="R606" s="874"/>
      <c r="S606" s="874"/>
      <c r="T606" s="874"/>
      <c r="U606" s="874"/>
      <c r="V606" s="874"/>
      <c r="W606" s="874"/>
      <c r="X606" s="874"/>
      <c r="Y606" s="874"/>
      <c r="Z606" s="876"/>
      <c r="AA606" s="874"/>
      <c r="AB606" s="874"/>
      <c r="AC606" s="874"/>
      <c r="AD606" s="874"/>
      <c r="AE606" s="874"/>
      <c r="AF606" s="874"/>
    </row>
    <row r="607" spans="1:32" x14ac:dyDescent="0.2">
      <c r="A607" s="872" t="s">
        <v>3434</v>
      </c>
      <c r="B607" s="874" t="s">
        <v>646</v>
      </c>
      <c r="C607" s="874" t="s">
        <v>1113</v>
      </c>
      <c r="D607" s="874"/>
      <c r="E607" s="874"/>
      <c r="F607" s="874"/>
      <c r="G607" s="874"/>
      <c r="H607" s="874"/>
      <c r="I607" s="874"/>
      <c r="J607" s="874"/>
      <c r="K607" s="874"/>
      <c r="L607" s="874"/>
      <c r="M607" s="874"/>
      <c r="N607" s="874"/>
      <c r="O607" s="874"/>
      <c r="P607" s="874"/>
      <c r="Q607" s="874"/>
      <c r="R607" s="874"/>
      <c r="S607" s="874"/>
      <c r="T607" s="874"/>
      <c r="U607" s="874"/>
      <c r="V607" s="874"/>
      <c r="W607" s="874"/>
      <c r="X607" s="874"/>
      <c r="Y607" s="874"/>
      <c r="Z607" s="876"/>
      <c r="AA607" s="874"/>
      <c r="AB607" s="874"/>
      <c r="AC607" s="874"/>
      <c r="AD607" s="874"/>
      <c r="AE607" s="874"/>
      <c r="AF607" s="874"/>
    </row>
    <row r="608" spans="1:32" x14ac:dyDescent="0.2">
      <c r="A608" s="872" t="s">
        <v>3435</v>
      </c>
      <c r="B608" s="874" t="s">
        <v>664</v>
      </c>
      <c r="C608" s="874" t="s">
        <v>1147</v>
      </c>
      <c r="D608" s="874"/>
      <c r="E608" s="874"/>
      <c r="F608" s="874"/>
      <c r="G608" s="874"/>
      <c r="H608" s="874"/>
      <c r="I608" s="874"/>
      <c r="J608" s="874"/>
      <c r="K608" s="874"/>
      <c r="L608" s="874"/>
      <c r="M608" s="874"/>
      <c r="N608" s="874"/>
      <c r="O608" s="874"/>
      <c r="P608" s="874"/>
      <c r="Q608" s="874"/>
      <c r="R608" s="874"/>
      <c r="S608" s="874"/>
      <c r="T608" s="874"/>
      <c r="U608" s="874"/>
      <c r="V608" s="874"/>
      <c r="W608" s="874"/>
      <c r="X608" s="874"/>
      <c r="Y608" s="874"/>
      <c r="Z608" s="876"/>
      <c r="AA608" s="874"/>
      <c r="AB608" s="874"/>
      <c r="AC608" s="874"/>
      <c r="AD608" s="874"/>
      <c r="AE608" s="874"/>
      <c r="AF608" s="874"/>
    </row>
    <row r="609" spans="1:32" x14ac:dyDescent="0.2">
      <c r="A609" s="872" t="s">
        <v>3436</v>
      </c>
      <c r="B609" s="874" t="s">
        <v>647</v>
      </c>
      <c r="C609" s="874" t="s">
        <v>1122</v>
      </c>
      <c r="D609" s="874" t="s">
        <v>1165</v>
      </c>
      <c r="E609" s="874" t="s">
        <v>1164</v>
      </c>
      <c r="F609" s="874" t="s">
        <v>1132</v>
      </c>
      <c r="G609" s="874" t="s">
        <v>1134</v>
      </c>
      <c r="H609" s="874"/>
      <c r="I609" s="874"/>
      <c r="J609" s="874"/>
      <c r="K609" s="874"/>
      <c r="L609" s="874"/>
      <c r="M609" s="874"/>
      <c r="N609" s="874"/>
      <c r="O609" s="874"/>
      <c r="P609" s="874"/>
      <c r="Q609" s="874"/>
      <c r="R609" s="874"/>
      <c r="S609" s="874"/>
      <c r="T609" s="874"/>
      <c r="U609" s="874"/>
      <c r="V609" s="874"/>
      <c r="W609" s="874"/>
      <c r="X609" s="874"/>
      <c r="Y609" s="874"/>
      <c r="Z609" s="876"/>
      <c r="AA609" s="874"/>
      <c r="AB609" s="874"/>
      <c r="AC609" s="874"/>
      <c r="AD609" s="874"/>
      <c r="AE609" s="874"/>
      <c r="AF609" s="874"/>
    </row>
    <row r="610" spans="1:32" x14ac:dyDescent="0.2">
      <c r="A610" s="872" t="s">
        <v>3437</v>
      </c>
      <c r="B610" s="874" t="s">
        <v>650</v>
      </c>
      <c r="C610" s="874" t="s">
        <v>1162</v>
      </c>
      <c r="D610" s="874" t="s">
        <v>1151</v>
      </c>
      <c r="E610" s="874" t="s">
        <v>1161</v>
      </c>
      <c r="F610" s="874" t="s">
        <v>1160</v>
      </c>
      <c r="G610" s="874"/>
      <c r="H610" s="874"/>
      <c r="I610" s="874"/>
      <c r="J610" s="874"/>
      <c r="K610" s="874"/>
      <c r="L610" s="874"/>
      <c r="M610" s="874"/>
      <c r="N610" s="874"/>
      <c r="O610" s="874"/>
      <c r="P610" s="874"/>
      <c r="Q610" s="874"/>
      <c r="R610" s="874"/>
      <c r="S610" s="874"/>
      <c r="T610" s="874"/>
      <c r="U610" s="874"/>
      <c r="V610" s="874"/>
      <c r="W610" s="874"/>
      <c r="X610" s="874"/>
      <c r="Y610" s="874"/>
      <c r="Z610" s="876"/>
      <c r="AA610" s="874"/>
      <c r="AB610" s="874"/>
      <c r="AC610" s="874"/>
      <c r="AD610" s="874"/>
      <c r="AE610" s="874"/>
      <c r="AF610" s="874"/>
    </row>
    <row r="611" spans="1:32" x14ac:dyDescent="0.2">
      <c r="A611" s="872" t="s">
        <v>3438</v>
      </c>
      <c r="B611" s="874" t="s">
        <v>653</v>
      </c>
      <c r="C611" s="874" t="s">
        <v>1154</v>
      </c>
      <c r="D611" s="874" t="s">
        <v>1123</v>
      </c>
      <c r="E611" s="874" t="s">
        <v>1122</v>
      </c>
      <c r="F611" s="874" t="s">
        <v>1159</v>
      </c>
      <c r="G611" s="874" t="s">
        <v>1120</v>
      </c>
      <c r="H611" s="874" t="s">
        <v>1130</v>
      </c>
      <c r="I611" s="874" t="s">
        <v>1113</v>
      </c>
      <c r="J611" s="874"/>
      <c r="K611" s="874"/>
      <c r="L611" s="874"/>
      <c r="M611" s="874"/>
      <c r="N611" s="874"/>
      <c r="O611" s="874"/>
      <c r="P611" s="874"/>
      <c r="Q611" s="874"/>
      <c r="R611" s="874"/>
      <c r="S611" s="874"/>
      <c r="T611" s="874"/>
      <c r="U611" s="874"/>
      <c r="V611" s="874"/>
      <c r="W611" s="874"/>
      <c r="X611" s="874"/>
      <c r="Y611" s="874"/>
      <c r="Z611" s="876"/>
      <c r="AA611" s="874"/>
      <c r="AB611" s="874"/>
      <c r="AC611" s="874"/>
      <c r="AD611" s="874"/>
      <c r="AE611" s="874"/>
      <c r="AF611" s="874"/>
    </row>
    <row r="612" spans="1:32" x14ac:dyDescent="0.2">
      <c r="A612" s="872" t="s">
        <v>3439</v>
      </c>
      <c r="B612" s="874" t="s">
        <v>656</v>
      </c>
      <c r="C612" s="874" t="s">
        <v>3661</v>
      </c>
      <c r="D612" s="874"/>
      <c r="E612" s="874"/>
      <c r="F612" s="874"/>
      <c r="G612" s="874"/>
      <c r="H612" s="874"/>
      <c r="I612" s="874"/>
      <c r="J612" s="874"/>
      <c r="K612" s="874"/>
      <c r="L612" s="874"/>
      <c r="M612" s="874"/>
      <c r="N612" s="874"/>
      <c r="O612" s="874"/>
      <c r="P612" s="874"/>
      <c r="Q612" s="874"/>
      <c r="R612" s="874"/>
      <c r="S612" s="874"/>
      <c r="T612" s="874"/>
      <c r="U612" s="874"/>
      <c r="V612" s="874"/>
      <c r="W612" s="874"/>
      <c r="X612" s="874"/>
      <c r="Y612" s="874"/>
      <c r="Z612" s="876"/>
      <c r="AA612" s="874"/>
      <c r="AB612" s="874"/>
      <c r="AC612" s="874"/>
      <c r="AD612" s="874"/>
      <c r="AE612" s="874"/>
      <c r="AF612" s="874"/>
    </row>
    <row r="613" spans="1:32" x14ac:dyDescent="0.2">
      <c r="A613" s="872" t="s">
        <v>3440</v>
      </c>
      <c r="B613" s="874" t="s">
        <v>658</v>
      </c>
      <c r="C613" s="874" t="s">
        <v>1157</v>
      </c>
      <c r="D613" s="874" t="s">
        <v>1172</v>
      </c>
      <c r="E613" s="874" t="s">
        <v>1155</v>
      </c>
      <c r="F613" s="874"/>
      <c r="G613" s="874"/>
      <c r="H613" s="874"/>
      <c r="I613" s="874"/>
      <c r="J613" s="874"/>
      <c r="K613" s="874"/>
      <c r="L613" s="874"/>
      <c r="M613" s="874"/>
      <c r="N613" s="874"/>
      <c r="O613" s="874"/>
      <c r="P613" s="874"/>
      <c r="Q613" s="874"/>
      <c r="R613" s="874"/>
      <c r="S613" s="874"/>
      <c r="T613" s="874"/>
      <c r="U613" s="874"/>
      <c r="V613" s="874"/>
      <c r="W613" s="874"/>
      <c r="X613" s="874"/>
      <c r="Y613" s="874"/>
      <c r="Z613" s="876"/>
      <c r="AA613" s="874"/>
      <c r="AB613" s="874"/>
      <c r="AC613" s="874"/>
      <c r="AD613" s="874"/>
      <c r="AE613" s="874"/>
      <c r="AF613" s="874"/>
    </row>
    <row r="614" spans="1:32" x14ac:dyDescent="0.2">
      <c r="A614" s="872" t="s">
        <v>3441</v>
      </c>
      <c r="B614" s="874" t="s">
        <v>659</v>
      </c>
      <c r="C614" s="874" t="s">
        <v>1132</v>
      </c>
      <c r="D614" s="874"/>
      <c r="E614" s="874"/>
      <c r="F614" s="874"/>
      <c r="G614" s="874"/>
      <c r="H614" s="874"/>
      <c r="I614" s="874"/>
      <c r="J614" s="874"/>
      <c r="K614" s="874"/>
      <c r="L614" s="874"/>
      <c r="M614" s="874"/>
      <c r="N614" s="874"/>
      <c r="O614" s="874"/>
      <c r="P614" s="874"/>
      <c r="Q614" s="874"/>
      <c r="R614" s="874"/>
      <c r="S614" s="874"/>
      <c r="T614" s="874"/>
      <c r="U614" s="874"/>
      <c r="V614" s="874"/>
      <c r="W614" s="874"/>
      <c r="X614" s="874"/>
      <c r="Y614" s="874"/>
      <c r="Z614" s="876"/>
      <c r="AA614" s="874"/>
      <c r="AB614" s="874"/>
      <c r="AC614" s="874"/>
      <c r="AD614" s="874"/>
      <c r="AE614" s="874"/>
      <c r="AF614" s="874"/>
    </row>
    <row r="615" spans="1:32" x14ac:dyDescent="0.2">
      <c r="A615" s="872" t="s">
        <v>3442</v>
      </c>
      <c r="B615" s="874" t="s">
        <v>662</v>
      </c>
      <c r="C615" s="874" t="s">
        <v>1152</v>
      </c>
      <c r="D615" s="874" t="s">
        <v>1151</v>
      </c>
      <c r="E615" s="874" t="s">
        <v>1123</v>
      </c>
      <c r="F615" s="874" t="s">
        <v>1132</v>
      </c>
      <c r="G615" s="874" t="s">
        <v>1136</v>
      </c>
      <c r="H615" s="874" t="s">
        <v>1146</v>
      </c>
      <c r="I615" s="874" t="s">
        <v>1113</v>
      </c>
      <c r="J615" s="874" t="s">
        <v>1150</v>
      </c>
      <c r="K615" s="874" t="s">
        <v>1133</v>
      </c>
      <c r="L615" s="874" t="s">
        <v>1149</v>
      </c>
      <c r="M615" s="874"/>
      <c r="N615" s="874"/>
      <c r="O615" s="874"/>
      <c r="P615" s="874"/>
      <c r="Q615" s="874"/>
      <c r="R615" s="874"/>
      <c r="S615" s="874"/>
      <c r="T615" s="874"/>
      <c r="U615" s="874"/>
      <c r="V615" s="874"/>
      <c r="W615" s="874"/>
      <c r="X615" s="874"/>
      <c r="Y615" s="874"/>
      <c r="Z615" s="876"/>
      <c r="AA615" s="874"/>
      <c r="AB615" s="874"/>
      <c r="AC615" s="874"/>
      <c r="AD615" s="874"/>
      <c r="AE615" s="874"/>
      <c r="AF615" s="874"/>
    </row>
    <row r="616" spans="1:32" x14ac:dyDescent="0.2">
      <c r="A616" s="872" t="s">
        <v>3443</v>
      </c>
      <c r="B616" s="874" t="s">
        <v>663</v>
      </c>
      <c r="C616" s="874" t="s">
        <v>1132</v>
      </c>
      <c r="D616" s="874" t="s">
        <v>1148</v>
      </c>
      <c r="E616" s="874"/>
      <c r="F616" s="874"/>
      <c r="G616" s="874"/>
      <c r="H616" s="874"/>
      <c r="I616" s="874"/>
      <c r="J616" s="874"/>
      <c r="K616" s="874"/>
      <c r="L616" s="874"/>
      <c r="M616" s="874"/>
      <c r="N616" s="874"/>
      <c r="O616" s="874"/>
      <c r="P616" s="874"/>
      <c r="Q616" s="874"/>
      <c r="R616" s="874"/>
      <c r="S616" s="874"/>
      <c r="T616" s="874"/>
      <c r="U616" s="874"/>
      <c r="V616" s="874"/>
      <c r="W616" s="874"/>
      <c r="X616" s="874"/>
      <c r="Y616" s="874"/>
      <c r="Z616" s="876"/>
      <c r="AA616" s="874"/>
      <c r="AB616" s="874"/>
      <c r="AC616" s="874"/>
      <c r="AD616" s="874"/>
      <c r="AE616" s="874"/>
      <c r="AF616" s="874"/>
    </row>
    <row r="617" spans="1:32" x14ac:dyDescent="0.2">
      <c r="A617" s="872" t="s">
        <v>3444</v>
      </c>
      <c r="B617" s="874" t="s">
        <v>660</v>
      </c>
      <c r="C617" s="874" t="s">
        <v>1154</v>
      </c>
      <c r="D617" s="874"/>
      <c r="E617" s="874"/>
      <c r="F617" s="874"/>
      <c r="G617" s="874"/>
      <c r="H617" s="874"/>
      <c r="I617" s="874"/>
      <c r="J617" s="874"/>
      <c r="K617" s="874"/>
      <c r="L617" s="874"/>
      <c r="M617" s="874"/>
      <c r="N617" s="874"/>
      <c r="O617" s="874"/>
      <c r="P617" s="874"/>
      <c r="Q617" s="874"/>
      <c r="R617" s="874"/>
      <c r="S617" s="874"/>
      <c r="T617" s="874"/>
      <c r="U617" s="874"/>
      <c r="V617" s="874"/>
      <c r="W617" s="874"/>
      <c r="X617" s="874"/>
      <c r="Y617" s="874"/>
      <c r="Z617" s="876"/>
      <c r="AA617" s="874"/>
      <c r="AB617" s="874"/>
      <c r="AC617" s="874"/>
      <c r="AD617" s="874"/>
      <c r="AE617" s="874"/>
      <c r="AF617" s="874"/>
    </row>
    <row r="618" spans="1:32" x14ac:dyDescent="0.2">
      <c r="A618" s="872" t="s">
        <v>3445</v>
      </c>
      <c r="B618" s="874" t="s">
        <v>651</v>
      </c>
      <c r="C618" s="874" t="s">
        <v>1132</v>
      </c>
      <c r="D618" s="874"/>
      <c r="E618" s="874"/>
      <c r="F618" s="874"/>
      <c r="G618" s="874"/>
      <c r="H618" s="874"/>
      <c r="I618" s="874"/>
      <c r="J618" s="874"/>
      <c r="K618" s="874"/>
      <c r="L618" s="874"/>
      <c r="M618" s="874"/>
      <c r="N618" s="874"/>
      <c r="O618" s="874"/>
      <c r="P618" s="874"/>
      <c r="Q618" s="874"/>
      <c r="R618" s="874"/>
      <c r="S618" s="874"/>
      <c r="T618" s="874"/>
      <c r="U618" s="874"/>
      <c r="V618" s="874"/>
      <c r="W618" s="874"/>
      <c r="X618" s="874"/>
      <c r="Y618" s="874"/>
      <c r="Z618" s="876"/>
      <c r="AA618" s="874"/>
      <c r="AB618" s="874"/>
      <c r="AC618" s="874"/>
      <c r="AD618" s="874"/>
      <c r="AE618" s="874"/>
      <c r="AF618" s="874"/>
    </row>
    <row r="619" spans="1:32" x14ac:dyDescent="0.2">
      <c r="A619" s="872" t="s">
        <v>3446</v>
      </c>
      <c r="B619" s="874" t="s">
        <v>652</v>
      </c>
      <c r="C619" s="874" t="s">
        <v>1151</v>
      </c>
      <c r="D619" s="874"/>
      <c r="E619" s="874"/>
      <c r="F619" s="874"/>
      <c r="G619" s="874"/>
      <c r="H619" s="874"/>
      <c r="I619" s="874"/>
      <c r="J619" s="874"/>
      <c r="K619" s="874"/>
      <c r="L619" s="874"/>
      <c r="M619" s="874"/>
      <c r="N619" s="874"/>
      <c r="O619" s="874"/>
      <c r="P619" s="874"/>
      <c r="Q619" s="874"/>
      <c r="R619" s="874"/>
      <c r="S619" s="874"/>
      <c r="T619" s="874"/>
      <c r="U619" s="874"/>
      <c r="V619" s="874"/>
      <c r="W619" s="874"/>
      <c r="X619" s="874"/>
      <c r="Y619" s="874"/>
      <c r="Z619" s="876"/>
      <c r="AA619" s="874"/>
      <c r="AB619" s="874"/>
      <c r="AC619" s="874"/>
      <c r="AD619" s="874"/>
      <c r="AE619" s="874"/>
      <c r="AF619" s="874"/>
    </row>
    <row r="620" spans="1:32" x14ac:dyDescent="0.2">
      <c r="A620" s="872" t="s">
        <v>3447</v>
      </c>
      <c r="B620" s="874" t="s">
        <v>657</v>
      </c>
      <c r="C620" s="874" t="s">
        <v>1120</v>
      </c>
      <c r="D620" s="874"/>
      <c r="E620" s="874"/>
      <c r="F620" s="874"/>
      <c r="G620" s="874"/>
      <c r="H620" s="874"/>
      <c r="I620" s="874"/>
      <c r="J620" s="874"/>
      <c r="K620" s="874"/>
      <c r="L620" s="874"/>
      <c r="M620" s="874"/>
      <c r="N620" s="874"/>
      <c r="O620" s="874"/>
      <c r="P620" s="874"/>
      <c r="Q620" s="874"/>
      <c r="R620" s="874"/>
      <c r="S620" s="874"/>
      <c r="T620" s="874"/>
      <c r="U620" s="874"/>
      <c r="V620" s="874"/>
      <c r="W620" s="874"/>
      <c r="X620" s="874"/>
      <c r="Y620" s="874"/>
      <c r="Z620" s="876"/>
      <c r="AA620" s="874"/>
      <c r="AB620" s="874"/>
      <c r="AC620" s="874"/>
      <c r="AD620" s="874"/>
      <c r="AE620" s="874"/>
      <c r="AF620" s="874"/>
    </row>
    <row r="621" spans="1:32" x14ac:dyDescent="0.2">
      <c r="A621" s="872" t="s">
        <v>3448</v>
      </c>
      <c r="B621" s="874" t="s">
        <v>665</v>
      </c>
      <c r="C621" s="874" t="s">
        <v>1146</v>
      </c>
      <c r="D621" s="874"/>
      <c r="E621" s="874"/>
      <c r="F621" s="874"/>
      <c r="G621" s="874"/>
      <c r="H621" s="874"/>
      <c r="I621" s="874"/>
      <c r="J621" s="874"/>
      <c r="K621" s="874"/>
      <c r="L621" s="874"/>
      <c r="M621" s="874"/>
      <c r="N621" s="874"/>
      <c r="O621" s="874"/>
      <c r="P621" s="874"/>
      <c r="Q621" s="874"/>
      <c r="R621" s="874"/>
      <c r="S621" s="874"/>
      <c r="T621" s="874"/>
      <c r="U621" s="874"/>
      <c r="V621" s="874"/>
      <c r="W621" s="874"/>
      <c r="X621" s="874"/>
      <c r="Y621" s="874"/>
      <c r="Z621" s="876"/>
      <c r="AA621" s="874"/>
      <c r="AB621" s="874"/>
      <c r="AC621" s="874"/>
      <c r="AD621" s="874"/>
      <c r="AE621" s="874"/>
      <c r="AF621" s="874"/>
    </row>
    <row r="622" spans="1:32" x14ac:dyDescent="0.2">
      <c r="A622" s="872" t="s">
        <v>3450</v>
      </c>
      <c r="B622" s="874" t="s">
        <v>648</v>
      </c>
      <c r="C622" s="874" t="s">
        <v>1163</v>
      </c>
      <c r="D622" s="874"/>
      <c r="E622" s="874"/>
      <c r="F622" s="874"/>
      <c r="G622" s="874"/>
      <c r="H622" s="874"/>
      <c r="I622" s="874"/>
      <c r="J622" s="874"/>
      <c r="K622" s="874"/>
      <c r="L622" s="874"/>
      <c r="M622" s="874"/>
      <c r="N622" s="874"/>
      <c r="O622" s="874"/>
      <c r="P622" s="874"/>
      <c r="Q622" s="874"/>
      <c r="R622" s="874"/>
      <c r="S622" s="874"/>
      <c r="T622" s="874"/>
      <c r="U622" s="874"/>
      <c r="V622" s="874"/>
      <c r="W622" s="874"/>
      <c r="X622" s="874"/>
      <c r="Y622" s="874"/>
      <c r="Z622" s="876"/>
      <c r="AA622" s="874"/>
      <c r="AB622" s="874"/>
      <c r="AC622" s="874"/>
      <c r="AD622" s="874"/>
      <c r="AE622" s="874"/>
      <c r="AF622" s="874"/>
    </row>
    <row r="623" spans="1:32" x14ac:dyDescent="0.2">
      <c r="A623" s="872" t="s">
        <v>3451</v>
      </c>
      <c r="B623" s="874" t="s">
        <v>644</v>
      </c>
      <c r="C623" s="874" t="s">
        <v>1166</v>
      </c>
      <c r="D623" s="874"/>
      <c r="E623" s="874"/>
      <c r="F623" s="874"/>
      <c r="G623" s="874"/>
      <c r="H623" s="874"/>
      <c r="I623" s="874"/>
      <c r="J623" s="874"/>
      <c r="K623" s="874"/>
      <c r="L623" s="874"/>
      <c r="M623" s="874"/>
      <c r="N623" s="874"/>
      <c r="O623" s="874"/>
      <c r="P623" s="874"/>
      <c r="Q623" s="874"/>
      <c r="R623" s="874"/>
      <c r="S623" s="874"/>
      <c r="T623" s="874"/>
      <c r="U623" s="874"/>
      <c r="V623" s="874"/>
      <c r="W623" s="874"/>
      <c r="X623" s="874"/>
      <c r="Y623" s="874"/>
      <c r="Z623" s="876"/>
      <c r="AA623" s="874"/>
      <c r="AB623" s="874"/>
      <c r="AC623" s="874"/>
      <c r="AD623" s="874"/>
      <c r="AE623" s="874"/>
      <c r="AF623" s="874"/>
    </row>
    <row r="624" spans="1:32" x14ac:dyDescent="0.2">
      <c r="A624" s="872" t="s">
        <v>3452</v>
      </c>
      <c r="B624" s="874" t="s">
        <v>661</v>
      </c>
      <c r="C624" s="874" t="s">
        <v>1153</v>
      </c>
      <c r="D624" s="874"/>
      <c r="E624" s="874"/>
      <c r="F624" s="874"/>
      <c r="G624" s="874"/>
      <c r="H624" s="874"/>
      <c r="I624" s="874"/>
      <c r="J624" s="874"/>
      <c r="K624" s="874"/>
      <c r="L624" s="874"/>
      <c r="M624" s="874"/>
      <c r="N624" s="874"/>
      <c r="O624" s="874"/>
      <c r="P624" s="874"/>
      <c r="Q624" s="874"/>
      <c r="R624" s="874"/>
      <c r="S624" s="874"/>
      <c r="T624" s="874"/>
      <c r="U624" s="874"/>
      <c r="V624" s="874"/>
      <c r="W624" s="874"/>
      <c r="X624" s="874"/>
      <c r="Y624" s="874"/>
      <c r="Z624" s="876"/>
      <c r="AA624" s="874"/>
      <c r="AB624" s="874"/>
      <c r="AC624" s="874"/>
      <c r="AD624" s="874"/>
      <c r="AE624" s="874"/>
      <c r="AF624" s="874"/>
    </row>
    <row r="625" spans="1:32" x14ac:dyDescent="0.2">
      <c r="A625" s="872" t="s">
        <v>3453</v>
      </c>
      <c r="B625" s="874" t="s">
        <v>655</v>
      </c>
      <c r="C625" s="874" t="s">
        <v>1153</v>
      </c>
      <c r="D625" s="874"/>
      <c r="E625" s="874"/>
      <c r="F625" s="874"/>
      <c r="G625" s="874"/>
      <c r="H625" s="874"/>
      <c r="I625" s="874"/>
      <c r="J625" s="874"/>
      <c r="K625" s="874"/>
      <c r="L625" s="874"/>
      <c r="M625" s="874"/>
      <c r="N625" s="874"/>
      <c r="O625" s="874"/>
      <c r="P625" s="874"/>
      <c r="Q625" s="874"/>
      <c r="R625" s="874"/>
      <c r="S625" s="874"/>
      <c r="T625" s="874"/>
      <c r="U625" s="874"/>
      <c r="V625" s="874"/>
      <c r="W625" s="874"/>
      <c r="X625" s="874"/>
      <c r="Y625" s="874"/>
      <c r="Z625" s="876"/>
      <c r="AA625" s="874"/>
      <c r="AB625" s="874"/>
      <c r="AC625" s="874"/>
      <c r="AD625" s="874"/>
      <c r="AE625" s="874"/>
      <c r="AF625" s="874"/>
    </row>
    <row r="626" spans="1:32" x14ac:dyDescent="0.2">
      <c r="A626" s="651" t="s">
        <v>3455</v>
      </c>
      <c r="B626" s="677" t="s">
        <v>666</v>
      </c>
      <c r="C626" s="677" t="s">
        <v>2318</v>
      </c>
      <c r="D626" s="874"/>
      <c r="E626" s="874"/>
      <c r="F626" s="874"/>
      <c r="G626" s="874"/>
      <c r="H626" s="874"/>
      <c r="I626" s="874"/>
      <c r="J626" s="874"/>
      <c r="K626" s="874"/>
      <c r="L626" s="874"/>
      <c r="M626" s="874"/>
      <c r="N626" s="874"/>
      <c r="O626" s="874"/>
      <c r="P626" s="874"/>
      <c r="Q626" s="874"/>
      <c r="R626" s="874"/>
      <c r="S626" s="874"/>
      <c r="T626" s="874"/>
      <c r="U626" s="874"/>
      <c r="V626" s="874"/>
      <c r="W626" s="874"/>
      <c r="X626" s="874"/>
      <c r="Y626" s="874"/>
      <c r="Z626" s="876"/>
      <c r="AA626" s="874"/>
      <c r="AB626" s="874"/>
      <c r="AC626" s="874"/>
      <c r="AD626" s="874"/>
      <c r="AE626" s="874"/>
      <c r="AF626" s="874"/>
    </row>
    <row r="627" spans="1:32" x14ac:dyDescent="0.2">
      <c r="A627" s="872" t="s">
        <v>3456</v>
      </c>
      <c r="B627" s="874" t="s">
        <v>2644</v>
      </c>
      <c r="C627" s="874" t="s">
        <v>2541</v>
      </c>
      <c r="D627" s="874"/>
      <c r="E627" s="874"/>
      <c r="F627" s="874"/>
      <c r="G627" s="874"/>
      <c r="H627" s="874"/>
      <c r="I627" s="874"/>
      <c r="J627" s="874"/>
      <c r="K627" s="874"/>
      <c r="L627" s="874"/>
      <c r="M627" s="874"/>
      <c r="N627" s="874"/>
      <c r="O627" s="874"/>
      <c r="P627" s="874"/>
      <c r="Q627" s="874"/>
      <c r="R627" s="874"/>
      <c r="S627" s="874"/>
      <c r="T627" s="874"/>
      <c r="U627" s="874"/>
      <c r="V627" s="874"/>
      <c r="W627" s="874"/>
      <c r="X627" s="874"/>
      <c r="Y627" s="874"/>
      <c r="Z627" s="876"/>
      <c r="AA627" s="874"/>
      <c r="AB627" s="874"/>
      <c r="AC627" s="874"/>
      <c r="AD627" s="874"/>
      <c r="AE627" s="874"/>
      <c r="AF627" s="874"/>
    </row>
    <row r="628" spans="1:32" x14ac:dyDescent="0.2">
      <c r="A628" s="872" t="s">
        <v>3457</v>
      </c>
      <c r="B628" s="874" t="s">
        <v>2645</v>
      </c>
      <c r="C628" s="874" t="s">
        <v>3660</v>
      </c>
      <c r="D628" s="874"/>
      <c r="E628" s="874"/>
      <c r="F628" s="874"/>
      <c r="G628" s="874"/>
      <c r="H628" s="874"/>
      <c r="I628" s="874"/>
      <c r="J628" s="874"/>
      <c r="K628" s="874"/>
      <c r="L628" s="874"/>
      <c r="M628" s="874"/>
      <c r="N628" s="874"/>
      <c r="O628" s="874"/>
      <c r="P628" s="874"/>
      <c r="Q628" s="874"/>
      <c r="R628" s="874"/>
      <c r="S628" s="874"/>
      <c r="T628" s="874"/>
      <c r="U628" s="874"/>
      <c r="V628" s="874"/>
      <c r="W628" s="874"/>
      <c r="X628" s="874"/>
      <c r="Y628" s="874"/>
      <c r="Z628" s="876"/>
      <c r="AA628" s="874"/>
      <c r="AB628" s="874"/>
      <c r="AC628" s="874"/>
      <c r="AD628" s="874"/>
      <c r="AE628" s="874"/>
      <c r="AF628" s="874"/>
    </row>
    <row r="629" spans="1:32" x14ac:dyDescent="0.2">
      <c r="A629" s="872" t="s">
        <v>3459</v>
      </c>
      <c r="B629" s="874" t="s">
        <v>76</v>
      </c>
      <c r="C629" s="874" t="s">
        <v>2418</v>
      </c>
      <c r="D629" s="874" t="s">
        <v>2419</v>
      </c>
      <c r="E629" s="874" t="s">
        <v>2686</v>
      </c>
      <c r="F629" s="874" t="s">
        <v>1545</v>
      </c>
      <c r="G629" s="874" t="s">
        <v>1213</v>
      </c>
      <c r="H629" s="874" t="s">
        <v>1180</v>
      </c>
      <c r="I629" s="874" t="s">
        <v>1228</v>
      </c>
      <c r="J629" s="874"/>
      <c r="K629" s="874"/>
      <c r="L629" s="874"/>
      <c r="M629" s="874"/>
      <c r="N629" s="874"/>
      <c r="O629" s="874"/>
      <c r="P629" s="874"/>
      <c r="Q629" s="874"/>
      <c r="R629" s="874"/>
      <c r="S629" s="874"/>
      <c r="T629" s="874"/>
      <c r="U629" s="874"/>
      <c r="V629" s="874"/>
      <c r="W629" s="874"/>
      <c r="X629" s="874"/>
      <c r="Y629" s="874"/>
      <c r="Z629" s="876"/>
      <c r="AA629" s="874"/>
      <c r="AB629" s="874"/>
      <c r="AC629" s="874"/>
      <c r="AD629" s="874"/>
      <c r="AE629" s="874"/>
      <c r="AF629" s="874"/>
    </row>
    <row r="630" spans="1:32" x14ac:dyDescent="0.2">
      <c r="A630" s="872" t="s">
        <v>3460</v>
      </c>
      <c r="B630" s="874" t="s">
        <v>667</v>
      </c>
      <c r="C630" s="874" t="s">
        <v>1144</v>
      </c>
      <c r="D630" s="874"/>
      <c r="E630" s="874"/>
      <c r="F630" s="874"/>
      <c r="G630" s="874"/>
      <c r="H630" s="874"/>
      <c r="I630" s="874"/>
      <c r="J630" s="874"/>
      <c r="K630" s="874"/>
      <c r="L630" s="874"/>
      <c r="M630" s="874"/>
      <c r="N630" s="874"/>
      <c r="O630" s="874"/>
      <c r="P630" s="874"/>
      <c r="Q630" s="874"/>
      <c r="R630" s="874"/>
      <c r="S630" s="874"/>
      <c r="T630" s="874"/>
      <c r="U630" s="874"/>
      <c r="V630" s="874"/>
      <c r="W630" s="874"/>
      <c r="X630" s="874"/>
      <c r="Y630" s="874"/>
      <c r="Z630" s="876"/>
      <c r="AA630" s="874"/>
      <c r="AB630" s="874"/>
      <c r="AC630" s="874"/>
      <c r="AD630" s="874"/>
      <c r="AE630" s="874"/>
      <c r="AF630" s="874"/>
    </row>
    <row r="631" spans="1:32" x14ac:dyDescent="0.2">
      <c r="A631" s="872" t="s">
        <v>3461</v>
      </c>
      <c r="B631" s="874" t="s">
        <v>77</v>
      </c>
      <c r="C631" s="874" t="s">
        <v>2558</v>
      </c>
      <c r="D631" s="874" t="s">
        <v>1172</v>
      </c>
      <c r="E631" s="874" t="s">
        <v>1123</v>
      </c>
      <c r="F631" s="874" t="s">
        <v>1132</v>
      </c>
      <c r="G631" s="874" t="s">
        <v>1550</v>
      </c>
      <c r="H631" s="874" t="s">
        <v>1551</v>
      </c>
      <c r="I631" s="874" t="s">
        <v>2199</v>
      </c>
      <c r="J631" s="874"/>
      <c r="K631" s="874"/>
      <c r="L631" s="874"/>
      <c r="M631" s="874"/>
      <c r="N631" s="874"/>
      <c r="O631" s="874"/>
      <c r="P631" s="874"/>
      <c r="Q631" s="874"/>
      <c r="R631" s="874"/>
      <c r="S631" s="874"/>
      <c r="T631" s="874"/>
      <c r="U631" s="874"/>
      <c r="V631" s="874"/>
      <c r="W631" s="874"/>
      <c r="X631" s="874"/>
      <c r="Y631" s="874"/>
      <c r="Z631" s="876"/>
      <c r="AA631" s="874"/>
      <c r="AB631" s="874"/>
      <c r="AC631" s="874"/>
      <c r="AD631" s="874"/>
      <c r="AE631" s="874"/>
      <c r="AF631" s="874"/>
    </row>
    <row r="632" spans="1:32" x14ac:dyDescent="0.2">
      <c r="A632" s="872" t="s">
        <v>3462</v>
      </c>
      <c r="B632" s="874" t="s">
        <v>158</v>
      </c>
      <c r="C632" s="874" t="s">
        <v>1498</v>
      </c>
      <c r="D632" s="874" t="s">
        <v>3577</v>
      </c>
      <c r="E632" s="874"/>
      <c r="F632" s="874"/>
      <c r="G632" s="874"/>
      <c r="H632" s="874"/>
      <c r="I632" s="874"/>
      <c r="J632" s="874"/>
      <c r="K632" s="874"/>
      <c r="L632" s="874"/>
      <c r="M632" s="874"/>
      <c r="N632" s="874"/>
      <c r="O632" s="874"/>
      <c r="P632" s="874"/>
      <c r="Q632" s="874"/>
      <c r="R632" s="874"/>
      <c r="S632" s="874"/>
      <c r="T632" s="874"/>
      <c r="U632" s="874"/>
      <c r="V632" s="874"/>
      <c r="W632" s="874"/>
      <c r="X632" s="874"/>
      <c r="Y632" s="874"/>
      <c r="Z632" s="876"/>
      <c r="AA632" s="874"/>
      <c r="AB632" s="874"/>
      <c r="AC632" s="874"/>
      <c r="AD632" s="874"/>
      <c r="AE632" s="874"/>
      <c r="AF632" s="874"/>
    </row>
    <row r="633" spans="1:32" x14ac:dyDescent="0.2">
      <c r="A633" s="872" t="s">
        <v>3463</v>
      </c>
      <c r="B633" s="874" t="s">
        <v>672</v>
      </c>
      <c r="C633" s="874" t="s">
        <v>1132</v>
      </c>
      <c r="D633" s="874"/>
      <c r="E633" s="874"/>
      <c r="F633" s="874"/>
      <c r="G633" s="874"/>
      <c r="H633" s="874"/>
      <c r="I633" s="874"/>
      <c r="J633" s="874"/>
      <c r="K633" s="874"/>
      <c r="L633" s="874"/>
      <c r="M633" s="874"/>
      <c r="N633" s="874"/>
      <c r="O633" s="874"/>
      <c r="P633" s="874"/>
      <c r="Q633" s="874"/>
      <c r="R633" s="874"/>
      <c r="S633" s="874"/>
      <c r="T633" s="874"/>
      <c r="U633" s="874"/>
      <c r="V633" s="874"/>
      <c r="W633" s="874"/>
      <c r="X633" s="874"/>
      <c r="Y633" s="874"/>
      <c r="Z633" s="876"/>
      <c r="AA633" s="874"/>
      <c r="AB633" s="874"/>
      <c r="AC633" s="874"/>
      <c r="AD633" s="874"/>
      <c r="AE633" s="874"/>
      <c r="AF633" s="874"/>
    </row>
    <row r="634" spans="1:32" x14ac:dyDescent="0.2">
      <c r="A634" s="872" t="s">
        <v>3464</v>
      </c>
      <c r="B634" s="874" t="s">
        <v>668</v>
      </c>
      <c r="C634" s="874" t="s">
        <v>1130</v>
      </c>
      <c r="D634" s="874"/>
      <c r="E634" s="874"/>
      <c r="F634" s="874"/>
      <c r="G634" s="874"/>
      <c r="H634" s="874"/>
      <c r="I634" s="874"/>
      <c r="J634" s="874"/>
      <c r="K634" s="874"/>
      <c r="L634" s="874"/>
      <c r="M634" s="874"/>
      <c r="N634" s="874"/>
      <c r="O634" s="874"/>
      <c r="P634" s="874"/>
      <c r="Q634" s="874"/>
      <c r="R634" s="874"/>
      <c r="S634" s="874"/>
      <c r="T634" s="874"/>
      <c r="U634" s="874"/>
      <c r="V634" s="874"/>
      <c r="W634" s="874"/>
      <c r="X634" s="874"/>
      <c r="Y634" s="874"/>
      <c r="Z634" s="876"/>
      <c r="AA634" s="874"/>
      <c r="AB634" s="874"/>
      <c r="AC634" s="874"/>
      <c r="AD634" s="874"/>
      <c r="AE634" s="874"/>
      <c r="AF634" s="874"/>
    </row>
    <row r="635" spans="1:32" x14ac:dyDescent="0.2">
      <c r="A635" s="872" t="s">
        <v>3465</v>
      </c>
      <c r="B635" s="874" t="s">
        <v>671</v>
      </c>
      <c r="C635" s="874" t="s">
        <v>1141</v>
      </c>
      <c r="D635" s="874"/>
      <c r="E635" s="874"/>
      <c r="F635" s="874"/>
      <c r="G635" s="874"/>
      <c r="H635" s="874"/>
      <c r="I635" s="874"/>
      <c r="J635" s="874"/>
      <c r="K635" s="874"/>
      <c r="L635" s="874"/>
      <c r="M635" s="874"/>
      <c r="N635" s="874"/>
      <c r="O635" s="874"/>
      <c r="P635" s="874"/>
      <c r="Q635" s="874"/>
      <c r="R635" s="874"/>
      <c r="S635" s="874"/>
      <c r="T635" s="874"/>
      <c r="U635" s="874"/>
      <c r="V635" s="874"/>
      <c r="W635" s="874"/>
      <c r="X635" s="874"/>
      <c r="Y635" s="874"/>
      <c r="Z635" s="876"/>
      <c r="AA635" s="874"/>
      <c r="AB635" s="874"/>
      <c r="AC635" s="874"/>
      <c r="AD635" s="874"/>
      <c r="AE635" s="874"/>
      <c r="AF635" s="874"/>
    </row>
    <row r="636" spans="1:32" x14ac:dyDescent="0.2">
      <c r="A636" s="872" t="s">
        <v>3466</v>
      </c>
      <c r="B636" s="874" t="s">
        <v>670</v>
      </c>
      <c r="C636" s="874" t="s">
        <v>1143</v>
      </c>
      <c r="D636" s="874" t="s">
        <v>1142</v>
      </c>
      <c r="E636" s="874" t="s">
        <v>1133</v>
      </c>
      <c r="F636" s="874"/>
      <c r="G636" s="874"/>
      <c r="H636" s="874"/>
      <c r="I636" s="874"/>
      <c r="J636" s="874"/>
      <c r="K636" s="874"/>
      <c r="L636" s="874"/>
      <c r="M636" s="874"/>
      <c r="N636" s="874"/>
      <c r="O636" s="874"/>
      <c r="P636" s="874"/>
      <c r="Q636" s="874"/>
      <c r="R636" s="874"/>
      <c r="S636" s="874"/>
      <c r="T636" s="874"/>
      <c r="U636" s="874"/>
      <c r="V636" s="874"/>
      <c r="W636" s="874"/>
      <c r="X636" s="874"/>
      <c r="Y636" s="874"/>
      <c r="Z636" s="876"/>
      <c r="AA636" s="874"/>
      <c r="AB636" s="874"/>
      <c r="AC636" s="874"/>
      <c r="AD636" s="874"/>
      <c r="AE636" s="874"/>
      <c r="AF636" s="874"/>
    </row>
    <row r="637" spans="1:32" x14ac:dyDescent="0.2">
      <c r="A637" s="872" t="s">
        <v>3469</v>
      </c>
      <c r="B637" s="874" t="s">
        <v>78</v>
      </c>
      <c r="C637" s="874" t="s">
        <v>1549</v>
      </c>
      <c r="D637" s="874" t="s">
        <v>1172</v>
      </c>
      <c r="E637" s="874" t="s">
        <v>2552</v>
      </c>
      <c r="F637" s="874" t="s">
        <v>2662</v>
      </c>
      <c r="G637" s="874" t="s">
        <v>1547</v>
      </c>
      <c r="H637" s="874" t="s">
        <v>1546</v>
      </c>
      <c r="I637" s="874"/>
      <c r="J637" s="874"/>
      <c r="K637" s="874"/>
      <c r="L637" s="874"/>
      <c r="M637" s="874"/>
      <c r="N637" s="874"/>
      <c r="O637" s="874"/>
      <c r="P637" s="874"/>
      <c r="Q637" s="874"/>
      <c r="R637" s="874"/>
      <c r="S637" s="874"/>
      <c r="T637" s="874"/>
      <c r="U637" s="874"/>
      <c r="V637" s="874"/>
      <c r="W637" s="874"/>
      <c r="X637" s="874"/>
      <c r="Y637" s="874"/>
      <c r="Z637" s="876"/>
      <c r="AA637" s="874"/>
      <c r="AB637" s="874"/>
      <c r="AC637" s="874"/>
      <c r="AD637" s="874"/>
      <c r="AE637" s="874"/>
      <c r="AF637" s="874"/>
    </row>
    <row r="638" spans="1:32" x14ac:dyDescent="0.2">
      <c r="A638" s="872" t="s">
        <v>3470</v>
      </c>
      <c r="B638" s="874" t="s">
        <v>159</v>
      </c>
      <c r="C638" s="874" t="s">
        <v>1497</v>
      </c>
      <c r="D638" s="874" t="s">
        <v>1496</v>
      </c>
      <c r="E638" s="874" t="s">
        <v>1130</v>
      </c>
      <c r="F638" s="874"/>
      <c r="G638" s="874"/>
      <c r="H638" s="874"/>
      <c r="I638" s="874"/>
      <c r="J638" s="874"/>
      <c r="K638" s="874"/>
      <c r="L638" s="874"/>
      <c r="M638" s="874"/>
      <c r="N638" s="874"/>
      <c r="O638" s="874"/>
      <c r="P638" s="874"/>
      <c r="Q638" s="874"/>
      <c r="R638" s="874"/>
      <c r="S638" s="874"/>
      <c r="T638" s="874"/>
      <c r="U638" s="874"/>
      <c r="V638" s="874"/>
      <c r="W638" s="874"/>
      <c r="X638" s="874"/>
      <c r="Y638" s="874"/>
      <c r="Z638" s="876"/>
      <c r="AA638" s="874"/>
      <c r="AB638" s="874"/>
      <c r="AC638" s="874"/>
      <c r="AD638" s="874"/>
      <c r="AE638" s="874"/>
      <c r="AF638" s="874"/>
    </row>
    <row r="639" spans="1:32" x14ac:dyDescent="0.2">
      <c r="A639" s="872" t="s">
        <v>3471</v>
      </c>
      <c r="B639" s="874" t="s">
        <v>678</v>
      </c>
      <c r="C639" s="874" t="s">
        <v>1134</v>
      </c>
      <c r="D639" s="874" t="s">
        <v>1132</v>
      </c>
      <c r="E639" s="874" t="s">
        <v>1133</v>
      </c>
      <c r="F639" s="874"/>
      <c r="G639" s="874"/>
      <c r="H639" s="874"/>
      <c r="I639" s="874"/>
      <c r="J639" s="874"/>
      <c r="K639" s="874"/>
      <c r="L639" s="874"/>
      <c r="M639" s="874"/>
      <c r="N639" s="874"/>
      <c r="O639" s="874"/>
      <c r="P639" s="874"/>
      <c r="Q639" s="874"/>
      <c r="R639" s="874"/>
      <c r="S639" s="874"/>
      <c r="T639" s="874"/>
      <c r="U639" s="874"/>
      <c r="V639" s="874"/>
      <c r="W639" s="874"/>
      <c r="X639" s="874"/>
      <c r="Y639" s="874"/>
      <c r="Z639" s="876"/>
      <c r="AA639" s="874"/>
      <c r="AB639" s="874"/>
      <c r="AC639" s="874"/>
      <c r="AD639" s="874"/>
      <c r="AE639" s="874"/>
      <c r="AF639" s="874"/>
    </row>
    <row r="640" spans="1:32" x14ac:dyDescent="0.2">
      <c r="A640" s="872" t="s">
        <v>3472</v>
      </c>
      <c r="B640" s="874" t="s">
        <v>675</v>
      </c>
      <c r="C640" s="874" t="s">
        <v>1138</v>
      </c>
      <c r="D640" s="874" t="s">
        <v>1123</v>
      </c>
      <c r="E640" s="874" t="s">
        <v>1122</v>
      </c>
      <c r="F640" s="874" t="s">
        <v>1137</v>
      </c>
      <c r="G640" s="874" t="s">
        <v>1136</v>
      </c>
      <c r="H640" s="874"/>
      <c r="I640" s="874"/>
      <c r="J640" s="874"/>
      <c r="K640" s="874"/>
      <c r="L640" s="874"/>
      <c r="M640" s="874"/>
      <c r="N640" s="874"/>
      <c r="O640" s="874"/>
      <c r="P640" s="874"/>
      <c r="Q640" s="874"/>
      <c r="R640" s="874"/>
      <c r="S640" s="874"/>
      <c r="T640" s="874"/>
      <c r="U640" s="874"/>
      <c r="V640" s="874"/>
      <c r="W640" s="874"/>
      <c r="X640" s="874"/>
      <c r="Y640" s="874"/>
      <c r="Z640" s="876"/>
      <c r="AA640" s="874"/>
      <c r="AB640" s="874"/>
      <c r="AC640" s="874"/>
      <c r="AD640" s="874"/>
      <c r="AE640" s="874"/>
      <c r="AF640" s="874"/>
    </row>
    <row r="641" spans="1:32" x14ac:dyDescent="0.2">
      <c r="A641" s="872" t="s">
        <v>3474</v>
      </c>
      <c r="B641" s="874" t="s">
        <v>674</v>
      </c>
      <c r="C641" s="874" t="s">
        <v>1139</v>
      </c>
      <c r="D641" s="874"/>
      <c r="E641" s="874"/>
      <c r="F641" s="874"/>
      <c r="G641" s="874"/>
      <c r="H641" s="874"/>
      <c r="I641" s="874"/>
      <c r="J641" s="874"/>
      <c r="K641" s="874"/>
      <c r="L641" s="874"/>
      <c r="M641" s="874"/>
      <c r="N641" s="874"/>
      <c r="O641" s="874"/>
      <c r="P641" s="874"/>
      <c r="Q641" s="874"/>
      <c r="R641" s="874"/>
      <c r="S641" s="874"/>
      <c r="T641" s="874"/>
      <c r="U641" s="874"/>
      <c r="V641" s="874"/>
      <c r="W641" s="874"/>
      <c r="X641" s="874"/>
      <c r="Y641" s="874"/>
      <c r="Z641" s="876"/>
      <c r="AA641" s="874"/>
      <c r="AB641" s="874"/>
      <c r="AC641" s="874"/>
      <c r="AD641" s="874"/>
      <c r="AE641" s="874"/>
      <c r="AF641" s="874"/>
    </row>
    <row r="642" spans="1:32" x14ac:dyDescent="0.2">
      <c r="A642" s="872" t="s">
        <v>3475</v>
      </c>
      <c r="B642" s="874" t="s">
        <v>673</v>
      </c>
      <c r="C642" s="874" t="s">
        <v>1140</v>
      </c>
      <c r="D642" s="874"/>
      <c r="E642" s="874"/>
      <c r="F642" s="874"/>
      <c r="G642" s="874"/>
      <c r="H642" s="874"/>
      <c r="I642" s="874"/>
      <c r="J642" s="874"/>
      <c r="K642" s="874"/>
      <c r="L642" s="874"/>
      <c r="M642" s="874"/>
      <c r="N642" s="874"/>
      <c r="O642" s="874"/>
      <c r="P642" s="874"/>
      <c r="Q642" s="874"/>
      <c r="R642" s="874"/>
      <c r="S642" s="874"/>
      <c r="T642" s="874"/>
      <c r="U642" s="874"/>
      <c r="V642" s="874"/>
      <c r="W642" s="874"/>
      <c r="X642" s="874"/>
      <c r="Y642" s="874"/>
      <c r="Z642" s="876"/>
      <c r="AA642" s="874"/>
      <c r="AB642" s="874"/>
      <c r="AC642" s="874"/>
      <c r="AD642" s="874"/>
      <c r="AE642" s="874"/>
      <c r="AF642" s="874"/>
    </row>
    <row r="643" spans="1:32" x14ac:dyDescent="0.2">
      <c r="A643" s="872" t="s">
        <v>3477</v>
      </c>
      <c r="B643" s="874" t="s">
        <v>676</v>
      </c>
      <c r="C643" s="874" t="s">
        <v>1135</v>
      </c>
      <c r="D643" s="874"/>
      <c r="E643" s="874"/>
      <c r="F643" s="874"/>
      <c r="G643" s="874"/>
      <c r="H643" s="874"/>
      <c r="I643" s="874"/>
      <c r="J643" s="874"/>
      <c r="K643" s="874"/>
      <c r="L643" s="874"/>
      <c r="M643" s="874"/>
      <c r="N643" s="874"/>
      <c r="O643" s="874"/>
      <c r="P643" s="874"/>
      <c r="Q643" s="874"/>
      <c r="R643" s="874"/>
      <c r="S643" s="874"/>
      <c r="T643" s="874"/>
      <c r="U643" s="874"/>
      <c r="V643" s="874"/>
      <c r="W643" s="874"/>
      <c r="X643" s="874"/>
      <c r="Y643" s="874"/>
      <c r="Z643" s="874"/>
      <c r="AA643" s="874"/>
      <c r="AB643" s="874"/>
      <c r="AC643" s="874"/>
      <c r="AD643" s="874"/>
      <c r="AE643" s="874"/>
      <c r="AF643" s="874"/>
    </row>
    <row r="644" spans="1:32" x14ac:dyDescent="0.2">
      <c r="A644" s="872" t="s">
        <v>3478</v>
      </c>
      <c r="B644" s="874" t="s">
        <v>79</v>
      </c>
      <c r="C644" s="874" t="s">
        <v>1545</v>
      </c>
      <c r="D644" s="874" t="s">
        <v>1172</v>
      </c>
      <c r="E644" s="874" t="s">
        <v>1123</v>
      </c>
      <c r="F644" s="874" t="s">
        <v>1132</v>
      </c>
      <c r="G644" s="874" t="s">
        <v>3624</v>
      </c>
      <c r="H644" s="874"/>
      <c r="I644" s="874"/>
      <c r="J644" s="874"/>
      <c r="K644" s="874"/>
      <c r="L644" s="874"/>
      <c r="M644" s="874"/>
      <c r="N644" s="874"/>
      <c r="O644" s="874"/>
      <c r="P644" s="874"/>
      <c r="Q644" s="874"/>
      <c r="R644" s="874"/>
      <c r="S644" s="874"/>
      <c r="T644" s="874"/>
      <c r="U644" s="874"/>
      <c r="V644" s="874"/>
      <c r="W644" s="874"/>
      <c r="X644" s="874"/>
      <c r="Y644" s="874"/>
      <c r="Z644" s="874"/>
      <c r="AA644" s="874"/>
      <c r="AB644" s="874"/>
      <c r="AC644" s="874"/>
      <c r="AD644" s="874"/>
      <c r="AE644" s="874"/>
      <c r="AF644" s="874"/>
    </row>
    <row r="645" spans="1:32" x14ac:dyDescent="0.2">
      <c r="A645" s="872" t="s">
        <v>3479</v>
      </c>
      <c r="B645" s="874" t="s">
        <v>160</v>
      </c>
      <c r="C645" s="874" t="s">
        <v>1153</v>
      </c>
      <c r="D645" s="874"/>
      <c r="E645" s="874"/>
      <c r="F645" s="874"/>
      <c r="G645" s="874"/>
      <c r="H645" s="874"/>
      <c r="I645" s="874"/>
      <c r="J645" s="874"/>
      <c r="K645" s="874"/>
      <c r="L645" s="874"/>
      <c r="M645" s="874"/>
      <c r="N645" s="874"/>
      <c r="O645" s="874"/>
      <c r="P645" s="874"/>
      <c r="Q645" s="874"/>
      <c r="R645" s="874"/>
      <c r="S645" s="874"/>
      <c r="T645" s="874"/>
      <c r="U645" s="874"/>
      <c r="V645" s="874"/>
      <c r="W645" s="874"/>
      <c r="X645" s="874"/>
      <c r="Y645" s="874"/>
      <c r="Z645" s="874"/>
      <c r="AA645" s="874"/>
      <c r="AB645" s="874"/>
      <c r="AC645" s="874"/>
      <c r="AD645" s="874"/>
      <c r="AE645" s="874"/>
      <c r="AF645" s="874"/>
    </row>
    <row r="646" spans="1:32" x14ac:dyDescent="0.2">
      <c r="A646" s="872" t="s">
        <v>3480</v>
      </c>
      <c r="B646" s="874" t="s">
        <v>680</v>
      </c>
      <c r="C646" s="874" t="s">
        <v>1132</v>
      </c>
      <c r="D646" s="874"/>
      <c r="E646" s="874"/>
      <c r="F646" s="874"/>
      <c r="G646" s="874"/>
      <c r="H646" s="874"/>
      <c r="I646" s="874"/>
      <c r="J646" s="874"/>
      <c r="K646" s="874"/>
      <c r="L646" s="874"/>
      <c r="M646" s="874"/>
      <c r="N646" s="874"/>
      <c r="O646" s="874"/>
      <c r="P646" s="874"/>
      <c r="Q646" s="874"/>
      <c r="R646" s="874"/>
      <c r="S646" s="874"/>
      <c r="T646" s="874"/>
      <c r="U646" s="874"/>
      <c r="V646" s="874"/>
      <c r="W646" s="874"/>
      <c r="X646" s="874"/>
      <c r="Y646" s="874"/>
      <c r="Z646" s="874"/>
      <c r="AA646" s="874"/>
      <c r="AB646" s="874"/>
      <c r="AC646" s="874"/>
      <c r="AD646" s="874"/>
      <c r="AE646" s="874"/>
      <c r="AF646" s="874"/>
    </row>
    <row r="647" spans="1:32" x14ac:dyDescent="0.2">
      <c r="A647" s="872" t="s">
        <v>3481</v>
      </c>
      <c r="B647" s="874" t="s">
        <v>681</v>
      </c>
      <c r="C647" s="874" t="s">
        <v>1131</v>
      </c>
      <c r="D647" s="874" t="s">
        <v>1130</v>
      </c>
      <c r="E647" s="874"/>
      <c r="F647" s="874"/>
      <c r="G647" s="874"/>
      <c r="H647" s="874"/>
      <c r="I647" s="874"/>
      <c r="J647" s="874"/>
      <c r="K647" s="874"/>
      <c r="L647" s="874"/>
      <c r="M647" s="874"/>
      <c r="N647" s="874"/>
      <c r="O647" s="874"/>
      <c r="P647" s="874"/>
      <c r="Q647" s="874"/>
      <c r="R647" s="874"/>
      <c r="S647" s="874"/>
      <c r="T647" s="874"/>
      <c r="U647" s="874"/>
      <c r="V647" s="874"/>
      <c r="W647" s="874"/>
      <c r="X647" s="874"/>
      <c r="Y647" s="874"/>
      <c r="Z647" s="874"/>
      <c r="AA647" s="874"/>
      <c r="AB647" s="874"/>
      <c r="AC647" s="874"/>
      <c r="AD647" s="874"/>
      <c r="AE647" s="874"/>
      <c r="AF647" s="874"/>
    </row>
    <row r="648" spans="1:32" x14ac:dyDescent="0.2">
      <c r="A648" s="872" t="s">
        <v>3482</v>
      </c>
      <c r="B648" s="874" t="s">
        <v>682</v>
      </c>
      <c r="C648" s="874" t="s">
        <v>1129</v>
      </c>
      <c r="D648" s="874" t="s">
        <v>1128</v>
      </c>
      <c r="E648" s="874"/>
      <c r="F648" s="874"/>
      <c r="G648" s="874"/>
      <c r="H648" s="874"/>
      <c r="I648" s="874"/>
      <c r="J648" s="874"/>
      <c r="K648" s="874"/>
      <c r="L648" s="874"/>
      <c r="M648" s="874"/>
      <c r="N648" s="874"/>
      <c r="O648" s="874"/>
      <c r="P648" s="874"/>
      <c r="Q648" s="874"/>
      <c r="R648" s="874"/>
      <c r="S648" s="874"/>
      <c r="T648" s="874"/>
      <c r="U648" s="874"/>
      <c r="V648" s="874"/>
      <c r="W648" s="874"/>
      <c r="X648" s="874"/>
      <c r="Y648" s="874"/>
      <c r="Z648" s="874"/>
      <c r="AA648" s="874"/>
      <c r="AB648" s="874"/>
      <c r="AC648" s="874"/>
      <c r="AD648" s="874"/>
      <c r="AE648" s="874"/>
      <c r="AF648" s="874"/>
    </row>
    <row r="649" spans="1:32" x14ac:dyDescent="0.2">
      <c r="A649" s="872" t="s">
        <v>3483</v>
      </c>
      <c r="B649" s="874" t="s">
        <v>80</v>
      </c>
      <c r="C649" s="874" t="s">
        <v>1544</v>
      </c>
      <c r="D649" s="874" t="s">
        <v>1153</v>
      </c>
      <c r="E649" s="874" t="s">
        <v>1172</v>
      </c>
      <c r="F649" s="874" t="s">
        <v>1132</v>
      </c>
      <c r="G649" s="874" t="s">
        <v>1228</v>
      </c>
      <c r="H649" s="874" t="s">
        <v>1543</v>
      </c>
      <c r="I649" s="874" t="s">
        <v>3613</v>
      </c>
      <c r="J649" s="874"/>
      <c r="K649" s="874"/>
      <c r="L649" s="874"/>
      <c r="M649" s="874"/>
      <c r="N649" s="874"/>
      <c r="O649" s="874"/>
      <c r="P649" s="874"/>
      <c r="Q649" s="874"/>
      <c r="R649" s="874"/>
      <c r="S649" s="874"/>
      <c r="T649" s="874"/>
      <c r="U649" s="874"/>
      <c r="V649" s="874"/>
      <c r="W649" s="874"/>
      <c r="Y649" s="874"/>
      <c r="Z649" s="874"/>
      <c r="AA649" s="874"/>
      <c r="AB649" s="874"/>
      <c r="AC649" s="874"/>
      <c r="AD649" s="874"/>
      <c r="AE649" s="874"/>
      <c r="AF649" s="874"/>
    </row>
    <row r="650" spans="1:32" x14ac:dyDescent="0.2">
      <c r="A650" s="872" t="s">
        <v>3485</v>
      </c>
      <c r="B650" s="874" t="s">
        <v>161</v>
      </c>
      <c r="C650" s="874" t="s">
        <v>1153</v>
      </c>
      <c r="D650" s="874"/>
      <c r="E650" s="874"/>
      <c r="F650" s="874"/>
      <c r="G650" s="874"/>
      <c r="H650" s="874"/>
      <c r="I650" s="874"/>
      <c r="J650" s="874"/>
      <c r="K650" s="874"/>
      <c r="L650" s="874"/>
      <c r="M650" s="874"/>
      <c r="N650" s="874"/>
      <c r="O650" s="874"/>
      <c r="P650" s="874"/>
      <c r="Q650" s="874"/>
      <c r="R650" s="874"/>
      <c r="S650" s="874"/>
      <c r="T650" s="874"/>
      <c r="U650" s="874"/>
      <c r="V650" s="874"/>
      <c r="W650" s="874"/>
      <c r="X650" s="874"/>
      <c r="Y650" s="874"/>
      <c r="Z650" s="874"/>
      <c r="AA650" s="874"/>
      <c r="AB650" s="874"/>
      <c r="AC650" s="874"/>
      <c r="AD650" s="874"/>
      <c r="AE650" s="874"/>
      <c r="AF650" s="874"/>
    </row>
    <row r="651" spans="1:32" x14ac:dyDescent="0.2">
      <c r="A651" s="872" t="s">
        <v>3486</v>
      </c>
      <c r="B651" s="874" t="s">
        <v>683</v>
      </c>
      <c r="C651" s="874" t="s">
        <v>1124</v>
      </c>
      <c r="D651" s="874"/>
      <c r="E651" s="874"/>
      <c r="F651" s="874"/>
      <c r="G651" s="874"/>
      <c r="H651" s="874"/>
      <c r="I651" s="874"/>
      <c r="J651" s="874"/>
      <c r="K651" s="874"/>
      <c r="L651" s="874"/>
      <c r="M651" s="874"/>
      <c r="N651" s="874"/>
      <c r="O651" s="874"/>
      <c r="P651" s="874"/>
      <c r="Q651" s="874"/>
      <c r="R651" s="874"/>
      <c r="S651" s="874"/>
      <c r="T651" s="874"/>
      <c r="U651" s="874"/>
      <c r="V651" s="874"/>
      <c r="W651" s="874"/>
      <c r="X651" s="874"/>
      <c r="Y651" s="874"/>
      <c r="Z651" s="874"/>
      <c r="AA651" s="874"/>
      <c r="AB651" s="874"/>
      <c r="AC651" s="874"/>
      <c r="AD651" s="874"/>
      <c r="AE651" s="874"/>
      <c r="AF651" s="874"/>
    </row>
    <row r="652" spans="1:32" x14ac:dyDescent="0.2">
      <c r="A652" s="651" t="s">
        <v>6536</v>
      </c>
      <c r="B652" s="677" t="s">
        <v>684</v>
      </c>
      <c r="C652" s="677" t="s">
        <v>6537</v>
      </c>
      <c r="D652" s="874"/>
      <c r="E652" s="874"/>
      <c r="F652" s="874"/>
      <c r="G652" s="874"/>
      <c r="H652" s="874"/>
      <c r="I652" s="874"/>
      <c r="J652" s="874"/>
      <c r="K652" s="874"/>
      <c r="L652" s="874"/>
      <c r="M652" s="874"/>
      <c r="N652" s="874"/>
      <c r="O652" s="874"/>
      <c r="P652" s="874"/>
      <c r="Q652" s="874"/>
      <c r="R652" s="874"/>
      <c r="S652" s="874"/>
      <c r="T652" s="874"/>
      <c r="U652" s="874"/>
      <c r="V652" s="874"/>
      <c r="W652" s="874"/>
      <c r="X652" s="874"/>
      <c r="Y652" s="874"/>
      <c r="Z652" s="874"/>
      <c r="AA652" s="874"/>
      <c r="AB652" s="874"/>
      <c r="AC652" s="874"/>
      <c r="AD652" s="874"/>
      <c r="AE652" s="874"/>
      <c r="AF652" s="874"/>
    </row>
    <row r="653" spans="1:32" x14ac:dyDescent="0.2">
      <c r="A653" s="872" t="s">
        <v>3489</v>
      </c>
      <c r="B653" s="459" t="s">
        <v>6506</v>
      </c>
      <c r="C653" s="874" t="s">
        <v>1127</v>
      </c>
      <c r="D653" s="874" t="s">
        <v>1126</v>
      </c>
      <c r="E653" s="874" t="s">
        <v>1125</v>
      </c>
      <c r="F653" s="874"/>
      <c r="G653" s="874"/>
      <c r="H653" s="874"/>
      <c r="I653" s="874"/>
      <c r="J653" s="874"/>
      <c r="K653" s="874"/>
      <c r="L653" s="874"/>
      <c r="M653" s="874"/>
      <c r="N653" s="874"/>
      <c r="O653" s="874"/>
      <c r="P653" s="874"/>
      <c r="Q653" s="874"/>
      <c r="R653" s="874"/>
      <c r="S653" s="874"/>
      <c r="T653" s="874"/>
      <c r="U653" s="874"/>
      <c r="V653" s="874"/>
      <c r="W653" s="874"/>
      <c r="X653" s="874"/>
      <c r="Y653" s="874"/>
      <c r="Z653" s="874"/>
      <c r="AA653" s="874"/>
      <c r="AB653" s="874"/>
      <c r="AC653" s="874"/>
      <c r="AD653" s="874"/>
      <c r="AE653" s="874"/>
      <c r="AF653" s="874"/>
    </row>
    <row r="654" spans="1:32" x14ac:dyDescent="0.2">
      <c r="A654" s="872" t="s">
        <v>3490</v>
      </c>
      <c r="B654" s="874" t="s">
        <v>81</v>
      </c>
      <c r="C654" s="874" t="s">
        <v>3628</v>
      </c>
      <c r="D654" s="874" t="s">
        <v>3629</v>
      </c>
      <c r="E654" s="874" t="s">
        <v>3630</v>
      </c>
      <c r="F654" s="874" t="s">
        <v>3631</v>
      </c>
      <c r="G654" s="874" t="s">
        <v>3632</v>
      </c>
      <c r="H654" s="874" t="s">
        <v>3633</v>
      </c>
      <c r="I654" s="874" t="s">
        <v>3634</v>
      </c>
      <c r="J654" s="874" t="s">
        <v>2695</v>
      </c>
      <c r="K654" s="874" t="s">
        <v>1541</v>
      </c>
      <c r="L654" s="874"/>
      <c r="M654" s="874"/>
      <c r="N654" s="874"/>
      <c r="O654" s="874"/>
      <c r="P654" s="874"/>
      <c r="Q654" s="874"/>
      <c r="R654" s="874"/>
      <c r="S654" s="874"/>
      <c r="T654" s="874"/>
      <c r="U654" s="874"/>
      <c r="V654" s="874"/>
      <c r="W654" s="874"/>
      <c r="X654" s="874"/>
      <c r="Y654" s="874"/>
      <c r="Z654" s="874"/>
      <c r="AA654" s="874"/>
      <c r="AB654" s="874"/>
      <c r="AC654" s="874"/>
      <c r="AD654" s="874"/>
      <c r="AE654" s="874"/>
      <c r="AF654" s="874"/>
    </row>
    <row r="655" spans="1:32" x14ac:dyDescent="0.2">
      <c r="A655" s="872" t="s">
        <v>3491</v>
      </c>
      <c r="B655" s="874" t="s">
        <v>82</v>
      </c>
      <c r="C655" s="874" t="s">
        <v>1307</v>
      </c>
      <c r="D655" s="874"/>
      <c r="E655" s="874"/>
      <c r="F655" s="874"/>
      <c r="G655" s="874"/>
      <c r="H655" s="874"/>
      <c r="I655" s="874"/>
      <c r="J655" s="874"/>
      <c r="K655" s="874"/>
      <c r="L655" s="874"/>
      <c r="M655" s="874"/>
      <c r="N655" s="874"/>
      <c r="O655" s="874"/>
      <c r="P655" s="874"/>
      <c r="Q655" s="874"/>
      <c r="R655" s="874"/>
      <c r="S655" s="874"/>
      <c r="T655" s="874"/>
      <c r="U655" s="874"/>
      <c r="V655" s="874"/>
      <c r="W655" s="874"/>
      <c r="X655" s="874"/>
      <c r="Y655" s="874"/>
      <c r="Z655" s="874"/>
      <c r="AA655" s="874"/>
      <c r="AB655" s="874"/>
      <c r="AC655" s="874"/>
      <c r="AD655" s="874"/>
      <c r="AE655" s="874"/>
      <c r="AF655" s="874"/>
    </row>
    <row r="656" spans="1:32" x14ac:dyDescent="0.2">
      <c r="A656" s="872" t="s">
        <v>3492</v>
      </c>
      <c r="B656" s="874" t="s">
        <v>686</v>
      </c>
      <c r="C656" s="874" t="s">
        <v>1123</v>
      </c>
      <c r="D656" s="874" t="s">
        <v>1122</v>
      </c>
      <c r="E656" s="874" t="s">
        <v>1121</v>
      </c>
      <c r="F656" s="874"/>
      <c r="G656" s="874"/>
      <c r="H656" s="874"/>
      <c r="I656" s="874"/>
      <c r="J656" s="874"/>
      <c r="K656" s="874"/>
      <c r="L656" s="874"/>
      <c r="M656" s="874"/>
      <c r="N656" s="874"/>
      <c r="O656" s="874"/>
      <c r="P656" s="874"/>
      <c r="Q656" s="874"/>
      <c r="R656" s="874"/>
      <c r="S656" s="874"/>
      <c r="T656" s="874"/>
      <c r="U656" s="874"/>
      <c r="V656" s="874"/>
      <c r="W656" s="874"/>
      <c r="X656" s="874"/>
      <c r="Y656" s="874"/>
      <c r="Z656" s="874"/>
      <c r="AA656" s="874"/>
      <c r="AB656" s="874"/>
      <c r="AC656" s="874"/>
      <c r="AD656" s="874"/>
      <c r="AE656" s="874"/>
      <c r="AF656" s="874"/>
    </row>
    <row r="657" spans="1:32" x14ac:dyDescent="0.2">
      <c r="A657" s="872" t="s">
        <v>3494</v>
      </c>
      <c r="B657" s="874" t="s">
        <v>687</v>
      </c>
      <c r="C657" s="874" t="s">
        <v>1119</v>
      </c>
      <c r="D657" s="874"/>
      <c r="E657" s="874"/>
      <c r="F657" s="874"/>
      <c r="G657" s="874"/>
      <c r="H657" s="874"/>
      <c r="I657" s="874"/>
      <c r="J657" s="874"/>
      <c r="K657" s="874"/>
      <c r="L657" s="874"/>
      <c r="M657" s="874"/>
      <c r="N657" s="874"/>
      <c r="O657" s="874"/>
      <c r="P657" s="874"/>
      <c r="Q657" s="874"/>
      <c r="R657" s="874"/>
      <c r="S657" s="874"/>
      <c r="T657" s="874"/>
      <c r="U657" s="874"/>
      <c r="V657" s="874"/>
      <c r="W657" s="874"/>
      <c r="X657" s="874"/>
      <c r="Y657" s="874"/>
      <c r="Z657" s="874"/>
      <c r="AA657" s="874"/>
      <c r="AB657" s="874"/>
      <c r="AC657" s="874"/>
      <c r="AD657" s="874"/>
      <c r="AE657" s="874"/>
      <c r="AF657" s="874"/>
    </row>
    <row r="658" spans="1:32" x14ac:dyDescent="0.2">
      <c r="A658" s="872" t="s">
        <v>3495</v>
      </c>
      <c r="B658" s="874" t="s">
        <v>6509</v>
      </c>
      <c r="C658" s="874" t="s">
        <v>1120</v>
      </c>
      <c r="D658" s="874"/>
      <c r="E658" s="874"/>
      <c r="F658" s="874"/>
      <c r="G658" s="874"/>
      <c r="H658" s="874"/>
      <c r="I658" s="874"/>
      <c r="J658" s="874"/>
      <c r="K658" s="874"/>
      <c r="L658" s="874"/>
      <c r="M658" s="874"/>
      <c r="N658" s="874"/>
      <c r="O658" s="874"/>
      <c r="P658" s="874"/>
      <c r="Q658" s="874"/>
      <c r="R658" s="874"/>
      <c r="S658" s="874"/>
      <c r="T658" s="874"/>
      <c r="U658" s="874"/>
      <c r="V658" s="874"/>
      <c r="W658" s="874"/>
      <c r="X658" s="874"/>
      <c r="Y658" s="874"/>
      <c r="Z658" s="874"/>
      <c r="AA658" s="874"/>
      <c r="AB658" s="874"/>
      <c r="AC658" s="874"/>
      <c r="AD658" s="874"/>
      <c r="AE658" s="874"/>
      <c r="AF658" s="874"/>
    </row>
    <row r="659" spans="1:32" x14ac:dyDescent="0.2">
      <c r="A659" s="872" t="s">
        <v>3496</v>
      </c>
      <c r="B659" s="874" t="s">
        <v>83</v>
      </c>
      <c r="C659" s="874" t="s">
        <v>1151</v>
      </c>
      <c r="D659" s="874" t="s">
        <v>1540</v>
      </c>
      <c r="E659" s="874" t="s">
        <v>1172</v>
      </c>
      <c r="F659" s="874" t="s">
        <v>1539</v>
      </c>
      <c r="G659" s="874" t="s">
        <v>1228</v>
      </c>
      <c r="H659" s="874" t="s">
        <v>1287</v>
      </c>
      <c r="I659" s="874" t="s">
        <v>1158</v>
      </c>
      <c r="J659" s="874" t="s">
        <v>1213</v>
      </c>
      <c r="K659" s="874"/>
      <c r="L659" s="874"/>
      <c r="M659" s="874"/>
      <c r="N659" s="874"/>
      <c r="O659" s="874"/>
      <c r="P659" s="874"/>
      <c r="Q659" s="874"/>
      <c r="R659" s="874"/>
      <c r="S659" s="874"/>
      <c r="T659" s="874"/>
      <c r="U659" s="874"/>
      <c r="V659" s="874"/>
      <c r="W659" s="874"/>
      <c r="X659" s="874"/>
      <c r="Y659" s="874"/>
      <c r="Z659" s="874"/>
      <c r="AA659" s="874"/>
      <c r="AB659" s="874"/>
      <c r="AC659" s="874"/>
      <c r="AD659" s="874"/>
      <c r="AE659" s="874"/>
      <c r="AF659" s="874"/>
    </row>
    <row r="660" spans="1:32" x14ac:dyDescent="0.2">
      <c r="A660" s="872" t="s">
        <v>3497</v>
      </c>
      <c r="B660" s="874" t="s">
        <v>165</v>
      </c>
      <c r="C660" s="874" t="s">
        <v>1153</v>
      </c>
      <c r="D660" s="874" t="s">
        <v>1122</v>
      </c>
      <c r="E660" s="874"/>
      <c r="F660" s="874"/>
      <c r="G660" s="874"/>
      <c r="H660" s="874"/>
      <c r="I660" s="874"/>
      <c r="J660" s="874"/>
      <c r="K660" s="874"/>
      <c r="L660" s="874"/>
      <c r="M660" s="874"/>
      <c r="N660" s="874"/>
      <c r="O660" s="874"/>
      <c r="P660" s="874"/>
      <c r="Q660" s="874"/>
      <c r="R660" s="874"/>
      <c r="S660" s="874"/>
      <c r="T660" s="874"/>
      <c r="U660" s="874"/>
      <c r="V660" s="874"/>
      <c r="W660" s="874"/>
      <c r="X660" s="874"/>
      <c r="Y660" s="874"/>
      <c r="Z660" s="874"/>
      <c r="AA660" s="874"/>
      <c r="AB660" s="874"/>
      <c r="AC660" s="874"/>
      <c r="AD660" s="874"/>
      <c r="AE660" s="874"/>
      <c r="AF660" s="874"/>
    </row>
    <row r="661" spans="1:32" x14ac:dyDescent="0.2">
      <c r="A661" s="872" t="s">
        <v>3498</v>
      </c>
      <c r="B661" s="874" t="s">
        <v>164</v>
      </c>
      <c r="C661" s="874" t="s">
        <v>1492</v>
      </c>
      <c r="D661" s="874" t="s">
        <v>1494</v>
      </c>
      <c r="E661" s="874" t="s">
        <v>1493</v>
      </c>
      <c r="F661" s="874"/>
      <c r="G661" s="874"/>
      <c r="H661" s="874"/>
      <c r="I661" s="874"/>
      <c r="J661" s="874"/>
      <c r="K661" s="874"/>
      <c r="L661" s="874"/>
      <c r="M661" s="874"/>
      <c r="N661" s="874"/>
      <c r="O661" s="874"/>
      <c r="P661" s="874"/>
      <c r="Q661" s="874"/>
      <c r="R661" s="874"/>
      <c r="S661" s="874"/>
      <c r="T661" s="874"/>
      <c r="U661" s="874"/>
      <c r="V661" s="874"/>
      <c r="W661" s="874"/>
      <c r="X661" s="874"/>
      <c r="Y661" s="874"/>
      <c r="Z661" s="874"/>
      <c r="AA661" s="874"/>
      <c r="AB661" s="874"/>
      <c r="AC661" s="874"/>
      <c r="AD661" s="874"/>
      <c r="AE661" s="874"/>
      <c r="AF661" s="874"/>
    </row>
    <row r="662" spans="1:32" x14ac:dyDescent="0.2">
      <c r="A662" s="872" t="s">
        <v>3499</v>
      </c>
      <c r="B662" s="874" t="s">
        <v>163</v>
      </c>
      <c r="C662" s="874" t="s">
        <v>1495</v>
      </c>
      <c r="D662" s="874"/>
      <c r="E662" s="874"/>
      <c r="F662" s="874"/>
      <c r="G662" s="874"/>
      <c r="H662" s="874"/>
      <c r="I662" s="874"/>
      <c r="J662" s="874"/>
      <c r="K662" s="874"/>
      <c r="L662" s="874"/>
      <c r="M662" s="874"/>
      <c r="N662" s="874"/>
      <c r="O662" s="874"/>
      <c r="P662" s="874"/>
      <c r="Q662" s="874"/>
      <c r="R662" s="874"/>
      <c r="S662" s="874"/>
      <c r="T662" s="874"/>
      <c r="U662" s="874"/>
      <c r="V662" s="874"/>
      <c r="W662" s="874"/>
      <c r="X662" s="874"/>
      <c r="Y662" s="874"/>
      <c r="Z662" s="874"/>
      <c r="AA662" s="874"/>
      <c r="AB662" s="874"/>
      <c r="AC662" s="874"/>
      <c r="AD662" s="874"/>
      <c r="AE662" s="874"/>
      <c r="AF662" s="874"/>
    </row>
    <row r="663" spans="1:32" x14ac:dyDescent="0.2">
      <c r="A663" s="872" t="s">
        <v>3500</v>
      </c>
      <c r="B663" s="874" t="s">
        <v>689</v>
      </c>
      <c r="C663" s="874" t="s">
        <v>1117</v>
      </c>
      <c r="D663" s="874"/>
      <c r="E663" s="874"/>
      <c r="F663" s="874"/>
      <c r="G663" s="874"/>
      <c r="H663" s="874"/>
      <c r="I663" s="874"/>
      <c r="J663" s="874"/>
      <c r="K663" s="874"/>
      <c r="L663" s="874"/>
      <c r="M663" s="874"/>
      <c r="N663" s="874"/>
      <c r="O663" s="874"/>
      <c r="P663" s="874"/>
      <c r="Q663" s="874"/>
      <c r="R663" s="874"/>
      <c r="S663" s="874"/>
      <c r="T663" s="874"/>
      <c r="U663" s="874"/>
      <c r="V663" s="874"/>
      <c r="W663" s="874"/>
      <c r="X663" s="874"/>
      <c r="Y663" s="874"/>
      <c r="Z663" s="874"/>
      <c r="AA663" s="874"/>
      <c r="AB663" s="874"/>
      <c r="AC663" s="874"/>
      <c r="AD663" s="874"/>
      <c r="AE663" s="874"/>
      <c r="AF663" s="874"/>
    </row>
    <row r="664" spans="1:32" x14ac:dyDescent="0.2">
      <c r="A664" s="872" t="s">
        <v>3501</v>
      </c>
      <c r="B664" s="874" t="s">
        <v>691</v>
      </c>
      <c r="C664" s="874" t="s">
        <v>1115</v>
      </c>
      <c r="D664" s="874" t="s">
        <v>1114</v>
      </c>
      <c r="E664" s="874" t="s">
        <v>1113</v>
      </c>
      <c r="F664" s="874"/>
      <c r="G664" s="874"/>
      <c r="H664" s="874"/>
      <c r="I664" s="874"/>
      <c r="J664" s="874"/>
      <c r="K664" s="874"/>
      <c r="L664" s="874"/>
      <c r="M664" s="874"/>
      <c r="N664" s="874"/>
      <c r="O664" s="874"/>
      <c r="P664" s="874"/>
      <c r="Q664" s="874"/>
      <c r="R664" s="874"/>
      <c r="S664" s="874"/>
      <c r="T664" s="874"/>
      <c r="U664" s="874"/>
      <c r="V664" s="874"/>
      <c r="W664" s="874"/>
      <c r="X664" s="874"/>
      <c r="Y664" s="874"/>
      <c r="Z664" s="874"/>
      <c r="AA664" s="874"/>
      <c r="AB664" s="874"/>
      <c r="AC664" s="874"/>
      <c r="AD664" s="874"/>
      <c r="AE664" s="874"/>
      <c r="AF664" s="874"/>
    </row>
    <row r="665" spans="1:32" x14ac:dyDescent="0.2">
      <c r="A665" s="872" t="s">
        <v>3502</v>
      </c>
      <c r="B665" s="874" t="s">
        <v>688</v>
      </c>
      <c r="C665" s="874" t="s">
        <v>1118</v>
      </c>
      <c r="D665" s="874"/>
      <c r="E665" s="874"/>
      <c r="F665" s="874"/>
      <c r="G665" s="874"/>
      <c r="H665" s="874"/>
      <c r="I665" s="874"/>
      <c r="J665" s="874"/>
      <c r="K665" s="874"/>
      <c r="L665" s="874"/>
      <c r="M665" s="874"/>
      <c r="N665" s="874"/>
      <c r="O665" s="874"/>
      <c r="P665" s="874"/>
      <c r="Q665" s="874"/>
      <c r="R665" s="874"/>
      <c r="S665" s="874"/>
      <c r="T665" s="874"/>
      <c r="U665" s="874"/>
      <c r="V665" s="874"/>
      <c r="W665" s="874"/>
      <c r="X665" s="874"/>
      <c r="Y665" s="874"/>
      <c r="Z665" s="874"/>
      <c r="AA665" s="874"/>
      <c r="AB665" s="874"/>
      <c r="AC665" s="874"/>
      <c r="AD665" s="874"/>
      <c r="AE665" s="874"/>
      <c r="AF665" s="874"/>
    </row>
    <row r="666" spans="1:32" x14ac:dyDescent="0.2">
      <c r="A666" s="872" t="s">
        <v>3503</v>
      </c>
      <c r="B666" s="874" t="s">
        <v>690</v>
      </c>
      <c r="C666" s="874" t="s">
        <v>1116</v>
      </c>
      <c r="D666" s="874"/>
      <c r="E666" s="874"/>
      <c r="F666" s="874"/>
      <c r="G666" s="874"/>
      <c r="H666" s="874"/>
      <c r="I666" s="874"/>
      <c r="J666" s="874"/>
      <c r="K666" s="874"/>
      <c r="L666" s="874"/>
      <c r="M666" s="874"/>
      <c r="N666" s="874"/>
      <c r="O666" s="874"/>
      <c r="P666" s="874"/>
      <c r="Q666" s="874"/>
      <c r="R666" s="874"/>
      <c r="S666" s="874"/>
      <c r="T666" s="874"/>
      <c r="U666" s="874"/>
      <c r="V666" s="874"/>
      <c r="W666" s="874"/>
      <c r="X666" s="874"/>
      <c r="Y666" s="874"/>
      <c r="Z666" s="874"/>
      <c r="AA666" s="874"/>
      <c r="AB666" s="874"/>
      <c r="AC666" s="874"/>
      <c r="AD666" s="874"/>
      <c r="AE666" s="874"/>
      <c r="AF666" s="874"/>
    </row>
  </sheetData>
  <sheetProtection algorithmName="SHA-512" hashValue="fLbifdoC1J2KNH5OTiPXKZur/w2mAU+wzeVRyT/oo/21rGT5VlCGOAVGio1qcSuy4rxrDbLXip48cpibhTJqyA==" saltValue="VvE8qlRSBVj9YSU+xoWLfQ==" spinCount="100000" sheet="1" objects="1" scenarios="1"/>
  <autoFilter ref="A1:AG662" xr:uid="{FB854367-3B62-472F-A33C-73867B1A8C63}"/>
  <phoneticPr fontId="2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CR8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17" width="5.33203125" style="37" customWidth="1"/>
    <col min="18" max="18" width="15.6640625" style="37" customWidth="1"/>
    <col min="19" max="19" width="29.77734375" style="37" bestFit="1" customWidth="1"/>
    <col min="20" max="31" width="5.33203125" style="37" customWidth="1"/>
    <col min="32" max="32" width="12.77734375" style="320" customWidth="1"/>
    <col min="33" max="33" width="12.77734375" style="41" customWidth="1"/>
    <col min="34" max="34" width="19.44140625" style="414" customWidth="1"/>
    <col min="35" max="35" width="19.77734375" style="414" customWidth="1"/>
    <col min="36" max="36" width="27.5546875" style="414" customWidth="1"/>
    <col min="37" max="37" width="20.109375" style="414" customWidth="1"/>
    <col min="38" max="38" width="18.5546875" style="414" customWidth="1"/>
    <col min="39" max="39" width="23.6640625" style="414" customWidth="1"/>
    <col min="40" max="41" width="22.44140625" style="414" customWidth="1"/>
    <col min="42" max="42" width="23.109375" style="414" customWidth="1"/>
    <col min="43" max="44" width="2.44140625" style="41" customWidth="1"/>
    <col min="45" max="61" width="2.44140625" style="41"/>
    <col min="62" max="96" width="2.44140625" style="432"/>
    <col min="97" max="16384" width="2.44140625" style="37"/>
  </cols>
  <sheetData>
    <row r="1" spans="1:42" ht="13.5" customHeight="1" x14ac:dyDescent="0.2">
      <c r="D1" s="36" t="s">
        <v>3838</v>
      </c>
    </row>
    <row r="2" spans="1:42" ht="13.5" customHeight="1" thickBot="1" x14ac:dyDescent="0.25">
      <c r="D2" s="37" t="s">
        <v>1954</v>
      </c>
    </row>
    <row r="3" spans="1:42" ht="13.5" customHeight="1" x14ac:dyDescent="0.2">
      <c r="A3" s="45"/>
      <c r="B3" s="46"/>
      <c r="C3" s="135"/>
      <c r="D3" s="419"/>
      <c r="E3" s="1152" t="str">
        <f>IF(AH6=1,"↓未入力あり","")</f>
        <v/>
      </c>
      <c r="F3" s="1145"/>
      <c r="G3" s="1145"/>
      <c r="H3" s="1145"/>
      <c r="I3" s="1145"/>
      <c r="J3" s="1145" t="str">
        <f>IF(AI6=1,"↓未入力あり","")</f>
        <v/>
      </c>
      <c r="K3" s="1145"/>
      <c r="L3" s="1145"/>
      <c r="M3" s="1145"/>
      <c r="N3" s="1145"/>
      <c r="O3" s="1145"/>
      <c r="P3" s="1145"/>
      <c r="Q3" s="1145"/>
      <c r="R3" s="222" t="str">
        <f>IF(AJ6=1,"↓未入力あり","")</f>
        <v/>
      </c>
      <c r="S3" s="301" t="str">
        <f>IF(AK6=1,"↓未入力あり","")</f>
        <v/>
      </c>
      <c r="T3" s="1145" t="str">
        <f>IF(AL6=1,"↓未入力あり","")</f>
        <v/>
      </c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60"/>
    </row>
    <row r="4" spans="1:42" ht="13.5" customHeight="1" x14ac:dyDescent="0.2">
      <c r="A4" s="47"/>
      <c r="B4" s="48"/>
      <c r="C4" s="52"/>
      <c r="D4" s="179"/>
      <c r="E4" s="156" t="s">
        <v>3837</v>
      </c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6" t="s">
        <v>3839</v>
      </c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408"/>
    </row>
    <row r="5" spans="1:42" ht="13.5" customHeight="1" x14ac:dyDescent="0.2">
      <c r="A5" s="47"/>
      <c r="B5" s="48"/>
      <c r="C5" s="52"/>
      <c r="D5" s="179"/>
      <c r="E5" s="842" t="s">
        <v>1955</v>
      </c>
      <c r="F5" s="840"/>
      <c r="G5" s="840"/>
      <c r="H5" s="840"/>
      <c r="I5" s="843"/>
      <c r="J5" s="839" t="s">
        <v>1956</v>
      </c>
      <c r="K5" s="840"/>
      <c r="L5" s="840"/>
      <c r="M5" s="840"/>
      <c r="N5" s="840"/>
      <c r="O5" s="840"/>
      <c r="P5" s="840"/>
      <c r="Q5" s="840"/>
      <c r="R5" s="80"/>
      <c r="S5" s="729" t="s">
        <v>4056</v>
      </c>
      <c r="T5" s="839" t="s">
        <v>1994</v>
      </c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1"/>
      <c r="AH5" s="414" t="s">
        <v>3965</v>
      </c>
      <c r="AI5" s="414" t="s">
        <v>3966</v>
      </c>
      <c r="AJ5" s="414" t="s">
        <v>3967</v>
      </c>
      <c r="AK5" s="414" t="s">
        <v>3968</v>
      </c>
      <c r="AL5" s="414" t="s">
        <v>3969</v>
      </c>
      <c r="AM5" s="414" t="s">
        <v>3970</v>
      </c>
      <c r="AN5" s="414" t="s">
        <v>3971</v>
      </c>
      <c r="AO5" s="414" t="s">
        <v>6575</v>
      </c>
      <c r="AP5" s="414" t="s">
        <v>3972</v>
      </c>
    </row>
    <row r="6" spans="1:42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67" t="s">
        <v>1929</v>
      </c>
      <c r="F6" s="82" t="s">
        <v>1930</v>
      </c>
      <c r="G6" s="82" t="s">
        <v>1931</v>
      </c>
      <c r="H6" s="82" t="s">
        <v>1932</v>
      </c>
      <c r="I6" s="155" t="s">
        <v>1933</v>
      </c>
      <c r="J6" s="154" t="s">
        <v>1929</v>
      </c>
      <c r="K6" s="82" t="s">
        <v>1930</v>
      </c>
      <c r="L6" s="82" t="s">
        <v>1931</v>
      </c>
      <c r="M6" s="82" t="s">
        <v>1932</v>
      </c>
      <c r="N6" s="82" t="s">
        <v>1933</v>
      </c>
      <c r="O6" s="82" t="s">
        <v>2022</v>
      </c>
      <c r="P6" s="82" t="s">
        <v>2023</v>
      </c>
      <c r="Q6" s="82" t="s">
        <v>1936</v>
      </c>
      <c r="R6" s="82" t="s">
        <v>2545</v>
      </c>
      <c r="S6" s="127"/>
      <c r="T6" s="154" t="s">
        <v>1929</v>
      </c>
      <c r="U6" s="82" t="s">
        <v>1930</v>
      </c>
      <c r="V6" s="82" t="s">
        <v>1931</v>
      </c>
      <c r="W6" s="82" t="s">
        <v>1932</v>
      </c>
      <c r="X6" s="82" t="s">
        <v>1933</v>
      </c>
      <c r="Y6" s="82" t="s">
        <v>1934</v>
      </c>
      <c r="Z6" s="158" t="s">
        <v>1935</v>
      </c>
      <c r="AA6" s="158" t="s">
        <v>1936</v>
      </c>
      <c r="AB6" s="158" t="s">
        <v>1937</v>
      </c>
      <c r="AC6" s="158" t="s">
        <v>1938</v>
      </c>
      <c r="AD6" s="158" t="s">
        <v>2024</v>
      </c>
      <c r="AE6" s="169" t="s">
        <v>1993</v>
      </c>
      <c r="AH6" s="414">
        <f>IF(SUM(AH7:AH7)&lt;&gt;0,1,0)</f>
        <v>0</v>
      </c>
      <c r="AI6" s="414">
        <f>IF(SUM(AI7:AI7)&lt;&gt;0,1,0)</f>
        <v>0</v>
      </c>
      <c r="AJ6" s="414">
        <f>IF(SUM(AJ7:AJ7)&lt;&gt;0,1,0)</f>
        <v>0</v>
      </c>
      <c r="AK6" s="414">
        <f>IF(SUM(AK7:AK7)&lt;&gt;0,1,0)</f>
        <v>0</v>
      </c>
      <c r="AL6" s="414">
        <f>AL7</f>
        <v>0</v>
      </c>
      <c r="AM6" s="414">
        <f>AM7</f>
        <v>0</v>
      </c>
      <c r="AN6" s="414">
        <f>AN7</f>
        <v>0</v>
      </c>
      <c r="AO6" s="414">
        <f>AO7</f>
        <v>0</v>
      </c>
      <c r="AP6" s="414">
        <f t="shared" ref="AP6" si="0">AP7</f>
        <v>0</v>
      </c>
    </row>
    <row r="7" spans="1:42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68"/>
      <c r="F7" s="164"/>
      <c r="G7" s="164"/>
      <c r="H7" s="164"/>
      <c r="I7" s="165"/>
      <c r="J7" s="163"/>
      <c r="K7" s="164"/>
      <c r="L7" s="164"/>
      <c r="M7" s="164"/>
      <c r="N7" s="164"/>
      <c r="O7" s="164"/>
      <c r="P7" s="164"/>
      <c r="Q7" s="164"/>
      <c r="R7" s="398"/>
      <c r="S7" s="162"/>
      <c r="T7" s="163"/>
      <c r="U7" s="164"/>
      <c r="V7" s="164"/>
      <c r="W7" s="164"/>
      <c r="X7" s="164"/>
      <c r="Y7" s="164"/>
      <c r="Z7" s="166"/>
      <c r="AA7" s="166"/>
      <c r="AB7" s="166"/>
      <c r="AC7" s="166"/>
      <c r="AD7" s="166"/>
      <c r="AE7" s="415"/>
      <c r="AF7" s="94" t="str">
        <f>IF(SUM(AH6:AL6)&gt;0,"←未入力あり","")</f>
        <v/>
      </c>
      <c r="AG7" s="723" t="str">
        <f>IF(SUM(AM6:AP6)&gt;0,"←入力エラー","")</f>
        <v/>
      </c>
      <c r="AH7" s="414">
        <f>IF(AND(設定!C4&lt;&gt;"",COUNTIF(E7:I7,"○")=0),1,0)</f>
        <v>0</v>
      </c>
      <c r="AI7" s="414">
        <f>IF(AND(設定!C4&lt;&gt;"",COUNTIF(J7:Q7,"○")=0),1,0)</f>
        <v>0</v>
      </c>
      <c r="AJ7" s="414">
        <f>IF($D7&lt;&gt;"",IF(AND(Q7&lt;&gt;"",R7=""),1,0),0)</f>
        <v>0</v>
      </c>
      <c r="AK7" s="414">
        <f>IF(AND($D7&lt;&gt;"",設定!C4&lt;&gt;""),IF(S7="",1,0),0)</f>
        <v>0</v>
      </c>
      <c r="AL7" s="414">
        <f>IF(AND($D7&lt;&gt;"",設定!C4&lt;&gt;"",COUNTIF(T7:AE7,"○")=0),1,0)</f>
        <v>0</v>
      </c>
      <c r="AM7" s="414">
        <f>IF(AND(COUNTIF(E7:I7,"○")&gt;1,I7="○"),1,0)</f>
        <v>0</v>
      </c>
      <c r="AN7" s="414">
        <f>IF(AND(COUNTIF(J7:Q7,"○")&gt;1,P7="○"),1,0)</f>
        <v>0</v>
      </c>
      <c r="AO7" s="414">
        <f>IF(Q7="",IF(R7&lt;&gt;"",1,0),0)</f>
        <v>0</v>
      </c>
      <c r="AP7" s="414">
        <f>IF(AND(COUNTIF(T7:AD7,"○")&gt;0,AE7="○"),1,0)</f>
        <v>0</v>
      </c>
    </row>
    <row r="8" spans="1:42" ht="13.5" customHeight="1" x14ac:dyDescent="0.2">
      <c r="E8" s="1166" t="str">
        <f>IF(AM7=1,"「ｅ」選択時は複数選択不可↑","")</f>
        <v/>
      </c>
      <c r="F8" s="1166"/>
      <c r="G8" s="1166"/>
      <c r="H8" s="1166"/>
      <c r="I8" s="1166"/>
      <c r="K8" s="1167" t="str">
        <f>IF(AN7=1,"「g」選択時は複数選択不可↑","")</f>
        <v/>
      </c>
      <c r="L8" s="1167"/>
      <c r="M8" s="1167"/>
      <c r="N8" s="1167"/>
      <c r="O8" s="1167"/>
      <c r="P8" s="1167"/>
      <c r="U8" s="172"/>
      <c r="V8" s="172"/>
      <c r="W8" s="172"/>
      <c r="X8" s="172"/>
      <c r="Y8" s="172"/>
      <c r="Z8" s="1167" t="str">
        <f>IF(AP7=1,"「ｌ」選択時は複数選択不可↑","")</f>
        <v/>
      </c>
      <c r="AA8" s="1167"/>
      <c r="AB8" s="1167"/>
      <c r="AC8" s="1167"/>
      <c r="AD8" s="1167"/>
      <c r="AE8" s="1167"/>
      <c r="AG8" s="723"/>
    </row>
  </sheetData>
  <sheetProtection algorithmName="SHA-512" hashValue="7+r/rbUb1B0QdVd41Z0NXtTVGQXrbIybCrNbTpVhE7D1zav3ZB0B/8TNtU5Dy4wiyhu/Y9rMjV/7ni/PL+9nAw==" saltValue="Czv6Gx8Gt/EYA/f/Wu107A==" spinCount="100000" sheet="1" objects="1" scenarios="1"/>
  <mergeCells count="6">
    <mergeCell ref="E8:I8"/>
    <mergeCell ref="E3:I3"/>
    <mergeCell ref="T3:AE3"/>
    <mergeCell ref="J3:Q3"/>
    <mergeCell ref="K8:P8"/>
    <mergeCell ref="Z8:AE8"/>
  </mergeCells>
  <phoneticPr fontId="2"/>
  <conditionalFormatting sqref="E3">
    <cfRule type="containsText" dxfId="268" priority="30" operator="containsText" text="未入力">
      <formula>NOT(ISERROR(SEARCH("未入力",E3)))</formula>
    </cfRule>
  </conditionalFormatting>
  <conditionalFormatting sqref="E7:I7">
    <cfRule type="expression" dxfId="267" priority="4">
      <formula>$AM$7&gt;0</formula>
    </cfRule>
  </conditionalFormatting>
  <conditionalFormatting sqref="E8:I8 K8">
    <cfRule type="containsText" dxfId="266" priority="22" operator="containsText" text="複数選択">
      <formula>NOT(ISERROR(SEARCH("複数選択",E8)))</formula>
    </cfRule>
  </conditionalFormatting>
  <conditionalFormatting sqref="J3">
    <cfRule type="containsText" dxfId="265" priority="27" operator="containsText" text="未入力">
      <formula>NOT(ISERROR(SEARCH("未入力",J3)))</formula>
    </cfRule>
  </conditionalFormatting>
  <conditionalFormatting sqref="J7:Q7">
    <cfRule type="expression" dxfId="264" priority="3">
      <formula>$AN$7&gt;0</formula>
    </cfRule>
  </conditionalFormatting>
  <conditionalFormatting sqref="Q7:R7">
    <cfRule type="expression" dxfId="263" priority="2">
      <formula>$AO$7&gt;0</formula>
    </cfRule>
  </conditionalFormatting>
  <conditionalFormatting sqref="R3">
    <cfRule type="containsText" dxfId="262" priority="11" operator="containsText" text="未入力">
      <formula>NOT(ISERROR(SEARCH("未入力",R3)))</formula>
    </cfRule>
  </conditionalFormatting>
  <conditionalFormatting sqref="R7">
    <cfRule type="expression" dxfId="261" priority="5">
      <formula>$Q7=""</formula>
    </cfRule>
  </conditionalFormatting>
  <conditionalFormatting sqref="S3:S4">
    <cfRule type="containsText" dxfId="260" priority="29" operator="containsText" text="未入力">
      <formula>NOT(ISERROR(SEARCH("未入力",S3)))</formula>
    </cfRule>
  </conditionalFormatting>
  <conditionalFormatting sqref="T3">
    <cfRule type="containsText" dxfId="259" priority="23" operator="containsText" text="未入力">
      <formula>NOT(ISERROR(SEARCH("未入力",T3)))</formula>
    </cfRule>
  </conditionalFormatting>
  <conditionalFormatting sqref="T7:AE7">
    <cfRule type="expression" dxfId="258" priority="1">
      <formula>$AP$7&gt;0</formula>
    </cfRule>
  </conditionalFormatting>
  <conditionalFormatting sqref="Z8">
    <cfRule type="containsText" dxfId="257" priority="21" operator="containsText" text="複数選択">
      <formula>NOT(ISERROR(SEARCH("複数選択",Z8)))</formula>
    </cfRule>
  </conditionalFormatting>
  <conditionalFormatting sqref="AF7">
    <cfRule type="containsText" dxfId="256" priority="14" operator="containsText" text="未入力">
      <formula>NOT(ISERROR(SEARCH("未入力",AF7)))</formula>
    </cfRule>
  </conditionalFormatting>
  <conditionalFormatting sqref="AG7:AG8">
    <cfRule type="containsText" dxfId="255" priority="13" operator="containsText" text="入力">
      <formula>NOT(ISERROR(SEARCH("入力",AG7)))</formula>
    </cfRule>
  </conditionalFormatting>
  <dataValidations count="2">
    <dataValidation type="list" imeMode="disabled" allowBlank="1" showInputMessage="1" showErrorMessage="1" error="整数を入力してください。" sqref="S7" xr:uid="{00000000-0002-0000-0C00-000000000000}">
      <formula1>"1：全学部・研究科で実施している,2：一部の学部・研究科で実施している,3：実施していない"</formula1>
    </dataValidation>
    <dataValidation type="list" imeMode="disabled" allowBlank="1" showInputMessage="1" showErrorMessage="1" error="整数を入力してください。" sqref="E7:Q7 T7:AE7" xr:uid="{00000000-0002-0000-0C00-000001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7A15C-AFC7-4620-942D-01E7D07D480E}">
  <dimension ref="A1:BN8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6" width="20.77734375" style="37" customWidth="1"/>
    <col min="7" max="26" width="4.109375" style="37" customWidth="1"/>
    <col min="27" max="27" width="15.5546875" style="37" customWidth="1"/>
    <col min="28" max="28" width="15.6640625" style="37" customWidth="1"/>
    <col min="29" max="29" width="11.44140625" style="37" customWidth="1"/>
    <col min="30" max="30" width="11.6640625" style="41" customWidth="1"/>
    <col min="31" max="31" width="18.44140625" style="418" customWidth="1"/>
    <col min="32" max="32" width="19.33203125" style="418" customWidth="1"/>
    <col min="33" max="33" width="19.6640625" style="418" customWidth="1"/>
    <col min="34" max="34" width="19.21875" style="418" customWidth="1"/>
    <col min="35" max="35" width="19.77734375" style="418" customWidth="1"/>
    <col min="36" max="36" width="21" style="418" customWidth="1"/>
    <col min="37" max="37" width="27.44140625" style="418" customWidth="1"/>
    <col min="38" max="38" width="22.6640625" style="418" customWidth="1"/>
    <col min="39" max="39" width="26.109375" style="418" customWidth="1"/>
    <col min="40" max="40" width="24.88671875" style="418" customWidth="1"/>
    <col min="41" max="41" width="28.21875" style="418" customWidth="1"/>
    <col min="42" max="42" width="29.109375" style="418" customWidth="1"/>
    <col min="43" max="66" width="2.44140625" style="41"/>
    <col min="67" max="16384" width="2.44140625" style="37"/>
  </cols>
  <sheetData>
    <row r="1" spans="1:42" ht="13.2" x14ac:dyDescent="0.2">
      <c r="D1" s="36" t="s">
        <v>3842</v>
      </c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</row>
    <row r="2" spans="1:42" ht="11.4" thickBot="1" x14ac:dyDescent="0.25">
      <c r="D2" s="37" t="s">
        <v>3841</v>
      </c>
    </row>
    <row r="3" spans="1:42" ht="13.5" customHeight="1" x14ac:dyDescent="0.2">
      <c r="A3" s="45"/>
      <c r="B3" s="46"/>
      <c r="C3" s="135"/>
      <c r="D3" s="419"/>
      <c r="E3" s="375" t="str">
        <f>IF(AE6=1,"↓未入力あり","")</f>
        <v/>
      </c>
      <c r="F3" s="498" t="str">
        <f>IF(AF6=1,"↓未入力あり","")</f>
        <v/>
      </c>
      <c r="G3" s="1172" t="str">
        <f>IF(AG6=1,"↓未入力あり","")</f>
        <v/>
      </c>
      <c r="H3" s="1154"/>
      <c r="I3" s="1154"/>
      <c r="J3" s="1154"/>
      <c r="K3" s="1154"/>
      <c r="L3" s="1154"/>
      <c r="M3" s="1154"/>
      <c r="N3" s="1154"/>
      <c r="O3" s="1154"/>
      <c r="P3" s="1154" t="str">
        <f>IF(AH6=1,"↓未入力あり","")</f>
        <v/>
      </c>
      <c r="Q3" s="1154"/>
      <c r="R3" s="1154"/>
      <c r="S3" s="1154"/>
      <c r="T3" s="1154"/>
      <c r="U3" s="1154"/>
      <c r="V3" s="1154"/>
      <c r="W3" s="1154" t="str">
        <f>IF(AI6=1,"↓未入力あり","")</f>
        <v/>
      </c>
      <c r="X3" s="1154"/>
      <c r="Y3" s="1154"/>
      <c r="Z3" s="1154"/>
      <c r="AA3" s="768" t="str">
        <f>IF(AJ6=1,"↓未入力あり","")</f>
        <v/>
      </c>
      <c r="AB3" s="769" t="str">
        <f>IF(AK6=1,"↓未入力あり","")</f>
        <v/>
      </c>
      <c r="AC3" s="41"/>
    </row>
    <row r="4" spans="1:42" x14ac:dyDescent="0.2">
      <c r="A4" s="47"/>
      <c r="B4" s="48"/>
      <c r="C4" s="52"/>
      <c r="D4" s="179"/>
      <c r="E4" s="156" t="s">
        <v>3840</v>
      </c>
      <c r="F4" s="408"/>
      <c r="G4" s="487" t="s">
        <v>3843</v>
      </c>
      <c r="H4" s="488"/>
      <c r="I4" s="488"/>
      <c r="J4" s="488"/>
      <c r="K4" s="488"/>
      <c r="L4" s="488"/>
      <c r="M4" s="488"/>
      <c r="N4" s="488"/>
      <c r="O4" s="488"/>
      <c r="P4" s="1170"/>
      <c r="Q4" s="1170"/>
      <c r="R4" s="1170"/>
      <c r="S4" s="1170"/>
      <c r="T4" s="1170"/>
      <c r="U4" s="1170"/>
      <c r="V4" s="1170"/>
      <c r="W4" s="1171"/>
      <c r="X4" s="1171"/>
      <c r="Y4" s="1171"/>
      <c r="Z4" s="1171"/>
      <c r="AA4" s="489"/>
      <c r="AB4" s="490"/>
    </row>
    <row r="5" spans="1:42" x14ac:dyDescent="0.2">
      <c r="A5" s="47"/>
      <c r="B5" s="48"/>
      <c r="C5" s="52"/>
      <c r="D5" s="679"/>
      <c r="E5" s="948" t="s">
        <v>4057</v>
      </c>
      <c r="F5" s="959" t="s">
        <v>3603</v>
      </c>
      <c r="G5" s="848" t="s">
        <v>1987</v>
      </c>
      <c r="H5" s="848"/>
      <c r="I5" s="848"/>
      <c r="J5" s="848"/>
      <c r="K5" s="848"/>
      <c r="L5" s="848"/>
      <c r="M5" s="848"/>
      <c r="N5" s="848"/>
      <c r="O5" s="848"/>
      <c r="P5" s="837" t="s">
        <v>1988</v>
      </c>
      <c r="Q5" s="848"/>
      <c r="R5" s="848"/>
      <c r="S5" s="848"/>
      <c r="T5" s="848"/>
      <c r="U5" s="848"/>
      <c r="V5" s="848"/>
      <c r="W5" s="837" t="s">
        <v>2262</v>
      </c>
      <c r="X5" s="848"/>
      <c r="Y5" s="848"/>
      <c r="Z5" s="848"/>
      <c r="AA5" s="960" t="s">
        <v>2263</v>
      </c>
      <c r="AB5" s="49"/>
      <c r="AE5" s="414" t="s">
        <v>3973</v>
      </c>
      <c r="AF5" s="414" t="s">
        <v>3974</v>
      </c>
      <c r="AG5" s="414" t="s">
        <v>3975</v>
      </c>
      <c r="AH5" s="414" t="s">
        <v>3976</v>
      </c>
      <c r="AI5" s="414" t="s">
        <v>3977</v>
      </c>
      <c r="AJ5" s="414" t="s">
        <v>6866</v>
      </c>
      <c r="AK5" s="414" t="s">
        <v>6867</v>
      </c>
      <c r="AL5" s="414" t="s">
        <v>3978</v>
      </c>
      <c r="AM5" s="414" t="s">
        <v>3979</v>
      </c>
      <c r="AN5" s="414" t="s">
        <v>6557</v>
      </c>
      <c r="AO5" s="414" t="s">
        <v>6558</v>
      </c>
      <c r="AP5" s="414" t="s">
        <v>6559</v>
      </c>
    </row>
    <row r="6" spans="1:42" ht="11.4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637"/>
      <c r="F6" s="605" t="s">
        <v>2006</v>
      </c>
      <c r="G6" s="97" t="s">
        <v>1929</v>
      </c>
      <c r="H6" s="82" t="s">
        <v>1930</v>
      </c>
      <c r="I6" s="82" t="s">
        <v>1931</v>
      </c>
      <c r="J6" s="82" t="s">
        <v>1932</v>
      </c>
      <c r="K6" s="82" t="s">
        <v>1933</v>
      </c>
      <c r="L6" s="97" t="s">
        <v>1934</v>
      </c>
      <c r="M6" s="82" t="s">
        <v>1935</v>
      </c>
      <c r="N6" s="82" t="s">
        <v>1936</v>
      </c>
      <c r="O6" s="97" t="s">
        <v>1937</v>
      </c>
      <c r="P6" s="81" t="s">
        <v>1929</v>
      </c>
      <c r="Q6" s="82" t="s">
        <v>1930</v>
      </c>
      <c r="R6" s="82" t="s">
        <v>1931</v>
      </c>
      <c r="S6" s="82" t="s">
        <v>1932</v>
      </c>
      <c r="T6" s="82" t="s">
        <v>1933</v>
      </c>
      <c r="U6" s="97" t="s">
        <v>1934</v>
      </c>
      <c r="V6" s="155" t="s">
        <v>1935</v>
      </c>
      <c r="W6" s="81" t="s">
        <v>1929</v>
      </c>
      <c r="X6" s="82" t="s">
        <v>1930</v>
      </c>
      <c r="Y6" s="82" t="s">
        <v>1931</v>
      </c>
      <c r="Z6" s="97" t="s">
        <v>1932</v>
      </c>
      <c r="AA6" s="154" t="s">
        <v>2006</v>
      </c>
      <c r="AB6" s="114" t="s">
        <v>2007</v>
      </c>
      <c r="AE6" s="418">
        <f t="shared" ref="AE6:AP6" si="0">IF(SUM(AE7:AE7)&lt;&gt;0,1,0)</f>
        <v>0</v>
      </c>
      <c r="AF6" s="418">
        <f t="shared" si="0"/>
        <v>0</v>
      </c>
      <c r="AG6" s="418">
        <f t="shared" si="0"/>
        <v>0</v>
      </c>
      <c r="AH6" s="418">
        <f t="shared" si="0"/>
        <v>0</v>
      </c>
      <c r="AI6" s="418">
        <f t="shared" si="0"/>
        <v>0</v>
      </c>
      <c r="AJ6" s="418">
        <f t="shared" si="0"/>
        <v>0</v>
      </c>
      <c r="AK6" s="418">
        <f t="shared" si="0"/>
        <v>0</v>
      </c>
      <c r="AL6" s="418">
        <f t="shared" si="0"/>
        <v>0</v>
      </c>
      <c r="AM6" s="418">
        <f t="shared" si="0"/>
        <v>0</v>
      </c>
      <c r="AN6" s="418">
        <f t="shared" si="0"/>
        <v>0</v>
      </c>
      <c r="AO6" s="418">
        <f t="shared" si="0"/>
        <v>0</v>
      </c>
      <c r="AP6" s="418">
        <f t="shared" si="0"/>
        <v>0</v>
      </c>
    </row>
    <row r="7" spans="1:42" ht="15" customHeight="1" thickBot="1" x14ac:dyDescent="0.25">
      <c r="A7" s="159" t="str">
        <f>IF(設定!$C$4&lt;&gt;"",設定!$C$4&amp;"00","")</f>
        <v/>
      </c>
      <c r="B7" s="160" t="str">
        <f>IF(C7&lt;&gt;"",設定!$D$4,"")</f>
        <v>※シート【学校コード】より、学校コードを入力してください。</v>
      </c>
      <c r="C7" s="582" t="s">
        <v>3797</v>
      </c>
      <c r="D7" s="501" t="s">
        <v>3796</v>
      </c>
      <c r="E7" s="469"/>
      <c r="F7" s="443"/>
      <c r="G7" s="198"/>
      <c r="H7" s="197"/>
      <c r="I7" s="197"/>
      <c r="J7" s="197"/>
      <c r="K7" s="197"/>
      <c r="L7" s="198"/>
      <c r="M7" s="197"/>
      <c r="N7" s="197"/>
      <c r="O7" s="198"/>
      <c r="P7" s="202"/>
      <c r="Q7" s="197"/>
      <c r="R7" s="197"/>
      <c r="S7" s="197"/>
      <c r="T7" s="197"/>
      <c r="U7" s="198"/>
      <c r="V7" s="203"/>
      <c r="W7" s="202"/>
      <c r="X7" s="197"/>
      <c r="Y7" s="197"/>
      <c r="Z7" s="198"/>
      <c r="AA7" s="206"/>
      <c r="AB7" s="770"/>
      <c r="AC7" s="444" t="str">
        <f>IF(SUM(AE7:AK7)&gt;0,"←未入力あり","")</f>
        <v/>
      </c>
      <c r="AD7" s="514" t="str">
        <f>IF(SUM(AL7:AP7)&gt;0,"←入力エラー","")</f>
        <v/>
      </c>
      <c r="AE7" s="418">
        <f>IF(AND(設定!C4&lt;&gt;"",E7=""),1,0)</f>
        <v>0</v>
      </c>
      <c r="AF7" s="418">
        <f>IF(E7&lt;&gt;"",IF(AND(E7="1：実施している",F7=""),1,0),0)</f>
        <v>0</v>
      </c>
      <c r="AG7" s="418">
        <f>IF(AND(設定!C4&lt;&gt;"",COUNTA(G7:O7)=0),1,0)</f>
        <v>0</v>
      </c>
      <c r="AH7" s="418">
        <f>IF(AND(設定!C4&lt;&gt;"",COUNTA(P7:V7)=0),1,0)</f>
        <v>0</v>
      </c>
      <c r="AI7" s="418">
        <f>IF(AND(P7&lt;&gt;"",COUNTA(W7:Z7)=0),1,0)</f>
        <v>0</v>
      </c>
      <c r="AJ7" s="418">
        <f>IF(AND(U7&lt;&gt;"",AA7=""),1,0)</f>
        <v>0</v>
      </c>
      <c r="AK7" s="418">
        <f>IF(AND(U7&lt;&gt;"",AB7=""),1,0)</f>
        <v>0</v>
      </c>
      <c r="AL7" s="418">
        <f>IF(AND(COUNTA(G7:N7)&lt;&gt;0,O7&lt;&gt;""),1,0)</f>
        <v>0</v>
      </c>
      <c r="AM7" s="418">
        <f>IF(AND(COUNTA(P7:U7)&lt;&gt;0,V7&lt;&gt;""),1,0)</f>
        <v>0</v>
      </c>
      <c r="AN7" s="418">
        <f>IF(AND(E7&lt;&gt;"1：実施している",F7&lt;&gt;""),1,0)</f>
        <v>0</v>
      </c>
      <c r="AO7" s="418">
        <f>IF(P7="",IF(COUNTA(W7:Z7)&lt;&gt;0,1,0),0)</f>
        <v>0</v>
      </c>
      <c r="AP7" s="418">
        <f>IF(U7="",IF(COUNTA(AA7:AB7)&lt;&gt;0,1,0),0)</f>
        <v>0</v>
      </c>
    </row>
    <row r="8" spans="1:42" x14ac:dyDescent="0.2">
      <c r="J8" s="1168" t="str">
        <f>IF(AL7=1,"「i」選択時は複数選択不可↑","")</f>
        <v/>
      </c>
      <c r="K8" s="1168"/>
      <c r="L8" s="1168"/>
      <c r="M8" s="1168"/>
      <c r="N8" s="1168"/>
      <c r="O8" s="1168"/>
      <c r="Q8" s="1169" t="str">
        <f>IF(AM7=1,"「g」選択時は複数選択不可↑","")</f>
        <v/>
      </c>
      <c r="R8" s="1169"/>
      <c r="S8" s="1169"/>
      <c r="T8" s="1169"/>
      <c r="U8" s="1169"/>
      <c r="V8" s="1169"/>
    </row>
  </sheetData>
  <sheetProtection algorithmName="SHA-512" hashValue="LaX1QWOl7l788ah41ndrSdzUviuT0JlnGMQubUqlZaTS5Hylg9A4B+qIiPSFI9/+UPEWqyh19oG/SakUo/CDdQ==" saltValue="gdjoQ6O/54H+9CRc4sIDrg==" spinCount="100000" sheet="1" objects="1" scenarios="1"/>
  <mergeCells count="7">
    <mergeCell ref="J8:O8"/>
    <mergeCell ref="Q8:V8"/>
    <mergeCell ref="P4:V4"/>
    <mergeCell ref="W4:Z4"/>
    <mergeCell ref="G3:O3"/>
    <mergeCell ref="P3:V3"/>
    <mergeCell ref="W3:Z3"/>
  </mergeCells>
  <phoneticPr fontId="2"/>
  <conditionalFormatting sqref="E7:F7">
    <cfRule type="expression" dxfId="254" priority="3">
      <formula>$AN$7&gt;0</formula>
    </cfRule>
  </conditionalFormatting>
  <conditionalFormatting sqref="E3:G3">
    <cfRule type="containsText" dxfId="253" priority="26" operator="containsText" text="未入力">
      <formula>NOT(ISERROR(SEARCH("未入力",E3)))</formula>
    </cfRule>
  </conditionalFormatting>
  <conditionalFormatting sqref="F7">
    <cfRule type="expression" dxfId="252" priority="23">
      <formula>$E7&lt;&gt;"1：実施している"</formula>
    </cfRule>
  </conditionalFormatting>
  <conditionalFormatting sqref="G7:O7">
    <cfRule type="expression" dxfId="251" priority="5">
      <formula>$AL$7&gt;0</formula>
    </cfRule>
  </conditionalFormatting>
  <conditionalFormatting sqref="J8">
    <cfRule type="expression" dxfId="250" priority="9">
      <formula>$J$8&lt;&gt;""</formula>
    </cfRule>
  </conditionalFormatting>
  <conditionalFormatting sqref="P3">
    <cfRule type="containsText" dxfId="249" priority="11" operator="containsText" text="未入力">
      <formula>NOT(ISERROR(SEARCH("未入力",P3)))</formula>
    </cfRule>
  </conditionalFormatting>
  <conditionalFormatting sqref="P7 W7:Z7">
    <cfRule type="expression" dxfId="248" priority="2">
      <formula>$AO$7&gt;0</formula>
    </cfRule>
  </conditionalFormatting>
  <conditionalFormatting sqref="P7:V7">
    <cfRule type="expression" dxfId="247" priority="4">
      <formula>$AM$7&gt;0</formula>
    </cfRule>
  </conditionalFormatting>
  <conditionalFormatting sqref="Q8">
    <cfRule type="expression" dxfId="246" priority="6">
      <formula>$Q$8&lt;&gt;""</formula>
    </cfRule>
  </conditionalFormatting>
  <conditionalFormatting sqref="U7 AA7:AB7">
    <cfRule type="expression" dxfId="245" priority="1">
      <formula>$AP$7&gt;0</formula>
    </cfRule>
  </conditionalFormatting>
  <conditionalFormatting sqref="W3:W4">
    <cfRule type="containsText" dxfId="244" priority="10" operator="containsText" text="未入力">
      <formula>NOT(ISERROR(SEARCH("未入力",W3)))</formula>
    </cfRule>
  </conditionalFormatting>
  <conditionalFormatting sqref="W7:Z7">
    <cfRule type="expression" dxfId="243" priority="15">
      <formula>$P$7=""</formula>
    </cfRule>
  </conditionalFormatting>
  <conditionalFormatting sqref="W4:AB4">
    <cfRule type="containsText" dxfId="242" priority="16" operator="containsText" text="複数">
      <formula>NOT(ISERROR(SEARCH("複数",W4)))</formula>
    </cfRule>
    <cfRule type="containsText" dxfId="241" priority="17" operator="containsText" text="複数選択">
      <formula>NOT(ISERROR(SEARCH("複数選択",W4)))</formula>
    </cfRule>
  </conditionalFormatting>
  <conditionalFormatting sqref="AA3">
    <cfRule type="expression" dxfId="240" priority="8">
      <formula>$AA$3&lt;&gt;""</formula>
    </cfRule>
  </conditionalFormatting>
  <conditionalFormatting sqref="AA4">
    <cfRule type="containsText" dxfId="239" priority="18" operator="containsText" text="未入力">
      <formula>NOT(ISERROR(SEARCH("未入力",AA4)))</formula>
    </cfRule>
  </conditionalFormatting>
  <conditionalFormatting sqref="AA7:AB7">
    <cfRule type="expression" dxfId="238" priority="14">
      <formula>$U7=""</formula>
    </cfRule>
  </conditionalFormatting>
  <conditionalFormatting sqref="AB3">
    <cfRule type="expression" dxfId="237" priority="7">
      <formula>$AB$3&lt;&gt;""</formula>
    </cfRule>
  </conditionalFormatting>
  <conditionalFormatting sqref="AC7">
    <cfRule type="containsText" dxfId="236" priority="28" operator="containsText" text="未入力">
      <formula>NOT(ISERROR(SEARCH("未入力",AC7)))</formula>
    </cfRule>
  </conditionalFormatting>
  <conditionalFormatting sqref="AD7">
    <cfRule type="containsText" dxfId="235" priority="27" operator="containsText" text="入力">
      <formula>NOT(ISERROR(SEARCH("入力",AD7)))</formula>
    </cfRule>
  </conditionalFormatting>
  <dataValidations count="5">
    <dataValidation type="list" allowBlank="1" showInputMessage="1" showErrorMessage="1" sqref="E7" xr:uid="{121EB88B-8A02-488E-A9CC-F7F9EAB3F407}">
      <formula1>"1：実施している,2：実施していない"</formula1>
    </dataValidation>
    <dataValidation type="list" allowBlank="1" showInputMessage="1" showErrorMessage="1" sqref="F7" xr:uid="{DCEB2FD7-2889-4FFF-A14D-E80744CAFB66}">
      <formula1>"1：認定している,2：認定していない"</formula1>
    </dataValidation>
    <dataValidation type="list" imeMode="disabled" allowBlank="1" showInputMessage="1" showErrorMessage="1" error="整数を入力してください。" sqref="G7:Z7" xr:uid="{9B36AE53-99B8-4A9E-93FB-3D19BC9F7489}">
      <formula1>"○"</formula1>
    </dataValidation>
    <dataValidation type="list" imeMode="disabled" allowBlank="1" showInputMessage="1" showErrorMessage="1" error="整数を入力してください。" sqref="AA7" xr:uid="{BFBF1D11-E24A-41FC-AA13-5F3C4915E3B5}">
      <formula1>"1：認定している,2：認定していない"</formula1>
    </dataValidation>
    <dataValidation imeMode="on" allowBlank="1" showInputMessage="1" showErrorMessage="1" sqref="AB7" xr:uid="{B9C17E82-7F5F-45DA-A61B-E427D61246B6}"/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2D374-4B13-490C-A493-70003A597925}">
  <dimension ref="A1:AJ31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33.5546875" style="37" customWidth="1"/>
    <col min="6" max="6" width="10.6640625" style="37" customWidth="1"/>
    <col min="7" max="7" width="10.77734375" style="320" customWidth="1"/>
    <col min="8" max="8" width="17" style="414" customWidth="1"/>
    <col min="9" max="21" width="2.44140625" style="41"/>
    <col min="22" max="16384" width="2.44140625" style="37"/>
  </cols>
  <sheetData>
    <row r="1" spans="1:36" ht="13.5" customHeight="1" x14ac:dyDescent="0.2">
      <c r="D1" s="36" t="s">
        <v>3844</v>
      </c>
    </row>
    <row r="2" spans="1:36" ht="13.5" customHeight="1" thickBot="1" x14ac:dyDescent="0.25">
      <c r="D2" s="37" t="s">
        <v>1950</v>
      </c>
    </row>
    <row r="3" spans="1:36" ht="13.5" customHeight="1" x14ac:dyDescent="0.2">
      <c r="A3" s="45"/>
      <c r="B3" s="46"/>
      <c r="C3" s="135"/>
      <c r="D3" s="419"/>
      <c r="E3" s="178" t="str">
        <f>IF(H6=1,"↓未入力あり","")</f>
        <v/>
      </c>
    </row>
    <row r="4" spans="1:36" ht="13.5" customHeight="1" x14ac:dyDescent="0.2">
      <c r="A4" s="47"/>
      <c r="B4" s="48"/>
      <c r="C4" s="52"/>
      <c r="D4" s="179"/>
      <c r="E4" s="774" t="s">
        <v>3844</v>
      </c>
    </row>
    <row r="5" spans="1:36" ht="13.5" customHeight="1" x14ac:dyDescent="0.2">
      <c r="A5" s="47"/>
      <c r="B5" s="48"/>
      <c r="C5" s="52"/>
      <c r="D5" s="588"/>
      <c r="E5" s="803" t="s">
        <v>3846</v>
      </c>
      <c r="H5" s="414" t="s">
        <v>3980</v>
      </c>
    </row>
    <row r="6" spans="1:36" ht="13.5" customHeight="1" thickBot="1" x14ac:dyDescent="0.25">
      <c r="A6" s="565" t="s">
        <v>3505</v>
      </c>
      <c r="B6" s="566" t="s">
        <v>1921</v>
      </c>
      <c r="C6" s="568" t="s">
        <v>1922</v>
      </c>
      <c r="D6" s="420" t="s">
        <v>1923</v>
      </c>
      <c r="E6" s="180"/>
      <c r="H6" s="414">
        <f>IF(SUM(H7:H31)&lt;&gt;0,1,0)</f>
        <v>0</v>
      </c>
    </row>
    <row r="7" spans="1:36" s="41" customFormat="1" ht="15" customHeight="1" x14ac:dyDescent="0.2">
      <c r="A7" s="109" t="str">
        <f>IF(C7&lt;&gt;"",設定!$C$4&amp;TEXT(ROW(A7)-7,"00"),"")</f>
        <v/>
      </c>
      <c r="B7" s="110" t="str">
        <f>IF(C7&lt;&gt;"",設定!$D$4,"")</f>
        <v/>
      </c>
      <c r="C7" s="586" t="str">
        <f>IF(D7&lt;&gt;"","学部","")</f>
        <v/>
      </c>
      <c r="D7" s="423" t="str">
        <f>IF(設定!B8&lt;&gt;0,設定!B8,"")</f>
        <v/>
      </c>
      <c r="E7" s="937"/>
      <c r="F7" s="94" t="str">
        <f t="shared" ref="F7:F31" si="0">IF(SUM(H7:H7)&gt;0,"←未入力あり","")</f>
        <v/>
      </c>
      <c r="G7" s="320"/>
      <c r="H7" s="414">
        <f t="shared" ref="H7:H31" si="1">IF($D7&lt;&gt;"",IF(E7="",1,0),0)</f>
        <v>0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</row>
    <row r="8" spans="1:36" s="41" customFormat="1" ht="15" customHeight="1" x14ac:dyDescent="0.2">
      <c r="A8" s="43" t="str">
        <f>IF(C8&lt;&gt;"",設定!$C$4&amp;TEXT(ROW(A8)-7,"00"),"")</f>
        <v/>
      </c>
      <c r="B8" s="44" t="str">
        <f>IF(C8&lt;&gt;"",設定!$D$4,"")</f>
        <v/>
      </c>
      <c r="C8" s="421" t="str">
        <f t="shared" ref="C8:C31" si="2">IF(D8&lt;&gt;"","学部","")</f>
        <v/>
      </c>
      <c r="D8" s="424" t="str">
        <f>IF(設定!B9&lt;&gt;0,設定!B9,"")</f>
        <v/>
      </c>
      <c r="E8" s="303"/>
      <c r="F8" s="94" t="str">
        <f t="shared" si="0"/>
        <v/>
      </c>
      <c r="G8" s="320"/>
      <c r="H8" s="414">
        <f t="shared" si="1"/>
        <v>0</v>
      </c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</row>
    <row r="9" spans="1:36" s="41" customFormat="1" ht="15" customHeight="1" x14ac:dyDescent="0.2">
      <c r="A9" s="43" t="str">
        <f>IF(C9&lt;&gt;"",設定!$C$4&amp;TEXT(ROW(A9)-7,"00"),"")</f>
        <v/>
      </c>
      <c r="B9" s="44" t="str">
        <f>IF(C9&lt;&gt;"",設定!$D$4,"")</f>
        <v/>
      </c>
      <c r="C9" s="421" t="str">
        <f t="shared" si="2"/>
        <v/>
      </c>
      <c r="D9" s="424" t="str">
        <f>IF(設定!B10&lt;&gt;0,設定!B10,"")</f>
        <v/>
      </c>
      <c r="E9" s="938"/>
      <c r="F9" s="94" t="str">
        <f t="shared" si="0"/>
        <v/>
      </c>
      <c r="G9" s="320"/>
      <c r="H9" s="414">
        <f t="shared" si="1"/>
        <v>0</v>
      </c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</row>
    <row r="10" spans="1:36" s="41" customFormat="1" ht="15" customHeight="1" x14ac:dyDescent="0.2">
      <c r="A10" s="43" t="str">
        <f>IF(C10&lt;&gt;"",設定!$C$4&amp;TEXT(ROW(A10)-7,"00"),"")</f>
        <v/>
      </c>
      <c r="B10" s="44" t="str">
        <f>IF(C10&lt;&gt;"",設定!$D$4,"")</f>
        <v/>
      </c>
      <c r="C10" s="421" t="str">
        <f t="shared" si="2"/>
        <v/>
      </c>
      <c r="D10" s="424" t="str">
        <f>IF(設定!B11&lt;&gt;0,設定!B11,"")</f>
        <v/>
      </c>
      <c r="E10" s="303"/>
      <c r="F10" s="94" t="str">
        <f t="shared" si="0"/>
        <v/>
      </c>
      <c r="G10" s="320"/>
      <c r="H10" s="414">
        <f t="shared" si="1"/>
        <v>0</v>
      </c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</row>
    <row r="11" spans="1:36" s="41" customFormat="1" ht="15" customHeight="1" x14ac:dyDescent="0.2">
      <c r="A11" s="107" t="str">
        <f>IF(C11&lt;&gt;"",設定!$C$4&amp;TEXT(ROW(A11)-7,"00"),"")</f>
        <v/>
      </c>
      <c r="B11" s="108" t="str">
        <f>IF(C11&lt;&gt;"",設定!$D$4,"")</f>
        <v/>
      </c>
      <c r="C11" s="584" t="str">
        <f t="shared" si="2"/>
        <v/>
      </c>
      <c r="D11" s="425" t="str">
        <f>IF(設定!B12&lt;&gt;0,設定!B12,"")</f>
        <v/>
      </c>
      <c r="E11" s="304"/>
      <c r="F11" s="94" t="str">
        <f t="shared" si="0"/>
        <v/>
      </c>
      <c r="G11" s="320"/>
      <c r="H11" s="414">
        <f t="shared" si="1"/>
        <v>0</v>
      </c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</row>
    <row r="12" spans="1:36" s="41" customFormat="1" ht="15" customHeight="1" x14ac:dyDescent="0.2">
      <c r="A12" s="105" t="str">
        <f>IF(C12&lt;&gt;"",設定!$C$4&amp;TEXT(ROW(A12)-7,"00"),"")</f>
        <v/>
      </c>
      <c r="B12" s="106" t="str">
        <f>IF(C12&lt;&gt;"",設定!$D$4,"")</f>
        <v/>
      </c>
      <c r="C12" s="583" t="str">
        <f t="shared" si="2"/>
        <v/>
      </c>
      <c r="D12" s="426" t="str">
        <f>IF(設定!B13&lt;&gt;0,設定!B13,"")</f>
        <v/>
      </c>
      <c r="E12" s="305"/>
      <c r="F12" s="94" t="str">
        <f t="shared" si="0"/>
        <v/>
      </c>
      <c r="G12" s="320"/>
      <c r="H12" s="414">
        <f t="shared" si="1"/>
        <v>0</v>
      </c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</row>
    <row r="13" spans="1:36" s="41" customFormat="1" ht="15" customHeight="1" x14ac:dyDescent="0.2">
      <c r="A13" s="43" t="str">
        <f>IF(C13&lt;&gt;"",設定!$C$4&amp;TEXT(ROW(A13)-7,"00"),"")</f>
        <v/>
      </c>
      <c r="B13" s="44" t="str">
        <f>IF(C13&lt;&gt;"",設定!$D$4,"")</f>
        <v/>
      </c>
      <c r="C13" s="421" t="str">
        <f t="shared" si="2"/>
        <v/>
      </c>
      <c r="D13" s="424" t="str">
        <f>IF(設定!B14&lt;&gt;0,設定!B14,"")</f>
        <v/>
      </c>
      <c r="E13" s="303"/>
      <c r="F13" s="94" t="str">
        <f t="shared" si="0"/>
        <v/>
      </c>
      <c r="G13" s="320"/>
      <c r="H13" s="414">
        <f t="shared" si="1"/>
        <v>0</v>
      </c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</row>
    <row r="14" spans="1:36" s="41" customFormat="1" ht="15" customHeight="1" x14ac:dyDescent="0.2">
      <c r="A14" s="43" t="str">
        <f>IF(C14&lt;&gt;"",設定!$C$4&amp;TEXT(ROW(A14)-7,"00"),"")</f>
        <v/>
      </c>
      <c r="B14" s="44" t="str">
        <f>IF(C14&lt;&gt;"",設定!$D$4,"")</f>
        <v/>
      </c>
      <c r="C14" s="421" t="str">
        <f t="shared" si="2"/>
        <v/>
      </c>
      <c r="D14" s="424" t="str">
        <f>IF(設定!B15&lt;&gt;0,設定!B15,"")</f>
        <v/>
      </c>
      <c r="E14" s="938"/>
      <c r="F14" s="94" t="str">
        <f t="shared" si="0"/>
        <v/>
      </c>
      <c r="G14" s="320"/>
      <c r="H14" s="414">
        <f t="shared" si="1"/>
        <v>0</v>
      </c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</row>
    <row r="15" spans="1:36" s="41" customFormat="1" ht="15" customHeight="1" x14ac:dyDescent="0.2">
      <c r="A15" s="43" t="str">
        <f>IF(C15&lt;&gt;"",設定!$C$4&amp;TEXT(ROW(A15)-7,"00"),"")</f>
        <v/>
      </c>
      <c r="B15" s="44" t="str">
        <f>IF(C15&lt;&gt;"",設定!$D$4,"")</f>
        <v/>
      </c>
      <c r="C15" s="421" t="str">
        <f t="shared" si="2"/>
        <v/>
      </c>
      <c r="D15" s="424" t="str">
        <f>IF(設定!B16&lt;&gt;0,設定!B16,"")</f>
        <v/>
      </c>
      <c r="E15" s="303"/>
      <c r="F15" s="94" t="str">
        <f t="shared" si="0"/>
        <v/>
      </c>
      <c r="G15" s="320"/>
      <c r="H15" s="414">
        <f t="shared" si="1"/>
        <v>0</v>
      </c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</row>
    <row r="16" spans="1:36" s="721" customFormat="1" ht="15" customHeight="1" x14ac:dyDescent="0.2">
      <c r="A16" s="111" t="str">
        <f>IF(C16&lt;&gt;"",設定!$C$4&amp;TEXT(ROW(A16)-7,"00"),"")</f>
        <v/>
      </c>
      <c r="B16" s="112" t="str">
        <f>IF(C16&lt;&gt;"",設定!$D$4,"")</f>
        <v/>
      </c>
      <c r="C16" s="585" t="str">
        <f t="shared" si="2"/>
        <v/>
      </c>
      <c r="D16" s="427" t="str">
        <f>IF(設定!B17&lt;&gt;0,設定!B17,"")</f>
        <v/>
      </c>
      <c r="E16" s="306"/>
      <c r="F16" s="94" t="str">
        <f t="shared" si="0"/>
        <v/>
      </c>
      <c r="G16" s="320"/>
      <c r="H16" s="414">
        <f t="shared" si="1"/>
        <v>0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</row>
    <row r="17" spans="1:36" s="721" customFormat="1" ht="15" customHeight="1" x14ac:dyDescent="0.2">
      <c r="A17" s="109" t="str">
        <f>IF(C17&lt;&gt;"",設定!$C$4&amp;TEXT(ROW(A17)-7,"00"),"")</f>
        <v/>
      </c>
      <c r="B17" s="110" t="str">
        <f>IF(C17&lt;&gt;"",設定!$D$4,"")</f>
        <v/>
      </c>
      <c r="C17" s="586" t="str">
        <f t="shared" si="2"/>
        <v/>
      </c>
      <c r="D17" s="428" t="str">
        <f>IF(設定!B18&lt;&gt;0,設定!B18,"")</f>
        <v/>
      </c>
      <c r="E17" s="305"/>
      <c r="F17" s="94" t="str">
        <f t="shared" si="0"/>
        <v/>
      </c>
      <c r="G17" s="320"/>
      <c r="H17" s="414">
        <f t="shared" si="1"/>
        <v>0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</row>
    <row r="18" spans="1:36" s="721" customFormat="1" ht="15" customHeight="1" x14ac:dyDescent="0.2">
      <c r="A18" s="43" t="str">
        <f>IF(C18&lt;&gt;"",設定!$C$4&amp;TEXT(ROW(A18)-7,"00"),"")</f>
        <v/>
      </c>
      <c r="B18" s="44" t="str">
        <f>IF(C18&lt;&gt;"",設定!$D$4,"")</f>
        <v/>
      </c>
      <c r="C18" s="421" t="str">
        <f t="shared" si="2"/>
        <v/>
      </c>
      <c r="D18" s="424" t="str">
        <f>IF(設定!B19&lt;&gt;0,設定!B19,"")</f>
        <v/>
      </c>
      <c r="E18" s="303"/>
      <c r="F18" s="94" t="str">
        <f t="shared" si="0"/>
        <v/>
      </c>
      <c r="G18" s="320"/>
      <c r="H18" s="414">
        <f t="shared" si="1"/>
        <v>0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</row>
    <row r="19" spans="1:36" s="721" customFormat="1" ht="15" customHeight="1" x14ac:dyDescent="0.2">
      <c r="A19" s="43" t="str">
        <f>IF(C19&lt;&gt;"",設定!$C$4&amp;TEXT(ROW(A19)-7,"00"),"")</f>
        <v/>
      </c>
      <c r="B19" s="44" t="str">
        <f>IF(C19&lt;&gt;"",設定!$D$4,"")</f>
        <v/>
      </c>
      <c r="C19" s="421" t="str">
        <f t="shared" si="2"/>
        <v/>
      </c>
      <c r="D19" s="424" t="str">
        <f>IF(設定!B20&lt;&gt;0,設定!B20,"")</f>
        <v/>
      </c>
      <c r="E19" s="938"/>
      <c r="F19" s="94" t="str">
        <f t="shared" si="0"/>
        <v/>
      </c>
      <c r="G19" s="320"/>
      <c r="H19" s="414">
        <f t="shared" si="1"/>
        <v>0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</row>
    <row r="20" spans="1:36" s="721" customFormat="1" ht="15" customHeight="1" x14ac:dyDescent="0.2">
      <c r="A20" s="43" t="str">
        <f>IF(C20&lt;&gt;"",設定!$C$4&amp;TEXT(ROW(A20)-7,"00"),"")</f>
        <v/>
      </c>
      <c r="B20" s="44" t="str">
        <f>IF(C20&lt;&gt;"",設定!$D$4,"")</f>
        <v/>
      </c>
      <c r="C20" s="421" t="str">
        <f t="shared" si="2"/>
        <v/>
      </c>
      <c r="D20" s="424" t="str">
        <f>IF(設定!B21&lt;&gt;0,設定!B21,"")</f>
        <v/>
      </c>
      <c r="E20" s="303"/>
      <c r="F20" s="94" t="str">
        <f t="shared" si="0"/>
        <v/>
      </c>
      <c r="G20" s="320"/>
      <c r="H20" s="414">
        <f t="shared" si="1"/>
        <v>0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</row>
    <row r="21" spans="1:36" s="721" customFormat="1" ht="15" customHeight="1" x14ac:dyDescent="0.2">
      <c r="A21" s="107" t="str">
        <f>IF(C21&lt;&gt;"",設定!$C$4&amp;TEXT(ROW(A21)-7,"00"),"")</f>
        <v/>
      </c>
      <c r="B21" s="108" t="str">
        <f>IF(C21&lt;&gt;"",設定!$D$4,"")</f>
        <v/>
      </c>
      <c r="C21" s="584" t="str">
        <f t="shared" si="2"/>
        <v/>
      </c>
      <c r="D21" s="425" t="str">
        <f>IF(設定!B22&lt;&gt;0,設定!B22,"")</f>
        <v/>
      </c>
      <c r="E21" s="306"/>
      <c r="F21" s="94" t="str">
        <f t="shared" si="0"/>
        <v/>
      </c>
      <c r="G21" s="320"/>
      <c r="H21" s="414">
        <f t="shared" si="1"/>
        <v>0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</row>
    <row r="22" spans="1:36" s="721" customFormat="1" ht="15" customHeight="1" x14ac:dyDescent="0.2">
      <c r="A22" s="105" t="str">
        <f>IF(C22&lt;&gt;"",設定!$C$4&amp;TEXT(ROW(A22)-7,"00"),"")</f>
        <v/>
      </c>
      <c r="B22" s="106" t="str">
        <f>IF(C22&lt;&gt;"",設定!$D$4,"")</f>
        <v/>
      </c>
      <c r="C22" s="583" t="str">
        <f t="shared" si="2"/>
        <v/>
      </c>
      <c r="D22" s="426" t="str">
        <f>IF(設定!B23&lt;&gt;0,設定!B23,"")</f>
        <v/>
      </c>
      <c r="E22" s="305"/>
      <c r="F22" s="94" t="str">
        <f t="shared" si="0"/>
        <v/>
      </c>
      <c r="G22" s="320"/>
      <c r="H22" s="414">
        <f t="shared" si="1"/>
        <v>0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</row>
    <row r="23" spans="1:36" s="721" customFormat="1" ht="15" customHeight="1" x14ac:dyDescent="0.2">
      <c r="A23" s="43" t="str">
        <f>IF(C23&lt;&gt;"",設定!$C$4&amp;TEXT(ROW(A23)-7,"00"),"")</f>
        <v/>
      </c>
      <c r="B23" s="44" t="str">
        <f>IF(C23&lt;&gt;"",設定!$D$4,"")</f>
        <v/>
      </c>
      <c r="C23" s="421" t="str">
        <f t="shared" si="2"/>
        <v/>
      </c>
      <c r="D23" s="424" t="str">
        <f>IF(設定!B24&lt;&gt;0,設定!B24,"")</f>
        <v/>
      </c>
      <c r="E23" s="303"/>
      <c r="F23" s="94" t="str">
        <f t="shared" si="0"/>
        <v/>
      </c>
      <c r="G23" s="320"/>
      <c r="H23" s="414">
        <f t="shared" si="1"/>
        <v>0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s="721" customFormat="1" ht="15" customHeight="1" x14ac:dyDescent="0.2">
      <c r="A24" s="43" t="str">
        <f>IF(C24&lt;&gt;"",設定!$C$4&amp;TEXT(ROW(A24)-7,"00"),"")</f>
        <v/>
      </c>
      <c r="B24" s="44" t="str">
        <f>IF(C24&lt;&gt;"",設定!$D$4,"")</f>
        <v/>
      </c>
      <c r="C24" s="421" t="str">
        <f t="shared" si="2"/>
        <v/>
      </c>
      <c r="D24" s="424" t="str">
        <f>IF(設定!B25&lt;&gt;0,設定!B25,"")</f>
        <v/>
      </c>
      <c r="E24" s="938"/>
      <c r="F24" s="94" t="str">
        <f t="shared" si="0"/>
        <v/>
      </c>
      <c r="G24" s="320"/>
      <c r="H24" s="414">
        <f t="shared" si="1"/>
        <v>0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s="721" customFormat="1" ht="15" customHeight="1" x14ac:dyDescent="0.2">
      <c r="A25" s="43" t="str">
        <f>IF(C25&lt;&gt;"",設定!$C$4&amp;TEXT(ROW(A25)-7,"00"),"")</f>
        <v/>
      </c>
      <c r="B25" s="44" t="str">
        <f>IF(C25&lt;&gt;"",設定!$D$4,"")</f>
        <v/>
      </c>
      <c r="C25" s="421" t="str">
        <f t="shared" si="2"/>
        <v/>
      </c>
      <c r="D25" s="424" t="str">
        <f>IF(設定!B26&lt;&gt;0,設定!B26,"")</f>
        <v/>
      </c>
      <c r="E25" s="303"/>
      <c r="F25" s="94" t="str">
        <f t="shared" si="0"/>
        <v/>
      </c>
      <c r="G25" s="320"/>
      <c r="H25" s="414">
        <f t="shared" si="1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s="721" customFormat="1" ht="15" customHeight="1" x14ac:dyDescent="0.2">
      <c r="A26" s="107" t="str">
        <f>IF(C26&lt;&gt;"",設定!$C$4&amp;TEXT(ROW(A26)-7,"00"),"")</f>
        <v/>
      </c>
      <c r="B26" s="108" t="str">
        <f>IF(C26&lt;&gt;"",設定!$D$4,"")</f>
        <v/>
      </c>
      <c r="C26" s="584" t="str">
        <f t="shared" si="2"/>
        <v/>
      </c>
      <c r="D26" s="425" t="str">
        <f>IF(設定!B27&lt;&gt;0,設定!B27,"")</f>
        <v/>
      </c>
      <c r="E26" s="306"/>
      <c r="F26" s="94" t="str">
        <f t="shared" si="0"/>
        <v/>
      </c>
      <c r="G26" s="320"/>
      <c r="H26" s="414">
        <f t="shared" si="1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</row>
    <row r="27" spans="1:36" s="721" customFormat="1" ht="15" customHeight="1" x14ac:dyDescent="0.2">
      <c r="A27" s="105" t="str">
        <f>IF(C27&lt;&gt;"",設定!$C$4&amp;TEXT(ROW(A27)-7,"00"),"")</f>
        <v/>
      </c>
      <c r="B27" s="106" t="str">
        <f>IF(C27&lt;&gt;"",設定!$D$4,"")</f>
        <v/>
      </c>
      <c r="C27" s="583" t="str">
        <f t="shared" si="2"/>
        <v/>
      </c>
      <c r="D27" s="426" t="str">
        <f>IF(設定!B28&lt;&gt;0,設定!B28,"")</f>
        <v/>
      </c>
      <c r="E27" s="305"/>
      <c r="F27" s="94" t="str">
        <f t="shared" si="0"/>
        <v/>
      </c>
      <c r="G27" s="320"/>
      <c r="H27" s="414">
        <f t="shared" si="1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</row>
    <row r="28" spans="1:36" s="721" customFormat="1" ht="15" customHeight="1" x14ac:dyDescent="0.2">
      <c r="A28" s="43" t="str">
        <f>IF(C28&lt;&gt;"",設定!$C$4&amp;TEXT(ROW(A28)-7,"00"),"")</f>
        <v/>
      </c>
      <c r="B28" s="44" t="str">
        <f>IF(C28&lt;&gt;"",設定!$D$4,"")</f>
        <v/>
      </c>
      <c r="C28" s="421" t="str">
        <f t="shared" si="2"/>
        <v/>
      </c>
      <c r="D28" s="424" t="str">
        <f>IF(設定!B29&lt;&gt;0,設定!B29,"")</f>
        <v/>
      </c>
      <c r="E28" s="303"/>
      <c r="F28" s="94" t="str">
        <f t="shared" si="0"/>
        <v/>
      </c>
      <c r="G28" s="320"/>
      <c r="H28" s="414">
        <f t="shared" si="1"/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</row>
    <row r="29" spans="1:36" s="721" customFormat="1" ht="15" customHeight="1" x14ac:dyDescent="0.2">
      <c r="A29" s="43" t="str">
        <f>IF(C29&lt;&gt;"",設定!$C$4&amp;TEXT(ROW(A29)-7,"00"),"")</f>
        <v/>
      </c>
      <c r="B29" s="44" t="str">
        <f>IF(C29&lt;&gt;"",設定!$D$4,"")</f>
        <v/>
      </c>
      <c r="C29" s="421" t="str">
        <f t="shared" si="2"/>
        <v/>
      </c>
      <c r="D29" s="424" t="str">
        <f>IF(設定!B30&lt;&gt;0,設定!B30,"")</f>
        <v/>
      </c>
      <c r="E29" s="938"/>
      <c r="F29" s="94" t="str">
        <f t="shared" si="0"/>
        <v/>
      </c>
      <c r="G29" s="320"/>
      <c r="H29" s="414">
        <f t="shared" si="1"/>
        <v>0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</row>
    <row r="30" spans="1:36" s="721" customFormat="1" ht="15" customHeight="1" x14ac:dyDescent="0.2">
      <c r="A30" s="493" t="str">
        <f>IF(C30&lt;&gt;"",設定!$C$4&amp;TEXT(ROW(A30)-7,"00"),"")</f>
        <v/>
      </c>
      <c r="B30" s="494" t="str">
        <f>IF(C30&lt;&gt;"",設定!$D$4,"")</f>
        <v/>
      </c>
      <c r="C30" s="587" t="str">
        <f t="shared" si="2"/>
        <v/>
      </c>
      <c r="D30" s="589" t="str">
        <f>IF(設定!B31&lt;&gt;0,設定!B31,"")</f>
        <v/>
      </c>
      <c r="E30" s="303"/>
      <c r="F30" s="94" t="str">
        <f t="shared" si="0"/>
        <v/>
      </c>
      <c r="G30" s="320"/>
      <c r="H30" s="414">
        <f t="shared" si="1"/>
        <v>0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</row>
    <row r="31" spans="1:36" s="721" customFormat="1" ht="15" customHeight="1" thickBot="1" x14ac:dyDescent="0.25">
      <c r="A31" s="40" t="str">
        <f>IF(C31&lt;&gt;"",設定!$C$4&amp;TEXT(ROW(A31)-7,"00"),"")</f>
        <v/>
      </c>
      <c r="B31" s="42" t="str">
        <f>IF(C31&lt;&gt;"",設定!$D$4,"")</f>
        <v/>
      </c>
      <c r="C31" s="422" t="str">
        <f t="shared" si="2"/>
        <v/>
      </c>
      <c r="D31" s="431" t="str">
        <f>IF(設定!B32&lt;&gt;0,設定!B32,"")</f>
        <v/>
      </c>
      <c r="E31" s="772"/>
      <c r="F31" s="94" t="str">
        <f t="shared" si="0"/>
        <v/>
      </c>
      <c r="G31" s="320"/>
      <c r="H31" s="414">
        <f t="shared" si="1"/>
        <v>0</v>
      </c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</row>
  </sheetData>
  <sheetProtection algorithmName="SHA-512" hashValue="cke7gV3Oeg+KUASvolzir7YbbZzgMdq8/4PaqzsGoGncdZytPXBo16ejaPDPHPM7rkrH+gkDbXxTdabr3EC3iQ==" saltValue="KgBdmfLE44GC/hhfqTDs2w==" spinCount="100000" sheet="1" objects="1" scenarios="1"/>
  <phoneticPr fontId="2"/>
  <conditionalFormatting sqref="D7:E31">
    <cfRule type="expression" dxfId="234" priority="6">
      <formula>$C7=""</formula>
    </cfRule>
  </conditionalFormatting>
  <conditionalFormatting sqref="E3">
    <cfRule type="expression" dxfId="233" priority="14">
      <formula>$E$3&lt;&gt;""</formula>
    </cfRule>
  </conditionalFormatting>
  <conditionalFormatting sqref="E4">
    <cfRule type="containsText" dxfId="232" priority="4" operator="containsText" text="未入力">
      <formula>NOT(ISERROR(SEARCH("未入力",E4)))</formula>
    </cfRule>
  </conditionalFormatting>
  <conditionalFormatting sqref="F7:F32">
    <cfRule type="containsText" dxfId="231" priority="13" operator="containsText" text="未入力">
      <formula>NOT(ISERROR(SEARCH("未入力",F7)))</formula>
    </cfRule>
  </conditionalFormatting>
  <dataValidations count="2">
    <dataValidation type="list" imeMode="disabled" allowBlank="1" showInputMessage="1" showErrorMessage="1" error="整数を入力してください。" sqref="E32" xr:uid="{20191C87-AC96-44D1-A925-A1C3DD5B8F46}">
      <formula1>"1：全部で実施,2：一部で実施,3：未実施"</formula1>
    </dataValidation>
    <dataValidation type="list" imeMode="disabled" allowBlank="1" showInputMessage="1" showErrorMessage="1" error="整数を入力してください。" sqref="E7:E31" xr:uid="{E2C2B015-0CDC-43C9-BFBC-9B0DF0F7DC69}">
      <formula1>"1：設けている,2：設けていない"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2F024-BFFA-4BCE-A0ED-B1077BC8738B}">
  <dimension ref="A1:AH7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6" width="23.77734375" style="37" customWidth="1"/>
    <col min="7" max="9" width="4" style="37" customWidth="1"/>
    <col min="10" max="13" width="14.77734375" style="37" customWidth="1"/>
    <col min="14" max="14" width="12.77734375" style="37" customWidth="1"/>
    <col min="15" max="15" width="12.77734375" style="320" customWidth="1"/>
    <col min="16" max="16" width="15.6640625" style="414" customWidth="1"/>
    <col min="17" max="17" width="16.77734375" style="414" customWidth="1"/>
    <col min="18" max="18" width="16.33203125" style="414" customWidth="1"/>
    <col min="19" max="19" width="16.44140625" style="414" customWidth="1"/>
    <col min="20" max="20" width="21.33203125" style="418" customWidth="1"/>
    <col min="21" max="21" width="12.44140625" style="418" customWidth="1"/>
    <col min="22" max="22" width="24.21875" style="418" customWidth="1"/>
    <col min="23" max="23" width="25" style="418" customWidth="1"/>
    <col min="24" max="34" width="2.44140625" style="41"/>
    <col min="35" max="16384" width="2.44140625" style="37"/>
  </cols>
  <sheetData>
    <row r="1" spans="1:23" ht="13.5" customHeight="1" x14ac:dyDescent="0.2">
      <c r="D1" s="36" t="s">
        <v>3845</v>
      </c>
    </row>
    <row r="2" spans="1:23" ht="13.5" customHeight="1" thickBot="1" x14ac:dyDescent="0.25">
      <c r="D2" s="37" t="s">
        <v>1954</v>
      </c>
    </row>
    <row r="3" spans="1:23" ht="13.5" customHeight="1" x14ac:dyDescent="0.2">
      <c r="A3" s="45"/>
      <c r="B3" s="46"/>
      <c r="C3" s="135"/>
      <c r="D3" s="419"/>
      <c r="E3" s="222" t="str">
        <f>IF(P6=1,"↓未入力あり","")</f>
        <v/>
      </c>
      <c r="F3" s="720" t="str">
        <f>IF(Q6=1,"↓未入力あり","")</f>
        <v/>
      </c>
      <c r="G3" s="1162" t="str">
        <f>IF(R6=1,"↓未入力あり","")</f>
        <v/>
      </c>
      <c r="H3" s="1162"/>
      <c r="I3" s="1162"/>
      <c r="J3" s="1162" t="str">
        <f>IF(S6=1,"↓未入力あり","")</f>
        <v/>
      </c>
      <c r="K3" s="1162"/>
      <c r="L3" s="1162" t="str">
        <f>IF(T6=1,"↓未入力あり","")</f>
        <v/>
      </c>
      <c r="M3" s="1163"/>
    </row>
    <row r="4" spans="1:23" ht="13.5" customHeight="1" x14ac:dyDescent="0.2">
      <c r="A4" s="47"/>
      <c r="B4" s="48"/>
      <c r="C4" s="52"/>
      <c r="D4" s="179"/>
      <c r="E4" s="156" t="s">
        <v>3845</v>
      </c>
      <c r="F4" s="486"/>
      <c r="G4" s="486"/>
      <c r="H4" s="486"/>
      <c r="I4" s="486"/>
      <c r="J4" s="486"/>
      <c r="K4" s="486"/>
      <c r="L4" s="486"/>
      <c r="M4" s="686"/>
    </row>
    <row r="5" spans="1:23" ht="13.5" customHeight="1" x14ac:dyDescent="0.2">
      <c r="A5" s="47"/>
      <c r="B5" s="48"/>
      <c r="C5" s="52"/>
      <c r="D5" s="588"/>
      <c r="E5" s="729" t="s">
        <v>3602</v>
      </c>
      <c r="F5" s="960" t="s">
        <v>2259</v>
      </c>
      <c r="G5" s="837" t="s">
        <v>3798</v>
      </c>
      <c r="H5" s="848"/>
      <c r="I5" s="838"/>
      <c r="J5" s="848" t="s">
        <v>2260</v>
      </c>
      <c r="K5" s="848"/>
      <c r="L5" s="837" t="s">
        <v>2261</v>
      </c>
      <c r="M5" s="954"/>
      <c r="P5" s="414" t="s">
        <v>3981</v>
      </c>
      <c r="Q5" s="414" t="s">
        <v>3982</v>
      </c>
      <c r="R5" s="414" t="s">
        <v>3983</v>
      </c>
      <c r="S5" s="414" t="s">
        <v>6868</v>
      </c>
      <c r="T5" s="414" t="s">
        <v>3984</v>
      </c>
      <c r="U5" s="414" t="s">
        <v>3985</v>
      </c>
      <c r="V5" s="414" t="s">
        <v>6576</v>
      </c>
      <c r="W5" s="414" t="s">
        <v>6560</v>
      </c>
    </row>
    <row r="6" spans="1:23" ht="13.5" customHeight="1" thickBot="1" x14ac:dyDescent="0.25">
      <c r="A6" s="565" t="s">
        <v>3505</v>
      </c>
      <c r="B6" s="566" t="s">
        <v>1921</v>
      </c>
      <c r="C6" s="568" t="s">
        <v>1922</v>
      </c>
      <c r="D6" s="420" t="s">
        <v>1923</v>
      </c>
      <c r="E6" s="392" t="s">
        <v>4058</v>
      </c>
      <c r="F6" s="201" t="s">
        <v>4058</v>
      </c>
      <c r="G6" s="154" t="s">
        <v>1929</v>
      </c>
      <c r="H6" s="97" t="s">
        <v>1930</v>
      </c>
      <c r="I6" s="155" t="s">
        <v>1931</v>
      </c>
      <c r="J6" s="781" t="s">
        <v>3892</v>
      </c>
      <c r="K6" s="787" t="s">
        <v>3893</v>
      </c>
      <c r="L6" s="136" t="s">
        <v>3892</v>
      </c>
      <c r="M6" s="788" t="s">
        <v>3893</v>
      </c>
      <c r="P6" s="414">
        <f t="shared" ref="P6:W6" si="0">P7</f>
        <v>0</v>
      </c>
      <c r="Q6" s="414">
        <f t="shared" si="0"/>
        <v>0</v>
      </c>
      <c r="R6" s="414">
        <f t="shared" si="0"/>
        <v>0</v>
      </c>
      <c r="S6" s="414">
        <f t="shared" si="0"/>
        <v>0</v>
      </c>
      <c r="T6" s="414">
        <f t="shared" si="0"/>
        <v>0</v>
      </c>
      <c r="U6" s="414">
        <f t="shared" si="0"/>
        <v>0</v>
      </c>
      <c r="V6" s="414">
        <f t="shared" si="0"/>
        <v>0</v>
      </c>
      <c r="W6" s="414">
        <f t="shared" si="0"/>
        <v>0</v>
      </c>
    </row>
    <row r="7" spans="1:23" ht="15" customHeight="1" thickBot="1" x14ac:dyDescent="0.25">
      <c r="A7" s="159" t="str">
        <f>IF(設定!$C$4&lt;&gt;"",設定!$C$4&amp;"00","")</f>
        <v/>
      </c>
      <c r="B7" s="160" t="str">
        <f>設定!$D$4</f>
        <v>※シート【学校コード】より、学校コードを入力してください。</v>
      </c>
      <c r="C7" s="582" t="s">
        <v>1924</v>
      </c>
      <c r="D7" s="501" t="s">
        <v>1925</v>
      </c>
      <c r="E7" s="634"/>
      <c r="F7" s="1092"/>
      <c r="G7" s="163"/>
      <c r="H7" s="446"/>
      <c r="I7" s="165"/>
      <c r="J7" s="884"/>
      <c r="K7" s="885"/>
      <c r="L7" s="886"/>
      <c r="M7" s="887"/>
      <c r="N7" s="94" t="str">
        <f>IF(SUM(P7:T7)&gt;0,"←未入力あり","")</f>
        <v/>
      </c>
      <c r="O7" s="320" t="str">
        <f>IF(SUM(U7:W7)&gt;0,"←入力エラー","")</f>
        <v/>
      </c>
      <c r="P7" s="414">
        <f>IF(設定!C4&lt;&gt;"",IF(E7="",1,0),0)</f>
        <v>0</v>
      </c>
      <c r="Q7" s="414">
        <f>IF(AND(OR(E7="1：大学全体で実施",E7="2：一部の学部・研究科で実施"),COUNTA(F7)=0),1,0)</f>
        <v>0</v>
      </c>
      <c r="R7" s="414">
        <f>IF(AND(OR(E7="1：大学全体で実施",E7="2：一部の学部・研究科で実施"),COUNTA(G7:I7)=0),1,0)</f>
        <v>0</v>
      </c>
      <c r="S7" s="414">
        <f>IF(AND(OR(E7="1：大学全体で実施",E7="2：一部の学部・研究科で実施"),COUNTA(J7:K7)&lt;&gt;2),1,0)</f>
        <v>0</v>
      </c>
      <c r="T7" s="418">
        <f>IF(AND(OR(F7="1：大学全体で実施",F7="2：一部の学部・研究科で実施"),COUNTA(L7:M7)&lt;&gt;2),1,0)</f>
        <v>0</v>
      </c>
      <c r="U7" s="418">
        <f>IF(AND(E7="3：実施していない",COUNTA(F7:M7)&lt;&gt;0),1,0)</f>
        <v>0</v>
      </c>
      <c r="V7" s="418">
        <f>IF(AND(OR(E7="3：実施していない",E7=""),COUNTA(F7:M7)&lt;&gt;0),1,0)</f>
        <v>0</v>
      </c>
      <c r="W7" s="418">
        <f>IF(AND(F7="3：実施していない",COUNTA(L7:M7)&lt;&gt;0),1,0)</f>
        <v>0</v>
      </c>
    </row>
  </sheetData>
  <sheetProtection algorithmName="SHA-512" hashValue="0nqZN66lkRaVHOcde4g347Fq5Db2dCEVL8GLe1M1yWrEVfGccT3GlRhmkTnGrV9wCl+fTNmxhBLAiMrg+WluQA==" saltValue="yP7X2AdBSH6n/1Mqi3PrEg==" spinCount="100000" sheet="1" objects="1" scenarios="1"/>
  <mergeCells count="3">
    <mergeCell ref="G3:I3"/>
    <mergeCell ref="J3:K3"/>
    <mergeCell ref="L3:M3"/>
  </mergeCells>
  <phoneticPr fontId="2"/>
  <conditionalFormatting sqref="E3">
    <cfRule type="expression" dxfId="230" priority="13">
      <formula>$E$3&lt;&gt;""</formula>
    </cfRule>
  </conditionalFormatting>
  <conditionalFormatting sqref="E4">
    <cfRule type="containsText" dxfId="229" priority="10" operator="containsText" text="未入力">
      <formula>NOT(ISERROR(SEARCH("未入力",E4)))</formula>
    </cfRule>
  </conditionalFormatting>
  <conditionalFormatting sqref="E7:M7">
    <cfRule type="expression" dxfId="228" priority="3">
      <formula>OR($U$7&gt;0,$V$7&gt;0)</formula>
    </cfRule>
  </conditionalFormatting>
  <conditionalFormatting sqref="F3">
    <cfRule type="expression" dxfId="227" priority="14">
      <formula>$F$3&lt;&gt;""</formula>
    </cfRule>
  </conditionalFormatting>
  <conditionalFormatting sqref="F7 L7:M7">
    <cfRule type="expression" dxfId="226" priority="1">
      <formula>$W$7&gt;0</formula>
    </cfRule>
  </conditionalFormatting>
  <conditionalFormatting sqref="F7:M7">
    <cfRule type="expression" dxfId="225" priority="8">
      <formula>OR($E7="",$E7="3：実施していない")</formula>
    </cfRule>
  </conditionalFormatting>
  <conditionalFormatting sqref="G3:I3">
    <cfRule type="expression" dxfId="224" priority="7">
      <formula>$G$3&lt;&gt;""</formula>
    </cfRule>
  </conditionalFormatting>
  <conditionalFormatting sqref="J3:K3">
    <cfRule type="expression" dxfId="223" priority="6">
      <formula>$J$3&lt;&gt;""</formula>
    </cfRule>
  </conditionalFormatting>
  <conditionalFormatting sqref="L3:M3">
    <cfRule type="expression" dxfId="222" priority="5">
      <formula>$L$3&lt;&gt;""</formula>
    </cfRule>
  </conditionalFormatting>
  <conditionalFormatting sqref="L7:M7">
    <cfRule type="expression" dxfId="221" priority="2">
      <formula>OR($F7="",$F7="3：実施していない")</formula>
    </cfRule>
  </conditionalFormatting>
  <conditionalFormatting sqref="N7">
    <cfRule type="containsText" dxfId="220" priority="15" operator="containsText" text="未入力">
      <formula>NOT(ISERROR(SEARCH("未入力",N7)))</formula>
    </cfRule>
  </conditionalFormatting>
  <conditionalFormatting sqref="O7">
    <cfRule type="expression" dxfId="219" priority="4">
      <formula>$O$7&lt;&gt;""</formula>
    </cfRule>
  </conditionalFormatting>
  <dataValidations count="3">
    <dataValidation type="whole" imeMode="disabled" allowBlank="1" showInputMessage="1" showErrorMessage="1" sqref="J7:M7" xr:uid="{0D7539CA-1C34-42A7-A21F-B8D5843D14A7}">
      <formula1>0</formula1>
      <formula2>99999</formula2>
    </dataValidation>
    <dataValidation type="list" imeMode="disabled" allowBlank="1" showInputMessage="1" showErrorMessage="1" error="整数を入力してください。" sqref="G7:I7" xr:uid="{8C9F8029-6B5D-4C3F-AC58-F9EF65AD7984}">
      <formula1>"○"</formula1>
    </dataValidation>
    <dataValidation type="list" imeMode="disabled" allowBlank="1" showInputMessage="1" showErrorMessage="1" error="整数を入力してください。" sqref="E7:F7" xr:uid="{0C52594B-6D5E-435D-85B2-DC17F5D7DE75}">
      <formula1>"1：大学全体で実施,2：一部の学部・研究科で実施,3：実施していない"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Y32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5" width="20.77734375" style="37" customWidth="1"/>
    <col min="6" max="6" width="29.6640625" style="37" bestFit="1" customWidth="1"/>
    <col min="7" max="28" width="3.6640625" style="37" customWidth="1"/>
    <col min="29" max="29" width="10.6640625" style="432" customWidth="1"/>
    <col min="30" max="30" width="10.6640625" style="41" customWidth="1"/>
    <col min="31" max="31" width="19.21875" style="418" customWidth="1"/>
    <col min="32" max="32" width="19" style="418" customWidth="1"/>
    <col min="33" max="33" width="20" style="414" customWidth="1"/>
    <col min="34" max="34" width="27.5546875" style="414" customWidth="1"/>
    <col min="35" max="38" width="2.44140625" style="721" customWidth="1"/>
    <col min="39" max="40" width="2.44140625" style="721"/>
    <col min="41" max="49" width="2.44140625" style="41"/>
    <col min="50" max="51" width="2.44140625" style="432"/>
    <col min="52" max="16384" width="2.44140625" style="37"/>
  </cols>
  <sheetData>
    <row r="1" spans="1:51" ht="13.5" customHeight="1" x14ac:dyDescent="0.2">
      <c r="A1" s="37"/>
      <c r="B1" s="37"/>
      <c r="C1" s="37"/>
      <c r="D1" s="36" t="s">
        <v>3847</v>
      </c>
      <c r="E1" s="36"/>
      <c r="F1" s="36"/>
    </row>
    <row r="2" spans="1:51" ht="13.5" customHeight="1" thickBot="1" x14ac:dyDescent="0.25">
      <c r="A2" s="37"/>
      <c r="B2" s="37"/>
      <c r="C2" s="37"/>
      <c r="D2" s="37" t="s">
        <v>1954</v>
      </c>
    </row>
    <row r="3" spans="1:51" ht="13.5" customHeight="1" x14ac:dyDescent="0.2">
      <c r="A3" s="45"/>
      <c r="B3" s="46"/>
      <c r="C3" s="135"/>
      <c r="D3" s="419"/>
      <c r="E3" s="663" t="str">
        <f>IF(AE6=1,"↓未入力あり","")</f>
        <v/>
      </c>
      <c r="F3" s="282" t="str">
        <f>IF(AF6=1,"↓未入力あり","")</f>
        <v/>
      </c>
      <c r="G3" s="1145" t="str">
        <f>IF(AG6=1,"↓未入力あり","")</f>
        <v/>
      </c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1145"/>
      <c r="Z3" s="1145"/>
      <c r="AA3" s="1145"/>
      <c r="AB3" s="1160"/>
      <c r="AC3" s="321"/>
    </row>
    <row r="4" spans="1:51" ht="13.5" customHeight="1" x14ac:dyDescent="0.2">
      <c r="A4" s="47"/>
      <c r="B4" s="48"/>
      <c r="C4" s="52"/>
      <c r="D4" s="179"/>
      <c r="E4" s="156" t="s">
        <v>3848</v>
      </c>
      <c r="F4" s="771"/>
      <c r="G4" s="157" t="s">
        <v>3849</v>
      </c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408"/>
      <c r="AC4" s="444"/>
    </row>
    <row r="5" spans="1:51" ht="13.5" customHeight="1" x14ac:dyDescent="0.2">
      <c r="A5" s="47"/>
      <c r="B5" s="48"/>
      <c r="C5" s="52"/>
      <c r="D5" s="179"/>
      <c r="E5" s="947" t="s">
        <v>3945</v>
      </c>
      <c r="F5" s="959" t="s">
        <v>3946</v>
      </c>
      <c r="G5" s="848" t="s">
        <v>4075</v>
      </c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848"/>
      <c r="S5" s="848"/>
      <c r="T5" s="848"/>
      <c r="U5" s="848"/>
      <c r="V5" s="848"/>
      <c r="W5" s="848"/>
      <c r="X5" s="848"/>
      <c r="Y5" s="848"/>
      <c r="Z5" s="848"/>
      <c r="AA5" s="848"/>
      <c r="AB5" s="954"/>
      <c r="AE5" s="414" t="s">
        <v>3986</v>
      </c>
      <c r="AF5" s="414" t="s">
        <v>3987</v>
      </c>
      <c r="AG5" s="414" t="s">
        <v>3988</v>
      </c>
      <c r="AH5" s="414" t="s">
        <v>6561</v>
      </c>
    </row>
    <row r="6" spans="1:51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38"/>
      <c r="F6" s="104"/>
      <c r="G6" s="97" t="s">
        <v>1929</v>
      </c>
      <c r="H6" s="82" t="s">
        <v>1930</v>
      </c>
      <c r="I6" s="82" t="s">
        <v>1931</v>
      </c>
      <c r="J6" s="82" t="s">
        <v>1932</v>
      </c>
      <c r="K6" s="82" t="s">
        <v>1933</v>
      </c>
      <c r="L6" s="82" t="s">
        <v>1934</v>
      </c>
      <c r="M6" s="97" t="s">
        <v>1935</v>
      </c>
      <c r="N6" s="82" t="s">
        <v>1936</v>
      </c>
      <c r="O6" s="82" t="s">
        <v>1937</v>
      </c>
      <c r="P6" s="97" t="s">
        <v>1938</v>
      </c>
      <c r="Q6" s="82" t="s">
        <v>1939</v>
      </c>
      <c r="R6" s="82" t="s">
        <v>1941</v>
      </c>
      <c r="S6" s="97" t="s">
        <v>1942</v>
      </c>
      <c r="T6" s="82" t="s">
        <v>2254</v>
      </c>
      <c r="U6" s="82" t="s">
        <v>2255</v>
      </c>
      <c r="V6" s="82" t="s">
        <v>2256</v>
      </c>
      <c r="W6" s="82" t="s">
        <v>2341</v>
      </c>
      <c r="X6" s="82" t="s">
        <v>2348</v>
      </c>
      <c r="Y6" s="97" t="s">
        <v>2349</v>
      </c>
      <c r="Z6" s="82" t="s">
        <v>2350</v>
      </c>
      <c r="AA6" s="97" t="s">
        <v>2351</v>
      </c>
      <c r="AB6" s="169" t="s">
        <v>2352</v>
      </c>
      <c r="AC6" s="445"/>
      <c r="AE6" s="414">
        <f>IF(SUM(AE7:AE7)&lt;&gt;0,1,0)</f>
        <v>0</v>
      </c>
      <c r="AF6" s="414">
        <f>IF(SUM(AF7:AF7)&lt;&gt;0,1,0)</f>
        <v>0</v>
      </c>
      <c r="AG6" s="414">
        <f>IF(SUM(AG7:AG7)&lt;&gt;0,1,0)</f>
        <v>0</v>
      </c>
      <c r="AH6" s="414">
        <f>IF(SUM(AH7:AH7)&lt;&gt;0,1,0)</f>
        <v>0</v>
      </c>
    </row>
    <row r="7" spans="1:51" ht="15" customHeight="1" thickBot="1" x14ac:dyDescent="0.25">
      <c r="A7" s="159" t="str">
        <f>IF(設定!$C$4&lt;&gt;"",設定!$C$4&amp;"00","")</f>
        <v/>
      </c>
      <c r="B7" s="160" t="str">
        <f>IF(D7&lt;&gt;"",設定!$D$4,"")</f>
        <v>※シート【学校コード】より、学校コードを入力してください。</v>
      </c>
      <c r="C7" s="582" t="s">
        <v>1924</v>
      </c>
      <c r="D7" s="501" t="s">
        <v>1925</v>
      </c>
      <c r="E7" s="162"/>
      <c r="F7" s="767"/>
      <c r="G7" s="198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199"/>
      <c r="AC7" s="94" t="str">
        <f>IF(SUM(AG6:AG6)&gt;0,"←未入力あり","")</f>
        <v/>
      </c>
      <c r="AD7" s="723" t="str">
        <f>IF(AH7=1,"←入力エラー","")</f>
        <v/>
      </c>
      <c r="AE7" s="418">
        <f>IF(AND(設定!C4&lt;&gt;"",E7=""),1,0)</f>
        <v>0</v>
      </c>
      <c r="AF7" s="418">
        <f>IF(AND(E7="1：実施している",COUNTA(F7:F7)=0),1,0)</f>
        <v>0</v>
      </c>
      <c r="AG7" s="414">
        <f>IF(AND(設定!C4&lt;&gt;"",COUNTA(G7:AB7)=0),1,0)</f>
        <v>0</v>
      </c>
      <c r="AH7" s="414">
        <f>IF(AND(設定!C4&lt;&gt;"",E7&lt;&gt;"1：実施している"),IF(F7&lt;&gt;"",1,0),0)</f>
        <v>0</v>
      </c>
    </row>
    <row r="8" spans="1:51" s="414" customFormat="1" x14ac:dyDescent="0.2">
      <c r="A8" s="37"/>
      <c r="B8" s="41"/>
      <c r="C8" s="37"/>
      <c r="D8" s="394"/>
      <c r="E8" s="394"/>
      <c r="F8" s="394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432"/>
      <c r="AD8" s="41"/>
      <c r="AE8" s="418"/>
      <c r="AF8" s="418"/>
      <c r="AI8" s="721"/>
      <c r="AJ8" s="721"/>
      <c r="AK8" s="721"/>
      <c r="AL8" s="721"/>
      <c r="AM8" s="721"/>
      <c r="AN8" s="721"/>
      <c r="AO8" s="41"/>
      <c r="AP8" s="41"/>
      <c r="AQ8" s="41"/>
      <c r="AR8" s="41"/>
      <c r="AS8" s="41"/>
      <c r="AT8" s="41"/>
      <c r="AU8" s="41"/>
      <c r="AV8" s="41"/>
      <c r="AW8" s="41"/>
      <c r="AX8" s="432"/>
      <c r="AY8" s="432"/>
    </row>
    <row r="9" spans="1:51" s="414" customFormat="1" x14ac:dyDescent="0.2">
      <c r="A9" s="37"/>
      <c r="B9" s="37"/>
      <c r="C9" s="37"/>
      <c r="D9" s="393"/>
      <c r="E9" s="393"/>
      <c r="F9" s="393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432"/>
      <c r="AD9" s="41"/>
      <c r="AE9" s="418"/>
      <c r="AF9" s="418"/>
      <c r="AI9" s="721"/>
      <c r="AJ9" s="721"/>
      <c r="AK9" s="721"/>
      <c r="AL9" s="721"/>
      <c r="AM9" s="721"/>
      <c r="AN9" s="721"/>
      <c r="AO9" s="41"/>
      <c r="AP9" s="41"/>
      <c r="AQ9" s="41"/>
      <c r="AR9" s="41"/>
      <c r="AS9" s="41"/>
      <c r="AT9" s="41"/>
      <c r="AU9" s="41"/>
      <c r="AV9" s="41"/>
      <c r="AW9" s="41"/>
      <c r="AX9" s="432"/>
      <c r="AY9" s="432"/>
    </row>
    <row r="10" spans="1:51" s="414" customFormat="1" x14ac:dyDescent="0.2">
      <c r="A10" s="37"/>
      <c r="B10" s="37"/>
      <c r="C10" s="37"/>
      <c r="D10" s="393"/>
      <c r="E10" s="393"/>
      <c r="F10" s="393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432"/>
      <c r="AD10" s="41"/>
      <c r="AE10" s="418"/>
      <c r="AF10" s="418"/>
      <c r="AI10" s="721"/>
      <c r="AJ10" s="721"/>
      <c r="AK10" s="721"/>
      <c r="AL10" s="721"/>
      <c r="AM10" s="721"/>
      <c r="AN10" s="721"/>
      <c r="AO10" s="41"/>
      <c r="AP10" s="41"/>
      <c r="AQ10" s="41"/>
      <c r="AR10" s="41"/>
      <c r="AS10" s="41"/>
      <c r="AT10" s="41"/>
      <c r="AU10" s="41"/>
      <c r="AV10" s="41"/>
      <c r="AW10" s="41"/>
      <c r="AX10" s="432"/>
      <c r="AY10" s="432"/>
    </row>
    <row r="11" spans="1:51" s="414" customFormat="1" x14ac:dyDescent="0.2">
      <c r="A11" s="37"/>
      <c r="B11" s="37"/>
      <c r="C11" s="37"/>
      <c r="D11" s="393"/>
      <c r="E11" s="393"/>
      <c r="F11" s="393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432"/>
      <c r="AD11" s="41"/>
      <c r="AE11" s="418"/>
      <c r="AF11" s="418"/>
      <c r="AI11" s="721"/>
      <c r="AJ11" s="721"/>
      <c r="AK11" s="721"/>
      <c r="AL11" s="721"/>
      <c r="AM11" s="721"/>
      <c r="AN11" s="721"/>
      <c r="AO11" s="41"/>
      <c r="AP11" s="41"/>
      <c r="AQ11" s="41"/>
      <c r="AR11" s="41"/>
      <c r="AS11" s="41"/>
      <c r="AT11" s="41"/>
      <c r="AU11" s="41"/>
      <c r="AV11" s="41"/>
      <c r="AW11" s="41"/>
      <c r="AX11" s="432"/>
      <c r="AY11" s="432"/>
    </row>
    <row r="12" spans="1:51" s="414" customFormat="1" x14ac:dyDescent="0.2">
      <c r="A12" s="569"/>
      <c r="B12" s="37"/>
      <c r="C12" s="37"/>
      <c r="D12" s="393"/>
      <c r="E12" s="393"/>
      <c r="F12" s="393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432"/>
      <c r="AD12" s="41"/>
      <c r="AE12" s="418"/>
      <c r="AF12" s="418"/>
      <c r="AI12" s="721"/>
      <c r="AJ12" s="721"/>
      <c r="AK12" s="721"/>
      <c r="AL12" s="721"/>
      <c r="AM12" s="721"/>
      <c r="AN12" s="721"/>
      <c r="AO12" s="41"/>
      <c r="AP12" s="41"/>
      <c r="AQ12" s="41"/>
      <c r="AR12" s="41"/>
      <c r="AS12" s="41"/>
      <c r="AT12" s="41"/>
      <c r="AU12" s="41"/>
      <c r="AV12" s="41"/>
      <c r="AW12" s="41"/>
      <c r="AX12" s="432"/>
      <c r="AY12" s="432"/>
    </row>
    <row r="13" spans="1:51" s="414" customFormat="1" x14ac:dyDescent="0.2">
      <c r="A13" s="37"/>
      <c r="B13" s="37"/>
      <c r="C13" s="37"/>
      <c r="D13" s="393"/>
      <c r="E13" s="393"/>
      <c r="F13" s="393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432"/>
      <c r="AD13" s="41"/>
      <c r="AE13" s="418"/>
      <c r="AF13" s="418"/>
      <c r="AI13" s="721"/>
      <c r="AJ13" s="721"/>
      <c r="AK13" s="721"/>
      <c r="AL13" s="721"/>
      <c r="AM13" s="721"/>
      <c r="AN13" s="721"/>
      <c r="AO13" s="41"/>
      <c r="AP13" s="41"/>
      <c r="AQ13" s="41"/>
      <c r="AR13" s="41"/>
      <c r="AS13" s="41"/>
      <c r="AT13" s="41"/>
      <c r="AU13" s="41"/>
      <c r="AV13" s="41"/>
      <c r="AW13" s="41"/>
      <c r="AX13" s="432"/>
      <c r="AY13" s="432"/>
    </row>
    <row r="14" spans="1:51" s="414" customFormat="1" x14ac:dyDescent="0.2">
      <c r="A14" s="37"/>
      <c r="B14" s="37"/>
      <c r="C14" s="37"/>
      <c r="D14" s="393"/>
      <c r="E14" s="393"/>
      <c r="F14" s="393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432"/>
      <c r="AD14" s="41"/>
      <c r="AE14" s="418"/>
      <c r="AF14" s="418"/>
      <c r="AI14" s="721"/>
      <c r="AJ14" s="721"/>
      <c r="AK14" s="721"/>
      <c r="AL14" s="721"/>
      <c r="AM14" s="721"/>
      <c r="AN14" s="721"/>
      <c r="AO14" s="41"/>
      <c r="AP14" s="41"/>
      <c r="AQ14" s="41"/>
      <c r="AR14" s="41"/>
      <c r="AS14" s="41"/>
      <c r="AT14" s="41"/>
      <c r="AU14" s="41"/>
      <c r="AV14" s="41"/>
      <c r="AW14" s="41"/>
      <c r="AX14" s="432"/>
      <c r="AY14" s="432"/>
    </row>
    <row r="15" spans="1:51" s="414" customFormat="1" x14ac:dyDescent="0.2">
      <c r="A15" s="37"/>
      <c r="B15" s="37"/>
      <c r="C15" s="37"/>
      <c r="D15" s="393"/>
      <c r="E15" s="393"/>
      <c r="F15" s="393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432"/>
      <c r="AD15" s="41"/>
      <c r="AE15" s="418"/>
      <c r="AF15" s="418"/>
      <c r="AI15" s="721"/>
      <c r="AJ15" s="721"/>
      <c r="AK15" s="721"/>
      <c r="AL15" s="721"/>
      <c r="AM15" s="721"/>
      <c r="AN15" s="721"/>
      <c r="AO15" s="41"/>
      <c r="AP15" s="41"/>
      <c r="AQ15" s="41"/>
      <c r="AR15" s="41"/>
      <c r="AS15" s="41"/>
      <c r="AT15" s="41"/>
      <c r="AU15" s="41"/>
      <c r="AV15" s="41"/>
      <c r="AW15" s="41"/>
      <c r="AX15" s="432"/>
      <c r="AY15" s="432"/>
    </row>
    <row r="16" spans="1:51" s="414" customFormat="1" x14ac:dyDescent="0.2">
      <c r="A16" s="37"/>
      <c r="B16" s="37"/>
      <c r="C16" s="37"/>
      <c r="D16" s="393"/>
      <c r="E16" s="393"/>
      <c r="F16" s="393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432"/>
      <c r="AD16" s="41"/>
      <c r="AE16" s="418"/>
      <c r="AF16" s="418"/>
      <c r="AI16" s="721"/>
      <c r="AJ16" s="721"/>
      <c r="AK16" s="721"/>
      <c r="AL16" s="721"/>
      <c r="AM16" s="721"/>
      <c r="AN16" s="721"/>
      <c r="AO16" s="41"/>
      <c r="AP16" s="41"/>
      <c r="AQ16" s="41"/>
      <c r="AR16" s="41"/>
      <c r="AS16" s="41"/>
      <c r="AT16" s="41"/>
      <c r="AU16" s="41"/>
      <c r="AV16" s="41"/>
      <c r="AW16" s="41"/>
      <c r="AX16" s="432"/>
      <c r="AY16" s="432"/>
    </row>
    <row r="17" spans="1:6" x14ac:dyDescent="0.2">
      <c r="A17" s="37"/>
      <c r="B17" s="37"/>
      <c r="C17" s="37"/>
      <c r="D17" s="393"/>
      <c r="E17" s="393"/>
      <c r="F17" s="393"/>
    </row>
    <row r="18" spans="1:6" x14ac:dyDescent="0.2">
      <c r="A18" s="37"/>
      <c r="B18" s="37"/>
      <c r="C18" s="37"/>
    </row>
    <row r="19" spans="1:6" x14ac:dyDescent="0.2">
      <c r="A19" s="37"/>
      <c r="B19" s="37"/>
      <c r="C19" s="37"/>
    </row>
    <row r="20" spans="1:6" x14ac:dyDescent="0.2">
      <c r="A20" s="37"/>
      <c r="B20" s="37"/>
      <c r="C20" s="37"/>
    </row>
    <row r="21" spans="1:6" x14ac:dyDescent="0.2">
      <c r="A21" s="37"/>
      <c r="B21" s="37"/>
      <c r="C21" s="37"/>
    </row>
    <row r="22" spans="1:6" x14ac:dyDescent="0.2">
      <c r="A22" s="37"/>
      <c r="B22" s="37"/>
      <c r="C22" s="37"/>
    </row>
    <row r="23" spans="1:6" x14ac:dyDescent="0.2">
      <c r="A23" s="37"/>
      <c r="B23" s="37"/>
      <c r="C23" s="37"/>
    </row>
    <row r="24" spans="1:6" x14ac:dyDescent="0.2">
      <c r="A24" s="37"/>
      <c r="B24" s="37"/>
      <c r="C24" s="37"/>
    </row>
    <row r="25" spans="1:6" x14ac:dyDescent="0.2">
      <c r="A25" s="37"/>
      <c r="B25" s="37"/>
      <c r="C25" s="37"/>
    </row>
    <row r="26" spans="1:6" x14ac:dyDescent="0.2">
      <c r="A26" s="37"/>
      <c r="B26" s="37"/>
      <c r="C26" s="37"/>
    </row>
    <row r="27" spans="1:6" x14ac:dyDescent="0.2">
      <c r="A27" s="37"/>
      <c r="B27" s="37"/>
      <c r="C27" s="37"/>
    </row>
    <row r="28" spans="1:6" x14ac:dyDescent="0.2">
      <c r="A28" s="37"/>
      <c r="B28" s="37"/>
      <c r="C28" s="37"/>
    </row>
    <row r="29" spans="1:6" x14ac:dyDescent="0.2">
      <c r="A29" s="37"/>
      <c r="B29" s="37"/>
      <c r="C29" s="37"/>
    </row>
    <row r="30" spans="1:6" x14ac:dyDescent="0.2">
      <c r="A30" s="37"/>
      <c r="B30" s="37"/>
      <c r="C30" s="37"/>
    </row>
    <row r="31" spans="1:6" x14ac:dyDescent="0.2">
      <c r="A31" s="37"/>
      <c r="B31" s="37"/>
      <c r="C31" s="37"/>
    </row>
    <row r="32" spans="1:6" x14ac:dyDescent="0.2">
      <c r="B32" s="37"/>
      <c r="C32" s="37"/>
    </row>
  </sheetData>
  <sheetProtection algorithmName="SHA-512" hashValue="UmUuDaR/Eboc8Zxf5TFTpv5qmfC7lLllx8xJIGvLa73POhCvMG7VgiKFxXPR3XrLNjw2Aj0CoZn9P6Iu+6so5Q==" saltValue="68/Qm0jQi0BVJXLQw9E2OQ==" spinCount="100000" sheet="1" objects="1" scenarios="1"/>
  <mergeCells count="1">
    <mergeCell ref="G3:AB3"/>
  </mergeCells>
  <phoneticPr fontId="2"/>
  <conditionalFormatting sqref="E3">
    <cfRule type="expression" dxfId="218" priority="4">
      <formula>$E$3&lt;&gt;""</formula>
    </cfRule>
  </conditionalFormatting>
  <conditionalFormatting sqref="E7:F7">
    <cfRule type="expression" dxfId="217" priority="1">
      <formula>$AH$7&gt;0</formula>
    </cfRule>
  </conditionalFormatting>
  <conditionalFormatting sqref="F3">
    <cfRule type="expression" dxfId="216" priority="2">
      <formula>$F$3&lt;&gt;""</formula>
    </cfRule>
  </conditionalFormatting>
  <conditionalFormatting sqref="F7">
    <cfRule type="expression" dxfId="215" priority="3">
      <formula>OR($E$7="",$E$7&lt;&gt;"1：実施している")</formula>
    </cfRule>
  </conditionalFormatting>
  <conditionalFormatting sqref="G3:AB3">
    <cfRule type="containsText" dxfId="214" priority="25" operator="containsText" text="未入力">
      <formula>NOT(ISERROR(SEARCH("未入力",G3)))</formula>
    </cfRule>
  </conditionalFormatting>
  <conditionalFormatting sqref="AC7">
    <cfRule type="containsText" dxfId="213" priority="20" operator="containsText" text="未入力">
      <formula>NOT(ISERROR(SEARCH("未入力",AC7)))</formula>
    </cfRule>
  </conditionalFormatting>
  <conditionalFormatting sqref="AD7">
    <cfRule type="containsText" dxfId="212" priority="24" operator="containsText" text="入力">
      <formula>NOT(ISERROR(SEARCH("入力",AD7)))</formula>
    </cfRule>
  </conditionalFormatting>
  <dataValidations count="3">
    <dataValidation type="list" imeMode="disabled" allowBlank="1" showInputMessage="1" showErrorMessage="1" error="整数を入力してください。" sqref="G7:AB7" xr:uid="{00000000-0002-0000-1400-000000000000}">
      <formula1>"○"</formula1>
    </dataValidation>
    <dataValidation type="list" imeMode="disabled" allowBlank="1" showInputMessage="1" showErrorMessage="1" error="整数を入力してください。" sqref="E7" xr:uid="{66ADD9ED-D0F0-4C5A-905D-4C15BDC15E75}">
      <formula1>"1：実施している,2：実施検討中,3：実施検討していない"</formula1>
    </dataValidation>
    <dataValidation type="list" imeMode="disabled" allowBlank="1" showInputMessage="1" showErrorMessage="1" error="整数を入力してください。" sqref="F7" xr:uid="{F455B994-F959-4CC8-B321-4973E8A266FC}">
      <formula1>"a：大学全体で実施している,b：一部の学部・学科等で実施している,c：個別で実施している"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C292-4C39-4B9D-BFA7-21E57B522AD8}">
  <dimension ref="A1:BE51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1" width="15.109375" style="37" hidden="1" customWidth="1"/>
    <col min="2" max="2" width="9.6640625" style="37" hidden="1" customWidth="1"/>
    <col min="3" max="3" width="6.33203125" style="37" hidden="1" customWidth="1"/>
    <col min="4" max="4" width="22.44140625" style="37" customWidth="1"/>
    <col min="5" max="7" width="22.77734375" style="37" customWidth="1"/>
    <col min="8" max="8" width="12.77734375" style="207" customWidth="1"/>
    <col min="9" max="9" width="12.77734375" style="320" customWidth="1"/>
    <col min="10" max="10" width="15" style="414" customWidth="1"/>
    <col min="11" max="11" width="16.5546875" style="414" customWidth="1"/>
    <col min="12" max="12" width="25.109375" style="414" customWidth="1"/>
    <col min="13" max="13" width="28.33203125" style="414" customWidth="1"/>
    <col min="14" max="14" width="2.44140625" style="721" customWidth="1"/>
    <col min="15" max="15" width="2.44140625" style="721"/>
    <col min="16" max="57" width="2.44140625" style="41"/>
    <col min="58" max="16384" width="2.44140625" style="37"/>
  </cols>
  <sheetData>
    <row r="1" spans="1:57" ht="13.2" x14ac:dyDescent="0.2">
      <c r="D1" s="36" t="s">
        <v>3873</v>
      </c>
    </row>
    <row r="2" spans="1:57" ht="11.4" thickBot="1" x14ac:dyDescent="0.25">
      <c r="D2" s="37" t="s">
        <v>1920</v>
      </c>
    </row>
    <row r="3" spans="1:57" ht="13.5" customHeight="1" x14ac:dyDescent="0.2">
      <c r="A3" s="45"/>
      <c r="B3" s="46"/>
      <c r="C3" s="135"/>
      <c r="D3" s="419"/>
      <c r="E3" s="301" t="str">
        <f ca="1">IF(J6=1,"↓未入力あり","")</f>
        <v/>
      </c>
      <c r="F3" s="720" t="str">
        <f>IF(L6=1,"↓未入力あり","")</f>
        <v/>
      </c>
      <c r="G3" s="766" t="str">
        <f ca="1">IF(K6=1,"↓未入力あり","")</f>
        <v/>
      </c>
    </row>
    <row r="4" spans="1:57" x14ac:dyDescent="0.2">
      <c r="A4" s="47"/>
      <c r="B4" s="48"/>
      <c r="C4" s="52"/>
      <c r="D4" s="179"/>
      <c r="E4" s="156" t="s">
        <v>3872</v>
      </c>
      <c r="F4" s="977"/>
      <c r="G4" s="453"/>
    </row>
    <row r="5" spans="1:57" x14ac:dyDescent="0.2">
      <c r="A5" s="47"/>
      <c r="B5" s="48"/>
      <c r="C5" s="52"/>
      <c r="D5" s="179"/>
      <c r="E5" s="976" t="s">
        <v>3874</v>
      </c>
      <c r="F5" s="978" t="s">
        <v>3876</v>
      </c>
      <c r="G5" s="951" t="s">
        <v>3875</v>
      </c>
      <c r="J5" s="414" t="s">
        <v>3916</v>
      </c>
      <c r="K5" s="414" t="s">
        <v>3909</v>
      </c>
      <c r="L5" s="414" t="s">
        <v>3989</v>
      </c>
      <c r="M5" s="414" t="s">
        <v>6577</v>
      </c>
    </row>
    <row r="6" spans="1:57" s="324" customFormat="1" ht="14.2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779"/>
      <c r="F6" s="780"/>
      <c r="G6" s="778"/>
      <c r="H6" s="207"/>
      <c r="I6" s="320"/>
      <c r="J6" s="414">
        <f ca="1">IF(SUM(J7:J51)&lt;&gt;0,1,0)</f>
        <v>0</v>
      </c>
      <c r="K6" s="414">
        <f t="shared" ref="K6:M6" ca="1" si="0">IF(SUM(K7:K51)&lt;&gt;0,1,0)</f>
        <v>0</v>
      </c>
      <c r="L6" s="414">
        <f t="shared" si="0"/>
        <v>0</v>
      </c>
      <c r="M6" s="414">
        <f t="shared" si="0"/>
        <v>0</v>
      </c>
      <c r="N6" s="721"/>
      <c r="O6" s="72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721"/>
      <c r="AN6" s="721"/>
      <c r="AO6" s="721"/>
      <c r="AP6" s="721"/>
      <c r="AQ6" s="721"/>
      <c r="AR6" s="721"/>
      <c r="AS6" s="721"/>
      <c r="AT6" s="721"/>
      <c r="AU6" s="721"/>
      <c r="AV6" s="721"/>
      <c r="AW6" s="721"/>
      <c r="AX6" s="721"/>
      <c r="AY6" s="721"/>
      <c r="AZ6" s="721"/>
      <c r="BA6" s="721"/>
      <c r="BB6" s="721"/>
      <c r="BC6" s="721"/>
      <c r="BD6" s="721"/>
      <c r="BE6" s="721"/>
    </row>
    <row r="7" spans="1:57" s="324" customFormat="1" ht="15" customHeight="1" x14ac:dyDescent="0.2">
      <c r="A7" s="39" t="str">
        <f>IF(C7&lt;&gt;"",設定!$C$4&amp;TEXT(ROW(A7)-6,"00"),"")</f>
        <v/>
      </c>
      <c r="B7" s="567" t="str">
        <f>IF(C7&lt;&gt;"",設定!$D$4,"")</f>
        <v/>
      </c>
      <c r="C7" s="430" t="str">
        <f>IF(設定!AH8&lt;&gt;0,設定!AH8,"")</f>
        <v/>
      </c>
      <c r="D7" s="423" t="str">
        <f ca="1">IF(設定!AG8&lt;&gt;0,設定!AG8,"")</f>
        <v/>
      </c>
      <c r="E7" s="800"/>
      <c r="F7" s="1023"/>
      <c r="G7" s="1019"/>
      <c r="H7" s="94" t="str">
        <f ca="1">IF(SUM(J7:L7)&gt;0,"←未入力あり","")</f>
        <v/>
      </c>
      <c r="I7" s="320" t="str">
        <f>IF(M7=1,"←入力エラー","")</f>
        <v/>
      </c>
      <c r="J7" s="414">
        <f ca="1">IF($D7&lt;&gt;"",IF(E7="",1,0),0)</f>
        <v>0</v>
      </c>
      <c r="K7" s="414">
        <f ca="1">IF($D7&lt;&gt;"",IF(G7="",1,0),0)</f>
        <v>0</v>
      </c>
      <c r="L7" s="414">
        <f>IF(E7="1：設けている",IF(F7&lt;&gt;"",0,1),0)</f>
        <v>0</v>
      </c>
      <c r="M7" s="414">
        <f>IF(E7="2：設けていない",IF(F7&lt;&gt;"",1,0),0)</f>
        <v>0</v>
      </c>
      <c r="N7" s="721"/>
      <c r="O7" s="72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721"/>
      <c r="AN7" s="721"/>
      <c r="AO7" s="721"/>
      <c r="AP7" s="721"/>
      <c r="AQ7" s="721"/>
      <c r="AR7" s="721"/>
      <c r="AS7" s="721"/>
      <c r="AT7" s="721"/>
      <c r="AU7" s="721"/>
      <c r="AV7" s="721"/>
      <c r="AW7" s="721"/>
      <c r="AX7" s="721"/>
      <c r="AY7" s="721"/>
      <c r="AZ7" s="721"/>
      <c r="BA7" s="721"/>
      <c r="BB7" s="721"/>
      <c r="BC7" s="721"/>
      <c r="BD7" s="721"/>
      <c r="BE7" s="721"/>
    </row>
    <row r="8" spans="1:57" s="324" customFormat="1" ht="15" customHeight="1" x14ac:dyDescent="0.2">
      <c r="A8" s="43" t="str">
        <f>IF(C8&lt;&gt;"",設定!$C$4&amp;TEXT(ROW(A8)-6,"00"),"")</f>
        <v/>
      </c>
      <c r="B8" s="214" t="str">
        <f>IF(C8&lt;&gt;"",設定!$D$4,"")</f>
        <v/>
      </c>
      <c r="C8" s="421" t="str">
        <f>IF(設定!AH9&lt;&gt;0,設定!AH9,"")</f>
        <v/>
      </c>
      <c r="D8" s="424" t="str">
        <f ca="1">IF(設定!AG9&lt;&gt;0,設定!AG9,"")</f>
        <v/>
      </c>
      <c r="E8" s="386"/>
      <c r="F8" s="1024"/>
      <c r="G8" s="1019"/>
      <c r="H8" s="94" t="str">
        <f t="shared" ref="H8:H51" ca="1" si="1">IF(SUM(J8:L8)&gt;0,"←未入力あり","")</f>
        <v/>
      </c>
      <c r="I8" s="320" t="str">
        <f t="shared" ref="I8:I51" si="2">IF(M8=1,"←入力エラー","")</f>
        <v/>
      </c>
      <c r="J8" s="414">
        <f t="shared" ref="J8:J51" ca="1" si="3">IF($D8&lt;&gt;"",IF(E8="",1,0),0)</f>
        <v>0</v>
      </c>
      <c r="K8" s="414">
        <f t="shared" ref="K8:K51" ca="1" si="4">IF($D8&lt;&gt;"",IF(G8="",1,0),0)</f>
        <v>0</v>
      </c>
      <c r="L8" s="414">
        <f t="shared" ref="L8:L51" si="5">IF(E8="1：設けている",IF(F8&lt;&gt;"",0,1),0)</f>
        <v>0</v>
      </c>
      <c r="M8" s="414">
        <f t="shared" ref="M8:M51" si="6">IF(E8="2：設けていない",IF(F8&lt;&gt;"",1,0),0)</f>
        <v>0</v>
      </c>
      <c r="N8" s="721"/>
      <c r="O8" s="72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721"/>
      <c r="AN8" s="721"/>
      <c r="AO8" s="721"/>
      <c r="AP8" s="721"/>
      <c r="AQ8" s="721"/>
      <c r="AR8" s="721"/>
      <c r="AS8" s="721"/>
      <c r="AT8" s="721"/>
      <c r="AU8" s="721"/>
      <c r="AV8" s="721"/>
      <c r="AW8" s="721"/>
      <c r="AX8" s="721"/>
      <c r="AY8" s="721"/>
      <c r="AZ8" s="721"/>
      <c r="BA8" s="721"/>
      <c r="BB8" s="721"/>
      <c r="BC8" s="721"/>
      <c r="BD8" s="721"/>
      <c r="BE8" s="721"/>
    </row>
    <row r="9" spans="1:57" s="324" customFormat="1" ht="15" customHeight="1" x14ac:dyDescent="0.2">
      <c r="A9" s="43" t="str">
        <f>IF(C9&lt;&gt;"",設定!$C$4&amp;TEXT(ROW(A9)-6,"00"),"")</f>
        <v/>
      </c>
      <c r="B9" s="214" t="str">
        <f>IF(C9&lt;&gt;"",設定!$D$4,"")</f>
        <v/>
      </c>
      <c r="C9" s="421" t="str">
        <f>IF(設定!AH10&lt;&gt;0,設定!AH10,"")</f>
        <v/>
      </c>
      <c r="D9" s="424" t="str">
        <f ca="1">IF(設定!AG10&lt;&gt;0,設定!AG10,"")</f>
        <v/>
      </c>
      <c r="E9" s="386"/>
      <c r="F9" s="1024"/>
      <c r="G9" s="1019"/>
      <c r="H9" s="94" t="str">
        <f t="shared" ca="1" si="1"/>
        <v/>
      </c>
      <c r="I9" s="320" t="str">
        <f t="shared" si="2"/>
        <v/>
      </c>
      <c r="J9" s="414">
        <f t="shared" ca="1" si="3"/>
        <v>0</v>
      </c>
      <c r="K9" s="414">
        <f t="shared" ca="1" si="4"/>
        <v>0</v>
      </c>
      <c r="L9" s="414">
        <f t="shared" si="5"/>
        <v>0</v>
      </c>
      <c r="M9" s="414">
        <f t="shared" si="6"/>
        <v>0</v>
      </c>
      <c r="N9" s="721"/>
      <c r="O9" s="72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721"/>
      <c r="AN9" s="721"/>
      <c r="AO9" s="721"/>
      <c r="AP9" s="721"/>
      <c r="AQ9" s="721"/>
      <c r="AR9" s="721"/>
      <c r="AS9" s="721"/>
      <c r="AT9" s="721"/>
      <c r="AU9" s="721"/>
      <c r="AV9" s="721"/>
      <c r="AW9" s="721"/>
      <c r="AX9" s="721"/>
      <c r="AY9" s="721"/>
      <c r="AZ9" s="721"/>
      <c r="BA9" s="721"/>
      <c r="BB9" s="721"/>
      <c r="BC9" s="721"/>
      <c r="BD9" s="721"/>
      <c r="BE9" s="721"/>
    </row>
    <row r="10" spans="1:57" s="324" customFormat="1" ht="15" customHeight="1" x14ac:dyDescent="0.2">
      <c r="A10" s="43" t="str">
        <f>IF(C10&lt;&gt;"",設定!$C$4&amp;TEXT(ROW(A10)-6,"00"),"")</f>
        <v/>
      </c>
      <c r="B10" s="214" t="str">
        <f>IF(C10&lt;&gt;"",設定!$D$4,"")</f>
        <v/>
      </c>
      <c r="C10" s="421" t="str">
        <f>IF(設定!AH11&lt;&gt;0,設定!AH11,"")</f>
        <v/>
      </c>
      <c r="D10" s="424" t="str">
        <f ca="1">IF(設定!AG11&lt;&gt;0,設定!AG11,"")</f>
        <v/>
      </c>
      <c r="E10" s="386"/>
      <c r="F10" s="1024"/>
      <c r="G10" s="1019"/>
      <c r="H10" s="94" t="str">
        <f t="shared" ca="1" si="1"/>
        <v/>
      </c>
      <c r="I10" s="320" t="str">
        <f t="shared" si="2"/>
        <v/>
      </c>
      <c r="J10" s="414">
        <f t="shared" ca="1" si="3"/>
        <v>0</v>
      </c>
      <c r="K10" s="414">
        <f t="shared" ca="1" si="4"/>
        <v>0</v>
      </c>
      <c r="L10" s="414">
        <f t="shared" si="5"/>
        <v>0</v>
      </c>
      <c r="M10" s="414">
        <f t="shared" si="6"/>
        <v>0</v>
      </c>
      <c r="N10" s="721"/>
      <c r="O10" s="72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721"/>
      <c r="AN10" s="721"/>
      <c r="AO10" s="721"/>
      <c r="AP10" s="721"/>
      <c r="AQ10" s="721"/>
      <c r="AR10" s="721"/>
      <c r="AS10" s="721"/>
      <c r="AT10" s="721"/>
      <c r="AU10" s="721"/>
      <c r="AV10" s="721"/>
      <c r="AW10" s="721"/>
      <c r="AX10" s="721"/>
      <c r="AY10" s="721"/>
      <c r="AZ10" s="721"/>
      <c r="BA10" s="721"/>
      <c r="BB10" s="721"/>
      <c r="BC10" s="721"/>
      <c r="BD10" s="721"/>
      <c r="BE10" s="721"/>
    </row>
    <row r="11" spans="1:57" s="324" customFormat="1" ht="15" customHeight="1" x14ac:dyDescent="0.2">
      <c r="A11" s="111" t="str">
        <f>IF(C11&lt;&gt;"",設定!$C$4&amp;TEXT(ROW(A11)-6,"00"),"")</f>
        <v/>
      </c>
      <c r="B11" s="215" t="str">
        <f>IF(C11&lt;&gt;"",設定!$D$4,"")</f>
        <v/>
      </c>
      <c r="C11" s="585" t="str">
        <f>IF(設定!AH12&lt;&gt;0,設定!AH12,"")</f>
        <v/>
      </c>
      <c r="D11" s="425" t="str">
        <f ca="1">IF(設定!AG12&lt;&gt;0,設定!AG12,"")</f>
        <v/>
      </c>
      <c r="E11" s="387"/>
      <c r="F11" s="1025"/>
      <c r="G11" s="1020"/>
      <c r="H11" s="94" t="str">
        <f t="shared" ca="1" si="1"/>
        <v/>
      </c>
      <c r="I11" s="320" t="str">
        <f t="shared" si="2"/>
        <v/>
      </c>
      <c r="J11" s="414">
        <f t="shared" ca="1" si="3"/>
        <v>0</v>
      </c>
      <c r="K11" s="414">
        <f t="shared" ca="1" si="4"/>
        <v>0</v>
      </c>
      <c r="L11" s="414">
        <f t="shared" si="5"/>
        <v>0</v>
      </c>
      <c r="M11" s="414">
        <f t="shared" si="6"/>
        <v>0</v>
      </c>
      <c r="N11" s="721"/>
      <c r="O11" s="72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721"/>
      <c r="AN11" s="721"/>
      <c r="AO11" s="721"/>
      <c r="AP11" s="721"/>
      <c r="AQ11" s="721"/>
      <c r="AR11" s="721"/>
      <c r="AS11" s="721"/>
      <c r="AT11" s="721"/>
      <c r="AU11" s="721"/>
      <c r="AV11" s="721"/>
      <c r="AW11" s="721"/>
      <c r="AX11" s="721"/>
      <c r="AY11" s="721"/>
      <c r="AZ11" s="721"/>
      <c r="BA11" s="721"/>
      <c r="BB11" s="721"/>
      <c r="BC11" s="721"/>
      <c r="BD11" s="721"/>
      <c r="BE11" s="721"/>
    </row>
    <row r="12" spans="1:57" s="324" customFormat="1" ht="15" customHeight="1" x14ac:dyDescent="0.2">
      <c r="A12" s="109" t="str">
        <f>IF(C12&lt;&gt;"",設定!$C$4&amp;TEXT(ROW(A12)-6,"00"),"")</f>
        <v/>
      </c>
      <c r="B12" s="602" t="str">
        <f>IF(C12&lt;&gt;"",設定!$D$4,"")</f>
        <v/>
      </c>
      <c r="C12" s="586" t="str">
        <f>IF(設定!AH13&lt;&gt;0,設定!AH13,"")</f>
        <v/>
      </c>
      <c r="D12" s="426" t="str">
        <f ca="1">IF(設定!AG13&lt;&gt;0,設定!AG13,"")</f>
        <v/>
      </c>
      <c r="E12" s="388"/>
      <c r="F12" s="1026"/>
      <c r="G12" s="1021"/>
      <c r="H12" s="94" t="str">
        <f t="shared" ca="1" si="1"/>
        <v/>
      </c>
      <c r="I12" s="320" t="str">
        <f t="shared" si="2"/>
        <v/>
      </c>
      <c r="J12" s="414">
        <f t="shared" ca="1" si="3"/>
        <v>0</v>
      </c>
      <c r="K12" s="414">
        <f t="shared" ca="1" si="4"/>
        <v>0</v>
      </c>
      <c r="L12" s="414">
        <f t="shared" si="5"/>
        <v>0</v>
      </c>
      <c r="M12" s="414">
        <f t="shared" si="6"/>
        <v>0</v>
      </c>
      <c r="N12" s="721"/>
      <c r="O12" s="72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721"/>
      <c r="AN12" s="721"/>
      <c r="AO12" s="721"/>
      <c r="AP12" s="721"/>
      <c r="AQ12" s="721"/>
      <c r="AR12" s="721"/>
      <c r="AS12" s="721"/>
      <c r="AT12" s="721"/>
      <c r="AU12" s="721"/>
      <c r="AV12" s="721"/>
      <c r="AW12" s="721"/>
      <c r="AX12" s="721"/>
      <c r="AY12" s="721"/>
      <c r="AZ12" s="721"/>
      <c r="BA12" s="721"/>
      <c r="BB12" s="721"/>
      <c r="BC12" s="721"/>
      <c r="BD12" s="721"/>
      <c r="BE12" s="721"/>
    </row>
    <row r="13" spans="1:57" s="324" customFormat="1" ht="15" customHeight="1" x14ac:dyDescent="0.2">
      <c r="A13" s="43" t="str">
        <f>IF(C13&lt;&gt;"",設定!$C$4&amp;TEXT(ROW(A13)-6,"00"),"")</f>
        <v/>
      </c>
      <c r="B13" s="214" t="str">
        <f>IF(C13&lt;&gt;"",設定!$D$4,"")</f>
        <v/>
      </c>
      <c r="C13" s="421" t="str">
        <f>IF(設定!AH14&lt;&gt;0,設定!AH14,"")</f>
        <v/>
      </c>
      <c r="D13" s="424" t="str">
        <f ca="1">IF(設定!AG14&lt;&gt;0,設定!AG14,"")</f>
        <v/>
      </c>
      <c r="E13" s="386"/>
      <c r="F13" s="1024"/>
      <c r="G13" s="1019"/>
      <c r="H13" s="94" t="str">
        <f t="shared" ca="1" si="1"/>
        <v/>
      </c>
      <c r="I13" s="320" t="str">
        <f t="shared" si="2"/>
        <v/>
      </c>
      <c r="J13" s="414">
        <f t="shared" ca="1" si="3"/>
        <v>0</v>
      </c>
      <c r="K13" s="414">
        <f t="shared" ca="1" si="4"/>
        <v>0</v>
      </c>
      <c r="L13" s="414">
        <f t="shared" si="5"/>
        <v>0</v>
      </c>
      <c r="M13" s="414">
        <f t="shared" si="6"/>
        <v>0</v>
      </c>
      <c r="N13" s="721"/>
      <c r="O13" s="72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721"/>
      <c r="AN13" s="721"/>
      <c r="AO13" s="721"/>
      <c r="AP13" s="721"/>
      <c r="AQ13" s="721"/>
      <c r="AR13" s="721"/>
      <c r="AS13" s="721"/>
      <c r="AT13" s="721"/>
      <c r="AU13" s="721"/>
      <c r="AV13" s="721"/>
      <c r="AW13" s="721"/>
      <c r="AX13" s="721"/>
      <c r="AY13" s="721"/>
      <c r="AZ13" s="721"/>
      <c r="BA13" s="721"/>
      <c r="BB13" s="721"/>
      <c r="BC13" s="721"/>
      <c r="BD13" s="721"/>
      <c r="BE13" s="721"/>
    </row>
    <row r="14" spans="1:57" s="324" customFormat="1" ht="15" customHeight="1" x14ac:dyDescent="0.2">
      <c r="A14" s="43" t="str">
        <f>IF(C14&lt;&gt;"",設定!$C$4&amp;TEXT(ROW(A14)-6,"00"),"")</f>
        <v/>
      </c>
      <c r="B14" s="214" t="str">
        <f>IF(C14&lt;&gt;"",設定!$D$4,"")</f>
        <v/>
      </c>
      <c r="C14" s="421" t="str">
        <f>IF(設定!AH15&lt;&gt;0,設定!AH15,"")</f>
        <v/>
      </c>
      <c r="D14" s="424" t="str">
        <f ca="1">IF(設定!AG15&lt;&gt;0,設定!AG15,"")</f>
        <v/>
      </c>
      <c r="E14" s="386"/>
      <c r="F14" s="1024"/>
      <c r="G14" s="1019"/>
      <c r="H14" s="94" t="str">
        <f t="shared" ca="1" si="1"/>
        <v/>
      </c>
      <c r="I14" s="320" t="str">
        <f t="shared" si="2"/>
        <v/>
      </c>
      <c r="J14" s="414">
        <f t="shared" ca="1" si="3"/>
        <v>0</v>
      </c>
      <c r="K14" s="414">
        <f t="shared" ca="1" si="4"/>
        <v>0</v>
      </c>
      <c r="L14" s="414">
        <f t="shared" si="5"/>
        <v>0</v>
      </c>
      <c r="M14" s="414">
        <f t="shared" si="6"/>
        <v>0</v>
      </c>
      <c r="N14" s="721"/>
      <c r="O14" s="72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721"/>
      <c r="AN14" s="721"/>
      <c r="AO14" s="721"/>
      <c r="AP14" s="721"/>
      <c r="AQ14" s="721"/>
      <c r="AR14" s="721"/>
      <c r="AS14" s="721"/>
      <c r="AT14" s="721"/>
      <c r="AU14" s="721"/>
      <c r="AV14" s="721"/>
      <c r="AW14" s="721"/>
      <c r="AX14" s="721"/>
      <c r="AY14" s="721"/>
      <c r="AZ14" s="721"/>
      <c r="BA14" s="721"/>
      <c r="BB14" s="721"/>
      <c r="BC14" s="721"/>
      <c r="BD14" s="721"/>
      <c r="BE14" s="721"/>
    </row>
    <row r="15" spans="1:57" s="324" customFormat="1" ht="15" customHeight="1" x14ac:dyDescent="0.2">
      <c r="A15" s="43" t="str">
        <f>IF(C15&lt;&gt;"",設定!$C$4&amp;TEXT(ROW(A15)-6,"00"),"")</f>
        <v/>
      </c>
      <c r="B15" s="214" t="str">
        <f>IF(C15&lt;&gt;"",設定!$D$4,"")</f>
        <v/>
      </c>
      <c r="C15" s="421" t="str">
        <f>IF(設定!AH16&lt;&gt;0,設定!AH16,"")</f>
        <v/>
      </c>
      <c r="D15" s="424" t="str">
        <f ca="1">IF(設定!AG16&lt;&gt;0,設定!AG16,"")</f>
        <v/>
      </c>
      <c r="E15" s="386"/>
      <c r="F15" s="1024"/>
      <c r="G15" s="1019"/>
      <c r="H15" s="94" t="str">
        <f t="shared" ca="1" si="1"/>
        <v/>
      </c>
      <c r="I15" s="320" t="str">
        <f t="shared" si="2"/>
        <v/>
      </c>
      <c r="J15" s="414">
        <f t="shared" ca="1" si="3"/>
        <v>0</v>
      </c>
      <c r="K15" s="414">
        <f t="shared" ca="1" si="4"/>
        <v>0</v>
      </c>
      <c r="L15" s="414">
        <f t="shared" si="5"/>
        <v>0</v>
      </c>
      <c r="M15" s="414">
        <f t="shared" si="6"/>
        <v>0</v>
      </c>
      <c r="N15" s="721"/>
      <c r="O15" s="72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721"/>
      <c r="AN15" s="721"/>
      <c r="AO15" s="721"/>
      <c r="AP15" s="721"/>
      <c r="AQ15" s="721"/>
      <c r="AR15" s="721"/>
      <c r="AS15" s="721"/>
      <c r="AT15" s="721"/>
      <c r="AU15" s="721"/>
      <c r="AV15" s="721"/>
      <c r="AW15" s="721"/>
      <c r="AX15" s="721"/>
      <c r="AY15" s="721"/>
      <c r="AZ15" s="721"/>
      <c r="BA15" s="721"/>
      <c r="BB15" s="721"/>
      <c r="BC15" s="721"/>
      <c r="BD15" s="721"/>
      <c r="BE15" s="721"/>
    </row>
    <row r="16" spans="1:57" s="324" customFormat="1" ht="15" customHeight="1" x14ac:dyDescent="0.2">
      <c r="A16" s="111" t="str">
        <f>IF(C16&lt;&gt;"",設定!$C$4&amp;TEXT(ROW(A16)-6,"00"),"")</f>
        <v/>
      </c>
      <c r="B16" s="215" t="str">
        <f>IF(C16&lt;&gt;"",設定!$D$4,"")</f>
        <v/>
      </c>
      <c r="C16" s="585" t="str">
        <f>IF(設定!AH17&lt;&gt;0,設定!AH17,"")</f>
        <v/>
      </c>
      <c r="D16" s="427" t="str">
        <f ca="1">IF(設定!AG17&lt;&gt;0,設定!AG17,"")</f>
        <v/>
      </c>
      <c r="E16" s="386"/>
      <c r="F16" s="1027"/>
      <c r="G16" s="1019"/>
      <c r="H16" s="94" t="str">
        <f t="shared" ca="1" si="1"/>
        <v/>
      </c>
      <c r="I16" s="320" t="str">
        <f t="shared" si="2"/>
        <v/>
      </c>
      <c r="J16" s="414">
        <f t="shared" ca="1" si="3"/>
        <v>0</v>
      </c>
      <c r="K16" s="414">
        <f t="shared" ca="1" si="4"/>
        <v>0</v>
      </c>
      <c r="L16" s="414">
        <f t="shared" si="5"/>
        <v>0</v>
      </c>
      <c r="M16" s="414">
        <f t="shared" si="6"/>
        <v>0</v>
      </c>
      <c r="N16" s="721"/>
      <c r="O16" s="72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  <c r="BC16" s="721"/>
      <c r="BD16" s="721"/>
      <c r="BE16" s="721"/>
    </row>
    <row r="17" spans="1:57" s="324" customFormat="1" ht="15" customHeight="1" x14ac:dyDescent="0.2">
      <c r="A17" s="109" t="str">
        <f>IF(C17&lt;&gt;"",設定!$C$4&amp;TEXT(ROW(A17)-6,"00"),"")</f>
        <v/>
      </c>
      <c r="B17" s="602" t="str">
        <f>IF(C17&lt;&gt;"",設定!$D$4,"")</f>
        <v/>
      </c>
      <c r="C17" s="586" t="str">
        <f>IF(設定!AH18&lt;&gt;0,設定!AH18,"")</f>
        <v/>
      </c>
      <c r="D17" s="428" t="str">
        <f ca="1">IF(設定!AG18&lt;&gt;0,設定!AG18,"")</f>
        <v/>
      </c>
      <c r="E17" s="388"/>
      <c r="F17" s="1028"/>
      <c r="G17" s="1021"/>
      <c r="H17" s="94" t="str">
        <f t="shared" ca="1" si="1"/>
        <v/>
      </c>
      <c r="I17" s="320" t="str">
        <f t="shared" si="2"/>
        <v/>
      </c>
      <c r="J17" s="414">
        <f t="shared" ca="1" si="3"/>
        <v>0</v>
      </c>
      <c r="K17" s="414">
        <f t="shared" ca="1" si="4"/>
        <v>0</v>
      </c>
      <c r="L17" s="414">
        <f t="shared" si="5"/>
        <v>0</v>
      </c>
      <c r="M17" s="414">
        <f t="shared" si="6"/>
        <v>0</v>
      </c>
      <c r="N17" s="721"/>
      <c r="O17" s="72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  <c r="BC17" s="721"/>
      <c r="BD17" s="721"/>
      <c r="BE17" s="721"/>
    </row>
    <row r="18" spans="1:57" s="324" customFormat="1" ht="15" customHeight="1" x14ac:dyDescent="0.2">
      <c r="A18" s="43" t="str">
        <f>IF(C18&lt;&gt;"",設定!$C$4&amp;TEXT(ROW(A18)-6,"00"),"")</f>
        <v/>
      </c>
      <c r="B18" s="214" t="str">
        <f>IF(C18&lt;&gt;"",設定!$D$4,"")</f>
        <v/>
      </c>
      <c r="C18" s="421" t="str">
        <f>IF(設定!AH19&lt;&gt;0,設定!AH19,"")</f>
        <v/>
      </c>
      <c r="D18" s="424" t="str">
        <f ca="1">IF(設定!AG19&lt;&gt;0,設定!AG19,"")</f>
        <v/>
      </c>
      <c r="E18" s="386"/>
      <c r="F18" s="1024"/>
      <c r="G18" s="1019"/>
      <c r="H18" s="94" t="str">
        <f t="shared" ca="1" si="1"/>
        <v/>
      </c>
      <c r="I18" s="320" t="str">
        <f t="shared" si="2"/>
        <v/>
      </c>
      <c r="J18" s="414">
        <f t="shared" ca="1" si="3"/>
        <v>0</v>
      </c>
      <c r="K18" s="414">
        <f t="shared" ca="1" si="4"/>
        <v>0</v>
      </c>
      <c r="L18" s="414">
        <f t="shared" si="5"/>
        <v>0</v>
      </c>
      <c r="M18" s="414">
        <f t="shared" si="6"/>
        <v>0</v>
      </c>
      <c r="N18" s="721"/>
      <c r="O18" s="72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  <c r="BC18" s="721"/>
      <c r="BD18" s="721"/>
      <c r="BE18" s="721"/>
    </row>
    <row r="19" spans="1:57" s="324" customFormat="1" ht="15" customHeight="1" x14ac:dyDescent="0.2">
      <c r="A19" s="43" t="str">
        <f>IF(C19&lt;&gt;"",設定!$C$4&amp;TEXT(ROW(A19)-6,"00"),"")</f>
        <v/>
      </c>
      <c r="B19" s="214" t="str">
        <f>IF(C19&lt;&gt;"",設定!$D$4,"")</f>
        <v/>
      </c>
      <c r="C19" s="421" t="str">
        <f>IF(設定!AH20&lt;&gt;0,設定!AH20,"")</f>
        <v/>
      </c>
      <c r="D19" s="424" t="str">
        <f ca="1">IF(設定!AG20&lt;&gt;0,設定!AG20,"")</f>
        <v/>
      </c>
      <c r="E19" s="386"/>
      <c r="F19" s="1024"/>
      <c r="G19" s="1019"/>
      <c r="H19" s="94" t="str">
        <f t="shared" ca="1" si="1"/>
        <v/>
      </c>
      <c r="I19" s="320" t="str">
        <f t="shared" si="2"/>
        <v/>
      </c>
      <c r="J19" s="414">
        <f t="shared" ca="1" si="3"/>
        <v>0</v>
      </c>
      <c r="K19" s="414">
        <f t="shared" ca="1" si="4"/>
        <v>0</v>
      </c>
      <c r="L19" s="414">
        <f t="shared" si="5"/>
        <v>0</v>
      </c>
      <c r="M19" s="414">
        <f t="shared" si="6"/>
        <v>0</v>
      </c>
      <c r="N19" s="721"/>
      <c r="O19" s="72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  <c r="BC19" s="721"/>
      <c r="BD19" s="721"/>
      <c r="BE19" s="721"/>
    </row>
    <row r="20" spans="1:57" s="324" customFormat="1" ht="15" customHeight="1" x14ac:dyDescent="0.2">
      <c r="A20" s="43" t="str">
        <f>IF(C20&lt;&gt;"",設定!$C$4&amp;TEXT(ROW(A20)-6,"00"),"")</f>
        <v/>
      </c>
      <c r="B20" s="214" t="str">
        <f>IF(C20&lt;&gt;"",設定!$D$4,"")</f>
        <v/>
      </c>
      <c r="C20" s="421" t="str">
        <f>IF(設定!AH21&lt;&gt;0,設定!AH21,"")</f>
        <v/>
      </c>
      <c r="D20" s="424" t="str">
        <f ca="1">IF(設定!AG21&lt;&gt;0,設定!AG21,"")</f>
        <v/>
      </c>
      <c r="E20" s="386"/>
      <c r="F20" s="1024"/>
      <c r="G20" s="1019"/>
      <c r="H20" s="94" t="str">
        <f t="shared" ca="1" si="1"/>
        <v/>
      </c>
      <c r="I20" s="320" t="str">
        <f t="shared" si="2"/>
        <v/>
      </c>
      <c r="J20" s="414">
        <f t="shared" ca="1" si="3"/>
        <v>0</v>
      </c>
      <c r="K20" s="414">
        <f t="shared" ca="1" si="4"/>
        <v>0</v>
      </c>
      <c r="L20" s="414">
        <f t="shared" si="5"/>
        <v>0</v>
      </c>
      <c r="M20" s="414">
        <f t="shared" si="6"/>
        <v>0</v>
      </c>
      <c r="N20" s="721"/>
      <c r="O20" s="72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  <c r="BC20" s="721"/>
      <c r="BD20" s="721"/>
      <c r="BE20" s="721"/>
    </row>
    <row r="21" spans="1:57" s="324" customFormat="1" ht="15" customHeight="1" x14ac:dyDescent="0.2">
      <c r="A21" s="111" t="str">
        <f>IF(C21&lt;&gt;"",設定!$C$4&amp;TEXT(ROW(A21)-6,"00"),"")</f>
        <v/>
      </c>
      <c r="B21" s="215" t="str">
        <f>IF(C21&lt;&gt;"",設定!$D$4,"")</f>
        <v/>
      </c>
      <c r="C21" s="585" t="str">
        <f>IF(設定!AH22&lt;&gt;0,設定!AH22,"")</f>
        <v/>
      </c>
      <c r="D21" s="425" t="str">
        <f ca="1">IF(設定!AG22&lt;&gt;0,設定!AG22,"")</f>
        <v/>
      </c>
      <c r="E21" s="386"/>
      <c r="F21" s="1025"/>
      <c r="G21" s="1019"/>
      <c r="H21" s="94" t="str">
        <f t="shared" ca="1" si="1"/>
        <v/>
      </c>
      <c r="I21" s="320" t="str">
        <f t="shared" si="2"/>
        <v/>
      </c>
      <c r="J21" s="414">
        <f t="shared" ca="1" si="3"/>
        <v>0</v>
      </c>
      <c r="K21" s="414">
        <f t="shared" ca="1" si="4"/>
        <v>0</v>
      </c>
      <c r="L21" s="414">
        <f t="shared" si="5"/>
        <v>0</v>
      </c>
      <c r="M21" s="414">
        <f t="shared" si="6"/>
        <v>0</v>
      </c>
      <c r="N21" s="721"/>
      <c r="O21" s="72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  <c r="BC21" s="721"/>
      <c r="BD21" s="721"/>
      <c r="BE21" s="721"/>
    </row>
    <row r="22" spans="1:57" s="324" customFormat="1" ht="15" customHeight="1" x14ac:dyDescent="0.2">
      <c r="A22" s="109" t="str">
        <f>IF(C22&lt;&gt;"",設定!$C$4&amp;TEXT(ROW(A22)-6,"00"),"")</f>
        <v/>
      </c>
      <c r="B22" s="602" t="str">
        <f>IF(C22&lt;&gt;"",設定!$D$4,"")</f>
        <v/>
      </c>
      <c r="C22" s="586" t="str">
        <f>IF(設定!AH23&lt;&gt;0,設定!AH23,"")</f>
        <v/>
      </c>
      <c r="D22" s="426" t="str">
        <f ca="1">IF(設定!AG23&lt;&gt;0,設定!AG23,"")</f>
        <v/>
      </c>
      <c r="E22" s="388"/>
      <c r="F22" s="1026"/>
      <c r="G22" s="1021"/>
      <c r="H22" s="94" t="str">
        <f t="shared" ca="1" si="1"/>
        <v/>
      </c>
      <c r="I22" s="320" t="str">
        <f t="shared" si="2"/>
        <v/>
      </c>
      <c r="J22" s="414">
        <f t="shared" ca="1" si="3"/>
        <v>0</v>
      </c>
      <c r="K22" s="414">
        <f t="shared" ca="1" si="4"/>
        <v>0</v>
      </c>
      <c r="L22" s="414">
        <f t="shared" si="5"/>
        <v>0</v>
      </c>
      <c r="M22" s="414">
        <f t="shared" si="6"/>
        <v>0</v>
      </c>
      <c r="N22" s="721"/>
      <c r="O22" s="72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  <c r="BC22" s="721"/>
      <c r="BD22" s="721"/>
      <c r="BE22" s="721"/>
    </row>
    <row r="23" spans="1:57" s="324" customFormat="1" ht="15" customHeight="1" x14ac:dyDescent="0.2">
      <c r="A23" s="43" t="str">
        <f>IF(C23&lt;&gt;"",設定!$C$4&amp;TEXT(ROW(A23)-6,"00"),"")</f>
        <v/>
      </c>
      <c r="B23" s="214" t="str">
        <f>IF(C23&lt;&gt;"",設定!$D$4,"")</f>
        <v/>
      </c>
      <c r="C23" s="421" t="str">
        <f>IF(設定!AH24&lt;&gt;0,設定!AH24,"")</f>
        <v/>
      </c>
      <c r="D23" s="424" t="str">
        <f ca="1">IF(設定!AG24&lt;&gt;0,設定!AG24,"")</f>
        <v/>
      </c>
      <c r="E23" s="386"/>
      <c r="F23" s="1024"/>
      <c r="G23" s="1019"/>
      <c r="H23" s="94" t="str">
        <f t="shared" ca="1" si="1"/>
        <v/>
      </c>
      <c r="I23" s="320" t="str">
        <f t="shared" si="2"/>
        <v/>
      </c>
      <c r="J23" s="414">
        <f t="shared" ca="1" si="3"/>
        <v>0</v>
      </c>
      <c r="K23" s="414">
        <f t="shared" ca="1" si="4"/>
        <v>0</v>
      </c>
      <c r="L23" s="414">
        <f t="shared" si="5"/>
        <v>0</v>
      </c>
      <c r="M23" s="414">
        <f t="shared" si="6"/>
        <v>0</v>
      </c>
      <c r="N23" s="721"/>
      <c r="O23" s="72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  <c r="BC23" s="721"/>
      <c r="BD23" s="721"/>
      <c r="BE23" s="721"/>
    </row>
    <row r="24" spans="1:57" s="324" customFormat="1" ht="15" customHeight="1" x14ac:dyDescent="0.2">
      <c r="A24" s="43" t="str">
        <f>IF(C24&lt;&gt;"",設定!$C$4&amp;TEXT(ROW(A24)-6,"00"),"")</f>
        <v/>
      </c>
      <c r="B24" s="214" t="str">
        <f>IF(C24&lt;&gt;"",設定!$D$4,"")</f>
        <v/>
      </c>
      <c r="C24" s="421" t="str">
        <f>IF(設定!AH25&lt;&gt;0,設定!AH25,"")</f>
        <v/>
      </c>
      <c r="D24" s="424" t="str">
        <f ca="1">IF(設定!AG25&lt;&gt;0,設定!AG25,"")</f>
        <v/>
      </c>
      <c r="E24" s="386"/>
      <c r="F24" s="1024"/>
      <c r="G24" s="1019"/>
      <c r="H24" s="94" t="str">
        <f t="shared" ca="1" si="1"/>
        <v/>
      </c>
      <c r="I24" s="320" t="str">
        <f t="shared" si="2"/>
        <v/>
      </c>
      <c r="J24" s="414">
        <f t="shared" ca="1" si="3"/>
        <v>0</v>
      </c>
      <c r="K24" s="414">
        <f t="shared" ca="1" si="4"/>
        <v>0</v>
      </c>
      <c r="L24" s="414">
        <f t="shared" si="5"/>
        <v>0</v>
      </c>
      <c r="M24" s="414">
        <f t="shared" si="6"/>
        <v>0</v>
      </c>
      <c r="N24" s="721"/>
      <c r="O24" s="72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  <c r="BC24" s="721"/>
      <c r="BD24" s="721"/>
      <c r="BE24" s="721"/>
    </row>
    <row r="25" spans="1:57" s="324" customFormat="1" ht="15" customHeight="1" x14ac:dyDescent="0.2">
      <c r="A25" s="43" t="str">
        <f>IF(C25&lt;&gt;"",設定!$C$4&amp;TEXT(ROW(A25)-6,"00"),"")</f>
        <v/>
      </c>
      <c r="B25" s="214" t="str">
        <f>IF(C25&lt;&gt;"",設定!$D$4,"")</f>
        <v/>
      </c>
      <c r="C25" s="421" t="str">
        <f>IF(設定!AH26&lt;&gt;0,設定!AH26,"")</f>
        <v/>
      </c>
      <c r="D25" s="424" t="str">
        <f ca="1">IF(設定!AG26&lt;&gt;0,設定!AG26,"")</f>
        <v/>
      </c>
      <c r="E25" s="386"/>
      <c r="F25" s="1024"/>
      <c r="G25" s="1019"/>
      <c r="H25" s="94" t="str">
        <f t="shared" ca="1" si="1"/>
        <v/>
      </c>
      <c r="I25" s="320" t="str">
        <f t="shared" si="2"/>
        <v/>
      </c>
      <c r="J25" s="414">
        <f t="shared" ca="1" si="3"/>
        <v>0</v>
      </c>
      <c r="K25" s="414">
        <f t="shared" ca="1" si="4"/>
        <v>0</v>
      </c>
      <c r="L25" s="414">
        <f t="shared" si="5"/>
        <v>0</v>
      </c>
      <c r="M25" s="414">
        <f t="shared" si="6"/>
        <v>0</v>
      </c>
      <c r="N25" s="721"/>
      <c r="O25" s="72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  <c r="BC25" s="721"/>
      <c r="BD25" s="721"/>
      <c r="BE25" s="721"/>
    </row>
    <row r="26" spans="1:57" s="324" customFormat="1" ht="15" customHeight="1" x14ac:dyDescent="0.2">
      <c r="A26" s="43" t="str">
        <f>IF(C26&lt;&gt;"",設定!$C$4&amp;TEXT(ROW(A26)-6,"00"),"")</f>
        <v/>
      </c>
      <c r="B26" s="214" t="str">
        <f>IF(C26&lt;&gt;"",設定!$D$4,"")</f>
        <v/>
      </c>
      <c r="C26" s="421" t="str">
        <f>IF(設定!AH27&lt;&gt;0,設定!AH27,"")</f>
        <v/>
      </c>
      <c r="D26" s="427" t="str">
        <f ca="1">IF(設定!AG27&lt;&gt;0,設定!AG27,"")</f>
        <v/>
      </c>
      <c r="E26" s="386"/>
      <c r="F26" s="1027"/>
      <c r="G26" s="1019"/>
      <c r="H26" s="94" t="str">
        <f t="shared" ca="1" si="1"/>
        <v/>
      </c>
      <c r="I26" s="320" t="str">
        <f t="shared" si="2"/>
        <v/>
      </c>
      <c r="J26" s="414">
        <f t="shared" ca="1" si="3"/>
        <v>0</v>
      </c>
      <c r="K26" s="414">
        <f t="shared" ca="1" si="4"/>
        <v>0</v>
      </c>
      <c r="L26" s="414">
        <f t="shared" si="5"/>
        <v>0</v>
      </c>
      <c r="M26" s="414">
        <f t="shared" si="6"/>
        <v>0</v>
      </c>
      <c r="N26" s="721"/>
      <c r="O26" s="72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  <c r="BC26" s="721"/>
      <c r="BD26" s="721"/>
      <c r="BE26" s="721"/>
    </row>
    <row r="27" spans="1:57" s="324" customFormat="1" ht="15" customHeight="1" x14ac:dyDescent="0.2">
      <c r="A27" s="43" t="str">
        <f>IF(C27&lt;&gt;"",設定!$C$4&amp;TEXT(ROW(A27)-6,"00"),"")</f>
        <v/>
      </c>
      <c r="B27" s="214" t="str">
        <f>IF(C27&lt;&gt;"",設定!$D$4,"")</f>
        <v/>
      </c>
      <c r="C27" s="421" t="str">
        <f>IF(設定!AH28&lt;&gt;0,設定!AH28,"")</f>
        <v/>
      </c>
      <c r="D27" s="428" t="str">
        <f ca="1">IF(設定!AG28&lt;&gt;0,設定!AG28,"")</f>
        <v/>
      </c>
      <c r="E27" s="388"/>
      <c r="F27" s="1028"/>
      <c r="G27" s="1021"/>
      <c r="H27" s="94" t="str">
        <f t="shared" ca="1" si="1"/>
        <v/>
      </c>
      <c r="I27" s="320" t="str">
        <f t="shared" si="2"/>
        <v/>
      </c>
      <c r="J27" s="414">
        <f t="shared" ca="1" si="3"/>
        <v>0</v>
      </c>
      <c r="K27" s="414">
        <f t="shared" ca="1" si="4"/>
        <v>0</v>
      </c>
      <c r="L27" s="414">
        <f t="shared" si="5"/>
        <v>0</v>
      </c>
      <c r="M27" s="414">
        <f t="shared" si="6"/>
        <v>0</v>
      </c>
      <c r="N27" s="721"/>
      <c r="O27" s="72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  <c r="BC27" s="721"/>
      <c r="BD27" s="721"/>
      <c r="BE27" s="721"/>
    </row>
    <row r="28" spans="1:57" s="324" customFormat="1" ht="15" customHeight="1" x14ac:dyDescent="0.2">
      <c r="A28" s="43" t="str">
        <f>IF(C28&lt;&gt;"",設定!$C$4&amp;TEXT(ROW(A28)-6,"00"),"")</f>
        <v/>
      </c>
      <c r="B28" s="214" t="str">
        <f>IF(C28&lt;&gt;"",設定!$D$4,"")</f>
        <v/>
      </c>
      <c r="C28" s="421" t="str">
        <f>IF(設定!AH29&lt;&gt;0,設定!AH29,"")</f>
        <v/>
      </c>
      <c r="D28" s="424" t="str">
        <f ca="1">IF(設定!AG29&lt;&gt;0,設定!AG29,"")</f>
        <v/>
      </c>
      <c r="E28" s="386"/>
      <c r="F28" s="1024"/>
      <c r="G28" s="1019"/>
      <c r="H28" s="94" t="str">
        <f t="shared" ca="1" si="1"/>
        <v/>
      </c>
      <c r="I28" s="320" t="str">
        <f t="shared" si="2"/>
        <v/>
      </c>
      <c r="J28" s="414">
        <f t="shared" ca="1" si="3"/>
        <v>0</v>
      </c>
      <c r="K28" s="414">
        <f t="shared" ca="1" si="4"/>
        <v>0</v>
      </c>
      <c r="L28" s="414">
        <f t="shared" si="5"/>
        <v>0</v>
      </c>
      <c r="M28" s="414">
        <f t="shared" si="6"/>
        <v>0</v>
      </c>
      <c r="N28" s="721"/>
      <c r="O28" s="72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  <c r="BC28" s="721"/>
      <c r="BD28" s="721"/>
      <c r="BE28" s="721"/>
    </row>
    <row r="29" spans="1:57" s="324" customFormat="1" ht="15" customHeight="1" x14ac:dyDescent="0.2">
      <c r="A29" s="43" t="str">
        <f>IF(C29&lt;&gt;"",設定!$C$4&amp;TEXT(ROW(A29)-6,"00"),"")</f>
        <v/>
      </c>
      <c r="B29" s="214" t="str">
        <f>IF(C29&lt;&gt;"",設定!$D$4,"")</f>
        <v/>
      </c>
      <c r="C29" s="421" t="str">
        <f>IF(設定!AH30&lt;&gt;0,設定!AH30,"")</f>
        <v/>
      </c>
      <c r="D29" s="424" t="str">
        <f ca="1">IF(設定!AG30&lt;&gt;0,設定!AG30,"")</f>
        <v/>
      </c>
      <c r="E29" s="386"/>
      <c r="F29" s="1024"/>
      <c r="G29" s="1019"/>
      <c r="H29" s="94" t="str">
        <f t="shared" ca="1" si="1"/>
        <v/>
      </c>
      <c r="I29" s="320" t="str">
        <f t="shared" si="2"/>
        <v/>
      </c>
      <c r="J29" s="414">
        <f t="shared" ca="1" si="3"/>
        <v>0</v>
      </c>
      <c r="K29" s="414">
        <f t="shared" ca="1" si="4"/>
        <v>0</v>
      </c>
      <c r="L29" s="414">
        <f t="shared" si="5"/>
        <v>0</v>
      </c>
      <c r="M29" s="414">
        <f t="shared" si="6"/>
        <v>0</v>
      </c>
      <c r="N29" s="721"/>
      <c r="O29" s="72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  <c r="BC29" s="721"/>
      <c r="BD29" s="721"/>
      <c r="BE29" s="721"/>
    </row>
    <row r="30" spans="1:57" s="324" customFormat="1" ht="15" customHeight="1" x14ac:dyDescent="0.2">
      <c r="A30" s="43" t="str">
        <f>IF(C30&lt;&gt;"",設定!$C$4&amp;TEXT(ROW(A30)-6,"00"),"")</f>
        <v/>
      </c>
      <c r="B30" s="214" t="str">
        <f>IF(C30&lt;&gt;"",設定!$D$4,"")</f>
        <v/>
      </c>
      <c r="C30" s="421" t="str">
        <f>IF(設定!AH31&lt;&gt;0,設定!AH31,"")</f>
        <v/>
      </c>
      <c r="D30" s="424" t="str">
        <f ca="1">IF(設定!AG31&lt;&gt;0,設定!AG31,"")</f>
        <v/>
      </c>
      <c r="E30" s="386"/>
      <c r="F30" s="1024"/>
      <c r="G30" s="1019"/>
      <c r="H30" s="94" t="str">
        <f t="shared" ca="1" si="1"/>
        <v/>
      </c>
      <c r="I30" s="320" t="str">
        <f t="shared" si="2"/>
        <v/>
      </c>
      <c r="J30" s="414">
        <f t="shared" ca="1" si="3"/>
        <v>0</v>
      </c>
      <c r="K30" s="414">
        <f t="shared" ca="1" si="4"/>
        <v>0</v>
      </c>
      <c r="L30" s="414">
        <f t="shared" si="5"/>
        <v>0</v>
      </c>
      <c r="M30" s="414">
        <f t="shared" si="6"/>
        <v>0</v>
      </c>
      <c r="N30" s="721"/>
      <c r="O30" s="72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</row>
    <row r="31" spans="1:57" s="324" customFormat="1" ht="15" customHeight="1" x14ac:dyDescent="0.2">
      <c r="A31" s="111" t="str">
        <f>IF(C31&lt;&gt;"",設定!$C$4&amp;TEXT(ROW(A31)-6,"00"),"")</f>
        <v/>
      </c>
      <c r="B31" s="215" t="str">
        <f>IF(C31&lt;&gt;"",設定!$D$4,"")</f>
        <v/>
      </c>
      <c r="C31" s="585" t="str">
        <f>IF(設定!AH32&lt;&gt;0,設定!AH32,"")</f>
        <v/>
      </c>
      <c r="D31" s="425" t="str">
        <f ca="1">IF(設定!AG32&lt;&gt;0,設定!AG32,"")</f>
        <v/>
      </c>
      <c r="E31" s="386"/>
      <c r="F31" s="1025"/>
      <c r="G31" s="1019"/>
      <c r="H31" s="94" t="str">
        <f t="shared" ca="1" si="1"/>
        <v/>
      </c>
      <c r="I31" s="320" t="str">
        <f t="shared" si="2"/>
        <v/>
      </c>
      <c r="J31" s="414">
        <f t="shared" ca="1" si="3"/>
        <v>0</v>
      </c>
      <c r="K31" s="414">
        <f t="shared" ca="1" si="4"/>
        <v>0</v>
      </c>
      <c r="L31" s="414">
        <f t="shared" si="5"/>
        <v>0</v>
      </c>
      <c r="M31" s="414">
        <f t="shared" si="6"/>
        <v>0</v>
      </c>
      <c r="N31" s="721"/>
      <c r="O31" s="72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  <c r="BC31" s="721"/>
      <c r="BD31" s="721"/>
      <c r="BE31" s="721"/>
    </row>
    <row r="32" spans="1:57" s="324" customFormat="1" ht="15" customHeight="1" x14ac:dyDescent="0.2">
      <c r="A32" s="109" t="str">
        <f>IF(C32&lt;&gt;"",設定!$C$4&amp;TEXT(ROW(A32)-6,"00"),"")</f>
        <v/>
      </c>
      <c r="B32" s="602" t="str">
        <f>IF(C32&lt;&gt;"",設定!$D$4,"")</f>
        <v/>
      </c>
      <c r="C32" s="586" t="str">
        <f>IF(設定!AH33&lt;&gt;0,設定!AH33,"")</f>
        <v/>
      </c>
      <c r="D32" s="426" t="str">
        <f ca="1">IF(設定!AG33&lt;&gt;0,設定!AG33,"")</f>
        <v/>
      </c>
      <c r="E32" s="388"/>
      <c r="F32" s="1026"/>
      <c r="G32" s="1021"/>
      <c r="H32" s="94" t="str">
        <f t="shared" ca="1" si="1"/>
        <v/>
      </c>
      <c r="I32" s="320" t="str">
        <f t="shared" si="2"/>
        <v/>
      </c>
      <c r="J32" s="414">
        <f t="shared" ca="1" si="3"/>
        <v>0</v>
      </c>
      <c r="K32" s="414">
        <f t="shared" ca="1" si="4"/>
        <v>0</v>
      </c>
      <c r="L32" s="414">
        <f t="shared" si="5"/>
        <v>0</v>
      </c>
      <c r="M32" s="414">
        <f t="shared" si="6"/>
        <v>0</v>
      </c>
      <c r="N32" s="721"/>
      <c r="O32" s="72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721"/>
      <c r="AN32" s="721"/>
      <c r="AO32" s="721"/>
      <c r="AP32" s="721"/>
      <c r="AQ32" s="721"/>
      <c r="AR32" s="721"/>
      <c r="AS32" s="721"/>
      <c r="AT32" s="721"/>
      <c r="AU32" s="721"/>
      <c r="AV32" s="721"/>
      <c r="AW32" s="721"/>
      <c r="AX32" s="721"/>
      <c r="AY32" s="721"/>
      <c r="AZ32" s="721"/>
      <c r="BA32" s="721"/>
      <c r="BB32" s="721"/>
      <c r="BC32" s="721"/>
      <c r="BD32" s="721"/>
      <c r="BE32" s="721"/>
    </row>
    <row r="33" spans="1:57" s="324" customFormat="1" ht="15" customHeight="1" x14ac:dyDescent="0.2">
      <c r="A33" s="43" t="str">
        <f>IF(C33&lt;&gt;"",設定!$C$4&amp;TEXT(ROW(A33)-6,"00"),"")</f>
        <v/>
      </c>
      <c r="B33" s="214" t="str">
        <f>IF(C33&lt;&gt;"",設定!$D$4,"")</f>
        <v/>
      </c>
      <c r="C33" s="421" t="str">
        <f>IF(設定!AH34&lt;&gt;0,設定!AH34,"")</f>
        <v/>
      </c>
      <c r="D33" s="424" t="str">
        <f ca="1">IF(設定!AG34&lt;&gt;0,設定!AG34,"")</f>
        <v/>
      </c>
      <c r="E33" s="386"/>
      <c r="F33" s="1024"/>
      <c r="G33" s="1019"/>
      <c r="H33" s="94" t="str">
        <f t="shared" ca="1" si="1"/>
        <v/>
      </c>
      <c r="I33" s="320" t="str">
        <f t="shared" si="2"/>
        <v/>
      </c>
      <c r="J33" s="414">
        <f t="shared" ca="1" si="3"/>
        <v>0</v>
      </c>
      <c r="K33" s="414">
        <f t="shared" ca="1" si="4"/>
        <v>0</v>
      </c>
      <c r="L33" s="414">
        <f t="shared" si="5"/>
        <v>0</v>
      </c>
      <c r="M33" s="414">
        <f t="shared" si="6"/>
        <v>0</v>
      </c>
      <c r="N33" s="721"/>
      <c r="O33" s="72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721"/>
      <c r="AN33" s="721"/>
      <c r="AO33" s="721"/>
      <c r="AP33" s="721"/>
      <c r="AQ33" s="721"/>
      <c r="AR33" s="721"/>
      <c r="AS33" s="721"/>
      <c r="AT33" s="721"/>
      <c r="AU33" s="721"/>
      <c r="AV33" s="721"/>
      <c r="AW33" s="721"/>
      <c r="AX33" s="721"/>
      <c r="AY33" s="721"/>
      <c r="AZ33" s="721"/>
      <c r="BA33" s="721"/>
      <c r="BB33" s="721"/>
      <c r="BC33" s="721"/>
      <c r="BD33" s="721"/>
      <c r="BE33" s="721"/>
    </row>
    <row r="34" spans="1:57" s="324" customFormat="1" ht="15" customHeight="1" x14ac:dyDescent="0.2">
      <c r="A34" s="43" t="str">
        <f>IF(C34&lt;&gt;"",設定!$C$4&amp;TEXT(ROW(A34)-6,"00"),"")</f>
        <v/>
      </c>
      <c r="B34" s="214" t="str">
        <f>IF(C34&lt;&gt;"",設定!$D$4,"")</f>
        <v/>
      </c>
      <c r="C34" s="421" t="str">
        <f>IF(設定!AH35&lt;&gt;0,設定!AH35,"")</f>
        <v/>
      </c>
      <c r="D34" s="424" t="str">
        <f ca="1">IF(設定!AG35&lt;&gt;0,設定!AG35,"")</f>
        <v/>
      </c>
      <c r="E34" s="386"/>
      <c r="F34" s="1024"/>
      <c r="G34" s="1019"/>
      <c r="H34" s="94" t="str">
        <f t="shared" ca="1" si="1"/>
        <v/>
      </c>
      <c r="I34" s="320" t="str">
        <f t="shared" si="2"/>
        <v/>
      </c>
      <c r="J34" s="414">
        <f t="shared" ca="1" si="3"/>
        <v>0</v>
      </c>
      <c r="K34" s="414">
        <f t="shared" ca="1" si="4"/>
        <v>0</v>
      </c>
      <c r="L34" s="414">
        <f t="shared" si="5"/>
        <v>0</v>
      </c>
      <c r="M34" s="414">
        <f t="shared" si="6"/>
        <v>0</v>
      </c>
      <c r="N34" s="721"/>
      <c r="O34" s="72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721"/>
      <c r="AN34" s="721"/>
      <c r="AO34" s="721"/>
      <c r="AP34" s="721"/>
      <c r="AQ34" s="721"/>
      <c r="AR34" s="721"/>
      <c r="AS34" s="721"/>
      <c r="AT34" s="721"/>
      <c r="AU34" s="721"/>
      <c r="AV34" s="721"/>
      <c r="AW34" s="721"/>
      <c r="AX34" s="721"/>
      <c r="AY34" s="721"/>
      <c r="AZ34" s="721"/>
      <c r="BA34" s="721"/>
      <c r="BB34" s="721"/>
      <c r="BC34" s="721"/>
      <c r="BD34" s="721"/>
      <c r="BE34" s="721"/>
    </row>
    <row r="35" spans="1:57" s="324" customFormat="1" ht="15" customHeight="1" x14ac:dyDescent="0.2">
      <c r="A35" s="43" t="str">
        <f>IF(C35&lt;&gt;"",設定!$C$4&amp;TEXT(ROW(A35)-6,"00"),"")</f>
        <v/>
      </c>
      <c r="B35" s="214" t="str">
        <f>IF(C35&lt;&gt;"",設定!$D$4,"")</f>
        <v/>
      </c>
      <c r="C35" s="421" t="str">
        <f>IF(設定!AH36&lt;&gt;0,設定!AH36,"")</f>
        <v/>
      </c>
      <c r="D35" s="424" t="str">
        <f ca="1">IF(設定!AG36&lt;&gt;0,設定!AG36,"")</f>
        <v/>
      </c>
      <c r="E35" s="386"/>
      <c r="F35" s="1024"/>
      <c r="G35" s="1019"/>
      <c r="H35" s="94" t="str">
        <f t="shared" ca="1" si="1"/>
        <v/>
      </c>
      <c r="I35" s="320" t="str">
        <f t="shared" si="2"/>
        <v/>
      </c>
      <c r="J35" s="414">
        <f t="shared" ca="1" si="3"/>
        <v>0</v>
      </c>
      <c r="K35" s="414">
        <f t="shared" ca="1" si="4"/>
        <v>0</v>
      </c>
      <c r="L35" s="414">
        <f t="shared" si="5"/>
        <v>0</v>
      </c>
      <c r="M35" s="414">
        <f t="shared" si="6"/>
        <v>0</v>
      </c>
      <c r="N35" s="721"/>
      <c r="O35" s="72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721"/>
      <c r="AN35" s="721"/>
      <c r="AO35" s="721"/>
      <c r="AP35" s="721"/>
      <c r="AQ35" s="721"/>
      <c r="AR35" s="721"/>
      <c r="AS35" s="721"/>
      <c r="AT35" s="721"/>
      <c r="AU35" s="721"/>
      <c r="AV35" s="721"/>
      <c r="AW35" s="721"/>
      <c r="AX35" s="721"/>
      <c r="AY35" s="721"/>
      <c r="AZ35" s="721"/>
      <c r="BA35" s="721"/>
      <c r="BB35" s="721"/>
      <c r="BC35" s="721"/>
      <c r="BD35" s="721"/>
      <c r="BE35" s="721"/>
    </row>
    <row r="36" spans="1:57" s="324" customFormat="1" ht="15" customHeight="1" x14ac:dyDescent="0.2">
      <c r="A36" s="111" t="str">
        <f>IF(C36&lt;&gt;"",設定!$C$4&amp;TEXT(ROW(A36)-6,"00"),"")</f>
        <v/>
      </c>
      <c r="B36" s="215" t="str">
        <f>IF(C36&lt;&gt;"",設定!$D$4,"")</f>
        <v/>
      </c>
      <c r="C36" s="585" t="str">
        <f>IF(設定!AH37&lt;&gt;0,設定!AH37,"")</f>
        <v/>
      </c>
      <c r="D36" s="427" t="str">
        <f ca="1">IF(設定!AG37&lt;&gt;0,設定!AG37,"")</f>
        <v/>
      </c>
      <c r="E36" s="386"/>
      <c r="F36" s="1027"/>
      <c r="G36" s="1019"/>
      <c r="H36" s="94" t="str">
        <f t="shared" ca="1" si="1"/>
        <v/>
      </c>
      <c r="I36" s="320" t="str">
        <f t="shared" si="2"/>
        <v/>
      </c>
      <c r="J36" s="414">
        <f t="shared" ca="1" si="3"/>
        <v>0</v>
      </c>
      <c r="K36" s="414">
        <f t="shared" ca="1" si="4"/>
        <v>0</v>
      </c>
      <c r="L36" s="414">
        <f t="shared" si="5"/>
        <v>0</v>
      </c>
      <c r="M36" s="414">
        <f t="shared" si="6"/>
        <v>0</v>
      </c>
      <c r="N36" s="721"/>
      <c r="O36" s="72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721"/>
      <c r="AN36" s="721"/>
      <c r="AO36" s="721"/>
      <c r="AP36" s="721"/>
      <c r="AQ36" s="721"/>
      <c r="AR36" s="721"/>
      <c r="AS36" s="721"/>
      <c r="AT36" s="721"/>
      <c r="AU36" s="721"/>
      <c r="AV36" s="721"/>
      <c r="AW36" s="721"/>
      <c r="AX36" s="721"/>
      <c r="AY36" s="721"/>
      <c r="AZ36" s="721"/>
      <c r="BA36" s="721"/>
      <c r="BB36" s="721"/>
      <c r="BC36" s="721"/>
      <c r="BD36" s="721"/>
      <c r="BE36" s="721"/>
    </row>
    <row r="37" spans="1:57" s="324" customFormat="1" ht="15" customHeight="1" x14ac:dyDescent="0.2">
      <c r="A37" s="109" t="str">
        <f>IF(C37&lt;&gt;"",設定!$C$4&amp;TEXT(ROW(A37)-6,"00"),"")</f>
        <v/>
      </c>
      <c r="B37" s="602" t="str">
        <f>IF(C37&lt;&gt;"",設定!$D$4,"")</f>
        <v/>
      </c>
      <c r="C37" s="586" t="str">
        <f>IF(設定!AH38&lt;&gt;0,設定!AH38,"")</f>
        <v/>
      </c>
      <c r="D37" s="426" t="str">
        <f ca="1">IF(設定!AG38&lt;&gt;0,設定!AG38,"")</f>
        <v/>
      </c>
      <c r="E37" s="388"/>
      <c r="F37" s="1026"/>
      <c r="G37" s="1021"/>
      <c r="H37" s="94" t="str">
        <f t="shared" ca="1" si="1"/>
        <v/>
      </c>
      <c r="I37" s="320" t="str">
        <f t="shared" si="2"/>
        <v/>
      </c>
      <c r="J37" s="414">
        <f t="shared" ca="1" si="3"/>
        <v>0</v>
      </c>
      <c r="K37" s="414">
        <f t="shared" ca="1" si="4"/>
        <v>0</v>
      </c>
      <c r="L37" s="414">
        <f t="shared" si="5"/>
        <v>0</v>
      </c>
      <c r="M37" s="414">
        <f t="shared" si="6"/>
        <v>0</v>
      </c>
      <c r="N37" s="721"/>
      <c r="O37" s="72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721"/>
      <c r="AN37" s="721"/>
      <c r="AO37" s="721"/>
      <c r="AP37" s="721"/>
      <c r="AQ37" s="721"/>
      <c r="AR37" s="721"/>
      <c r="AS37" s="721"/>
      <c r="AT37" s="721"/>
      <c r="AU37" s="721"/>
      <c r="AV37" s="721"/>
      <c r="AW37" s="721"/>
      <c r="AX37" s="721"/>
      <c r="AY37" s="721"/>
      <c r="AZ37" s="721"/>
      <c r="BA37" s="721"/>
      <c r="BB37" s="721"/>
      <c r="BC37" s="721"/>
      <c r="BD37" s="721"/>
      <c r="BE37" s="721"/>
    </row>
    <row r="38" spans="1:57" s="324" customFormat="1" ht="15" customHeight="1" x14ac:dyDescent="0.2">
      <c r="A38" s="43" t="str">
        <f>IF(C38&lt;&gt;"",設定!$C$4&amp;TEXT(ROW(A38)-6,"00"),"")</f>
        <v/>
      </c>
      <c r="B38" s="214" t="str">
        <f>IF(C38&lt;&gt;"",設定!$D$4,"")</f>
        <v/>
      </c>
      <c r="C38" s="421" t="str">
        <f>IF(設定!AH39&lt;&gt;0,設定!AH39,"")</f>
        <v/>
      </c>
      <c r="D38" s="424" t="str">
        <f ca="1">IF(設定!AG39&lt;&gt;0,設定!AG39,"")</f>
        <v/>
      </c>
      <c r="E38" s="386"/>
      <c r="F38" s="1024"/>
      <c r="G38" s="1019"/>
      <c r="H38" s="94" t="str">
        <f t="shared" ca="1" si="1"/>
        <v/>
      </c>
      <c r="I38" s="320" t="str">
        <f t="shared" si="2"/>
        <v/>
      </c>
      <c r="J38" s="414">
        <f t="shared" ca="1" si="3"/>
        <v>0</v>
      </c>
      <c r="K38" s="414">
        <f t="shared" ca="1" si="4"/>
        <v>0</v>
      </c>
      <c r="L38" s="414">
        <f t="shared" si="5"/>
        <v>0</v>
      </c>
      <c r="M38" s="414">
        <f t="shared" si="6"/>
        <v>0</v>
      </c>
      <c r="N38" s="721"/>
      <c r="O38" s="72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721"/>
      <c r="AN38" s="721"/>
      <c r="AO38" s="721"/>
      <c r="AP38" s="721"/>
      <c r="AQ38" s="721"/>
      <c r="AR38" s="721"/>
      <c r="AS38" s="721"/>
      <c r="AT38" s="721"/>
      <c r="AU38" s="721"/>
      <c r="AV38" s="721"/>
      <c r="AW38" s="721"/>
      <c r="AX38" s="721"/>
      <c r="AY38" s="721"/>
      <c r="AZ38" s="721"/>
      <c r="BA38" s="721"/>
      <c r="BB38" s="721"/>
      <c r="BC38" s="721"/>
      <c r="BD38" s="721"/>
      <c r="BE38" s="721"/>
    </row>
    <row r="39" spans="1:57" s="324" customFormat="1" ht="15" customHeight="1" x14ac:dyDescent="0.2">
      <c r="A39" s="43" t="str">
        <f>IF(C39&lt;&gt;"",設定!$C$4&amp;TEXT(ROW(A39)-6,"00"),"")</f>
        <v/>
      </c>
      <c r="B39" s="214" t="str">
        <f>IF(C39&lt;&gt;"",設定!$D$4,"")</f>
        <v/>
      </c>
      <c r="C39" s="421" t="str">
        <f>IF(設定!AH40&lt;&gt;0,設定!AH40,"")</f>
        <v/>
      </c>
      <c r="D39" s="424" t="str">
        <f ca="1">IF(設定!AG40&lt;&gt;0,設定!AG40,"")</f>
        <v/>
      </c>
      <c r="E39" s="386"/>
      <c r="F39" s="1024"/>
      <c r="G39" s="1019"/>
      <c r="H39" s="94" t="str">
        <f t="shared" ca="1" si="1"/>
        <v/>
      </c>
      <c r="I39" s="320" t="str">
        <f t="shared" si="2"/>
        <v/>
      </c>
      <c r="J39" s="414">
        <f t="shared" ca="1" si="3"/>
        <v>0</v>
      </c>
      <c r="K39" s="414">
        <f t="shared" ca="1" si="4"/>
        <v>0</v>
      </c>
      <c r="L39" s="414">
        <f t="shared" si="5"/>
        <v>0</v>
      </c>
      <c r="M39" s="414">
        <f t="shared" si="6"/>
        <v>0</v>
      </c>
      <c r="N39" s="721"/>
      <c r="O39" s="72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721"/>
      <c r="AN39" s="721"/>
      <c r="AO39" s="721"/>
      <c r="AP39" s="721"/>
      <c r="AQ39" s="721"/>
      <c r="AR39" s="721"/>
      <c r="AS39" s="721"/>
      <c r="AT39" s="721"/>
      <c r="AU39" s="721"/>
      <c r="AV39" s="721"/>
      <c r="AW39" s="721"/>
      <c r="AX39" s="721"/>
      <c r="AY39" s="721"/>
      <c r="AZ39" s="721"/>
      <c r="BA39" s="721"/>
      <c r="BB39" s="721"/>
      <c r="BC39" s="721"/>
      <c r="BD39" s="721"/>
      <c r="BE39" s="721"/>
    </row>
    <row r="40" spans="1:57" s="324" customFormat="1" ht="15" customHeight="1" x14ac:dyDescent="0.2">
      <c r="A40" s="43" t="str">
        <f>IF(C40&lt;&gt;"",設定!$C$4&amp;TEXT(ROW(A40)-6,"00"),"")</f>
        <v/>
      </c>
      <c r="B40" s="214" t="str">
        <f>IF(C40&lt;&gt;"",設定!$D$4,"")</f>
        <v/>
      </c>
      <c r="C40" s="421" t="str">
        <f>IF(設定!AH41&lt;&gt;0,設定!AH41,"")</f>
        <v/>
      </c>
      <c r="D40" s="424" t="str">
        <f ca="1">IF(設定!AG41&lt;&gt;0,設定!AG41,"")</f>
        <v/>
      </c>
      <c r="E40" s="386"/>
      <c r="F40" s="1024"/>
      <c r="G40" s="1019"/>
      <c r="H40" s="94" t="str">
        <f t="shared" ca="1" si="1"/>
        <v/>
      </c>
      <c r="I40" s="320" t="str">
        <f t="shared" si="2"/>
        <v/>
      </c>
      <c r="J40" s="414">
        <f t="shared" ca="1" si="3"/>
        <v>0</v>
      </c>
      <c r="K40" s="414">
        <f t="shared" ca="1" si="4"/>
        <v>0</v>
      </c>
      <c r="L40" s="414">
        <f t="shared" si="5"/>
        <v>0</v>
      </c>
      <c r="M40" s="414">
        <f t="shared" si="6"/>
        <v>0</v>
      </c>
      <c r="N40" s="721"/>
      <c r="O40" s="72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721"/>
      <c r="AN40" s="721"/>
      <c r="AO40" s="721"/>
      <c r="AP40" s="721"/>
      <c r="AQ40" s="721"/>
      <c r="AR40" s="721"/>
      <c r="AS40" s="721"/>
      <c r="AT40" s="721"/>
      <c r="AU40" s="721"/>
      <c r="AV40" s="721"/>
      <c r="AW40" s="721"/>
      <c r="AX40" s="721"/>
      <c r="AY40" s="721"/>
      <c r="AZ40" s="721"/>
      <c r="BA40" s="721"/>
      <c r="BB40" s="721"/>
      <c r="BC40" s="721"/>
      <c r="BD40" s="721"/>
      <c r="BE40" s="721"/>
    </row>
    <row r="41" spans="1:57" s="324" customFormat="1" ht="15" customHeight="1" x14ac:dyDescent="0.2">
      <c r="A41" s="111" t="str">
        <f>IF(C41&lt;&gt;"",設定!$C$4&amp;TEXT(ROW(A41)-6,"00"),"")</f>
        <v/>
      </c>
      <c r="B41" s="215" t="str">
        <f>IF(C41&lt;&gt;"",設定!$D$4,"")</f>
        <v/>
      </c>
      <c r="C41" s="585" t="str">
        <f>IF(設定!AH42&lt;&gt;0,設定!AH42,"")</f>
        <v/>
      </c>
      <c r="D41" s="427" t="str">
        <f ca="1">IF(設定!AG42&lt;&gt;0,設定!AG42,"")</f>
        <v/>
      </c>
      <c r="E41" s="386"/>
      <c r="F41" s="1027"/>
      <c r="G41" s="1019"/>
      <c r="H41" s="94" t="str">
        <f t="shared" ca="1" si="1"/>
        <v/>
      </c>
      <c r="I41" s="320" t="str">
        <f t="shared" si="2"/>
        <v/>
      </c>
      <c r="J41" s="414">
        <f t="shared" ca="1" si="3"/>
        <v>0</v>
      </c>
      <c r="K41" s="414">
        <f t="shared" ca="1" si="4"/>
        <v>0</v>
      </c>
      <c r="L41" s="414">
        <f t="shared" si="5"/>
        <v>0</v>
      </c>
      <c r="M41" s="414">
        <f t="shared" si="6"/>
        <v>0</v>
      </c>
      <c r="N41" s="721"/>
      <c r="O41" s="72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721"/>
      <c r="AN41" s="721"/>
      <c r="AO41" s="721"/>
      <c r="AP41" s="721"/>
      <c r="AQ41" s="721"/>
      <c r="AR41" s="721"/>
      <c r="AS41" s="721"/>
      <c r="AT41" s="721"/>
      <c r="AU41" s="721"/>
      <c r="AV41" s="721"/>
      <c r="AW41" s="721"/>
      <c r="AX41" s="721"/>
      <c r="AY41" s="721"/>
      <c r="AZ41" s="721"/>
      <c r="BA41" s="721"/>
      <c r="BB41" s="721"/>
      <c r="BC41" s="721"/>
      <c r="BD41" s="721"/>
      <c r="BE41" s="721"/>
    </row>
    <row r="42" spans="1:57" s="324" customFormat="1" ht="15" customHeight="1" x14ac:dyDescent="0.2">
      <c r="A42" s="109" t="str">
        <f>IF(C42&lt;&gt;"",設定!$C$4&amp;TEXT(ROW(A42)-6,"00"),"")</f>
        <v/>
      </c>
      <c r="B42" s="602" t="str">
        <f>IF(C42&lt;&gt;"",設定!$D$4,"")</f>
        <v/>
      </c>
      <c r="C42" s="586" t="str">
        <f>IF(設定!AH43&lt;&gt;0,設定!AH43,"")</f>
        <v/>
      </c>
      <c r="D42" s="428" t="str">
        <f ca="1">IF(設定!AG43&lt;&gt;0,設定!AG43,"")</f>
        <v/>
      </c>
      <c r="E42" s="388"/>
      <c r="F42" s="1028"/>
      <c r="G42" s="1021"/>
      <c r="H42" s="94" t="str">
        <f t="shared" ca="1" si="1"/>
        <v/>
      </c>
      <c r="I42" s="320" t="str">
        <f t="shared" si="2"/>
        <v/>
      </c>
      <c r="J42" s="414">
        <f t="shared" ca="1" si="3"/>
        <v>0</v>
      </c>
      <c r="K42" s="414">
        <f t="shared" ca="1" si="4"/>
        <v>0</v>
      </c>
      <c r="L42" s="414">
        <f t="shared" si="5"/>
        <v>0</v>
      </c>
      <c r="M42" s="414">
        <f t="shared" si="6"/>
        <v>0</v>
      </c>
      <c r="N42" s="721"/>
      <c r="O42" s="72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721"/>
      <c r="AN42" s="721"/>
      <c r="AO42" s="721"/>
      <c r="AP42" s="721"/>
      <c r="AQ42" s="721"/>
      <c r="AR42" s="721"/>
      <c r="AS42" s="721"/>
      <c r="AT42" s="721"/>
      <c r="AU42" s="721"/>
      <c r="AV42" s="721"/>
      <c r="AW42" s="721"/>
      <c r="AX42" s="721"/>
      <c r="AY42" s="721"/>
      <c r="AZ42" s="721"/>
      <c r="BA42" s="721"/>
      <c r="BB42" s="721"/>
      <c r="BC42" s="721"/>
      <c r="BD42" s="721"/>
      <c r="BE42" s="721"/>
    </row>
    <row r="43" spans="1:57" s="324" customFormat="1" ht="15" customHeight="1" x14ac:dyDescent="0.2">
      <c r="A43" s="43" t="str">
        <f>IF(C43&lt;&gt;"",設定!$C$4&amp;TEXT(ROW(A43)-6,"00"),"")</f>
        <v/>
      </c>
      <c r="B43" s="214" t="str">
        <f>IF(C43&lt;&gt;"",設定!$D$4,"")</f>
        <v/>
      </c>
      <c r="C43" s="421" t="str">
        <f>IF(設定!AH44&lt;&gt;0,設定!AH44,"")</f>
        <v/>
      </c>
      <c r="D43" s="424" t="str">
        <f ca="1">IF(設定!AG44&lt;&gt;0,設定!AG44,"")</f>
        <v/>
      </c>
      <c r="E43" s="386"/>
      <c r="F43" s="1024"/>
      <c r="G43" s="1019"/>
      <c r="H43" s="94" t="str">
        <f t="shared" ca="1" si="1"/>
        <v/>
      </c>
      <c r="I43" s="320" t="str">
        <f t="shared" si="2"/>
        <v/>
      </c>
      <c r="J43" s="414">
        <f t="shared" ca="1" si="3"/>
        <v>0</v>
      </c>
      <c r="K43" s="414">
        <f t="shared" ca="1" si="4"/>
        <v>0</v>
      </c>
      <c r="L43" s="414">
        <f t="shared" si="5"/>
        <v>0</v>
      </c>
      <c r="M43" s="414">
        <f t="shared" si="6"/>
        <v>0</v>
      </c>
      <c r="N43" s="721"/>
      <c r="O43" s="72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721"/>
      <c r="AN43" s="721"/>
      <c r="AO43" s="721"/>
      <c r="AP43" s="721"/>
      <c r="AQ43" s="721"/>
      <c r="AR43" s="721"/>
      <c r="AS43" s="721"/>
      <c r="AT43" s="721"/>
      <c r="AU43" s="721"/>
      <c r="AV43" s="721"/>
      <c r="AW43" s="721"/>
      <c r="AX43" s="721"/>
      <c r="AY43" s="721"/>
      <c r="AZ43" s="721"/>
      <c r="BA43" s="721"/>
      <c r="BB43" s="721"/>
      <c r="BC43" s="721"/>
      <c r="BD43" s="721"/>
      <c r="BE43" s="721"/>
    </row>
    <row r="44" spans="1:57" s="324" customFormat="1" ht="15" customHeight="1" x14ac:dyDescent="0.2">
      <c r="A44" s="43" t="str">
        <f>IF(C44&lt;&gt;"",設定!$C$4&amp;TEXT(ROW(A44)-6,"00"),"")</f>
        <v/>
      </c>
      <c r="B44" s="214" t="str">
        <f>IF(C44&lt;&gt;"",設定!$D$4,"")</f>
        <v/>
      </c>
      <c r="C44" s="421" t="str">
        <f>IF(設定!AH45&lt;&gt;0,設定!AH45,"")</f>
        <v/>
      </c>
      <c r="D44" s="424" t="str">
        <f ca="1">IF(設定!AG45&lt;&gt;0,設定!AG45,"")</f>
        <v/>
      </c>
      <c r="E44" s="386"/>
      <c r="F44" s="1024"/>
      <c r="G44" s="1019"/>
      <c r="H44" s="94" t="str">
        <f t="shared" ca="1" si="1"/>
        <v/>
      </c>
      <c r="I44" s="320" t="str">
        <f t="shared" si="2"/>
        <v/>
      </c>
      <c r="J44" s="414">
        <f t="shared" ca="1" si="3"/>
        <v>0</v>
      </c>
      <c r="K44" s="414">
        <f t="shared" ca="1" si="4"/>
        <v>0</v>
      </c>
      <c r="L44" s="414">
        <f t="shared" si="5"/>
        <v>0</v>
      </c>
      <c r="M44" s="414">
        <f t="shared" si="6"/>
        <v>0</v>
      </c>
      <c r="N44" s="721"/>
      <c r="O44" s="72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721"/>
      <c r="AN44" s="721"/>
      <c r="AO44" s="721"/>
      <c r="AP44" s="721"/>
      <c r="AQ44" s="721"/>
      <c r="AR44" s="721"/>
      <c r="AS44" s="721"/>
      <c r="AT44" s="721"/>
      <c r="AU44" s="721"/>
      <c r="AV44" s="721"/>
      <c r="AW44" s="721"/>
      <c r="AX44" s="721"/>
      <c r="AY44" s="721"/>
      <c r="AZ44" s="721"/>
      <c r="BA44" s="721"/>
      <c r="BB44" s="721"/>
      <c r="BC44" s="721"/>
      <c r="BD44" s="721"/>
      <c r="BE44" s="721"/>
    </row>
    <row r="45" spans="1:57" s="324" customFormat="1" ht="15" customHeight="1" x14ac:dyDescent="0.2">
      <c r="A45" s="43" t="str">
        <f>IF(C45&lt;&gt;"",設定!$C$4&amp;TEXT(ROW(A45)-6,"00"),"")</f>
        <v/>
      </c>
      <c r="B45" s="214" t="str">
        <f>IF(C45&lt;&gt;"",設定!$D$4,"")</f>
        <v/>
      </c>
      <c r="C45" s="421" t="str">
        <f>IF(設定!AH46&lt;&gt;0,設定!AH46,"")</f>
        <v/>
      </c>
      <c r="D45" s="424" t="str">
        <f ca="1">IF(設定!AG46&lt;&gt;0,設定!AG46,"")</f>
        <v/>
      </c>
      <c r="E45" s="386"/>
      <c r="F45" s="1024"/>
      <c r="G45" s="1019"/>
      <c r="H45" s="94" t="str">
        <f t="shared" ca="1" si="1"/>
        <v/>
      </c>
      <c r="I45" s="320" t="str">
        <f t="shared" si="2"/>
        <v/>
      </c>
      <c r="J45" s="414">
        <f t="shared" ca="1" si="3"/>
        <v>0</v>
      </c>
      <c r="K45" s="414">
        <f t="shared" ca="1" si="4"/>
        <v>0</v>
      </c>
      <c r="L45" s="414">
        <f t="shared" si="5"/>
        <v>0</v>
      </c>
      <c r="M45" s="414">
        <f t="shared" si="6"/>
        <v>0</v>
      </c>
      <c r="N45" s="721"/>
      <c r="O45" s="72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721"/>
      <c r="AN45" s="721"/>
      <c r="AO45" s="721"/>
      <c r="AP45" s="721"/>
      <c r="AQ45" s="721"/>
      <c r="AR45" s="721"/>
      <c r="AS45" s="721"/>
      <c r="AT45" s="721"/>
      <c r="AU45" s="721"/>
      <c r="AV45" s="721"/>
      <c r="AW45" s="721"/>
      <c r="AX45" s="721"/>
      <c r="AY45" s="721"/>
      <c r="AZ45" s="721"/>
      <c r="BA45" s="721"/>
      <c r="BB45" s="721"/>
      <c r="BC45" s="721"/>
      <c r="BD45" s="721"/>
      <c r="BE45" s="721"/>
    </row>
    <row r="46" spans="1:57" s="324" customFormat="1" ht="15" customHeight="1" x14ac:dyDescent="0.2">
      <c r="A46" s="111" t="str">
        <f>IF(C46&lt;&gt;"",設定!$C$4&amp;TEXT(ROW(A46)-6,"00"),"")</f>
        <v/>
      </c>
      <c r="B46" s="215" t="str">
        <f>IF(C46&lt;&gt;"",設定!$D$4,"")</f>
        <v/>
      </c>
      <c r="C46" s="585" t="str">
        <f>IF(設定!AH47&lt;&gt;0,設定!AH47,"")</f>
        <v/>
      </c>
      <c r="D46" s="427" t="str">
        <f ca="1">IF(設定!AG47&lt;&gt;0,設定!AG47,"")</f>
        <v/>
      </c>
      <c r="E46" s="386"/>
      <c r="F46" s="1027"/>
      <c r="G46" s="1019"/>
      <c r="H46" s="94" t="str">
        <f t="shared" ca="1" si="1"/>
        <v/>
      </c>
      <c r="I46" s="320" t="str">
        <f t="shared" si="2"/>
        <v/>
      </c>
      <c r="J46" s="414">
        <f t="shared" ca="1" si="3"/>
        <v>0</v>
      </c>
      <c r="K46" s="414">
        <f t="shared" ca="1" si="4"/>
        <v>0</v>
      </c>
      <c r="L46" s="414">
        <f t="shared" si="5"/>
        <v>0</v>
      </c>
      <c r="M46" s="414">
        <f t="shared" si="6"/>
        <v>0</v>
      </c>
      <c r="N46" s="721"/>
      <c r="O46" s="72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721"/>
      <c r="AN46" s="721"/>
      <c r="AO46" s="721"/>
      <c r="AP46" s="721"/>
      <c r="AQ46" s="721"/>
      <c r="AR46" s="721"/>
      <c r="AS46" s="721"/>
      <c r="AT46" s="721"/>
      <c r="AU46" s="721"/>
      <c r="AV46" s="721"/>
      <c r="AW46" s="721"/>
      <c r="AX46" s="721"/>
      <c r="AY46" s="721"/>
      <c r="AZ46" s="721"/>
      <c r="BA46" s="721"/>
      <c r="BB46" s="721"/>
      <c r="BC46" s="721"/>
      <c r="BD46" s="721"/>
      <c r="BE46" s="721"/>
    </row>
    <row r="47" spans="1:57" s="324" customFormat="1" ht="15" customHeight="1" x14ac:dyDescent="0.2">
      <c r="A47" s="109" t="str">
        <f>IF(C47&lt;&gt;"",設定!$C$4&amp;TEXT(ROW(A47)-6,"00"),"")</f>
        <v/>
      </c>
      <c r="B47" s="602" t="str">
        <f>IF(C47&lt;&gt;"",設定!$D$4,"")</f>
        <v/>
      </c>
      <c r="C47" s="586" t="str">
        <f>IF(設定!AH48&lt;&gt;0,設定!AH48,"")</f>
        <v/>
      </c>
      <c r="D47" s="428" t="str">
        <f ca="1">IF(設定!AG48&lt;&gt;0,設定!AG48,"")</f>
        <v/>
      </c>
      <c r="E47" s="388"/>
      <c r="F47" s="1028"/>
      <c r="G47" s="1021"/>
      <c r="H47" s="94" t="str">
        <f t="shared" ca="1" si="1"/>
        <v/>
      </c>
      <c r="I47" s="320" t="str">
        <f t="shared" si="2"/>
        <v/>
      </c>
      <c r="J47" s="414">
        <f t="shared" ca="1" si="3"/>
        <v>0</v>
      </c>
      <c r="K47" s="414">
        <f t="shared" ca="1" si="4"/>
        <v>0</v>
      </c>
      <c r="L47" s="414">
        <f t="shared" si="5"/>
        <v>0</v>
      </c>
      <c r="M47" s="414">
        <f t="shared" si="6"/>
        <v>0</v>
      </c>
      <c r="N47" s="721"/>
      <c r="O47" s="72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721"/>
      <c r="AN47" s="721"/>
      <c r="AO47" s="721"/>
      <c r="AP47" s="721"/>
      <c r="AQ47" s="721"/>
      <c r="AR47" s="721"/>
      <c r="AS47" s="721"/>
      <c r="AT47" s="721"/>
      <c r="AU47" s="721"/>
      <c r="AV47" s="721"/>
      <c r="AW47" s="721"/>
      <c r="AX47" s="721"/>
      <c r="AY47" s="721"/>
      <c r="AZ47" s="721"/>
      <c r="BA47" s="721"/>
      <c r="BB47" s="721"/>
      <c r="BC47" s="721"/>
      <c r="BD47" s="721"/>
      <c r="BE47" s="721"/>
    </row>
    <row r="48" spans="1:57" s="324" customFormat="1" ht="15" customHeight="1" x14ac:dyDescent="0.2">
      <c r="A48" s="43" t="str">
        <f>IF(C48&lt;&gt;"",設定!$C$4&amp;TEXT(ROW(A48)-6,"00"),"")</f>
        <v/>
      </c>
      <c r="B48" s="214" t="str">
        <f>IF(C48&lt;&gt;"",設定!$D$4,"")</f>
        <v/>
      </c>
      <c r="C48" s="421" t="str">
        <f>IF(設定!AH49&lt;&gt;0,設定!AH49,"")</f>
        <v/>
      </c>
      <c r="D48" s="424" t="str">
        <f ca="1">IF(設定!AG49&lt;&gt;0,設定!AG49,"")</f>
        <v/>
      </c>
      <c r="E48" s="386"/>
      <c r="F48" s="1024"/>
      <c r="G48" s="1019"/>
      <c r="H48" s="94" t="str">
        <f t="shared" ca="1" si="1"/>
        <v/>
      </c>
      <c r="I48" s="320" t="str">
        <f t="shared" si="2"/>
        <v/>
      </c>
      <c r="J48" s="414">
        <f t="shared" ca="1" si="3"/>
        <v>0</v>
      </c>
      <c r="K48" s="414">
        <f t="shared" ca="1" si="4"/>
        <v>0</v>
      </c>
      <c r="L48" s="414">
        <f t="shared" si="5"/>
        <v>0</v>
      </c>
      <c r="M48" s="414">
        <f t="shared" si="6"/>
        <v>0</v>
      </c>
      <c r="N48" s="721"/>
      <c r="O48" s="72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721"/>
      <c r="AN48" s="721"/>
      <c r="AO48" s="721"/>
      <c r="AP48" s="721"/>
      <c r="AQ48" s="721"/>
      <c r="AR48" s="721"/>
      <c r="AS48" s="721"/>
      <c r="AT48" s="721"/>
      <c r="AU48" s="721"/>
      <c r="AV48" s="721"/>
      <c r="AW48" s="721"/>
      <c r="AX48" s="721"/>
      <c r="AY48" s="721"/>
      <c r="AZ48" s="721"/>
      <c r="BA48" s="721"/>
      <c r="BB48" s="721"/>
      <c r="BC48" s="721"/>
      <c r="BD48" s="721"/>
      <c r="BE48" s="721"/>
    </row>
    <row r="49" spans="1:57" s="324" customFormat="1" ht="15" customHeight="1" x14ac:dyDescent="0.2">
      <c r="A49" s="43" t="str">
        <f>IF(C49&lt;&gt;"",設定!$C$4&amp;TEXT(ROW(A49)-6,"00"),"")</f>
        <v/>
      </c>
      <c r="B49" s="214" t="str">
        <f>IF(C49&lt;&gt;"",設定!$D$4,"")</f>
        <v/>
      </c>
      <c r="C49" s="421" t="str">
        <f>IF(設定!AH50&lt;&gt;0,設定!AH50,"")</f>
        <v/>
      </c>
      <c r="D49" s="424" t="str">
        <f ca="1">IF(設定!AG50&lt;&gt;0,設定!AG50,"")</f>
        <v/>
      </c>
      <c r="E49" s="386"/>
      <c r="F49" s="1024"/>
      <c r="G49" s="1019"/>
      <c r="H49" s="94" t="str">
        <f t="shared" ca="1" si="1"/>
        <v/>
      </c>
      <c r="I49" s="320" t="str">
        <f t="shared" si="2"/>
        <v/>
      </c>
      <c r="J49" s="414">
        <f t="shared" ca="1" si="3"/>
        <v>0</v>
      </c>
      <c r="K49" s="414">
        <f t="shared" ca="1" si="4"/>
        <v>0</v>
      </c>
      <c r="L49" s="414">
        <f t="shared" si="5"/>
        <v>0</v>
      </c>
      <c r="M49" s="414">
        <f t="shared" si="6"/>
        <v>0</v>
      </c>
      <c r="N49" s="721"/>
      <c r="O49" s="72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721"/>
      <c r="AN49" s="721"/>
      <c r="AO49" s="721"/>
      <c r="AP49" s="721"/>
      <c r="AQ49" s="721"/>
      <c r="AR49" s="721"/>
      <c r="AS49" s="721"/>
      <c r="AT49" s="721"/>
      <c r="AU49" s="721"/>
      <c r="AV49" s="721"/>
      <c r="AW49" s="721"/>
      <c r="AX49" s="721"/>
      <c r="AY49" s="721"/>
      <c r="AZ49" s="721"/>
      <c r="BA49" s="721"/>
      <c r="BB49" s="721"/>
      <c r="BC49" s="721"/>
      <c r="BD49" s="721"/>
      <c r="BE49" s="721"/>
    </row>
    <row r="50" spans="1:57" s="324" customFormat="1" ht="15" customHeight="1" x14ac:dyDescent="0.2">
      <c r="A50" s="43" t="str">
        <f>IF(C50&lt;&gt;"",設定!$C$4&amp;TEXT(ROW(A50)-6,"00"),"")</f>
        <v/>
      </c>
      <c r="B50" s="214" t="str">
        <f>IF(C50&lt;&gt;"",設定!$D$4,"")</f>
        <v/>
      </c>
      <c r="C50" s="421" t="str">
        <f>IF(設定!AH51&lt;&gt;0,設定!AH51,"")</f>
        <v/>
      </c>
      <c r="D50" s="424" t="str">
        <f ca="1">IF(設定!AG51&lt;&gt;0,設定!AG51,"")</f>
        <v/>
      </c>
      <c r="E50" s="386"/>
      <c r="F50" s="1024"/>
      <c r="G50" s="1019"/>
      <c r="H50" s="94" t="str">
        <f t="shared" ca="1" si="1"/>
        <v/>
      </c>
      <c r="I50" s="320" t="str">
        <f t="shared" si="2"/>
        <v/>
      </c>
      <c r="J50" s="414">
        <f t="shared" ca="1" si="3"/>
        <v>0</v>
      </c>
      <c r="K50" s="414">
        <f t="shared" ca="1" si="4"/>
        <v>0</v>
      </c>
      <c r="L50" s="414">
        <f t="shared" si="5"/>
        <v>0</v>
      </c>
      <c r="M50" s="414">
        <f t="shared" si="6"/>
        <v>0</v>
      </c>
      <c r="N50" s="721"/>
      <c r="O50" s="72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721"/>
      <c r="AN50" s="721"/>
      <c r="AO50" s="721"/>
      <c r="AP50" s="721"/>
      <c r="AQ50" s="721"/>
      <c r="AR50" s="721"/>
      <c r="AS50" s="721"/>
      <c r="AT50" s="721"/>
      <c r="AU50" s="721"/>
      <c r="AV50" s="721"/>
      <c r="AW50" s="721"/>
      <c r="AX50" s="721"/>
      <c r="AY50" s="721"/>
      <c r="AZ50" s="721"/>
      <c r="BA50" s="721"/>
      <c r="BB50" s="721"/>
      <c r="BC50" s="721"/>
      <c r="BD50" s="721"/>
      <c r="BE50" s="721"/>
    </row>
    <row r="51" spans="1:57" s="324" customFormat="1" ht="15" customHeight="1" thickBot="1" x14ac:dyDescent="0.25">
      <c r="A51" s="40" t="str">
        <f>IF(C51&lt;&gt;"",設定!$C$4&amp;TEXT(ROW(A51)-6,"00"),"")</f>
        <v/>
      </c>
      <c r="B51" s="534" t="str">
        <f>IF(C51&lt;&gt;"",設定!$D$4,"")</f>
        <v/>
      </c>
      <c r="C51" s="422" t="str">
        <f>IF(設定!AH52&lt;&gt;0,設定!AH52,"")</f>
        <v/>
      </c>
      <c r="D51" s="431" t="str">
        <f ca="1">IF(設定!AG52&lt;&gt;0,設定!AG52,"")</f>
        <v/>
      </c>
      <c r="E51" s="732"/>
      <c r="F51" s="1029"/>
      <c r="G51" s="1022"/>
      <c r="H51" s="94" t="str">
        <f t="shared" ca="1" si="1"/>
        <v/>
      </c>
      <c r="I51" s="320" t="str">
        <f t="shared" si="2"/>
        <v/>
      </c>
      <c r="J51" s="414">
        <f t="shared" ca="1" si="3"/>
        <v>0</v>
      </c>
      <c r="K51" s="414">
        <f t="shared" ca="1" si="4"/>
        <v>0</v>
      </c>
      <c r="L51" s="414">
        <f t="shared" si="5"/>
        <v>0</v>
      </c>
      <c r="M51" s="414">
        <f t="shared" si="6"/>
        <v>0</v>
      </c>
      <c r="N51" s="721"/>
      <c r="O51" s="72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721"/>
      <c r="AN51" s="721"/>
      <c r="AO51" s="721"/>
      <c r="AP51" s="721"/>
      <c r="AQ51" s="721"/>
      <c r="AR51" s="721"/>
      <c r="AS51" s="721"/>
      <c r="AT51" s="721"/>
      <c r="AU51" s="721"/>
      <c r="AV51" s="721"/>
      <c r="AW51" s="721"/>
      <c r="AX51" s="721"/>
      <c r="AY51" s="721"/>
      <c r="AZ51" s="721"/>
      <c r="BA51" s="721"/>
      <c r="BB51" s="721"/>
      <c r="BC51" s="721"/>
      <c r="BD51" s="721"/>
      <c r="BE51" s="721"/>
    </row>
  </sheetData>
  <sheetProtection algorithmName="SHA-512" hashValue="vzinJtYZVciWKX+VmLiVoXBDYqAcozaKHADBkU/2/YqCSWN52pYS6j5fXVcRm2OwgPL6f5NkIW1GLTS8TcpFRQ==" saltValue="E2RqwMrH6Zv7dlE5nWNOHQ==" spinCount="100000" sheet="1" objects="1" scenarios="1"/>
  <phoneticPr fontId="2"/>
  <conditionalFormatting sqref="D7:G51">
    <cfRule type="expression" dxfId="211" priority="8">
      <formula>$C7=""</formula>
    </cfRule>
  </conditionalFormatting>
  <conditionalFormatting sqref="E3:F3">
    <cfRule type="containsText" dxfId="210" priority="13" operator="containsText" text="未入力">
      <formula>NOT(ISERROR(SEARCH("未入力",E3)))</formula>
    </cfRule>
  </conditionalFormatting>
  <conditionalFormatting sqref="E7:F51">
    <cfRule type="expression" dxfId="209" priority="1">
      <formula>$M7&gt;0</formula>
    </cfRule>
  </conditionalFormatting>
  <conditionalFormatting sqref="F7:F51">
    <cfRule type="expression" dxfId="208" priority="3">
      <formula>$E7&lt;&gt;"1：設けている"</formula>
    </cfRule>
  </conditionalFormatting>
  <conditionalFormatting sqref="G3">
    <cfRule type="expression" dxfId="207" priority="4">
      <formula>$G$3&lt;&gt;""</formula>
    </cfRule>
  </conditionalFormatting>
  <conditionalFormatting sqref="H7:H51">
    <cfRule type="containsText" dxfId="206" priority="12" operator="containsText" text="未入力">
      <formula>NOT(ISERROR(SEARCH("未入力",H7)))</formula>
    </cfRule>
  </conditionalFormatting>
  <conditionalFormatting sqref="I7:I51">
    <cfRule type="expression" dxfId="205" priority="2">
      <formula>$I7&lt;&gt;""</formula>
    </cfRule>
  </conditionalFormatting>
  <dataValidations count="3">
    <dataValidation type="whole" imeMode="disabled" allowBlank="1" showInputMessage="1" showErrorMessage="1" error="整数を入力してください。" sqref="F7:F51" xr:uid="{B9E4E8D4-4F70-4385-B1A0-231B8F7B4D4E}">
      <formula1>0</formula1>
      <formula2>99999</formula2>
    </dataValidation>
    <dataValidation type="list" imeMode="disabled" allowBlank="1" showInputMessage="1" showErrorMessage="1" error="整数を入力してください。" sqref="G7:G51" xr:uid="{F2D4FE44-7A16-4DF7-908E-E1F66787FCDD}">
      <formula1>"1：行っている,2：行っていない"</formula1>
    </dataValidation>
    <dataValidation type="list" imeMode="disabled" allowBlank="1" showInputMessage="1" showErrorMessage="1" error="整数を入力してください。" sqref="E7:E51" xr:uid="{2F4B54EC-8F51-4D20-A5EE-23EE9187C2B1}">
      <formula1>"1：設けている,2：設けていない"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colBreaks count="1" manualBreakCount="1">
    <brk id="8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E456B-1920-4F3E-A5B2-295F37840A48}">
  <dimension ref="A1:AR32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5" width="30.77734375" style="37" customWidth="1"/>
    <col min="6" max="13" width="5.77734375" style="37" customWidth="1"/>
    <col min="14" max="15" width="18.77734375" style="37" customWidth="1"/>
    <col min="16" max="16" width="10.6640625" style="432" customWidth="1"/>
    <col min="17" max="17" width="10.6640625" style="41" customWidth="1"/>
    <col min="18" max="18" width="19.21875" style="418" customWidth="1"/>
    <col min="19" max="19" width="19" style="418" customWidth="1"/>
    <col min="20" max="20" width="20" style="414" customWidth="1"/>
    <col min="21" max="21" width="20.77734375" style="414" customWidth="1"/>
    <col min="22" max="22" width="28.44140625" style="414" customWidth="1"/>
    <col min="23" max="25" width="2.44140625" style="721" customWidth="1"/>
    <col min="26" max="27" width="2.44140625" style="721"/>
    <col min="28" max="44" width="2.44140625" style="41"/>
    <col min="45" max="16384" width="2.44140625" style="37"/>
  </cols>
  <sheetData>
    <row r="1" spans="1:44" ht="13.5" customHeight="1" x14ac:dyDescent="0.2">
      <c r="A1" s="37"/>
      <c r="B1" s="37"/>
      <c r="C1" s="37"/>
      <c r="D1" s="36" t="s">
        <v>3881</v>
      </c>
      <c r="E1" s="36"/>
      <c r="F1" s="36"/>
      <c r="G1" s="36"/>
      <c r="H1" s="36"/>
      <c r="I1" s="36"/>
      <c r="J1" s="36"/>
      <c r="K1" s="36"/>
      <c r="L1" s="36"/>
      <c r="M1" s="36"/>
    </row>
    <row r="2" spans="1:44" ht="13.5" customHeight="1" thickBot="1" x14ac:dyDescent="0.25">
      <c r="A2" s="37"/>
      <c r="B2" s="37"/>
      <c r="C2" s="37"/>
      <c r="D2" s="37" t="s">
        <v>1954</v>
      </c>
    </row>
    <row r="3" spans="1:44" ht="13.5" customHeight="1" x14ac:dyDescent="0.2">
      <c r="A3" s="45"/>
      <c r="B3" s="46"/>
      <c r="C3" s="135"/>
      <c r="D3" s="419"/>
      <c r="E3" s="663" t="str">
        <f>IF(R6=1,"↓未入力あり","")</f>
        <v/>
      </c>
      <c r="F3" s="1173" t="str">
        <f>IF(S6=1,"↓未入力あり","")</f>
        <v/>
      </c>
      <c r="G3" s="1173"/>
      <c r="H3" s="1173"/>
      <c r="I3" s="1173"/>
      <c r="J3" s="1173"/>
      <c r="K3" s="1173"/>
      <c r="L3" s="1173"/>
      <c r="M3" s="1174"/>
      <c r="N3" s="765" t="str">
        <f>IF(T6=1,"↓未入力あり","")</f>
        <v/>
      </c>
      <c r="O3" s="766" t="str">
        <f>IF(U6=1,"↓未入力あり","")</f>
        <v/>
      </c>
      <c r="P3" s="321"/>
    </row>
    <row r="4" spans="1:44" ht="13.5" customHeight="1" x14ac:dyDescent="0.2">
      <c r="A4" s="47"/>
      <c r="B4" s="48"/>
      <c r="C4" s="52"/>
      <c r="D4" s="179"/>
      <c r="E4" s="156" t="s">
        <v>3878</v>
      </c>
      <c r="F4" s="157"/>
      <c r="G4" s="157"/>
      <c r="H4" s="157"/>
      <c r="I4" s="157"/>
      <c r="J4" s="157"/>
      <c r="K4" s="157"/>
      <c r="L4" s="157"/>
      <c r="M4" s="408"/>
      <c r="N4" s="156" t="s">
        <v>3879</v>
      </c>
      <c r="O4" s="408"/>
      <c r="P4" s="444"/>
    </row>
    <row r="5" spans="1:44" ht="13.5" customHeight="1" x14ac:dyDescent="0.2">
      <c r="A5" s="47"/>
      <c r="B5" s="48"/>
      <c r="C5" s="52"/>
      <c r="D5" s="179"/>
      <c r="E5" s="947" t="s">
        <v>3947</v>
      </c>
      <c r="F5" s="839" t="s">
        <v>4085</v>
      </c>
      <c r="G5" s="840"/>
      <c r="H5" s="840"/>
      <c r="I5" s="840"/>
      <c r="J5" s="840"/>
      <c r="K5" s="840"/>
      <c r="L5" s="840"/>
      <c r="M5" s="841"/>
      <c r="N5" s="947" t="s">
        <v>3948</v>
      </c>
      <c r="O5" s="959" t="s">
        <v>3949</v>
      </c>
      <c r="R5" s="414" t="s">
        <v>3990</v>
      </c>
      <c r="S5" s="414" t="s">
        <v>3991</v>
      </c>
      <c r="T5" s="414" t="s">
        <v>3992</v>
      </c>
      <c r="U5" s="414" t="s">
        <v>3993</v>
      </c>
      <c r="V5" s="414" t="s">
        <v>6562</v>
      </c>
    </row>
    <row r="6" spans="1:44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38"/>
      <c r="F6" s="662" t="s">
        <v>2244</v>
      </c>
      <c r="G6" s="783" t="s">
        <v>2334</v>
      </c>
      <c r="H6" s="783" t="s">
        <v>1966</v>
      </c>
      <c r="I6" s="783" t="s">
        <v>2020</v>
      </c>
      <c r="J6" s="783" t="s">
        <v>2021</v>
      </c>
      <c r="K6" s="783" t="s">
        <v>2022</v>
      </c>
      <c r="L6" s="783" t="s">
        <v>2023</v>
      </c>
      <c r="M6" s="782" t="s">
        <v>3830</v>
      </c>
      <c r="N6" s="138"/>
      <c r="O6" s="104"/>
      <c r="P6" s="445"/>
      <c r="R6" s="414">
        <f>IF(SUM(R7:R7)&lt;&gt;0,1,0)</f>
        <v>0</v>
      </c>
      <c r="S6" s="414">
        <f>IF(SUM(S7:S7)&lt;&gt;0,1,0)</f>
        <v>0</v>
      </c>
      <c r="T6" s="414">
        <f>IF(SUM(T7:T7)&lt;&gt;0,1,0)</f>
        <v>0</v>
      </c>
      <c r="U6" s="414">
        <f>IF(SUM(U7:U7)&lt;&gt;0,1,0)</f>
        <v>0</v>
      </c>
      <c r="V6" s="414">
        <f>IF(SUM(V7:V7)&lt;&gt;0,1,0)</f>
        <v>0</v>
      </c>
    </row>
    <row r="7" spans="1:44" ht="15" customHeight="1" thickBot="1" x14ac:dyDescent="0.25">
      <c r="A7" s="159" t="str">
        <f>IF(設定!$C$4&lt;&gt;"",設定!$C$4&amp;"00","")</f>
        <v/>
      </c>
      <c r="B7" s="160" t="str">
        <f>IF(D7&lt;&gt;"",設定!$D$4,"")</f>
        <v>※シート【学校コード】より、学校コードを入力してください。</v>
      </c>
      <c r="C7" s="582" t="s">
        <v>1924</v>
      </c>
      <c r="D7" s="501" t="s">
        <v>1925</v>
      </c>
      <c r="E7" s="634"/>
      <c r="F7" s="895"/>
      <c r="G7" s="895"/>
      <c r="H7" s="895"/>
      <c r="I7" s="895"/>
      <c r="J7" s="895"/>
      <c r="K7" s="895"/>
      <c r="L7" s="895"/>
      <c r="M7" s="895"/>
      <c r="N7" s="817"/>
      <c r="O7" s="816"/>
      <c r="P7" s="94" t="str">
        <f>IF(SUM(R6:U6)&gt;0,"←未入力あり","")</f>
        <v/>
      </c>
      <c r="Q7" s="723" t="str">
        <f>IF(V7=1,"←入力エラー","")</f>
        <v/>
      </c>
      <c r="R7" s="418">
        <f>IF(AND(設定!C4&lt;&gt;"",E7=""),1,0)</f>
        <v>0</v>
      </c>
      <c r="S7" s="418">
        <f>IF(OR(E7="1：大学全体で設けている",E7="2：一部の学部・研究科等で設けている"),IF((COUNTA(F7:M7)=8),0,1),0)</f>
        <v>0</v>
      </c>
      <c r="T7" s="414">
        <f>IF(AND(設定!C4&lt;&gt;"",N7=""),1,0)</f>
        <v>0</v>
      </c>
      <c r="U7" s="414">
        <f>IF(AND(設定!C4&lt;&gt;"",O7=""),1,0)</f>
        <v>0</v>
      </c>
      <c r="V7" s="414">
        <f>IF(AND(設定!C4&lt;&gt;"",E7="3：設けていない"),IF(COUNTA(F7:M7)&lt;&gt;0,1,0),0)</f>
        <v>0</v>
      </c>
    </row>
    <row r="8" spans="1:44" s="414" customFormat="1" x14ac:dyDescent="0.2">
      <c r="A8" s="37"/>
      <c r="B8" s="41"/>
      <c r="C8" s="37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7"/>
      <c r="O8" s="37"/>
      <c r="P8" s="432"/>
      <c r="Q8" s="41"/>
      <c r="R8" s="418"/>
      <c r="S8" s="418"/>
      <c r="W8" s="721"/>
      <c r="X8" s="721"/>
      <c r="Y8" s="721"/>
      <c r="Z8" s="721"/>
      <c r="AA8" s="72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721"/>
      <c r="AN8" s="721"/>
      <c r="AO8" s="721"/>
      <c r="AP8" s="721"/>
      <c r="AQ8" s="721"/>
      <c r="AR8" s="721"/>
    </row>
    <row r="9" spans="1:44" s="414" customFormat="1" x14ac:dyDescent="0.2">
      <c r="A9" s="37"/>
      <c r="B9" s="37"/>
      <c r="C9" s="37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7"/>
      <c r="O9" s="37"/>
      <c r="P9" s="432"/>
      <c r="Q9" s="41"/>
      <c r="R9" s="418"/>
      <c r="S9" s="418"/>
      <c r="W9" s="721"/>
      <c r="X9" s="721"/>
      <c r="Y9" s="721"/>
      <c r="Z9" s="721"/>
      <c r="AA9" s="72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721"/>
      <c r="AN9" s="721"/>
      <c r="AO9" s="721"/>
      <c r="AP9" s="721"/>
      <c r="AQ9" s="721"/>
      <c r="AR9" s="721"/>
    </row>
    <row r="10" spans="1:44" s="414" customFormat="1" x14ac:dyDescent="0.2">
      <c r="A10" s="37"/>
      <c r="B10" s="37"/>
      <c r="C10" s="37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7"/>
      <c r="O10" s="37"/>
      <c r="P10" s="432"/>
      <c r="Q10" s="41"/>
      <c r="R10" s="418"/>
      <c r="S10" s="418"/>
      <c r="W10" s="721"/>
      <c r="X10" s="721"/>
      <c r="Y10" s="721"/>
      <c r="Z10" s="721"/>
      <c r="AA10" s="72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721"/>
      <c r="AN10" s="721"/>
      <c r="AO10" s="721"/>
      <c r="AP10" s="721"/>
      <c r="AQ10" s="721"/>
      <c r="AR10" s="721"/>
    </row>
    <row r="11" spans="1:44" s="414" customFormat="1" x14ac:dyDescent="0.2">
      <c r="A11" s="37"/>
      <c r="B11" s="37"/>
      <c r="C11" s="37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7"/>
      <c r="O11" s="37"/>
      <c r="P11" s="432"/>
      <c r="Q11" s="41"/>
      <c r="R11" s="418"/>
      <c r="S11" s="418"/>
      <c r="W11" s="721"/>
      <c r="X11" s="721"/>
      <c r="Y11" s="721"/>
      <c r="Z11" s="721"/>
      <c r="AA11" s="72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721"/>
      <c r="AN11" s="721"/>
      <c r="AO11" s="721"/>
      <c r="AP11" s="721"/>
      <c r="AQ11" s="721"/>
      <c r="AR11" s="721"/>
    </row>
    <row r="12" spans="1:44" s="414" customFormat="1" x14ac:dyDescent="0.2">
      <c r="A12" s="569"/>
      <c r="B12" s="37"/>
      <c r="C12" s="37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7"/>
      <c r="O12" s="37"/>
      <c r="P12" s="432"/>
      <c r="Q12" s="41"/>
      <c r="R12" s="418"/>
      <c r="S12" s="418"/>
      <c r="W12" s="721"/>
      <c r="X12" s="721"/>
      <c r="Y12" s="721"/>
      <c r="Z12" s="721"/>
      <c r="AA12" s="72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721"/>
      <c r="AN12" s="721"/>
      <c r="AO12" s="721"/>
      <c r="AP12" s="721"/>
      <c r="AQ12" s="721"/>
      <c r="AR12" s="721"/>
    </row>
    <row r="13" spans="1:44" s="414" customFormat="1" x14ac:dyDescent="0.2">
      <c r="A13" s="37"/>
      <c r="B13" s="37"/>
      <c r="C13" s="37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7"/>
      <c r="O13" s="37"/>
      <c r="P13" s="432"/>
      <c r="Q13" s="41"/>
      <c r="R13" s="418"/>
      <c r="S13" s="418"/>
      <c r="W13" s="721"/>
      <c r="X13" s="721"/>
      <c r="Y13" s="721"/>
      <c r="Z13" s="721"/>
      <c r="AA13" s="72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721"/>
      <c r="AN13" s="721"/>
      <c r="AO13" s="721"/>
      <c r="AP13" s="721"/>
      <c r="AQ13" s="721"/>
      <c r="AR13" s="721"/>
    </row>
    <row r="14" spans="1:44" s="414" customFormat="1" x14ac:dyDescent="0.2">
      <c r="A14" s="37"/>
      <c r="B14" s="37"/>
      <c r="C14" s="37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7"/>
      <c r="O14" s="37"/>
      <c r="P14" s="432"/>
      <c r="Q14" s="41"/>
      <c r="R14" s="418"/>
      <c r="S14" s="418"/>
      <c r="W14" s="721"/>
      <c r="X14" s="721"/>
      <c r="Y14" s="721"/>
      <c r="Z14" s="721"/>
      <c r="AA14" s="72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721"/>
      <c r="AN14" s="721"/>
      <c r="AO14" s="721"/>
      <c r="AP14" s="721"/>
      <c r="AQ14" s="721"/>
      <c r="AR14" s="721"/>
    </row>
    <row r="15" spans="1:44" s="414" customFormat="1" x14ac:dyDescent="0.2">
      <c r="A15" s="37"/>
      <c r="B15" s="37"/>
      <c r="C15" s="37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7"/>
      <c r="O15" s="37"/>
      <c r="P15" s="432"/>
      <c r="Q15" s="41"/>
      <c r="R15" s="418"/>
      <c r="S15" s="418"/>
      <c r="W15" s="721"/>
      <c r="X15" s="721"/>
      <c r="Y15" s="721"/>
      <c r="Z15" s="721"/>
      <c r="AA15" s="72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721"/>
      <c r="AN15" s="721"/>
      <c r="AO15" s="721"/>
      <c r="AP15" s="721"/>
      <c r="AQ15" s="721"/>
      <c r="AR15" s="721"/>
    </row>
    <row r="16" spans="1:44" s="414" customFormat="1" x14ac:dyDescent="0.2">
      <c r="A16" s="37"/>
      <c r="B16" s="37"/>
      <c r="C16" s="37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7"/>
      <c r="O16" s="37"/>
      <c r="P16" s="432"/>
      <c r="Q16" s="41"/>
      <c r="R16" s="418"/>
      <c r="S16" s="418"/>
      <c r="W16" s="721"/>
      <c r="X16" s="721"/>
      <c r="Y16" s="721"/>
      <c r="Z16" s="721"/>
      <c r="AA16" s="72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721"/>
      <c r="AN16" s="721"/>
      <c r="AO16" s="721"/>
      <c r="AP16" s="721"/>
      <c r="AQ16" s="721"/>
      <c r="AR16" s="721"/>
    </row>
    <row r="17" spans="1:13" x14ac:dyDescent="0.2">
      <c r="A17" s="37"/>
      <c r="B17" s="37"/>
      <c r="C17" s="37"/>
      <c r="D17" s="393"/>
      <c r="E17" s="393"/>
      <c r="F17" s="393"/>
      <c r="G17" s="393"/>
      <c r="H17" s="393"/>
      <c r="I17" s="393"/>
      <c r="J17" s="393"/>
      <c r="K17" s="393"/>
      <c r="L17" s="393"/>
      <c r="M17" s="393"/>
    </row>
    <row r="18" spans="1:13" x14ac:dyDescent="0.2">
      <c r="A18" s="37"/>
      <c r="B18" s="37"/>
      <c r="C18" s="37"/>
    </row>
    <row r="19" spans="1:13" x14ac:dyDescent="0.2">
      <c r="A19" s="37"/>
      <c r="B19" s="37"/>
      <c r="C19" s="37"/>
    </row>
    <row r="20" spans="1:13" x14ac:dyDescent="0.2">
      <c r="A20" s="37"/>
      <c r="B20" s="37"/>
      <c r="C20" s="37"/>
    </row>
    <row r="21" spans="1:13" x14ac:dyDescent="0.2">
      <c r="A21" s="37"/>
      <c r="B21" s="37"/>
      <c r="C21" s="37"/>
    </row>
    <row r="22" spans="1:13" x14ac:dyDescent="0.2">
      <c r="A22" s="37"/>
      <c r="B22" s="37"/>
      <c r="C22" s="37"/>
    </row>
    <row r="23" spans="1:13" x14ac:dyDescent="0.2">
      <c r="A23" s="37"/>
      <c r="B23" s="37"/>
      <c r="C23" s="37"/>
    </row>
    <row r="24" spans="1:13" x14ac:dyDescent="0.2">
      <c r="A24" s="37"/>
      <c r="B24" s="37"/>
      <c r="C24" s="37"/>
    </row>
    <row r="25" spans="1:13" x14ac:dyDescent="0.2">
      <c r="A25" s="37"/>
      <c r="B25" s="37"/>
      <c r="C25" s="37"/>
    </row>
    <row r="26" spans="1:13" x14ac:dyDescent="0.2">
      <c r="A26" s="37"/>
      <c r="B26" s="37"/>
      <c r="C26" s="37"/>
    </row>
    <row r="27" spans="1:13" x14ac:dyDescent="0.2">
      <c r="A27" s="37"/>
      <c r="B27" s="37"/>
      <c r="C27" s="37"/>
    </row>
    <row r="28" spans="1:13" x14ac:dyDescent="0.2">
      <c r="A28" s="37"/>
      <c r="B28" s="37"/>
      <c r="C28" s="37"/>
    </row>
    <row r="29" spans="1:13" x14ac:dyDescent="0.2">
      <c r="A29" s="37"/>
      <c r="B29" s="37"/>
      <c r="C29" s="37"/>
    </row>
    <row r="30" spans="1:13" x14ac:dyDescent="0.2">
      <c r="A30" s="37"/>
      <c r="B30" s="37"/>
      <c r="C30" s="37"/>
    </row>
    <row r="31" spans="1:13" x14ac:dyDescent="0.2">
      <c r="A31" s="37"/>
      <c r="B31" s="37"/>
      <c r="C31" s="37"/>
    </row>
    <row r="32" spans="1:13" x14ac:dyDescent="0.2">
      <c r="B32" s="37"/>
      <c r="C32" s="37"/>
    </row>
  </sheetData>
  <sheetProtection algorithmName="SHA-512" hashValue="LrcS6dequUIfZfOpJnHTVQhNv6Qd4fUoO5GxmVHBsI7qVFLr3PqcoR6gIzYVvn5hD1D3AeqXit3nXEbwHW6fqA==" saltValue="qtN8uRag4GKT6Xm8MzdFFg==" spinCount="100000" sheet="1" objects="1" scenarios="1"/>
  <mergeCells count="1">
    <mergeCell ref="F3:M3"/>
  </mergeCells>
  <phoneticPr fontId="2"/>
  <conditionalFormatting sqref="E3">
    <cfRule type="expression" dxfId="204" priority="6">
      <formula>$E$3&lt;&gt;""</formula>
    </cfRule>
  </conditionalFormatting>
  <conditionalFormatting sqref="E7:M7">
    <cfRule type="expression" dxfId="203" priority="1">
      <formula>$V$7&gt;0</formula>
    </cfRule>
  </conditionalFormatting>
  <conditionalFormatting sqref="F3:M3">
    <cfRule type="expression" dxfId="202" priority="3">
      <formula>$F$3&lt;&gt;""</formula>
    </cfRule>
  </conditionalFormatting>
  <conditionalFormatting sqref="F7:M7">
    <cfRule type="expression" dxfId="201" priority="2">
      <formula>OR($E$7="",$E$7="3：設けていない")</formula>
    </cfRule>
  </conditionalFormatting>
  <conditionalFormatting sqref="N3:O3">
    <cfRule type="containsText" dxfId="200" priority="9" operator="containsText" text="未入力">
      <formula>NOT(ISERROR(SEARCH("未入力",N3)))</formula>
    </cfRule>
  </conditionalFormatting>
  <conditionalFormatting sqref="P7">
    <cfRule type="containsText" dxfId="199" priority="7" operator="containsText" text="未入力">
      <formula>NOT(ISERROR(SEARCH("未入力",P7)))</formula>
    </cfRule>
  </conditionalFormatting>
  <conditionalFormatting sqref="Q7">
    <cfRule type="containsText" dxfId="198" priority="8" operator="containsText" text="入力">
      <formula>NOT(ISERROR(SEARCH("入力",Q7)))</formula>
    </cfRule>
  </conditionalFormatting>
  <dataValidations count="4">
    <dataValidation type="list" imeMode="disabled" allowBlank="1" showInputMessage="1" showErrorMessage="1" error="整数を入力してください。" sqref="E7" xr:uid="{8998588E-022D-4D3A-8B9B-65B7AB1EE932}">
      <formula1>"1：大学全体で設けている,2：一部の学部・研究科等で設けている,3：設けていない"</formula1>
    </dataValidation>
    <dataValidation type="list" imeMode="disabled" allowBlank="1" showInputMessage="1" showErrorMessage="1" error="整数を入力してください。" sqref="O7" xr:uid="{FD1632C6-B604-40A1-8FBC-00EA816D943A}">
      <formula1>"1：位置付けている,2：位置付けていない"</formula1>
    </dataValidation>
    <dataValidation type="list" imeMode="disabled" allowBlank="1" showInputMessage="1" showErrorMessage="1" error="整数を入力してください。" sqref="N7" xr:uid="{8BB1B6D5-629C-4BF7-974A-CFADD0C0904B}">
      <formula1>"1：設置している,2：設置していない"</formula1>
    </dataValidation>
    <dataValidation type="whole" imeMode="disabled" allowBlank="1" showInputMessage="1" showErrorMessage="1" error="整数を入力してください。" sqref="F7:M7" xr:uid="{ABCE6957-5F91-42F6-B57F-6D5517429187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BJ64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460" customWidth="1"/>
    <col min="5" max="5" width="29.6640625" style="460" customWidth="1"/>
    <col min="6" max="21" width="3.6640625" style="460" customWidth="1"/>
    <col min="22" max="22" width="10.77734375" style="460" customWidth="1"/>
    <col min="23" max="23" width="8.77734375" style="460" customWidth="1"/>
    <col min="24" max="24" width="9.33203125" style="461" customWidth="1"/>
    <col min="25" max="25" width="15.77734375" style="461" customWidth="1"/>
    <col min="26" max="26" width="25.77734375" style="461" customWidth="1"/>
    <col min="27" max="27" width="20.77734375" style="461" customWidth="1"/>
    <col min="28" max="28" width="17.77734375" style="461" customWidth="1"/>
    <col min="29" max="29" width="14.33203125" style="461" customWidth="1"/>
    <col min="30" max="30" width="12.77734375" style="777" customWidth="1"/>
    <col min="31" max="31" width="2.44140625" style="1102" customWidth="1"/>
    <col min="32" max="32" width="15.5546875" style="1102" customWidth="1"/>
    <col min="33" max="33" width="15" style="1102" customWidth="1"/>
    <col min="34" max="34" width="22.44140625" style="1102" customWidth="1"/>
    <col min="35" max="35" width="15.77734375" style="1102" customWidth="1"/>
    <col min="36" max="36" width="15.6640625" style="1102" customWidth="1"/>
    <col min="37" max="38" width="17" style="1102" customWidth="1"/>
    <col min="39" max="39" width="15.77734375" style="1102" customWidth="1"/>
    <col min="40" max="40" width="21.77734375" style="1102" customWidth="1"/>
    <col min="41" max="41" width="15.44140625" style="1102" bestFit="1" customWidth="1"/>
    <col min="42" max="62" width="2.44140625" style="777"/>
    <col min="63" max="16384" width="2.44140625" style="460"/>
  </cols>
  <sheetData>
    <row r="1" spans="1:62" s="37" customFormat="1" ht="13.5" customHeight="1" x14ac:dyDescent="0.2">
      <c r="D1" s="36" t="s">
        <v>3868</v>
      </c>
      <c r="W1" s="96"/>
      <c r="X1" s="96"/>
      <c r="Y1" s="96"/>
      <c r="Z1" s="96"/>
      <c r="AA1" s="96"/>
      <c r="AB1" s="96"/>
      <c r="AC1" s="96"/>
      <c r="AD1" s="41"/>
      <c r="AE1" s="418"/>
      <c r="AF1" s="418"/>
      <c r="AG1" s="418"/>
      <c r="AH1" s="418"/>
      <c r="AI1" s="418"/>
      <c r="AJ1" s="418"/>
      <c r="AK1" s="418"/>
      <c r="AL1" s="418"/>
      <c r="AM1" s="418"/>
      <c r="AN1" s="418"/>
      <c r="AO1" s="418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</row>
    <row r="2" spans="1:62" s="37" customFormat="1" ht="13.5" customHeight="1" thickBot="1" x14ac:dyDescent="0.25">
      <c r="D2" s="37" t="s">
        <v>1954</v>
      </c>
      <c r="W2" s="96"/>
      <c r="X2" s="96"/>
      <c r="Y2" s="96"/>
      <c r="Z2" s="96"/>
      <c r="AA2" s="96"/>
      <c r="AB2" s="96"/>
      <c r="AC2" s="96"/>
      <c r="AD2" s="41"/>
      <c r="AE2" s="418"/>
      <c r="AF2" s="418"/>
      <c r="AG2" s="418"/>
      <c r="AH2" s="418"/>
      <c r="AI2" s="418"/>
      <c r="AJ2" s="418"/>
      <c r="AK2" s="418"/>
      <c r="AL2" s="418"/>
      <c r="AM2" s="418"/>
      <c r="AN2" s="418"/>
      <c r="AO2" s="418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</row>
    <row r="3" spans="1:62" s="37" customFormat="1" ht="13.5" customHeight="1" x14ac:dyDescent="0.2">
      <c r="A3" s="45"/>
      <c r="B3" s="46"/>
      <c r="C3" s="135"/>
      <c r="D3" s="419"/>
      <c r="E3" s="682" t="str">
        <f>IF(AE6=1,"↓未入力あり","")</f>
        <v/>
      </c>
      <c r="W3" s="96"/>
      <c r="X3" s="96"/>
      <c r="Y3" s="96"/>
      <c r="Z3" s="96"/>
      <c r="AA3" s="96"/>
      <c r="AB3" s="96"/>
      <c r="AC3" s="96"/>
      <c r="AD3" s="41"/>
      <c r="AE3" s="418"/>
      <c r="AF3" s="418"/>
      <c r="AG3" s="418"/>
      <c r="AH3" s="418"/>
      <c r="AI3" s="418"/>
      <c r="AJ3" s="418"/>
      <c r="AK3" s="418"/>
      <c r="AL3" s="418"/>
      <c r="AM3" s="418"/>
      <c r="AN3" s="418"/>
      <c r="AO3" s="418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</row>
    <row r="4" spans="1:62" s="37" customFormat="1" ht="13.5" customHeight="1" x14ac:dyDescent="0.2">
      <c r="A4" s="47"/>
      <c r="B4" s="48"/>
      <c r="C4" s="52"/>
      <c r="D4" s="179"/>
      <c r="E4" s="774" t="s">
        <v>3869</v>
      </c>
      <c r="W4" s="96"/>
      <c r="X4" s="96"/>
      <c r="Y4" s="96"/>
      <c r="Z4" s="96"/>
      <c r="AA4" s="96"/>
      <c r="AB4" s="96"/>
      <c r="AC4" s="96"/>
      <c r="AD4" s="41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</row>
    <row r="5" spans="1:62" s="37" customFormat="1" ht="13.5" customHeight="1" x14ac:dyDescent="0.2">
      <c r="A5" s="47"/>
      <c r="B5" s="48"/>
      <c r="C5" s="52"/>
      <c r="D5" s="179"/>
      <c r="E5" s="961" t="s">
        <v>3948</v>
      </c>
      <c r="W5" s="96"/>
      <c r="X5" s="96"/>
      <c r="Y5" s="96"/>
      <c r="Z5" s="96"/>
      <c r="AA5" s="96"/>
      <c r="AB5" s="96"/>
      <c r="AC5" s="96"/>
      <c r="AD5" s="41"/>
      <c r="AE5" s="414" t="s">
        <v>3916</v>
      </c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</row>
    <row r="6" spans="1:62" s="37" customFormat="1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818"/>
      <c r="W6" s="96"/>
      <c r="X6" s="96"/>
      <c r="Y6" s="96"/>
      <c r="Z6" s="96"/>
      <c r="AA6" s="96"/>
      <c r="AB6" s="96"/>
      <c r="AC6" s="96"/>
      <c r="AD6" s="41"/>
      <c r="AE6" s="418">
        <f>IF(SUM(AE7:AE7)&lt;&gt;0,1,0)</f>
        <v>0</v>
      </c>
      <c r="AF6" s="418"/>
      <c r="AG6" s="418"/>
      <c r="AH6" s="418"/>
      <c r="AI6" s="418"/>
      <c r="AJ6" s="418"/>
      <c r="AK6" s="418"/>
      <c r="AL6" s="418"/>
      <c r="AM6" s="418"/>
      <c r="AN6" s="418"/>
      <c r="AO6" s="418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</row>
    <row r="7" spans="1:62" s="37" customFormat="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81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96"/>
      <c r="X7" s="96"/>
      <c r="Y7" s="96"/>
      <c r="Z7" s="96"/>
      <c r="AA7" s="96"/>
      <c r="AB7" s="96"/>
      <c r="AC7" s="96"/>
      <c r="AD7" s="41"/>
      <c r="AE7" s="418">
        <f>IF(AND(設定!C4&lt;&gt;"",E7=""),1,0)</f>
        <v>0</v>
      </c>
      <c r="AF7" s="418"/>
      <c r="AG7" s="418"/>
      <c r="AH7" s="418"/>
      <c r="AI7" s="418"/>
      <c r="AJ7" s="418"/>
      <c r="AK7" s="418"/>
      <c r="AL7" s="418"/>
      <c r="AM7" s="418"/>
      <c r="AN7" s="418"/>
      <c r="AO7" s="418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</row>
    <row r="8" spans="1:62" s="37" customFormat="1" ht="13.5" customHeight="1" x14ac:dyDescent="0.2">
      <c r="B8" s="41"/>
      <c r="E8" s="513"/>
      <c r="W8" s="96"/>
      <c r="X8" s="96"/>
      <c r="Y8" s="96"/>
      <c r="Z8" s="96"/>
      <c r="AA8" s="96"/>
      <c r="AB8" s="96"/>
      <c r="AC8" s="96"/>
      <c r="AD8" s="41"/>
      <c r="AE8" s="418"/>
      <c r="AF8" s="418"/>
      <c r="AG8" s="418"/>
      <c r="AH8" s="418"/>
      <c r="AI8" s="418"/>
      <c r="AJ8" s="418"/>
      <c r="AK8" s="418"/>
      <c r="AL8" s="418"/>
      <c r="AM8" s="418"/>
      <c r="AN8" s="418"/>
      <c r="AO8" s="418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</row>
    <row r="9" spans="1:62" s="37" customFormat="1" ht="11.4" thickBot="1" x14ac:dyDescent="0.25">
      <c r="D9" s="514" t="s">
        <v>3951</v>
      </c>
      <c r="W9" s="96"/>
      <c r="X9" s="96"/>
      <c r="Y9" s="96"/>
      <c r="Z9" s="96"/>
      <c r="AA9" s="96"/>
      <c r="AB9" s="96"/>
      <c r="AC9" s="41"/>
      <c r="AD9" s="41"/>
      <c r="AE9" s="418"/>
      <c r="AF9" s="418"/>
      <c r="AG9" s="418"/>
      <c r="AH9" s="418"/>
      <c r="AI9" s="418"/>
      <c r="AJ9" s="418"/>
      <c r="AK9" s="418"/>
      <c r="AL9" s="418"/>
      <c r="AM9" s="418"/>
      <c r="AN9" s="418"/>
      <c r="AO9" s="418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</row>
    <row r="10" spans="1:62" s="37" customFormat="1" ht="15" customHeight="1" x14ac:dyDescent="0.2">
      <c r="D10" s="45"/>
      <c r="E10" s="515" t="str">
        <f>IF(AE12=1,"↓未入力あり","")</f>
        <v/>
      </c>
      <c r="F10" s="1176" t="str">
        <f>IF(SUM(AF12)&lt;&gt;0,"↓未入力あり","")</f>
        <v/>
      </c>
      <c r="G10" s="1154"/>
      <c r="H10" s="1154"/>
      <c r="I10" s="1154"/>
      <c r="J10" s="1154"/>
      <c r="K10" s="1154"/>
      <c r="L10" s="1154"/>
      <c r="M10" s="1154"/>
      <c r="N10" s="1154"/>
      <c r="O10" s="1154"/>
      <c r="P10" s="1154"/>
      <c r="Q10" s="1154"/>
      <c r="R10" s="1154"/>
      <c r="S10" s="1154"/>
      <c r="T10" s="1154"/>
      <c r="U10" s="1154"/>
      <c r="V10" s="498" t="str">
        <f>IF(SUM(AG12)&lt;&gt;0,"↓未入力あり","")</f>
        <v/>
      </c>
      <c r="W10" s="1175" t="str">
        <f>IF(AH12=1,"↓未入力あり","")</f>
        <v/>
      </c>
      <c r="X10" s="1175"/>
      <c r="Y10" s="516" t="str">
        <f>IF(AI12=1,"↓未入力あり","")</f>
        <v/>
      </c>
      <c r="Z10" s="516" t="str">
        <f>IF(AJ12=1,"↓未入力あり","")</f>
        <v/>
      </c>
      <c r="AA10" s="516" t="str">
        <f>IF(AK12=1,"↓未入力あり","")</f>
        <v/>
      </c>
      <c r="AB10" s="171" t="str">
        <f>IF(AL12=1,"↓未入力あり","")</f>
        <v/>
      </c>
      <c r="AC10" s="41"/>
      <c r="AD10" s="41"/>
      <c r="AE10" s="418"/>
      <c r="AF10" s="418"/>
      <c r="AG10" s="418"/>
      <c r="AH10" s="418"/>
      <c r="AI10" s="418"/>
      <c r="AJ10" s="418"/>
      <c r="AK10" s="418"/>
      <c r="AL10" s="418"/>
      <c r="AM10" s="418"/>
      <c r="AN10" s="418"/>
      <c r="AO10" s="418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</row>
    <row r="11" spans="1:62" s="37" customFormat="1" ht="15" customHeight="1" x14ac:dyDescent="0.2">
      <c r="D11" s="764" t="s">
        <v>1957</v>
      </c>
      <c r="E11" s="541" t="s">
        <v>1958</v>
      </c>
      <c r="F11" s="835" t="s">
        <v>3882</v>
      </c>
      <c r="G11" s="836"/>
      <c r="H11" s="836"/>
      <c r="I11" s="836"/>
      <c r="J11" s="836"/>
      <c r="K11" s="836"/>
      <c r="L11" s="836"/>
      <c r="M11" s="836"/>
      <c r="N11" s="836"/>
      <c r="O11" s="836"/>
      <c r="P11" s="836"/>
      <c r="Q11" s="836"/>
      <c r="R11" s="836"/>
      <c r="S11" s="836"/>
      <c r="T11" s="836"/>
      <c r="U11" s="836"/>
      <c r="V11" s="836"/>
      <c r="W11" s="837" t="s">
        <v>2471</v>
      </c>
      <c r="X11" s="838"/>
      <c r="Y11" s="763" t="s">
        <v>4059</v>
      </c>
      <c r="Z11" s="775" t="s">
        <v>4060</v>
      </c>
      <c r="AA11" s="775" t="s">
        <v>4061</v>
      </c>
      <c r="AB11" s="581" t="s">
        <v>3870</v>
      </c>
      <c r="AC11" s="41"/>
      <c r="AD11" s="41"/>
      <c r="AE11" s="418" t="s">
        <v>3994</v>
      </c>
      <c r="AF11" s="418" t="s">
        <v>3995</v>
      </c>
      <c r="AG11" s="418" t="s">
        <v>3996</v>
      </c>
      <c r="AH11" s="418" t="s">
        <v>3997</v>
      </c>
      <c r="AI11" s="418" t="s">
        <v>3998</v>
      </c>
      <c r="AJ11" s="418" t="s">
        <v>3999</v>
      </c>
      <c r="AK11" s="418" t="s">
        <v>4000</v>
      </c>
      <c r="AL11" s="418" t="s">
        <v>4001</v>
      </c>
      <c r="AM11" s="414" t="s">
        <v>6563</v>
      </c>
      <c r="AN11" s="414" t="s">
        <v>6578</v>
      </c>
      <c r="AO11" s="418" t="s">
        <v>6848</v>
      </c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</row>
    <row r="12" spans="1:62" s="37" customFormat="1" ht="15" customHeight="1" thickBot="1" x14ac:dyDescent="0.25">
      <c r="A12" s="569"/>
      <c r="D12" s="138"/>
      <c r="E12" s="758"/>
      <c r="F12" s="81" t="s">
        <v>2468</v>
      </c>
      <c r="G12" s="82" t="s">
        <v>2469</v>
      </c>
      <c r="H12" s="82" t="s">
        <v>2470</v>
      </c>
      <c r="I12" s="82" t="s">
        <v>2020</v>
      </c>
      <c r="J12" s="82" t="s">
        <v>2021</v>
      </c>
      <c r="K12" s="82" t="s">
        <v>2022</v>
      </c>
      <c r="L12" s="82" t="s">
        <v>2023</v>
      </c>
      <c r="M12" s="82" t="s">
        <v>3830</v>
      </c>
      <c r="N12" s="82" t="s">
        <v>2008</v>
      </c>
      <c r="O12" s="82" t="s">
        <v>2010</v>
      </c>
      <c r="P12" s="82" t="s">
        <v>1992</v>
      </c>
      <c r="Q12" s="82" t="s">
        <v>1993</v>
      </c>
      <c r="R12" s="82" t="s">
        <v>2011</v>
      </c>
      <c r="S12" s="82" t="s">
        <v>2012</v>
      </c>
      <c r="T12" s="82" t="s">
        <v>2252</v>
      </c>
      <c r="U12" s="82" t="s">
        <v>2337</v>
      </c>
      <c r="V12" s="97" t="s">
        <v>3871</v>
      </c>
      <c r="W12" s="81"/>
      <c r="X12" s="302"/>
      <c r="Y12" s="51"/>
      <c r="Z12" s="776"/>
      <c r="AA12" s="776"/>
      <c r="AB12" s="757"/>
      <c r="AC12" s="41"/>
      <c r="AD12" s="41"/>
      <c r="AE12" s="418">
        <f>IF(SUM(AE13:AE42)&lt;&gt;0,1,0)</f>
        <v>0</v>
      </c>
      <c r="AF12" s="418">
        <f t="shared" ref="AF12:AH12" si="0">IF(SUM(AF13:AF42)&lt;&gt;0,1,0)</f>
        <v>0</v>
      </c>
      <c r="AG12" s="418">
        <f t="shared" si="0"/>
        <v>0</v>
      </c>
      <c r="AH12" s="418">
        <f t="shared" si="0"/>
        <v>0</v>
      </c>
      <c r="AI12" s="418">
        <f t="shared" ref="AI12:AO12" si="1">IF(SUM(AI13:AI42)&lt;&gt;0,1,0)</f>
        <v>0</v>
      </c>
      <c r="AJ12" s="418">
        <f t="shared" si="1"/>
        <v>0</v>
      </c>
      <c r="AK12" s="418">
        <f t="shared" si="1"/>
        <v>0</v>
      </c>
      <c r="AL12" s="418">
        <f t="shared" si="1"/>
        <v>0</v>
      </c>
      <c r="AM12" s="418">
        <f t="shared" si="1"/>
        <v>0</v>
      </c>
      <c r="AN12" s="418">
        <f t="shared" si="1"/>
        <v>0</v>
      </c>
      <c r="AO12" s="418">
        <f t="shared" si="1"/>
        <v>0</v>
      </c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</row>
    <row r="13" spans="1:62" s="37" customFormat="1" ht="15" customHeight="1" x14ac:dyDescent="0.2">
      <c r="A13" s="37" t="str">
        <f>IF(D13&lt;&gt;"",設定!$C$4,"")</f>
        <v/>
      </c>
      <c r="B13" s="37" t="str">
        <f>IF(E7="1：開設している",設定!$D$4,"")</f>
        <v/>
      </c>
      <c r="C13" s="37" t="str">
        <f>IF(E7="1：開設している",ROW()-12,"")</f>
        <v/>
      </c>
      <c r="D13" s="517" t="str">
        <f>IF(E7="1：開設している",設定!$D$4,"")</f>
        <v/>
      </c>
      <c r="E13" s="399"/>
      <c r="F13" s="621"/>
      <c r="G13" s="625"/>
      <c r="H13" s="625"/>
      <c r="I13" s="646"/>
      <c r="J13" s="646"/>
      <c r="K13" s="646"/>
      <c r="L13" s="646"/>
      <c r="M13" s="646"/>
      <c r="N13" s="646"/>
      <c r="O13" s="646"/>
      <c r="P13" s="646"/>
      <c r="Q13" s="646"/>
      <c r="R13" s="646"/>
      <c r="S13" s="646"/>
      <c r="T13" s="646"/>
      <c r="U13" s="1038"/>
      <c r="V13" s="1030"/>
      <c r="W13" s="664"/>
      <c r="X13" s="535" t="s">
        <v>1959</v>
      </c>
      <c r="Y13" s="472"/>
      <c r="Z13" s="472"/>
      <c r="AA13" s="472"/>
      <c r="AB13" s="526"/>
      <c r="AC13" s="41" t="str">
        <f t="shared" ref="AC13:AC42" si="2">IF(AND(D13&lt;&gt;"",SUM(AE13:AL13)&lt;&gt;0),"←未入力あり","")</f>
        <v/>
      </c>
      <c r="AD13" s="41" t="str">
        <f>IF(SUM(AM13:AO13)&gt;0,"←入力エラー","")</f>
        <v/>
      </c>
      <c r="AE13" s="418">
        <f>IF(AND($E$7="1：開設している",E13=""),1,0)</f>
        <v>0</v>
      </c>
      <c r="AF13" s="418">
        <f>IF(AND($E$7="1：開設している",COUNTIF(F13:U13,"○")=0),1,0)</f>
        <v>0</v>
      </c>
      <c r="AG13" s="418">
        <f>IF(AND($E$7="1：開設している",U13="○",V13=""),1,0)</f>
        <v>0</v>
      </c>
      <c r="AH13" s="418">
        <f>IF(AND($E$7="1：開設している",W13=""),1,0)</f>
        <v>0</v>
      </c>
      <c r="AI13" s="418">
        <f>IF(AND($E$7="1：開設している",Y13=""),1,0)</f>
        <v>0</v>
      </c>
      <c r="AJ13" s="418">
        <f>IF(AND($E$7="1：開設している",Z13=""),1,0)</f>
        <v>0</v>
      </c>
      <c r="AK13" s="418">
        <f>IF(AND($E$7="1：開設している",AA13=""),1,0)</f>
        <v>0</v>
      </c>
      <c r="AL13" s="418">
        <f>IF(AND($E$7="1：開設している",AB13=""),1,0)</f>
        <v>0</v>
      </c>
      <c r="AM13" s="418">
        <f t="shared" ref="AM13:AM42" si="3">IF($E$7="2：開設していない",IF(COUNTA(E13:AB13)&lt;&gt;1,1,0),0)</f>
        <v>0</v>
      </c>
      <c r="AN13" s="418">
        <f>IF(U13="",IF(V13&lt;&gt;"",1,0),0)</f>
        <v>0</v>
      </c>
      <c r="AO13" s="418">
        <f>IF(AND($E$7="1：開設している",Y13&lt;Z13),1,0)</f>
        <v>0</v>
      </c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</row>
    <row r="14" spans="1:62" s="37" customFormat="1" ht="15" customHeight="1" x14ac:dyDescent="0.2">
      <c r="A14" s="37" t="str">
        <f>IF(D14&lt;&gt;"",設定!$C$4,"")</f>
        <v/>
      </c>
      <c r="B14" s="37" t="str">
        <f>IF(COUNTA(E14:W14,Y14:AB14)&gt;0,設定!$D$4,"")</f>
        <v/>
      </c>
      <c r="C14" s="37" t="str">
        <f t="shared" ref="C14:C42" si="4">IF(COUNTA(E14:W14,Y14:AB14)&gt;0,ROW()-12,"")</f>
        <v/>
      </c>
      <c r="D14" s="517" t="str">
        <f>IF(COUNTA(E14:W14,Y14:AB14)&gt;0,設定!$D$4,"")</f>
        <v/>
      </c>
      <c r="E14" s="400"/>
      <c r="F14" s="617"/>
      <c r="G14" s="623"/>
      <c r="H14" s="623"/>
      <c r="I14" s="623"/>
      <c r="J14" s="623"/>
      <c r="K14" s="623"/>
      <c r="L14" s="623"/>
      <c r="M14" s="623"/>
      <c r="N14" s="623"/>
      <c r="O14" s="623"/>
      <c r="P14" s="623"/>
      <c r="Q14" s="623"/>
      <c r="R14" s="623"/>
      <c r="S14" s="623"/>
      <c r="T14" s="623"/>
      <c r="U14" s="623"/>
      <c r="V14" s="1031"/>
      <c r="W14" s="665"/>
      <c r="X14" s="536" t="s">
        <v>1959</v>
      </c>
      <c r="Y14" s="473"/>
      <c r="Z14" s="473"/>
      <c r="AA14" s="473"/>
      <c r="AB14" s="527"/>
      <c r="AC14" s="41" t="str">
        <f t="shared" si="2"/>
        <v/>
      </c>
      <c r="AD14" s="41" t="str">
        <f t="shared" ref="AD14:AD42" si="5">IF(SUM(AM14:AO14)&gt;0,"←入力エラー","")</f>
        <v/>
      </c>
      <c r="AE14" s="418">
        <v>0</v>
      </c>
      <c r="AF14" s="418">
        <f t="shared" ref="AF14:AF42" si="6">IF(AND($E14&lt;&gt;"",COUNTIF(F14:U14,"○")=0),1,0)</f>
        <v>0</v>
      </c>
      <c r="AG14" s="418">
        <f>IF(AND($E14&lt;&gt;"",U14="○",V14=""),1,0)</f>
        <v>0</v>
      </c>
      <c r="AH14" s="418">
        <f>IF(AND($E14&lt;&gt;"",W14=""),1,0)</f>
        <v>0</v>
      </c>
      <c r="AI14" s="418">
        <f>IF(AND($E14&lt;&gt;"",Y14=""),1,0)</f>
        <v>0</v>
      </c>
      <c r="AJ14" s="418">
        <f>IF(AND($E14&lt;&gt;"",Z14=""),1,0)</f>
        <v>0</v>
      </c>
      <c r="AK14" s="418">
        <f>IF(AND($E14&lt;&gt;"",AA14=""),1,0)</f>
        <v>0</v>
      </c>
      <c r="AL14" s="418">
        <f>IF(AND($E14&lt;&gt;"",AB14=""),1,0)</f>
        <v>0</v>
      </c>
      <c r="AM14" s="418">
        <f t="shared" si="3"/>
        <v>0</v>
      </c>
      <c r="AN14" s="418">
        <f t="shared" ref="AN14:AN42" si="7">IF(U14="",IF(V14&lt;&gt;"",1,0),0)</f>
        <v>0</v>
      </c>
      <c r="AO14" s="418">
        <f t="shared" ref="AO14:AO42" si="8">IF(AND($E$7="1：開設している",Y14&lt;Z14),1,0)</f>
        <v>0</v>
      </c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</row>
    <row r="15" spans="1:62" s="37" customFormat="1" ht="15" customHeight="1" x14ac:dyDescent="0.2">
      <c r="A15" s="37" t="str">
        <f>IF(D15&lt;&gt;"",設定!$C$4,"")</f>
        <v/>
      </c>
      <c r="B15" s="37" t="str">
        <f>IF(COUNTA(E15:W15,Y15:AB15)&gt;0,設定!$D$4,"")</f>
        <v/>
      </c>
      <c r="C15" s="37" t="str">
        <f t="shared" si="4"/>
        <v/>
      </c>
      <c r="D15" s="517" t="str">
        <f>IF(COUNTA(E15:W15,Y15:AB15)&gt;0,設定!$D$4,"")</f>
        <v/>
      </c>
      <c r="E15" s="400"/>
      <c r="F15" s="617"/>
      <c r="G15" s="623"/>
      <c r="H15" s="623"/>
      <c r="I15" s="623"/>
      <c r="J15" s="623"/>
      <c r="K15" s="623"/>
      <c r="L15" s="623"/>
      <c r="M15" s="623"/>
      <c r="N15" s="623"/>
      <c r="O15" s="623"/>
      <c r="P15" s="623"/>
      <c r="Q15" s="623"/>
      <c r="R15" s="623"/>
      <c r="S15" s="623"/>
      <c r="T15" s="623"/>
      <c r="U15" s="623"/>
      <c r="V15" s="1032"/>
      <c r="W15" s="665"/>
      <c r="X15" s="536" t="s">
        <v>1959</v>
      </c>
      <c r="Y15" s="473"/>
      <c r="Z15" s="473"/>
      <c r="AA15" s="473"/>
      <c r="AB15" s="527"/>
      <c r="AC15" s="41" t="str">
        <f t="shared" si="2"/>
        <v/>
      </c>
      <c r="AD15" s="41" t="str">
        <f t="shared" si="5"/>
        <v/>
      </c>
      <c r="AE15" s="418">
        <v>0</v>
      </c>
      <c r="AF15" s="418">
        <f t="shared" si="6"/>
        <v>0</v>
      </c>
      <c r="AG15" s="418">
        <f t="shared" ref="AG15:AG42" si="9">IF(AND($E15&lt;&gt;"",U15="○",V15=""),1,0)</f>
        <v>0</v>
      </c>
      <c r="AH15" s="418">
        <f t="shared" ref="AH15:AH42" si="10">IF(AND($E15&lt;&gt;"",W15=""),1,0)</f>
        <v>0</v>
      </c>
      <c r="AI15" s="418">
        <f t="shared" ref="AI15:AI42" si="11">IF(AND($E15&lt;&gt;"",Y15=""),1,0)</f>
        <v>0</v>
      </c>
      <c r="AJ15" s="418">
        <f t="shared" ref="AJ15:AJ42" si="12">IF(AND($E15&lt;&gt;"",Z15=""),1,0)</f>
        <v>0</v>
      </c>
      <c r="AK15" s="418">
        <f t="shared" ref="AK15:AK42" si="13">IF(AND($E15&lt;&gt;"",AA15=""),1,0)</f>
        <v>0</v>
      </c>
      <c r="AL15" s="418">
        <f t="shared" ref="AL15:AL42" si="14">IF(AND($E15&lt;&gt;"",AB15=""),1,0)</f>
        <v>0</v>
      </c>
      <c r="AM15" s="418">
        <f t="shared" si="3"/>
        <v>0</v>
      </c>
      <c r="AN15" s="418">
        <f t="shared" si="7"/>
        <v>0</v>
      </c>
      <c r="AO15" s="418">
        <f t="shared" si="8"/>
        <v>0</v>
      </c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</row>
    <row r="16" spans="1:62" s="37" customFormat="1" ht="15" customHeight="1" x14ac:dyDescent="0.2">
      <c r="A16" s="37" t="str">
        <f>IF(D16&lt;&gt;"",設定!$C$4,"")</f>
        <v/>
      </c>
      <c r="B16" s="37" t="str">
        <f>IF(COUNTA(E16:W16,Y16:AB16)&gt;0,設定!$D$4,"")</f>
        <v/>
      </c>
      <c r="C16" s="37" t="str">
        <f t="shared" si="4"/>
        <v/>
      </c>
      <c r="D16" s="517" t="str">
        <f>IF(COUNTA(E16:W16,Y16:AB16)&gt;0,設定!$D$4,"")</f>
        <v/>
      </c>
      <c r="E16" s="400"/>
      <c r="F16" s="617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3"/>
      <c r="R16" s="623"/>
      <c r="S16" s="623"/>
      <c r="T16" s="623"/>
      <c r="U16" s="623"/>
      <c r="V16" s="1031"/>
      <c r="W16" s="665"/>
      <c r="X16" s="536" t="s">
        <v>1959</v>
      </c>
      <c r="Y16" s="473"/>
      <c r="Z16" s="473"/>
      <c r="AA16" s="473"/>
      <c r="AB16" s="527"/>
      <c r="AC16" s="41" t="str">
        <f t="shared" si="2"/>
        <v/>
      </c>
      <c r="AD16" s="41" t="str">
        <f t="shared" si="5"/>
        <v/>
      </c>
      <c r="AE16" s="418">
        <v>0</v>
      </c>
      <c r="AF16" s="418">
        <f t="shared" si="6"/>
        <v>0</v>
      </c>
      <c r="AG16" s="418">
        <f t="shared" si="9"/>
        <v>0</v>
      </c>
      <c r="AH16" s="418">
        <f t="shared" si="10"/>
        <v>0</v>
      </c>
      <c r="AI16" s="418">
        <f t="shared" si="11"/>
        <v>0</v>
      </c>
      <c r="AJ16" s="418">
        <f t="shared" si="12"/>
        <v>0</v>
      </c>
      <c r="AK16" s="418">
        <f t="shared" si="13"/>
        <v>0</v>
      </c>
      <c r="AL16" s="418">
        <f t="shared" si="14"/>
        <v>0</v>
      </c>
      <c r="AM16" s="418">
        <f t="shared" si="3"/>
        <v>0</v>
      </c>
      <c r="AN16" s="418">
        <f t="shared" si="7"/>
        <v>0</v>
      </c>
      <c r="AO16" s="418">
        <f t="shared" si="8"/>
        <v>0</v>
      </c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</row>
    <row r="17" spans="1:61" s="37" customFormat="1" ht="15" customHeight="1" x14ac:dyDescent="0.2">
      <c r="A17" s="37" t="str">
        <f>IF(D17&lt;&gt;"",設定!$C$4,"")</f>
        <v/>
      </c>
      <c r="B17" s="37" t="str">
        <f>IF(COUNTA(E17:W17,Y17:AB17)&gt;0,設定!$D$4,"")</f>
        <v/>
      </c>
      <c r="C17" s="37" t="str">
        <f t="shared" si="4"/>
        <v/>
      </c>
      <c r="D17" s="518" t="str">
        <f>IF(COUNTA(E17:W17,Y17:AB17)&gt;0,設定!$D$4,"")</f>
        <v/>
      </c>
      <c r="E17" s="401"/>
      <c r="F17" s="620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1033"/>
      <c r="W17" s="666"/>
      <c r="X17" s="537" t="s">
        <v>1959</v>
      </c>
      <c r="Y17" s="474"/>
      <c r="Z17" s="474"/>
      <c r="AA17" s="474"/>
      <c r="AB17" s="528"/>
      <c r="AC17" s="41" t="str">
        <f t="shared" si="2"/>
        <v/>
      </c>
      <c r="AD17" s="41" t="str">
        <f t="shared" si="5"/>
        <v/>
      </c>
      <c r="AE17" s="418">
        <v>0</v>
      </c>
      <c r="AF17" s="418">
        <f t="shared" si="6"/>
        <v>0</v>
      </c>
      <c r="AG17" s="418">
        <f t="shared" si="9"/>
        <v>0</v>
      </c>
      <c r="AH17" s="418">
        <f t="shared" si="10"/>
        <v>0</v>
      </c>
      <c r="AI17" s="418">
        <f t="shared" si="11"/>
        <v>0</v>
      </c>
      <c r="AJ17" s="418">
        <f t="shared" si="12"/>
        <v>0</v>
      </c>
      <c r="AK17" s="418">
        <f t="shared" si="13"/>
        <v>0</v>
      </c>
      <c r="AL17" s="418">
        <f t="shared" si="14"/>
        <v>0</v>
      </c>
      <c r="AM17" s="418">
        <f t="shared" si="3"/>
        <v>0</v>
      </c>
      <c r="AN17" s="418">
        <f t="shared" si="7"/>
        <v>0</v>
      </c>
      <c r="AO17" s="418">
        <f t="shared" si="8"/>
        <v>0</v>
      </c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</row>
    <row r="18" spans="1:61" s="37" customFormat="1" ht="15" customHeight="1" x14ac:dyDescent="0.2">
      <c r="A18" s="37" t="str">
        <f>IF(D18&lt;&gt;"",設定!$C$4,"")</f>
        <v/>
      </c>
      <c r="B18" s="37" t="str">
        <f>IF(COUNTA(E18:W18,Y18:AB18)&gt;0,設定!$D$4,"")</f>
        <v/>
      </c>
      <c r="C18" s="37" t="str">
        <f t="shared" si="4"/>
        <v/>
      </c>
      <c r="D18" s="519" t="str">
        <f>IF(COUNTA(E18:W18,Y18:AB18)&gt;0,設定!$D$4,"")</f>
        <v/>
      </c>
      <c r="E18" s="402"/>
      <c r="F18" s="621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1034"/>
      <c r="W18" s="667"/>
      <c r="X18" s="538" t="s">
        <v>1959</v>
      </c>
      <c r="Y18" s="475"/>
      <c r="Z18" s="475"/>
      <c r="AA18" s="475"/>
      <c r="AB18" s="529"/>
      <c r="AC18" s="41" t="str">
        <f t="shared" si="2"/>
        <v/>
      </c>
      <c r="AD18" s="41" t="str">
        <f t="shared" si="5"/>
        <v/>
      </c>
      <c r="AE18" s="418">
        <v>0</v>
      </c>
      <c r="AF18" s="418">
        <f t="shared" si="6"/>
        <v>0</v>
      </c>
      <c r="AG18" s="418">
        <f t="shared" si="9"/>
        <v>0</v>
      </c>
      <c r="AH18" s="418">
        <f t="shared" ref="AH18:AH27" si="15">IF(AND($E18&lt;&gt;"",W18=""),1,0)</f>
        <v>0</v>
      </c>
      <c r="AI18" s="418">
        <f t="shared" ref="AI18:AI27" si="16">IF(AND($E18&lt;&gt;"",Y18=""),1,0)</f>
        <v>0</v>
      </c>
      <c r="AJ18" s="418">
        <f t="shared" si="12"/>
        <v>0</v>
      </c>
      <c r="AK18" s="418">
        <f t="shared" si="13"/>
        <v>0</v>
      </c>
      <c r="AL18" s="418">
        <f t="shared" ref="AL18:AL27" si="17">IF(AND($E18&lt;&gt;"",AB18=""),1,0)</f>
        <v>0</v>
      </c>
      <c r="AM18" s="418">
        <f t="shared" si="3"/>
        <v>0</v>
      </c>
      <c r="AN18" s="418">
        <f t="shared" si="7"/>
        <v>0</v>
      </c>
      <c r="AO18" s="418">
        <f t="shared" si="8"/>
        <v>0</v>
      </c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</row>
    <row r="19" spans="1:61" s="37" customFormat="1" ht="15" customHeight="1" x14ac:dyDescent="0.2">
      <c r="A19" s="37" t="str">
        <f>IF(D19&lt;&gt;"",設定!$C$4,"")</f>
        <v/>
      </c>
      <c r="B19" s="37" t="str">
        <f>IF(COUNTA(E19:W19,Y19:AB19)&gt;0,設定!$D$4,"")</f>
        <v/>
      </c>
      <c r="C19" s="37" t="str">
        <f t="shared" si="4"/>
        <v/>
      </c>
      <c r="D19" s="517" t="str">
        <f>IF(COUNTA(E19:W19,Y19:AB19)&gt;0,設定!$D$4,"")</f>
        <v/>
      </c>
      <c r="E19" s="400"/>
      <c r="F19" s="617"/>
      <c r="G19" s="623"/>
      <c r="H19" s="623"/>
      <c r="I19" s="623"/>
      <c r="J19" s="623"/>
      <c r="K19" s="623"/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1031"/>
      <c r="W19" s="665"/>
      <c r="X19" s="536" t="s">
        <v>1959</v>
      </c>
      <c r="Y19" s="473"/>
      <c r="Z19" s="473"/>
      <c r="AA19" s="473"/>
      <c r="AB19" s="527"/>
      <c r="AC19" s="41" t="str">
        <f t="shared" si="2"/>
        <v/>
      </c>
      <c r="AD19" s="41" t="str">
        <f t="shared" si="5"/>
        <v/>
      </c>
      <c r="AE19" s="418">
        <v>0</v>
      </c>
      <c r="AF19" s="418">
        <f t="shared" si="6"/>
        <v>0</v>
      </c>
      <c r="AG19" s="418">
        <f t="shared" si="9"/>
        <v>0</v>
      </c>
      <c r="AH19" s="418">
        <f t="shared" si="15"/>
        <v>0</v>
      </c>
      <c r="AI19" s="418">
        <f t="shared" si="16"/>
        <v>0</v>
      </c>
      <c r="AJ19" s="418">
        <f t="shared" si="12"/>
        <v>0</v>
      </c>
      <c r="AK19" s="418">
        <f t="shared" si="13"/>
        <v>0</v>
      </c>
      <c r="AL19" s="418">
        <f t="shared" si="17"/>
        <v>0</v>
      </c>
      <c r="AM19" s="418">
        <f t="shared" si="3"/>
        <v>0</v>
      </c>
      <c r="AN19" s="418">
        <f t="shared" si="7"/>
        <v>0</v>
      </c>
      <c r="AO19" s="418">
        <f t="shared" si="8"/>
        <v>0</v>
      </c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</row>
    <row r="20" spans="1:61" s="37" customFormat="1" ht="15" customHeight="1" x14ac:dyDescent="0.2">
      <c r="A20" s="37" t="str">
        <f>IF(D20&lt;&gt;"",設定!$C$4,"")</f>
        <v/>
      </c>
      <c r="B20" s="37" t="str">
        <f>IF(COUNTA(E20:W20,Y20:AB20)&gt;0,設定!$D$4,"")</f>
        <v/>
      </c>
      <c r="C20" s="37" t="str">
        <f t="shared" si="4"/>
        <v/>
      </c>
      <c r="D20" s="517" t="str">
        <f>IF(COUNTA(E20:W20,Y20:AB20)&gt;0,設定!$D$4,"")</f>
        <v/>
      </c>
      <c r="E20" s="400"/>
      <c r="F20" s="617"/>
      <c r="G20" s="623"/>
      <c r="H20" s="623"/>
      <c r="I20" s="623"/>
      <c r="J20" s="623"/>
      <c r="K20" s="623"/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1031"/>
      <c r="W20" s="665"/>
      <c r="X20" s="536" t="s">
        <v>1959</v>
      </c>
      <c r="Y20" s="473"/>
      <c r="Z20" s="473"/>
      <c r="AA20" s="473"/>
      <c r="AB20" s="527"/>
      <c r="AC20" s="41" t="str">
        <f t="shared" si="2"/>
        <v/>
      </c>
      <c r="AD20" s="41" t="str">
        <f t="shared" si="5"/>
        <v/>
      </c>
      <c r="AE20" s="418">
        <v>0</v>
      </c>
      <c r="AF20" s="418">
        <f t="shared" si="6"/>
        <v>0</v>
      </c>
      <c r="AG20" s="418">
        <f t="shared" si="9"/>
        <v>0</v>
      </c>
      <c r="AH20" s="418">
        <f t="shared" si="15"/>
        <v>0</v>
      </c>
      <c r="AI20" s="418">
        <f t="shared" si="16"/>
        <v>0</v>
      </c>
      <c r="AJ20" s="418">
        <f t="shared" si="12"/>
        <v>0</v>
      </c>
      <c r="AK20" s="418">
        <f t="shared" si="13"/>
        <v>0</v>
      </c>
      <c r="AL20" s="418">
        <f t="shared" si="17"/>
        <v>0</v>
      </c>
      <c r="AM20" s="418">
        <f t="shared" si="3"/>
        <v>0</v>
      </c>
      <c r="AN20" s="418">
        <f t="shared" si="7"/>
        <v>0</v>
      </c>
      <c r="AO20" s="418">
        <f t="shared" si="8"/>
        <v>0</v>
      </c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</row>
    <row r="21" spans="1:61" s="37" customFormat="1" ht="15" customHeight="1" x14ac:dyDescent="0.2">
      <c r="A21" s="37" t="str">
        <f>IF(D21&lt;&gt;"",設定!$C$4,"")</f>
        <v/>
      </c>
      <c r="B21" s="37" t="str">
        <f>IF(COUNTA(E21:W21,Y21:AB21)&gt;0,設定!$D$4,"")</f>
        <v/>
      </c>
      <c r="C21" s="37" t="str">
        <f t="shared" si="4"/>
        <v/>
      </c>
      <c r="D21" s="517" t="str">
        <f>IF(COUNTA(E21:W21,Y21:AB21)&gt;0,設定!$D$4,"")</f>
        <v/>
      </c>
      <c r="E21" s="400"/>
      <c r="F21" s="617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1031"/>
      <c r="W21" s="665"/>
      <c r="X21" s="536" t="s">
        <v>1959</v>
      </c>
      <c r="Y21" s="473"/>
      <c r="Z21" s="473"/>
      <c r="AA21" s="473"/>
      <c r="AB21" s="527"/>
      <c r="AC21" s="41" t="str">
        <f t="shared" si="2"/>
        <v/>
      </c>
      <c r="AD21" s="41" t="str">
        <f t="shared" si="5"/>
        <v/>
      </c>
      <c r="AE21" s="418">
        <v>0</v>
      </c>
      <c r="AF21" s="418">
        <f t="shared" si="6"/>
        <v>0</v>
      </c>
      <c r="AG21" s="418">
        <f t="shared" si="9"/>
        <v>0</v>
      </c>
      <c r="AH21" s="418">
        <f t="shared" si="15"/>
        <v>0</v>
      </c>
      <c r="AI21" s="418">
        <f t="shared" si="16"/>
        <v>0</v>
      </c>
      <c r="AJ21" s="418">
        <f t="shared" si="12"/>
        <v>0</v>
      </c>
      <c r="AK21" s="418">
        <f t="shared" si="13"/>
        <v>0</v>
      </c>
      <c r="AL21" s="418">
        <f t="shared" si="17"/>
        <v>0</v>
      </c>
      <c r="AM21" s="418">
        <f t="shared" si="3"/>
        <v>0</v>
      </c>
      <c r="AN21" s="418">
        <f t="shared" si="7"/>
        <v>0</v>
      </c>
      <c r="AO21" s="418">
        <f t="shared" si="8"/>
        <v>0</v>
      </c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</row>
    <row r="22" spans="1:61" s="37" customFormat="1" ht="15" customHeight="1" x14ac:dyDescent="0.2">
      <c r="A22" s="37" t="str">
        <f>IF(D22&lt;&gt;"",設定!$C$4,"")</f>
        <v/>
      </c>
      <c r="B22" s="37" t="str">
        <f>IF(COUNTA(E22:W22,Y22:AB22)&gt;0,設定!$D$4,"")</f>
        <v/>
      </c>
      <c r="C22" s="37" t="str">
        <f t="shared" si="4"/>
        <v/>
      </c>
      <c r="D22" s="520" t="str">
        <f>IF(COUNTA(E22:W22,Y22:AB22)&gt;0,設定!$D$4,"")</f>
        <v/>
      </c>
      <c r="E22" s="403"/>
      <c r="F22" s="618"/>
      <c r="G22" s="627"/>
      <c r="H22" s="627"/>
      <c r="I22" s="627"/>
      <c r="J22" s="627"/>
      <c r="K22" s="627"/>
      <c r="L22" s="627"/>
      <c r="M22" s="627"/>
      <c r="N22" s="627"/>
      <c r="O22" s="627"/>
      <c r="P22" s="627"/>
      <c r="Q22" s="627"/>
      <c r="R22" s="627"/>
      <c r="S22" s="627"/>
      <c r="T22" s="627"/>
      <c r="U22" s="627"/>
      <c r="V22" s="1035"/>
      <c r="W22" s="668"/>
      <c r="X22" s="539" t="s">
        <v>1959</v>
      </c>
      <c r="Y22" s="476"/>
      <c r="Z22" s="476"/>
      <c r="AA22" s="476"/>
      <c r="AB22" s="530"/>
      <c r="AC22" s="41" t="str">
        <f t="shared" si="2"/>
        <v/>
      </c>
      <c r="AD22" s="41" t="str">
        <f t="shared" si="5"/>
        <v/>
      </c>
      <c r="AE22" s="418">
        <v>0</v>
      </c>
      <c r="AF22" s="418">
        <f t="shared" si="6"/>
        <v>0</v>
      </c>
      <c r="AG22" s="418">
        <f t="shared" si="9"/>
        <v>0</v>
      </c>
      <c r="AH22" s="418">
        <f t="shared" si="15"/>
        <v>0</v>
      </c>
      <c r="AI22" s="418">
        <f t="shared" si="16"/>
        <v>0</v>
      </c>
      <c r="AJ22" s="418">
        <f t="shared" si="12"/>
        <v>0</v>
      </c>
      <c r="AK22" s="418">
        <f t="shared" si="13"/>
        <v>0</v>
      </c>
      <c r="AL22" s="418">
        <f t="shared" si="17"/>
        <v>0</v>
      </c>
      <c r="AM22" s="418">
        <f t="shared" si="3"/>
        <v>0</v>
      </c>
      <c r="AN22" s="418">
        <f t="shared" si="7"/>
        <v>0</v>
      </c>
      <c r="AO22" s="418">
        <f t="shared" si="8"/>
        <v>0</v>
      </c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</row>
    <row r="23" spans="1:61" s="37" customFormat="1" ht="15" customHeight="1" x14ac:dyDescent="0.2">
      <c r="A23" s="37" t="str">
        <f>IF(D23&lt;&gt;"",設定!$C$4,"")</f>
        <v/>
      </c>
      <c r="B23" s="37" t="str">
        <f>IF(COUNTA(E23:W23,Y23:AB23)&gt;0,設定!$D$4,"")</f>
        <v/>
      </c>
      <c r="C23" s="37" t="str">
        <f t="shared" si="4"/>
        <v/>
      </c>
      <c r="D23" s="521" t="str">
        <f>IF(COUNTA(E23:W23,Y23:AB23)&gt;0,設定!$D$4,"")</f>
        <v/>
      </c>
      <c r="E23" s="402"/>
      <c r="F23" s="619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1034"/>
      <c r="W23" s="667"/>
      <c r="X23" s="538" t="s">
        <v>1959</v>
      </c>
      <c r="Y23" s="475"/>
      <c r="Z23" s="475"/>
      <c r="AA23" s="475"/>
      <c r="AB23" s="529"/>
      <c r="AC23" s="41" t="str">
        <f t="shared" si="2"/>
        <v/>
      </c>
      <c r="AD23" s="41" t="str">
        <f t="shared" si="5"/>
        <v/>
      </c>
      <c r="AE23" s="418">
        <v>0</v>
      </c>
      <c r="AF23" s="418">
        <f t="shared" si="6"/>
        <v>0</v>
      </c>
      <c r="AG23" s="418">
        <f t="shared" si="9"/>
        <v>0</v>
      </c>
      <c r="AH23" s="418">
        <f t="shared" si="15"/>
        <v>0</v>
      </c>
      <c r="AI23" s="418">
        <f t="shared" si="16"/>
        <v>0</v>
      </c>
      <c r="AJ23" s="418">
        <f t="shared" si="12"/>
        <v>0</v>
      </c>
      <c r="AK23" s="418">
        <f t="shared" si="13"/>
        <v>0</v>
      </c>
      <c r="AL23" s="418">
        <f t="shared" si="17"/>
        <v>0</v>
      </c>
      <c r="AM23" s="418">
        <f t="shared" si="3"/>
        <v>0</v>
      </c>
      <c r="AN23" s="418">
        <f t="shared" si="7"/>
        <v>0</v>
      </c>
      <c r="AO23" s="418">
        <f t="shared" si="8"/>
        <v>0</v>
      </c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</row>
    <row r="24" spans="1:61" s="37" customFormat="1" ht="15" customHeight="1" x14ac:dyDescent="0.2">
      <c r="A24" s="37" t="str">
        <f>IF(D24&lt;&gt;"",設定!$C$4,"")</f>
        <v/>
      </c>
      <c r="B24" s="37" t="str">
        <f>IF(COUNTA(E24:W24,Y24:AB24)&gt;0,設定!$D$4,"")</f>
        <v/>
      </c>
      <c r="C24" s="37" t="str">
        <f t="shared" si="4"/>
        <v/>
      </c>
      <c r="D24" s="517" t="str">
        <f>IF(COUNTA(E24:W24,Y24:AB24)&gt;0,設定!$D$4,"")</f>
        <v/>
      </c>
      <c r="E24" s="400"/>
      <c r="F24" s="617"/>
      <c r="G24" s="623"/>
      <c r="H24" s="623"/>
      <c r="I24" s="623"/>
      <c r="J24" s="623"/>
      <c r="K24" s="623"/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1031"/>
      <c r="W24" s="665"/>
      <c r="X24" s="536" t="s">
        <v>1959</v>
      </c>
      <c r="Y24" s="473"/>
      <c r="Z24" s="473"/>
      <c r="AA24" s="473"/>
      <c r="AB24" s="527"/>
      <c r="AC24" s="41" t="str">
        <f t="shared" si="2"/>
        <v/>
      </c>
      <c r="AD24" s="41" t="str">
        <f t="shared" si="5"/>
        <v/>
      </c>
      <c r="AE24" s="418">
        <v>0</v>
      </c>
      <c r="AF24" s="418">
        <f t="shared" si="6"/>
        <v>0</v>
      </c>
      <c r="AG24" s="418">
        <f t="shared" si="9"/>
        <v>0</v>
      </c>
      <c r="AH24" s="418">
        <f t="shared" si="15"/>
        <v>0</v>
      </c>
      <c r="AI24" s="418">
        <f t="shared" si="16"/>
        <v>0</v>
      </c>
      <c r="AJ24" s="418">
        <f t="shared" si="12"/>
        <v>0</v>
      </c>
      <c r="AK24" s="418">
        <f t="shared" si="13"/>
        <v>0</v>
      </c>
      <c r="AL24" s="418">
        <f t="shared" si="17"/>
        <v>0</v>
      </c>
      <c r="AM24" s="418">
        <f t="shared" si="3"/>
        <v>0</v>
      </c>
      <c r="AN24" s="418">
        <f t="shared" si="7"/>
        <v>0</v>
      </c>
      <c r="AO24" s="418">
        <f t="shared" si="8"/>
        <v>0</v>
      </c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</row>
    <row r="25" spans="1:61" s="37" customFormat="1" ht="15" customHeight="1" x14ac:dyDescent="0.2">
      <c r="A25" s="37" t="str">
        <f>IF(D25&lt;&gt;"",設定!$C$4,"")</f>
        <v/>
      </c>
      <c r="B25" s="37" t="str">
        <f>IF(COUNTA(E25:W25,Y25:AB25)&gt;0,設定!$D$4,"")</f>
        <v/>
      </c>
      <c r="C25" s="37" t="str">
        <f t="shared" si="4"/>
        <v/>
      </c>
      <c r="D25" s="517" t="str">
        <f>IF(COUNTA(E25:W25,Y25:AB25)&gt;0,設定!$D$4,"")</f>
        <v/>
      </c>
      <c r="E25" s="400"/>
      <c r="F25" s="617"/>
      <c r="G25" s="623"/>
      <c r="H25" s="623"/>
      <c r="I25" s="623"/>
      <c r="J25" s="623"/>
      <c r="K25" s="623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1031"/>
      <c r="W25" s="665"/>
      <c r="X25" s="536" t="s">
        <v>1959</v>
      </c>
      <c r="Y25" s="473"/>
      <c r="Z25" s="473"/>
      <c r="AA25" s="473"/>
      <c r="AB25" s="527"/>
      <c r="AC25" s="41" t="str">
        <f t="shared" si="2"/>
        <v/>
      </c>
      <c r="AD25" s="41" t="str">
        <f t="shared" si="5"/>
        <v/>
      </c>
      <c r="AE25" s="418">
        <v>0</v>
      </c>
      <c r="AF25" s="418">
        <f t="shared" si="6"/>
        <v>0</v>
      </c>
      <c r="AG25" s="418">
        <f t="shared" si="9"/>
        <v>0</v>
      </c>
      <c r="AH25" s="418">
        <f t="shared" si="15"/>
        <v>0</v>
      </c>
      <c r="AI25" s="418">
        <f t="shared" si="16"/>
        <v>0</v>
      </c>
      <c r="AJ25" s="418">
        <f t="shared" si="12"/>
        <v>0</v>
      </c>
      <c r="AK25" s="418">
        <f t="shared" si="13"/>
        <v>0</v>
      </c>
      <c r="AL25" s="418">
        <f t="shared" si="17"/>
        <v>0</v>
      </c>
      <c r="AM25" s="418">
        <f t="shared" si="3"/>
        <v>0</v>
      </c>
      <c r="AN25" s="418">
        <f t="shared" si="7"/>
        <v>0</v>
      </c>
      <c r="AO25" s="418">
        <f t="shared" si="8"/>
        <v>0</v>
      </c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</row>
    <row r="26" spans="1:61" s="37" customFormat="1" ht="15" customHeight="1" x14ac:dyDescent="0.2">
      <c r="A26" s="37" t="str">
        <f>IF(D26&lt;&gt;"",設定!$C$4,"")</f>
        <v/>
      </c>
      <c r="B26" s="37" t="str">
        <f>IF(COUNTA(E26:W26,Y26:AB26)&gt;0,設定!$D$4,"")</f>
        <v/>
      </c>
      <c r="C26" s="37" t="str">
        <f t="shared" si="4"/>
        <v/>
      </c>
      <c r="D26" s="517" t="str">
        <f>IF(COUNTA(E26:W26,Y26:AB26)&gt;0,設定!$D$4,"")</f>
        <v/>
      </c>
      <c r="E26" s="400"/>
      <c r="F26" s="617"/>
      <c r="G26" s="623"/>
      <c r="H26" s="623"/>
      <c r="I26" s="623"/>
      <c r="J26" s="623"/>
      <c r="K26" s="623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1031"/>
      <c r="W26" s="665"/>
      <c r="X26" s="536" t="s">
        <v>1959</v>
      </c>
      <c r="Y26" s="473"/>
      <c r="Z26" s="473"/>
      <c r="AA26" s="473"/>
      <c r="AB26" s="527"/>
      <c r="AC26" s="41" t="str">
        <f t="shared" si="2"/>
        <v/>
      </c>
      <c r="AD26" s="41" t="str">
        <f t="shared" si="5"/>
        <v/>
      </c>
      <c r="AE26" s="418">
        <v>0</v>
      </c>
      <c r="AF26" s="418">
        <f t="shared" si="6"/>
        <v>0</v>
      </c>
      <c r="AG26" s="418">
        <f t="shared" si="9"/>
        <v>0</v>
      </c>
      <c r="AH26" s="418">
        <f t="shared" si="15"/>
        <v>0</v>
      </c>
      <c r="AI26" s="418">
        <f t="shared" si="16"/>
        <v>0</v>
      </c>
      <c r="AJ26" s="418">
        <f t="shared" si="12"/>
        <v>0</v>
      </c>
      <c r="AK26" s="418">
        <f t="shared" si="13"/>
        <v>0</v>
      </c>
      <c r="AL26" s="418">
        <f t="shared" si="17"/>
        <v>0</v>
      </c>
      <c r="AM26" s="418">
        <f t="shared" si="3"/>
        <v>0</v>
      </c>
      <c r="AN26" s="418">
        <f t="shared" si="7"/>
        <v>0</v>
      </c>
      <c r="AO26" s="418">
        <f t="shared" si="8"/>
        <v>0</v>
      </c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</row>
    <row r="27" spans="1:61" s="37" customFormat="1" ht="15" customHeight="1" x14ac:dyDescent="0.2">
      <c r="A27" s="37" t="str">
        <f>IF(D27&lt;&gt;"",設定!$C$4,"")</f>
        <v/>
      </c>
      <c r="B27" s="37" t="str">
        <f>IF(COUNTA(E27:W27,Y27:AB27)&gt;0,設定!$D$4,"")</f>
        <v/>
      </c>
      <c r="C27" s="37" t="str">
        <f t="shared" si="4"/>
        <v/>
      </c>
      <c r="D27" s="518" t="str">
        <f>IF(COUNTA(E27:W27,Y27:AB27)&gt;0,設定!$D$4,"")</f>
        <v/>
      </c>
      <c r="E27" s="403"/>
      <c r="F27" s="620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1035"/>
      <c r="W27" s="668"/>
      <c r="X27" s="539" t="s">
        <v>1959</v>
      </c>
      <c r="Y27" s="476"/>
      <c r="Z27" s="476"/>
      <c r="AA27" s="476"/>
      <c r="AB27" s="530"/>
      <c r="AC27" s="41" t="str">
        <f t="shared" si="2"/>
        <v/>
      </c>
      <c r="AD27" s="41" t="str">
        <f t="shared" si="5"/>
        <v/>
      </c>
      <c r="AE27" s="418">
        <v>0</v>
      </c>
      <c r="AF27" s="418">
        <f t="shared" si="6"/>
        <v>0</v>
      </c>
      <c r="AG27" s="418">
        <f t="shared" si="9"/>
        <v>0</v>
      </c>
      <c r="AH27" s="418">
        <f t="shared" si="15"/>
        <v>0</v>
      </c>
      <c r="AI27" s="418">
        <f t="shared" si="16"/>
        <v>0</v>
      </c>
      <c r="AJ27" s="418">
        <f t="shared" si="12"/>
        <v>0</v>
      </c>
      <c r="AK27" s="418">
        <f t="shared" si="13"/>
        <v>0</v>
      </c>
      <c r="AL27" s="418">
        <f t="shared" si="17"/>
        <v>0</v>
      </c>
      <c r="AM27" s="418">
        <f t="shared" si="3"/>
        <v>0</v>
      </c>
      <c r="AN27" s="418">
        <f t="shared" si="7"/>
        <v>0</v>
      </c>
      <c r="AO27" s="418">
        <f t="shared" si="8"/>
        <v>0</v>
      </c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</row>
    <row r="28" spans="1:61" s="37" customFormat="1" ht="15" customHeight="1" x14ac:dyDescent="0.2">
      <c r="A28" s="37" t="str">
        <f>IF(D28&lt;&gt;"",設定!$C$4,"")</f>
        <v/>
      </c>
      <c r="B28" s="37" t="str">
        <f>IF(COUNTA(E28:W28,Y28:AB28)&gt;0,設定!$D$4,"")</f>
        <v/>
      </c>
      <c r="C28" s="37" t="str">
        <f t="shared" si="4"/>
        <v/>
      </c>
      <c r="D28" s="519" t="str">
        <f>IF(COUNTA(E28:W28,Y28:AB28)&gt;0,設定!$D$4,"")</f>
        <v/>
      </c>
      <c r="E28" s="402"/>
      <c r="F28" s="621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1034"/>
      <c r="W28" s="667"/>
      <c r="X28" s="538" t="s">
        <v>1959</v>
      </c>
      <c r="Y28" s="475"/>
      <c r="Z28" s="475"/>
      <c r="AA28" s="475"/>
      <c r="AB28" s="529"/>
      <c r="AC28" s="41" t="str">
        <f t="shared" si="2"/>
        <v/>
      </c>
      <c r="AD28" s="41" t="str">
        <f t="shared" si="5"/>
        <v/>
      </c>
      <c r="AE28" s="418">
        <v>0</v>
      </c>
      <c r="AF28" s="418">
        <f t="shared" si="6"/>
        <v>0</v>
      </c>
      <c r="AG28" s="418">
        <f t="shared" si="9"/>
        <v>0</v>
      </c>
      <c r="AH28" s="418">
        <f t="shared" si="10"/>
        <v>0</v>
      </c>
      <c r="AI28" s="418">
        <f t="shared" si="11"/>
        <v>0</v>
      </c>
      <c r="AJ28" s="418">
        <f t="shared" si="12"/>
        <v>0</v>
      </c>
      <c r="AK28" s="418">
        <f t="shared" si="13"/>
        <v>0</v>
      </c>
      <c r="AL28" s="418">
        <f t="shared" si="14"/>
        <v>0</v>
      </c>
      <c r="AM28" s="418">
        <f t="shared" si="3"/>
        <v>0</v>
      </c>
      <c r="AN28" s="418">
        <f t="shared" si="7"/>
        <v>0</v>
      </c>
      <c r="AO28" s="418">
        <f t="shared" si="8"/>
        <v>0</v>
      </c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</row>
    <row r="29" spans="1:61" s="37" customFormat="1" ht="15" customHeight="1" x14ac:dyDescent="0.2">
      <c r="A29" s="37" t="str">
        <f>IF(D29&lt;&gt;"",設定!$C$4,"")</f>
        <v/>
      </c>
      <c r="B29" s="37" t="str">
        <f>IF(COUNTA(E29:W29,Y29:AB29)&gt;0,設定!$D$4,"")</f>
        <v/>
      </c>
      <c r="C29" s="37" t="str">
        <f t="shared" si="4"/>
        <v/>
      </c>
      <c r="D29" s="517" t="str">
        <f>IF(COUNTA(E29:W29,Y29:AB29)&gt;0,設定!$D$4,"")</f>
        <v/>
      </c>
      <c r="E29" s="400"/>
      <c r="F29" s="617"/>
      <c r="G29" s="623"/>
      <c r="H29" s="623"/>
      <c r="I29" s="623"/>
      <c r="J29" s="623"/>
      <c r="K29" s="623"/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1031"/>
      <c r="W29" s="665"/>
      <c r="X29" s="536" t="s">
        <v>1959</v>
      </c>
      <c r="Y29" s="473"/>
      <c r="Z29" s="473"/>
      <c r="AA29" s="473"/>
      <c r="AB29" s="527"/>
      <c r="AC29" s="41" t="str">
        <f t="shared" si="2"/>
        <v/>
      </c>
      <c r="AD29" s="41" t="str">
        <f t="shared" si="5"/>
        <v/>
      </c>
      <c r="AE29" s="418">
        <v>0</v>
      </c>
      <c r="AF29" s="418">
        <f t="shared" si="6"/>
        <v>0</v>
      </c>
      <c r="AG29" s="418">
        <f t="shared" si="9"/>
        <v>0</v>
      </c>
      <c r="AH29" s="418">
        <f t="shared" si="10"/>
        <v>0</v>
      </c>
      <c r="AI29" s="418">
        <f t="shared" si="11"/>
        <v>0</v>
      </c>
      <c r="AJ29" s="418">
        <f t="shared" si="12"/>
        <v>0</v>
      </c>
      <c r="AK29" s="418">
        <f t="shared" si="13"/>
        <v>0</v>
      </c>
      <c r="AL29" s="418">
        <f t="shared" si="14"/>
        <v>0</v>
      </c>
      <c r="AM29" s="418">
        <f t="shared" si="3"/>
        <v>0</v>
      </c>
      <c r="AN29" s="418">
        <f t="shared" si="7"/>
        <v>0</v>
      </c>
      <c r="AO29" s="418">
        <f t="shared" si="8"/>
        <v>0</v>
      </c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</row>
    <row r="30" spans="1:61" s="37" customFormat="1" ht="15" customHeight="1" x14ac:dyDescent="0.2">
      <c r="A30" s="37" t="str">
        <f>IF(D30&lt;&gt;"",設定!$C$4,"")</f>
        <v/>
      </c>
      <c r="B30" s="37" t="str">
        <f>IF(COUNTA(E30:W30,Y30:AB30)&gt;0,設定!$D$4,"")</f>
        <v/>
      </c>
      <c r="C30" s="37" t="str">
        <f t="shared" si="4"/>
        <v/>
      </c>
      <c r="D30" s="517" t="str">
        <f>IF(COUNTA(E30:W30,Y30:AB30)&gt;0,設定!$D$4,"")</f>
        <v/>
      </c>
      <c r="E30" s="400"/>
      <c r="F30" s="617"/>
      <c r="G30" s="623"/>
      <c r="H30" s="623"/>
      <c r="I30" s="623"/>
      <c r="J30" s="623"/>
      <c r="K30" s="623"/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1031"/>
      <c r="W30" s="665"/>
      <c r="X30" s="536" t="s">
        <v>1959</v>
      </c>
      <c r="Y30" s="473"/>
      <c r="Z30" s="473"/>
      <c r="AA30" s="473"/>
      <c r="AB30" s="527"/>
      <c r="AC30" s="41" t="str">
        <f t="shared" si="2"/>
        <v/>
      </c>
      <c r="AD30" s="41" t="str">
        <f t="shared" si="5"/>
        <v/>
      </c>
      <c r="AE30" s="418">
        <v>0</v>
      </c>
      <c r="AF30" s="418">
        <f t="shared" si="6"/>
        <v>0</v>
      </c>
      <c r="AG30" s="418">
        <f t="shared" si="9"/>
        <v>0</v>
      </c>
      <c r="AH30" s="418">
        <f t="shared" si="10"/>
        <v>0</v>
      </c>
      <c r="AI30" s="418">
        <f t="shared" si="11"/>
        <v>0</v>
      </c>
      <c r="AJ30" s="418">
        <f t="shared" si="12"/>
        <v>0</v>
      </c>
      <c r="AK30" s="418">
        <f t="shared" si="13"/>
        <v>0</v>
      </c>
      <c r="AL30" s="418">
        <f t="shared" si="14"/>
        <v>0</v>
      </c>
      <c r="AM30" s="418">
        <f t="shared" si="3"/>
        <v>0</v>
      </c>
      <c r="AN30" s="418">
        <f t="shared" si="7"/>
        <v>0</v>
      </c>
      <c r="AO30" s="418">
        <f t="shared" si="8"/>
        <v>0</v>
      </c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</row>
    <row r="31" spans="1:61" s="37" customFormat="1" ht="15" customHeight="1" x14ac:dyDescent="0.2">
      <c r="A31" s="37" t="str">
        <f>IF(D31&lt;&gt;"",設定!$C$4,"")</f>
        <v/>
      </c>
      <c r="B31" s="37" t="str">
        <f>IF(COUNTA(E31:W31,Y31:AB31)&gt;0,設定!$D$4,"")</f>
        <v/>
      </c>
      <c r="C31" s="37" t="str">
        <f t="shared" si="4"/>
        <v/>
      </c>
      <c r="D31" s="517" t="str">
        <f>IF(COUNTA(E31:W31,Y31:AB31)&gt;0,設定!$D$4,"")</f>
        <v/>
      </c>
      <c r="E31" s="400"/>
      <c r="F31" s="617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1031"/>
      <c r="W31" s="665"/>
      <c r="X31" s="536" t="s">
        <v>1959</v>
      </c>
      <c r="Y31" s="473"/>
      <c r="Z31" s="473"/>
      <c r="AA31" s="473"/>
      <c r="AB31" s="527"/>
      <c r="AC31" s="41" t="str">
        <f t="shared" si="2"/>
        <v/>
      </c>
      <c r="AD31" s="41" t="str">
        <f t="shared" si="5"/>
        <v/>
      </c>
      <c r="AE31" s="418">
        <v>0</v>
      </c>
      <c r="AF31" s="418">
        <f t="shared" si="6"/>
        <v>0</v>
      </c>
      <c r="AG31" s="418">
        <f t="shared" si="9"/>
        <v>0</v>
      </c>
      <c r="AH31" s="418">
        <f t="shared" si="10"/>
        <v>0</v>
      </c>
      <c r="AI31" s="418">
        <f t="shared" si="11"/>
        <v>0</v>
      </c>
      <c r="AJ31" s="418">
        <f t="shared" si="12"/>
        <v>0</v>
      </c>
      <c r="AK31" s="418">
        <f t="shared" si="13"/>
        <v>0</v>
      </c>
      <c r="AL31" s="418">
        <f t="shared" si="14"/>
        <v>0</v>
      </c>
      <c r="AM31" s="418">
        <f t="shared" si="3"/>
        <v>0</v>
      </c>
      <c r="AN31" s="418">
        <f t="shared" si="7"/>
        <v>0</v>
      </c>
      <c r="AO31" s="418">
        <f t="shared" si="8"/>
        <v>0</v>
      </c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</row>
    <row r="32" spans="1:61" s="37" customFormat="1" ht="15" customHeight="1" x14ac:dyDescent="0.2">
      <c r="A32" s="37" t="str">
        <f>IF(D32&lt;&gt;"",設定!$C$4,"")</f>
        <v/>
      </c>
      <c r="B32" s="37" t="str">
        <f>IF(COUNTA(E32:W32,Y32:AB32)&gt;0,設定!$D$4,"")</f>
        <v/>
      </c>
      <c r="C32" s="37" t="str">
        <f t="shared" si="4"/>
        <v/>
      </c>
      <c r="D32" s="520" t="str">
        <f>IF(COUNTA(E32:W32,Y32:AB32)&gt;0,設定!$D$4,"")</f>
        <v/>
      </c>
      <c r="E32" s="403"/>
      <c r="F32" s="618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1035"/>
      <c r="W32" s="668"/>
      <c r="X32" s="539" t="s">
        <v>1959</v>
      </c>
      <c r="Y32" s="476"/>
      <c r="Z32" s="476"/>
      <c r="AA32" s="476"/>
      <c r="AB32" s="530"/>
      <c r="AC32" s="41" t="str">
        <f t="shared" si="2"/>
        <v/>
      </c>
      <c r="AD32" s="41" t="str">
        <f t="shared" si="5"/>
        <v/>
      </c>
      <c r="AE32" s="418">
        <v>0</v>
      </c>
      <c r="AF32" s="418">
        <f t="shared" si="6"/>
        <v>0</v>
      </c>
      <c r="AG32" s="418">
        <f t="shared" si="9"/>
        <v>0</v>
      </c>
      <c r="AH32" s="418">
        <f t="shared" si="10"/>
        <v>0</v>
      </c>
      <c r="AI32" s="418">
        <f t="shared" si="11"/>
        <v>0</v>
      </c>
      <c r="AJ32" s="418">
        <f t="shared" si="12"/>
        <v>0</v>
      </c>
      <c r="AK32" s="418">
        <f t="shared" si="13"/>
        <v>0</v>
      </c>
      <c r="AL32" s="418">
        <f t="shared" si="14"/>
        <v>0</v>
      </c>
      <c r="AM32" s="418">
        <f t="shared" si="3"/>
        <v>0</v>
      </c>
      <c r="AN32" s="418">
        <f t="shared" si="7"/>
        <v>0</v>
      </c>
      <c r="AO32" s="418">
        <f t="shared" si="8"/>
        <v>0</v>
      </c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</row>
    <row r="33" spans="1:62" s="37" customFormat="1" ht="15" customHeight="1" x14ac:dyDescent="0.2">
      <c r="A33" s="37" t="str">
        <f>IF(D33&lt;&gt;"",設定!$C$4,"")</f>
        <v/>
      </c>
      <c r="B33" s="37" t="str">
        <f>IF(COUNTA(E33:W33,Y33:AB33)&gt;0,設定!$D$4,"")</f>
        <v/>
      </c>
      <c r="C33" s="37" t="str">
        <f t="shared" si="4"/>
        <v/>
      </c>
      <c r="D33" s="521" t="str">
        <f>IF(COUNTA(E33:W33,Y33:AB33)&gt;0,設定!$D$4,"")</f>
        <v/>
      </c>
      <c r="E33" s="402"/>
      <c r="F33" s="619"/>
      <c r="G33" s="628"/>
      <c r="H33" s="628"/>
      <c r="I33" s="628"/>
      <c r="J33" s="628"/>
      <c r="K33" s="628"/>
      <c r="L33" s="628"/>
      <c r="M33" s="628"/>
      <c r="N33" s="628"/>
      <c r="O33" s="628"/>
      <c r="P33" s="628"/>
      <c r="Q33" s="628"/>
      <c r="R33" s="628"/>
      <c r="S33" s="628"/>
      <c r="T33" s="628"/>
      <c r="U33" s="628"/>
      <c r="V33" s="1034"/>
      <c r="W33" s="667"/>
      <c r="X33" s="538" t="s">
        <v>1959</v>
      </c>
      <c r="Y33" s="475"/>
      <c r="Z33" s="475"/>
      <c r="AA33" s="475"/>
      <c r="AB33" s="529"/>
      <c r="AC33" s="41" t="str">
        <f t="shared" si="2"/>
        <v/>
      </c>
      <c r="AD33" s="41" t="str">
        <f t="shared" si="5"/>
        <v/>
      </c>
      <c r="AE33" s="418">
        <v>0</v>
      </c>
      <c r="AF33" s="418">
        <f t="shared" si="6"/>
        <v>0</v>
      </c>
      <c r="AG33" s="418">
        <f t="shared" si="9"/>
        <v>0</v>
      </c>
      <c r="AH33" s="418">
        <f t="shared" si="10"/>
        <v>0</v>
      </c>
      <c r="AI33" s="418">
        <f t="shared" si="11"/>
        <v>0</v>
      </c>
      <c r="AJ33" s="418">
        <f t="shared" si="12"/>
        <v>0</v>
      </c>
      <c r="AK33" s="418">
        <f t="shared" si="13"/>
        <v>0</v>
      </c>
      <c r="AL33" s="418">
        <f t="shared" si="14"/>
        <v>0</v>
      </c>
      <c r="AM33" s="418">
        <f t="shared" si="3"/>
        <v>0</v>
      </c>
      <c r="AN33" s="418">
        <f t="shared" si="7"/>
        <v>0</v>
      </c>
      <c r="AO33" s="418">
        <f t="shared" si="8"/>
        <v>0</v>
      </c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</row>
    <row r="34" spans="1:62" s="37" customFormat="1" ht="15" customHeight="1" x14ac:dyDescent="0.2">
      <c r="A34" s="37" t="str">
        <f>IF(D34&lt;&gt;"",設定!$C$4,"")</f>
        <v/>
      </c>
      <c r="B34" s="37" t="str">
        <f>IF(COUNTA(E34:W34,Y34:AB34)&gt;0,設定!$D$4,"")</f>
        <v/>
      </c>
      <c r="C34" s="37" t="str">
        <f t="shared" si="4"/>
        <v/>
      </c>
      <c r="D34" s="517" t="str">
        <f>IF(COUNTA(E34:W34,Y34:AB34)&gt;0,設定!$D$4,"")</f>
        <v/>
      </c>
      <c r="E34" s="400"/>
      <c r="F34" s="617"/>
      <c r="G34" s="623"/>
      <c r="H34" s="623"/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1031"/>
      <c r="W34" s="665"/>
      <c r="X34" s="536" t="s">
        <v>1959</v>
      </c>
      <c r="Y34" s="473"/>
      <c r="Z34" s="473"/>
      <c r="AA34" s="473"/>
      <c r="AB34" s="527"/>
      <c r="AC34" s="41" t="str">
        <f t="shared" si="2"/>
        <v/>
      </c>
      <c r="AD34" s="41" t="str">
        <f t="shared" si="5"/>
        <v/>
      </c>
      <c r="AE34" s="418">
        <v>0</v>
      </c>
      <c r="AF34" s="418">
        <f t="shared" si="6"/>
        <v>0</v>
      </c>
      <c r="AG34" s="418">
        <f t="shared" si="9"/>
        <v>0</v>
      </c>
      <c r="AH34" s="418">
        <f t="shared" si="10"/>
        <v>0</v>
      </c>
      <c r="AI34" s="418">
        <f t="shared" si="11"/>
        <v>0</v>
      </c>
      <c r="AJ34" s="418">
        <f t="shared" si="12"/>
        <v>0</v>
      </c>
      <c r="AK34" s="418">
        <f t="shared" si="13"/>
        <v>0</v>
      </c>
      <c r="AL34" s="418">
        <f t="shared" si="14"/>
        <v>0</v>
      </c>
      <c r="AM34" s="418">
        <f t="shared" si="3"/>
        <v>0</v>
      </c>
      <c r="AN34" s="418">
        <f t="shared" si="7"/>
        <v>0</v>
      </c>
      <c r="AO34" s="418">
        <f t="shared" si="8"/>
        <v>0</v>
      </c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</row>
    <row r="35" spans="1:62" s="37" customFormat="1" ht="15" customHeight="1" x14ac:dyDescent="0.2">
      <c r="A35" s="37" t="str">
        <f>IF(D35&lt;&gt;"",設定!$C$4,"")</f>
        <v/>
      </c>
      <c r="B35" s="37" t="str">
        <f>IF(COUNTA(E35:W35,Y35:AB35)&gt;0,設定!$D$4,"")</f>
        <v/>
      </c>
      <c r="C35" s="37" t="str">
        <f t="shared" si="4"/>
        <v/>
      </c>
      <c r="D35" s="517" t="str">
        <f>IF(COUNTA(E35:W35,Y35:AB35)&gt;0,設定!$D$4,"")</f>
        <v/>
      </c>
      <c r="E35" s="400"/>
      <c r="F35" s="617"/>
      <c r="G35" s="623"/>
      <c r="H35" s="623"/>
      <c r="I35" s="623"/>
      <c r="J35" s="623"/>
      <c r="K35" s="623"/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1031"/>
      <c r="W35" s="665"/>
      <c r="X35" s="536" t="s">
        <v>1959</v>
      </c>
      <c r="Y35" s="473"/>
      <c r="Z35" s="473"/>
      <c r="AA35" s="473"/>
      <c r="AB35" s="527"/>
      <c r="AC35" s="41" t="str">
        <f t="shared" si="2"/>
        <v/>
      </c>
      <c r="AD35" s="41" t="str">
        <f t="shared" si="5"/>
        <v/>
      </c>
      <c r="AE35" s="418">
        <v>0</v>
      </c>
      <c r="AF35" s="418">
        <f t="shared" si="6"/>
        <v>0</v>
      </c>
      <c r="AG35" s="418">
        <f t="shared" si="9"/>
        <v>0</v>
      </c>
      <c r="AH35" s="418">
        <f t="shared" si="10"/>
        <v>0</v>
      </c>
      <c r="AI35" s="418">
        <f t="shared" si="11"/>
        <v>0</v>
      </c>
      <c r="AJ35" s="418">
        <f t="shared" si="12"/>
        <v>0</v>
      </c>
      <c r="AK35" s="418">
        <f t="shared" si="13"/>
        <v>0</v>
      </c>
      <c r="AL35" s="418">
        <f t="shared" si="14"/>
        <v>0</v>
      </c>
      <c r="AM35" s="418">
        <f t="shared" si="3"/>
        <v>0</v>
      </c>
      <c r="AN35" s="418">
        <f t="shared" si="7"/>
        <v>0</v>
      </c>
      <c r="AO35" s="418">
        <f t="shared" si="8"/>
        <v>0</v>
      </c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</row>
    <row r="36" spans="1:62" s="37" customFormat="1" ht="15" customHeight="1" x14ac:dyDescent="0.2">
      <c r="A36" s="37" t="str">
        <f>IF(D36&lt;&gt;"",設定!$C$4,"")</f>
        <v/>
      </c>
      <c r="B36" s="37" t="str">
        <f>IF(COUNTA(E36:W36,Y36:AB36)&gt;0,設定!$D$4,"")</f>
        <v/>
      </c>
      <c r="C36" s="37" t="str">
        <f t="shared" si="4"/>
        <v/>
      </c>
      <c r="D36" s="517" t="str">
        <f>IF(COUNTA(E36:W36,Y36:AB36)&gt;0,設定!$D$4,"")</f>
        <v/>
      </c>
      <c r="E36" s="400"/>
      <c r="F36" s="617"/>
      <c r="G36" s="623"/>
      <c r="H36" s="623"/>
      <c r="I36" s="623"/>
      <c r="J36" s="623"/>
      <c r="K36" s="623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1031"/>
      <c r="W36" s="665"/>
      <c r="X36" s="536" t="s">
        <v>1959</v>
      </c>
      <c r="Y36" s="473"/>
      <c r="Z36" s="473"/>
      <c r="AA36" s="473"/>
      <c r="AB36" s="527"/>
      <c r="AC36" s="41" t="str">
        <f t="shared" si="2"/>
        <v/>
      </c>
      <c r="AD36" s="41" t="str">
        <f t="shared" si="5"/>
        <v/>
      </c>
      <c r="AE36" s="418">
        <v>0</v>
      </c>
      <c r="AF36" s="418">
        <f t="shared" si="6"/>
        <v>0</v>
      </c>
      <c r="AG36" s="418">
        <f t="shared" si="9"/>
        <v>0</v>
      </c>
      <c r="AH36" s="418">
        <f t="shared" si="10"/>
        <v>0</v>
      </c>
      <c r="AI36" s="418">
        <f t="shared" si="11"/>
        <v>0</v>
      </c>
      <c r="AJ36" s="418">
        <f t="shared" si="12"/>
        <v>0</v>
      </c>
      <c r="AK36" s="418">
        <f t="shared" si="13"/>
        <v>0</v>
      </c>
      <c r="AL36" s="418">
        <f t="shared" si="14"/>
        <v>0</v>
      </c>
      <c r="AM36" s="418">
        <f t="shared" si="3"/>
        <v>0</v>
      </c>
      <c r="AN36" s="418">
        <f t="shared" si="7"/>
        <v>0</v>
      </c>
      <c r="AO36" s="418">
        <f t="shared" si="8"/>
        <v>0</v>
      </c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</row>
    <row r="37" spans="1:62" s="37" customFormat="1" ht="15" customHeight="1" x14ac:dyDescent="0.2">
      <c r="A37" s="37" t="str">
        <f>IF(D37&lt;&gt;"",設定!$C$4,"")</f>
        <v/>
      </c>
      <c r="B37" s="37" t="str">
        <f>IF(COUNTA(E37:W37,Y37:AB37)&gt;0,設定!$D$4,"")</f>
        <v/>
      </c>
      <c r="C37" s="37" t="str">
        <f t="shared" si="4"/>
        <v/>
      </c>
      <c r="D37" s="518" t="str">
        <f>IF(COUNTA(E37:W37,Y37:AB37)&gt;0,設定!$D$4,"")</f>
        <v/>
      </c>
      <c r="E37" s="403"/>
      <c r="F37" s="620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1035"/>
      <c r="W37" s="668"/>
      <c r="X37" s="539" t="s">
        <v>1959</v>
      </c>
      <c r="Y37" s="476"/>
      <c r="Z37" s="476"/>
      <c r="AA37" s="476"/>
      <c r="AB37" s="530"/>
      <c r="AC37" s="41" t="str">
        <f t="shared" si="2"/>
        <v/>
      </c>
      <c r="AD37" s="41" t="str">
        <f t="shared" si="5"/>
        <v/>
      </c>
      <c r="AE37" s="418">
        <v>0</v>
      </c>
      <c r="AF37" s="418">
        <f t="shared" si="6"/>
        <v>0</v>
      </c>
      <c r="AG37" s="418">
        <f t="shared" si="9"/>
        <v>0</v>
      </c>
      <c r="AH37" s="418">
        <f t="shared" si="10"/>
        <v>0</v>
      </c>
      <c r="AI37" s="418">
        <f t="shared" si="11"/>
        <v>0</v>
      </c>
      <c r="AJ37" s="418">
        <f t="shared" si="12"/>
        <v>0</v>
      </c>
      <c r="AK37" s="418">
        <f t="shared" si="13"/>
        <v>0</v>
      </c>
      <c r="AL37" s="418">
        <f t="shared" si="14"/>
        <v>0</v>
      </c>
      <c r="AM37" s="418">
        <f t="shared" si="3"/>
        <v>0</v>
      </c>
      <c r="AN37" s="418">
        <f t="shared" si="7"/>
        <v>0</v>
      </c>
      <c r="AO37" s="418">
        <f t="shared" si="8"/>
        <v>0</v>
      </c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</row>
    <row r="38" spans="1:62" s="37" customFormat="1" ht="15" customHeight="1" x14ac:dyDescent="0.2">
      <c r="A38" s="37" t="str">
        <f>IF(D38&lt;&gt;"",設定!$C$4,"")</f>
        <v/>
      </c>
      <c r="B38" s="37" t="str">
        <f>IF(COUNTA(E38:W38,Y38:AB38)&gt;0,設定!$D$4,"")</f>
        <v/>
      </c>
      <c r="C38" s="37" t="str">
        <f t="shared" si="4"/>
        <v/>
      </c>
      <c r="D38" s="519" t="str">
        <f>IF(COUNTA(E38:W38,Y38:AB38)&gt;0,設定!$D$4,"")</f>
        <v/>
      </c>
      <c r="E38" s="404"/>
      <c r="F38" s="621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1036"/>
      <c r="W38" s="669"/>
      <c r="X38" s="540" t="s">
        <v>1959</v>
      </c>
      <c r="Y38" s="477"/>
      <c r="Z38" s="477"/>
      <c r="AA38" s="477"/>
      <c r="AB38" s="531"/>
      <c r="AC38" s="41" t="str">
        <f t="shared" si="2"/>
        <v/>
      </c>
      <c r="AD38" s="41" t="str">
        <f t="shared" si="5"/>
        <v/>
      </c>
      <c r="AE38" s="418">
        <v>0</v>
      </c>
      <c r="AF38" s="418">
        <f t="shared" si="6"/>
        <v>0</v>
      </c>
      <c r="AG38" s="418">
        <f t="shared" si="9"/>
        <v>0</v>
      </c>
      <c r="AH38" s="418">
        <f t="shared" si="10"/>
        <v>0</v>
      </c>
      <c r="AI38" s="418">
        <f t="shared" si="11"/>
        <v>0</v>
      </c>
      <c r="AJ38" s="418">
        <f t="shared" si="12"/>
        <v>0</v>
      </c>
      <c r="AK38" s="418">
        <f t="shared" si="13"/>
        <v>0</v>
      </c>
      <c r="AL38" s="418">
        <f t="shared" si="14"/>
        <v>0</v>
      </c>
      <c r="AM38" s="418">
        <f t="shared" si="3"/>
        <v>0</v>
      </c>
      <c r="AN38" s="418">
        <f t="shared" si="7"/>
        <v>0</v>
      </c>
      <c r="AO38" s="418">
        <f t="shared" si="8"/>
        <v>0</v>
      </c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</row>
    <row r="39" spans="1:62" s="37" customFormat="1" ht="15" customHeight="1" x14ac:dyDescent="0.2">
      <c r="A39" s="37" t="str">
        <f>IF(D39&lt;&gt;"",設定!$C$4,"")</f>
        <v/>
      </c>
      <c r="B39" s="37" t="str">
        <f>IF(COUNTA(E39:W39,Y39:AB39)&gt;0,設定!$D$4,"")</f>
        <v/>
      </c>
      <c r="C39" s="37" t="str">
        <f t="shared" si="4"/>
        <v/>
      </c>
      <c r="D39" s="517" t="str">
        <f>IF(COUNTA(E39:W39,Y39:AB39)&gt;0,設定!$D$4,"")</f>
        <v/>
      </c>
      <c r="E39" s="400"/>
      <c r="F39" s="617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1031"/>
      <c r="W39" s="665"/>
      <c r="X39" s="536" t="s">
        <v>1959</v>
      </c>
      <c r="Y39" s="473"/>
      <c r="Z39" s="473"/>
      <c r="AA39" s="473"/>
      <c r="AB39" s="527"/>
      <c r="AC39" s="41" t="str">
        <f t="shared" si="2"/>
        <v/>
      </c>
      <c r="AD39" s="41" t="str">
        <f t="shared" si="5"/>
        <v/>
      </c>
      <c r="AE39" s="418">
        <v>0</v>
      </c>
      <c r="AF39" s="418">
        <f t="shared" si="6"/>
        <v>0</v>
      </c>
      <c r="AG39" s="418">
        <f t="shared" si="9"/>
        <v>0</v>
      </c>
      <c r="AH39" s="418">
        <f t="shared" si="10"/>
        <v>0</v>
      </c>
      <c r="AI39" s="418">
        <f t="shared" si="11"/>
        <v>0</v>
      </c>
      <c r="AJ39" s="418">
        <f t="shared" si="12"/>
        <v>0</v>
      </c>
      <c r="AK39" s="418">
        <f t="shared" si="13"/>
        <v>0</v>
      </c>
      <c r="AL39" s="418">
        <f t="shared" si="14"/>
        <v>0</v>
      </c>
      <c r="AM39" s="418">
        <f t="shared" si="3"/>
        <v>0</v>
      </c>
      <c r="AN39" s="418">
        <f t="shared" si="7"/>
        <v>0</v>
      </c>
      <c r="AO39" s="418">
        <f t="shared" si="8"/>
        <v>0</v>
      </c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</row>
    <row r="40" spans="1:62" s="37" customFormat="1" ht="15" customHeight="1" x14ac:dyDescent="0.2">
      <c r="A40" s="37" t="str">
        <f>IF(D40&lt;&gt;"",設定!$C$4,"")</f>
        <v/>
      </c>
      <c r="B40" s="37" t="str">
        <f>IF(COUNTA(E40:W40,Y40:AB40)&gt;0,設定!$D$4,"")</f>
        <v/>
      </c>
      <c r="C40" s="37" t="str">
        <f t="shared" si="4"/>
        <v/>
      </c>
      <c r="D40" s="517" t="str">
        <f>IF(COUNTA(E40:W40,Y40:AB40)&gt;0,設定!$D$4,"")</f>
        <v/>
      </c>
      <c r="E40" s="400"/>
      <c r="F40" s="617"/>
      <c r="G40" s="623"/>
      <c r="H40" s="623"/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1031"/>
      <c r="W40" s="665"/>
      <c r="X40" s="536" t="s">
        <v>1959</v>
      </c>
      <c r="Y40" s="473"/>
      <c r="Z40" s="473"/>
      <c r="AA40" s="473"/>
      <c r="AB40" s="527"/>
      <c r="AC40" s="41" t="str">
        <f t="shared" si="2"/>
        <v/>
      </c>
      <c r="AD40" s="41" t="str">
        <f t="shared" si="5"/>
        <v/>
      </c>
      <c r="AE40" s="418">
        <v>0</v>
      </c>
      <c r="AF40" s="418">
        <f t="shared" si="6"/>
        <v>0</v>
      </c>
      <c r="AG40" s="418">
        <f t="shared" si="9"/>
        <v>0</v>
      </c>
      <c r="AH40" s="418">
        <f t="shared" si="10"/>
        <v>0</v>
      </c>
      <c r="AI40" s="418">
        <f t="shared" si="11"/>
        <v>0</v>
      </c>
      <c r="AJ40" s="418">
        <f t="shared" si="12"/>
        <v>0</v>
      </c>
      <c r="AK40" s="418">
        <f t="shared" si="13"/>
        <v>0</v>
      </c>
      <c r="AL40" s="418">
        <f t="shared" si="14"/>
        <v>0</v>
      </c>
      <c r="AM40" s="418">
        <f t="shared" si="3"/>
        <v>0</v>
      </c>
      <c r="AN40" s="418">
        <f t="shared" si="7"/>
        <v>0</v>
      </c>
      <c r="AO40" s="418">
        <f t="shared" si="8"/>
        <v>0</v>
      </c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</row>
    <row r="41" spans="1:62" s="37" customFormat="1" ht="15" customHeight="1" x14ac:dyDescent="0.2">
      <c r="A41" s="37" t="str">
        <f>IF(D41&lt;&gt;"",設定!$C$4,"")</f>
        <v/>
      </c>
      <c r="B41" s="37" t="str">
        <f>IF(COUNTA(E41:W41,Y41:AB41)&gt;0,設定!$D$4,"")</f>
        <v/>
      </c>
      <c r="C41" s="37" t="str">
        <f t="shared" si="4"/>
        <v/>
      </c>
      <c r="D41" s="517" t="str">
        <f>IF(COUNTA(E41:W41,Y41:AB41)&gt;0,設定!$D$4,"")</f>
        <v/>
      </c>
      <c r="E41" s="400"/>
      <c r="F41" s="617"/>
      <c r="G41" s="623"/>
      <c r="H41" s="623"/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1031"/>
      <c r="W41" s="665"/>
      <c r="X41" s="536" t="s">
        <v>1959</v>
      </c>
      <c r="Y41" s="473"/>
      <c r="Z41" s="473"/>
      <c r="AA41" s="473"/>
      <c r="AB41" s="527"/>
      <c r="AC41" s="41" t="str">
        <f t="shared" si="2"/>
        <v/>
      </c>
      <c r="AD41" s="41" t="str">
        <f t="shared" si="5"/>
        <v/>
      </c>
      <c r="AE41" s="418">
        <v>0</v>
      </c>
      <c r="AF41" s="418">
        <f t="shared" si="6"/>
        <v>0</v>
      </c>
      <c r="AG41" s="418">
        <f t="shared" si="9"/>
        <v>0</v>
      </c>
      <c r="AH41" s="418">
        <f t="shared" si="10"/>
        <v>0</v>
      </c>
      <c r="AI41" s="418">
        <f t="shared" si="11"/>
        <v>0</v>
      </c>
      <c r="AJ41" s="418">
        <f t="shared" si="12"/>
        <v>0</v>
      </c>
      <c r="AK41" s="418">
        <f t="shared" si="13"/>
        <v>0</v>
      </c>
      <c r="AL41" s="418">
        <f t="shared" si="14"/>
        <v>0</v>
      </c>
      <c r="AM41" s="418">
        <f t="shared" si="3"/>
        <v>0</v>
      </c>
      <c r="AN41" s="418">
        <f t="shared" si="7"/>
        <v>0</v>
      </c>
      <c r="AO41" s="418">
        <f t="shared" si="8"/>
        <v>0</v>
      </c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</row>
    <row r="42" spans="1:62" ht="15" customHeight="1" thickBot="1" x14ac:dyDescent="0.25">
      <c r="A42" s="465" t="str">
        <f>IF(D42&lt;&gt;"",設定!$C$4,"")</f>
        <v/>
      </c>
      <c r="B42" s="465" t="str">
        <f>IF(COUNTA(E42:W42,Y42:AB42)&gt;0,設定!$D$4,"")</f>
        <v/>
      </c>
      <c r="C42" s="465" t="str">
        <f t="shared" si="4"/>
        <v/>
      </c>
      <c r="D42" s="470" t="str">
        <f>IF(COUNTA(E42:W42,Y42:AB42)&gt;0,設定!$D$4,"")</f>
        <v/>
      </c>
      <c r="E42" s="405"/>
      <c r="F42" s="622"/>
      <c r="G42" s="624"/>
      <c r="H42" s="624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467"/>
      <c r="U42" s="467"/>
      <c r="V42" s="1037"/>
      <c r="W42" s="670"/>
      <c r="X42" s="650" t="s">
        <v>1959</v>
      </c>
      <c r="Y42" s="478"/>
      <c r="Z42" s="478"/>
      <c r="AA42" s="478"/>
      <c r="AB42" s="532"/>
      <c r="AC42" s="777" t="str">
        <f t="shared" si="2"/>
        <v/>
      </c>
      <c r="AD42" s="41" t="str">
        <f t="shared" si="5"/>
        <v/>
      </c>
      <c r="AE42" s="1102">
        <v>0</v>
      </c>
      <c r="AF42" s="1102">
        <f t="shared" si="6"/>
        <v>0</v>
      </c>
      <c r="AG42" s="418">
        <f t="shared" si="9"/>
        <v>0</v>
      </c>
      <c r="AH42" s="1102">
        <f t="shared" si="10"/>
        <v>0</v>
      </c>
      <c r="AI42" s="1102">
        <f t="shared" si="11"/>
        <v>0</v>
      </c>
      <c r="AJ42" s="418">
        <f t="shared" si="12"/>
        <v>0</v>
      </c>
      <c r="AK42" s="418">
        <f t="shared" si="13"/>
        <v>0</v>
      </c>
      <c r="AL42" s="1102">
        <f t="shared" si="14"/>
        <v>0</v>
      </c>
      <c r="AM42" s="418">
        <f t="shared" si="3"/>
        <v>0</v>
      </c>
      <c r="AN42" s="418">
        <f t="shared" si="7"/>
        <v>0</v>
      </c>
      <c r="AO42" s="418">
        <f t="shared" si="8"/>
        <v>0</v>
      </c>
      <c r="BJ42" s="460"/>
    </row>
    <row r="43" spans="1:62" x14ac:dyDescent="0.2">
      <c r="W43" s="461"/>
      <c r="AC43" s="777"/>
      <c r="BJ43" s="460"/>
    </row>
    <row r="44" spans="1:62" x14ac:dyDescent="0.2">
      <c r="W44" s="461"/>
      <c r="AC44" s="777"/>
      <c r="BJ44" s="460"/>
    </row>
    <row r="45" spans="1:62" x14ac:dyDescent="0.2">
      <c r="W45" s="461"/>
      <c r="AC45" s="777"/>
      <c r="BJ45" s="460"/>
    </row>
    <row r="46" spans="1:62" x14ac:dyDescent="0.2">
      <c r="W46" s="461"/>
      <c r="AC46" s="777"/>
      <c r="BJ46" s="460"/>
    </row>
    <row r="47" spans="1:62" x14ac:dyDescent="0.2">
      <c r="W47" s="461"/>
      <c r="AC47" s="777"/>
      <c r="BJ47" s="460"/>
    </row>
    <row r="48" spans="1:62" x14ac:dyDescent="0.2">
      <c r="W48" s="461"/>
      <c r="AC48" s="777"/>
      <c r="BJ48" s="460"/>
    </row>
    <row r="49" spans="23:62" x14ac:dyDescent="0.2">
      <c r="W49" s="461"/>
      <c r="AC49" s="777"/>
      <c r="BJ49" s="460"/>
    </row>
    <row r="50" spans="23:62" x14ac:dyDescent="0.2">
      <c r="W50" s="461"/>
      <c r="AC50" s="777"/>
      <c r="BJ50" s="460"/>
    </row>
    <row r="51" spans="23:62" x14ac:dyDescent="0.2">
      <c r="W51" s="461"/>
      <c r="AC51" s="777"/>
      <c r="BJ51" s="460"/>
    </row>
    <row r="52" spans="23:62" x14ac:dyDescent="0.2">
      <c r="W52" s="461"/>
      <c r="AC52" s="777"/>
      <c r="BJ52" s="460"/>
    </row>
    <row r="53" spans="23:62" x14ac:dyDescent="0.2">
      <c r="W53" s="461"/>
      <c r="AC53" s="777"/>
      <c r="BJ53" s="460"/>
    </row>
    <row r="54" spans="23:62" x14ac:dyDescent="0.2">
      <c r="W54" s="461"/>
      <c r="AC54" s="777"/>
      <c r="BJ54" s="460"/>
    </row>
    <row r="55" spans="23:62" x14ac:dyDescent="0.2">
      <c r="W55" s="461"/>
      <c r="AC55" s="777"/>
      <c r="BJ55" s="460"/>
    </row>
    <row r="56" spans="23:62" x14ac:dyDescent="0.2">
      <c r="W56" s="461"/>
      <c r="AC56" s="777"/>
      <c r="BJ56" s="460"/>
    </row>
    <row r="57" spans="23:62" x14ac:dyDescent="0.2">
      <c r="W57" s="461"/>
      <c r="AC57" s="777"/>
      <c r="BJ57" s="460"/>
    </row>
    <row r="58" spans="23:62" x14ac:dyDescent="0.2">
      <c r="W58" s="461"/>
      <c r="AC58" s="777"/>
      <c r="BJ58" s="460"/>
    </row>
    <row r="59" spans="23:62" x14ac:dyDescent="0.2">
      <c r="W59" s="461"/>
      <c r="AC59" s="777"/>
      <c r="BJ59" s="460"/>
    </row>
    <row r="60" spans="23:62" x14ac:dyDescent="0.2">
      <c r="W60" s="461"/>
      <c r="AC60" s="777"/>
      <c r="BJ60" s="460"/>
    </row>
    <row r="61" spans="23:62" x14ac:dyDescent="0.2">
      <c r="W61" s="461"/>
      <c r="AC61" s="777"/>
      <c r="BJ61" s="460"/>
    </row>
    <row r="62" spans="23:62" x14ac:dyDescent="0.2">
      <c r="W62" s="461"/>
      <c r="AC62" s="777"/>
      <c r="BJ62" s="460"/>
    </row>
    <row r="63" spans="23:62" x14ac:dyDescent="0.2">
      <c r="W63" s="461"/>
      <c r="AC63" s="777"/>
      <c r="BJ63" s="460"/>
    </row>
    <row r="64" spans="23:62" x14ac:dyDescent="0.2">
      <c r="W64" s="461"/>
      <c r="AC64" s="777"/>
      <c r="BJ64" s="460"/>
    </row>
  </sheetData>
  <sheetProtection algorithmName="SHA-512" hashValue="16XQWnqn0C+11brqnm7zUWvR3GrOzodlNcvgJOXrBRC6etN1f/rOVR7av9+Hwru3gxTM/M1Xzi1ce0DVGO64dw==" saltValue="PQW4czR3mL9KOAwgYOdvEA==" spinCount="100000" sheet="1" objects="1" scenarios="1"/>
  <mergeCells count="2">
    <mergeCell ref="W10:X10"/>
    <mergeCell ref="F10:U10"/>
  </mergeCells>
  <phoneticPr fontId="2"/>
  <conditionalFormatting sqref="D13:AB42">
    <cfRule type="expression" dxfId="197" priority="6">
      <formula>$E$7&lt;&gt;"1：開設している"</formula>
    </cfRule>
  </conditionalFormatting>
  <conditionalFormatting sqref="E3">
    <cfRule type="containsText" dxfId="196" priority="9" operator="containsText" text="未入力">
      <formula>NOT(ISERROR(SEARCH("未入力",E3)))</formula>
    </cfRule>
  </conditionalFormatting>
  <conditionalFormatting sqref="E8">
    <cfRule type="containsText" dxfId="195" priority="20" operator="containsText" text="複数選択">
      <formula>NOT(ISERROR(SEARCH("複数選択",E8)))</formula>
    </cfRule>
  </conditionalFormatting>
  <conditionalFormatting sqref="E10">
    <cfRule type="containsText" dxfId="194" priority="15" operator="containsText" text="入力">
      <formula>NOT(ISERROR(SEARCH("入力",E10)))</formula>
    </cfRule>
  </conditionalFormatting>
  <conditionalFormatting sqref="E13:AB42">
    <cfRule type="expression" dxfId="193" priority="3">
      <formula>$AM13&gt;0</formula>
    </cfRule>
  </conditionalFormatting>
  <conditionalFormatting sqref="F10:F11">
    <cfRule type="containsText" dxfId="192" priority="12" operator="containsText" text="入力">
      <formula>NOT(ISERROR(SEARCH("入力",F10)))</formula>
    </cfRule>
  </conditionalFormatting>
  <conditionalFormatting sqref="F7:V7">
    <cfRule type="containsText" dxfId="191" priority="11" operator="containsText" text="入力">
      <formula>NOT(ISERROR(SEARCH("入力",F7)))</formula>
    </cfRule>
  </conditionalFormatting>
  <conditionalFormatting sqref="U13:V42">
    <cfRule type="expression" dxfId="190" priority="2">
      <formula>$AN13&gt;0</formula>
    </cfRule>
  </conditionalFormatting>
  <conditionalFormatting sqref="V13:V42">
    <cfRule type="expression" dxfId="189" priority="5">
      <formula>$U13=""</formula>
    </cfRule>
  </conditionalFormatting>
  <conditionalFormatting sqref="V10:AB10">
    <cfRule type="containsText" dxfId="188" priority="8" operator="containsText" text="入力">
      <formula>NOT(ISERROR(SEARCH("入力",V10)))</formula>
    </cfRule>
  </conditionalFormatting>
  <conditionalFormatting sqref="Y13:Z42">
    <cfRule type="expression" dxfId="187" priority="1">
      <formula>$AO13&gt;0</formula>
    </cfRule>
  </conditionalFormatting>
  <conditionalFormatting sqref="AC13:AC42">
    <cfRule type="containsText" dxfId="186" priority="14" operator="containsText" text="入力">
      <formula>NOT(ISERROR(SEARCH("入力",AC13)))</formula>
    </cfRule>
  </conditionalFormatting>
  <conditionalFormatting sqref="AD13:AD42">
    <cfRule type="expression" dxfId="185" priority="4">
      <formula>$AD13&lt;&gt;""</formula>
    </cfRule>
  </conditionalFormatting>
  <dataValidations count="4">
    <dataValidation type="list" imeMode="disabled" allowBlank="1" showInputMessage="1" showErrorMessage="1" error="整数を入力してください。" sqref="E7" xr:uid="{00000000-0002-0000-1300-000000000000}">
      <formula1>"1：開設している,2：開設していない"</formula1>
    </dataValidation>
    <dataValidation type="whole" imeMode="disabled" allowBlank="1" showInputMessage="1" showErrorMessage="1" sqref="Y13:AA42" xr:uid="{00000000-0002-0000-1300-000001000000}">
      <formula1>0</formula1>
      <formula2>99999</formula2>
    </dataValidation>
    <dataValidation type="list" allowBlank="1" showInputMessage="1" showErrorMessage="1" sqref="F13:U42" xr:uid="{5DF1F7E0-70DB-4232-B0B4-2F05E024F30E}">
      <formula1>"○"</formula1>
    </dataValidation>
    <dataValidation type="decimal" allowBlank="1" showInputMessage="1" showErrorMessage="1" sqref="W13:W42" xr:uid="{D350339B-8623-4F6F-AEBF-4FAC68724826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D13BD-2557-4609-A648-807DA040BF9A}">
  <dimension ref="A1:BH60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460" customWidth="1"/>
    <col min="5" max="5" width="29.6640625" style="460" customWidth="1"/>
    <col min="6" max="21" width="3.6640625" style="460" customWidth="1"/>
    <col min="22" max="22" width="10.77734375" style="460" customWidth="1"/>
    <col min="23" max="23" width="8.77734375" style="460" customWidth="1"/>
    <col min="24" max="24" width="9.33203125" style="461" customWidth="1"/>
    <col min="25" max="25" width="15.77734375" style="461" customWidth="1"/>
    <col min="26" max="26" width="25.77734375" style="461" customWidth="1"/>
    <col min="27" max="27" width="14.6640625" style="461" customWidth="1"/>
    <col min="28" max="28" width="14.33203125" style="461" customWidth="1"/>
    <col min="29" max="29" width="12.77734375" style="777" customWidth="1"/>
    <col min="30" max="30" width="2.44140625" style="1102" customWidth="1"/>
    <col min="31" max="31" width="15.6640625" style="1102" customWidth="1"/>
    <col min="32" max="32" width="15.44140625" style="1102" customWidth="1"/>
    <col min="33" max="33" width="22.6640625" style="1102" customWidth="1"/>
    <col min="34" max="34" width="16.44140625" style="1102" customWidth="1"/>
    <col min="35" max="35" width="15.88671875" style="1102" customWidth="1"/>
    <col min="36" max="36" width="17.77734375" style="1102" customWidth="1"/>
    <col min="37" max="37" width="18.5546875" style="1102" customWidth="1"/>
    <col min="38" max="38" width="21.88671875" style="1102" customWidth="1"/>
    <col min="39" max="39" width="15.44140625" style="1102" bestFit="1" customWidth="1"/>
    <col min="40" max="60" width="2.44140625" style="777"/>
    <col min="61" max="16384" width="2.44140625" style="460"/>
  </cols>
  <sheetData>
    <row r="1" spans="1:60" s="37" customFormat="1" ht="13.5" customHeight="1" x14ac:dyDescent="0.2">
      <c r="D1" s="36" t="s">
        <v>3880</v>
      </c>
      <c r="W1" s="96"/>
      <c r="X1" s="96"/>
      <c r="Y1" s="96"/>
      <c r="Z1" s="96"/>
      <c r="AA1" s="96"/>
      <c r="AB1" s="96"/>
      <c r="AC1" s="41"/>
      <c r="AD1" s="418"/>
      <c r="AE1" s="418"/>
      <c r="AF1" s="418"/>
      <c r="AG1" s="418"/>
      <c r="AH1" s="418"/>
      <c r="AI1" s="418"/>
      <c r="AJ1" s="418"/>
      <c r="AK1" s="418"/>
      <c r="AL1" s="418"/>
      <c r="AM1" s="418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</row>
    <row r="2" spans="1:60" s="37" customFormat="1" ht="13.5" customHeight="1" thickBot="1" x14ac:dyDescent="0.25">
      <c r="D2" s="37" t="s">
        <v>1954</v>
      </c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W2" s="96"/>
      <c r="X2" s="96"/>
      <c r="Y2" s="96"/>
      <c r="Z2" s="96"/>
      <c r="AA2" s="96"/>
      <c r="AB2" s="96"/>
      <c r="AC2" s="41"/>
      <c r="AD2" s="418"/>
      <c r="AE2" s="418"/>
      <c r="AF2" s="418"/>
      <c r="AG2" s="418"/>
      <c r="AH2" s="418"/>
      <c r="AI2" s="418"/>
      <c r="AJ2" s="418"/>
      <c r="AK2" s="418"/>
      <c r="AL2" s="418"/>
      <c r="AM2" s="418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</row>
    <row r="3" spans="1:60" s="37" customFormat="1" ht="13.5" customHeight="1" x14ac:dyDescent="0.2">
      <c r="A3" s="45"/>
      <c r="B3" s="46"/>
      <c r="C3" s="135"/>
      <c r="D3" s="419"/>
      <c r="E3" s="682" t="str">
        <f>IF(AD6=1,"↓未入力あり","")</f>
        <v/>
      </c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W3" s="96"/>
      <c r="X3" s="96"/>
      <c r="Y3" s="96"/>
      <c r="Z3" s="96"/>
      <c r="AA3" s="96"/>
      <c r="AB3" s="96"/>
      <c r="AC3" s="41"/>
      <c r="AD3" s="418"/>
      <c r="AE3" s="418"/>
      <c r="AF3" s="418"/>
      <c r="AG3" s="418"/>
      <c r="AH3" s="418"/>
      <c r="AI3" s="418"/>
      <c r="AJ3" s="418"/>
      <c r="AK3" s="418"/>
      <c r="AL3" s="418"/>
      <c r="AM3" s="418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</row>
    <row r="4" spans="1:60" s="37" customFormat="1" ht="27.6" customHeight="1" x14ac:dyDescent="0.2">
      <c r="A4" s="47"/>
      <c r="B4" s="48"/>
      <c r="C4" s="52"/>
      <c r="D4" s="179"/>
      <c r="E4" s="687" t="s">
        <v>3880</v>
      </c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W4" s="96"/>
      <c r="X4" s="96"/>
      <c r="Y4" s="96"/>
      <c r="Z4" s="96"/>
      <c r="AA4" s="96"/>
      <c r="AB4" s="96"/>
      <c r="AC4" s="41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</row>
    <row r="5" spans="1:60" s="37" customFormat="1" ht="13.5" customHeight="1" x14ac:dyDescent="0.2">
      <c r="A5" s="47"/>
      <c r="B5" s="48"/>
      <c r="C5" s="52"/>
      <c r="D5" s="179"/>
      <c r="E5" s="961" t="s">
        <v>3950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W5" s="96"/>
      <c r="X5" s="96"/>
      <c r="Y5" s="96"/>
      <c r="Z5" s="96"/>
      <c r="AA5" s="96"/>
      <c r="AB5" s="96"/>
      <c r="AC5" s="41"/>
      <c r="AD5" s="414" t="s">
        <v>3916</v>
      </c>
      <c r="AE5" s="418"/>
      <c r="AF5" s="418"/>
      <c r="AG5" s="418"/>
      <c r="AH5" s="418"/>
      <c r="AI5" s="418"/>
      <c r="AJ5" s="418"/>
      <c r="AK5" s="418"/>
      <c r="AL5" s="418"/>
      <c r="AM5" s="418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</row>
    <row r="6" spans="1:60" s="37" customFormat="1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818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W6" s="96"/>
      <c r="X6" s="96"/>
      <c r="Y6" s="96"/>
      <c r="Z6" s="96"/>
      <c r="AA6" s="96"/>
      <c r="AB6" s="96"/>
      <c r="AC6" s="41"/>
      <c r="AD6" s="418">
        <f>IF(SUM(AD7:AD7)&lt;&gt;0,1,0)</f>
        <v>0</v>
      </c>
      <c r="AE6" s="418"/>
      <c r="AF6" s="418"/>
      <c r="AG6" s="418"/>
      <c r="AH6" s="418"/>
      <c r="AI6" s="418"/>
      <c r="AJ6" s="418"/>
      <c r="AK6" s="418"/>
      <c r="AL6" s="418"/>
      <c r="AM6" s="418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</row>
    <row r="7" spans="1:60" s="37" customFormat="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81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444"/>
      <c r="S7" s="444"/>
      <c r="T7" s="444"/>
      <c r="U7" s="444"/>
      <c r="V7" s="444"/>
      <c r="W7" s="96"/>
      <c r="X7" s="96"/>
      <c r="Y7" s="96"/>
      <c r="Z7" s="96"/>
      <c r="AA7" s="96"/>
      <c r="AB7" s="96"/>
      <c r="AC7" s="41"/>
      <c r="AD7" s="418">
        <f>IF(AND(設定!C4&lt;&gt;"",E7=""),1,0)</f>
        <v>0</v>
      </c>
      <c r="AE7" s="418"/>
      <c r="AF7" s="418"/>
      <c r="AG7" s="418"/>
      <c r="AH7" s="418"/>
      <c r="AI7" s="418"/>
      <c r="AJ7" s="418"/>
      <c r="AK7" s="418"/>
      <c r="AL7" s="418"/>
      <c r="AM7" s="418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</row>
    <row r="8" spans="1:60" s="37" customFormat="1" ht="13.5" customHeight="1" x14ac:dyDescent="0.2">
      <c r="B8" s="41"/>
      <c r="E8" s="513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W8" s="96"/>
      <c r="X8" s="96"/>
      <c r="Y8" s="96"/>
      <c r="Z8" s="96"/>
      <c r="AA8" s="96"/>
      <c r="AB8" s="96"/>
      <c r="AC8" s="41"/>
      <c r="AD8" s="418"/>
      <c r="AE8" s="418"/>
      <c r="AF8" s="418"/>
      <c r="AG8" s="418"/>
      <c r="AH8" s="418"/>
      <c r="AI8" s="418"/>
      <c r="AJ8" s="418"/>
      <c r="AK8" s="418"/>
      <c r="AL8" s="418"/>
      <c r="AM8" s="418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</row>
    <row r="9" spans="1:60" s="37" customFormat="1" ht="11.4" thickBot="1" x14ac:dyDescent="0.25">
      <c r="D9" s="514" t="s">
        <v>3952</v>
      </c>
      <c r="W9" s="96"/>
      <c r="X9" s="96"/>
      <c r="Y9" s="96"/>
      <c r="Z9" s="96"/>
      <c r="AA9" s="96"/>
      <c r="AB9" s="41"/>
      <c r="AC9" s="41"/>
      <c r="AD9" s="418"/>
      <c r="AE9" s="418"/>
      <c r="AF9" s="418"/>
      <c r="AG9" s="418"/>
      <c r="AH9" s="418"/>
      <c r="AI9" s="418"/>
      <c r="AJ9" s="418"/>
      <c r="AK9" s="418"/>
      <c r="AL9" s="418"/>
      <c r="AM9" s="418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</row>
    <row r="10" spans="1:60" s="37" customFormat="1" ht="15" customHeight="1" x14ac:dyDescent="0.2">
      <c r="D10" s="45"/>
      <c r="E10" s="515" t="str">
        <f>IF(AD12=1,"↓未入力あり","")</f>
        <v/>
      </c>
      <c r="F10" s="1176" t="str">
        <f>IF(SUM(AE12)&lt;&gt;0,"↓未入力あり","")</f>
        <v/>
      </c>
      <c r="G10" s="1154"/>
      <c r="H10" s="1154"/>
      <c r="I10" s="1154"/>
      <c r="J10" s="1154"/>
      <c r="K10" s="1154"/>
      <c r="L10" s="1154"/>
      <c r="M10" s="1154"/>
      <c r="N10" s="1154"/>
      <c r="O10" s="1154"/>
      <c r="P10" s="1154"/>
      <c r="Q10" s="1154"/>
      <c r="R10" s="1154"/>
      <c r="S10" s="1154"/>
      <c r="T10" s="1154"/>
      <c r="U10" s="1154"/>
      <c r="V10" s="498" t="str">
        <f>IF(SUM(AF12)&lt;&gt;0,"↓未入力あり","")</f>
        <v/>
      </c>
      <c r="W10" s="1175" t="str">
        <f>IF(AG12=1,"↓未入力あり","")</f>
        <v/>
      </c>
      <c r="X10" s="1175"/>
      <c r="Y10" s="516" t="str">
        <f>IF(AH12=1,"↓未入力あり","")</f>
        <v/>
      </c>
      <c r="Z10" s="516" t="str">
        <f>IF(AI12=1,"↓未入力あり","")</f>
        <v/>
      </c>
      <c r="AA10" s="171" t="str">
        <f>IF(AJ12=1,"↓未入力あり","")</f>
        <v/>
      </c>
      <c r="AB10" s="41"/>
      <c r="AC10" s="41"/>
      <c r="AD10" s="418"/>
      <c r="AE10" s="418"/>
      <c r="AF10" s="418"/>
      <c r="AG10" s="418"/>
      <c r="AH10" s="418"/>
      <c r="AI10" s="418"/>
      <c r="AJ10" s="418"/>
      <c r="AK10" s="418"/>
      <c r="AL10" s="418"/>
      <c r="AM10" s="418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</row>
    <row r="11" spans="1:60" s="37" customFormat="1" ht="15" customHeight="1" x14ac:dyDescent="0.2">
      <c r="D11" s="764" t="s">
        <v>1957</v>
      </c>
      <c r="E11" s="541" t="s">
        <v>1958</v>
      </c>
      <c r="F11" s="835" t="s">
        <v>3882</v>
      </c>
      <c r="G11" s="836"/>
      <c r="H11" s="836"/>
      <c r="I11" s="836"/>
      <c r="J11" s="836"/>
      <c r="K11" s="836"/>
      <c r="L11" s="836"/>
      <c r="M11" s="836"/>
      <c r="N11" s="836"/>
      <c r="O11" s="836"/>
      <c r="P11" s="836"/>
      <c r="Q11" s="836"/>
      <c r="R11" s="836"/>
      <c r="S11" s="836"/>
      <c r="T11" s="836"/>
      <c r="U11" s="836"/>
      <c r="V11" s="836"/>
      <c r="W11" s="837" t="s">
        <v>2471</v>
      </c>
      <c r="X11" s="838"/>
      <c r="Y11" s="763" t="s">
        <v>4059</v>
      </c>
      <c r="Z11" s="775" t="s">
        <v>4062</v>
      </c>
      <c r="AA11" s="581" t="s">
        <v>2467</v>
      </c>
      <c r="AB11" s="41"/>
      <c r="AC11" s="41"/>
      <c r="AD11" s="418" t="s">
        <v>3994</v>
      </c>
      <c r="AE11" s="418" t="s">
        <v>3995</v>
      </c>
      <c r="AF11" s="418" t="s">
        <v>3996</v>
      </c>
      <c r="AG11" s="418" t="s">
        <v>3997</v>
      </c>
      <c r="AH11" s="418" t="s">
        <v>3998</v>
      </c>
      <c r="AI11" s="418" t="s">
        <v>3999</v>
      </c>
      <c r="AJ11" s="418" t="s">
        <v>4000</v>
      </c>
      <c r="AK11" s="414" t="s">
        <v>6563</v>
      </c>
      <c r="AL11" s="414" t="s">
        <v>6578</v>
      </c>
      <c r="AM11" s="418" t="s">
        <v>6848</v>
      </c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</row>
    <row r="12" spans="1:60" s="37" customFormat="1" ht="15" customHeight="1" thickBot="1" x14ac:dyDescent="0.25">
      <c r="A12" s="569"/>
      <c r="D12" s="138"/>
      <c r="E12" s="758"/>
      <c r="F12" s="81" t="s">
        <v>1929</v>
      </c>
      <c r="G12" s="82" t="s">
        <v>1930</v>
      </c>
      <c r="H12" s="82" t="s">
        <v>1931</v>
      </c>
      <c r="I12" s="82" t="s">
        <v>2020</v>
      </c>
      <c r="J12" s="82" t="s">
        <v>2021</v>
      </c>
      <c r="K12" s="82" t="s">
        <v>2022</v>
      </c>
      <c r="L12" s="82" t="s">
        <v>2023</v>
      </c>
      <c r="M12" s="82" t="s">
        <v>3830</v>
      </c>
      <c r="N12" s="82" t="s">
        <v>2008</v>
      </c>
      <c r="O12" s="82" t="s">
        <v>2010</v>
      </c>
      <c r="P12" s="82" t="s">
        <v>1992</v>
      </c>
      <c r="Q12" s="82" t="s">
        <v>1993</v>
      </c>
      <c r="R12" s="82" t="s">
        <v>2011</v>
      </c>
      <c r="S12" s="82" t="s">
        <v>2012</v>
      </c>
      <c r="T12" s="82" t="s">
        <v>2252</v>
      </c>
      <c r="U12" s="82" t="s">
        <v>2337</v>
      </c>
      <c r="V12" s="97" t="s">
        <v>3871</v>
      </c>
      <c r="W12" s="81"/>
      <c r="X12" s="302"/>
      <c r="Y12" s="51"/>
      <c r="Z12" s="776"/>
      <c r="AA12" s="757"/>
      <c r="AB12" s="41"/>
      <c r="AC12" s="41"/>
      <c r="AD12" s="418">
        <f>IF(SUM(AD13:AD42)&lt;&gt;0,1,0)</f>
        <v>0</v>
      </c>
      <c r="AE12" s="418">
        <f t="shared" ref="AE12:AM12" si="0">IF(SUM(AE13:AE42)&lt;&gt;0,1,0)</f>
        <v>0</v>
      </c>
      <c r="AF12" s="418">
        <f t="shared" si="0"/>
        <v>0</v>
      </c>
      <c r="AG12" s="418">
        <f t="shared" si="0"/>
        <v>0</v>
      </c>
      <c r="AH12" s="418">
        <f t="shared" si="0"/>
        <v>0</v>
      </c>
      <c r="AI12" s="418">
        <f t="shared" si="0"/>
        <v>0</v>
      </c>
      <c r="AJ12" s="418">
        <f t="shared" si="0"/>
        <v>0</v>
      </c>
      <c r="AK12" s="418">
        <f t="shared" si="0"/>
        <v>0</v>
      </c>
      <c r="AL12" s="418">
        <f t="shared" si="0"/>
        <v>0</v>
      </c>
      <c r="AM12" s="418">
        <f t="shared" si="0"/>
        <v>0</v>
      </c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</row>
    <row r="13" spans="1:60" s="37" customFormat="1" ht="15" customHeight="1" x14ac:dyDescent="0.2">
      <c r="A13" s="37" t="str">
        <f>IF(D13&lt;&gt;"",設定!$C$4,"")</f>
        <v/>
      </c>
      <c r="B13" s="37" t="str">
        <f>IF(E7="1：開設している",設定!$D$4,"")</f>
        <v/>
      </c>
      <c r="C13" s="37" t="str">
        <f>IF(E7="1：開設している",ROW()-12,"")</f>
        <v/>
      </c>
      <c r="D13" s="517" t="str">
        <f>IF(E7="1：実施している",設定!$D$4,"")</f>
        <v/>
      </c>
      <c r="E13" s="399"/>
      <c r="F13" s="621"/>
      <c r="G13" s="625"/>
      <c r="H13" s="625"/>
      <c r="I13" s="646"/>
      <c r="J13" s="646"/>
      <c r="K13" s="646"/>
      <c r="L13" s="646"/>
      <c r="M13" s="646"/>
      <c r="N13" s="646"/>
      <c r="O13" s="646"/>
      <c r="P13" s="646"/>
      <c r="Q13" s="646"/>
      <c r="R13" s="646"/>
      <c r="S13" s="646"/>
      <c r="T13" s="646"/>
      <c r="U13" s="1038"/>
      <c r="V13" s="1030"/>
      <c r="W13" s="664"/>
      <c r="X13" s="535" t="s">
        <v>1959</v>
      </c>
      <c r="Y13" s="472"/>
      <c r="Z13" s="472"/>
      <c r="AA13" s="526"/>
      <c r="AB13" s="41" t="str">
        <f t="shared" ref="AB13:AB42" si="1">IF(AND(D13&lt;&gt;"",SUM(AD13:AJ13)&lt;&gt;0),"←未入力あり","")</f>
        <v/>
      </c>
      <c r="AC13" s="41" t="str">
        <f>IF(SUM(AK13:AM13)&gt;0,"←入力エラー","")</f>
        <v/>
      </c>
      <c r="AD13" s="418">
        <f>IF(AND($E$7="1：実施している",E13=""),1,0)</f>
        <v>0</v>
      </c>
      <c r="AE13" s="418">
        <f>IF(AND($E$7="1：実施している",COUNTIF(F13:U13,"○")=0),1,0)</f>
        <v>0</v>
      </c>
      <c r="AF13" s="418">
        <f>IF(AND($E$7="1：実施している",U13="○",V13=""),1,0)</f>
        <v>0</v>
      </c>
      <c r="AG13" s="418">
        <f>IF(AND($E$7="1：実施している",W13=""),1,0)</f>
        <v>0</v>
      </c>
      <c r="AH13" s="418">
        <f>IF(AND($E$7="1：実施している",Y13=""),1,0)</f>
        <v>0</v>
      </c>
      <c r="AI13" s="418">
        <f>IF(AND($E$7="1：実施している",Z13=""),1,0)</f>
        <v>0</v>
      </c>
      <c r="AJ13" s="418">
        <f>IF(AND($E$7="1：実施している",AA13=""),1,0)</f>
        <v>0</v>
      </c>
      <c r="AK13" s="418">
        <f>IF($E$7="2：実施していない",IF(COUNTA(E13:AA13)&lt;&gt;1,1,0),0)</f>
        <v>0</v>
      </c>
      <c r="AL13" s="418">
        <f>IF(U13="",IF(V13&lt;&gt;"",1,0),0)</f>
        <v>0</v>
      </c>
      <c r="AM13" s="418">
        <f>IF(AND($E$7="1：実施している",Y13&lt;Z13),1,0)</f>
        <v>0</v>
      </c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</row>
    <row r="14" spans="1:60" s="37" customFormat="1" ht="15" customHeight="1" x14ac:dyDescent="0.2">
      <c r="A14" s="37" t="str">
        <f>IF(D14&lt;&gt;"",設定!$C$4,"")</f>
        <v/>
      </c>
      <c r="B14" s="37" t="str">
        <f>IF(COUNTA(E14:W14,Y14:AA14)&gt;0,設定!$D$4,"")</f>
        <v/>
      </c>
      <c r="C14" s="37" t="str">
        <f t="shared" ref="C14:C42" si="2">IF(COUNTA(E14:W14,Y14:AA14)&gt;0,ROW()-12,"")</f>
        <v/>
      </c>
      <c r="D14" s="517" t="str">
        <f>IF(COUNTA(E14:W14,Y14:AA14)&gt;0,設定!$D$4,"")</f>
        <v/>
      </c>
      <c r="E14" s="400"/>
      <c r="F14" s="617"/>
      <c r="G14" s="623"/>
      <c r="H14" s="623"/>
      <c r="I14" s="623"/>
      <c r="J14" s="623"/>
      <c r="K14" s="623"/>
      <c r="L14" s="623"/>
      <c r="M14" s="623"/>
      <c r="N14" s="623"/>
      <c r="O14" s="623"/>
      <c r="P14" s="623"/>
      <c r="Q14" s="623"/>
      <c r="R14" s="623"/>
      <c r="S14" s="623"/>
      <c r="T14" s="623"/>
      <c r="U14" s="623"/>
      <c r="V14" s="1031"/>
      <c r="W14" s="665"/>
      <c r="X14" s="536" t="s">
        <v>1959</v>
      </c>
      <c r="Y14" s="473"/>
      <c r="Z14" s="473"/>
      <c r="AA14" s="527"/>
      <c r="AB14" s="41" t="str">
        <f t="shared" si="1"/>
        <v/>
      </c>
      <c r="AC14" s="41" t="str">
        <f t="shared" ref="AC14:AC42" si="3">IF(SUM(AK14:AM14)&gt;0,"←入力エラー","")</f>
        <v/>
      </c>
      <c r="AD14" s="418">
        <v>0</v>
      </c>
      <c r="AE14" s="418">
        <f t="shared" ref="AE14:AE42" si="4">IF(AND($E14&lt;&gt;"",COUNTIF(F14:U14,"○")=0),1,0)</f>
        <v>0</v>
      </c>
      <c r="AF14" s="418">
        <f>IF(AND($E14&lt;&gt;"",U14="○",V14=""),1,0)</f>
        <v>0</v>
      </c>
      <c r="AG14" s="418">
        <f t="shared" ref="AG14:AG42" si="5">IF(AND($E14&lt;&gt;"",W14=""),1,0)</f>
        <v>0</v>
      </c>
      <c r="AH14" s="418">
        <f>IF(AND($E14&lt;&gt;"",Y14=""),1,0)</f>
        <v>0</v>
      </c>
      <c r="AI14" s="418">
        <f>IF(AND($E14&lt;&gt;"",Z14=""),1,0)</f>
        <v>0</v>
      </c>
      <c r="AJ14" s="418">
        <f>IF(AND($E14&lt;&gt;"",AA14=""),1,0)</f>
        <v>0</v>
      </c>
      <c r="AK14" s="418">
        <f t="shared" ref="AK14:AK42" si="6">IF($E$7="2：実施していない",IF(COUNTA(E14:AA14)&lt;&gt;1,1,0),0)</f>
        <v>0</v>
      </c>
      <c r="AL14" s="418">
        <f t="shared" ref="AL14:AL42" si="7">IF(U14="",IF(V14&lt;&gt;"",1,0),0)</f>
        <v>0</v>
      </c>
      <c r="AM14" s="418">
        <f t="shared" ref="AM14:AM42" si="8">IF(AND($E$7="1：実施している",Y14&lt;Z14),1,0)</f>
        <v>0</v>
      </c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</row>
    <row r="15" spans="1:60" s="37" customFormat="1" ht="15" customHeight="1" x14ac:dyDescent="0.2">
      <c r="A15" s="37" t="str">
        <f>IF(D15&lt;&gt;"",設定!$C$4,"")</f>
        <v/>
      </c>
      <c r="B15" s="37" t="str">
        <f>IF(COUNTA(E15:W15,Y15:AA15)&gt;0,設定!$D$4,"")</f>
        <v/>
      </c>
      <c r="C15" s="37" t="str">
        <f t="shared" si="2"/>
        <v/>
      </c>
      <c r="D15" s="517" t="str">
        <f>IF(COUNTA(E15:W15,Y15:AA15)&gt;0,設定!$D$4,"")</f>
        <v/>
      </c>
      <c r="E15" s="400"/>
      <c r="F15" s="617"/>
      <c r="G15" s="623"/>
      <c r="H15" s="623"/>
      <c r="I15" s="623"/>
      <c r="J15" s="623"/>
      <c r="K15" s="623"/>
      <c r="L15" s="623"/>
      <c r="M15" s="623"/>
      <c r="N15" s="623"/>
      <c r="O15" s="623"/>
      <c r="P15" s="623"/>
      <c r="Q15" s="623"/>
      <c r="R15" s="623"/>
      <c r="S15" s="623"/>
      <c r="T15" s="623"/>
      <c r="U15" s="623"/>
      <c r="V15" s="1032"/>
      <c r="W15" s="665"/>
      <c r="X15" s="536" t="s">
        <v>1959</v>
      </c>
      <c r="Y15" s="473"/>
      <c r="Z15" s="473"/>
      <c r="AA15" s="527"/>
      <c r="AB15" s="41" t="str">
        <f t="shared" si="1"/>
        <v/>
      </c>
      <c r="AC15" s="41" t="str">
        <f t="shared" si="3"/>
        <v/>
      </c>
      <c r="AD15" s="418">
        <v>0</v>
      </c>
      <c r="AE15" s="418">
        <f t="shared" si="4"/>
        <v>0</v>
      </c>
      <c r="AF15" s="418">
        <f t="shared" ref="AF15:AF42" si="9">IF(AND($E15&lt;&gt;"",U15="○",V15=""),1,0)</f>
        <v>0</v>
      </c>
      <c r="AG15" s="418">
        <f t="shared" si="5"/>
        <v>0</v>
      </c>
      <c r="AH15" s="418">
        <f t="shared" ref="AH15:AH42" si="10">IF(AND($E15&lt;&gt;"",Y15=""),1,0)</f>
        <v>0</v>
      </c>
      <c r="AI15" s="418">
        <f t="shared" ref="AI15:AI42" si="11">IF(AND($E15&lt;&gt;"",Z15=""),1,0)</f>
        <v>0</v>
      </c>
      <c r="AJ15" s="418">
        <f t="shared" ref="AJ15:AJ42" si="12">IF(AND($E15&lt;&gt;"",AA15=""),1,0)</f>
        <v>0</v>
      </c>
      <c r="AK15" s="418">
        <f t="shared" si="6"/>
        <v>0</v>
      </c>
      <c r="AL15" s="418">
        <f t="shared" si="7"/>
        <v>0</v>
      </c>
      <c r="AM15" s="418">
        <f t="shared" si="8"/>
        <v>0</v>
      </c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</row>
    <row r="16" spans="1:60" s="37" customFormat="1" ht="15" customHeight="1" x14ac:dyDescent="0.2">
      <c r="A16" s="37" t="str">
        <f>IF(D16&lt;&gt;"",設定!$C$4,"")</f>
        <v/>
      </c>
      <c r="B16" s="37" t="str">
        <f>IF(COUNTA(E16:W16,Y16:AA16)&gt;0,設定!$D$4,"")</f>
        <v/>
      </c>
      <c r="C16" s="37" t="str">
        <f t="shared" si="2"/>
        <v/>
      </c>
      <c r="D16" s="517" t="str">
        <f>IF(COUNTA(E16:W16,Y16:AA16)&gt;0,設定!$D$4,"")</f>
        <v/>
      </c>
      <c r="E16" s="400"/>
      <c r="F16" s="617"/>
      <c r="G16" s="623"/>
      <c r="H16" s="623"/>
      <c r="I16" s="623"/>
      <c r="J16" s="623"/>
      <c r="K16" s="623"/>
      <c r="L16" s="623"/>
      <c r="M16" s="623"/>
      <c r="N16" s="623"/>
      <c r="O16" s="623"/>
      <c r="P16" s="623"/>
      <c r="Q16" s="623"/>
      <c r="R16" s="623"/>
      <c r="S16" s="623"/>
      <c r="T16" s="623"/>
      <c r="U16" s="623"/>
      <c r="V16" s="1031"/>
      <c r="W16" s="665"/>
      <c r="X16" s="536" t="s">
        <v>1959</v>
      </c>
      <c r="Y16" s="473"/>
      <c r="Z16" s="473"/>
      <c r="AA16" s="527"/>
      <c r="AB16" s="41" t="str">
        <f t="shared" si="1"/>
        <v/>
      </c>
      <c r="AC16" s="41" t="str">
        <f t="shared" si="3"/>
        <v/>
      </c>
      <c r="AD16" s="418">
        <v>0</v>
      </c>
      <c r="AE16" s="418">
        <f t="shared" si="4"/>
        <v>0</v>
      </c>
      <c r="AF16" s="418">
        <f t="shared" si="9"/>
        <v>0</v>
      </c>
      <c r="AG16" s="418">
        <f t="shared" si="5"/>
        <v>0</v>
      </c>
      <c r="AH16" s="418">
        <f t="shared" si="10"/>
        <v>0</v>
      </c>
      <c r="AI16" s="418">
        <f t="shared" si="11"/>
        <v>0</v>
      </c>
      <c r="AJ16" s="418">
        <f t="shared" si="12"/>
        <v>0</v>
      </c>
      <c r="AK16" s="418">
        <f t="shared" si="6"/>
        <v>0</v>
      </c>
      <c r="AL16" s="418">
        <f t="shared" si="7"/>
        <v>0</v>
      </c>
      <c r="AM16" s="418">
        <f t="shared" si="8"/>
        <v>0</v>
      </c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</row>
    <row r="17" spans="1:59" s="37" customFormat="1" ht="15" customHeight="1" x14ac:dyDescent="0.2">
      <c r="A17" s="37" t="str">
        <f>IF(D17&lt;&gt;"",設定!$C$4,"")</f>
        <v/>
      </c>
      <c r="B17" s="37" t="str">
        <f>IF(COUNTA(E17:W17,Y17:AA17)&gt;0,設定!$D$4,"")</f>
        <v/>
      </c>
      <c r="C17" s="37" t="str">
        <f t="shared" si="2"/>
        <v/>
      </c>
      <c r="D17" s="518" t="str">
        <f>IF(COUNTA(E17:W17,Y17:AA17)&gt;0,設定!$D$4,"")</f>
        <v/>
      </c>
      <c r="E17" s="401"/>
      <c r="F17" s="620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1033"/>
      <c r="W17" s="666"/>
      <c r="X17" s="537" t="s">
        <v>1959</v>
      </c>
      <c r="Y17" s="474"/>
      <c r="Z17" s="474"/>
      <c r="AA17" s="528"/>
      <c r="AB17" s="41" t="str">
        <f t="shared" si="1"/>
        <v/>
      </c>
      <c r="AC17" s="41" t="str">
        <f t="shared" si="3"/>
        <v/>
      </c>
      <c r="AD17" s="418">
        <v>0</v>
      </c>
      <c r="AE17" s="418">
        <f t="shared" si="4"/>
        <v>0</v>
      </c>
      <c r="AF17" s="418">
        <f t="shared" si="9"/>
        <v>0</v>
      </c>
      <c r="AG17" s="418">
        <f t="shared" si="5"/>
        <v>0</v>
      </c>
      <c r="AH17" s="418">
        <f t="shared" si="10"/>
        <v>0</v>
      </c>
      <c r="AI17" s="418">
        <f t="shared" si="11"/>
        <v>0</v>
      </c>
      <c r="AJ17" s="418">
        <f t="shared" si="12"/>
        <v>0</v>
      </c>
      <c r="AK17" s="418">
        <f t="shared" si="6"/>
        <v>0</v>
      </c>
      <c r="AL17" s="418">
        <f t="shared" si="7"/>
        <v>0</v>
      </c>
      <c r="AM17" s="418">
        <f t="shared" si="8"/>
        <v>0</v>
      </c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</row>
    <row r="18" spans="1:59" s="37" customFormat="1" ht="15" customHeight="1" x14ac:dyDescent="0.2">
      <c r="A18" s="37" t="str">
        <f>IF(D18&lt;&gt;"",設定!$C$4,"")</f>
        <v/>
      </c>
      <c r="B18" s="37" t="str">
        <f>IF(COUNTA(E18:W18,Y18:AA18)&gt;0,設定!$D$4,"")</f>
        <v/>
      </c>
      <c r="C18" s="37" t="str">
        <f t="shared" si="2"/>
        <v/>
      </c>
      <c r="D18" s="519" t="str">
        <f>IF(COUNTA(E18:W18,Y18:AA18)&gt;0,設定!$D$4,"")</f>
        <v/>
      </c>
      <c r="E18" s="402"/>
      <c r="F18" s="621"/>
      <c r="G18" s="625"/>
      <c r="H18" s="625"/>
      <c r="I18" s="625"/>
      <c r="J18" s="625"/>
      <c r="K18" s="625"/>
      <c r="L18" s="625"/>
      <c r="M18" s="625"/>
      <c r="N18" s="625"/>
      <c r="O18" s="625"/>
      <c r="P18" s="625"/>
      <c r="Q18" s="625"/>
      <c r="R18" s="625"/>
      <c r="S18" s="625"/>
      <c r="T18" s="625"/>
      <c r="U18" s="625"/>
      <c r="V18" s="1034"/>
      <c r="W18" s="667"/>
      <c r="X18" s="538" t="s">
        <v>1959</v>
      </c>
      <c r="Y18" s="475"/>
      <c r="Z18" s="475"/>
      <c r="AA18" s="529"/>
      <c r="AB18" s="41" t="str">
        <f t="shared" si="1"/>
        <v/>
      </c>
      <c r="AC18" s="41" t="str">
        <f t="shared" si="3"/>
        <v/>
      </c>
      <c r="AD18" s="418">
        <v>0</v>
      </c>
      <c r="AE18" s="418">
        <f t="shared" si="4"/>
        <v>0</v>
      </c>
      <c r="AF18" s="418">
        <f t="shared" si="9"/>
        <v>0</v>
      </c>
      <c r="AG18" s="418">
        <f t="shared" si="5"/>
        <v>0</v>
      </c>
      <c r="AH18" s="418">
        <f t="shared" si="10"/>
        <v>0</v>
      </c>
      <c r="AI18" s="418">
        <f t="shared" si="11"/>
        <v>0</v>
      </c>
      <c r="AJ18" s="418">
        <f t="shared" si="12"/>
        <v>0</v>
      </c>
      <c r="AK18" s="418">
        <f t="shared" si="6"/>
        <v>0</v>
      </c>
      <c r="AL18" s="418">
        <f t="shared" si="7"/>
        <v>0</v>
      </c>
      <c r="AM18" s="418">
        <f t="shared" si="8"/>
        <v>0</v>
      </c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</row>
    <row r="19" spans="1:59" s="37" customFormat="1" ht="15" customHeight="1" x14ac:dyDescent="0.2">
      <c r="A19" s="37" t="str">
        <f>IF(D19&lt;&gt;"",設定!$C$4,"")</f>
        <v/>
      </c>
      <c r="B19" s="37" t="str">
        <f>IF(COUNTA(E19:W19,Y19:AA19)&gt;0,設定!$D$4,"")</f>
        <v/>
      </c>
      <c r="C19" s="37" t="str">
        <f t="shared" si="2"/>
        <v/>
      </c>
      <c r="D19" s="517" t="str">
        <f>IF(COUNTA(E19:W19,Y19:AA19)&gt;0,設定!$D$4,"")</f>
        <v/>
      </c>
      <c r="E19" s="400"/>
      <c r="F19" s="617"/>
      <c r="G19" s="623"/>
      <c r="H19" s="623"/>
      <c r="I19" s="623"/>
      <c r="J19" s="623"/>
      <c r="K19" s="623"/>
      <c r="L19" s="623"/>
      <c r="M19" s="623"/>
      <c r="N19" s="623"/>
      <c r="O19" s="623"/>
      <c r="P19" s="623"/>
      <c r="Q19" s="623"/>
      <c r="R19" s="623"/>
      <c r="S19" s="623"/>
      <c r="T19" s="623"/>
      <c r="U19" s="623"/>
      <c r="V19" s="1031"/>
      <c r="W19" s="665"/>
      <c r="X19" s="536" t="s">
        <v>1959</v>
      </c>
      <c r="Y19" s="473"/>
      <c r="Z19" s="473"/>
      <c r="AA19" s="527"/>
      <c r="AB19" s="41" t="str">
        <f t="shared" si="1"/>
        <v/>
      </c>
      <c r="AC19" s="41" t="str">
        <f t="shared" si="3"/>
        <v/>
      </c>
      <c r="AD19" s="418">
        <v>0</v>
      </c>
      <c r="AE19" s="418">
        <f t="shared" si="4"/>
        <v>0</v>
      </c>
      <c r="AF19" s="418">
        <f t="shared" si="9"/>
        <v>0</v>
      </c>
      <c r="AG19" s="418">
        <f t="shared" si="5"/>
        <v>0</v>
      </c>
      <c r="AH19" s="418">
        <f t="shared" si="10"/>
        <v>0</v>
      </c>
      <c r="AI19" s="418">
        <f t="shared" si="11"/>
        <v>0</v>
      </c>
      <c r="AJ19" s="418">
        <f t="shared" si="12"/>
        <v>0</v>
      </c>
      <c r="AK19" s="418">
        <f t="shared" si="6"/>
        <v>0</v>
      </c>
      <c r="AL19" s="418">
        <f t="shared" si="7"/>
        <v>0</v>
      </c>
      <c r="AM19" s="418">
        <f t="shared" si="8"/>
        <v>0</v>
      </c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</row>
    <row r="20" spans="1:59" s="37" customFormat="1" ht="15" customHeight="1" x14ac:dyDescent="0.2">
      <c r="A20" s="37" t="str">
        <f>IF(D20&lt;&gt;"",設定!$C$4,"")</f>
        <v/>
      </c>
      <c r="B20" s="37" t="str">
        <f>IF(COUNTA(E20:W20,Y20:AA20)&gt;0,設定!$D$4,"")</f>
        <v/>
      </c>
      <c r="C20" s="37" t="str">
        <f t="shared" si="2"/>
        <v/>
      </c>
      <c r="D20" s="517" t="str">
        <f>IF(COUNTA(E20:W20,Y20:AA20)&gt;0,設定!$D$4,"")</f>
        <v/>
      </c>
      <c r="E20" s="400"/>
      <c r="F20" s="617"/>
      <c r="G20" s="623"/>
      <c r="H20" s="623"/>
      <c r="I20" s="623"/>
      <c r="J20" s="623"/>
      <c r="K20" s="623"/>
      <c r="L20" s="623"/>
      <c r="M20" s="623"/>
      <c r="N20" s="623"/>
      <c r="O20" s="623"/>
      <c r="P20" s="623"/>
      <c r="Q20" s="623"/>
      <c r="R20" s="623"/>
      <c r="S20" s="623"/>
      <c r="T20" s="623"/>
      <c r="U20" s="623"/>
      <c r="V20" s="1031"/>
      <c r="W20" s="665"/>
      <c r="X20" s="536" t="s">
        <v>1959</v>
      </c>
      <c r="Y20" s="473"/>
      <c r="Z20" s="473"/>
      <c r="AA20" s="527"/>
      <c r="AB20" s="41" t="str">
        <f t="shared" si="1"/>
        <v/>
      </c>
      <c r="AC20" s="41" t="str">
        <f t="shared" si="3"/>
        <v/>
      </c>
      <c r="AD20" s="418">
        <v>0</v>
      </c>
      <c r="AE20" s="418">
        <f t="shared" si="4"/>
        <v>0</v>
      </c>
      <c r="AF20" s="418">
        <f t="shared" si="9"/>
        <v>0</v>
      </c>
      <c r="AG20" s="418">
        <f t="shared" si="5"/>
        <v>0</v>
      </c>
      <c r="AH20" s="418">
        <f t="shared" si="10"/>
        <v>0</v>
      </c>
      <c r="AI20" s="418">
        <f t="shared" si="11"/>
        <v>0</v>
      </c>
      <c r="AJ20" s="418">
        <f t="shared" si="12"/>
        <v>0</v>
      </c>
      <c r="AK20" s="418">
        <f t="shared" si="6"/>
        <v>0</v>
      </c>
      <c r="AL20" s="418">
        <f t="shared" si="7"/>
        <v>0</v>
      </c>
      <c r="AM20" s="418">
        <f t="shared" si="8"/>
        <v>0</v>
      </c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</row>
    <row r="21" spans="1:59" s="37" customFormat="1" ht="15" customHeight="1" x14ac:dyDescent="0.2">
      <c r="A21" s="37" t="str">
        <f>IF(D21&lt;&gt;"",設定!$C$4,"")</f>
        <v/>
      </c>
      <c r="B21" s="37" t="str">
        <f>IF(COUNTA(E21:W21,Y21:AA21)&gt;0,設定!$D$4,"")</f>
        <v/>
      </c>
      <c r="C21" s="37" t="str">
        <f t="shared" si="2"/>
        <v/>
      </c>
      <c r="D21" s="517" t="str">
        <f>IF(COUNTA(E21:W21,Y21:AA21)&gt;0,設定!$D$4,"")</f>
        <v/>
      </c>
      <c r="E21" s="400"/>
      <c r="F21" s="617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1031"/>
      <c r="W21" s="665"/>
      <c r="X21" s="536" t="s">
        <v>1959</v>
      </c>
      <c r="Y21" s="473"/>
      <c r="Z21" s="473"/>
      <c r="AA21" s="527"/>
      <c r="AB21" s="41" t="str">
        <f t="shared" si="1"/>
        <v/>
      </c>
      <c r="AC21" s="41" t="str">
        <f t="shared" si="3"/>
        <v/>
      </c>
      <c r="AD21" s="418">
        <v>0</v>
      </c>
      <c r="AE21" s="418">
        <f t="shared" si="4"/>
        <v>0</v>
      </c>
      <c r="AF21" s="418">
        <f t="shared" si="9"/>
        <v>0</v>
      </c>
      <c r="AG21" s="418">
        <f t="shared" si="5"/>
        <v>0</v>
      </c>
      <c r="AH21" s="418">
        <f t="shared" si="10"/>
        <v>0</v>
      </c>
      <c r="AI21" s="418">
        <f t="shared" si="11"/>
        <v>0</v>
      </c>
      <c r="AJ21" s="418">
        <f t="shared" si="12"/>
        <v>0</v>
      </c>
      <c r="AK21" s="418">
        <f t="shared" si="6"/>
        <v>0</v>
      </c>
      <c r="AL21" s="418">
        <f t="shared" si="7"/>
        <v>0</v>
      </c>
      <c r="AM21" s="418">
        <f t="shared" si="8"/>
        <v>0</v>
      </c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</row>
    <row r="22" spans="1:59" s="37" customFormat="1" ht="15" customHeight="1" x14ac:dyDescent="0.2">
      <c r="A22" s="37" t="str">
        <f>IF(D22&lt;&gt;"",設定!$C$4,"")</f>
        <v/>
      </c>
      <c r="B22" s="37" t="str">
        <f>IF(COUNTA(E22:W22,Y22:AA22)&gt;0,設定!$D$4,"")</f>
        <v/>
      </c>
      <c r="C22" s="37" t="str">
        <f t="shared" si="2"/>
        <v/>
      </c>
      <c r="D22" s="520" t="str">
        <f>IF(COUNTA(E22:W22,Y22:AA22)&gt;0,設定!$D$4,"")</f>
        <v/>
      </c>
      <c r="E22" s="403"/>
      <c r="F22" s="618"/>
      <c r="G22" s="627"/>
      <c r="H22" s="627"/>
      <c r="I22" s="627"/>
      <c r="J22" s="627"/>
      <c r="K22" s="627"/>
      <c r="L22" s="627"/>
      <c r="M22" s="627"/>
      <c r="N22" s="627"/>
      <c r="O22" s="627"/>
      <c r="P22" s="627"/>
      <c r="Q22" s="627"/>
      <c r="R22" s="627"/>
      <c r="S22" s="627"/>
      <c r="T22" s="627"/>
      <c r="U22" s="627"/>
      <c r="V22" s="1035"/>
      <c r="W22" s="668"/>
      <c r="X22" s="539" t="s">
        <v>1959</v>
      </c>
      <c r="Y22" s="476"/>
      <c r="Z22" s="476"/>
      <c r="AA22" s="530"/>
      <c r="AB22" s="41" t="str">
        <f t="shared" si="1"/>
        <v/>
      </c>
      <c r="AC22" s="41" t="str">
        <f t="shared" si="3"/>
        <v/>
      </c>
      <c r="AD22" s="418">
        <v>0</v>
      </c>
      <c r="AE22" s="418">
        <f t="shared" si="4"/>
        <v>0</v>
      </c>
      <c r="AF22" s="418">
        <f t="shared" si="9"/>
        <v>0</v>
      </c>
      <c r="AG22" s="418">
        <f t="shared" si="5"/>
        <v>0</v>
      </c>
      <c r="AH22" s="418">
        <f t="shared" si="10"/>
        <v>0</v>
      </c>
      <c r="AI22" s="418">
        <f t="shared" si="11"/>
        <v>0</v>
      </c>
      <c r="AJ22" s="418">
        <f t="shared" si="12"/>
        <v>0</v>
      </c>
      <c r="AK22" s="418">
        <f t="shared" si="6"/>
        <v>0</v>
      </c>
      <c r="AL22" s="418">
        <f t="shared" si="7"/>
        <v>0</v>
      </c>
      <c r="AM22" s="418">
        <f t="shared" si="8"/>
        <v>0</v>
      </c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</row>
    <row r="23" spans="1:59" s="37" customFormat="1" ht="15" customHeight="1" x14ac:dyDescent="0.2">
      <c r="A23" s="37" t="str">
        <f>IF(D23&lt;&gt;"",設定!$C$4,"")</f>
        <v/>
      </c>
      <c r="B23" s="37" t="str">
        <f>IF(COUNTA(E23:W23,Y23:AA23)&gt;0,設定!$D$4,"")</f>
        <v/>
      </c>
      <c r="C23" s="37" t="str">
        <f t="shared" si="2"/>
        <v/>
      </c>
      <c r="D23" s="521" t="str">
        <f>IF(COUNTA(E23:W23,Y23:AA23)&gt;0,設定!$D$4,"")</f>
        <v/>
      </c>
      <c r="E23" s="402"/>
      <c r="F23" s="619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8"/>
      <c r="T23" s="628"/>
      <c r="U23" s="628"/>
      <c r="V23" s="1034"/>
      <c r="W23" s="667"/>
      <c r="X23" s="538" t="s">
        <v>1959</v>
      </c>
      <c r="Y23" s="475"/>
      <c r="Z23" s="475"/>
      <c r="AA23" s="529"/>
      <c r="AB23" s="41" t="str">
        <f t="shared" si="1"/>
        <v/>
      </c>
      <c r="AC23" s="41" t="str">
        <f t="shared" si="3"/>
        <v/>
      </c>
      <c r="AD23" s="418">
        <v>0</v>
      </c>
      <c r="AE23" s="418">
        <f t="shared" si="4"/>
        <v>0</v>
      </c>
      <c r="AF23" s="418">
        <f t="shared" si="9"/>
        <v>0</v>
      </c>
      <c r="AG23" s="418">
        <f t="shared" si="5"/>
        <v>0</v>
      </c>
      <c r="AH23" s="418">
        <f t="shared" si="10"/>
        <v>0</v>
      </c>
      <c r="AI23" s="418">
        <f t="shared" si="11"/>
        <v>0</v>
      </c>
      <c r="AJ23" s="418">
        <f t="shared" si="12"/>
        <v>0</v>
      </c>
      <c r="AK23" s="418">
        <f t="shared" si="6"/>
        <v>0</v>
      </c>
      <c r="AL23" s="418">
        <f t="shared" si="7"/>
        <v>0</v>
      </c>
      <c r="AM23" s="418">
        <f t="shared" si="8"/>
        <v>0</v>
      </c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</row>
    <row r="24" spans="1:59" s="37" customFormat="1" ht="15" customHeight="1" x14ac:dyDescent="0.2">
      <c r="A24" s="37" t="str">
        <f>IF(D24&lt;&gt;"",設定!$C$4,"")</f>
        <v/>
      </c>
      <c r="B24" s="37" t="str">
        <f>IF(COUNTA(E24:W24,Y24:AA24)&gt;0,設定!$D$4,"")</f>
        <v/>
      </c>
      <c r="C24" s="37" t="str">
        <f t="shared" si="2"/>
        <v/>
      </c>
      <c r="D24" s="517" t="str">
        <f>IF(COUNTA(E24:W24,Y24:AA24)&gt;0,設定!$D$4,"")</f>
        <v/>
      </c>
      <c r="E24" s="400"/>
      <c r="F24" s="617"/>
      <c r="G24" s="623"/>
      <c r="H24" s="623"/>
      <c r="I24" s="623"/>
      <c r="J24" s="623"/>
      <c r="K24" s="623"/>
      <c r="L24" s="623"/>
      <c r="M24" s="623"/>
      <c r="N24" s="623"/>
      <c r="O24" s="623"/>
      <c r="P24" s="623"/>
      <c r="Q24" s="623"/>
      <c r="R24" s="623"/>
      <c r="S24" s="623"/>
      <c r="T24" s="623"/>
      <c r="U24" s="623"/>
      <c r="V24" s="1031"/>
      <c r="W24" s="665"/>
      <c r="X24" s="536" t="s">
        <v>1959</v>
      </c>
      <c r="Y24" s="473"/>
      <c r="Z24" s="473"/>
      <c r="AA24" s="527"/>
      <c r="AB24" s="41" t="str">
        <f t="shared" si="1"/>
        <v/>
      </c>
      <c r="AC24" s="41" t="str">
        <f t="shared" si="3"/>
        <v/>
      </c>
      <c r="AD24" s="418">
        <v>0</v>
      </c>
      <c r="AE24" s="418">
        <f t="shared" si="4"/>
        <v>0</v>
      </c>
      <c r="AF24" s="418">
        <f t="shared" si="9"/>
        <v>0</v>
      </c>
      <c r="AG24" s="418">
        <f t="shared" si="5"/>
        <v>0</v>
      </c>
      <c r="AH24" s="418">
        <f t="shared" si="10"/>
        <v>0</v>
      </c>
      <c r="AI24" s="418">
        <f t="shared" si="11"/>
        <v>0</v>
      </c>
      <c r="AJ24" s="418">
        <f t="shared" si="12"/>
        <v>0</v>
      </c>
      <c r="AK24" s="418">
        <f t="shared" si="6"/>
        <v>0</v>
      </c>
      <c r="AL24" s="418">
        <f t="shared" si="7"/>
        <v>0</v>
      </c>
      <c r="AM24" s="418">
        <f t="shared" si="8"/>
        <v>0</v>
      </c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</row>
    <row r="25" spans="1:59" s="37" customFormat="1" ht="15" customHeight="1" x14ac:dyDescent="0.2">
      <c r="A25" s="37" t="str">
        <f>IF(D25&lt;&gt;"",設定!$C$4,"")</f>
        <v/>
      </c>
      <c r="B25" s="37" t="str">
        <f>IF(COUNTA(E25:W25,Y25:AA25)&gt;0,設定!$D$4,"")</f>
        <v/>
      </c>
      <c r="C25" s="37" t="str">
        <f t="shared" si="2"/>
        <v/>
      </c>
      <c r="D25" s="517" t="str">
        <f>IF(COUNTA(E25:W25,Y25:AA25)&gt;0,設定!$D$4,"")</f>
        <v/>
      </c>
      <c r="E25" s="400"/>
      <c r="F25" s="617"/>
      <c r="G25" s="623"/>
      <c r="H25" s="623"/>
      <c r="I25" s="623"/>
      <c r="J25" s="623"/>
      <c r="K25" s="623"/>
      <c r="L25" s="623"/>
      <c r="M25" s="623"/>
      <c r="N25" s="623"/>
      <c r="O25" s="623"/>
      <c r="P25" s="623"/>
      <c r="Q25" s="623"/>
      <c r="R25" s="623"/>
      <c r="S25" s="623"/>
      <c r="T25" s="623"/>
      <c r="U25" s="623"/>
      <c r="V25" s="1031"/>
      <c r="W25" s="665"/>
      <c r="X25" s="536" t="s">
        <v>1959</v>
      </c>
      <c r="Y25" s="473"/>
      <c r="Z25" s="473"/>
      <c r="AA25" s="527"/>
      <c r="AB25" s="41" t="str">
        <f t="shared" si="1"/>
        <v/>
      </c>
      <c r="AC25" s="41" t="str">
        <f t="shared" si="3"/>
        <v/>
      </c>
      <c r="AD25" s="418">
        <v>0</v>
      </c>
      <c r="AE25" s="418">
        <f t="shared" si="4"/>
        <v>0</v>
      </c>
      <c r="AF25" s="418">
        <f t="shared" si="9"/>
        <v>0</v>
      </c>
      <c r="AG25" s="418">
        <f t="shared" si="5"/>
        <v>0</v>
      </c>
      <c r="AH25" s="418">
        <f t="shared" si="10"/>
        <v>0</v>
      </c>
      <c r="AI25" s="418">
        <f t="shared" si="11"/>
        <v>0</v>
      </c>
      <c r="AJ25" s="418">
        <f t="shared" si="12"/>
        <v>0</v>
      </c>
      <c r="AK25" s="418">
        <f t="shared" si="6"/>
        <v>0</v>
      </c>
      <c r="AL25" s="418">
        <f t="shared" si="7"/>
        <v>0</v>
      </c>
      <c r="AM25" s="418">
        <f t="shared" si="8"/>
        <v>0</v>
      </c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</row>
    <row r="26" spans="1:59" s="37" customFormat="1" ht="15" customHeight="1" x14ac:dyDescent="0.2">
      <c r="A26" s="37" t="str">
        <f>IF(D26&lt;&gt;"",設定!$C$4,"")</f>
        <v/>
      </c>
      <c r="B26" s="37" t="str">
        <f>IF(COUNTA(E26:W26,Y26:AA26)&gt;0,設定!$D$4,"")</f>
        <v/>
      </c>
      <c r="C26" s="37" t="str">
        <f t="shared" si="2"/>
        <v/>
      </c>
      <c r="D26" s="517" t="str">
        <f>IF(COUNTA(E26:W26,Y26:AA26)&gt;0,設定!$D$4,"")</f>
        <v/>
      </c>
      <c r="E26" s="400"/>
      <c r="F26" s="617"/>
      <c r="G26" s="623"/>
      <c r="H26" s="623"/>
      <c r="I26" s="623"/>
      <c r="J26" s="623"/>
      <c r="K26" s="623"/>
      <c r="L26" s="623"/>
      <c r="M26" s="623"/>
      <c r="N26" s="623"/>
      <c r="O26" s="623"/>
      <c r="P26" s="623"/>
      <c r="Q26" s="623"/>
      <c r="R26" s="623"/>
      <c r="S26" s="623"/>
      <c r="T26" s="623"/>
      <c r="U26" s="623"/>
      <c r="V26" s="1031"/>
      <c r="W26" s="665"/>
      <c r="X26" s="536" t="s">
        <v>1959</v>
      </c>
      <c r="Y26" s="473"/>
      <c r="Z26" s="473"/>
      <c r="AA26" s="527"/>
      <c r="AB26" s="41" t="str">
        <f t="shared" si="1"/>
        <v/>
      </c>
      <c r="AC26" s="41" t="str">
        <f t="shared" si="3"/>
        <v/>
      </c>
      <c r="AD26" s="418">
        <v>0</v>
      </c>
      <c r="AE26" s="418">
        <f t="shared" si="4"/>
        <v>0</v>
      </c>
      <c r="AF26" s="418">
        <f t="shared" si="9"/>
        <v>0</v>
      </c>
      <c r="AG26" s="418">
        <f t="shared" si="5"/>
        <v>0</v>
      </c>
      <c r="AH26" s="418">
        <f t="shared" si="10"/>
        <v>0</v>
      </c>
      <c r="AI26" s="418">
        <f t="shared" si="11"/>
        <v>0</v>
      </c>
      <c r="AJ26" s="418">
        <f t="shared" si="12"/>
        <v>0</v>
      </c>
      <c r="AK26" s="418">
        <f t="shared" si="6"/>
        <v>0</v>
      </c>
      <c r="AL26" s="418">
        <f t="shared" si="7"/>
        <v>0</v>
      </c>
      <c r="AM26" s="418">
        <f t="shared" si="8"/>
        <v>0</v>
      </c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</row>
    <row r="27" spans="1:59" s="37" customFormat="1" ht="15" customHeight="1" x14ac:dyDescent="0.2">
      <c r="A27" s="37" t="str">
        <f>IF(D27&lt;&gt;"",設定!$C$4,"")</f>
        <v/>
      </c>
      <c r="B27" s="37" t="str">
        <f>IF(COUNTA(E27:W27,Y27:AA27)&gt;0,設定!$D$4,"")</f>
        <v/>
      </c>
      <c r="C27" s="37" t="str">
        <f t="shared" si="2"/>
        <v/>
      </c>
      <c r="D27" s="518" t="str">
        <f>IF(COUNTA(E27:W27,Y27:AA27)&gt;0,設定!$D$4,"")</f>
        <v/>
      </c>
      <c r="E27" s="403"/>
      <c r="F27" s="620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1035"/>
      <c r="W27" s="668"/>
      <c r="X27" s="539" t="s">
        <v>1959</v>
      </c>
      <c r="Y27" s="476"/>
      <c r="Z27" s="476"/>
      <c r="AA27" s="530"/>
      <c r="AB27" s="41" t="str">
        <f t="shared" si="1"/>
        <v/>
      </c>
      <c r="AC27" s="41" t="str">
        <f t="shared" si="3"/>
        <v/>
      </c>
      <c r="AD27" s="418">
        <v>0</v>
      </c>
      <c r="AE27" s="418">
        <f t="shared" si="4"/>
        <v>0</v>
      </c>
      <c r="AF27" s="418">
        <f t="shared" si="9"/>
        <v>0</v>
      </c>
      <c r="AG27" s="418">
        <f t="shared" si="5"/>
        <v>0</v>
      </c>
      <c r="AH27" s="418">
        <f t="shared" si="10"/>
        <v>0</v>
      </c>
      <c r="AI27" s="418">
        <f t="shared" si="11"/>
        <v>0</v>
      </c>
      <c r="AJ27" s="418">
        <f t="shared" si="12"/>
        <v>0</v>
      </c>
      <c r="AK27" s="418">
        <f t="shared" si="6"/>
        <v>0</v>
      </c>
      <c r="AL27" s="418">
        <f t="shared" si="7"/>
        <v>0</v>
      </c>
      <c r="AM27" s="418">
        <f t="shared" si="8"/>
        <v>0</v>
      </c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</row>
    <row r="28" spans="1:59" s="37" customFormat="1" ht="15" customHeight="1" x14ac:dyDescent="0.2">
      <c r="A28" s="37" t="str">
        <f>IF(D28&lt;&gt;"",設定!$C$4,"")</f>
        <v/>
      </c>
      <c r="B28" s="37" t="str">
        <f>IF(COUNTA(E28:W28,Y28:AA28)&gt;0,設定!$D$4,"")</f>
        <v/>
      </c>
      <c r="C28" s="37" t="str">
        <f t="shared" si="2"/>
        <v/>
      </c>
      <c r="D28" s="519" t="str">
        <f>IF(COUNTA(E28:W28,Y28:AA28)&gt;0,設定!$D$4,"")</f>
        <v/>
      </c>
      <c r="E28" s="402"/>
      <c r="F28" s="621"/>
      <c r="G28" s="625"/>
      <c r="H28" s="625"/>
      <c r="I28" s="625"/>
      <c r="J28" s="625"/>
      <c r="K28" s="625"/>
      <c r="L28" s="625"/>
      <c r="M28" s="625"/>
      <c r="N28" s="625"/>
      <c r="O28" s="625"/>
      <c r="P28" s="625"/>
      <c r="Q28" s="625"/>
      <c r="R28" s="625"/>
      <c r="S28" s="625"/>
      <c r="T28" s="625"/>
      <c r="U28" s="625"/>
      <c r="V28" s="1034"/>
      <c r="W28" s="667"/>
      <c r="X28" s="538" t="s">
        <v>1959</v>
      </c>
      <c r="Y28" s="475"/>
      <c r="Z28" s="475"/>
      <c r="AA28" s="529"/>
      <c r="AB28" s="41" t="str">
        <f t="shared" si="1"/>
        <v/>
      </c>
      <c r="AC28" s="41" t="str">
        <f t="shared" si="3"/>
        <v/>
      </c>
      <c r="AD28" s="418">
        <v>0</v>
      </c>
      <c r="AE28" s="418">
        <f t="shared" si="4"/>
        <v>0</v>
      </c>
      <c r="AF28" s="418">
        <f t="shared" si="9"/>
        <v>0</v>
      </c>
      <c r="AG28" s="418">
        <f t="shared" si="5"/>
        <v>0</v>
      </c>
      <c r="AH28" s="418">
        <f t="shared" si="10"/>
        <v>0</v>
      </c>
      <c r="AI28" s="418">
        <f t="shared" si="11"/>
        <v>0</v>
      </c>
      <c r="AJ28" s="418">
        <f t="shared" si="12"/>
        <v>0</v>
      </c>
      <c r="AK28" s="418">
        <f t="shared" si="6"/>
        <v>0</v>
      </c>
      <c r="AL28" s="418">
        <f t="shared" si="7"/>
        <v>0</v>
      </c>
      <c r="AM28" s="418">
        <f t="shared" si="8"/>
        <v>0</v>
      </c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</row>
    <row r="29" spans="1:59" s="37" customFormat="1" ht="15" customHeight="1" x14ac:dyDescent="0.2">
      <c r="A29" s="37" t="str">
        <f>IF(D29&lt;&gt;"",設定!$C$4,"")</f>
        <v/>
      </c>
      <c r="B29" s="37" t="str">
        <f>IF(COUNTA(E29:W29,Y29:AA29)&gt;0,設定!$D$4,"")</f>
        <v/>
      </c>
      <c r="C29" s="37" t="str">
        <f t="shared" si="2"/>
        <v/>
      </c>
      <c r="D29" s="517" t="str">
        <f>IF(COUNTA(E29:W29,Y29:AA29)&gt;0,設定!$D$4,"")</f>
        <v/>
      </c>
      <c r="E29" s="400"/>
      <c r="F29" s="617"/>
      <c r="G29" s="623"/>
      <c r="H29" s="623"/>
      <c r="I29" s="623"/>
      <c r="J29" s="623"/>
      <c r="K29" s="623"/>
      <c r="L29" s="623"/>
      <c r="M29" s="623"/>
      <c r="N29" s="623"/>
      <c r="O29" s="623"/>
      <c r="P29" s="623"/>
      <c r="Q29" s="623"/>
      <c r="R29" s="623"/>
      <c r="S29" s="623"/>
      <c r="T29" s="623"/>
      <c r="U29" s="623"/>
      <c r="V29" s="1031"/>
      <c r="W29" s="665"/>
      <c r="X29" s="536" t="s">
        <v>1959</v>
      </c>
      <c r="Y29" s="473"/>
      <c r="Z29" s="473"/>
      <c r="AA29" s="527"/>
      <c r="AB29" s="41" t="str">
        <f t="shared" si="1"/>
        <v/>
      </c>
      <c r="AC29" s="41" t="str">
        <f t="shared" si="3"/>
        <v/>
      </c>
      <c r="AD29" s="418">
        <v>0</v>
      </c>
      <c r="AE29" s="418">
        <f t="shared" si="4"/>
        <v>0</v>
      </c>
      <c r="AF29" s="418">
        <f t="shared" si="9"/>
        <v>0</v>
      </c>
      <c r="AG29" s="418">
        <f t="shared" si="5"/>
        <v>0</v>
      </c>
      <c r="AH29" s="418">
        <f t="shared" si="10"/>
        <v>0</v>
      </c>
      <c r="AI29" s="418">
        <f t="shared" si="11"/>
        <v>0</v>
      </c>
      <c r="AJ29" s="418">
        <f t="shared" si="12"/>
        <v>0</v>
      </c>
      <c r="AK29" s="418">
        <f t="shared" si="6"/>
        <v>0</v>
      </c>
      <c r="AL29" s="418">
        <f t="shared" si="7"/>
        <v>0</v>
      </c>
      <c r="AM29" s="418">
        <f t="shared" si="8"/>
        <v>0</v>
      </c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</row>
    <row r="30" spans="1:59" s="37" customFormat="1" ht="15" customHeight="1" x14ac:dyDescent="0.2">
      <c r="A30" s="37" t="str">
        <f>IF(D30&lt;&gt;"",設定!$C$4,"")</f>
        <v/>
      </c>
      <c r="B30" s="37" t="str">
        <f>IF(COUNTA(E30:W30,Y30:AA30)&gt;0,設定!$D$4,"")</f>
        <v/>
      </c>
      <c r="C30" s="37" t="str">
        <f t="shared" si="2"/>
        <v/>
      </c>
      <c r="D30" s="517" t="str">
        <f>IF(COUNTA(E30:W30,Y30:AA30)&gt;0,設定!$D$4,"")</f>
        <v/>
      </c>
      <c r="E30" s="400"/>
      <c r="F30" s="617"/>
      <c r="G30" s="623"/>
      <c r="H30" s="623"/>
      <c r="I30" s="623"/>
      <c r="J30" s="623"/>
      <c r="K30" s="623"/>
      <c r="L30" s="623"/>
      <c r="M30" s="623"/>
      <c r="N30" s="623"/>
      <c r="O30" s="623"/>
      <c r="P30" s="623"/>
      <c r="Q30" s="623"/>
      <c r="R30" s="623"/>
      <c r="S30" s="623"/>
      <c r="T30" s="623"/>
      <c r="U30" s="623"/>
      <c r="V30" s="1031"/>
      <c r="W30" s="665"/>
      <c r="X30" s="536" t="s">
        <v>1959</v>
      </c>
      <c r="Y30" s="473"/>
      <c r="Z30" s="473"/>
      <c r="AA30" s="527"/>
      <c r="AB30" s="41" t="str">
        <f t="shared" si="1"/>
        <v/>
      </c>
      <c r="AC30" s="41" t="str">
        <f t="shared" si="3"/>
        <v/>
      </c>
      <c r="AD30" s="418">
        <v>0</v>
      </c>
      <c r="AE30" s="418">
        <f t="shared" si="4"/>
        <v>0</v>
      </c>
      <c r="AF30" s="418">
        <f t="shared" si="9"/>
        <v>0</v>
      </c>
      <c r="AG30" s="418">
        <f t="shared" si="5"/>
        <v>0</v>
      </c>
      <c r="AH30" s="418">
        <f t="shared" si="10"/>
        <v>0</v>
      </c>
      <c r="AI30" s="418">
        <f t="shared" si="11"/>
        <v>0</v>
      </c>
      <c r="AJ30" s="418">
        <f t="shared" si="12"/>
        <v>0</v>
      </c>
      <c r="AK30" s="418">
        <f t="shared" si="6"/>
        <v>0</v>
      </c>
      <c r="AL30" s="418">
        <f t="shared" si="7"/>
        <v>0</v>
      </c>
      <c r="AM30" s="418">
        <f t="shared" si="8"/>
        <v>0</v>
      </c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</row>
    <row r="31" spans="1:59" s="37" customFormat="1" ht="15" customHeight="1" x14ac:dyDescent="0.2">
      <c r="A31" s="37" t="str">
        <f>IF(D31&lt;&gt;"",設定!$C$4,"")</f>
        <v/>
      </c>
      <c r="B31" s="37" t="str">
        <f>IF(COUNTA(E31:W31,Y31:AA31)&gt;0,設定!$D$4,"")</f>
        <v/>
      </c>
      <c r="C31" s="37" t="str">
        <f t="shared" si="2"/>
        <v/>
      </c>
      <c r="D31" s="517" t="str">
        <f>IF(COUNTA(E31:W31,Y31:AA31)&gt;0,設定!$D$4,"")</f>
        <v/>
      </c>
      <c r="E31" s="400"/>
      <c r="F31" s="617"/>
      <c r="G31" s="623"/>
      <c r="H31" s="623"/>
      <c r="I31" s="623"/>
      <c r="J31" s="623"/>
      <c r="K31" s="623"/>
      <c r="L31" s="623"/>
      <c r="M31" s="623"/>
      <c r="N31" s="623"/>
      <c r="O31" s="623"/>
      <c r="P31" s="623"/>
      <c r="Q31" s="623"/>
      <c r="R31" s="623"/>
      <c r="S31" s="623"/>
      <c r="T31" s="623"/>
      <c r="U31" s="623"/>
      <c r="V31" s="1031"/>
      <c r="W31" s="665"/>
      <c r="X31" s="536" t="s">
        <v>1959</v>
      </c>
      <c r="Y31" s="473"/>
      <c r="Z31" s="473"/>
      <c r="AA31" s="527"/>
      <c r="AB31" s="41" t="str">
        <f t="shared" si="1"/>
        <v/>
      </c>
      <c r="AC31" s="41" t="str">
        <f t="shared" si="3"/>
        <v/>
      </c>
      <c r="AD31" s="418">
        <v>0</v>
      </c>
      <c r="AE31" s="418">
        <f t="shared" si="4"/>
        <v>0</v>
      </c>
      <c r="AF31" s="418">
        <f t="shared" si="9"/>
        <v>0</v>
      </c>
      <c r="AG31" s="418">
        <f t="shared" si="5"/>
        <v>0</v>
      </c>
      <c r="AH31" s="418">
        <f t="shared" si="10"/>
        <v>0</v>
      </c>
      <c r="AI31" s="418">
        <f t="shared" si="11"/>
        <v>0</v>
      </c>
      <c r="AJ31" s="418">
        <f t="shared" si="12"/>
        <v>0</v>
      </c>
      <c r="AK31" s="418">
        <f t="shared" si="6"/>
        <v>0</v>
      </c>
      <c r="AL31" s="418">
        <f t="shared" si="7"/>
        <v>0</v>
      </c>
      <c r="AM31" s="418">
        <f t="shared" si="8"/>
        <v>0</v>
      </c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</row>
    <row r="32" spans="1:59" s="37" customFormat="1" ht="15" customHeight="1" x14ac:dyDescent="0.2">
      <c r="A32" s="37" t="str">
        <f>IF(D32&lt;&gt;"",設定!$C$4,"")</f>
        <v/>
      </c>
      <c r="B32" s="37" t="str">
        <f>IF(COUNTA(E32:W32,Y32:AA32)&gt;0,設定!$D$4,"")</f>
        <v/>
      </c>
      <c r="C32" s="37" t="str">
        <f t="shared" si="2"/>
        <v/>
      </c>
      <c r="D32" s="520" t="str">
        <f>IF(COUNTA(E32:W32,Y32:AA32)&gt;0,設定!$D$4,"")</f>
        <v/>
      </c>
      <c r="E32" s="403"/>
      <c r="F32" s="618"/>
      <c r="G32" s="627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1035"/>
      <c r="W32" s="668"/>
      <c r="X32" s="539" t="s">
        <v>1959</v>
      </c>
      <c r="Y32" s="476"/>
      <c r="Z32" s="476"/>
      <c r="AA32" s="530"/>
      <c r="AB32" s="41" t="str">
        <f t="shared" si="1"/>
        <v/>
      </c>
      <c r="AC32" s="41" t="str">
        <f t="shared" si="3"/>
        <v/>
      </c>
      <c r="AD32" s="418">
        <v>0</v>
      </c>
      <c r="AE32" s="418">
        <f t="shared" si="4"/>
        <v>0</v>
      </c>
      <c r="AF32" s="418">
        <f t="shared" si="9"/>
        <v>0</v>
      </c>
      <c r="AG32" s="418">
        <f t="shared" si="5"/>
        <v>0</v>
      </c>
      <c r="AH32" s="418">
        <f t="shared" si="10"/>
        <v>0</v>
      </c>
      <c r="AI32" s="418">
        <f t="shared" si="11"/>
        <v>0</v>
      </c>
      <c r="AJ32" s="418">
        <f t="shared" si="12"/>
        <v>0</v>
      </c>
      <c r="AK32" s="418">
        <f t="shared" si="6"/>
        <v>0</v>
      </c>
      <c r="AL32" s="418">
        <f t="shared" si="7"/>
        <v>0</v>
      </c>
      <c r="AM32" s="418">
        <f t="shared" si="8"/>
        <v>0</v>
      </c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</row>
    <row r="33" spans="1:60" s="37" customFormat="1" ht="15" customHeight="1" x14ac:dyDescent="0.2">
      <c r="A33" s="37" t="str">
        <f>IF(D33&lt;&gt;"",設定!$C$4,"")</f>
        <v/>
      </c>
      <c r="B33" s="37" t="str">
        <f>IF(COUNTA(E33:W33,Y33:AA33)&gt;0,設定!$D$4,"")</f>
        <v/>
      </c>
      <c r="C33" s="37" t="str">
        <f t="shared" si="2"/>
        <v/>
      </c>
      <c r="D33" s="521" t="str">
        <f>IF(COUNTA(E33:W33,Y33:AA33)&gt;0,設定!$D$4,"")</f>
        <v/>
      </c>
      <c r="E33" s="402"/>
      <c r="F33" s="619"/>
      <c r="G33" s="628"/>
      <c r="H33" s="628"/>
      <c r="I33" s="628"/>
      <c r="J33" s="628"/>
      <c r="K33" s="628"/>
      <c r="L33" s="628"/>
      <c r="M33" s="628"/>
      <c r="N33" s="628"/>
      <c r="O33" s="628"/>
      <c r="P33" s="628"/>
      <c r="Q33" s="628"/>
      <c r="R33" s="628"/>
      <c r="S33" s="628"/>
      <c r="T33" s="628"/>
      <c r="U33" s="628"/>
      <c r="V33" s="1034"/>
      <c r="W33" s="667"/>
      <c r="X33" s="538" t="s">
        <v>1959</v>
      </c>
      <c r="Y33" s="475"/>
      <c r="Z33" s="475"/>
      <c r="AA33" s="529"/>
      <c r="AB33" s="41" t="str">
        <f t="shared" si="1"/>
        <v/>
      </c>
      <c r="AC33" s="41" t="str">
        <f t="shared" si="3"/>
        <v/>
      </c>
      <c r="AD33" s="418">
        <v>0</v>
      </c>
      <c r="AE33" s="418">
        <f t="shared" si="4"/>
        <v>0</v>
      </c>
      <c r="AF33" s="418">
        <f t="shared" si="9"/>
        <v>0</v>
      </c>
      <c r="AG33" s="418">
        <f t="shared" si="5"/>
        <v>0</v>
      </c>
      <c r="AH33" s="418">
        <f t="shared" si="10"/>
        <v>0</v>
      </c>
      <c r="AI33" s="418">
        <f t="shared" si="11"/>
        <v>0</v>
      </c>
      <c r="AJ33" s="418">
        <f t="shared" si="12"/>
        <v>0</v>
      </c>
      <c r="AK33" s="418">
        <f t="shared" si="6"/>
        <v>0</v>
      </c>
      <c r="AL33" s="418">
        <f t="shared" si="7"/>
        <v>0</v>
      </c>
      <c r="AM33" s="418">
        <f t="shared" si="8"/>
        <v>0</v>
      </c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</row>
    <row r="34" spans="1:60" s="37" customFormat="1" ht="15" customHeight="1" x14ac:dyDescent="0.2">
      <c r="A34" s="37" t="str">
        <f>IF(D34&lt;&gt;"",設定!$C$4,"")</f>
        <v/>
      </c>
      <c r="B34" s="37" t="str">
        <f>IF(COUNTA(E34:W34,Y34:AA34)&gt;0,設定!$D$4,"")</f>
        <v/>
      </c>
      <c r="C34" s="37" t="str">
        <f t="shared" si="2"/>
        <v/>
      </c>
      <c r="D34" s="517" t="str">
        <f>IF(COUNTA(E34:W34,Y34:AA34)&gt;0,設定!$D$4,"")</f>
        <v/>
      </c>
      <c r="E34" s="400"/>
      <c r="F34" s="617"/>
      <c r="G34" s="623"/>
      <c r="H34" s="623"/>
      <c r="I34" s="623"/>
      <c r="J34" s="623"/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1031"/>
      <c r="W34" s="665"/>
      <c r="X34" s="536" t="s">
        <v>1959</v>
      </c>
      <c r="Y34" s="473"/>
      <c r="Z34" s="473"/>
      <c r="AA34" s="527"/>
      <c r="AB34" s="41" t="str">
        <f t="shared" si="1"/>
        <v/>
      </c>
      <c r="AC34" s="41" t="str">
        <f t="shared" si="3"/>
        <v/>
      </c>
      <c r="AD34" s="418">
        <v>0</v>
      </c>
      <c r="AE34" s="418">
        <f t="shared" si="4"/>
        <v>0</v>
      </c>
      <c r="AF34" s="418">
        <f t="shared" si="9"/>
        <v>0</v>
      </c>
      <c r="AG34" s="418">
        <f t="shared" si="5"/>
        <v>0</v>
      </c>
      <c r="AH34" s="418">
        <f t="shared" si="10"/>
        <v>0</v>
      </c>
      <c r="AI34" s="418">
        <f t="shared" si="11"/>
        <v>0</v>
      </c>
      <c r="AJ34" s="418">
        <f t="shared" si="12"/>
        <v>0</v>
      </c>
      <c r="AK34" s="418">
        <f t="shared" si="6"/>
        <v>0</v>
      </c>
      <c r="AL34" s="418">
        <f t="shared" si="7"/>
        <v>0</v>
      </c>
      <c r="AM34" s="418">
        <f t="shared" si="8"/>
        <v>0</v>
      </c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</row>
    <row r="35" spans="1:60" s="37" customFormat="1" ht="15" customHeight="1" x14ac:dyDescent="0.2">
      <c r="A35" s="37" t="str">
        <f>IF(D35&lt;&gt;"",設定!$C$4,"")</f>
        <v/>
      </c>
      <c r="B35" s="37" t="str">
        <f>IF(COUNTA(E35:W35,Y35:AA35)&gt;0,設定!$D$4,"")</f>
        <v/>
      </c>
      <c r="C35" s="37" t="str">
        <f t="shared" si="2"/>
        <v/>
      </c>
      <c r="D35" s="517" t="str">
        <f>IF(COUNTA(E35:W35,Y35:AA35)&gt;0,設定!$D$4,"")</f>
        <v/>
      </c>
      <c r="E35" s="400"/>
      <c r="F35" s="617"/>
      <c r="G35" s="623"/>
      <c r="H35" s="623"/>
      <c r="I35" s="623"/>
      <c r="J35" s="623"/>
      <c r="K35" s="623"/>
      <c r="L35" s="623"/>
      <c r="M35" s="623"/>
      <c r="N35" s="623"/>
      <c r="O35" s="623"/>
      <c r="P35" s="623"/>
      <c r="Q35" s="623"/>
      <c r="R35" s="623"/>
      <c r="S35" s="623"/>
      <c r="T35" s="623"/>
      <c r="U35" s="623"/>
      <c r="V35" s="1031"/>
      <c r="W35" s="665"/>
      <c r="X35" s="536" t="s">
        <v>1959</v>
      </c>
      <c r="Y35" s="473"/>
      <c r="Z35" s="473"/>
      <c r="AA35" s="527"/>
      <c r="AB35" s="41" t="str">
        <f t="shared" si="1"/>
        <v/>
      </c>
      <c r="AC35" s="41" t="str">
        <f t="shared" si="3"/>
        <v/>
      </c>
      <c r="AD35" s="418">
        <v>0</v>
      </c>
      <c r="AE35" s="418">
        <f t="shared" si="4"/>
        <v>0</v>
      </c>
      <c r="AF35" s="418">
        <f t="shared" si="9"/>
        <v>0</v>
      </c>
      <c r="AG35" s="418">
        <f t="shared" si="5"/>
        <v>0</v>
      </c>
      <c r="AH35" s="418">
        <f t="shared" si="10"/>
        <v>0</v>
      </c>
      <c r="AI35" s="418">
        <f t="shared" si="11"/>
        <v>0</v>
      </c>
      <c r="AJ35" s="418">
        <f t="shared" si="12"/>
        <v>0</v>
      </c>
      <c r="AK35" s="418">
        <f t="shared" si="6"/>
        <v>0</v>
      </c>
      <c r="AL35" s="418">
        <f t="shared" si="7"/>
        <v>0</v>
      </c>
      <c r="AM35" s="418">
        <f t="shared" si="8"/>
        <v>0</v>
      </c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</row>
    <row r="36" spans="1:60" s="37" customFormat="1" ht="15" customHeight="1" x14ac:dyDescent="0.2">
      <c r="A36" s="37" t="str">
        <f>IF(D36&lt;&gt;"",設定!$C$4,"")</f>
        <v/>
      </c>
      <c r="B36" s="37" t="str">
        <f>IF(COUNTA(E36:W36,Y36:AA36)&gt;0,設定!$D$4,"")</f>
        <v/>
      </c>
      <c r="C36" s="37" t="str">
        <f t="shared" si="2"/>
        <v/>
      </c>
      <c r="D36" s="517" t="str">
        <f>IF(COUNTA(E36:W36,Y36:AA36)&gt;0,設定!$D$4,"")</f>
        <v/>
      </c>
      <c r="E36" s="400"/>
      <c r="F36" s="617"/>
      <c r="G36" s="623"/>
      <c r="H36" s="623"/>
      <c r="I36" s="623"/>
      <c r="J36" s="623"/>
      <c r="K36" s="623"/>
      <c r="L36" s="623"/>
      <c r="M36" s="623"/>
      <c r="N36" s="623"/>
      <c r="O36" s="623"/>
      <c r="P36" s="623"/>
      <c r="Q36" s="623"/>
      <c r="R36" s="623"/>
      <c r="S36" s="623"/>
      <c r="T36" s="623"/>
      <c r="U36" s="623"/>
      <c r="V36" s="1031"/>
      <c r="W36" s="665"/>
      <c r="X36" s="536" t="s">
        <v>1959</v>
      </c>
      <c r="Y36" s="473"/>
      <c r="Z36" s="473"/>
      <c r="AA36" s="527"/>
      <c r="AB36" s="41" t="str">
        <f t="shared" si="1"/>
        <v/>
      </c>
      <c r="AC36" s="41" t="str">
        <f t="shared" si="3"/>
        <v/>
      </c>
      <c r="AD36" s="418">
        <v>0</v>
      </c>
      <c r="AE36" s="418">
        <f t="shared" si="4"/>
        <v>0</v>
      </c>
      <c r="AF36" s="418">
        <f t="shared" si="9"/>
        <v>0</v>
      </c>
      <c r="AG36" s="418">
        <f t="shared" si="5"/>
        <v>0</v>
      </c>
      <c r="AH36" s="418">
        <f t="shared" si="10"/>
        <v>0</v>
      </c>
      <c r="AI36" s="418">
        <f t="shared" si="11"/>
        <v>0</v>
      </c>
      <c r="AJ36" s="418">
        <f t="shared" si="12"/>
        <v>0</v>
      </c>
      <c r="AK36" s="418">
        <f t="shared" si="6"/>
        <v>0</v>
      </c>
      <c r="AL36" s="418">
        <f t="shared" si="7"/>
        <v>0</v>
      </c>
      <c r="AM36" s="418">
        <f t="shared" si="8"/>
        <v>0</v>
      </c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</row>
    <row r="37" spans="1:60" s="37" customFormat="1" ht="15" customHeight="1" x14ac:dyDescent="0.2">
      <c r="A37" s="37" t="str">
        <f>IF(D37&lt;&gt;"",設定!$C$4,"")</f>
        <v/>
      </c>
      <c r="B37" s="37" t="str">
        <f>IF(COUNTA(E37:W37,Y37:AA37)&gt;0,設定!$D$4,"")</f>
        <v/>
      </c>
      <c r="C37" s="37" t="str">
        <f t="shared" si="2"/>
        <v/>
      </c>
      <c r="D37" s="518" t="str">
        <f>IF(COUNTA(E37:W37,Y37:AA37)&gt;0,設定!$D$4,"")</f>
        <v/>
      </c>
      <c r="E37" s="403"/>
      <c r="F37" s="620"/>
      <c r="G37" s="626"/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1035"/>
      <c r="W37" s="668"/>
      <c r="X37" s="539" t="s">
        <v>1959</v>
      </c>
      <c r="Y37" s="476"/>
      <c r="Z37" s="476"/>
      <c r="AA37" s="530"/>
      <c r="AB37" s="41" t="str">
        <f t="shared" si="1"/>
        <v/>
      </c>
      <c r="AC37" s="41" t="str">
        <f t="shared" si="3"/>
        <v/>
      </c>
      <c r="AD37" s="418">
        <v>0</v>
      </c>
      <c r="AE37" s="418">
        <f t="shared" si="4"/>
        <v>0</v>
      </c>
      <c r="AF37" s="418">
        <f t="shared" si="9"/>
        <v>0</v>
      </c>
      <c r="AG37" s="418">
        <f t="shared" si="5"/>
        <v>0</v>
      </c>
      <c r="AH37" s="418">
        <f t="shared" si="10"/>
        <v>0</v>
      </c>
      <c r="AI37" s="418">
        <f t="shared" si="11"/>
        <v>0</v>
      </c>
      <c r="AJ37" s="418">
        <f t="shared" si="12"/>
        <v>0</v>
      </c>
      <c r="AK37" s="418">
        <f t="shared" si="6"/>
        <v>0</v>
      </c>
      <c r="AL37" s="418">
        <f t="shared" si="7"/>
        <v>0</v>
      </c>
      <c r="AM37" s="418">
        <f t="shared" si="8"/>
        <v>0</v>
      </c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</row>
    <row r="38" spans="1:60" s="37" customFormat="1" ht="15" customHeight="1" x14ac:dyDescent="0.2">
      <c r="A38" s="37" t="str">
        <f>IF(D38&lt;&gt;"",設定!$C$4,"")</f>
        <v/>
      </c>
      <c r="B38" s="37" t="str">
        <f>IF(COUNTA(E38:W38,Y38:AA38)&gt;0,設定!$D$4,"")</f>
        <v/>
      </c>
      <c r="C38" s="37" t="str">
        <f t="shared" si="2"/>
        <v/>
      </c>
      <c r="D38" s="519" t="str">
        <f>IF(COUNTA(E38:W38,Y38:AA38)&gt;0,設定!$D$4,"")</f>
        <v/>
      </c>
      <c r="E38" s="404"/>
      <c r="F38" s="621"/>
      <c r="G38" s="625"/>
      <c r="H38" s="625"/>
      <c r="I38" s="625"/>
      <c r="J38" s="625"/>
      <c r="K38" s="625"/>
      <c r="L38" s="625"/>
      <c r="M38" s="625"/>
      <c r="N38" s="625"/>
      <c r="O38" s="625"/>
      <c r="P38" s="625"/>
      <c r="Q38" s="625"/>
      <c r="R38" s="625"/>
      <c r="S38" s="625"/>
      <c r="T38" s="625"/>
      <c r="U38" s="625"/>
      <c r="V38" s="1036"/>
      <c r="W38" s="669"/>
      <c r="X38" s="540" t="s">
        <v>1959</v>
      </c>
      <c r="Y38" s="477"/>
      <c r="Z38" s="477"/>
      <c r="AA38" s="531"/>
      <c r="AB38" s="41" t="str">
        <f t="shared" si="1"/>
        <v/>
      </c>
      <c r="AC38" s="41" t="str">
        <f t="shared" si="3"/>
        <v/>
      </c>
      <c r="AD38" s="418">
        <v>0</v>
      </c>
      <c r="AE38" s="418">
        <f t="shared" si="4"/>
        <v>0</v>
      </c>
      <c r="AF38" s="418">
        <f t="shared" si="9"/>
        <v>0</v>
      </c>
      <c r="AG38" s="418">
        <f t="shared" si="5"/>
        <v>0</v>
      </c>
      <c r="AH38" s="418">
        <f t="shared" si="10"/>
        <v>0</v>
      </c>
      <c r="AI38" s="418">
        <f t="shared" si="11"/>
        <v>0</v>
      </c>
      <c r="AJ38" s="418">
        <f t="shared" si="12"/>
        <v>0</v>
      </c>
      <c r="AK38" s="418">
        <f t="shared" si="6"/>
        <v>0</v>
      </c>
      <c r="AL38" s="418">
        <f t="shared" si="7"/>
        <v>0</v>
      </c>
      <c r="AM38" s="418">
        <f t="shared" si="8"/>
        <v>0</v>
      </c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</row>
    <row r="39" spans="1:60" s="37" customFormat="1" ht="15" customHeight="1" x14ac:dyDescent="0.2">
      <c r="A39" s="37" t="str">
        <f>IF(D39&lt;&gt;"",設定!$C$4,"")</f>
        <v/>
      </c>
      <c r="B39" s="37" t="str">
        <f>IF(COUNTA(E39:W39,Y39:AA39)&gt;0,設定!$D$4,"")</f>
        <v/>
      </c>
      <c r="C39" s="37" t="str">
        <f t="shared" si="2"/>
        <v/>
      </c>
      <c r="D39" s="517" t="str">
        <f>IF(COUNTA(E39:W39,Y39:AA39)&gt;0,設定!$D$4,"")</f>
        <v/>
      </c>
      <c r="E39" s="400"/>
      <c r="F39" s="617"/>
      <c r="G39" s="623"/>
      <c r="H39" s="623"/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1031"/>
      <c r="W39" s="665"/>
      <c r="X39" s="536" t="s">
        <v>1959</v>
      </c>
      <c r="Y39" s="473"/>
      <c r="Z39" s="473"/>
      <c r="AA39" s="527"/>
      <c r="AB39" s="41" t="str">
        <f t="shared" si="1"/>
        <v/>
      </c>
      <c r="AC39" s="41" t="str">
        <f t="shared" si="3"/>
        <v/>
      </c>
      <c r="AD39" s="418">
        <v>0</v>
      </c>
      <c r="AE39" s="418">
        <f t="shared" si="4"/>
        <v>0</v>
      </c>
      <c r="AF39" s="418">
        <f t="shared" si="9"/>
        <v>0</v>
      </c>
      <c r="AG39" s="418">
        <f t="shared" si="5"/>
        <v>0</v>
      </c>
      <c r="AH39" s="418">
        <f t="shared" si="10"/>
        <v>0</v>
      </c>
      <c r="AI39" s="418">
        <f t="shared" si="11"/>
        <v>0</v>
      </c>
      <c r="AJ39" s="418">
        <f t="shared" si="12"/>
        <v>0</v>
      </c>
      <c r="AK39" s="418">
        <f t="shared" si="6"/>
        <v>0</v>
      </c>
      <c r="AL39" s="418">
        <f t="shared" si="7"/>
        <v>0</v>
      </c>
      <c r="AM39" s="418">
        <f t="shared" si="8"/>
        <v>0</v>
      </c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</row>
    <row r="40" spans="1:60" s="37" customFormat="1" ht="15" customHeight="1" x14ac:dyDescent="0.2">
      <c r="A40" s="37" t="str">
        <f>IF(D40&lt;&gt;"",設定!$C$4,"")</f>
        <v/>
      </c>
      <c r="B40" s="37" t="str">
        <f>IF(COUNTA(E40:W40,Y40:AA40)&gt;0,設定!$D$4,"")</f>
        <v/>
      </c>
      <c r="C40" s="37" t="str">
        <f t="shared" si="2"/>
        <v/>
      </c>
      <c r="D40" s="517" t="str">
        <f>IF(COUNTA(E40:W40,Y40:AA40)&gt;0,設定!$D$4,"")</f>
        <v/>
      </c>
      <c r="E40" s="400"/>
      <c r="F40" s="617"/>
      <c r="G40" s="623"/>
      <c r="H40" s="623"/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1031"/>
      <c r="W40" s="665"/>
      <c r="X40" s="536" t="s">
        <v>1959</v>
      </c>
      <c r="Y40" s="473"/>
      <c r="Z40" s="473"/>
      <c r="AA40" s="527"/>
      <c r="AB40" s="41" t="str">
        <f t="shared" si="1"/>
        <v/>
      </c>
      <c r="AC40" s="41" t="str">
        <f t="shared" si="3"/>
        <v/>
      </c>
      <c r="AD40" s="418">
        <v>0</v>
      </c>
      <c r="AE40" s="418">
        <f t="shared" si="4"/>
        <v>0</v>
      </c>
      <c r="AF40" s="418">
        <f t="shared" si="9"/>
        <v>0</v>
      </c>
      <c r="AG40" s="418">
        <f t="shared" si="5"/>
        <v>0</v>
      </c>
      <c r="AH40" s="418">
        <f t="shared" si="10"/>
        <v>0</v>
      </c>
      <c r="AI40" s="418">
        <f t="shared" si="11"/>
        <v>0</v>
      </c>
      <c r="AJ40" s="418">
        <f t="shared" si="12"/>
        <v>0</v>
      </c>
      <c r="AK40" s="418">
        <f t="shared" si="6"/>
        <v>0</v>
      </c>
      <c r="AL40" s="418">
        <f t="shared" si="7"/>
        <v>0</v>
      </c>
      <c r="AM40" s="418">
        <f t="shared" si="8"/>
        <v>0</v>
      </c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</row>
    <row r="41" spans="1:60" s="37" customFormat="1" ht="15" customHeight="1" x14ac:dyDescent="0.2">
      <c r="A41" s="37" t="str">
        <f>IF(D41&lt;&gt;"",設定!$C$4,"")</f>
        <v/>
      </c>
      <c r="B41" s="37" t="str">
        <f>IF(COUNTA(E41:W41,Y41:AA41)&gt;0,設定!$D$4,"")</f>
        <v/>
      </c>
      <c r="C41" s="37" t="str">
        <f t="shared" si="2"/>
        <v/>
      </c>
      <c r="D41" s="517" t="str">
        <f>IF(COUNTA(E41:W41,Y41:AA41)&gt;0,設定!$D$4,"")</f>
        <v/>
      </c>
      <c r="E41" s="400"/>
      <c r="F41" s="617"/>
      <c r="G41" s="623"/>
      <c r="H41" s="623"/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1031"/>
      <c r="W41" s="665"/>
      <c r="X41" s="536" t="s">
        <v>1959</v>
      </c>
      <c r="Y41" s="473"/>
      <c r="Z41" s="473"/>
      <c r="AA41" s="527"/>
      <c r="AB41" s="41" t="str">
        <f t="shared" si="1"/>
        <v/>
      </c>
      <c r="AC41" s="41" t="str">
        <f t="shared" si="3"/>
        <v/>
      </c>
      <c r="AD41" s="418">
        <v>0</v>
      </c>
      <c r="AE41" s="418">
        <f t="shared" si="4"/>
        <v>0</v>
      </c>
      <c r="AF41" s="418">
        <f t="shared" si="9"/>
        <v>0</v>
      </c>
      <c r="AG41" s="418">
        <f t="shared" si="5"/>
        <v>0</v>
      </c>
      <c r="AH41" s="418">
        <f t="shared" si="10"/>
        <v>0</v>
      </c>
      <c r="AI41" s="418">
        <f t="shared" si="11"/>
        <v>0</v>
      </c>
      <c r="AJ41" s="418">
        <f t="shared" si="12"/>
        <v>0</v>
      </c>
      <c r="AK41" s="418">
        <f t="shared" si="6"/>
        <v>0</v>
      </c>
      <c r="AL41" s="418">
        <f t="shared" si="7"/>
        <v>0</v>
      </c>
      <c r="AM41" s="418">
        <f t="shared" si="8"/>
        <v>0</v>
      </c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</row>
    <row r="42" spans="1:60" ht="15" customHeight="1" thickBot="1" x14ac:dyDescent="0.25">
      <c r="A42" s="465" t="str">
        <f>IF(D42&lt;&gt;"",設定!$C$4,"")</f>
        <v/>
      </c>
      <c r="B42" s="465" t="str">
        <f>IF(COUNTA(E42:W42,Y42:AA42)&gt;0,設定!$D$4,"")</f>
        <v/>
      </c>
      <c r="C42" s="465" t="str">
        <f t="shared" si="2"/>
        <v/>
      </c>
      <c r="D42" s="470" t="str">
        <f>IF(COUNTA(E42:W42,Y42:AA42)&gt;0,設定!$D$4,"")</f>
        <v/>
      </c>
      <c r="E42" s="405"/>
      <c r="F42" s="622"/>
      <c r="G42" s="624"/>
      <c r="H42" s="624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467"/>
      <c r="U42" s="467"/>
      <c r="V42" s="1037"/>
      <c r="W42" s="670"/>
      <c r="X42" s="650" t="s">
        <v>1959</v>
      </c>
      <c r="Y42" s="478"/>
      <c r="Z42" s="478"/>
      <c r="AA42" s="532"/>
      <c r="AB42" s="777" t="str">
        <f t="shared" si="1"/>
        <v/>
      </c>
      <c r="AC42" s="41" t="str">
        <f t="shared" si="3"/>
        <v/>
      </c>
      <c r="AD42" s="418">
        <v>0</v>
      </c>
      <c r="AE42" s="1102">
        <f t="shared" si="4"/>
        <v>0</v>
      </c>
      <c r="AF42" s="418">
        <f t="shared" si="9"/>
        <v>0</v>
      </c>
      <c r="AG42" s="1102">
        <f t="shared" si="5"/>
        <v>0</v>
      </c>
      <c r="AH42" s="1102">
        <f t="shared" si="10"/>
        <v>0</v>
      </c>
      <c r="AI42" s="418">
        <f t="shared" si="11"/>
        <v>0</v>
      </c>
      <c r="AJ42" s="1102">
        <f t="shared" si="12"/>
        <v>0</v>
      </c>
      <c r="AK42" s="418">
        <f t="shared" si="6"/>
        <v>0</v>
      </c>
      <c r="AL42" s="418">
        <f t="shared" si="7"/>
        <v>0</v>
      </c>
      <c r="AM42" s="418">
        <f t="shared" si="8"/>
        <v>0</v>
      </c>
      <c r="BH42" s="460"/>
    </row>
    <row r="43" spans="1:60" x14ac:dyDescent="0.2">
      <c r="W43" s="461"/>
      <c r="AB43" s="777"/>
      <c r="BH43" s="460"/>
    </row>
    <row r="44" spans="1:60" x14ac:dyDescent="0.2">
      <c r="W44" s="461"/>
      <c r="AB44" s="777"/>
      <c r="BH44" s="460"/>
    </row>
    <row r="45" spans="1:60" x14ac:dyDescent="0.2">
      <c r="W45" s="461"/>
      <c r="AB45" s="777"/>
      <c r="BH45" s="460"/>
    </row>
    <row r="46" spans="1:60" x14ac:dyDescent="0.2">
      <c r="W46" s="461"/>
      <c r="AB46" s="777"/>
      <c r="BH46" s="460"/>
    </row>
    <row r="47" spans="1:60" x14ac:dyDescent="0.2">
      <c r="W47" s="461"/>
      <c r="AB47" s="777"/>
      <c r="BH47" s="460"/>
    </row>
    <row r="48" spans="1:60" x14ac:dyDescent="0.2">
      <c r="W48" s="461"/>
      <c r="AB48" s="777"/>
      <c r="BH48" s="460"/>
    </row>
    <row r="49" spans="23:60" x14ac:dyDescent="0.2">
      <c r="W49" s="461"/>
      <c r="AB49" s="777"/>
      <c r="BH49" s="460"/>
    </row>
    <row r="50" spans="23:60" x14ac:dyDescent="0.2">
      <c r="W50" s="461"/>
      <c r="AB50" s="777"/>
      <c r="BH50" s="460"/>
    </row>
    <row r="51" spans="23:60" x14ac:dyDescent="0.2">
      <c r="W51" s="461"/>
      <c r="AB51" s="777"/>
      <c r="BH51" s="460"/>
    </row>
    <row r="52" spans="23:60" x14ac:dyDescent="0.2">
      <c r="W52" s="461"/>
      <c r="AB52" s="777"/>
      <c r="BH52" s="460"/>
    </row>
    <row r="53" spans="23:60" x14ac:dyDescent="0.2">
      <c r="W53" s="461"/>
      <c r="AB53" s="777"/>
      <c r="BH53" s="460"/>
    </row>
    <row r="54" spans="23:60" x14ac:dyDescent="0.2">
      <c r="W54" s="461"/>
      <c r="AB54" s="777"/>
      <c r="BH54" s="460"/>
    </row>
    <row r="55" spans="23:60" x14ac:dyDescent="0.2">
      <c r="W55" s="461"/>
      <c r="AB55" s="777"/>
      <c r="BH55" s="460"/>
    </row>
    <row r="56" spans="23:60" x14ac:dyDescent="0.2">
      <c r="W56" s="461"/>
      <c r="AB56" s="777"/>
      <c r="BH56" s="460"/>
    </row>
    <row r="57" spans="23:60" x14ac:dyDescent="0.2">
      <c r="W57" s="461"/>
      <c r="AB57" s="777"/>
      <c r="BH57" s="460"/>
    </row>
    <row r="58" spans="23:60" x14ac:dyDescent="0.2">
      <c r="W58" s="461"/>
      <c r="AB58" s="777"/>
      <c r="BH58" s="460"/>
    </row>
    <row r="59" spans="23:60" x14ac:dyDescent="0.2">
      <c r="W59" s="461"/>
      <c r="AB59" s="777"/>
      <c r="BH59" s="460"/>
    </row>
    <row r="60" spans="23:60" x14ac:dyDescent="0.2">
      <c r="W60" s="461"/>
      <c r="AB60" s="777"/>
      <c r="BH60" s="460"/>
    </row>
  </sheetData>
  <sheetProtection algorithmName="SHA-512" hashValue="hpYc1nRuUq/pyH9FytcMY7HXyP+Oe80Lrk3yQCvObmx6oXZLggIcFL04tU+yfTS+4Ht9F4MSycXu3Zv69Rf6Jg==" saltValue="ST16NVSnASC00fcmP0vwSA==" spinCount="100000" sheet="1" objects="1" scenarios="1"/>
  <mergeCells count="2">
    <mergeCell ref="F10:U10"/>
    <mergeCell ref="W10:X10"/>
  </mergeCells>
  <phoneticPr fontId="2"/>
  <conditionalFormatting sqref="D13:AA42">
    <cfRule type="expression" dxfId="184" priority="6">
      <formula>$E$7&lt;&gt;"1：実施している"</formula>
    </cfRule>
  </conditionalFormatting>
  <conditionalFormatting sqref="E3">
    <cfRule type="containsText" dxfId="183" priority="8" operator="containsText" text="未入力">
      <formula>NOT(ISERROR(SEARCH("未入力",E3)))</formula>
    </cfRule>
  </conditionalFormatting>
  <conditionalFormatting sqref="E8">
    <cfRule type="containsText" dxfId="182" priority="13" operator="containsText" text="複数選択">
      <formula>NOT(ISERROR(SEARCH("複数選択",E8)))</formula>
    </cfRule>
  </conditionalFormatting>
  <conditionalFormatting sqref="E10 V10:AA10">
    <cfRule type="containsText" dxfId="181" priority="12" operator="containsText" text="入力">
      <formula>NOT(ISERROR(SEARCH("入力",E10)))</formula>
    </cfRule>
  </conditionalFormatting>
  <conditionalFormatting sqref="E13:AA42">
    <cfRule type="expression" dxfId="180" priority="3">
      <formula>$AK13&gt;0</formula>
    </cfRule>
  </conditionalFormatting>
  <conditionalFormatting sqref="F10:F11">
    <cfRule type="containsText" dxfId="179" priority="10" operator="containsText" text="入力">
      <formula>NOT(ISERROR(SEARCH("入力",F10)))</formula>
    </cfRule>
  </conditionalFormatting>
  <conditionalFormatting sqref="F7:V7">
    <cfRule type="containsText" dxfId="178" priority="9" operator="containsText" text="入力">
      <formula>NOT(ISERROR(SEARCH("入力",F7)))</formula>
    </cfRule>
  </conditionalFormatting>
  <conditionalFormatting sqref="U13:V42">
    <cfRule type="expression" dxfId="177" priority="2">
      <formula>$AL13&gt;0</formula>
    </cfRule>
  </conditionalFormatting>
  <conditionalFormatting sqref="V13:V42">
    <cfRule type="expression" dxfId="176" priority="5">
      <formula>$U13=""</formula>
    </cfRule>
  </conditionalFormatting>
  <conditionalFormatting sqref="Y13:Z42">
    <cfRule type="expression" dxfId="175" priority="1">
      <formula>$AM13&gt;0</formula>
    </cfRule>
  </conditionalFormatting>
  <conditionalFormatting sqref="AB13:AB42">
    <cfRule type="containsText" dxfId="174" priority="11" operator="containsText" text="入力">
      <formula>NOT(ISERROR(SEARCH("入力",AB13)))</formula>
    </cfRule>
  </conditionalFormatting>
  <conditionalFormatting sqref="AC13:AC42">
    <cfRule type="expression" dxfId="173" priority="4">
      <formula>$AC13&lt;&gt;""</formula>
    </cfRule>
  </conditionalFormatting>
  <dataValidations count="4">
    <dataValidation type="decimal" allowBlank="1" showInputMessage="1" showErrorMessage="1" sqref="W13:W42" xr:uid="{EB06FA26-09A1-43D1-9D2F-F96EF432DC2D}">
      <formula1>0</formula1>
      <formula2>99999</formula2>
    </dataValidation>
    <dataValidation type="list" allowBlank="1" showInputMessage="1" showErrorMessage="1" sqref="F13:U42" xr:uid="{77394819-D06B-4212-AD10-939AE459469D}">
      <formula1>"○"</formula1>
    </dataValidation>
    <dataValidation type="whole" imeMode="disabled" allowBlank="1" showInputMessage="1" showErrorMessage="1" sqref="Y13:Z42" xr:uid="{792B747E-1CA5-45AB-81CF-E2ED0683EA4A}">
      <formula1>0</formula1>
      <formula2>99999</formula2>
    </dataValidation>
    <dataValidation type="list" imeMode="disabled" allowBlank="1" showInputMessage="1" showErrorMessage="1" error="整数を入力してください。" sqref="E7" xr:uid="{4D3B34DB-C2DB-4009-BAD9-CC04770E9597}">
      <formula1>"1：実施している,2：実施していない"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BF78D-1867-4330-BE40-BFB02E60907E}">
  <dimension ref="A1:AZ32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460" customWidth="1"/>
    <col min="5" max="5" width="29.6640625" style="460" customWidth="1"/>
    <col min="6" max="21" width="3.6640625" style="460" customWidth="1"/>
    <col min="22" max="22" width="10.77734375" style="460" customWidth="1"/>
    <col min="23" max="23" width="15.77734375" style="460" customWidth="1"/>
    <col min="24" max="24" width="25.77734375" style="461" customWidth="1"/>
    <col min="25" max="25" width="14.6640625" style="461" customWidth="1"/>
    <col min="26" max="26" width="10.6640625" style="777" customWidth="1"/>
    <col min="27" max="27" width="2.44140625" style="1102" customWidth="1"/>
    <col min="28" max="28" width="15.44140625" style="1102" customWidth="1"/>
    <col min="29" max="29" width="15.109375" style="1102" customWidth="1"/>
    <col min="30" max="30" width="18.77734375" style="1102" customWidth="1"/>
    <col min="31" max="31" width="16" style="1102" customWidth="1"/>
    <col min="32" max="32" width="16.21875" style="1102" customWidth="1"/>
    <col min="33" max="33" width="23" style="1102" customWidth="1"/>
    <col min="34" max="34" width="15.44140625" style="1102" bestFit="1" customWidth="1"/>
    <col min="35" max="52" width="2.44140625" style="777"/>
    <col min="53" max="16384" width="2.44140625" style="460"/>
  </cols>
  <sheetData>
    <row r="1" spans="1:52" s="37" customFormat="1" ht="13.5" customHeight="1" x14ac:dyDescent="0.2">
      <c r="D1" s="36" t="s">
        <v>3883</v>
      </c>
      <c r="W1" s="96"/>
      <c r="X1" s="96"/>
      <c r="Y1" s="96"/>
      <c r="Z1" s="41"/>
      <c r="AA1" s="418"/>
      <c r="AB1" s="418"/>
      <c r="AC1" s="418"/>
      <c r="AD1" s="418"/>
      <c r="AE1" s="418"/>
      <c r="AF1" s="418"/>
      <c r="AG1" s="418"/>
      <c r="AH1" s="418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</row>
    <row r="2" spans="1:52" s="37" customFormat="1" ht="13.5" customHeight="1" thickBot="1" x14ac:dyDescent="0.25">
      <c r="D2" s="37" t="s">
        <v>1954</v>
      </c>
      <c r="W2" s="96"/>
      <c r="X2" s="96"/>
      <c r="Y2" s="96"/>
      <c r="Z2" s="41"/>
      <c r="AA2" s="418"/>
      <c r="AB2" s="418"/>
      <c r="AC2" s="418"/>
      <c r="AD2" s="418"/>
      <c r="AE2" s="418"/>
      <c r="AF2" s="418"/>
      <c r="AG2" s="418"/>
      <c r="AH2" s="418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</row>
    <row r="3" spans="1:52" s="37" customFormat="1" ht="13.5" customHeight="1" x14ac:dyDescent="0.2">
      <c r="A3" s="45"/>
      <c r="B3" s="46"/>
      <c r="C3" s="135"/>
      <c r="D3" s="419"/>
      <c r="E3" s="682" t="str">
        <f>IF(AA6=1,"↓未入力あり","")</f>
        <v/>
      </c>
      <c r="W3" s="96"/>
      <c r="X3" s="96"/>
      <c r="Y3" s="96"/>
      <c r="Z3" s="41"/>
      <c r="AA3" s="418"/>
      <c r="AB3" s="418"/>
      <c r="AC3" s="418"/>
      <c r="AD3" s="418"/>
      <c r="AE3" s="418"/>
      <c r="AF3" s="418"/>
      <c r="AG3" s="418"/>
      <c r="AH3" s="418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</row>
    <row r="4" spans="1:52" s="37" customFormat="1" ht="13.5" customHeight="1" x14ac:dyDescent="0.2">
      <c r="A4" s="47"/>
      <c r="B4" s="48"/>
      <c r="C4" s="52"/>
      <c r="D4" s="179"/>
      <c r="E4" s="774" t="s">
        <v>3883</v>
      </c>
      <c r="W4" s="96"/>
      <c r="X4" s="96"/>
      <c r="Y4" s="96"/>
      <c r="Z4" s="41"/>
      <c r="AA4" s="418"/>
      <c r="AB4" s="418"/>
      <c r="AC4" s="418"/>
      <c r="AD4" s="418"/>
      <c r="AE4" s="418"/>
      <c r="AF4" s="418"/>
      <c r="AG4" s="418"/>
      <c r="AH4" s="418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1:52" s="37" customFormat="1" ht="13.5" customHeight="1" x14ac:dyDescent="0.2">
      <c r="A5" s="47"/>
      <c r="B5" s="48"/>
      <c r="C5" s="52"/>
      <c r="D5" s="179"/>
      <c r="E5" s="961" t="s">
        <v>3953</v>
      </c>
      <c r="W5" s="96"/>
      <c r="X5" s="96"/>
      <c r="Y5" s="96"/>
      <c r="Z5" s="41"/>
      <c r="AA5" s="414" t="s">
        <v>3916</v>
      </c>
      <c r="AB5" s="418"/>
      <c r="AC5" s="418"/>
      <c r="AD5" s="418"/>
      <c r="AE5" s="418"/>
      <c r="AF5" s="418"/>
      <c r="AG5" s="418"/>
      <c r="AH5" s="418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</row>
    <row r="6" spans="1:52" s="37" customFormat="1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818"/>
      <c r="W6" s="96"/>
      <c r="X6" s="96"/>
      <c r="Y6" s="96"/>
      <c r="Z6" s="41"/>
      <c r="AA6" s="418">
        <f>IF(SUM(AA7:AA7)&lt;&gt;0,1,0)</f>
        <v>0</v>
      </c>
      <c r="AB6" s="418"/>
      <c r="AC6" s="418"/>
      <c r="AD6" s="418"/>
      <c r="AE6" s="418"/>
      <c r="AF6" s="418"/>
      <c r="AG6" s="418"/>
      <c r="AH6" s="418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</row>
    <row r="7" spans="1:52" s="37" customFormat="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81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96"/>
      <c r="X7" s="96"/>
      <c r="Y7" s="96"/>
      <c r="Z7" s="41"/>
      <c r="AA7" s="418">
        <f>IF(AND(設定!C4&lt;&gt;"",E7=""),1,0)</f>
        <v>0</v>
      </c>
      <c r="AB7" s="418"/>
      <c r="AC7" s="418"/>
      <c r="AD7" s="418"/>
      <c r="AE7" s="418"/>
      <c r="AF7" s="418"/>
      <c r="AG7" s="418"/>
      <c r="AH7" s="418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</row>
    <row r="8" spans="1:52" s="37" customFormat="1" ht="13.5" customHeight="1" x14ac:dyDescent="0.2">
      <c r="B8" s="41"/>
      <c r="E8" s="513"/>
      <c r="W8" s="96"/>
      <c r="X8" s="96"/>
      <c r="Y8" s="96"/>
      <c r="Z8" s="41"/>
      <c r="AA8" s="418"/>
      <c r="AB8" s="418"/>
      <c r="AC8" s="418"/>
      <c r="AD8" s="418"/>
      <c r="AE8" s="418"/>
      <c r="AF8" s="418"/>
      <c r="AG8" s="418"/>
      <c r="AH8" s="418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</row>
    <row r="9" spans="1:52" s="37" customFormat="1" ht="11.4" thickBot="1" x14ac:dyDescent="0.25">
      <c r="D9" s="514" t="s">
        <v>3951</v>
      </c>
      <c r="W9" s="96"/>
      <c r="X9" s="96"/>
      <c r="Y9" s="41"/>
      <c r="Z9" s="41"/>
      <c r="AA9" s="418"/>
      <c r="AB9" s="418"/>
      <c r="AC9" s="418"/>
      <c r="AD9" s="418"/>
      <c r="AE9" s="418"/>
      <c r="AF9" s="418"/>
      <c r="AG9" s="418"/>
      <c r="AH9" s="418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</row>
    <row r="10" spans="1:52" s="37" customFormat="1" ht="15" customHeight="1" x14ac:dyDescent="0.2">
      <c r="D10" s="45"/>
      <c r="E10" s="515" t="str">
        <f>IF(AA12=1,"↓未入力あり","")</f>
        <v/>
      </c>
      <c r="F10" s="1176" t="str">
        <f>IF(SUM(AB12)&lt;&gt;0,"↓未入力あり","")</f>
        <v/>
      </c>
      <c r="G10" s="1154"/>
      <c r="H10" s="1154"/>
      <c r="I10" s="1154"/>
      <c r="J10" s="1154"/>
      <c r="K10" s="1154"/>
      <c r="L10" s="1154"/>
      <c r="M10" s="1154"/>
      <c r="N10" s="1154"/>
      <c r="O10" s="1154"/>
      <c r="P10" s="1154"/>
      <c r="Q10" s="1154"/>
      <c r="R10" s="1154"/>
      <c r="S10" s="1154"/>
      <c r="T10" s="1154"/>
      <c r="U10" s="1154"/>
      <c r="V10" s="498" t="str">
        <f>IF(SUM(AC12)&lt;&gt;0,"↓未入力あり","")</f>
        <v/>
      </c>
      <c r="W10" s="516" t="str">
        <f>IF(AD12=1,"↓未入力あり","")</f>
        <v/>
      </c>
      <c r="X10" s="789" t="str">
        <f>IF(AE12=1,"↓未入力あり","")</f>
        <v/>
      </c>
      <c r="Y10" s="41"/>
      <c r="Z10" s="41"/>
      <c r="AA10" s="418"/>
      <c r="AB10" s="418"/>
      <c r="AC10" s="418"/>
      <c r="AD10" s="418"/>
      <c r="AE10" s="418"/>
      <c r="AF10" s="418"/>
      <c r="AG10" s="418"/>
      <c r="AH10" s="418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</row>
    <row r="11" spans="1:52" s="37" customFormat="1" ht="15" customHeight="1" x14ac:dyDescent="0.2">
      <c r="D11" s="764" t="s">
        <v>1957</v>
      </c>
      <c r="E11" s="541" t="s">
        <v>3884</v>
      </c>
      <c r="F11" s="835" t="s">
        <v>3885</v>
      </c>
      <c r="G11" s="836"/>
      <c r="H11" s="836"/>
      <c r="I11" s="836"/>
      <c r="J11" s="836"/>
      <c r="K11" s="836"/>
      <c r="L11" s="836"/>
      <c r="M11" s="836"/>
      <c r="N11" s="836"/>
      <c r="O11" s="836"/>
      <c r="P11" s="836"/>
      <c r="Q11" s="836"/>
      <c r="R11" s="836"/>
      <c r="S11" s="836"/>
      <c r="T11" s="836"/>
      <c r="U11" s="836"/>
      <c r="V11" s="836"/>
      <c r="W11" s="837" t="s">
        <v>4063</v>
      </c>
      <c r="X11" s="790" t="s">
        <v>4064</v>
      </c>
      <c r="Y11" s="41"/>
      <c r="Z11" s="41"/>
      <c r="AA11" s="418" t="s">
        <v>3994</v>
      </c>
      <c r="AB11" s="418" t="s">
        <v>3995</v>
      </c>
      <c r="AC11" s="418" t="s">
        <v>3996</v>
      </c>
      <c r="AD11" s="418" t="s">
        <v>3997</v>
      </c>
      <c r="AE11" s="418" t="s">
        <v>3998</v>
      </c>
      <c r="AF11" s="414" t="s">
        <v>6563</v>
      </c>
      <c r="AG11" s="414" t="s">
        <v>6578</v>
      </c>
      <c r="AH11" s="418" t="s">
        <v>6849</v>
      </c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</row>
    <row r="12" spans="1:52" s="37" customFormat="1" ht="15" customHeight="1" thickBot="1" x14ac:dyDescent="0.25">
      <c r="A12" s="569"/>
      <c r="D12" s="138"/>
      <c r="E12" s="758"/>
      <c r="F12" s="81" t="s">
        <v>1929</v>
      </c>
      <c r="G12" s="82" t="s">
        <v>1930</v>
      </c>
      <c r="H12" s="82" t="s">
        <v>1931</v>
      </c>
      <c r="I12" s="82" t="s">
        <v>2020</v>
      </c>
      <c r="J12" s="82" t="s">
        <v>2021</v>
      </c>
      <c r="K12" s="82" t="s">
        <v>2022</v>
      </c>
      <c r="L12" s="82" t="s">
        <v>2023</v>
      </c>
      <c r="M12" s="82" t="s">
        <v>3830</v>
      </c>
      <c r="N12" s="82" t="s">
        <v>2008</v>
      </c>
      <c r="O12" s="82" t="s">
        <v>2010</v>
      </c>
      <c r="P12" s="82" t="s">
        <v>1992</v>
      </c>
      <c r="Q12" s="82" t="s">
        <v>1993</v>
      </c>
      <c r="R12" s="82" t="s">
        <v>2011</v>
      </c>
      <c r="S12" s="82" t="s">
        <v>2012</v>
      </c>
      <c r="T12" s="82" t="s">
        <v>2252</v>
      </c>
      <c r="U12" s="82" t="s">
        <v>2337</v>
      </c>
      <c r="V12" s="97" t="s">
        <v>3871</v>
      </c>
      <c r="W12" s="81"/>
      <c r="X12" s="791"/>
      <c r="Y12" s="41"/>
      <c r="Z12" s="41"/>
      <c r="AA12" s="418">
        <f t="shared" ref="AA12:AH12" si="0">IF(SUM(AA13:AA13)&lt;&gt;0,1,0)</f>
        <v>0</v>
      </c>
      <c r="AB12" s="418">
        <f t="shared" si="0"/>
        <v>0</v>
      </c>
      <c r="AC12" s="418">
        <f t="shared" si="0"/>
        <v>0</v>
      </c>
      <c r="AD12" s="418">
        <f t="shared" si="0"/>
        <v>0</v>
      </c>
      <c r="AE12" s="418">
        <f t="shared" si="0"/>
        <v>0</v>
      </c>
      <c r="AF12" s="418">
        <f t="shared" si="0"/>
        <v>0</v>
      </c>
      <c r="AG12" s="418">
        <f t="shared" si="0"/>
        <v>0</v>
      </c>
      <c r="AH12" s="418">
        <f t="shared" si="0"/>
        <v>0</v>
      </c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</row>
    <row r="13" spans="1:52" s="37" customFormat="1" ht="15" customHeight="1" thickBot="1" x14ac:dyDescent="0.25">
      <c r="A13" s="37" t="str">
        <f>IF(D13&lt;&gt;"",設定!$C$4,"")</f>
        <v/>
      </c>
      <c r="B13" s="37" t="str">
        <f>IF(E7="1：開設している",設定!$D$4,"")</f>
        <v/>
      </c>
      <c r="C13" s="37" t="str">
        <f>IF(E7="1：開設している",ROW()-12,"")</f>
        <v/>
      </c>
      <c r="D13" s="1093" t="str">
        <f>IF(E7="1：開設している",設定!$D$4,"")</f>
        <v/>
      </c>
      <c r="E13" s="1097"/>
      <c r="F13" s="901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7"/>
      <c r="T13" s="897"/>
      <c r="U13" s="897"/>
      <c r="V13" s="1094"/>
      <c r="W13" s="1095"/>
      <c r="X13" s="1096"/>
      <c r="Y13" s="41" t="str">
        <f t="shared" ref="Y13" si="1">IF(AND(D13&lt;&gt;"",SUM(AA13:AE13)&lt;&gt;0),"←未入力あり","")</f>
        <v/>
      </c>
      <c r="Z13" s="41" t="str">
        <f>IF(SUM(AF13:AH13)&gt;0,"←入力エラー","")</f>
        <v/>
      </c>
      <c r="AA13" s="418">
        <f>IF(AND($E$7="1：開設している",E13=""),1,0)</f>
        <v>0</v>
      </c>
      <c r="AB13" s="418">
        <f>IF(AND($E$7="1：開設している",COUNTA(F13:U13)=0),1,0)</f>
        <v>0</v>
      </c>
      <c r="AC13" s="418">
        <f>IF(AND($E$7="1：開設している",U13&gt;=1,V13=""),1,0)</f>
        <v>0</v>
      </c>
      <c r="AD13" s="418">
        <f>IF(AND($E$7="1：開設している",W13=""),1,0)</f>
        <v>0</v>
      </c>
      <c r="AE13" s="418">
        <f>IF(AND($E$7="1：開設している",X13=""),1,0)</f>
        <v>0</v>
      </c>
      <c r="AF13" s="418">
        <f>IF($E$7="2：開設していない",IF(COUNTA(E13:X13)&lt;&gt;0,1,0),0)</f>
        <v>0</v>
      </c>
      <c r="AG13" s="418">
        <f>IF(V13&lt;&gt;"",IF(U13&gt;=1,0,1),0)</f>
        <v>0</v>
      </c>
      <c r="AH13" s="418">
        <f>IF(AND($E$7="1：開設している",W13&lt;X13),1,0)</f>
        <v>0</v>
      </c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</row>
    <row r="14" spans="1:52" x14ac:dyDescent="0.2">
      <c r="W14" s="461"/>
      <c r="Y14" s="777"/>
      <c r="AZ14" s="460"/>
    </row>
    <row r="15" spans="1:52" x14ac:dyDescent="0.2">
      <c r="W15" s="461"/>
      <c r="Y15" s="777"/>
      <c r="AZ15" s="460"/>
    </row>
    <row r="16" spans="1:52" x14ac:dyDescent="0.2">
      <c r="W16" s="461"/>
      <c r="Y16" s="777"/>
      <c r="AZ16" s="460"/>
    </row>
    <row r="17" spans="23:52" x14ac:dyDescent="0.2">
      <c r="W17" s="461"/>
      <c r="Y17" s="777"/>
      <c r="AZ17" s="460"/>
    </row>
    <row r="18" spans="23:52" x14ac:dyDescent="0.2">
      <c r="W18" s="461"/>
      <c r="Y18" s="777"/>
      <c r="AZ18" s="460"/>
    </row>
    <row r="19" spans="23:52" x14ac:dyDescent="0.2">
      <c r="W19" s="461"/>
      <c r="Y19" s="777"/>
      <c r="AZ19" s="460"/>
    </row>
    <row r="20" spans="23:52" x14ac:dyDescent="0.2">
      <c r="W20" s="461"/>
      <c r="Y20" s="777"/>
      <c r="AZ20" s="460"/>
    </row>
    <row r="21" spans="23:52" x14ac:dyDescent="0.2">
      <c r="W21" s="461"/>
      <c r="Y21" s="777"/>
      <c r="AZ21" s="460"/>
    </row>
    <row r="22" spans="23:52" x14ac:dyDescent="0.2">
      <c r="W22" s="461"/>
      <c r="Y22" s="777"/>
      <c r="AZ22" s="460"/>
    </row>
    <row r="23" spans="23:52" x14ac:dyDescent="0.2">
      <c r="W23" s="461"/>
      <c r="Y23" s="777"/>
      <c r="AZ23" s="460"/>
    </row>
    <row r="24" spans="23:52" x14ac:dyDescent="0.2">
      <c r="W24" s="461"/>
      <c r="Y24" s="777"/>
      <c r="AZ24" s="460"/>
    </row>
    <row r="25" spans="23:52" x14ac:dyDescent="0.2">
      <c r="W25" s="461"/>
      <c r="Y25" s="777"/>
      <c r="AZ25" s="460"/>
    </row>
    <row r="26" spans="23:52" x14ac:dyDescent="0.2">
      <c r="W26" s="461"/>
      <c r="Y26" s="777"/>
      <c r="AZ26" s="460"/>
    </row>
    <row r="27" spans="23:52" x14ac:dyDescent="0.2">
      <c r="W27" s="461"/>
      <c r="Y27" s="777"/>
      <c r="AZ27" s="460"/>
    </row>
    <row r="28" spans="23:52" x14ac:dyDescent="0.2">
      <c r="W28" s="461"/>
      <c r="Y28" s="777"/>
      <c r="AZ28" s="460"/>
    </row>
    <row r="29" spans="23:52" x14ac:dyDescent="0.2">
      <c r="W29" s="461"/>
      <c r="Y29" s="777"/>
      <c r="AZ29" s="460"/>
    </row>
    <row r="30" spans="23:52" x14ac:dyDescent="0.2">
      <c r="W30" s="461"/>
      <c r="Y30" s="777"/>
      <c r="AZ30" s="460"/>
    </row>
    <row r="31" spans="23:52" x14ac:dyDescent="0.2">
      <c r="W31" s="461"/>
      <c r="Y31" s="777"/>
      <c r="AZ31" s="460"/>
    </row>
    <row r="32" spans="23:52" x14ac:dyDescent="0.2">
      <c r="W32" s="461"/>
      <c r="Y32" s="777"/>
      <c r="AZ32" s="460"/>
    </row>
  </sheetData>
  <sheetProtection algorithmName="SHA-512" hashValue="L7M1fDhdVpfDXXzMGkmgNnsc58YoReESkUmF1/keY8r+ZMiK+WP/6FjKuJpglnrhMetrqWaTsBNH1cahhKe5PA==" saltValue="V4t90DFHbBlgV5tzBGFgvg==" spinCount="100000" sheet="1" objects="1" scenarios="1"/>
  <mergeCells count="1">
    <mergeCell ref="F10:U10"/>
  </mergeCells>
  <phoneticPr fontId="2"/>
  <conditionalFormatting sqref="D13:X13">
    <cfRule type="expression" dxfId="172" priority="7">
      <formula>$E$7&lt;&gt;"1：開設している"</formula>
    </cfRule>
  </conditionalFormatting>
  <conditionalFormatting sqref="E3">
    <cfRule type="containsText" dxfId="171" priority="9" operator="containsText" text="未入力">
      <formula>NOT(ISERROR(SEARCH("未入力",E3)))</formula>
    </cfRule>
  </conditionalFormatting>
  <conditionalFormatting sqref="E8">
    <cfRule type="containsText" dxfId="170" priority="14" operator="containsText" text="複数選択">
      <formula>NOT(ISERROR(SEARCH("複数選択",E8)))</formula>
    </cfRule>
  </conditionalFormatting>
  <conditionalFormatting sqref="E10 V10:X10">
    <cfRule type="containsText" dxfId="169" priority="13" operator="containsText" text="入力">
      <formula>NOT(ISERROR(SEARCH("入力",E10)))</formula>
    </cfRule>
  </conditionalFormatting>
  <conditionalFormatting sqref="E13:X13">
    <cfRule type="expression" dxfId="168" priority="4">
      <formula>$AF13&gt;0</formula>
    </cfRule>
  </conditionalFormatting>
  <conditionalFormatting sqref="F10:F11">
    <cfRule type="containsText" dxfId="167" priority="11" operator="containsText" text="入力">
      <formula>NOT(ISERROR(SEARCH("入力",F10)))</formula>
    </cfRule>
  </conditionalFormatting>
  <conditionalFormatting sqref="F7:V7">
    <cfRule type="containsText" dxfId="166" priority="10" operator="containsText" text="入力">
      <formula>NOT(ISERROR(SEARCH("入力",F7)))</formula>
    </cfRule>
  </conditionalFormatting>
  <conditionalFormatting sqref="U13:V13">
    <cfRule type="expression" dxfId="165" priority="3">
      <formula>$AG13&gt;0</formula>
    </cfRule>
  </conditionalFormatting>
  <conditionalFormatting sqref="V13">
    <cfRule type="expression" dxfId="164" priority="6">
      <formula>$U13=""</formula>
    </cfRule>
  </conditionalFormatting>
  <conditionalFormatting sqref="W13:X13">
    <cfRule type="expression" dxfId="163" priority="2">
      <formula>$AH13&gt;0</formula>
    </cfRule>
  </conditionalFormatting>
  <conditionalFormatting sqref="Y13">
    <cfRule type="containsText" dxfId="162" priority="12" operator="containsText" text="入力">
      <formula>NOT(ISERROR(SEARCH("入力",Y13)))</formula>
    </cfRule>
  </conditionalFormatting>
  <conditionalFormatting sqref="Z13">
    <cfRule type="expression" dxfId="161" priority="5">
      <formula>$Z13&lt;&gt;""</formula>
    </cfRule>
  </conditionalFormatting>
  <conditionalFormatting sqref="E13:U13">
    <cfRule type="expression" dxfId="0" priority="790">
      <formula>#REF!&gt;0</formula>
    </cfRule>
  </conditionalFormatting>
  <dataValidations count="4">
    <dataValidation type="list" imeMode="disabled" allowBlank="1" showInputMessage="1" showErrorMessage="1" error="整数を入力してください。" sqref="E7" xr:uid="{F8F2FA87-B444-43E8-A0FB-37DFCBAD5D48}">
      <formula1>"1：開設している,2：開設していない"</formula1>
    </dataValidation>
    <dataValidation type="decimal" allowBlank="1" showInputMessage="1" showErrorMessage="1" sqref="W13" xr:uid="{C7834D12-8326-4344-83EA-6059B20E4488}">
      <formula1>0</formula1>
      <formula2>99999</formula2>
    </dataValidation>
    <dataValidation type="whole" imeMode="disabled" allowBlank="1" showInputMessage="1" showErrorMessage="1" sqref="X13" xr:uid="{F9EDF9D7-8317-423D-B9AC-42DC0077A7A8}">
      <formula1>0</formula1>
      <formula2>99999</formula2>
    </dataValidation>
    <dataValidation type="whole" allowBlank="1" showInputMessage="1" showErrorMessage="1" sqref="E13:U13" xr:uid="{E1038EC9-7D60-4682-A078-D8668F4327CC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D718-952B-4ED6-895E-4DDCF230AAE8}">
  <sheetPr>
    <tabColor theme="1" tint="0.499984740745262"/>
  </sheetPr>
  <dimension ref="A1:AI52"/>
  <sheetViews>
    <sheetView workbookViewId="0"/>
    <sheetView workbookViewId="1"/>
  </sheetViews>
  <sheetFormatPr defaultColWidth="9" defaultRowHeight="14.4" x14ac:dyDescent="0.2"/>
  <cols>
    <col min="1" max="1" width="15.6640625" style="873" bestFit="1" customWidth="1"/>
    <col min="2" max="2" width="17.33203125" style="875" customWidth="1"/>
    <col min="3" max="16384" width="9" style="875"/>
  </cols>
  <sheetData>
    <row r="1" spans="1:35" s="873" customFormat="1" x14ac:dyDescent="0.2">
      <c r="A1" s="872" t="s">
        <v>3528</v>
      </c>
      <c r="B1" s="872" t="s">
        <v>3529</v>
      </c>
      <c r="C1" s="872">
        <v>1</v>
      </c>
      <c r="D1" s="872">
        <v>2</v>
      </c>
      <c r="E1" s="872">
        <v>3</v>
      </c>
      <c r="F1" s="872">
        <v>4</v>
      </c>
      <c r="G1" s="872">
        <v>5</v>
      </c>
      <c r="H1" s="872">
        <v>6</v>
      </c>
      <c r="I1" s="872">
        <v>7</v>
      </c>
      <c r="J1" s="872">
        <v>8</v>
      </c>
      <c r="K1" s="872">
        <v>9</v>
      </c>
      <c r="L1" s="872">
        <v>10</v>
      </c>
      <c r="M1" s="872">
        <v>11</v>
      </c>
      <c r="N1" s="872">
        <v>12</v>
      </c>
      <c r="O1" s="872">
        <v>13</v>
      </c>
      <c r="P1" s="872">
        <v>14</v>
      </c>
      <c r="Q1" s="872">
        <v>15</v>
      </c>
      <c r="R1" s="872">
        <v>16</v>
      </c>
      <c r="S1" s="872">
        <v>17</v>
      </c>
      <c r="T1" s="872">
        <v>18</v>
      </c>
      <c r="U1" s="872">
        <v>19</v>
      </c>
      <c r="V1" s="872">
        <v>20</v>
      </c>
      <c r="W1" s="872">
        <v>21</v>
      </c>
      <c r="X1" s="872">
        <v>22</v>
      </c>
      <c r="Y1" s="872">
        <v>23</v>
      </c>
      <c r="Z1" s="872">
        <v>24</v>
      </c>
      <c r="AA1" s="872">
        <v>25</v>
      </c>
      <c r="AB1" s="873">
        <v>26</v>
      </c>
      <c r="AC1" s="873">
        <v>27</v>
      </c>
      <c r="AD1" s="873">
        <v>28</v>
      </c>
      <c r="AE1" s="873">
        <v>29</v>
      </c>
      <c r="AF1" s="873">
        <v>30</v>
      </c>
      <c r="AH1" s="873" t="s">
        <v>0</v>
      </c>
    </row>
    <row r="2" spans="1:35" x14ac:dyDescent="0.2">
      <c r="A2" s="872" t="s">
        <v>2734</v>
      </c>
      <c r="B2" s="874" t="s">
        <v>179</v>
      </c>
      <c r="C2" s="874" t="s">
        <v>3530</v>
      </c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874"/>
      <c r="AA2" s="874"/>
      <c r="AG2" s="875">
        <v>1</v>
      </c>
      <c r="AH2" s="875">
        <v>3020</v>
      </c>
      <c r="AI2" s="875">
        <f>COUNTIF(C2:AF2,"*（通信）*")</f>
        <v>1</v>
      </c>
    </row>
    <row r="3" spans="1:35" x14ac:dyDescent="0.2">
      <c r="A3" s="872" t="s">
        <v>2767</v>
      </c>
      <c r="B3" s="874" t="s">
        <v>197</v>
      </c>
      <c r="C3" s="874" t="s">
        <v>3531</v>
      </c>
      <c r="D3" s="874" t="s">
        <v>2208</v>
      </c>
      <c r="E3" s="874"/>
      <c r="F3" s="874"/>
      <c r="G3" s="874"/>
      <c r="H3" s="874"/>
      <c r="I3" s="874"/>
      <c r="J3" s="874"/>
      <c r="K3" s="874"/>
      <c r="L3" s="874"/>
      <c r="M3" s="874"/>
      <c r="N3" s="874"/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4"/>
      <c r="AA3" s="874"/>
      <c r="AG3" s="875">
        <v>2</v>
      </c>
      <c r="AH3" s="875">
        <v>3043</v>
      </c>
      <c r="AI3" s="875">
        <f t="shared" ref="AI3:AI52" si="0">COUNTIF(C3:AF3,"*（通信）*")</f>
        <v>2</v>
      </c>
    </row>
    <row r="4" spans="1:35" x14ac:dyDescent="0.2">
      <c r="A4" s="872" t="s">
        <v>2805</v>
      </c>
      <c r="B4" s="874" t="s">
        <v>2611</v>
      </c>
      <c r="C4" s="874" t="s">
        <v>3532</v>
      </c>
      <c r="D4" s="87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G4" s="875">
        <v>3</v>
      </c>
      <c r="AH4" s="875">
        <v>3062</v>
      </c>
      <c r="AI4" s="875">
        <f t="shared" si="0"/>
        <v>1</v>
      </c>
    </row>
    <row r="5" spans="1:35" x14ac:dyDescent="0.2">
      <c r="A5" s="872" t="s">
        <v>2840</v>
      </c>
      <c r="B5" s="874" t="s">
        <v>248</v>
      </c>
      <c r="C5" s="874" t="s">
        <v>2688</v>
      </c>
      <c r="D5" s="874" t="s">
        <v>2326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  <c r="Y5" s="874"/>
      <c r="Z5" s="874"/>
      <c r="AA5" s="874"/>
      <c r="AG5" s="875">
        <v>4</v>
      </c>
      <c r="AH5" s="875">
        <v>3102</v>
      </c>
      <c r="AI5" s="875">
        <f t="shared" si="0"/>
        <v>2</v>
      </c>
    </row>
    <row r="6" spans="1:35" x14ac:dyDescent="0.2">
      <c r="A6" s="872" t="s">
        <v>2879</v>
      </c>
      <c r="B6" s="874" t="s">
        <v>265</v>
      </c>
      <c r="C6" s="874" t="s">
        <v>3750</v>
      </c>
      <c r="D6" s="874" t="s">
        <v>2085</v>
      </c>
      <c r="E6" s="874" t="s">
        <v>3751</v>
      </c>
      <c r="F6" s="874" t="s">
        <v>1460</v>
      </c>
      <c r="G6" s="874"/>
      <c r="H6" s="874"/>
      <c r="I6" s="874"/>
      <c r="J6" s="874"/>
      <c r="K6" s="874"/>
      <c r="L6" s="874"/>
      <c r="M6" s="874"/>
      <c r="N6" s="874"/>
      <c r="O6" s="874"/>
      <c r="P6" s="874"/>
      <c r="Q6" s="874"/>
      <c r="R6" s="874"/>
      <c r="S6" s="874"/>
      <c r="T6" s="874"/>
      <c r="U6" s="874"/>
      <c r="V6" s="874"/>
      <c r="W6" s="874"/>
      <c r="X6" s="874"/>
      <c r="Y6" s="874"/>
      <c r="Z6" s="874"/>
      <c r="AA6" s="874"/>
      <c r="AG6" s="875">
        <v>5</v>
      </c>
      <c r="AH6" s="875">
        <v>3122</v>
      </c>
      <c r="AI6" s="875">
        <f t="shared" si="0"/>
        <v>4</v>
      </c>
    </row>
    <row r="7" spans="1:35" x14ac:dyDescent="0.2">
      <c r="A7" s="881" t="s">
        <v>4466</v>
      </c>
      <c r="B7" s="874" t="s">
        <v>228</v>
      </c>
      <c r="C7" s="874" t="s">
        <v>2227</v>
      </c>
      <c r="D7" s="874" t="s">
        <v>2225</v>
      </c>
      <c r="E7" s="874" t="s">
        <v>3533</v>
      </c>
      <c r="F7" s="874" t="s">
        <v>2566</v>
      </c>
      <c r="G7" s="874" t="s">
        <v>1126</v>
      </c>
      <c r="H7" s="874" t="s">
        <v>1191</v>
      </c>
      <c r="I7" s="874"/>
      <c r="J7" s="874"/>
      <c r="K7" s="874"/>
      <c r="L7" s="874"/>
      <c r="M7" s="874"/>
      <c r="N7" s="874"/>
      <c r="O7" s="874"/>
      <c r="P7" s="874"/>
      <c r="Q7" s="874"/>
      <c r="R7" s="874"/>
      <c r="S7" s="874"/>
      <c r="T7" s="874"/>
      <c r="U7" s="874"/>
      <c r="V7" s="874"/>
      <c r="W7" s="874"/>
      <c r="X7" s="874"/>
      <c r="Y7" s="874"/>
      <c r="Z7" s="874"/>
      <c r="AA7" s="874"/>
      <c r="AG7" s="875">
        <v>6</v>
      </c>
      <c r="AH7" s="875">
        <v>3081</v>
      </c>
      <c r="AI7" s="875">
        <f t="shared" si="0"/>
        <v>6</v>
      </c>
    </row>
    <row r="8" spans="1:35" x14ac:dyDescent="0.2">
      <c r="A8" s="872" t="s">
        <v>2906</v>
      </c>
      <c r="B8" s="874" t="s">
        <v>329</v>
      </c>
      <c r="C8" s="874" t="s">
        <v>3534</v>
      </c>
      <c r="D8" s="874" t="s">
        <v>1412</v>
      </c>
      <c r="E8" s="874"/>
      <c r="F8" s="874"/>
      <c r="G8" s="874"/>
      <c r="H8" s="874"/>
      <c r="I8" s="874"/>
      <c r="J8" s="874"/>
      <c r="K8" s="874"/>
      <c r="L8" s="874"/>
      <c r="M8" s="874"/>
      <c r="N8" s="874"/>
      <c r="O8" s="874"/>
      <c r="P8" s="874"/>
      <c r="Q8" s="874"/>
      <c r="R8" s="874"/>
      <c r="S8" s="874"/>
      <c r="T8" s="874"/>
      <c r="U8" s="874"/>
      <c r="V8" s="874"/>
      <c r="W8" s="874"/>
      <c r="X8" s="874"/>
      <c r="Y8" s="874"/>
      <c r="Z8" s="874"/>
      <c r="AA8" s="874"/>
      <c r="AG8" s="875">
        <v>7</v>
      </c>
      <c r="AH8" s="875">
        <v>3191</v>
      </c>
      <c r="AI8" s="875">
        <f t="shared" si="0"/>
        <v>2</v>
      </c>
    </row>
    <row r="9" spans="1:35" x14ac:dyDescent="0.2">
      <c r="A9" s="872" t="s">
        <v>2912</v>
      </c>
      <c r="B9" s="874" t="s">
        <v>290</v>
      </c>
      <c r="C9" s="874" t="s">
        <v>2223</v>
      </c>
      <c r="D9" s="874" t="s">
        <v>2210</v>
      </c>
      <c r="E9" s="874" t="s">
        <v>2211</v>
      </c>
      <c r="F9" s="874"/>
      <c r="G9" s="874"/>
      <c r="H9" s="874"/>
      <c r="I9" s="874"/>
      <c r="J9" s="874"/>
      <c r="K9" s="874"/>
      <c r="L9" s="874"/>
      <c r="M9" s="874"/>
      <c r="N9" s="874"/>
      <c r="O9" s="874"/>
      <c r="P9" s="874"/>
      <c r="Q9" s="874"/>
      <c r="R9" s="874"/>
      <c r="S9" s="874"/>
      <c r="T9" s="874"/>
      <c r="U9" s="874"/>
      <c r="V9" s="874"/>
      <c r="W9" s="874"/>
      <c r="X9" s="874"/>
      <c r="Y9" s="874"/>
      <c r="Z9" s="874"/>
      <c r="AA9" s="874"/>
      <c r="AG9" s="875">
        <v>8</v>
      </c>
      <c r="AH9" s="875">
        <v>3149</v>
      </c>
      <c r="AI9" s="875">
        <f t="shared" si="0"/>
        <v>3</v>
      </c>
    </row>
    <row r="10" spans="1:35" x14ac:dyDescent="0.2">
      <c r="A10" s="872" t="s">
        <v>2936</v>
      </c>
      <c r="B10" s="874" t="s">
        <v>325</v>
      </c>
      <c r="C10" s="874" t="s">
        <v>2211</v>
      </c>
      <c r="D10" s="874"/>
      <c r="E10" s="874"/>
      <c r="F10" s="874"/>
      <c r="G10" s="874"/>
      <c r="H10" s="874"/>
      <c r="I10" s="874"/>
      <c r="J10" s="874"/>
      <c r="K10" s="874"/>
      <c r="L10" s="874"/>
      <c r="M10" s="874"/>
      <c r="N10" s="874"/>
      <c r="O10" s="874"/>
      <c r="P10" s="874"/>
      <c r="Q10" s="874"/>
      <c r="R10" s="874"/>
      <c r="S10" s="874"/>
      <c r="T10" s="874"/>
      <c r="U10" s="874"/>
      <c r="V10" s="874"/>
      <c r="W10" s="874"/>
      <c r="X10" s="874"/>
      <c r="Y10" s="874"/>
      <c r="Z10" s="874"/>
      <c r="AA10" s="874"/>
      <c r="AG10" s="875">
        <v>9</v>
      </c>
      <c r="AH10" s="875">
        <v>3187</v>
      </c>
      <c r="AI10" s="875">
        <f t="shared" si="0"/>
        <v>1</v>
      </c>
    </row>
    <row r="11" spans="1:35" x14ac:dyDescent="0.2">
      <c r="A11" s="872" t="s">
        <v>2954</v>
      </c>
      <c r="B11" s="874" t="s">
        <v>360</v>
      </c>
      <c r="C11" s="874" t="s">
        <v>2211</v>
      </c>
      <c r="D11" s="874" t="s">
        <v>3535</v>
      </c>
      <c r="E11" s="874" t="s">
        <v>2210</v>
      </c>
      <c r="F11" s="874" t="s">
        <v>3536</v>
      </c>
      <c r="G11" s="874" t="s">
        <v>1389</v>
      </c>
      <c r="H11" s="874"/>
      <c r="I11" s="874"/>
      <c r="J11" s="874"/>
      <c r="K11" s="874"/>
      <c r="L11" s="874"/>
      <c r="M11" s="874"/>
      <c r="N11" s="874"/>
      <c r="O11" s="874"/>
      <c r="P11" s="874"/>
      <c r="Q11" s="874"/>
      <c r="R11" s="874"/>
      <c r="S11" s="874"/>
      <c r="T11" s="874"/>
      <c r="U11" s="874"/>
      <c r="V11" s="874"/>
      <c r="W11" s="874"/>
      <c r="X11" s="874"/>
      <c r="Y11" s="874"/>
      <c r="Z11" s="874"/>
      <c r="AA11" s="874"/>
      <c r="AG11" s="875">
        <v>10</v>
      </c>
      <c r="AH11" s="875">
        <v>3225</v>
      </c>
      <c r="AI11" s="875">
        <f t="shared" si="0"/>
        <v>5</v>
      </c>
    </row>
    <row r="12" spans="1:35" x14ac:dyDescent="0.2">
      <c r="A12" s="872" t="s">
        <v>2958</v>
      </c>
      <c r="B12" s="874" t="s">
        <v>365</v>
      </c>
      <c r="C12" s="874" t="s">
        <v>3537</v>
      </c>
      <c r="D12" s="874" t="s">
        <v>1383</v>
      </c>
      <c r="E12" s="874"/>
      <c r="F12" s="874"/>
      <c r="G12" s="874"/>
      <c r="H12" s="874"/>
      <c r="I12" s="874"/>
      <c r="J12" s="874"/>
      <c r="K12" s="874"/>
      <c r="L12" s="874"/>
      <c r="M12" s="874"/>
      <c r="N12" s="874"/>
      <c r="O12" s="874"/>
      <c r="P12" s="874"/>
      <c r="Q12" s="874"/>
      <c r="R12" s="874"/>
      <c r="S12" s="874"/>
      <c r="T12" s="874"/>
      <c r="U12" s="874"/>
      <c r="V12" s="874"/>
      <c r="W12" s="874"/>
      <c r="X12" s="874"/>
      <c r="Y12" s="874"/>
      <c r="Z12" s="874"/>
      <c r="AA12" s="874"/>
      <c r="AG12" s="875">
        <v>11</v>
      </c>
      <c r="AH12" s="875">
        <v>3230</v>
      </c>
      <c r="AI12" s="875">
        <f t="shared" si="0"/>
        <v>2</v>
      </c>
    </row>
    <row r="13" spans="1:35" x14ac:dyDescent="0.2">
      <c r="A13" s="872" t="s">
        <v>2963</v>
      </c>
      <c r="B13" s="874" t="s">
        <v>374</v>
      </c>
      <c r="C13" s="874" t="s">
        <v>2211</v>
      </c>
      <c r="D13" s="874" t="s">
        <v>3538</v>
      </c>
      <c r="E13" s="874" t="s">
        <v>924</v>
      </c>
      <c r="F13" s="874"/>
      <c r="G13" s="874"/>
      <c r="H13" s="874"/>
      <c r="I13" s="874"/>
      <c r="J13" s="874"/>
      <c r="K13" s="874"/>
      <c r="L13" s="874"/>
      <c r="M13" s="874"/>
      <c r="N13" s="874"/>
      <c r="O13" s="874"/>
      <c r="P13" s="874"/>
      <c r="Q13" s="874"/>
      <c r="R13" s="874"/>
      <c r="S13" s="874"/>
      <c r="T13" s="874"/>
      <c r="U13" s="874"/>
      <c r="V13" s="874"/>
      <c r="W13" s="874"/>
      <c r="X13" s="874"/>
      <c r="Y13" s="874"/>
      <c r="Z13" s="874"/>
      <c r="AA13" s="874"/>
      <c r="AG13" s="875">
        <v>12</v>
      </c>
      <c r="AH13" s="875">
        <v>3239</v>
      </c>
      <c r="AI13" s="875">
        <f t="shared" si="0"/>
        <v>3</v>
      </c>
    </row>
    <row r="14" spans="1:35" x14ac:dyDescent="0.2">
      <c r="A14" s="872" t="s">
        <v>2973</v>
      </c>
      <c r="B14" s="874" t="s">
        <v>389</v>
      </c>
      <c r="C14" s="874" t="s">
        <v>3539</v>
      </c>
      <c r="D14" s="874"/>
      <c r="E14" s="874"/>
      <c r="F14" s="874"/>
      <c r="G14" s="874"/>
      <c r="H14" s="874"/>
      <c r="I14" s="874"/>
      <c r="J14" s="874"/>
      <c r="K14" s="874"/>
      <c r="L14" s="874"/>
      <c r="M14" s="874"/>
      <c r="N14" s="874"/>
      <c r="O14" s="874"/>
      <c r="P14" s="874"/>
      <c r="Q14" s="874"/>
      <c r="R14" s="874"/>
      <c r="S14" s="874"/>
      <c r="T14" s="874"/>
      <c r="U14" s="874"/>
      <c r="V14" s="874"/>
      <c r="W14" s="874"/>
      <c r="X14" s="874"/>
      <c r="Y14" s="874"/>
      <c r="Z14" s="874"/>
      <c r="AA14" s="874"/>
      <c r="AG14" s="875">
        <v>13</v>
      </c>
      <c r="AH14" s="875">
        <v>3254</v>
      </c>
      <c r="AI14" s="875">
        <f t="shared" si="0"/>
        <v>1</v>
      </c>
    </row>
    <row r="15" spans="1:35" x14ac:dyDescent="0.2">
      <c r="A15" s="872" t="s">
        <v>2978</v>
      </c>
      <c r="B15" s="874" t="s">
        <v>2617</v>
      </c>
      <c r="C15" s="874" t="s">
        <v>3540</v>
      </c>
      <c r="D15" s="874" t="s">
        <v>2696</v>
      </c>
      <c r="E15" s="874"/>
      <c r="F15" s="874"/>
      <c r="G15" s="874"/>
      <c r="H15" s="874"/>
      <c r="I15" s="874"/>
      <c r="J15" s="874"/>
      <c r="K15" s="874"/>
      <c r="L15" s="874"/>
      <c r="M15" s="874"/>
      <c r="N15" s="874"/>
      <c r="O15" s="874"/>
      <c r="P15" s="874"/>
      <c r="Q15" s="874"/>
      <c r="R15" s="874"/>
      <c r="S15" s="874"/>
      <c r="T15" s="874"/>
      <c r="U15" s="874"/>
      <c r="V15" s="874"/>
      <c r="W15" s="874"/>
      <c r="X15" s="874"/>
      <c r="Y15" s="874"/>
      <c r="Z15" s="874"/>
      <c r="AA15" s="874"/>
      <c r="AG15" s="875">
        <v>14</v>
      </c>
      <c r="AH15" s="875">
        <v>3212</v>
      </c>
      <c r="AI15" s="875">
        <f t="shared" si="0"/>
        <v>2</v>
      </c>
    </row>
    <row r="16" spans="1:35" x14ac:dyDescent="0.2">
      <c r="A16" s="872" t="s">
        <v>2986</v>
      </c>
      <c r="B16" s="874" t="s">
        <v>323</v>
      </c>
      <c r="C16" s="874" t="s">
        <v>2225</v>
      </c>
      <c r="D16" s="874"/>
      <c r="E16" s="874"/>
      <c r="F16" s="874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4"/>
      <c r="AA16" s="874"/>
      <c r="AG16" s="875">
        <v>16</v>
      </c>
      <c r="AH16" s="875">
        <v>3185</v>
      </c>
      <c r="AI16" s="875">
        <f t="shared" si="0"/>
        <v>1</v>
      </c>
    </row>
    <row r="17" spans="1:35" x14ac:dyDescent="0.2">
      <c r="A17" s="872" t="s">
        <v>2988</v>
      </c>
      <c r="B17" s="874" t="s">
        <v>327</v>
      </c>
      <c r="C17" s="874" t="s">
        <v>3541</v>
      </c>
      <c r="D17" s="874" t="s">
        <v>2213</v>
      </c>
      <c r="E17" s="874"/>
      <c r="F17" s="874"/>
      <c r="G17" s="874"/>
      <c r="H17" s="874"/>
      <c r="I17" s="874"/>
      <c r="J17" s="874"/>
      <c r="K17" s="874"/>
      <c r="L17" s="874"/>
      <c r="M17" s="874"/>
      <c r="N17" s="874"/>
      <c r="O17" s="874"/>
      <c r="P17" s="874"/>
      <c r="Q17" s="874"/>
      <c r="R17" s="874"/>
      <c r="S17" s="874"/>
      <c r="T17" s="874"/>
      <c r="U17" s="874"/>
      <c r="V17" s="874"/>
      <c r="W17" s="874"/>
      <c r="X17" s="874"/>
      <c r="Y17" s="874"/>
      <c r="Z17" s="874"/>
      <c r="AA17" s="874"/>
      <c r="AG17" s="875">
        <v>17</v>
      </c>
      <c r="AH17" s="875">
        <v>3189</v>
      </c>
      <c r="AI17" s="875">
        <f t="shared" si="0"/>
        <v>2</v>
      </c>
    </row>
    <row r="18" spans="1:35" x14ac:dyDescent="0.2">
      <c r="A18" s="872" t="s">
        <v>2995</v>
      </c>
      <c r="B18" s="874" t="s">
        <v>377</v>
      </c>
      <c r="C18" s="874" t="s">
        <v>3539</v>
      </c>
      <c r="D18" s="874" t="s">
        <v>2225</v>
      </c>
      <c r="E18" s="874" t="s">
        <v>1373</v>
      </c>
      <c r="F18" s="874" t="s">
        <v>2681</v>
      </c>
      <c r="G18" s="874" t="s">
        <v>2682</v>
      </c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74"/>
      <c r="AG18" s="875">
        <v>18</v>
      </c>
      <c r="AH18" s="875">
        <v>3242</v>
      </c>
      <c r="AI18" s="875">
        <f t="shared" si="0"/>
        <v>5</v>
      </c>
    </row>
    <row r="19" spans="1:35" x14ac:dyDescent="0.2">
      <c r="A19" s="872" t="s">
        <v>2996</v>
      </c>
      <c r="B19" s="874" t="s">
        <v>379</v>
      </c>
      <c r="C19" s="874" t="s">
        <v>3542</v>
      </c>
      <c r="D19" s="874"/>
      <c r="E19" s="874"/>
      <c r="F19" s="874"/>
      <c r="G19" s="874"/>
      <c r="H19" s="874"/>
      <c r="I19" s="874"/>
      <c r="J19" s="874"/>
      <c r="K19" s="874"/>
      <c r="L19" s="874"/>
      <c r="M19" s="874"/>
      <c r="N19" s="874"/>
      <c r="O19" s="874"/>
      <c r="P19" s="874"/>
      <c r="Q19" s="874"/>
      <c r="R19" s="874"/>
      <c r="S19" s="874"/>
      <c r="T19" s="874"/>
      <c r="U19" s="874"/>
      <c r="V19" s="874"/>
      <c r="W19" s="874"/>
      <c r="X19" s="874"/>
      <c r="Y19" s="874"/>
      <c r="Z19" s="874"/>
      <c r="AA19" s="874"/>
      <c r="AG19" s="875">
        <v>19</v>
      </c>
      <c r="AH19" s="875">
        <v>3243</v>
      </c>
      <c r="AI19" s="875">
        <f t="shared" si="0"/>
        <v>1</v>
      </c>
    </row>
    <row r="20" spans="1:35" x14ac:dyDescent="0.2">
      <c r="A20" s="872" t="s">
        <v>2997</v>
      </c>
      <c r="B20" s="874" t="s">
        <v>383</v>
      </c>
      <c r="C20" s="874" t="s">
        <v>2225</v>
      </c>
      <c r="D20" s="874" t="s">
        <v>2214</v>
      </c>
      <c r="E20" s="874"/>
      <c r="F20" s="874"/>
      <c r="G20" s="874"/>
      <c r="H20" s="874"/>
      <c r="I20" s="874"/>
      <c r="J20" s="874"/>
      <c r="K20" s="874"/>
      <c r="L20" s="874"/>
      <c r="M20" s="874"/>
      <c r="N20" s="874"/>
      <c r="O20" s="874"/>
      <c r="P20" s="874"/>
      <c r="Q20" s="874"/>
      <c r="R20" s="874"/>
      <c r="S20" s="874"/>
      <c r="T20" s="874"/>
      <c r="U20" s="874"/>
      <c r="V20" s="874"/>
      <c r="W20" s="874"/>
      <c r="X20" s="874"/>
      <c r="Y20" s="874"/>
      <c r="Z20" s="874"/>
      <c r="AA20" s="874"/>
      <c r="AG20" s="875">
        <v>20</v>
      </c>
      <c r="AH20" s="875">
        <v>3247</v>
      </c>
      <c r="AI20" s="875">
        <f t="shared" si="0"/>
        <v>2</v>
      </c>
    </row>
    <row r="21" spans="1:35" x14ac:dyDescent="0.2">
      <c r="A21" s="872" t="s">
        <v>3000</v>
      </c>
      <c r="B21" s="874" t="s">
        <v>317</v>
      </c>
      <c r="C21" s="874" t="s">
        <v>2210</v>
      </c>
      <c r="D21" s="874" t="s">
        <v>925</v>
      </c>
      <c r="E21" s="874" t="s">
        <v>3543</v>
      </c>
      <c r="F21" s="874" t="s">
        <v>902</v>
      </c>
      <c r="G21" s="874"/>
      <c r="H21" s="874"/>
      <c r="I21" s="874"/>
      <c r="J21" s="874"/>
      <c r="K21" s="874"/>
      <c r="L21" s="874"/>
      <c r="M21" s="874"/>
      <c r="N21" s="874"/>
      <c r="O21" s="874"/>
      <c r="P21" s="874"/>
      <c r="Q21" s="874"/>
      <c r="R21" s="874"/>
      <c r="S21" s="874"/>
      <c r="T21" s="874"/>
      <c r="U21" s="874"/>
      <c r="V21" s="874"/>
      <c r="W21" s="874"/>
      <c r="X21" s="874"/>
      <c r="Y21" s="874"/>
      <c r="Z21" s="874"/>
      <c r="AA21" s="874"/>
      <c r="AG21" s="875">
        <v>21</v>
      </c>
      <c r="AH21" s="875">
        <v>3179</v>
      </c>
      <c r="AI21" s="875">
        <f t="shared" si="0"/>
        <v>4</v>
      </c>
    </row>
    <row r="22" spans="1:35" x14ac:dyDescent="0.2">
      <c r="A22" s="872" t="s">
        <v>3014</v>
      </c>
      <c r="B22" s="874" t="s">
        <v>693</v>
      </c>
      <c r="C22" s="874" t="s">
        <v>2234</v>
      </c>
      <c r="D22" s="874" t="s">
        <v>2235</v>
      </c>
      <c r="E22" s="874"/>
      <c r="F22" s="874"/>
      <c r="G22" s="874"/>
      <c r="H22" s="874"/>
      <c r="I22" s="874"/>
      <c r="J22" s="874"/>
      <c r="K22" s="874"/>
      <c r="L22" s="874"/>
      <c r="M22" s="874"/>
      <c r="N22" s="874"/>
      <c r="O22" s="874"/>
      <c r="P22" s="874"/>
      <c r="Q22" s="874"/>
      <c r="R22" s="874"/>
      <c r="S22" s="874"/>
      <c r="T22" s="874"/>
      <c r="U22" s="874"/>
      <c r="V22" s="874"/>
      <c r="W22" s="874"/>
      <c r="X22" s="874"/>
      <c r="Y22" s="874"/>
      <c r="Z22" s="874"/>
      <c r="AA22" s="874"/>
      <c r="AG22" s="875">
        <v>22</v>
      </c>
      <c r="AH22" s="875">
        <v>3607</v>
      </c>
      <c r="AI22" s="875">
        <f t="shared" si="0"/>
        <v>2</v>
      </c>
    </row>
    <row r="23" spans="1:35" x14ac:dyDescent="0.2">
      <c r="A23" s="872" t="s">
        <v>3018</v>
      </c>
      <c r="B23" s="874" t="s">
        <v>353</v>
      </c>
      <c r="C23" s="874" t="s">
        <v>3544</v>
      </c>
      <c r="D23" s="874" t="s">
        <v>2107</v>
      </c>
      <c r="E23" s="874"/>
      <c r="F23" s="874"/>
      <c r="G23" s="874"/>
      <c r="H23" s="874"/>
      <c r="I23" s="874"/>
      <c r="J23" s="874"/>
      <c r="K23" s="874"/>
      <c r="L23" s="874"/>
      <c r="M23" s="874"/>
      <c r="N23" s="874"/>
      <c r="O23" s="874"/>
      <c r="P23" s="874"/>
      <c r="Q23" s="874"/>
      <c r="R23" s="874"/>
      <c r="S23" s="874"/>
      <c r="T23" s="874"/>
      <c r="U23" s="874"/>
      <c r="V23" s="874"/>
      <c r="W23" s="874"/>
      <c r="X23" s="874"/>
      <c r="Y23" s="874"/>
      <c r="Z23" s="874"/>
      <c r="AA23" s="874"/>
      <c r="AG23" s="875">
        <v>23</v>
      </c>
      <c r="AH23" s="875">
        <v>3217</v>
      </c>
      <c r="AI23" s="875">
        <f t="shared" si="0"/>
        <v>2</v>
      </c>
    </row>
    <row r="24" spans="1:35" x14ac:dyDescent="0.2">
      <c r="A24" s="872" t="s">
        <v>3020</v>
      </c>
      <c r="B24" s="874" t="s">
        <v>2356</v>
      </c>
      <c r="C24" s="874" t="s">
        <v>2215</v>
      </c>
      <c r="D24" s="874"/>
      <c r="E24" s="874"/>
      <c r="F24" s="874"/>
      <c r="G24" s="874"/>
      <c r="H24" s="874"/>
      <c r="I24" s="874"/>
      <c r="J24" s="874"/>
      <c r="K24" s="874"/>
      <c r="L24" s="874"/>
      <c r="M24" s="874"/>
      <c r="N24" s="874"/>
      <c r="O24" s="874"/>
      <c r="P24" s="874"/>
      <c r="Q24" s="874"/>
      <c r="R24" s="874"/>
      <c r="S24" s="874"/>
      <c r="T24" s="874"/>
      <c r="U24" s="874"/>
      <c r="V24" s="874"/>
      <c r="W24" s="874"/>
      <c r="X24" s="874"/>
      <c r="Y24" s="874"/>
      <c r="Z24" s="874"/>
      <c r="AA24" s="874"/>
      <c r="AG24" s="875">
        <v>24</v>
      </c>
      <c r="AH24" s="875">
        <v>3255</v>
      </c>
      <c r="AI24" s="875">
        <f t="shared" si="0"/>
        <v>1</v>
      </c>
    </row>
    <row r="25" spans="1:35" x14ac:dyDescent="0.2">
      <c r="A25" s="872" t="s">
        <v>3024</v>
      </c>
      <c r="B25" s="874" t="s">
        <v>397</v>
      </c>
      <c r="C25" s="874" t="s">
        <v>3540</v>
      </c>
      <c r="D25" s="874"/>
      <c r="E25" s="874"/>
      <c r="F25" s="874"/>
      <c r="G25" s="874"/>
      <c r="H25" s="874"/>
      <c r="I25" s="874"/>
      <c r="J25" s="874"/>
      <c r="K25" s="874"/>
      <c r="L25" s="874"/>
      <c r="M25" s="874"/>
      <c r="N25" s="874"/>
      <c r="O25" s="874"/>
      <c r="P25" s="874"/>
      <c r="Q25" s="874"/>
      <c r="R25" s="874"/>
      <c r="S25" s="874"/>
      <c r="T25" s="874"/>
      <c r="U25" s="874"/>
      <c r="V25" s="874"/>
      <c r="W25" s="874"/>
      <c r="X25" s="874"/>
      <c r="Y25" s="874"/>
      <c r="Z25" s="874"/>
      <c r="AA25" s="874"/>
      <c r="AG25" s="875">
        <v>25</v>
      </c>
      <c r="AH25" s="875">
        <v>3159</v>
      </c>
      <c r="AI25" s="875">
        <f t="shared" si="0"/>
        <v>1</v>
      </c>
    </row>
    <row r="26" spans="1:35" x14ac:dyDescent="0.2">
      <c r="A26" s="872" t="s">
        <v>3034</v>
      </c>
      <c r="B26" s="874" t="s">
        <v>402</v>
      </c>
      <c r="C26" s="874" t="s">
        <v>3545</v>
      </c>
      <c r="D26" s="874" t="s">
        <v>1265</v>
      </c>
      <c r="E26" s="874"/>
      <c r="F26" s="874"/>
      <c r="G26" s="874"/>
      <c r="H26" s="874"/>
      <c r="I26" s="874"/>
      <c r="J26" s="874"/>
      <c r="K26" s="874"/>
      <c r="L26" s="874"/>
      <c r="M26" s="874"/>
      <c r="N26" s="874"/>
      <c r="O26" s="874"/>
      <c r="P26" s="874"/>
      <c r="Q26" s="874"/>
      <c r="R26" s="874"/>
      <c r="S26" s="874"/>
      <c r="T26" s="874"/>
      <c r="U26" s="874"/>
      <c r="V26" s="874"/>
      <c r="W26" s="874"/>
      <c r="X26" s="874"/>
      <c r="Y26" s="874"/>
      <c r="Z26" s="874"/>
      <c r="AA26" s="874"/>
      <c r="AG26" s="875">
        <v>26</v>
      </c>
      <c r="AH26" s="875">
        <v>3268</v>
      </c>
      <c r="AI26" s="875">
        <f t="shared" si="0"/>
        <v>2</v>
      </c>
    </row>
    <row r="27" spans="1:35" x14ac:dyDescent="0.2">
      <c r="A27" s="872" t="s">
        <v>3040</v>
      </c>
      <c r="B27" s="874" t="s">
        <v>410</v>
      </c>
      <c r="C27" s="874" t="s">
        <v>3546</v>
      </c>
      <c r="D27" s="874"/>
      <c r="E27" s="874"/>
      <c r="F27" s="874"/>
      <c r="G27" s="874"/>
      <c r="H27" s="874"/>
      <c r="I27" s="874"/>
      <c r="J27" s="874"/>
      <c r="K27" s="874"/>
      <c r="L27" s="874"/>
      <c r="M27" s="874"/>
      <c r="N27" s="874"/>
      <c r="O27" s="874"/>
      <c r="P27" s="874"/>
      <c r="Q27" s="874"/>
      <c r="R27" s="874"/>
      <c r="S27" s="874"/>
      <c r="T27" s="874"/>
      <c r="U27" s="874"/>
      <c r="V27" s="874"/>
      <c r="W27" s="874"/>
      <c r="X27" s="874"/>
      <c r="Y27" s="874"/>
      <c r="Z27" s="874"/>
      <c r="AA27" s="874"/>
      <c r="AG27" s="875">
        <v>27</v>
      </c>
      <c r="AH27" s="875">
        <v>3278</v>
      </c>
      <c r="AI27" s="875">
        <f t="shared" si="0"/>
        <v>1</v>
      </c>
    </row>
    <row r="28" spans="1:35" x14ac:dyDescent="0.2">
      <c r="A28" s="872" t="s">
        <v>3078</v>
      </c>
      <c r="B28" s="874" t="s">
        <v>422</v>
      </c>
      <c r="C28" s="874" t="s">
        <v>3655</v>
      </c>
      <c r="D28" s="874"/>
      <c r="E28" s="874"/>
      <c r="F28" s="874"/>
      <c r="G28" s="874"/>
      <c r="H28" s="874"/>
      <c r="I28" s="874"/>
      <c r="J28" s="874"/>
      <c r="K28" s="874"/>
      <c r="L28" s="874"/>
      <c r="M28" s="874"/>
      <c r="N28" s="874"/>
      <c r="O28" s="874"/>
      <c r="P28" s="874"/>
      <c r="Q28" s="874"/>
      <c r="R28" s="874"/>
      <c r="S28" s="874"/>
      <c r="T28" s="874"/>
      <c r="U28" s="874"/>
      <c r="V28" s="874"/>
      <c r="W28" s="874"/>
      <c r="X28" s="874"/>
      <c r="Y28" s="874"/>
      <c r="Z28" s="874"/>
      <c r="AA28" s="874"/>
      <c r="AH28" s="873">
        <v>3292</v>
      </c>
      <c r="AI28" s="875">
        <f t="shared" si="0"/>
        <v>1</v>
      </c>
    </row>
    <row r="29" spans="1:35" x14ac:dyDescent="0.2">
      <c r="A29" s="872" t="s">
        <v>3132</v>
      </c>
      <c r="B29" s="874" t="s">
        <v>449</v>
      </c>
      <c r="C29" s="874" t="s">
        <v>2216</v>
      </c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874"/>
      <c r="Q29" s="874"/>
      <c r="R29" s="874"/>
      <c r="S29" s="874"/>
      <c r="T29" s="874"/>
      <c r="U29" s="874"/>
      <c r="V29" s="874"/>
      <c r="W29" s="874"/>
      <c r="X29" s="874"/>
      <c r="Y29" s="874"/>
      <c r="Z29" s="874"/>
      <c r="AA29" s="874"/>
      <c r="AG29" s="875">
        <v>28</v>
      </c>
      <c r="AH29" s="875">
        <v>3322</v>
      </c>
      <c r="AI29" s="875">
        <f t="shared" si="0"/>
        <v>1</v>
      </c>
    </row>
    <row r="30" spans="1:35" x14ac:dyDescent="0.2">
      <c r="A30" s="872" t="s">
        <v>3136</v>
      </c>
      <c r="B30" s="874" t="s">
        <v>452</v>
      </c>
      <c r="C30" s="874" t="s">
        <v>3547</v>
      </c>
      <c r="D30" s="874"/>
      <c r="E30" s="874"/>
      <c r="F30" s="874"/>
      <c r="G30" s="874"/>
      <c r="H30" s="874"/>
      <c r="I30" s="874"/>
      <c r="J30" s="874"/>
      <c r="K30" s="874"/>
      <c r="L30" s="874"/>
      <c r="M30" s="874"/>
      <c r="N30" s="874"/>
      <c r="O30" s="874"/>
      <c r="P30" s="874"/>
      <c r="Q30" s="874"/>
      <c r="R30" s="874"/>
      <c r="S30" s="874"/>
      <c r="T30" s="874"/>
      <c r="U30" s="874"/>
      <c r="V30" s="874"/>
      <c r="W30" s="874"/>
      <c r="X30" s="874"/>
      <c r="Y30" s="874"/>
      <c r="Z30" s="874"/>
      <c r="AA30" s="874"/>
      <c r="AG30" s="875">
        <v>29</v>
      </c>
      <c r="AH30" s="875">
        <v>3326</v>
      </c>
      <c r="AI30" s="875">
        <f t="shared" si="0"/>
        <v>1</v>
      </c>
    </row>
    <row r="31" spans="1:35" x14ac:dyDescent="0.2">
      <c r="A31" s="872" t="s">
        <v>3172</v>
      </c>
      <c r="B31" s="874" t="s">
        <v>488</v>
      </c>
      <c r="C31" s="874" t="s">
        <v>2217</v>
      </c>
      <c r="D31" s="874"/>
      <c r="E31" s="874"/>
      <c r="F31" s="874"/>
      <c r="G31" s="874"/>
      <c r="H31" s="874"/>
      <c r="I31" s="874"/>
      <c r="J31" s="874"/>
      <c r="K31" s="874"/>
      <c r="L31" s="874"/>
      <c r="M31" s="874"/>
      <c r="N31" s="874"/>
      <c r="O31" s="874"/>
      <c r="P31" s="874"/>
      <c r="Q31" s="874"/>
      <c r="R31" s="874"/>
      <c r="S31" s="874"/>
      <c r="T31" s="874"/>
      <c r="U31" s="874"/>
      <c r="V31" s="874"/>
      <c r="W31" s="874"/>
      <c r="X31" s="874"/>
      <c r="Y31" s="874"/>
      <c r="Z31" s="874"/>
      <c r="AA31" s="874"/>
      <c r="AG31" s="875">
        <v>30</v>
      </c>
      <c r="AH31" s="875">
        <v>3364</v>
      </c>
      <c r="AI31" s="875">
        <f t="shared" si="0"/>
        <v>1</v>
      </c>
    </row>
    <row r="32" spans="1:35" x14ac:dyDescent="0.2">
      <c r="A32" s="872" t="s">
        <v>3176</v>
      </c>
      <c r="B32" s="874" t="s">
        <v>499</v>
      </c>
      <c r="C32" s="874" t="s">
        <v>2218</v>
      </c>
      <c r="D32" s="874" t="s">
        <v>2219</v>
      </c>
      <c r="E32" s="874" t="s">
        <v>2209</v>
      </c>
      <c r="F32" s="874" t="s">
        <v>2220</v>
      </c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4"/>
      <c r="X32" s="874"/>
      <c r="Y32" s="874"/>
      <c r="Z32" s="874"/>
      <c r="AA32" s="874"/>
      <c r="AH32" s="875">
        <v>3375</v>
      </c>
      <c r="AI32" s="875">
        <f t="shared" si="0"/>
        <v>4</v>
      </c>
    </row>
    <row r="33" spans="1:35" x14ac:dyDescent="0.2">
      <c r="A33" s="872" t="s">
        <v>3182</v>
      </c>
      <c r="B33" s="874" t="s">
        <v>468</v>
      </c>
      <c r="C33" s="874" t="s">
        <v>3542</v>
      </c>
      <c r="D33" s="874"/>
      <c r="E33" s="874"/>
      <c r="F33" s="874"/>
      <c r="G33" s="874"/>
      <c r="H33" s="874"/>
      <c r="I33" s="874"/>
      <c r="J33" s="874"/>
      <c r="K33" s="874"/>
      <c r="L33" s="874"/>
      <c r="M33" s="874"/>
      <c r="N33" s="874"/>
      <c r="O33" s="874"/>
      <c r="P33" s="874"/>
      <c r="Q33" s="874"/>
      <c r="R33" s="874"/>
      <c r="S33" s="874"/>
      <c r="T33" s="874"/>
      <c r="U33" s="874"/>
      <c r="V33" s="874"/>
      <c r="W33" s="874"/>
      <c r="X33" s="874"/>
      <c r="Y33" s="874"/>
      <c r="Z33" s="874"/>
      <c r="AA33" s="874"/>
      <c r="AH33" s="875">
        <v>3342</v>
      </c>
      <c r="AI33" s="875">
        <f t="shared" si="0"/>
        <v>1</v>
      </c>
    </row>
    <row r="34" spans="1:35" x14ac:dyDescent="0.2">
      <c r="A34" s="872" t="s">
        <v>3229</v>
      </c>
      <c r="B34" s="874" t="s">
        <v>515</v>
      </c>
      <c r="C34" s="874" t="s">
        <v>2221</v>
      </c>
      <c r="D34" s="874" t="s">
        <v>3548</v>
      </c>
      <c r="E34" s="874"/>
      <c r="F34" s="874"/>
      <c r="G34" s="874"/>
      <c r="H34" s="874"/>
      <c r="I34" s="874"/>
      <c r="J34" s="874"/>
      <c r="K34" s="874"/>
      <c r="L34" s="874"/>
      <c r="M34" s="874"/>
      <c r="N34" s="874"/>
      <c r="O34" s="874"/>
      <c r="P34" s="874"/>
      <c r="Q34" s="874"/>
      <c r="R34" s="874"/>
      <c r="S34" s="874"/>
      <c r="T34" s="874"/>
      <c r="U34" s="874"/>
      <c r="V34" s="874"/>
      <c r="W34" s="874"/>
      <c r="X34" s="874"/>
      <c r="Y34" s="874"/>
      <c r="Z34" s="874"/>
      <c r="AA34" s="874"/>
      <c r="AH34" s="875">
        <v>3396</v>
      </c>
      <c r="AI34" s="875">
        <f t="shared" si="0"/>
        <v>2</v>
      </c>
    </row>
    <row r="35" spans="1:35" x14ac:dyDescent="0.2">
      <c r="A35" s="872" t="s">
        <v>3234</v>
      </c>
      <c r="B35" s="874" t="s">
        <v>519</v>
      </c>
      <c r="C35" s="874" t="s">
        <v>3549</v>
      </c>
      <c r="D35" s="874"/>
      <c r="E35" s="874"/>
      <c r="F35" s="874"/>
      <c r="G35" s="874"/>
      <c r="H35" s="874"/>
      <c r="I35" s="874"/>
      <c r="J35" s="874"/>
      <c r="K35" s="874"/>
      <c r="L35" s="874"/>
      <c r="M35" s="874"/>
      <c r="N35" s="874"/>
      <c r="O35" s="874"/>
      <c r="P35" s="874"/>
      <c r="Q35" s="874"/>
      <c r="R35" s="874"/>
      <c r="S35" s="874"/>
      <c r="T35" s="874"/>
      <c r="U35" s="874"/>
      <c r="V35" s="874"/>
      <c r="W35" s="874"/>
      <c r="X35" s="874"/>
      <c r="Y35" s="874"/>
      <c r="Z35" s="874"/>
      <c r="AA35" s="874"/>
      <c r="AH35" s="875">
        <v>3401</v>
      </c>
      <c r="AI35" s="875">
        <f t="shared" si="0"/>
        <v>1</v>
      </c>
    </row>
    <row r="36" spans="1:35" x14ac:dyDescent="0.2">
      <c r="A36" s="872" t="s">
        <v>3556</v>
      </c>
      <c r="B36" s="874" t="s">
        <v>527</v>
      </c>
      <c r="C36" s="874" t="s">
        <v>3550</v>
      </c>
      <c r="D36" s="874" t="s">
        <v>2223</v>
      </c>
      <c r="E36" s="874" t="s">
        <v>2224</v>
      </c>
      <c r="F36" s="874" t="s">
        <v>2225</v>
      </c>
      <c r="G36" s="874" t="s">
        <v>2226</v>
      </c>
      <c r="H36" s="874" t="s">
        <v>2227</v>
      </c>
      <c r="I36" s="874" t="s">
        <v>2229</v>
      </c>
      <c r="J36" s="874" t="s">
        <v>2214</v>
      </c>
      <c r="K36" s="874" t="s">
        <v>2228</v>
      </c>
      <c r="L36" s="874" t="s">
        <v>2209</v>
      </c>
      <c r="M36" s="874"/>
      <c r="N36" s="874"/>
      <c r="O36" s="874"/>
      <c r="P36" s="874"/>
      <c r="Q36" s="874"/>
      <c r="R36" s="874"/>
      <c r="S36" s="874"/>
      <c r="T36" s="874"/>
      <c r="U36" s="874"/>
      <c r="V36" s="874"/>
      <c r="W36" s="874"/>
      <c r="X36" s="874"/>
      <c r="Y36" s="874"/>
      <c r="Z36" s="874"/>
      <c r="AA36" s="874"/>
      <c r="AH36" s="875">
        <v>3411</v>
      </c>
      <c r="AI36" s="875">
        <f t="shared" si="0"/>
        <v>10</v>
      </c>
    </row>
    <row r="37" spans="1:35" x14ac:dyDescent="0.2">
      <c r="A37" s="872" t="s">
        <v>3244</v>
      </c>
      <c r="B37" s="874" t="s">
        <v>529</v>
      </c>
      <c r="C37" s="874" t="s">
        <v>2230</v>
      </c>
      <c r="D37" s="874"/>
      <c r="E37" s="874"/>
      <c r="F37" s="874"/>
      <c r="G37" s="874"/>
      <c r="H37" s="874"/>
      <c r="I37" s="874"/>
      <c r="J37" s="874"/>
      <c r="K37" s="874"/>
      <c r="L37" s="874"/>
      <c r="M37" s="874"/>
      <c r="N37" s="874"/>
      <c r="O37" s="874"/>
      <c r="P37" s="874"/>
      <c r="Q37" s="874"/>
      <c r="R37" s="874"/>
      <c r="S37" s="874"/>
      <c r="T37" s="874"/>
      <c r="U37" s="874"/>
      <c r="V37" s="874"/>
      <c r="W37" s="874"/>
      <c r="X37" s="874"/>
      <c r="Y37" s="874"/>
      <c r="Z37" s="874"/>
      <c r="AA37" s="874"/>
      <c r="AH37" s="875">
        <v>3413</v>
      </c>
      <c r="AI37" s="875">
        <f t="shared" si="0"/>
        <v>1</v>
      </c>
    </row>
    <row r="38" spans="1:35" x14ac:dyDescent="0.2">
      <c r="A38" s="872" t="s">
        <v>3245</v>
      </c>
      <c r="B38" s="874" t="s">
        <v>3246</v>
      </c>
      <c r="C38" s="874" t="s">
        <v>3551</v>
      </c>
      <c r="D38" s="874" t="s">
        <v>1189</v>
      </c>
      <c r="E38" s="874"/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4"/>
      <c r="AA38" s="874"/>
      <c r="AH38" s="875">
        <v>3400</v>
      </c>
      <c r="AI38" s="875">
        <f t="shared" si="0"/>
        <v>2</v>
      </c>
    </row>
    <row r="39" spans="1:35" x14ac:dyDescent="0.2">
      <c r="A39" s="872" t="s">
        <v>3265</v>
      </c>
      <c r="B39" s="874" t="s">
        <v>537</v>
      </c>
      <c r="C39" s="874" t="s">
        <v>3552</v>
      </c>
      <c r="D39" s="874"/>
      <c r="E39" s="874"/>
      <c r="F39" s="874"/>
      <c r="G39" s="874"/>
      <c r="H39" s="874"/>
      <c r="I39" s="874"/>
      <c r="J39" s="874"/>
      <c r="K39" s="874"/>
      <c r="L39" s="874"/>
      <c r="M39" s="874"/>
      <c r="N39" s="874"/>
      <c r="O39" s="874"/>
      <c r="P39" s="874"/>
      <c r="Q39" s="874"/>
      <c r="R39" s="874"/>
      <c r="S39" s="874"/>
      <c r="T39" s="874"/>
      <c r="U39" s="874"/>
      <c r="V39" s="874"/>
      <c r="W39" s="874"/>
      <c r="X39" s="874"/>
      <c r="Y39" s="874"/>
      <c r="Z39" s="874"/>
      <c r="AA39" s="874"/>
      <c r="AH39" s="875">
        <v>3422</v>
      </c>
      <c r="AI39" s="875">
        <f t="shared" si="0"/>
        <v>1</v>
      </c>
    </row>
    <row r="40" spans="1:35" x14ac:dyDescent="0.2">
      <c r="A40" s="872" t="s">
        <v>3266</v>
      </c>
      <c r="B40" s="874" t="s">
        <v>541</v>
      </c>
      <c r="C40" s="874" t="s">
        <v>3551</v>
      </c>
      <c r="D40" s="874"/>
      <c r="E40" s="874"/>
      <c r="F40" s="874"/>
      <c r="G40" s="874"/>
      <c r="H40" s="874"/>
      <c r="I40" s="874"/>
      <c r="J40" s="874"/>
      <c r="K40" s="874"/>
      <c r="L40" s="874"/>
      <c r="M40" s="874"/>
      <c r="N40" s="874"/>
      <c r="O40" s="874"/>
      <c r="P40" s="874"/>
      <c r="Q40" s="874"/>
      <c r="R40" s="874"/>
      <c r="S40" s="874"/>
      <c r="T40" s="874"/>
      <c r="U40" s="874"/>
      <c r="V40" s="874"/>
      <c r="W40" s="874"/>
      <c r="X40" s="874"/>
      <c r="Y40" s="874"/>
      <c r="Z40" s="874"/>
      <c r="AA40" s="874"/>
      <c r="AH40" s="875">
        <v>3427</v>
      </c>
      <c r="AI40" s="875">
        <f t="shared" si="0"/>
        <v>1</v>
      </c>
    </row>
    <row r="41" spans="1:35" x14ac:dyDescent="0.2">
      <c r="A41" s="872" t="s">
        <v>3277</v>
      </c>
      <c r="B41" s="874" t="s">
        <v>560</v>
      </c>
      <c r="C41" s="874" t="s">
        <v>2211</v>
      </c>
      <c r="D41" s="874"/>
      <c r="E41" s="874"/>
      <c r="F41" s="874"/>
      <c r="G41" s="874"/>
      <c r="H41" s="874"/>
      <c r="I41" s="874"/>
      <c r="J41" s="874"/>
      <c r="K41" s="874"/>
      <c r="L41" s="874"/>
      <c r="M41" s="874"/>
      <c r="N41" s="874"/>
      <c r="O41" s="874"/>
      <c r="P41" s="874"/>
      <c r="Q41" s="874"/>
      <c r="R41" s="874"/>
      <c r="S41" s="874"/>
      <c r="T41" s="874"/>
      <c r="U41" s="874"/>
      <c r="V41" s="874"/>
      <c r="W41" s="874"/>
      <c r="X41" s="874"/>
      <c r="Y41" s="874"/>
      <c r="Z41" s="874"/>
      <c r="AA41" s="874"/>
      <c r="AH41" s="875">
        <v>3449</v>
      </c>
      <c r="AI41" s="875">
        <f t="shared" si="0"/>
        <v>1</v>
      </c>
    </row>
    <row r="42" spans="1:35" x14ac:dyDescent="0.2">
      <c r="A42" s="872" t="s">
        <v>3319</v>
      </c>
      <c r="B42" s="874" t="s">
        <v>592</v>
      </c>
      <c r="C42" s="874" t="s">
        <v>3553</v>
      </c>
      <c r="D42" s="874"/>
      <c r="E42" s="874"/>
      <c r="F42" s="874"/>
      <c r="G42" s="874"/>
      <c r="H42" s="874"/>
      <c r="I42" s="874"/>
      <c r="J42" s="874"/>
      <c r="K42" s="874"/>
      <c r="L42" s="874"/>
      <c r="M42" s="874"/>
      <c r="N42" s="874"/>
      <c r="O42" s="874"/>
      <c r="P42" s="874"/>
      <c r="Q42" s="874"/>
      <c r="R42" s="874"/>
      <c r="S42" s="874"/>
      <c r="T42" s="874"/>
      <c r="U42" s="874"/>
      <c r="V42" s="874"/>
      <c r="W42" s="874"/>
      <c r="X42" s="874"/>
      <c r="Y42" s="874"/>
      <c r="Z42" s="874"/>
      <c r="AA42" s="874"/>
      <c r="AH42" s="875">
        <v>3485</v>
      </c>
      <c r="AI42" s="875">
        <f t="shared" si="0"/>
        <v>1</v>
      </c>
    </row>
    <row r="43" spans="1:35" x14ac:dyDescent="0.2">
      <c r="A43" s="872" t="s">
        <v>3325</v>
      </c>
      <c r="B43" s="874" t="s">
        <v>576</v>
      </c>
      <c r="C43" s="874" t="s">
        <v>3554</v>
      </c>
      <c r="D43" s="874"/>
      <c r="E43" s="874"/>
      <c r="F43" s="874"/>
      <c r="G43" s="874"/>
      <c r="H43" s="874"/>
      <c r="I43" s="874"/>
      <c r="J43" s="874"/>
      <c r="K43" s="874"/>
      <c r="L43" s="874"/>
      <c r="M43" s="874"/>
      <c r="N43" s="874"/>
      <c r="O43" s="874"/>
      <c r="P43" s="874"/>
      <c r="Q43" s="874"/>
      <c r="R43" s="874"/>
      <c r="S43" s="874"/>
      <c r="T43" s="874"/>
      <c r="U43" s="874"/>
      <c r="V43" s="874"/>
      <c r="W43" s="874"/>
      <c r="X43" s="874"/>
      <c r="Y43" s="874"/>
      <c r="Z43" s="874"/>
      <c r="AA43" s="874"/>
      <c r="AH43" s="875">
        <v>3468</v>
      </c>
      <c r="AI43" s="875">
        <f t="shared" si="0"/>
        <v>1</v>
      </c>
    </row>
    <row r="44" spans="1:35" x14ac:dyDescent="0.2">
      <c r="A44" s="872" t="s">
        <v>3340</v>
      </c>
      <c r="B44" s="874" t="s">
        <v>2357</v>
      </c>
      <c r="C44" s="874" t="s">
        <v>2225</v>
      </c>
      <c r="D44" s="874"/>
      <c r="E44" s="874"/>
      <c r="F44" s="874"/>
      <c r="G44" s="874"/>
      <c r="H44" s="874"/>
      <c r="I44" s="874"/>
      <c r="J44" s="874"/>
      <c r="K44" s="874"/>
      <c r="L44" s="874"/>
      <c r="M44" s="874"/>
      <c r="N44" s="874"/>
      <c r="O44" s="874"/>
      <c r="P44" s="874"/>
      <c r="Q44" s="874"/>
      <c r="R44" s="874"/>
      <c r="S44" s="874"/>
      <c r="T44" s="874"/>
      <c r="U44" s="874"/>
      <c r="V44" s="874"/>
      <c r="W44" s="874"/>
      <c r="X44" s="874"/>
      <c r="Y44" s="874"/>
      <c r="Z44" s="874"/>
      <c r="AA44" s="874"/>
      <c r="AH44" s="875">
        <v>3492</v>
      </c>
      <c r="AI44" s="875">
        <f t="shared" si="0"/>
        <v>1</v>
      </c>
    </row>
    <row r="45" spans="1:35" x14ac:dyDescent="0.2">
      <c r="A45" s="872" t="s">
        <v>3348</v>
      </c>
      <c r="B45" s="874" t="s">
        <v>604</v>
      </c>
      <c r="C45" s="874" t="s">
        <v>2223</v>
      </c>
      <c r="D45" s="874"/>
      <c r="E45" s="874"/>
      <c r="F45" s="874"/>
      <c r="G45" s="874"/>
      <c r="H45" s="874"/>
      <c r="I45" s="874"/>
      <c r="J45" s="874"/>
      <c r="K45" s="874"/>
      <c r="L45" s="874"/>
      <c r="M45" s="874"/>
      <c r="N45" s="874"/>
      <c r="O45" s="874"/>
      <c r="P45" s="874"/>
      <c r="Q45" s="874"/>
      <c r="R45" s="874"/>
      <c r="S45" s="874"/>
      <c r="T45" s="874"/>
      <c r="U45" s="874"/>
      <c r="V45" s="874"/>
      <c r="W45" s="874"/>
      <c r="X45" s="874"/>
      <c r="Y45" s="874"/>
      <c r="Z45" s="874"/>
      <c r="AA45" s="874"/>
      <c r="AH45" s="875">
        <v>3503</v>
      </c>
      <c r="AI45" s="875">
        <f t="shared" si="0"/>
        <v>1</v>
      </c>
    </row>
    <row r="46" spans="1:35" x14ac:dyDescent="0.2">
      <c r="A46" s="872" t="s">
        <v>3353</v>
      </c>
      <c r="B46" s="874" t="s">
        <v>605</v>
      </c>
      <c r="C46" s="874" t="s">
        <v>2229</v>
      </c>
      <c r="D46" s="874"/>
      <c r="E46" s="874"/>
      <c r="F46" s="874"/>
      <c r="G46" s="874"/>
      <c r="H46" s="874"/>
      <c r="I46" s="874"/>
      <c r="J46" s="874"/>
      <c r="K46" s="874"/>
      <c r="L46" s="874"/>
      <c r="M46" s="874"/>
      <c r="N46" s="874"/>
      <c r="O46" s="874"/>
      <c r="P46" s="874"/>
      <c r="Q46" s="874"/>
      <c r="R46" s="874"/>
      <c r="S46" s="874"/>
      <c r="T46" s="874"/>
      <c r="U46" s="874"/>
      <c r="V46" s="874"/>
      <c r="W46" s="874"/>
      <c r="X46" s="874"/>
      <c r="Y46" s="874"/>
      <c r="Z46" s="874"/>
      <c r="AA46" s="874"/>
      <c r="AH46" s="875">
        <v>3505</v>
      </c>
      <c r="AI46" s="875">
        <f t="shared" si="0"/>
        <v>1</v>
      </c>
    </row>
    <row r="47" spans="1:35" x14ac:dyDescent="0.2">
      <c r="A47" s="872" t="s">
        <v>3363</v>
      </c>
      <c r="B47" s="874" t="s">
        <v>612</v>
      </c>
      <c r="C47" s="874" t="s">
        <v>1191</v>
      </c>
      <c r="D47" s="874" t="s">
        <v>1125</v>
      </c>
      <c r="E47" s="874" t="s">
        <v>1190</v>
      </c>
      <c r="F47" s="874"/>
      <c r="G47" s="874"/>
      <c r="H47" s="874"/>
      <c r="I47" s="874"/>
      <c r="J47" s="874"/>
      <c r="K47" s="874"/>
      <c r="L47" s="874"/>
      <c r="M47" s="874"/>
      <c r="N47" s="874"/>
      <c r="O47" s="874"/>
      <c r="P47" s="874"/>
      <c r="Q47" s="874"/>
      <c r="R47" s="874"/>
      <c r="S47" s="874"/>
      <c r="T47" s="874"/>
      <c r="U47" s="874"/>
      <c r="V47" s="874"/>
      <c r="W47" s="874"/>
      <c r="X47" s="874"/>
      <c r="Y47" s="874"/>
      <c r="Z47" s="874"/>
      <c r="AA47" s="874"/>
      <c r="AH47" s="875">
        <v>3514</v>
      </c>
      <c r="AI47" s="875">
        <f t="shared" si="0"/>
        <v>3</v>
      </c>
    </row>
    <row r="48" spans="1:35" x14ac:dyDescent="0.2">
      <c r="A48" s="872" t="s">
        <v>3372</v>
      </c>
      <c r="B48" s="874" t="s">
        <v>613</v>
      </c>
      <c r="C48" s="874" t="s">
        <v>2222</v>
      </c>
      <c r="D48" s="874" t="s">
        <v>2231</v>
      </c>
      <c r="E48" s="874" t="s">
        <v>2232</v>
      </c>
      <c r="F48" s="874"/>
      <c r="G48" s="874"/>
      <c r="H48" s="874"/>
      <c r="I48" s="874"/>
      <c r="J48" s="874"/>
      <c r="K48" s="874"/>
      <c r="L48" s="874"/>
      <c r="M48" s="874"/>
      <c r="N48" s="874"/>
      <c r="O48" s="874"/>
      <c r="P48" s="874"/>
      <c r="Q48" s="874"/>
      <c r="R48" s="874"/>
      <c r="S48" s="874"/>
      <c r="T48" s="874"/>
      <c r="U48" s="874"/>
      <c r="V48" s="874"/>
      <c r="W48" s="874"/>
      <c r="X48" s="874"/>
      <c r="Y48" s="874"/>
      <c r="Z48" s="874"/>
      <c r="AA48" s="874"/>
      <c r="AH48" s="875">
        <v>3515</v>
      </c>
      <c r="AI48" s="875">
        <f t="shared" si="0"/>
        <v>3</v>
      </c>
    </row>
    <row r="49" spans="1:35" x14ac:dyDescent="0.2">
      <c r="A49" s="872" t="s">
        <v>3375</v>
      </c>
      <c r="B49" s="874" t="s">
        <v>611</v>
      </c>
      <c r="C49" s="874" t="s">
        <v>3555</v>
      </c>
      <c r="D49" s="874"/>
      <c r="E49" s="874"/>
      <c r="F49" s="874"/>
      <c r="G49" s="874"/>
      <c r="H49" s="874"/>
      <c r="I49" s="874"/>
      <c r="J49" s="874"/>
      <c r="K49" s="874"/>
      <c r="L49" s="874"/>
      <c r="M49" s="874"/>
      <c r="N49" s="874"/>
      <c r="O49" s="874"/>
      <c r="P49" s="874"/>
      <c r="Q49" s="874"/>
      <c r="R49" s="874"/>
      <c r="S49" s="874"/>
      <c r="T49" s="874"/>
      <c r="U49" s="874"/>
      <c r="V49" s="874"/>
      <c r="W49" s="874"/>
      <c r="X49" s="874"/>
      <c r="Y49" s="874"/>
      <c r="Z49" s="874"/>
      <c r="AA49" s="874"/>
      <c r="AH49" s="875">
        <v>3513</v>
      </c>
      <c r="AI49" s="875">
        <f t="shared" si="0"/>
        <v>1</v>
      </c>
    </row>
    <row r="50" spans="1:35" x14ac:dyDescent="0.2">
      <c r="A50" s="872" t="s">
        <v>3403</v>
      </c>
      <c r="B50" s="874" t="s">
        <v>634</v>
      </c>
      <c r="C50" s="874" t="s">
        <v>2233</v>
      </c>
      <c r="D50" s="874"/>
      <c r="E50" s="874"/>
      <c r="F50" s="874"/>
      <c r="G50" s="874"/>
      <c r="H50" s="874"/>
      <c r="I50" s="874"/>
      <c r="J50" s="874"/>
      <c r="K50" s="874"/>
      <c r="L50" s="874"/>
      <c r="M50" s="874"/>
      <c r="N50" s="874"/>
      <c r="O50" s="874"/>
      <c r="P50" s="874"/>
      <c r="Q50" s="874"/>
      <c r="R50" s="874"/>
      <c r="S50" s="874"/>
      <c r="T50" s="874"/>
      <c r="U50" s="874"/>
      <c r="V50" s="874"/>
      <c r="W50" s="874"/>
      <c r="X50" s="874"/>
      <c r="Y50" s="874"/>
      <c r="Z50" s="874"/>
      <c r="AA50" s="874"/>
      <c r="AH50" s="874">
        <v>3539</v>
      </c>
      <c r="AI50" s="875">
        <f t="shared" si="0"/>
        <v>1</v>
      </c>
    </row>
    <row r="51" spans="1:35" x14ac:dyDescent="0.2">
      <c r="A51" s="872" t="s">
        <v>3454</v>
      </c>
      <c r="B51" s="874" t="s">
        <v>695</v>
      </c>
      <c r="C51" s="874" t="s">
        <v>2236</v>
      </c>
      <c r="D51" s="874"/>
      <c r="E51" s="874"/>
      <c r="F51" s="874"/>
      <c r="G51" s="874"/>
      <c r="H51" s="874"/>
      <c r="I51" s="874"/>
      <c r="J51" s="874"/>
      <c r="K51" s="874"/>
      <c r="L51" s="874"/>
      <c r="M51" s="874"/>
      <c r="N51" s="874"/>
      <c r="O51" s="874"/>
      <c r="P51" s="874"/>
      <c r="Q51" s="874"/>
      <c r="R51" s="874"/>
      <c r="S51" s="874"/>
      <c r="T51" s="874"/>
      <c r="U51" s="874"/>
      <c r="V51" s="874"/>
      <c r="W51" s="874"/>
      <c r="X51" s="874"/>
      <c r="Y51" s="874"/>
      <c r="Z51" s="874"/>
      <c r="AA51" s="874"/>
      <c r="AH51" s="875">
        <v>3609</v>
      </c>
      <c r="AI51" s="875">
        <f t="shared" si="0"/>
        <v>1</v>
      </c>
    </row>
    <row r="52" spans="1:35" x14ac:dyDescent="0.2">
      <c r="A52" s="872" t="s">
        <v>3489</v>
      </c>
      <c r="B52" s="459" t="s">
        <v>6506</v>
      </c>
      <c r="C52" s="874" t="s">
        <v>873</v>
      </c>
      <c r="D52" s="874" t="s">
        <v>1126</v>
      </c>
      <c r="E52" s="874" t="s">
        <v>1125</v>
      </c>
      <c r="F52" s="874"/>
      <c r="G52" s="874"/>
      <c r="H52" s="874"/>
      <c r="I52" s="874"/>
      <c r="J52" s="874"/>
      <c r="K52" s="874"/>
      <c r="L52" s="874"/>
      <c r="M52" s="874"/>
      <c r="N52" s="874"/>
      <c r="O52" s="874"/>
      <c r="P52" s="874"/>
      <c r="Q52" s="874"/>
      <c r="R52" s="874"/>
      <c r="S52" s="874"/>
      <c r="T52" s="874"/>
      <c r="U52" s="874"/>
      <c r="V52" s="874"/>
      <c r="W52" s="874"/>
      <c r="X52" s="874"/>
      <c r="Y52" s="874"/>
      <c r="Z52" s="874"/>
      <c r="AA52" s="874"/>
      <c r="AH52" s="875">
        <v>3594</v>
      </c>
      <c r="AI52" s="875">
        <f t="shared" si="0"/>
        <v>3</v>
      </c>
    </row>
  </sheetData>
  <sheetProtection algorithmName="SHA-512" hashValue="jaTX40HZVCEr6Uw7IBWHj5ErEm97ybodbm++vG/vX6GyDMxq2Q1wrhX5pr23lalr+H2lC0o2B6hCGlu4txIArQ==" saltValue="//VLy1SYFJ42MkhNKYX1rQ==" spinCount="100000" sheet="1" objects="1" scenarios="1"/>
  <autoFilter ref="A1:AH52" xr:uid="{DC3BD718-952B-4ED6-895E-4DDCF230AAE8}"/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BE7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24" width="6" style="37" customWidth="1"/>
    <col min="25" max="25" width="19.6640625" style="37" customWidth="1"/>
    <col min="26" max="30" width="4.6640625" style="37" customWidth="1"/>
    <col min="31" max="31" width="12.77734375" style="416" customWidth="1"/>
    <col min="32" max="32" width="12.77734375" style="41" customWidth="1"/>
    <col min="33" max="33" width="15.77734375" style="414" customWidth="1"/>
    <col min="34" max="34" width="16.77734375" style="414" customWidth="1"/>
    <col min="35" max="35" width="14.33203125" style="414" customWidth="1"/>
    <col min="36" max="36" width="12.5546875" style="414" customWidth="1"/>
    <col min="37" max="37" width="16" style="414" customWidth="1"/>
    <col min="38" max="38" width="19.44140625" style="414" customWidth="1"/>
    <col min="39" max="39" width="18.6640625" style="414" customWidth="1"/>
    <col min="40" max="40" width="21.44140625" style="414" customWidth="1"/>
    <col min="41" max="41" width="2.44140625" style="721" customWidth="1"/>
    <col min="42" max="56" width="2.44140625" style="41"/>
    <col min="57" max="57" width="2.44140625" style="432"/>
    <col min="58" max="16384" width="2.44140625" style="37"/>
  </cols>
  <sheetData>
    <row r="1" spans="1:40" ht="13.5" customHeight="1" x14ac:dyDescent="0.2">
      <c r="D1" s="36" t="s">
        <v>3861</v>
      </c>
    </row>
    <row r="2" spans="1:40" ht="13.5" customHeight="1" thickBot="1" x14ac:dyDescent="0.25">
      <c r="D2" s="37" t="s">
        <v>1954</v>
      </c>
    </row>
    <row r="3" spans="1:40" ht="13.5" customHeight="1" x14ac:dyDescent="0.2">
      <c r="A3" s="45"/>
      <c r="B3" s="46"/>
      <c r="C3" s="135"/>
      <c r="D3" s="419"/>
      <c r="E3" s="1152" t="str">
        <f>IF(AG6=1,"↓未入力あり","")</f>
        <v/>
      </c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 t="str">
        <f>IF(AH6=1,"↓未入力あり","")</f>
        <v/>
      </c>
      <c r="Q3" s="1145"/>
      <c r="R3" s="1145"/>
      <c r="S3" s="1145"/>
      <c r="T3" s="1145" t="str">
        <f>IF(AI6=1,"↓未入力あり","")</f>
        <v/>
      </c>
      <c r="U3" s="1145"/>
      <c r="V3" s="1145"/>
      <c r="W3" s="1145"/>
      <c r="X3" s="1145"/>
      <c r="Y3" s="222" t="str">
        <f>IF(AJ6=1,"↓未入力あり","")</f>
        <v/>
      </c>
      <c r="Z3" s="1145" t="str">
        <f>IF(AK6=1,"↓未入力あり","")</f>
        <v/>
      </c>
      <c r="AA3" s="1145"/>
      <c r="AB3" s="1145"/>
      <c r="AC3" s="1145"/>
      <c r="AD3" s="1160"/>
    </row>
    <row r="4" spans="1:40" ht="13.5" customHeight="1" x14ac:dyDescent="0.2">
      <c r="A4" s="47"/>
      <c r="B4" s="48"/>
      <c r="C4" s="52"/>
      <c r="D4" s="179"/>
      <c r="E4" s="396" t="s">
        <v>3862</v>
      </c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1164" t="str">
        <f>IF(AL7=0,"",IF(AL7=1,"「ｃ」選択時は複数選択不可",IF(AL7=2,"「ｄ」選択時は複数選択不可","")))</f>
        <v/>
      </c>
      <c r="Q4" s="1164"/>
      <c r="R4" s="1164"/>
      <c r="S4" s="1164"/>
      <c r="T4" s="452"/>
      <c r="U4" s="452"/>
      <c r="V4" s="452"/>
      <c r="W4" s="452"/>
      <c r="X4" s="452"/>
      <c r="Y4" s="452"/>
      <c r="Z4" s="1164" t="str">
        <f>IF(AM7=0,"",IF(AM7=1,"「ｅ」選択時は複数選択不可",""))</f>
        <v/>
      </c>
      <c r="AA4" s="1164"/>
      <c r="AB4" s="1164"/>
      <c r="AC4" s="1164"/>
      <c r="AD4" s="1177"/>
    </row>
    <row r="5" spans="1:40" ht="13.5" customHeight="1" x14ac:dyDescent="0.2">
      <c r="A5" s="47"/>
      <c r="B5" s="48"/>
      <c r="C5" s="52"/>
      <c r="D5" s="179"/>
      <c r="E5" s="847" t="s">
        <v>3599</v>
      </c>
      <c r="F5" s="848"/>
      <c r="G5" s="848"/>
      <c r="H5" s="848"/>
      <c r="I5" s="848"/>
      <c r="J5" s="848"/>
      <c r="K5" s="848"/>
      <c r="L5" s="848"/>
      <c r="M5" s="848"/>
      <c r="N5" s="848"/>
      <c r="O5" s="848"/>
      <c r="P5" s="837" t="s">
        <v>3865</v>
      </c>
      <c r="Q5" s="848"/>
      <c r="R5" s="848"/>
      <c r="S5" s="838"/>
      <c r="T5" s="839" t="s">
        <v>3866</v>
      </c>
      <c r="U5" s="840"/>
      <c r="V5" s="840"/>
      <c r="W5" s="840"/>
      <c r="X5" s="843"/>
      <c r="Y5" s="962" t="s">
        <v>3954</v>
      </c>
      <c r="Z5" s="837" t="s">
        <v>3867</v>
      </c>
      <c r="AA5" s="848"/>
      <c r="AB5" s="848"/>
      <c r="AC5" s="848"/>
      <c r="AD5" s="954"/>
      <c r="AG5" s="414" t="s">
        <v>3916</v>
      </c>
      <c r="AH5" s="414" t="s">
        <v>3909</v>
      </c>
      <c r="AI5" s="414" t="s">
        <v>3910</v>
      </c>
      <c r="AJ5" s="414" t="s">
        <v>6854</v>
      </c>
      <c r="AK5" s="414" t="s">
        <v>3917</v>
      </c>
      <c r="AL5" s="414" t="s">
        <v>4040</v>
      </c>
      <c r="AM5" s="414" t="s">
        <v>4039</v>
      </c>
      <c r="AN5" s="414" t="s">
        <v>6564</v>
      </c>
    </row>
    <row r="6" spans="1:40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39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82" t="s">
        <v>1934</v>
      </c>
      <c r="K6" s="82" t="s">
        <v>1935</v>
      </c>
      <c r="L6" s="82" t="s">
        <v>1936</v>
      </c>
      <c r="M6" s="82" t="s">
        <v>1937</v>
      </c>
      <c r="N6" s="82" t="s">
        <v>1938</v>
      </c>
      <c r="O6" s="158" t="s">
        <v>1992</v>
      </c>
      <c r="P6" s="81" t="s">
        <v>1929</v>
      </c>
      <c r="Q6" s="82" t="s">
        <v>1930</v>
      </c>
      <c r="R6" s="82" t="s">
        <v>2029</v>
      </c>
      <c r="S6" s="302" t="s">
        <v>2020</v>
      </c>
      <c r="T6" s="201" t="s">
        <v>1929</v>
      </c>
      <c r="U6" s="82" t="s">
        <v>1930</v>
      </c>
      <c r="V6" s="82" t="s">
        <v>1931</v>
      </c>
      <c r="W6" s="82" t="s">
        <v>1932</v>
      </c>
      <c r="X6" s="158" t="s">
        <v>1933</v>
      </c>
      <c r="Y6" s="819"/>
      <c r="Z6" s="154" t="s">
        <v>1929</v>
      </c>
      <c r="AA6" s="82" t="s">
        <v>1930</v>
      </c>
      <c r="AB6" s="82" t="s">
        <v>1931</v>
      </c>
      <c r="AC6" s="97" t="s">
        <v>1932</v>
      </c>
      <c r="AD6" s="169" t="s">
        <v>1933</v>
      </c>
      <c r="AG6" s="414">
        <f t="shared" ref="AG6:AN6" si="0">IF(SUM(AG7:AG7)&lt;&gt;0,1,0)</f>
        <v>0</v>
      </c>
      <c r="AH6" s="414">
        <f t="shared" si="0"/>
        <v>0</v>
      </c>
      <c r="AI6" s="414">
        <f t="shared" si="0"/>
        <v>0</v>
      </c>
      <c r="AJ6" s="414">
        <f t="shared" si="0"/>
        <v>0</v>
      </c>
      <c r="AK6" s="414">
        <f t="shared" si="0"/>
        <v>0</v>
      </c>
      <c r="AL6" s="414">
        <f t="shared" si="0"/>
        <v>0</v>
      </c>
      <c r="AM6" s="414">
        <f t="shared" si="0"/>
        <v>0</v>
      </c>
      <c r="AN6" s="414">
        <f t="shared" si="0"/>
        <v>0</v>
      </c>
    </row>
    <row r="7" spans="1:40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96"/>
      <c r="F7" s="197"/>
      <c r="G7" s="197"/>
      <c r="H7" s="197"/>
      <c r="I7" s="197"/>
      <c r="J7" s="197"/>
      <c r="K7" s="197"/>
      <c r="L7" s="197"/>
      <c r="M7" s="197"/>
      <c r="N7" s="197"/>
      <c r="O7" s="200"/>
      <c r="P7" s="202"/>
      <c r="Q7" s="197"/>
      <c r="R7" s="197"/>
      <c r="S7" s="1039"/>
      <c r="T7" s="649"/>
      <c r="U7" s="197"/>
      <c r="V7" s="197"/>
      <c r="W7" s="197"/>
      <c r="X7" s="200"/>
      <c r="Y7" s="457"/>
      <c r="Z7" s="206"/>
      <c r="AA7" s="197"/>
      <c r="AB7" s="197"/>
      <c r="AC7" s="198"/>
      <c r="AD7" s="199"/>
      <c r="AE7" s="94" t="str">
        <f>IF(SUM(AG7:AK7)&gt;0,"←未入力あり","")</f>
        <v/>
      </c>
      <c r="AF7" s="723" t="str">
        <f>IF(SUM(AL7:AN7)&lt;&gt;0,"←入力エラー","")</f>
        <v/>
      </c>
      <c r="AG7" s="414">
        <f>IF(AND(設定!C4&lt;&gt;"",COUNTA(E7:O7)=0),1,0)</f>
        <v>0</v>
      </c>
      <c r="AH7" s="414">
        <f>IF(AND(設定!C4&lt;&gt;"",COUNTA(P7:S7)=0),1,0)</f>
        <v>0</v>
      </c>
      <c r="AI7" s="414">
        <f>IF(AND(P7&lt;&gt;"",COUNTA(T7:X7)=0),1,0)</f>
        <v>0</v>
      </c>
      <c r="AJ7" s="414">
        <f>IF(AND(設定!C4&lt;&gt;"",Y7=""),1,0)</f>
        <v>0</v>
      </c>
      <c r="AK7" s="414">
        <f>IF(AND(設定!C4&lt;&gt;"",COUNTA(Z7:AD7)=0),1,0)</f>
        <v>0</v>
      </c>
      <c r="AL7" s="414">
        <f>IF(AND(COUNTA(P7:Q7)&lt;&gt;0,R7&lt;&gt;""),1,IF(AND(COUNTA(P7:R7)&lt;&gt;0,S7&lt;&gt;""),2,0))</f>
        <v>0</v>
      </c>
      <c r="AM7" s="414">
        <f>IF(AND(COUNTA(Z7:AC7)&lt;&gt;0,AD7&lt;&gt;""),1,0)</f>
        <v>0</v>
      </c>
      <c r="AN7" s="414">
        <f>IF(P7="",IF(COUNTA(T7:X7)&lt;&gt;0,1,0),0)</f>
        <v>0</v>
      </c>
    </row>
  </sheetData>
  <sheetProtection algorithmName="SHA-512" hashValue="aCE3Vv/qT1IZ0pC+ROvYz706b7Eb36hY/y/vOh3YZ1oewnWyQy3Wg4bV94wV52gSHF5wm7+RFhUfIv4YZXiyFg==" saltValue="PaV4ZQrl6rVK1VSZvy6T3w==" spinCount="100000" sheet="1" objects="1" scenarios="1"/>
  <mergeCells count="6">
    <mergeCell ref="E3:O3"/>
    <mergeCell ref="P3:S3"/>
    <mergeCell ref="T3:X3"/>
    <mergeCell ref="Z3:AD3"/>
    <mergeCell ref="P4:S4"/>
    <mergeCell ref="Z4:AD4"/>
  </mergeCells>
  <phoneticPr fontId="2"/>
  <conditionalFormatting sqref="E3:P3 T3">
    <cfRule type="containsText" dxfId="160" priority="34" operator="containsText" text="未入力">
      <formula>NOT(ISERROR(SEARCH("未入力",E3)))</formula>
    </cfRule>
  </conditionalFormatting>
  <conditionalFormatting sqref="P4">
    <cfRule type="containsText" dxfId="159" priority="699" operator="containsText" text="複数">
      <formula>NOT(ISERROR(SEARCH("複数",P4)))</formula>
    </cfRule>
  </conditionalFormatting>
  <conditionalFormatting sqref="P7 T7:X7">
    <cfRule type="expression" dxfId="158" priority="1">
      <formula>$AN$7&gt;0</formula>
    </cfRule>
  </conditionalFormatting>
  <conditionalFormatting sqref="P7:S7">
    <cfRule type="expression" dxfId="157" priority="3">
      <formula>$AL$7&gt;0</formula>
    </cfRule>
  </conditionalFormatting>
  <conditionalFormatting sqref="T7:X7">
    <cfRule type="expression" dxfId="156" priority="17">
      <formula>$P7=""</formula>
    </cfRule>
  </conditionalFormatting>
  <conditionalFormatting sqref="Y3">
    <cfRule type="containsText" dxfId="155" priority="30" operator="containsText" text="入力">
      <formula>NOT(ISERROR(SEARCH("入力",Y3)))</formula>
    </cfRule>
  </conditionalFormatting>
  <conditionalFormatting sqref="Y3:Z3">
    <cfRule type="containsText" dxfId="154" priority="29" operator="containsText" text="未入力">
      <formula>NOT(ISERROR(SEARCH("未入力",Y3)))</formula>
    </cfRule>
  </conditionalFormatting>
  <conditionalFormatting sqref="Z4">
    <cfRule type="containsText" dxfId="153" priority="4" operator="containsText" text="複数">
      <formula>NOT(ISERROR(SEARCH("複数",Z4)))</formula>
    </cfRule>
  </conditionalFormatting>
  <conditionalFormatting sqref="Z7:AD7">
    <cfRule type="expression" dxfId="152" priority="2">
      <formula>$AM$7&gt;0</formula>
    </cfRule>
  </conditionalFormatting>
  <conditionalFormatting sqref="AE7">
    <cfRule type="containsText" dxfId="151" priority="5" operator="containsText" text="未入力">
      <formula>NOT(ISERROR(SEARCH("未入力",AE7)))</formula>
    </cfRule>
  </conditionalFormatting>
  <conditionalFormatting sqref="AF7">
    <cfRule type="containsText" dxfId="150" priority="21" operator="containsText" text="入力">
      <formula>NOT(ISERROR(SEARCH("入力",AF7)))</formula>
    </cfRule>
  </conditionalFormatting>
  <dataValidations count="2">
    <dataValidation type="list" imeMode="disabled" allowBlank="1" showInputMessage="1" showErrorMessage="1" sqref="Z7:AD7 E7:X7" xr:uid="{00000000-0002-0000-1600-000000000000}">
      <formula1>"○"</formula1>
    </dataValidation>
    <dataValidation type="list" imeMode="disabled" allowBlank="1" showInputMessage="1" showErrorMessage="1" error="整数を入力してください。" sqref="Y7" xr:uid="{00000000-0002-0000-1600-000001000000}">
      <formula1>"1：全員（100%),2：4分の3以上（75%～99%）,3：2分の1以上（50%～74%）,4：4分の1以上（25%～49%）,5：4分の1未満（24%未満）,6：把握していない"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U32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7" width="30.77734375" style="37" customWidth="1"/>
    <col min="8" max="9" width="10.6640625" style="37" customWidth="1"/>
    <col min="10" max="11" width="2.44140625" style="37" customWidth="1"/>
    <col min="12" max="12" width="13.6640625" style="418" customWidth="1"/>
    <col min="13" max="13" width="12.88671875" style="414" customWidth="1"/>
    <col min="14" max="14" width="13.77734375" style="414" customWidth="1"/>
    <col min="15" max="15" width="22.88671875" style="207" customWidth="1"/>
    <col min="16" max="19" width="2.44140625" style="207" customWidth="1"/>
    <col min="20" max="21" width="2.44140625" style="207"/>
    <col min="22" max="16384" width="2.44140625" style="37"/>
  </cols>
  <sheetData>
    <row r="1" spans="1:15" ht="13.5" customHeight="1" x14ac:dyDescent="0.2">
      <c r="A1" s="37"/>
      <c r="B1" s="37"/>
      <c r="C1" s="37"/>
      <c r="D1" s="36" t="s">
        <v>3860</v>
      </c>
    </row>
    <row r="2" spans="1:15" ht="13.5" customHeight="1" thickBot="1" x14ac:dyDescent="0.25">
      <c r="A2" s="37"/>
      <c r="B2" s="37"/>
      <c r="C2" s="37"/>
      <c r="D2" s="37" t="s">
        <v>1954</v>
      </c>
    </row>
    <row r="3" spans="1:15" ht="13.5" customHeight="1" x14ac:dyDescent="0.2">
      <c r="A3" s="45"/>
      <c r="B3" s="46"/>
      <c r="C3" s="135"/>
      <c r="D3" s="419"/>
      <c r="E3" s="301" t="str">
        <f>IF(L6=1,"↓未入力あり","")</f>
        <v/>
      </c>
      <c r="F3" s="222" t="str">
        <f>IF(M6=1,"↓未入力あり","")</f>
        <v/>
      </c>
      <c r="G3" s="282" t="str">
        <f>IF(N6=1,"↓未入力あり","")</f>
        <v/>
      </c>
      <c r="H3" s="321"/>
      <c r="I3" s="321"/>
    </row>
    <row r="4" spans="1:15" ht="13.5" customHeight="1" x14ac:dyDescent="0.2">
      <c r="A4" s="47"/>
      <c r="B4" s="48"/>
      <c r="C4" s="52"/>
      <c r="D4" s="179"/>
      <c r="E4" s="396" t="s">
        <v>3863</v>
      </c>
      <c r="F4" s="977"/>
      <c r="G4" s="453"/>
      <c r="H4" s="429"/>
      <c r="I4" s="429"/>
    </row>
    <row r="5" spans="1:15" ht="13.5" customHeight="1" x14ac:dyDescent="0.2">
      <c r="A5" s="47"/>
      <c r="B5" s="48"/>
      <c r="C5" s="52"/>
      <c r="D5" s="179"/>
      <c r="E5" s="948" t="s">
        <v>3955</v>
      </c>
      <c r="F5" s="761" t="s">
        <v>3956</v>
      </c>
      <c r="G5" s="979" t="s">
        <v>3957</v>
      </c>
      <c r="L5" s="414" t="s">
        <v>3916</v>
      </c>
      <c r="M5" s="414" t="s">
        <v>3916</v>
      </c>
      <c r="N5" s="414" t="s">
        <v>3909</v>
      </c>
      <c r="O5" s="721"/>
    </row>
    <row r="6" spans="1:15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820"/>
      <c r="F6" s="302"/>
      <c r="G6" s="104"/>
      <c r="H6" s="370"/>
      <c r="I6" s="370"/>
      <c r="L6" s="414">
        <f t="shared" ref="L6:N6" si="0">IF(SUM(L7:L7)&lt;&gt;0,1,0)</f>
        <v>0</v>
      </c>
      <c r="M6" s="414">
        <f t="shared" si="0"/>
        <v>0</v>
      </c>
      <c r="N6" s="414">
        <f t="shared" si="0"/>
        <v>0</v>
      </c>
    </row>
    <row r="7" spans="1:15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68"/>
      <c r="F7" s="446"/>
      <c r="G7" s="204"/>
      <c r="H7" s="94" t="str">
        <f>IF(SUM(L7:N7)&gt;0,"←未入力あり","")</f>
        <v/>
      </c>
      <c r="I7" s="94"/>
      <c r="J7" s="831"/>
      <c r="L7" s="414">
        <f>IF(AND(設定!C4&lt;&gt;"",E7=""),1,0)</f>
        <v>0</v>
      </c>
      <c r="M7" s="414">
        <f>IF(AND(設定!C4&lt;&gt;"",F7=""),1,0)</f>
        <v>0</v>
      </c>
      <c r="N7" s="414">
        <f>IF(AND(設定!C4&lt;&gt;"",G7=""),1,0)</f>
        <v>0</v>
      </c>
    </row>
    <row r="8" spans="1:15" ht="13.5" customHeight="1" x14ac:dyDescent="0.2">
      <c r="A8" s="37"/>
      <c r="B8" s="41"/>
      <c r="C8" s="37"/>
      <c r="E8" s="172"/>
      <c r="F8" s="172"/>
      <c r="G8" s="172"/>
      <c r="H8" s="195"/>
      <c r="I8" s="195"/>
    </row>
    <row r="9" spans="1:15" x14ac:dyDescent="0.2">
      <c r="A9" s="37"/>
      <c r="B9" s="37"/>
      <c r="C9" s="37"/>
    </row>
    <row r="10" spans="1:15" x14ac:dyDescent="0.2">
      <c r="A10" s="37"/>
      <c r="B10" s="37"/>
      <c r="C10" s="37"/>
    </row>
    <row r="11" spans="1:15" x14ac:dyDescent="0.2">
      <c r="A11" s="37"/>
      <c r="B11" s="37"/>
      <c r="C11" s="37"/>
    </row>
    <row r="12" spans="1:15" x14ac:dyDescent="0.2">
      <c r="A12" s="569"/>
      <c r="B12" s="37"/>
      <c r="C12" s="37"/>
    </row>
    <row r="13" spans="1:15" x14ac:dyDescent="0.2">
      <c r="A13" s="37"/>
      <c r="B13" s="37"/>
      <c r="C13" s="37"/>
    </row>
    <row r="14" spans="1:15" x14ac:dyDescent="0.2">
      <c r="A14" s="37"/>
      <c r="B14" s="37"/>
      <c r="C14" s="37"/>
    </row>
    <row r="15" spans="1:15" x14ac:dyDescent="0.2">
      <c r="A15" s="37"/>
      <c r="B15" s="37"/>
      <c r="C15" s="37"/>
    </row>
    <row r="16" spans="1:15" x14ac:dyDescent="0.2">
      <c r="A16" s="37"/>
      <c r="B16" s="37"/>
      <c r="C16" s="37"/>
    </row>
    <row r="17" spans="1:3" x14ac:dyDescent="0.2">
      <c r="A17" s="37"/>
      <c r="B17" s="37"/>
      <c r="C17" s="37"/>
    </row>
    <row r="18" spans="1:3" x14ac:dyDescent="0.2">
      <c r="A18" s="37"/>
      <c r="B18" s="37"/>
      <c r="C18" s="37"/>
    </row>
    <row r="19" spans="1:3" x14ac:dyDescent="0.2">
      <c r="A19" s="37"/>
      <c r="B19" s="37"/>
      <c r="C19" s="37"/>
    </row>
    <row r="20" spans="1:3" x14ac:dyDescent="0.2">
      <c r="A20" s="37"/>
      <c r="B20" s="37"/>
      <c r="C20" s="37"/>
    </row>
    <row r="21" spans="1:3" x14ac:dyDescent="0.2">
      <c r="A21" s="37"/>
      <c r="B21" s="37"/>
      <c r="C21" s="37"/>
    </row>
    <row r="22" spans="1:3" x14ac:dyDescent="0.2">
      <c r="A22" s="37"/>
      <c r="B22" s="37"/>
      <c r="C22" s="37"/>
    </row>
    <row r="23" spans="1:3" x14ac:dyDescent="0.2">
      <c r="A23" s="37"/>
      <c r="B23" s="37"/>
      <c r="C23" s="37"/>
    </row>
    <row r="24" spans="1:3" x14ac:dyDescent="0.2">
      <c r="A24" s="37"/>
      <c r="B24" s="37"/>
      <c r="C24" s="37"/>
    </row>
    <row r="25" spans="1:3" x14ac:dyDescent="0.2">
      <c r="A25" s="37"/>
      <c r="B25" s="37"/>
      <c r="C25" s="37"/>
    </row>
    <row r="26" spans="1:3" x14ac:dyDescent="0.2">
      <c r="A26" s="37"/>
      <c r="B26" s="37"/>
      <c r="C26" s="37"/>
    </row>
    <row r="27" spans="1:3" x14ac:dyDescent="0.2">
      <c r="A27" s="37"/>
      <c r="B27" s="37"/>
      <c r="C27" s="37"/>
    </row>
    <row r="28" spans="1:3" x14ac:dyDescent="0.2">
      <c r="A28" s="37"/>
      <c r="B28" s="37"/>
      <c r="C28" s="37"/>
    </row>
    <row r="29" spans="1:3" x14ac:dyDescent="0.2">
      <c r="A29" s="37"/>
      <c r="B29" s="37"/>
      <c r="C29" s="37"/>
    </row>
    <row r="30" spans="1:3" x14ac:dyDescent="0.2">
      <c r="A30" s="37"/>
      <c r="B30" s="37"/>
      <c r="C30" s="37"/>
    </row>
    <row r="31" spans="1:3" x14ac:dyDescent="0.2">
      <c r="A31" s="37"/>
      <c r="B31" s="37"/>
      <c r="C31" s="37"/>
    </row>
    <row r="32" spans="1:3" x14ac:dyDescent="0.2">
      <c r="B32" s="37"/>
      <c r="C32" s="37"/>
    </row>
  </sheetData>
  <sheetProtection algorithmName="SHA-512" hashValue="yI15igK4SGypRFIxutv6eZFqmbq9bicXLykh9N6rNnLFwJGfuMSJZ9QBUiUdBUH7HR5FcYmAvxu2Czs4xngOzg==" saltValue="eeR/mJsftXeJRexsn7GDvg==" spinCount="100000" sheet="1" objects="1" scenarios="1"/>
  <phoneticPr fontId="2"/>
  <conditionalFormatting sqref="E3:I3">
    <cfRule type="containsText" dxfId="149" priority="4" operator="containsText" text="未入力">
      <formula>NOT(ISERROR(SEARCH("未入力",E3)))</formula>
    </cfRule>
  </conditionalFormatting>
  <conditionalFormatting sqref="E8:I8">
    <cfRule type="containsText" dxfId="148" priority="3" operator="containsText" text="複数選択">
      <formula>NOT(ISERROR(SEARCH("複数選択",E8)))</formula>
    </cfRule>
  </conditionalFormatting>
  <conditionalFormatting sqref="H7">
    <cfRule type="containsText" dxfId="147" priority="2" operator="containsText" text="未入力">
      <formula>NOT(ISERROR(SEARCH("未入力",H7)))</formula>
    </cfRule>
  </conditionalFormatting>
  <conditionalFormatting sqref="I7:J7">
    <cfRule type="containsText" dxfId="146" priority="1" operator="containsText" text="入力">
      <formula>NOT(ISERROR(SEARCH("入力",I7)))</formula>
    </cfRule>
  </conditionalFormatting>
  <dataValidations count="2">
    <dataValidation type="list" imeMode="disabled" allowBlank="1" showInputMessage="1" showErrorMessage="1" error="整数を入力してください。" sqref="G7" xr:uid="{00000000-0002-0000-1700-000000000000}">
      <formula1>"1：全教員を対象に行っている,2：一部の教員を対象に行っている,3：行っていない"</formula1>
    </dataValidation>
    <dataValidation type="list" imeMode="disabled" allowBlank="1" showInputMessage="1" showErrorMessage="1" error="整数を入力してください。" sqref="E7:F7" xr:uid="{63194B42-03A9-42C4-A7B9-6A6D35490F23}">
      <formula1>"1：全教員を対象に実施している,2：一部の教員を対象に実施している,3：全く実施していない"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70CBD-EE20-4968-B631-7B61F9C1E993}">
  <dimension ref="A1:CE7"/>
  <sheetViews>
    <sheetView topLeftCell="D1" workbookViewId="0">
      <selection activeCell="U7" sqref="U7"/>
    </sheetView>
    <sheetView topLeftCell="D1" workbookViewId="1"/>
  </sheetViews>
  <sheetFormatPr defaultColWidth="2.44140625" defaultRowHeight="10.8" x14ac:dyDescent="0.2"/>
  <cols>
    <col min="1" max="3" width="2.44140625" style="41" hidden="1" customWidth="1"/>
    <col min="4" max="4" width="22.44140625" style="41" customWidth="1"/>
    <col min="5" max="6" width="15" style="41" customWidth="1"/>
    <col min="7" max="7" width="16.77734375" style="41" customWidth="1"/>
    <col min="8" max="12" width="3.6640625" style="41" customWidth="1"/>
    <col min="13" max="13" width="9" style="41" customWidth="1"/>
    <col min="14" max="14" width="25.77734375" style="41" customWidth="1"/>
    <col min="15" max="15" width="17.88671875" style="41" customWidth="1"/>
    <col min="16" max="20" width="3.6640625" style="41" customWidth="1"/>
    <col min="21" max="21" width="9" style="41" customWidth="1"/>
    <col min="22" max="37" width="3.6640625" style="37" customWidth="1"/>
    <col min="38" max="38" width="9" style="37" customWidth="1"/>
    <col min="39" max="40" width="10.6640625" style="41" customWidth="1"/>
    <col min="41" max="41" width="15.44140625" style="418" customWidth="1"/>
    <col min="42" max="42" width="15" style="418" customWidth="1"/>
    <col min="43" max="43" width="15.33203125" style="418" customWidth="1"/>
    <col min="44" max="44" width="15.77734375" style="418" customWidth="1"/>
    <col min="45" max="45" width="16.6640625" style="418" customWidth="1"/>
    <col min="46" max="46" width="14.33203125" style="418" customWidth="1"/>
    <col min="47" max="47" width="15.77734375" style="418" customWidth="1"/>
    <col min="48" max="48" width="16.109375" style="418" customWidth="1"/>
    <col min="49" max="49" width="20.6640625" style="418" customWidth="1"/>
    <col min="50" max="50" width="16.109375" style="418" customWidth="1"/>
    <col min="51" max="51" width="20.6640625" style="418" customWidth="1"/>
    <col min="52" max="52" width="23.44140625" style="418" customWidth="1"/>
    <col min="53" max="53" width="21.5546875" style="418" customWidth="1"/>
    <col min="54" max="55" width="24.77734375" style="418" customWidth="1"/>
    <col min="56" max="56" width="22.44140625" style="418" customWidth="1"/>
    <col min="57" max="57" width="25.5546875" style="418" customWidth="1"/>
    <col min="58" max="59" width="24.77734375" style="418" customWidth="1"/>
    <col min="60" max="78" width="2.44140625" style="41"/>
    <col min="79" max="83" width="2.44140625" style="432"/>
    <col min="84" max="16384" width="2.44140625" style="41"/>
  </cols>
  <sheetData>
    <row r="1" spans="1:59" ht="13.2" x14ac:dyDescent="0.2">
      <c r="D1" s="680" t="s">
        <v>3859</v>
      </c>
    </row>
    <row r="2" spans="1:59" ht="11.4" thickBot="1" x14ac:dyDescent="0.25">
      <c r="D2" s="41" t="s">
        <v>1954</v>
      </c>
    </row>
    <row r="3" spans="1:59" ht="13.5" customHeight="1" x14ac:dyDescent="0.2">
      <c r="A3" s="45"/>
      <c r="B3" s="46"/>
      <c r="C3" s="135"/>
      <c r="D3" s="681"/>
      <c r="E3" s="375" t="str">
        <f>IF(AO6=1,"↓未入力あり","")</f>
        <v/>
      </c>
      <c r="F3" s="498" t="str">
        <f>IF(AP6=1,"↓未入力あり","")</f>
        <v/>
      </c>
      <c r="G3" s="498" t="str">
        <f>IF(AQ6=1,"↓未入力あり","")</f>
        <v/>
      </c>
      <c r="H3" s="1154" t="str">
        <f>IF(SUM(AR6:AS6)=1,"↓未入力あり","")</f>
        <v/>
      </c>
      <c r="I3" s="1154"/>
      <c r="J3" s="1154"/>
      <c r="K3" s="1154"/>
      <c r="L3" s="1154"/>
      <c r="M3" s="1154"/>
      <c r="N3" s="498" t="str">
        <f>IF(AT6=1,"↓未入力あり","")</f>
        <v/>
      </c>
      <c r="O3" s="498" t="str">
        <f>IF(AU6=1,"↓未入力あり","")</f>
        <v/>
      </c>
      <c r="P3" s="1154" t="str">
        <f>IF(SUM(AV6:AW6)=1,"↓未入力あり","")</f>
        <v/>
      </c>
      <c r="Q3" s="1154"/>
      <c r="R3" s="1154"/>
      <c r="S3" s="1154"/>
      <c r="T3" s="1154"/>
      <c r="U3" s="1154"/>
      <c r="V3" s="1154" t="str">
        <f>IF(SUM(AX7:AY7)&gt;0,"↓未入力あり","")</f>
        <v/>
      </c>
      <c r="W3" s="1154"/>
      <c r="X3" s="1154"/>
      <c r="Y3" s="1154"/>
      <c r="Z3" s="1154"/>
      <c r="AA3" s="1154"/>
      <c r="AB3" s="1154"/>
      <c r="AC3" s="1154"/>
      <c r="AD3" s="1154"/>
      <c r="AE3" s="1154"/>
      <c r="AF3" s="1154"/>
      <c r="AG3" s="1154"/>
      <c r="AH3" s="1154"/>
      <c r="AI3" s="1154"/>
      <c r="AJ3" s="1154"/>
      <c r="AK3" s="1154"/>
      <c r="AL3" s="1178"/>
    </row>
    <row r="4" spans="1:59" ht="11.25" customHeight="1" x14ac:dyDescent="0.2">
      <c r="A4" s="47"/>
      <c r="B4" s="48"/>
      <c r="C4" s="52"/>
      <c r="D4" s="683"/>
      <c r="E4" s="685" t="s">
        <v>3859</v>
      </c>
      <c r="F4" s="297"/>
      <c r="G4" s="297"/>
      <c r="H4" s="297"/>
      <c r="I4" s="297"/>
      <c r="J4" s="297"/>
      <c r="K4" s="297"/>
      <c r="L4" s="297"/>
      <c r="M4" s="297"/>
      <c r="N4" s="297"/>
      <c r="O4" s="297"/>
      <c r="P4" s="297"/>
      <c r="Q4" s="297"/>
      <c r="R4" s="297"/>
      <c r="S4" s="297"/>
      <c r="T4" s="297"/>
      <c r="U4" s="297"/>
      <c r="V4" s="297"/>
      <c r="W4" s="297"/>
      <c r="X4" s="297"/>
      <c r="Y4" s="297"/>
      <c r="Z4" s="297"/>
      <c r="AA4" s="297"/>
      <c r="AB4" s="297"/>
      <c r="AC4" s="297"/>
      <c r="AD4" s="297"/>
      <c r="AE4" s="297"/>
      <c r="AF4" s="488"/>
      <c r="AG4" s="488"/>
      <c r="AH4" s="157"/>
      <c r="AI4" s="157"/>
      <c r="AJ4" s="157"/>
      <c r="AK4" s="157"/>
      <c r="AL4" s="408"/>
    </row>
    <row r="5" spans="1:59" ht="11.25" customHeight="1" x14ac:dyDescent="0.2">
      <c r="A5" s="47"/>
      <c r="B5" s="48"/>
      <c r="C5" s="52"/>
      <c r="D5" s="683"/>
      <c r="E5" s="963" t="s">
        <v>3958</v>
      </c>
      <c r="F5" s="964" t="s">
        <v>4065</v>
      </c>
      <c r="G5" s="964" t="s">
        <v>4067</v>
      </c>
      <c r="H5" s="965" t="s">
        <v>3806</v>
      </c>
      <c r="I5" s="966"/>
      <c r="J5" s="966"/>
      <c r="K5" s="966"/>
      <c r="L5" s="966"/>
      <c r="M5" s="967"/>
      <c r="N5" s="964" t="s">
        <v>4069</v>
      </c>
      <c r="O5" s="968" t="s">
        <v>3807</v>
      </c>
      <c r="P5" s="965" t="s">
        <v>3808</v>
      </c>
      <c r="Q5" s="966"/>
      <c r="R5" s="966"/>
      <c r="S5" s="966"/>
      <c r="T5" s="966"/>
      <c r="U5" s="967"/>
      <c r="V5" s="839" t="s">
        <v>3809</v>
      </c>
      <c r="W5" s="840"/>
      <c r="X5" s="840"/>
      <c r="Y5" s="840"/>
      <c r="Z5" s="840"/>
      <c r="AA5" s="840"/>
      <c r="AB5" s="840"/>
      <c r="AC5" s="840"/>
      <c r="AD5" s="840"/>
      <c r="AE5" s="840"/>
      <c r="AF5" s="840"/>
      <c r="AG5" s="840"/>
      <c r="AH5" s="840"/>
      <c r="AI5" s="840"/>
      <c r="AJ5" s="840"/>
      <c r="AK5" s="840"/>
      <c r="AL5" s="841"/>
      <c r="AO5" s="414" t="s">
        <v>3821</v>
      </c>
      <c r="AP5" s="414" t="s">
        <v>3822</v>
      </c>
      <c r="AQ5" s="414" t="s">
        <v>3823</v>
      </c>
      <c r="AR5" s="414" t="s">
        <v>6870</v>
      </c>
      <c r="AS5" s="418" t="s">
        <v>3897</v>
      </c>
      <c r="AT5" s="414" t="s">
        <v>3824</v>
      </c>
      <c r="AU5" s="414" t="s">
        <v>3836</v>
      </c>
      <c r="AV5" s="414" t="s">
        <v>3898</v>
      </c>
      <c r="AW5" s="418" t="s">
        <v>3897</v>
      </c>
      <c r="AX5" s="414" t="s">
        <v>3899</v>
      </c>
      <c r="AY5" s="1101" t="s">
        <v>3896</v>
      </c>
      <c r="AZ5" s="414" t="s">
        <v>6565</v>
      </c>
      <c r="BA5" s="414" t="s">
        <v>6566</v>
      </c>
      <c r="BB5" s="414" t="s">
        <v>6869</v>
      </c>
      <c r="BC5" s="414" t="s">
        <v>6881</v>
      </c>
      <c r="BD5" s="414" t="s">
        <v>6567</v>
      </c>
      <c r="BE5" s="414" t="s">
        <v>6568</v>
      </c>
      <c r="BF5" s="414" t="s">
        <v>6882</v>
      </c>
      <c r="BG5" s="414" t="s">
        <v>6883</v>
      </c>
    </row>
    <row r="6" spans="1:59" ht="12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571"/>
      <c r="F6" s="776" t="s">
        <v>4066</v>
      </c>
      <c r="G6" s="776" t="s">
        <v>4068</v>
      </c>
      <c r="H6" s="81" t="s">
        <v>3793</v>
      </c>
      <c r="I6" s="82" t="s">
        <v>3794</v>
      </c>
      <c r="J6" s="82" t="s">
        <v>3795</v>
      </c>
      <c r="K6" s="82" t="s">
        <v>2237</v>
      </c>
      <c r="L6" s="82" t="s">
        <v>2238</v>
      </c>
      <c r="M6" s="1040" t="s">
        <v>2257</v>
      </c>
      <c r="N6" s="776" t="s">
        <v>4070</v>
      </c>
      <c r="O6" s="136" t="s">
        <v>3799</v>
      </c>
      <c r="P6" s="81" t="s">
        <v>3793</v>
      </c>
      <c r="Q6" s="82" t="s">
        <v>3794</v>
      </c>
      <c r="R6" s="82" t="s">
        <v>3795</v>
      </c>
      <c r="S6" s="82" t="s">
        <v>1932</v>
      </c>
      <c r="T6" s="82" t="s">
        <v>1933</v>
      </c>
      <c r="U6" s="1040" t="s">
        <v>2257</v>
      </c>
      <c r="V6" s="81" t="s">
        <v>1929</v>
      </c>
      <c r="W6" s="82" t="s">
        <v>1930</v>
      </c>
      <c r="X6" s="82" t="s">
        <v>1931</v>
      </c>
      <c r="Y6" s="82" t="s">
        <v>1932</v>
      </c>
      <c r="Z6" s="82" t="s">
        <v>1933</v>
      </c>
      <c r="AA6" s="82" t="s">
        <v>1934</v>
      </c>
      <c r="AB6" s="97" t="s">
        <v>1935</v>
      </c>
      <c r="AC6" s="82" t="s">
        <v>1936</v>
      </c>
      <c r="AD6" s="82" t="s">
        <v>1937</v>
      </c>
      <c r="AE6" s="97" t="s">
        <v>1938</v>
      </c>
      <c r="AF6" s="82" t="s">
        <v>1939</v>
      </c>
      <c r="AG6" s="82" t="s">
        <v>1941</v>
      </c>
      <c r="AH6" s="97" t="s">
        <v>1942</v>
      </c>
      <c r="AI6" s="82" t="s">
        <v>2254</v>
      </c>
      <c r="AJ6" s="82" t="s">
        <v>2255</v>
      </c>
      <c r="AK6" s="82" t="s">
        <v>2256</v>
      </c>
      <c r="AL6" s="1041" t="s">
        <v>3801</v>
      </c>
      <c r="AO6" s="418">
        <f t="shared" ref="AO6:BE6" si="0">IF(SUM(AO7:AO7)&lt;&gt;0,1,0)</f>
        <v>0</v>
      </c>
      <c r="AP6" s="418">
        <f t="shared" si="0"/>
        <v>0</v>
      </c>
      <c r="AQ6" s="418">
        <f t="shared" si="0"/>
        <v>0</v>
      </c>
      <c r="AR6" s="418">
        <f t="shared" si="0"/>
        <v>0</v>
      </c>
      <c r="AS6" s="418">
        <f t="shared" si="0"/>
        <v>0</v>
      </c>
      <c r="AT6" s="418">
        <f t="shared" si="0"/>
        <v>0</v>
      </c>
      <c r="AU6" s="418">
        <f t="shared" si="0"/>
        <v>0</v>
      </c>
      <c r="AV6" s="418">
        <f t="shared" si="0"/>
        <v>0</v>
      </c>
      <c r="AW6" s="418">
        <f t="shared" si="0"/>
        <v>0</v>
      </c>
      <c r="AX6" s="418">
        <f t="shared" si="0"/>
        <v>0</v>
      </c>
      <c r="AY6" s="418">
        <f t="shared" si="0"/>
        <v>0</v>
      </c>
      <c r="AZ6" s="418">
        <f t="shared" si="0"/>
        <v>0</v>
      </c>
      <c r="BA6" s="418">
        <f t="shared" si="0"/>
        <v>0</v>
      </c>
      <c r="BB6" s="418">
        <f t="shared" si="0"/>
        <v>0</v>
      </c>
      <c r="BC6" s="418">
        <f>IF(SUM(BC7:BC7)&lt;&gt;0,1,0)</f>
        <v>0</v>
      </c>
      <c r="BD6" s="418">
        <f t="shared" si="0"/>
        <v>0</v>
      </c>
      <c r="BE6" s="418">
        <f t="shared" si="0"/>
        <v>0</v>
      </c>
      <c r="BF6" s="1101">
        <f>IF(SUM(BF7:BF7)&lt;&gt;0,1,0)</f>
        <v>0</v>
      </c>
      <c r="BG6" s="1101">
        <f>IF(SUM(BG7:BG7)&lt;&gt;0,1,0)</f>
        <v>0</v>
      </c>
    </row>
    <row r="7" spans="1:59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3797</v>
      </c>
      <c r="D7" s="684" t="s">
        <v>1925</v>
      </c>
      <c r="E7" s="162"/>
      <c r="F7" s="205"/>
      <c r="G7" s="205"/>
      <c r="H7" s="202"/>
      <c r="I7" s="200"/>
      <c r="J7" s="200"/>
      <c r="K7" s="200"/>
      <c r="L7" s="200"/>
      <c r="M7" s="166"/>
      <c r="N7" s="205"/>
      <c r="O7" s="205"/>
      <c r="P7" s="202"/>
      <c r="Q7" s="200"/>
      <c r="R7" s="200"/>
      <c r="S7" s="200"/>
      <c r="T7" s="200"/>
      <c r="U7" s="415"/>
      <c r="V7" s="202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415"/>
      <c r="AM7" s="41" t="str">
        <f>IF(SUM(AO7:AY7)&gt;0,"←未入力あり","")</f>
        <v/>
      </c>
      <c r="AN7" s="41" t="str">
        <f>IF(SUM(AZ7:BG7)&lt;&gt;0,"←入力エラー","")</f>
        <v/>
      </c>
      <c r="AO7" s="418">
        <f>IF(AND($D7&lt;&gt;"",設定!$C$4&lt;&gt;""),IF(E7="",1,0),0)</f>
        <v>0</v>
      </c>
      <c r="AP7" s="418">
        <f>IF(E7="1：実施している",IF(F7&lt;&gt;"",0,1),0)</f>
        <v>0</v>
      </c>
      <c r="AQ7" s="418">
        <f>IF(E7="1：実施している",IF(F7="1：設置している",IF(G7="",1,0),0),0)</f>
        <v>0</v>
      </c>
      <c r="AR7" s="418">
        <f>IF(E7="1：実施している",IF(G7="1：設けている",IF(COUNTA(H7:L7)=0,1,0),0),0)</f>
        <v>0</v>
      </c>
      <c r="AS7" s="418">
        <f>IF(E7="1：実施している",IF(AND(L7&lt;&gt;"",M7=""),1,0),0)</f>
        <v>0</v>
      </c>
      <c r="AT7" s="418">
        <f>IF(E7="1：実施している",IF(N7="",1,0),0)</f>
        <v>0</v>
      </c>
      <c r="AU7" s="418">
        <f>IF(E7="1：実施している",IF(OR(AND(N7="1：常設機関を設置している",O7=""),AND(N7="2：必要なときに設置している",O7="")),1,0),0)</f>
        <v>0</v>
      </c>
      <c r="AV7" s="418">
        <f>IF(E7="1：実施している",IF(AND(O7="1：取り組んでいる",COUNTA(P7:T7)=0),1,0),0)</f>
        <v>0</v>
      </c>
      <c r="AW7" s="418">
        <f>IF(E7="1：実施している",IF(AND(T7&lt;&gt;"",U7=""),1,0),0)</f>
        <v>0</v>
      </c>
      <c r="AX7" s="418">
        <f>IF(E7="1：実施している",IF(COUNTA(V7:AK7)=0,1,0),0)</f>
        <v>0</v>
      </c>
      <c r="AY7" s="418">
        <f>IF($D7&lt;&gt;"",IF(E7="1：実施している",IF(AND(AK7="○",AL7=""),1,0),0),0)</f>
        <v>0</v>
      </c>
      <c r="AZ7" s="418">
        <f>IF(AND($D7&lt;&gt;"",E7="2：実施していない"),IF(COUNTA(F7,N7,V7:AL7)&lt;&gt;0,1,0),0)</f>
        <v>0</v>
      </c>
      <c r="BA7" s="418">
        <f>IF(AND($D7&lt;&gt;"",F7="2：設置していない"),IF(COUNTA(G7)&lt;&gt;0,1,0),0)</f>
        <v>0</v>
      </c>
      <c r="BB7" s="418">
        <f>IF(AND($D7&lt;&gt;"",G7&lt;&gt;"1：設けている"),IF(COUNTA(H7:M7)&lt;&gt;0,1,0),IF(E7="1：実施している",0,1))</f>
        <v>0</v>
      </c>
      <c r="BC7" s="418">
        <f>IF(AND(L7="",M7&lt;&gt;""),1,0)</f>
        <v>0</v>
      </c>
      <c r="BD7" s="418">
        <f>IF(AND($D7&lt;&gt;"",N7="3：設置しない"),IF(COUNTA(O7)&lt;&gt;0,1,0),0)</f>
        <v>0</v>
      </c>
      <c r="BE7" s="418">
        <f>IF(AND($D7&lt;&gt;"",O7&lt;&gt;"1：取り組んでいる"),IF(COUNTA(P7:U7)&lt;&gt;0,1,0),0)</f>
        <v>0</v>
      </c>
      <c r="BF7" s="1101">
        <f>IF(AND(T7="",U7&lt;&gt;""),1,0)</f>
        <v>0</v>
      </c>
      <c r="BG7" s="1101">
        <f>IF(AND(AK7="",AL7&lt;&gt;""),1,0)</f>
        <v>0</v>
      </c>
    </row>
  </sheetData>
  <sheetProtection algorithmName="SHA-512" hashValue="6+fuCGJK8lDcc9ybDMFBreuFLtHN27eoZ0vWqOtxK5VfDUMuJmszKkHh6jFwJLO5fWSYxzS/lXL2YQv+mQsDFA==" saltValue="nFuBG8WXWW22vfj3lqfZzA==" spinCount="100000" sheet="1" objects="1" scenarios="1"/>
  <mergeCells count="3">
    <mergeCell ref="V3:AL3"/>
    <mergeCell ref="H3:M3"/>
    <mergeCell ref="P3:U3"/>
  </mergeCells>
  <phoneticPr fontId="2"/>
  <conditionalFormatting sqref="E7:F7 N7 U7:AL7">
    <cfRule type="expression" dxfId="145" priority="3">
      <formula>$AZ$7&gt;0</formula>
    </cfRule>
  </conditionalFormatting>
  <conditionalFormatting sqref="E3:AL3">
    <cfRule type="containsText" dxfId="144" priority="11" operator="containsText" text="未入力">
      <formula>NOT(ISERROR(SEARCH("未入力",E3)))</formula>
    </cfRule>
  </conditionalFormatting>
  <conditionalFormatting sqref="F7:G7">
    <cfRule type="expression" dxfId="143" priority="9">
      <formula>$BA$7&gt;0</formula>
    </cfRule>
  </conditionalFormatting>
  <conditionalFormatting sqref="F7:AL7">
    <cfRule type="expression" dxfId="142" priority="12">
      <formula>$E7&lt;&gt;"1：実施している"</formula>
    </cfRule>
  </conditionalFormatting>
  <conditionalFormatting sqref="G7">
    <cfRule type="expression" dxfId="141" priority="13">
      <formula>$F$7&lt;&gt;"1：設置している"</formula>
    </cfRule>
  </conditionalFormatting>
  <conditionalFormatting sqref="G7:M7">
    <cfRule type="expression" dxfId="140" priority="5">
      <formula>$BB$7&gt;0</formula>
    </cfRule>
  </conditionalFormatting>
  <conditionalFormatting sqref="H7:L7">
    <cfRule type="expression" dxfId="139" priority="15">
      <formula>$G7&lt;&gt;"1：設けている"</formula>
    </cfRule>
  </conditionalFormatting>
  <conditionalFormatting sqref="L7:M7">
    <cfRule type="expression" dxfId="138" priority="8">
      <formula>$BC$7&gt;0</formula>
    </cfRule>
  </conditionalFormatting>
  <conditionalFormatting sqref="M7">
    <cfRule type="expression" dxfId="137" priority="16">
      <formula>$L7=""</formula>
    </cfRule>
  </conditionalFormatting>
  <conditionalFormatting sqref="N7:O7">
    <cfRule type="expression" dxfId="136" priority="7">
      <formula>$BD$7&gt;0</formula>
    </cfRule>
  </conditionalFormatting>
  <conditionalFormatting sqref="O7">
    <cfRule type="expression" dxfId="135" priority="17">
      <formula>OR($N7="3：設置しない",$N7="")</formula>
    </cfRule>
  </conditionalFormatting>
  <conditionalFormatting sqref="O7:U7">
    <cfRule type="expression" dxfId="134" priority="4">
      <formula>$BE$7&gt;0</formula>
    </cfRule>
  </conditionalFormatting>
  <conditionalFormatting sqref="P7:T7">
    <cfRule type="expression" dxfId="133" priority="19">
      <formula>$O7&lt;&gt;"1：取り組んでいる"</formula>
    </cfRule>
  </conditionalFormatting>
  <conditionalFormatting sqref="T7:U7">
    <cfRule type="expression" dxfId="132" priority="6">
      <formula>$BF$7&gt;0</formula>
    </cfRule>
  </conditionalFormatting>
  <conditionalFormatting sqref="U7">
    <cfRule type="expression" dxfId="131" priority="20">
      <formula>$T7=""</formula>
    </cfRule>
  </conditionalFormatting>
  <conditionalFormatting sqref="AK7:AL7">
    <cfRule type="expression" dxfId="130" priority="10">
      <formula>$BG$7&gt;0</formula>
    </cfRule>
  </conditionalFormatting>
  <conditionalFormatting sqref="AL7">
    <cfRule type="expression" dxfId="129" priority="21">
      <formula>$AK7=""</formula>
    </cfRule>
  </conditionalFormatting>
  <conditionalFormatting sqref="AM7">
    <cfRule type="expression" dxfId="128" priority="25">
      <formula>$AM$7="←未入力あり"</formula>
    </cfRule>
  </conditionalFormatting>
  <conditionalFormatting sqref="AN7">
    <cfRule type="expression" dxfId="127" priority="26">
      <formula>$AN$7="←入力エラー"</formula>
    </cfRule>
  </conditionalFormatting>
  <conditionalFormatting sqref="U7">
    <cfRule type="expression" dxfId="126" priority="1">
      <formula>$BG$7&gt;0</formula>
    </cfRule>
  </conditionalFormatting>
  <conditionalFormatting sqref="U7">
    <cfRule type="expression" dxfId="125" priority="2">
      <formula>$AK7=""</formula>
    </cfRule>
  </conditionalFormatting>
  <dataValidations count="8">
    <dataValidation type="list" imeMode="disabled" allowBlank="1" showInputMessage="1" showErrorMessage="1" error="整数を入力してください。" sqref="O7" xr:uid="{CD541022-12BA-4D3D-8D79-88D98B1BAFDD}">
      <formula1>"1：取り組んでいる,2：取り組んでいない,3：取り組む予定"</formula1>
    </dataValidation>
    <dataValidation type="list" imeMode="disabled" allowBlank="1" showInputMessage="1" showErrorMessage="1" error="整数を入力してください。" sqref="G7" xr:uid="{1F26C596-904D-48D3-8E93-20E2CC396BCB}">
      <formula1>"1：設けている,2：設けていない,3：設ける予定がある"</formula1>
    </dataValidation>
    <dataValidation type="list" imeMode="disabled" allowBlank="1" showInputMessage="1" showErrorMessage="1" error="整数を入力してください。" sqref="F7" xr:uid="{0AE55C05-278C-4EA1-8D46-44840C668ED4}">
      <formula1>"1：設置している,2：設置していない"</formula1>
    </dataValidation>
    <dataValidation type="list" imeMode="disabled" allowBlank="1" showInputMessage="1" showErrorMessage="1" error="整数を入力してください。" sqref="E7" xr:uid="{29974298-DD3B-4055-836E-1B80332C9971}">
      <formula1>"1：実施している,2：実施していない"</formula1>
    </dataValidation>
    <dataValidation type="list" imeMode="disabled" allowBlank="1" showInputMessage="1" showErrorMessage="1" error="整数を入力してください。" sqref="N7" xr:uid="{CBC45C4E-5A19-4C7A-9FBE-04ED8CF7B482}">
      <formula1>"1：常設機関を設置している,2：必要なときに設置している,3：設置しない"</formula1>
    </dataValidation>
    <dataValidation type="list" imeMode="disabled" allowBlank="1" showInputMessage="1" showErrorMessage="1" error="整数を入力してください。" sqref="V7:AK7 H7:L7 P7:T7" xr:uid="{D88B8041-5742-443B-8D67-C8F6EFB7FFD3}">
      <formula1>"○"</formula1>
    </dataValidation>
    <dataValidation imeMode="on" allowBlank="1" showInputMessage="1" showErrorMessage="1" error="整数を入力してください。" sqref="AL7 M7 U7" xr:uid="{1C6E8285-877D-4A51-AFD6-E64A224E59DF}"/>
    <dataValidation type="list" imeMode="disabled" allowBlank="1" showInputMessage="1" showErrorMessage="1" error="整数を入力してください。" sqref="N7" xr:uid="{B337ECBF-BEE5-4801-AE43-3D53E9B0A5F6}">
      <formula1>"1：常設機関を設置,2：必要なときに設置,3：設置せず"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U36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11" width="3.6640625" style="37" customWidth="1"/>
    <col min="12" max="12" width="28.77734375" style="37" customWidth="1"/>
    <col min="13" max="13" width="14.88671875" style="414" customWidth="1"/>
    <col min="14" max="14" width="15" style="414" customWidth="1"/>
    <col min="15" max="15" width="2.6640625" style="37" customWidth="1"/>
    <col min="16" max="16" width="14.33203125" style="37" customWidth="1"/>
    <col min="17" max="17" width="13.77734375" style="96" customWidth="1"/>
    <col min="18" max="19" width="6.21875" style="96" customWidth="1"/>
    <col min="20" max="23" width="6.21875" style="95" customWidth="1"/>
    <col min="24" max="24" width="6.21875" style="96" customWidth="1"/>
    <col min="25" max="27" width="6.21875" style="37" customWidth="1"/>
    <col min="28" max="68" width="2.44140625" style="41"/>
    <col min="69" max="106" width="2.44140625" style="418"/>
    <col min="107" max="406" width="3.44140625" style="418" customWidth="1"/>
    <col min="407" max="437" width="2.44140625" style="432"/>
    <col min="438" max="16384" width="2.44140625" style="37"/>
  </cols>
  <sheetData>
    <row r="1" spans="1:437" ht="13.5" customHeight="1" x14ac:dyDescent="0.2">
      <c r="A1" s="37"/>
      <c r="B1" s="37"/>
      <c r="C1" s="37"/>
      <c r="D1" s="36" t="s">
        <v>3864</v>
      </c>
      <c r="O1" s="36"/>
      <c r="P1" s="36"/>
    </row>
    <row r="2" spans="1:437" ht="13.5" customHeight="1" thickBot="1" x14ac:dyDescent="0.25">
      <c r="A2" s="37"/>
      <c r="B2" s="37"/>
      <c r="C2" s="37"/>
      <c r="D2" s="37" t="s">
        <v>1954</v>
      </c>
      <c r="O2" s="36"/>
      <c r="P2" s="36"/>
      <c r="DC2" s="418" t="s">
        <v>2005</v>
      </c>
    </row>
    <row r="3" spans="1:437" ht="13.5" customHeight="1" x14ac:dyDescent="0.2">
      <c r="A3" s="45"/>
      <c r="B3" s="46"/>
      <c r="C3" s="135"/>
      <c r="D3" s="419"/>
      <c r="E3" s="1181" t="str">
        <f>IF(M6=1,"↓未入力あり","")</f>
        <v/>
      </c>
      <c r="F3" s="1182"/>
      <c r="G3" s="1182"/>
      <c r="H3" s="1182"/>
      <c r="I3" s="1182"/>
      <c r="J3" s="1182"/>
      <c r="K3" s="1182"/>
      <c r="L3" s="643" t="str">
        <f>IF(N6=1,"↓未入力あり","")</f>
        <v/>
      </c>
      <c r="O3" s="639"/>
      <c r="P3" s="640"/>
      <c r="Q3" s="641"/>
      <c r="R3" s="1184" t="str">
        <f>IF(AND(設定!C4&lt;&gt;"",COUNTA(R7:AA36)&lt;&gt;300),"全ての欄に入力してください　（該当がない場合、「0」を入力）","")</f>
        <v/>
      </c>
      <c r="S3" s="1156"/>
      <c r="T3" s="1156"/>
      <c r="U3" s="1156"/>
      <c r="V3" s="1156"/>
      <c r="W3" s="1156"/>
      <c r="X3" s="1156"/>
      <c r="Y3" s="1156"/>
      <c r="Z3" s="1156"/>
      <c r="AA3" s="1185"/>
      <c r="DC3" s="418" t="s">
        <v>2241</v>
      </c>
      <c r="GY3" s="418" t="s">
        <v>2242</v>
      </c>
      <c r="KU3" s="418" t="s">
        <v>2243</v>
      </c>
    </row>
    <row r="4" spans="1:437" ht="13.5" customHeight="1" x14ac:dyDescent="0.2">
      <c r="A4" s="47"/>
      <c r="B4" s="48"/>
      <c r="C4" s="52"/>
      <c r="D4" s="179"/>
      <c r="E4" s="396" t="s">
        <v>3864</v>
      </c>
      <c r="F4" s="452"/>
      <c r="G4" s="491"/>
      <c r="H4" s="491"/>
      <c r="I4" s="491"/>
      <c r="J4" s="491"/>
      <c r="K4" s="491"/>
      <c r="L4" s="408"/>
      <c r="O4" s="47"/>
      <c r="P4" s="79"/>
      <c r="Q4" s="642"/>
      <c r="R4" s="237"/>
      <c r="S4" s="237"/>
      <c r="T4" s="638"/>
      <c r="U4" s="638"/>
      <c r="V4" s="638"/>
      <c r="W4" s="638"/>
      <c r="X4" s="237"/>
      <c r="Y4" s="79"/>
      <c r="Z4" s="79"/>
      <c r="AA4" s="49"/>
      <c r="DC4" s="414" t="s">
        <v>1996</v>
      </c>
      <c r="DD4" s="414"/>
      <c r="DE4" s="414"/>
      <c r="DF4" s="414"/>
      <c r="DG4" s="414"/>
      <c r="DH4" s="414"/>
      <c r="DI4" s="414"/>
      <c r="DJ4" s="414"/>
      <c r="DK4" s="414"/>
      <c r="DL4" s="414"/>
      <c r="DM4" s="414" t="s">
        <v>1997</v>
      </c>
      <c r="DN4" s="414"/>
      <c r="DO4" s="414"/>
      <c r="DP4" s="414"/>
      <c r="DQ4" s="414"/>
      <c r="DR4" s="414"/>
      <c r="DS4" s="414"/>
      <c r="DT4" s="414"/>
      <c r="DU4" s="414"/>
      <c r="DV4" s="414"/>
      <c r="DW4" s="414" t="s">
        <v>1998</v>
      </c>
      <c r="DX4" s="414"/>
      <c r="DY4" s="414"/>
      <c r="DZ4" s="414"/>
      <c r="EA4" s="414"/>
      <c r="EB4" s="414"/>
      <c r="EC4" s="414"/>
      <c r="ED4" s="414"/>
      <c r="EE4" s="414"/>
      <c r="EF4" s="414"/>
      <c r="EG4" s="414" t="s">
        <v>1999</v>
      </c>
      <c r="EH4" s="414"/>
      <c r="EI4" s="414"/>
      <c r="EJ4" s="414"/>
      <c r="EK4" s="414"/>
      <c r="EL4" s="414"/>
      <c r="EM4" s="414"/>
      <c r="EN4" s="414"/>
      <c r="EO4" s="414"/>
      <c r="EP4" s="414"/>
      <c r="EQ4" s="414" t="s">
        <v>2000</v>
      </c>
      <c r="ER4" s="414"/>
      <c r="ES4" s="414"/>
      <c r="ET4" s="414"/>
      <c r="EU4" s="414"/>
      <c r="EV4" s="414"/>
      <c r="EW4" s="414"/>
      <c r="EX4" s="414"/>
      <c r="EY4" s="414"/>
      <c r="EZ4" s="414"/>
      <c r="FA4" s="414" t="s">
        <v>2016</v>
      </c>
      <c r="FB4" s="414"/>
      <c r="FC4" s="414"/>
      <c r="FD4" s="414"/>
      <c r="FE4" s="414"/>
      <c r="FF4" s="414"/>
      <c r="FG4" s="414"/>
      <c r="FH4" s="414"/>
      <c r="FI4" s="414"/>
      <c r="FJ4" s="414"/>
      <c r="FK4" s="414" t="s">
        <v>2017</v>
      </c>
      <c r="FL4" s="414"/>
      <c r="FM4" s="414"/>
      <c r="FN4" s="414"/>
      <c r="FO4" s="414"/>
      <c r="FP4" s="414"/>
      <c r="FQ4" s="414"/>
      <c r="FR4" s="414"/>
      <c r="FS4" s="414"/>
      <c r="FT4" s="414"/>
      <c r="FU4" s="414" t="s">
        <v>2018</v>
      </c>
      <c r="FV4" s="414"/>
      <c r="FW4" s="414"/>
      <c r="FX4" s="414"/>
      <c r="FY4" s="414"/>
      <c r="FZ4" s="414"/>
      <c r="GA4" s="414"/>
      <c r="GB4" s="414"/>
      <c r="GC4" s="414"/>
      <c r="GD4" s="414"/>
      <c r="GE4" s="414" t="s">
        <v>2019</v>
      </c>
      <c r="GF4" s="414"/>
      <c r="GG4" s="414"/>
      <c r="GH4" s="414"/>
      <c r="GI4" s="414"/>
      <c r="GJ4" s="414"/>
      <c r="GK4" s="414"/>
      <c r="GL4" s="414"/>
      <c r="GM4" s="414"/>
      <c r="GN4" s="414"/>
      <c r="GO4" s="414" t="s">
        <v>2001</v>
      </c>
      <c r="GP4" s="414"/>
      <c r="GQ4" s="414"/>
      <c r="GR4" s="414"/>
      <c r="GS4" s="414"/>
      <c r="GT4" s="414"/>
      <c r="GU4" s="414"/>
      <c r="GV4" s="414"/>
      <c r="GW4" s="414"/>
      <c r="GX4" s="414"/>
      <c r="GY4" s="414" t="s">
        <v>1996</v>
      </c>
      <c r="GZ4" s="414"/>
      <c r="HA4" s="414"/>
      <c r="HB4" s="414"/>
      <c r="HC4" s="414"/>
      <c r="HD4" s="414"/>
      <c r="HE4" s="414"/>
      <c r="HF4" s="414"/>
      <c r="HG4" s="414"/>
      <c r="HH4" s="414"/>
      <c r="HI4" s="414" t="s">
        <v>1997</v>
      </c>
      <c r="HJ4" s="414"/>
      <c r="HK4" s="414"/>
      <c r="HL4" s="414"/>
      <c r="HM4" s="414"/>
      <c r="HN4" s="414"/>
      <c r="HO4" s="414"/>
      <c r="HP4" s="414"/>
      <c r="HQ4" s="414"/>
      <c r="HR4" s="414"/>
      <c r="HS4" s="414" t="s">
        <v>1998</v>
      </c>
      <c r="HT4" s="414"/>
      <c r="HU4" s="414"/>
      <c r="HV4" s="414"/>
      <c r="HW4" s="414"/>
      <c r="HX4" s="414"/>
      <c r="HY4" s="414"/>
      <c r="HZ4" s="414"/>
      <c r="IA4" s="414"/>
      <c r="IB4" s="414"/>
      <c r="IC4" s="414" t="s">
        <v>1999</v>
      </c>
      <c r="ID4" s="414"/>
      <c r="IE4" s="414"/>
      <c r="IF4" s="414"/>
      <c r="IG4" s="414"/>
      <c r="IH4" s="414"/>
      <c r="II4" s="414"/>
      <c r="IJ4" s="414"/>
      <c r="IK4" s="414"/>
      <c r="IL4" s="414"/>
      <c r="IM4" s="414" t="s">
        <v>2000</v>
      </c>
      <c r="IN4" s="414"/>
      <c r="IO4" s="414"/>
      <c r="IP4" s="414"/>
      <c r="IQ4" s="414"/>
      <c r="IR4" s="414"/>
      <c r="IS4" s="414"/>
      <c r="IT4" s="414"/>
      <c r="IU4" s="414"/>
      <c r="IV4" s="414"/>
      <c r="IW4" s="414" t="s">
        <v>2016</v>
      </c>
      <c r="IX4" s="414"/>
      <c r="IY4" s="414"/>
      <c r="IZ4" s="414"/>
      <c r="JA4" s="414"/>
      <c r="JB4" s="414"/>
      <c r="JC4" s="414"/>
      <c r="JD4" s="414"/>
      <c r="JE4" s="414"/>
      <c r="JF4" s="414"/>
      <c r="JG4" s="414" t="s">
        <v>2017</v>
      </c>
      <c r="JH4" s="414"/>
      <c r="JI4" s="414"/>
      <c r="JJ4" s="414"/>
      <c r="JK4" s="414"/>
      <c r="JL4" s="414"/>
      <c r="JM4" s="414"/>
      <c r="JN4" s="414"/>
      <c r="JO4" s="414"/>
      <c r="JP4" s="414"/>
      <c r="JQ4" s="414" t="s">
        <v>2018</v>
      </c>
      <c r="JR4" s="414"/>
      <c r="JS4" s="414"/>
      <c r="JT4" s="414"/>
      <c r="JU4" s="414"/>
      <c r="JV4" s="414"/>
      <c r="JW4" s="414"/>
      <c r="JX4" s="414"/>
      <c r="JY4" s="414"/>
      <c r="JZ4" s="414"/>
      <c r="KA4" s="414" t="s">
        <v>2019</v>
      </c>
      <c r="KB4" s="414"/>
      <c r="KC4" s="414"/>
      <c r="KD4" s="414"/>
      <c r="KE4" s="414"/>
      <c r="KF4" s="414"/>
      <c r="KG4" s="414"/>
      <c r="KH4" s="414"/>
      <c r="KI4" s="414"/>
      <c r="KJ4" s="414"/>
      <c r="KK4" s="414" t="s">
        <v>2001</v>
      </c>
      <c r="KL4" s="414"/>
      <c r="KM4" s="414"/>
      <c r="KN4" s="414"/>
      <c r="KO4" s="414"/>
      <c r="KP4" s="414"/>
      <c r="KQ4" s="414"/>
      <c r="KR4" s="414"/>
      <c r="KS4" s="414"/>
      <c r="KT4" s="414"/>
      <c r="KU4" s="414" t="s">
        <v>1996</v>
      </c>
      <c r="KV4" s="414"/>
      <c r="KW4" s="414"/>
      <c r="KX4" s="414"/>
      <c r="KY4" s="414"/>
      <c r="KZ4" s="414"/>
      <c r="LA4" s="414"/>
      <c r="LB4" s="414"/>
      <c r="LC4" s="414"/>
      <c r="LD4" s="414"/>
      <c r="LE4" s="414" t="s">
        <v>1997</v>
      </c>
      <c r="LF4" s="414"/>
      <c r="LG4" s="414"/>
      <c r="LH4" s="414"/>
      <c r="LI4" s="414"/>
      <c r="LJ4" s="414"/>
      <c r="LK4" s="414"/>
      <c r="LL4" s="414"/>
      <c r="LM4" s="414"/>
      <c r="LN4" s="414"/>
      <c r="LO4" s="414" t="s">
        <v>1998</v>
      </c>
      <c r="LP4" s="414"/>
      <c r="LQ4" s="414"/>
      <c r="LR4" s="414"/>
      <c r="LS4" s="414"/>
      <c r="LT4" s="414"/>
      <c r="LU4" s="414"/>
      <c r="LV4" s="414"/>
      <c r="LW4" s="414"/>
      <c r="LX4" s="414"/>
      <c r="LY4" s="414" t="s">
        <v>1999</v>
      </c>
      <c r="LZ4" s="414"/>
      <c r="MA4" s="414"/>
      <c r="MB4" s="414"/>
      <c r="MC4" s="414"/>
      <c r="MD4" s="414"/>
      <c r="ME4" s="414"/>
      <c r="MF4" s="414"/>
      <c r="MG4" s="414"/>
      <c r="MH4" s="414"/>
      <c r="MI4" s="414" t="s">
        <v>2000</v>
      </c>
      <c r="MJ4" s="414"/>
      <c r="MK4" s="414"/>
      <c r="ML4" s="414"/>
      <c r="MM4" s="414"/>
      <c r="MN4" s="414"/>
      <c r="MO4" s="414"/>
      <c r="MP4" s="414"/>
      <c r="MQ4" s="414"/>
      <c r="MR4" s="414"/>
      <c r="MS4" s="414" t="s">
        <v>2016</v>
      </c>
      <c r="MT4" s="414"/>
      <c r="MU4" s="414"/>
      <c r="MV4" s="414"/>
      <c r="MW4" s="414"/>
      <c r="MX4" s="414"/>
      <c r="MY4" s="414"/>
      <c r="MZ4" s="414"/>
      <c r="NA4" s="414"/>
      <c r="NB4" s="414"/>
      <c r="NC4" s="414" t="s">
        <v>2017</v>
      </c>
      <c r="ND4" s="414"/>
      <c r="NE4" s="414"/>
      <c r="NF4" s="414"/>
      <c r="NG4" s="414"/>
      <c r="NH4" s="414"/>
      <c r="NI4" s="414"/>
      <c r="NJ4" s="414"/>
      <c r="NK4" s="414"/>
      <c r="NL4" s="414"/>
      <c r="NM4" s="414" t="s">
        <v>2018</v>
      </c>
      <c r="NN4" s="414"/>
      <c r="NO4" s="414"/>
      <c r="NP4" s="414"/>
      <c r="NQ4" s="414"/>
      <c r="NR4" s="414"/>
      <c r="NS4" s="414"/>
      <c r="NT4" s="414"/>
      <c r="NU4" s="414"/>
      <c r="NV4" s="414"/>
      <c r="NW4" s="414" t="s">
        <v>2019</v>
      </c>
      <c r="NX4" s="414"/>
      <c r="NY4" s="414"/>
      <c r="NZ4" s="414"/>
      <c r="OA4" s="414"/>
      <c r="OB4" s="414"/>
      <c r="OC4" s="414"/>
      <c r="OD4" s="414"/>
      <c r="OE4" s="414"/>
      <c r="OF4" s="414"/>
      <c r="OG4" s="414" t="s">
        <v>2001</v>
      </c>
      <c r="OH4" s="414"/>
      <c r="OI4" s="414"/>
      <c r="OJ4" s="414"/>
      <c r="OK4" s="414"/>
      <c r="OL4" s="414"/>
      <c r="OM4" s="414"/>
      <c r="ON4" s="414"/>
      <c r="OO4" s="414"/>
      <c r="OP4" s="414"/>
      <c r="OQ4" s="433"/>
      <c r="OR4" s="433"/>
      <c r="OS4" s="433"/>
      <c r="OT4" s="433"/>
      <c r="OU4" s="433"/>
      <c r="OV4" s="433"/>
      <c r="OW4" s="433"/>
      <c r="OX4" s="433"/>
      <c r="OY4" s="433"/>
      <c r="OZ4" s="433"/>
      <c r="PA4" s="433"/>
      <c r="PB4" s="433"/>
      <c r="PC4" s="433"/>
      <c r="PD4" s="433"/>
      <c r="PE4" s="433"/>
      <c r="PF4" s="433"/>
      <c r="PG4" s="433"/>
      <c r="PH4" s="433"/>
      <c r="PI4" s="433"/>
      <c r="PJ4" s="433"/>
      <c r="PK4" s="433"/>
      <c r="PL4" s="433"/>
      <c r="PM4" s="433"/>
      <c r="PN4" s="433"/>
      <c r="PO4" s="433"/>
      <c r="PP4" s="433"/>
      <c r="PQ4" s="433"/>
      <c r="PR4" s="433"/>
      <c r="PS4" s="433"/>
      <c r="PT4" s="433"/>
      <c r="PU4" s="433"/>
    </row>
    <row r="5" spans="1:437" ht="13.5" customHeight="1" x14ac:dyDescent="0.2">
      <c r="A5" s="47"/>
      <c r="B5" s="48"/>
      <c r="C5" s="52"/>
      <c r="D5" s="179"/>
      <c r="E5" s="847" t="s">
        <v>1960</v>
      </c>
      <c r="F5" s="848"/>
      <c r="G5" s="848"/>
      <c r="H5" s="848"/>
      <c r="I5" s="848"/>
      <c r="J5" s="848"/>
      <c r="K5" s="848"/>
      <c r="L5" s="959" t="s">
        <v>3959</v>
      </c>
      <c r="M5" s="414" t="s">
        <v>3821</v>
      </c>
      <c r="N5" s="414" t="s">
        <v>3822</v>
      </c>
      <c r="O5" s="1196" t="s">
        <v>3692</v>
      </c>
      <c r="P5" s="1197"/>
      <c r="Q5" s="1198"/>
      <c r="R5" s="1183" t="s">
        <v>1961</v>
      </c>
      <c r="S5" s="1183"/>
      <c r="T5" s="1186" t="s">
        <v>1962</v>
      </c>
      <c r="U5" s="1187"/>
      <c r="V5" s="1188" t="s">
        <v>1963</v>
      </c>
      <c r="W5" s="1188"/>
      <c r="X5" s="1189" t="s">
        <v>1964</v>
      </c>
      <c r="Y5" s="1190"/>
      <c r="Z5" s="1191" t="s">
        <v>1965</v>
      </c>
      <c r="AA5" s="1192"/>
      <c r="DC5" s="414" t="s">
        <v>1961</v>
      </c>
      <c r="DD5" s="414"/>
      <c r="DE5" s="414" t="s">
        <v>1962</v>
      </c>
      <c r="DF5" s="414"/>
      <c r="DG5" s="414" t="s">
        <v>1963</v>
      </c>
      <c r="DH5" s="414"/>
      <c r="DI5" s="414" t="s">
        <v>1964</v>
      </c>
      <c r="DJ5" s="414"/>
      <c r="DK5" s="414" t="s">
        <v>1965</v>
      </c>
      <c r="DL5" s="414"/>
      <c r="DM5" s="414" t="s">
        <v>1961</v>
      </c>
      <c r="DN5" s="414"/>
      <c r="DO5" s="414" t="s">
        <v>1962</v>
      </c>
      <c r="DP5" s="414"/>
      <c r="DQ5" s="414" t="s">
        <v>1963</v>
      </c>
      <c r="DR5" s="414"/>
      <c r="DS5" s="414" t="s">
        <v>1964</v>
      </c>
      <c r="DT5" s="414"/>
      <c r="DU5" s="414" t="s">
        <v>1965</v>
      </c>
      <c r="DV5" s="414"/>
      <c r="DW5" s="414" t="s">
        <v>1961</v>
      </c>
      <c r="DX5" s="414"/>
      <c r="DY5" s="414" t="s">
        <v>1962</v>
      </c>
      <c r="DZ5" s="414"/>
      <c r="EA5" s="414" t="s">
        <v>1963</v>
      </c>
      <c r="EB5" s="414"/>
      <c r="EC5" s="414" t="s">
        <v>1964</v>
      </c>
      <c r="ED5" s="414"/>
      <c r="EE5" s="414" t="s">
        <v>1965</v>
      </c>
      <c r="EF5" s="414"/>
      <c r="EG5" s="414" t="s">
        <v>1961</v>
      </c>
      <c r="EH5" s="414"/>
      <c r="EI5" s="414" t="s">
        <v>1962</v>
      </c>
      <c r="EJ5" s="414"/>
      <c r="EK5" s="414" t="s">
        <v>1963</v>
      </c>
      <c r="EL5" s="414"/>
      <c r="EM5" s="414" t="s">
        <v>1964</v>
      </c>
      <c r="EN5" s="414"/>
      <c r="EO5" s="414" t="s">
        <v>1965</v>
      </c>
      <c r="EP5" s="414"/>
      <c r="EQ5" s="414" t="s">
        <v>1961</v>
      </c>
      <c r="ER5" s="414"/>
      <c r="ES5" s="414" t="s">
        <v>1962</v>
      </c>
      <c r="ET5" s="414"/>
      <c r="EU5" s="414" t="s">
        <v>1963</v>
      </c>
      <c r="EV5" s="414"/>
      <c r="EW5" s="414" t="s">
        <v>1964</v>
      </c>
      <c r="EX5" s="414"/>
      <c r="EY5" s="414" t="s">
        <v>1965</v>
      </c>
      <c r="EZ5" s="414"/>
      <c r="FA5" s="414" t="s">
        <v>1961</v>
      </c>
      <c r="FB5" s="414"/>
      <c r="FC5" s="414" t="s">
        <v>1962</v>
      </c>
      <c r="FD5" s="414"/>
      <c r="FE5" s="414" t="s">
        <v>1963</v>
      </c>
      <c r="FF5" s="414"/>
      <c r="FG5" s="414" t="s">
        <v>1964</v>
      </c>
      <c r="FH5" s="414"/>
      <c r="FI5" s="414" t="s">
        <v>1965</v>
      </c>
      <c r="FJ5" s="414"/>
      <c r="FK5" s="414" t="s">
        <v>1961</v>
      </c>
      <c r="FL5" s="414"/>
      <c r="FM5" s="414" t="s">
        <v>1962</v>
      </c>
      <c r="FN5" s="414"/>
      <c r="FO5" s="414" t="s">
        <v>1963</v>
      </c>
      <c r="FP5" s="414"/>
      <c r="FQ5" s="414" t="s">
        <v>1964</v>
      </c>
      <c r="FR5" s="414"/>
      <c r="FS5" s="414" t="s">
        <v>1965</v>
      </c>
      <c r="FT5" s="414"/>
      <c r="FU5" s="414" t="s">
        <v>1961</v>
      </c>
      <c r="FV5" s="414"/>
      <c r="FW5" s="414" t="s">
        <v>1962</v>
      </c>
      <c r="FX5" s="414"/>
      <c r="FY5" s="414" t="s">
        <v>1963</v>
      </c>
      <c r="FZ5" s="414"/>
      <c r="GA5" s="414" t="s">
        <v>1964</v>
      </c>
      <c r="GB5" s="414"/>
      <c r="GC5" s="414" t="s">
        <v>1965</v>
      </c>
      <c r="GD5" s="414"/>
      <c r="GE5" s="414" t="s">
        <v>1961</v>
      </c>
      <c r="GF5" s="414"/>
      <c r="GG5" s="414" t="s">
        <v>1962</v>
      </c>
      <c r="GH5" s="414"/>
      <c r="GI5" s="414" t="s">
        <v>1963</v>
      </c>
      <c r="GJ5" s="414"/>
      <c r="GK5" s="414" t="s">
        <v>1964</v>
      </c>
      <c r="GL5" s="414"/>
      <c r="GM5" s="414" t="s">
        <v>1965</v>
      </c>
      <c r="GN5" s="414"/>
      <c r="GO5" s="414" t="s">
        <v>1961</v>
      </c>
      <c r="GP5" s="414"/>
      <c r="GQ5" s="414" t="s">
        <v>1962</v>
      </c>
      <c r="GR5" s="414"/>
      <c r="GS5" s="414" t="s">
        <v>1963</v>
      </c>
      <c r="GT5" s="414"/>
      <c r="GU5" s="414" t="s">
        <v>1964</v>
      </c>
      <c r="GV5" s="414"/>
      <c r="GW5" s="414" t="s">
        <v>1965</v>
      </c>
      <c r="GX5" s="414"/>
      <c r="GY5" s="414" t="s">
        <v>1961</v>
      </c>
      <c r="GZ5" s="414"/>
      <c r="HA5" s="414" t="s">
        <v>1962</v>
      </c>
      <c r="HB5" s="414"/>
      <c r="HC5" s="414" t="s">
        <v>1963</v>
      </c>
      <c r="HD5" s="414"/>
      <c r="HE5" s="414" t="s">
        <v>1964</v>
      </c>
      <c r="HF5" s="414"/>
      <c r="HG5" s="414" t="s">
        <v>1965</v>
      </c>
      <c r="HH5" s="414"/>
      <c r="HI5" s="414" t="s">
        <v>1961</v>
      </c>
      <c r="HJ5" s="414"/>
      <c r="HK5" s="414" t="s">
        <v>1962</v>
      </c>
      <c r="HL5" s="414"/>
      <c r="HM5" s="414" t="s">
        <v>1963</v>
      </c>
      <c r="HN5" s="414"/>
      <c r="HO5" s="414" t="s">
        <v>1964</v>
      </c>
      <c r="HP5" s="414"/>
      <c r="HQ5" s="414" t="s">
        <v>1965</v>
      </c>
      <c r="HR5" s="414"/>
      <c r="HS5" s="414" t="s">
        <v>1961</v>
      </c>
      <c r="HT5" s="414"/>
      <c r="HU5" s="414" t="s">
        <v>1962</v>
      </c>
      <c r="HV5" s="414"/>
      <c r="HW5" s="414" t="s">
        <v>1963</v>
      </c>
      <c r="HX5" s="414"/>
      <c r="HY5" s="414" t="s">
        <v>1964</v>
      </c>
      <c r="HZ5" s="414"/>
      <c r="IA5" s="414" t="s">
        <v>1965</v>
      </c>
      <c r="IB5" s="414"/>
      <c r="IC5" s="414" t="s">
        <v>1961</v>
      </c>
      <c r="ID5" s="414"/>
      <c r="IE5" s="414" t="s">
        <v>1962</v>
      </c>
      <c r="IF5" s="414"/>
      <c r="IG5" s="414" t="s">
        <v>1963</v>
      </c>
      <c r="IH5" s="414"/>
      <c r="II5" s="414" t="s">
        <v>1964</v>
      </c>
      <c r="IJ5" s="414"/>
      <c r="IK5" s="414" t="s">
        <v>1965</v>
      </c>
      <c r="IL5" s="414"/>
      <c r="IM5" s="414" t="s">
        <v>1961</v>
      </c>
      <c r="IN5" s="414"/>
      <c r="IO5" s="414" t="s">
        <v>1962</v>
      </c>
      <c r="IP5" s="414"/>
      <c r="IQ5" s="414" t="s">
        <v>1963</v>
      </c>
      <c r="IR5" s="414"/>
      <c r="IS5" s="414" t="s">
        <v>1964</v>
      </c>
      <c r="IT5" s="414"/>
      <c r="IU5" s="414" t="s">
        <v>1965</v>
      </c>
      <c r="IV5" s="414"/>
      <c r="IW5" s="414" t="s">
        <v>1961</v>
      </c>
      <c r="IX5" s="414"/>
      <c r="IY5" s="414" t="s">
        <v>1962</v>
      </c>
      <c r="IZ5" s="414"/>
      <c r="JA5" s="414" t="s">
        <v>1963</v>
      </c>
      <c r="JB5" s="414"/>
      <c r="JC5" s="414" t="s">
        <v>1964</v>
      </c>
      <c r="JD5" s="414"/>
      <c r="JE5" s="414" t="s">
        <v>1965</v>
      </c>
      <c r="JF5" s="414"/>
      <c r="JG5" s="414" t="s">
        <v>1961</v>
      </c>
      <c r="JH5" s="414"/>
      <c r="JI5" s="414" t="s">
        <v>1962</v>
      </c>
      <c r="JJ5" s="414"/>
      <c r="JK5" s="414" t="s">
        <v>1963</v>
      </c>
      <c r="JL5" s="414"/>
      <c r="JM5" s="414" t="s">
        <v>1964</v>
      </c>
      <c r="JN5" s="414"/>
      <c r="JO5" s="414" t="s">
        <v>1965</v>
      </c>
      <c r="JP5" s="414"/>
      <c r="JQ5" s="414" t="s">
        <v>1961</v>
      </c>
      <c r="JR5" s="414"/>
      <c r="JS5" s="414" t="s">
        <v>1962</v>
      </c>
      <c r="JT5" s="414"/>
      <c r="JU5" s="414" t="s">
        <v>1963</v>
      </c>
      <c r="JV5" s="414"/>
      <c r="JW5" s="414" t="s">
        <v>1964</v>
      </c>
      <c r="JX5" s="414"/>
      <c r="JY5" s="414" t="s">
        <v>1965</v>
      </c>
      <c r="JZ5" s="414"/>
      <c r="KA5" s="414" t="s">
        <v>1961</v>
      </c>
      <c r="KB5" s="414"/>
      <c r="KC5" s="414" t="s">
        <v>1962</v>
      </c>
      <c r="KD5" s="414"/>
      <c r="KE5" s="414" t="s">
        <v>1963</v>
      </c>
      <c r="KF5" s="414"/>
      <c r="KG5" s="414" t="s">
        <v>1964</v>
      </c>
      <c r="KH5" s="414"/>
      <c r="KI5" s="414" t="s">
        <v>1965</v>
      </c>
      <c r="KJ5" s="414"/>
      <c r="KK5" s="414" t="s">
        <v>1961</v>
      </c>
      <c r="KL5" s="414"/>
      <c r="KM5" s="414" t="s">
        <v>1962</v>
      </c>
      <c r="KN5" s="414"/>
      <c r="KO5" s="414" t="s">
        <v>1963</v>
      </c>
      <c r="KP5" s="414"/>
      <c r="KQ5" s="414" t="s">
        <v>1964</v>
      </c>
      <c r="KR5" s="414"/>
      <c r="KS5" s="414" t="s">
        <v>1965</v>
      </c>
      <c r="KT5" s="414"/>
      <c r="KU5" s="414" t="s">
        <v>1961</v>
      </c>
      <c r="KV5" s="414"/>
      <c r="KW5" s="414" t="s">
        <v>1962</v>
      </c>
      <c r="KX5" s="414"/>
      <c r="KY5" s="414" t="s">
        <v>1963</v>
      </c>
      <c r="KZ5" s="414"/>
      <c r="LA5" s="414" t="s">
        <v>1964</v>
      </c>
      <c r="LB5" s="414"/>
      <c r="LC5" s="414" t="s">
        <v>1965</v>
      </c>
      <c r="LD5" s="414"/>
      <c r="LE5" s="414" t="s">
        <v>1961</v>
      </c>
      <c r="LF5" s="414"/>
      <c r="LG5" s="414" t="s">
        <v>1962</v>
      </c>
      <c r="LH5" s="414"/>
      <c r="LI5" s="414" t="s">
        <v>1963</v>
      </c>
      <c r="LJ5" s="414"/>
      <c r="LK5" s="414" t="s">
        <v>1964</v>
      </c>
      <c r="LL5" s="414"/>
      <c r="LM5" s="414" t="s">
        <v>1965</v>
      </c>
      <c r="LN5" s="414"/>
      <c r="LO5" s="414" t="s">
        <v>1961</v>
      </c>
      <c r="LP5" s="414"/>
      <c r="LQ5" s="414" t="s">
        <v>1962</v>
      </c>
      <c r="LR5" s="414"/>
      <c r="LS5" s="414" t="s">
        <v>1963</v>
      </c>
      <c r="LT5" s="414"/>
      <c r="LU5" s="414" t="s">
        <v>1964</v>
      </c>
      <c r="LV5" s="414"/>
      <c r="LW5" s="414" t="s">
        <v>1965</v>
      </c>
      <c r="LX5" s="414"/>
      <c r="LY5" s="414" t="s">
        <v>1961</v>
      </c>
      <c r="LZ5" s="414"/>
      <c r="MA5" s="414" t="s">
        <v>1962</v>
      </c>
      <c r="MB5" s="414"/>
      <c r="MC5" s="414" t="s">
        <v>1963</v>
      </c>
      <c r="MD5" s="414"/>
      <c r="ME5" s="414" t="s">
        <v>1964</v>
      </c>
      <c r="MF5" s="414"/>
      <c r="MG5" s="414" t="s">
        <v>1965</v>
      </c>
      <c r="MH5" s="414"/>
      <c r="MI5" s="414" t="s">
        <v>1961</v>
      </c>
      <c r="MJ5" s="414"/>
      <c r="MK5" s="414" t="s">
        <v>1962</v>
      </c>
      <c r="ML5" s="414"/>
      <c r="MM5" s="414" t="s">
        <v>1963</v>
      </c>
      <c r="MN5" s="414"/>
      <c r="MO5" s="414" t="s">
        <v>1964</v>
      </c>
      <c r="MP5" s="414"/>
      <c r="MQ5" s="414" t="s">
        <v>1965</v>
      </c>
      <c r="MR5" s="414"/>
      <c r="MS5" s="414" t="s">
        <v>1961</v>
      </c>
      <c r="MT5" s="414"/>
      <c r="MU5" s="414" t="s">
        <v>1962</v>
      </c>
      <c r="MV5" s="414"/>
      <c r="MW5" s="414" t="s">
        <v>1963</v>
      </c>
      <c r="MX5" s="414"/>
      <c r="MY5" s="414" t="s">
        <v>1964</v>
      </c>
      <c r="MZ5" s="414"/>
      <c r="NA5" s="414" t="s">
        <v>1965</v>
      </c>
      <c r="NB5" s="414"/>
      <c r="NC5" s="414" t="s">
        <v>1961</v>
      </c>
      <c r="ND5" s="414"/>
      <c r="NE5" s="414" t="s">
        <v>1962</v>
      </c>
      <c r="NF5" s="414"/>
      <c r="NG5" s="414" t="s">
        <v>1963</v>
      </c>
      <c r="NH5" s="414"/>
      <c r="NI5" s="414" t="s">
        <v>1964</v>
      </c>
      <c r="NJ5" s="414"/>
      <c r="NK5" s="414" t="s">
        <v>1965</v>
      </c>
      <c r="NL5" s="414"/>
      <c r="NM5" s="414" t="s">
        <v>1961</v>
      </c>
      <c r="NN5" s="414"/>
      <c r="NO5" s="414" t="s">
        <v>1962</v>
      </c>
      <c r="NP5" s="414"/>
      <c r="NQ5" s="414" t="s">
        <v>1963</v>
      </c>
      <c r="NR5" s="414"/>
      <c r="NS5" s="414" t="s">
        <v>1964</v>
      </c>
      <c r="NT5" s="414"/>
      <c r="NU5" s="414" t="s">
        <v>1965</v>
      </c>
      <c r="NV5" s="414"/>
      <c r="NW5" s="414" t="s">
        <v>1961</v>
      </c>
      <c r="NX5" s="414"/>
      <c r="NY5" s="414" t="s">
        <v>1962</v>
      </c>
      <c r="NZ5" s="414"/>
      <c r="OA5" s="414" t="s">
        <v>1963</v>
      </c>
      <c r="OB5" s="414"/>
      <c r="OC5" s="414" t="s">
        <v>1964</v>
      </c>
      <c r="OD5" s="414"/>
      <c r="OE5" s="414" t="s">
        <v>1965</v>
      </c>
      <c r="OF5" s="414"/>
      <c r="OG5" s="414" t="s">
        <v>1961</v>
      </c>
      <c r="OH5" s="414"/>
      <c r="OI5" s="414" t="s">
        <v>1962</v>
      </c>
      <c r="OJ5" s="414"/>
      <c r="OK5" s="414" t="s">
        <v>1963</v>
      </c>
      <c r="OL5" s="414"/>
      <c r="OM5" s="414" t="s">
        <v>1964</v>
      </c>
      <c r="ON5" s="414"/>
      <c r="OO5" s="414" t="s">
        <v>1965</v>
      </c>
      <c r="OP5" s="414"/>
      <c r="OQ5" s="433"/>
      <c r="OR5" s="433"/>
      <c r="OS5" s="433"/>
      <c r="OT5" s="433"/>
      <c r="OU5" s="433"/>
      <c r="OV5" s="433"/>
      <c r="OW5" s="433"/>
      <c r="OX5" s="433"/>
      <c r="OY5" s="433"/>
      <c r="OZ5" s="433"/>
      <c r="PA5" s="433"/>
      <c r="PB5" s="433"/>
      <c r="PC5" s="433"/>
      <c r="PD5" s="433"/>
      <c r="PE5" s="433"/>
      <c r="PF5" s="433"/>
      <c r="PG5" s="433"/>
      <c r="PH5" s="433"/>
      <c r="PI5" s="433"/>
      <c r="PJ5" s="433"/>
      <c r="PK5" s="433"/>
      <c r="PL5" s="433"/>
      <c r="PM5" s="433"/>
      <c r="PN5" s="433"/>
      <c r="PO5" s="433"/>
      <c r="PP5" s="433"/>
      <c r="PQ5" s="433"/>
      <c r="PR5" s="433"/>
      <c r="PS5" s="433"/>
      <c r="PT5" s="433"/>
      <c r="PU5" s="433"/>
    </row>
    <row r="6" spans="1:437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39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82" t="s">
        <v>2022</v>
      </c>
      <c r="K6" s="82" t="s">
        <v>2023</v>
      </c>
      <c r="L6" s="104"/>
      <c r="M6" s="414">
        <f t="shared" ref="M6:N6" si="0">IF(SUM(M7:M7)&lt;&gt;0,1,0)</f>
        <v>0</v>
      </c>
      <c r="N6" s="414">
        <f t="shared" si="0"/>
        <v>0</v>
      </c>
      <c r="O6" s="565"/>
      <c r="P6" s="644"/>
      <c r="Q6" s="645"/>
      <c r="R6" s="235" t="s">
        <v>2003</v>
      </c>
      <c r="S6" s="248" t="s">
        <v>2004</v>
      </c>
      <c r="T6" s="307" t="s">
        <v>2003</v>
      </c>
      <c r="U6" s="308" t="s">
        <v>2004</v>
      </c>
      <c r="V6" s="223" t="s">
        <v>2003</v>
      </c>
      <c r="W6" s="279" t="s">
        <v>2004</v>
      </c>
      <c r="X6" s="243" t="s">
        <v>2003</v>
      </c>
      <c r="Y6" s="302" t="s">
        <v>2004</v>
      </c>
      <c r="Z6" s="97" t="s">
        <v>2003</v>
      </c>
      <c r="AA6" s="169" t="s">
        <v>2004</v>
      </c>
      <c r="DC6" s="414" t="s">
        <v>2003</v>
      </c>
      <c r="DD6" s="414" t="s">
        <v>2004</v>
      </c>
      <c r="DE6" s="414" t="s">
        <v>2003</v>
      </c>
      <c r="DF6" s="414" t="s">
        <v>2004</v>
      </c>
      <c r="DG6" s="414" t="s">
        <v>2003</v>
      </c>
      <c r="DH6" s="414" t="s">
        <v>2004</v>
      </c>
      <c r="DI6" s="414" t="s">
        <v>2003</v>
      </c>
      <c r="DJ6" s="414" t="s">
        <v>2004</v>
      </c>
      <c r="DK6" s="414" t="s">
        <v>2003</v>
      </c>
      <c r="DL6" s="414" t="s">
        <v>2004</v>
      </c>
      <c r="DM6" s="414" t="s">
        <v>2003</v>
      </c>
      <c r="DN6" s="414" t="s">
        <v>2004</v>
      </c>
      <c r="DO6" s="414" t="s">
        <v>2003</v>
      </c>
      <c r="DP6" s="414" t="s">
        <v>2004</v>
      </c>
      <c r="DQ6" s="414" t="s">
        <v>2003</v>
      </c>
      <c r="DR6" s="414" t="s">
        <v>2004</v>
      </c>
      <c r="DS6" s="414" t="s">
        <v>2003</v>
      </c>
      <c r="DT6" s="414" t="s">
        <v>2004</v>
      </c>
      <c r="DU6" s="414" t="s">
        <v>2003</v>
      </c>
      <c r="DV6" s="414" t="s">
        <v>2004</v>
      </c>
      <c r="DW6" s="414" t="s">
        <v>2003</v>
      </c>
      <c r="DX6" s="414" t="s">
        <v>2004</v>
      </c>
      <c r="DY6" s="414" t="s">
        <v>2003</v>
      </c>
      <c r="DZ6" s="414" t="s">
        <v>2004</v>
      </c>
      <c r="EA6" s="414" t="s">
        <v>2003</v>
      </c>
      <c r="EB6" s="414" t="s">
        <v>2004</v>
      </c>
      <c r="EC6" s="414" t="s">
        <v>2003</v>
      </c>
      <c r="ED6" s="414" t="s">
        <v>2004</v>
      </c>
      <c r="EE6" s="414" t="s">
        <v>2003</v>
      </c>
      <c r="EF6" s="414" t="s">
        <v>2004</v>
      </c>
      <c r="EG6" s="414" t="s">
        <v>2003</v>
      </c>
      <c r="EH6" s="414" t="s">
        <v>2004</v>
      </c>
      <c r="EI6" s="414" t="s">
        <v>2003</v>
      </c>
      <c r="EJ6" s="414" t="s">
        <v>2004</v>
      </c>
      <c r="EK6" s="414" t="s">
        <v>2003</v>
      </c>
      <c r="EL6" s="414" t="s">
        <v>2004</v>
      </c>
      <c r="EM6" s="414" t="s">
        <v>2003</v>
      </c>
      <c r="EN6" s="414" t="s">
        <v>2004</v>
      </c>
      <c r="EO6" s="414" t="s">
        <v>2003</v>
      </c>
      <c r="EP6" s="414" t="s">
        <v>2004</v>
      </c>
      <c r="EQ6" s="414" t="s">
        <v>2003</v>
      </c>
      <c r="ER6" s="414" t="s">
        <v>2004</v>
      </c>
      <c r="ES6" s="414" t="s">
        <v>2003</v>
      </c>
      <c r="ET6" s="414" t="s">
        <v>2004</v>
      </c>
      <c r="EU6" s="414" t="s">
        <v>2003</v>
      </c>
      <c r="EV6" s="414" t="s">
        <v>2004</v>
      </c>
      <c r="EW6" s="414" t="s">
        <v>2003</v>
      </c>
      <c r="EX6" s="414" t="s">
        <v>2004</v>
      </c>
      <c r="EY6" s="414" t="s">
        <v>2003</v>
      </c>
      <c r="EZ6" s="414" t="s">
        <v>2004</v>
      </c>
      <c r="FA6" s="414" t="s">
        <v>2003</v>
      </c>
      <c r="FB6" s="414" t="s">
        <v>2004</v>
      </c>
      <c r="FC6" s="414" t="s">
        <v>2003</v>
      </c>
      <c r="FD6" s="414" t="s">
        <v>2004</v>
      </c>
      <c r="FE6" s="414" t="s">
        <v>2003</v>
      </c>
      <c r="FF6" s="414" t="s">
        <v>2004</v>
      </c>
      <c r="FG6" s="414" t="s">
        <v>2003</v>
      </c>
      <c r="FH6" s="414" t="s">
        <v>2004</v>
      </c>
      <c r="FI6" s="414" t="s">
        <v>2003</v>
      </c>
      <c r="FJ6" s="414" t="s">
        <v>2004</v>
      </c>
      <c r="FK6" s="414" t="s">
        <v>2003</v>
      </c>
      <c r="FL6" s="414" t="s">
        <v>2004</v>
      </c>
      <c r="FM6" s="414" t="s">
        <v>2003</v>
      </c>
      <c r="FN6" s="414" t="s">
        <v>2004</v>
      </c>
      <c r="FO6" s="414" t="s">
        <v>2003</v>
      </c>
      <c r="FP6" s="414" t="s">
        <v>2004</v>
      </c>
      <c r="FQ6" s="414" t="s">
        <v>2003</v>
      </c>
      <c r="FR6" s="414" t="s">
        <v>2004</v>
      </c>
      <c r="FS6" s="414" t="s">
        <v>2003</v>
      </c>
      <c r="FT6" s="414" t="s">
        <v>2004</v>
      </c>
      <c r="FU6" s="414" t="s">
        <v>2003</v>
      </c>
      <c r="FV6" s="414" t="s">
        <v>2004</v>
      </c>
      <c r="FW6" s="414" t="s">
        <v>2003</v>
      </c>
      <c r="FX6" s="414" t="s">
        <v>2004</v>
      </c>
      <c r="FY6" s="414" t="s">
        <v>2003</v>
      </c>
      <c r="FZ6" s="414" t="s">
        <v>2004</v>
      </c>
      <c r="GA6" s="414" t="s">
        <v>2003</v>
      </c>
      <c r="GB6" s="414" t="s">
        <v>2004</v>
      </c>
      <c r="GC6" s="414" t="s">
        <v>2003</v>
      </c>
      <c r="GD6" s="414" t="s">
        <v>2004</v>
      </c>
      <c r="GE6" s="414" t="s">
        <v>2003</v>
      </c>
      <c r="GF6" s="414" t="s">
        <v>2004</v>
      </c>
      <c r="GG6" s="414" t="s">
        <v>2003</v>
      </c>
      <c r="GH6" s="414" t="s">
        <v>2004</v>
      </c>
      <c r="GI6" s="414" t="s">
        <v>2003</v>
      </c>
      <c r="GJ6" s="414" t="s">
        <v>2004</v>
      </c>
      <c r="GK6" s="414" t="s">
        <v>2003</v>
      </c>
      <c r="GL6" s="414" t="s">
        <v>2004</v>
      </c>
      <c r="GM6" s="414" t="s">
        <v>2003</v>
      </c>
      <c r="GN6" s="414" t="s">
        <v>2004</v>
      </c>
      <c r="GO6" s="414" t="s">
        <v>2003</v>
      </c>
      <c r="GP6" s="414" t="s">
        <v>2004</v>
      </c>
      <c r="GQ6" s="414" t="s">
        <v>2003</v>
      </c>
      <c r="GR6" s="414" t="s">
        <v>2004</v>
      </c>
      <c r="GS6" s="414" t="s">
        <v>2003</v>
      </c>
      <c r="GT6" s="414" t="s">
        <v>2004</v>
      </c>
      <c r="GU6" s="414" t="s">
        <v>2003</v>
      </c>
      <c r="GV6" s="414" t="s">
        <v>2004</v>
      </c>
      <c r="GW6" s="414" t="s">
        <v>2003</v>
      </c>
      <c r="GX6" s="414" t="s">
        <v>2004</v>
      </c>
      <c r="GY6" s="414" t="s">
        <v>2003</v>
      </c>
      <c r="GZ6" s="414" t="s">
        <v>2004</v>
      </c>
      <c r="HA6" s="414" t="s">
        <v>2003</v>
      </c>
      <c r="HB6" s="414" t="s">
        <v>2004</v>
      </c>
      <c r="HC6" s="414" t="s">
        <v>2003</v>
      </c>
      <c r="HD6" s="414" t="s">
        <v>2004</v>
      </c>
      <c r="HE6" s="414" t="s">
        <v>2003</v>
      </c>
      <c r="HF6" s="414" t="s">
        <v>2004</v>
      </c>
      <c r="HG6" s="414" t="s">
        <v>2003</v>
      </c>
      <c r="HH6" s="414" t="s">
        <v>2004</v>
      </c>
      <c r="HI6" s="414" t="s">
        <v>2003</v>
      </c>
      <c r="HJ6" s="414" t="s">
        <v>2004</v>
      </c>
      <c r="HK6" s="414" t="s">
        <v>2003</v>
      </c>
      <c r="HL6" s="414" t="s">
        <v>2004</v>
      </c>
      <c r="HM6" s="414" t="s">
        <v>2003</v>
      </c>
      <c r="HN6" s="414" t="s">
        <v>2004</v>
      </c>
      <c r="HO6" s="414" t="s">
        <v>2003</v>
      </c>
      <c r="HP6" s="414" t="s">
        <v>2004</v>
      </c>
      <c r="HQ6" s="414" t="s">
        <v>2003</v>
      </c>
      <c r="HR6" s="414" t="s">
        <v>2004</v>
      </c>
      <c r="HS6" s="414" t="s">
        <v>2003</v>
      </c>
      <c r="HT6" s="414" t="s">
        <v>2004</v>
      </c>
      <c r="HU6" s="414" t="s">
        <v>2003</v>
      </c>
      <c r="HV6" s="414" t="s">
        <v>2004</v>
      </c>
      <c r="HW6" s="414" t="s">
        <v>2003</v>
      </c>
      <c r="HX6" s="414" t="s">
        <v>2004</v>
      </c>
      <c r="HY6" s="414" t="s">
        <v>2003</v>
      </c>
      <c r="HZ6" s="414" t="s">
        <v>2004</v>
      </c>
      <c r="IA6" s="414" t="s">
        <v>2003</v>
      </c>
      <c r="IB6" s="414" t="s">
        <v>2004</v>
      </c>
      <c r="IC6" s="414" t="s">
        <v>2003</v>
      </c>
      <c r="ID6" s="414" t="s">
        <v>2004</v>
      </c>
      <c r="IE6" s="414" t="s">
        <v>2003</v>
      </c>
      <c r="IF6" s="414" t="s">
        <v>2004</v>
      </c>
      <c r="IG6" s="414" t="s">
        <v>2003</v>
      </c>
      <c r="IH6" s="414" t="s">
        <v>2004</v>
      </c>
      <c r="II6" s="414" t="s">
        <v>2003</v>
      </c>
      <c r="IJ6" s="414" t="s">
        <v>2004</v>
      </c>
      <c r="IK6" s="414" t="s">
        <v>2003</v>
      </c>
      <c r="IL6" s="414" t="s">
        <v>2004</v>
      </c>
      <c r="IM6" s="414" t="s">
        <v>2003</v>
      </c>
      <c r="IN6" s="414" t="s">
        <v>2004</v>
      </c>
      <c r="IO6" s="414" t="s">
        <v>2003</v>
      </c>
      <c r="IP6" s="414" t="s">
        <v>2004</v>
      </c>
      <c r="IQ6" s="414" t="s">
        <v>2003</v>
      </c>
      <c r="IR6" s="414" t="s">
        <v>2004</v>
      </c>
      <c r="IS6" s="414" t="s">
        <v>2003</v>
      </c>
      <c r="IT6" s="414" t="s">
        <v>2004</v>
      </c>
      <c r="IU6" s="414" t="s">
        <v>2003</v>
      </c>
      <c r="IV6" s="414" t="s">
        <v>2004</v>
      </c>
      <c r="IW6" s="414" t="s">
        <v>2003</v>
      </c>
      <c r="IX6" s="414" t="s">
        <v>2004</v>
      </c>
      <c r="IY6" s="414" t="s">
        <v>2003</v>
      </c>
      <c r="IZ6" s="414" t="s">
        <v>2004</v>
      </c>
      <c r="JA6" s="414" t="s">
        <v>2003</v>
      </c>
      <c r="JB6" s="414" t="s">
        <v>2004</v>
      </c>
      <c r="JC6" s="414" t="s">
        <v>2003</v>
      </c>
      <c r="JD6" s="414" t="s">
        <v>2004</v>
      </c>
      <c r="JE6" s="414" t="s">
        <v>2003</v>
      </c>
      <c r="JF6" s="414" t="s">
        <v>2004</v>
      </c>
      <c r="JG6" s="414" t="s">
        <v>2003</v>
      </c>
      <c r="JH6" s="414" t="s">
        <v>2004</v>
      </c>
      <c r="JI6" s="414" t="s">
        <v>2003</v>
      </c>
      <c r="JJ6" s="414" t="s">
        <v>2004</v>
      </c>
      <c r="JK6" s="414" t="s">
        <v>2003</v>
      </c>
      <c r="JL6" s="414" t="s">
        <v>2004</v>
      </c>
      <c r="JM6" s="414" t="s">
        <v>2003</v>
      </c>
      <c r="JN6" s="414" t="s">
        <v>2004</v>
      </c>
      <c r="JO6" s="414" t="s">
        <v>2003</v>
      </c>
      <c r="JP6" s="414" t="s">
        <v>2004</v>
      </c>
      <c r="JQ6" s="414" t="s">
        <v>2003</v>
      </c>
      <c r="JR6" s="414" t="s">
        <v>2004</v>
      </c>
      <c r="JS6" s="414" t="s">
        <v>2003</v>
      </c>
      <c r="JT6" s="414" t="s">
        <v>2004</v>
      </c>
      <c r="JU6" s="414" t="s">
        <v>2003</v>
      </c>
      <c r="JV6" s="414" t="s">
        <v>2004</v>
      </c>
      <c r="JW6" s="414" t="s">
        <v>2003</v>
      </c>
      <c r="JX6" s="414" t="s">
        <v>2004</v>
      </c>
      <c r="JY6" s="414" t="s">
        <v>2003</v>
      </c>
      <c r="JZ6" s="414" t="s">
        <v>2004</v>
      </c>
      <c r="KA6" s="414" t="s">
        <v>2003</v>
      </c>
      <c r="KB6" s="414" t="s">
        <v>2004</v>
      </c>
      <c r="KC6" s="414" t="s">
        <v>2003</v>
      </c>
      <c r="KD6" s="414" t="s">
        <v>2004</v>
      </c>
      <c r="KE6" s="414" t="s">
        <v>2003</v>
      </c>
      <c r="KF6" s="414" t="s">
        <v>2004</v>
      </c>
      <c r="KG6" s="414" t="s">
        <v>2003</v>
      </c>
      <c r="KH6" s="414" t="s">
        <v>2004</v>
      </c>
      <c r="KI6" s="414" t="s">
        <v>2003</v>
      </c>
      <c r="KJ6" s="414" t="s">
        <v>2004</v>
      </c>
      <c r="KK6" s="414" t="s">
        <v>2003</v>
      </c>
      <c r="KL6" s="414" t="s">
        <v>2004</v>
      </c>
      <c r="KM6" s="414" t="s">
        <v>2003</v>
      </c>
      <c r="KN6" s="414" t="s">
        <v>2004</v>
      </c>
      <c r="KO6" s="414" t="s">
        <v>2003</v>
      </c>
      <c r="KP6" s="414" t="s">
        <v>2004</v>
      </c>
      <c r="KQ6" s="414" t="s">
        <v>2003</v>
      </c>
      <c r="KR6" s="414" t="s">
        <v>2004</v>
      </c>
      <c r="KS6" s="414" t="s">
        <v>2003</v>
      </c>
      <c r="KT6" s="414" t="s">
        <v>2004</v>
      </c>
      <c r="KU6" s="414" t="s">
        <v>2003</v>
      </c>
      <c r="KV6" s="414" t="s">
        <v>2004</v>
      </c>
      <c r="KW6" s="414" t="s">
        <v>2003</v>
      </c>
      <c r="KX6" s="414" t="s">
        <v>2004</v>
      </c>
      <c r="KY6" s="414" t="s">
        <v>2003</v>
      </c>
      <c r="KZ6" s="414" t="s">
        <v>2004</v>
      </c>
      <c r="LA6" s="414" t="s">
        <v>2003</v>
      </c>
      <c r="LB6" s="414" t="s">
        <v>2004</v>
      </c>
      <c r="LC6" s="414" t="s">
        <v>2003</v>
      </c>
      <c r="LD6" s="414" t="s">
        <v>2004</v>
      </c>
      <c r="LE6" s="414" t="s">
        <v>2003</v>
      </c>
      <c r="LF6" s="414" t="s">
        <v>2004</v>
      </c>
      <c r="LG6" s="414" t="s">
        <v>2003</v>
      </c>
      <c r="LH6" s="414" t="s">
        <v>2004</v>
      </c>
      <c r="LI6" s="414" t="s">
        <v>2003</v>
      </c>
      <c r="LJ6" s="414" t="s">
        <v>2004</v>
      </c>
      <c r="LK6" s="414" t="s">
        <v>2003</v>
      </c>
      <c r="LL6" s="414" t="s">
        <v>2004</v>
      </c>
      <c r="LM6" s="414" t="s">
        <v>2003</v>
      </c>
      <c r="LN6" s="414" t="s">
        <v>2004</v>
      </c>
      <c r="LO6" s="414" t="s">
        <v>2003</v>
      </c>
      <c r="LP6" s="414" t="s">
        <v>2004</v>
      </c>
      <c r="LQ6" s="414" t="s">
        <v>2003</v>
      </c>
      <c r="LR6" s="414" t="s">
        <v>2004</v>
      </c>
      <c r="LS6" s="414" t="s">
        <v>2003</v>
      </c>
      <c r="LT6" s="414" t="s">
        <v>2004</v>
      </c>
      <c r="LU6" s="414" t="s">
        <v>2003</v>
      </c>
      <c r="LV6" s="414" t="s">
        <v>2004</v>
      </c>
      <c r="LW6" s="414" t="s">
        <v>2003</v>
      </c>
      <c r="LX6" s="414" t="s">
        <v>2004</v>
      </c>
      <c r="LY6" s="414" t="s">
        <v>2003</v>
      </c>
      <c r="LZ6" s="414" t="s">
        <v>2004</v>
      </c>
      <c r="MA6" s="414" t="s">
        <v>2003</v>
      </c>
      <c r="MB6" s="414" t="s">
        <v>2004</v>
      </c>
      <c r="MC6" s="414" t="s">
        <v>2003</v>
      </c>
      <c r="MD6" s="414" t="s">
        <v>2004</v>
      </c>
      <c r="ME6" s="414" t="s">
        <v>2003</v>
      </c>
      <c r="MF6" s="414" t="s">
        <v>2004</v>
      </c>
      <c r="MG6" s="414" t="s">
        <v>2003</v>
      </c>
      <c r="MH6" s="414" t="s">
        <v>2004</v>
      </c>
      <c r="MI6" s="414" t="s">
        <v>2003</v>
      </c>
      <c r="MJ6" s="414" t="s">
        <v>2004</v>
      </c>
      <c r="MK6" s="414" t="s">
        <v>2003</v>
      </c>
      <c r="ML6" s="414" t="s">
        <v>2004</v>
      </c>
      <c r="MM6" s="414" t="s">
        <v>2003</v>
      </c>
      <c r="MN6" s="414" t="s">
        <v>2004</v>
      </c>
      <c r="MO6" s="414" t="s">
        <v>2003</v>
      </c>
      <c r="MP6" s="414" t="s">
        <v>2004</v>
      </c>
      <c r="MQ6" s="414" t="s">
        <v>2003</v>
      </c>
      <c r="MR6" s="414" t="s">
        <v>2004</v>
      </c>
      <c r="MS6" s="414" t="s">
        <v>2003</v>
      </c>
      <c r="MT6" s="414" t="s">
        <v>2004</v>
      </c>
      <c r="MU6" s="414" t="s">
        <v>2003</v>
      </c>
      <c r="MV6" s="414" t="s">
        <v>2004</v>
      </c>
      <c r="MW6" s="414" t="s">
        <v>2003</v>
      </c>
      <c r="MX6" s="414" t="s">
        <v>2004</v>
      </c>
      <c r="MY6" s="414" t="s">
        <v>2003</v>
      </c>
      <c r="MZ6" s="414" t="s">
        <v>2004</v>
      </c>
      <c r="NA6" s="414" t="s">
        <v>2003</v>
      </c>
      <c r="NB6" s="414" t="s">
        <v>2004</v>
      </c>
      <c r="NC6" s="414" t="s">
        <v>2003</v>
      </c>
      <c r="ND6" s="414" t="s">
        <v>2004</v>
      </c>
      <c r="NE6" s="414" t="s">
        <v>2003</v>
      </c>
      <c r="NF6" s="414" t="s">
        <v>2004</v>
      </c>
      <c r="NG6" s="414" t="s">
        <v>2003</v>
      </c>
      <c r="NH6" s="414" t="s">
        <v>2004</v>
      </c>
      <c r="NI6" s="414" t="s">
        <v>2003</v>
      </c>
      <c r="NJ6" s="414" t="s">
        <v>2004</v>
      </c>
      <c r="NK6" s="414" t="s">
        <v>2003</v>
      </c>
      <c r="NL6" s="414" t="s">
        <v>2004</v>
      </c>
      <c r="NM6" s="414" t="s">
        <v>2003</v>
      </c>
      <c r="NN6" s="414" t="s">
        <v>2004</v>
      </c>
      <c r="NO6" s="414" t="s">
        <v>2003</v>
      </c>
      <c r="NP6" s="414" t="s">
        <v>2004</v>
      </c>
      <c r="NQ6" s="414" t="s">
        <v>2003</v>
      </c>
      <c r="NR6" s="414" t="s">
        <v>2004</v>
      </c>
      <c r="NS6" s="414" t="s">
        <v>2003</v>
      </c>
      <c r="NT6" s="414" t="s">
        <v>2004</v>
      </c>
      <c r="NU6" s="414" t="s">
        <v>2003</v>
      </c>
      <c r="NV6" s="414" t="s">
        <v>2004</v>
      </c>
      <c r="NW6" s="414" t="s">
        <v>2003</v>
      </c>
      <c r="NX6" s="414" t="s">
        <v>2004</v>
      </c>
      <c r="NY6" s="414" t="s">
        <v>2003</v>
      </c>
      <c r="NZ6" s="414" t="s">
        <v>2004</v>
      </c>
      <c r="OA6" s="414" t="s">
        <v>2003</v>
      </c>
      <c r="OB6" s="414" t="s">
        <v>2004</v>
      </c>
      <c r="OC6" s="414" t="s">
        <v>2003</v>
      </c>
      <c r="OD6" s="414" t="s">
        <v>2004</v>
      </c>
      <c r="OE6" s="414" t="s">
        <v>2003</v>
      </c>
      <c r="OF6" s="414" t="s">
        <v>2004</v>
      </c>
      <c r="OG6" s="414" t="s">
        <v>2003</v>
      </c>
      <c r="OH6" s="414" t="s">
        <v>2004</v>
      </c>
      <c r="OI6" s="414" t="s">
        <v>2003</v>
      </c>
      <c r="OJ6" s="414" t="s">
        <v>2004</v>
      </c>
      <c r="OK6" s="414" t="s">
        <v>2003</v>
      </c>
      <c r="OL6" s="414" t="s">
        <v>2004</v>
      </c>
      <c r="OM6" s="414" t="s">
        <v>2003</v>
      </c>
      <c r="ON6" s="414" t="s">
        <v>2004</v>
      </c>
      <c r="OO6" s="414" t="s">
        <v>2003</v>
      </c>
      <c r="OP6" s="414" t="s">
        <v>2004</v>
      </c>
      <c r="OQ6" s="433"/>
      <c r="OR6" s="433"/>
      <c r="OS6" s="433"/>
      <c r="OT6" s="433"/>
      <c r="OU6" s="433"/>
      <c r="OV6" s="433"/>
      <c r="OW6" s="433"/>
      <c r="OX6" s="433"/>
      <c r="OY6" s="433"/>
      <c r="OZ6" s="433"/>
      <c r="PA6" s="433"/>
      <c r="PB6" s="433"/>
      <c r="PC6" s="433"/>
      <c r="PD6" s="433"/>
      <c r="PE6" s="433"/>
      <c r="PF6" s="433"/>
      <c r="PG6" s="433"/>
      <c r="PH6" s="433"/>
      <c r="PI6" s="433"/>
      <c r="PJ6" s="433"/>
      <c r="PK6" s="433"/>
      <c r="PL6" s="433"/>
      <c r="PM6" s="433"/>
      <c r="PN6" s="433"/>
      <c r="PO6" s="433"/>
      <c r="PP6" s="433"/>
      <c r="PQ6" s="433"/>
      <c r="PR6" s="433"/>
      <c r="PS6" s="433"/>
      <c r="PT6" s="433"/>
      <c r="PU6" s="433"/>
    </row>
    <row r="7" spans="1:437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96"/>
      <c r="F7" s="197"/>
      <c r="G7" s="197"/>
      <c r="H7" s="197"/>
      <c r="I7" s="197"/>
      <c r="J7" s="197"/>
      <c r="K7" s="197"/>
      <c r="L7" s="458"/>
      <c r="M7" s="414">
        <f>IF(AND(設定!C4&lt;&gt;"",COUNTA(E7:K7)=0),1,0)</f>
        <v>0</v>
      </c>
      <c r="N7" s="414">
        <f>IF(AND(設定!C4&lt;&gt;"",L7=""),1,0)</f>
        <v>0</v>
      </c>
      <c r="O7" s="1193" t="s">
        <v>1995</v>
      </c>
      <c r="P7" s="1194"/>
      <c r="Q7" s="309" t="s">
        <v>1996</v>
      </c>
      <c r="R7" s="250"/>
      <c r="S7" s="249"/>
      <c r="T7" s="244"/>
      <c r="U7" s="311"/>
      <c r="V7" s="250"/>
      <c r="W7" s="249"/>
      <c r="X7" s="244"/>
      <c r="Y7" s="312"/>
      <c r="Z7" s="313"/>
      <c r="AA7" s="170"/>
      <c r="DC7" s="395" t="str">
        <f>IF(R7="","",R7)</f>
        <v/>
      </c>
      <c r="DD7" s="395" t="str">
        <f t="shared" ref="DD7:DL7" si="1">IF(S7="","",S7)</f>
        <v/>
      </c>
      <c r="DE7" s="395" t="str">
        <f t="shared" si="1"/>
        <v/>
      </c>
      <c r="DF7" s="395" t="str">
        <f t="shared" si="1"/>
        <v/>
      </c>
      <c r="DG7" s="395" t="str">
        <f t="shared" si="1"/>
        <v/>
      </c>
      <c r="DH7" s="395" t="str">
        <f t="shared" si="1"/>
        <v/>
      </c>
      <c r="DI7" s="395" t="str">
        <f t="shared" si="1"/>
        <v/>
      </c>
      <c r="DJ7" s="395" t="str">
        <f t="shared" si="1"/>
        <v/>
      </c>
      <c r="DK7" s="395" t="str">
        <f t="shared" si="1"/>
        <v/>
      </c>
      <c r="DL7" s="395" t="str">
        <f t="shared" si="1"/>
        <v/>
      </c>
      <c r="DM7" s="395" t="str">
        <f>IF(R8="","",R8)</f>
        <v/>
      </c>
      <c r="DN7" s="395" t="str">
        <f t="shared" ref="DN7:DV7" si="2">IF(S8="","",S8)</f>
        <v/>
      </c>
      <c r="DO7" s="395" t="str">
        <f t="shared" si="2"/>
        <v/>
      </c>
      <c r="DP7" s="395" t="str">
        <f t="shared" si="2"/>
        <v/>
      </c>
      <c r="DQ7" s="395" t="str">
        <f t="shared" si="2"/>
        <v/>
      </c>
      <c r="DR7" s="395" t="str">
        <f t="shared" si="2"/>
        <v/>
      </c>
      <c r="DS7" s="395" t="str">
        <f t="shared" si="2"/>
        <v/>
      </c>
      <c r="DT7" s="395" t="str">
        <f t="shared" si="2"/>
        <v/>
      </c>
      <c r="DU7" s="395" t="str">
        <f t="shared" si="2"/>
        <v/>
      </c>
      <c r="DV7" s="395" t="str">
        <f t="shared" si="2"/>
        <v/>
      </c>
      <c r="DW7" s="395" t="str">
        <f>IF(R9="","",R9)</f>
        <v/>
      </c>
      <c r="DX7" s="395" t="str">
        <f t="shared" ref="DX7:EF7" si="3">IF(S9="","",S9)</f>
        <v/>
      </c>
      <c r="DY7" s="395" t="str">
        <f t="shared" si="3"/>
        <v/>
      </c>
      <c r="DZ7" s="395" t="str">
        <f t="shared" si="3"/>
        <v/>
      </c>
      <c r="EA7" s="395" t="str">
        <f t="shared" si="3"/>
        <v/>
      </c>
      <c r="EB7" s="395" t="str">
        <f t="shared" si="3"/>
        <v/>
      </c>
      <c r="EC7" s="395" t="str">
        <f t="shared" si="3"/>
        <v/>
      </c>
      <c r="ED7" s="395" t="str">
        <f t="shared" si="3"/>
        <v/>
      </c>
      <c r="EE7" s="395" t="str">
        <f t="shared" si="3"/>
        <v/>
      </c>
      <c r="EF7" s="395" t="str">
        <f t="shared" si="3"/>
        <v/>
      </c>
      <c r="EG7" s="395" t="str">
        <f>IF(R10="","",R10)</f>
        <v/>
      </c>
      <c r="EH7" s="395" t="str">
        <f t="shared" ref="EH7:EP7" si="4">IF(S10="","",S10)</f>
        <v/>
      </c>
      <c r="EI7" s="395" t="str">
        <f t="shared" si="4"/>
        <v/>
      </c>
      <c r="EJ7" s="395" t="str">
        <f t="shared" si="4"/>
        <v/>
      </c>
      <c r="EK7" s="395" t="str">
        <f t="shared" si="4"/>
        <v/>
      </c>
      <c r="EL7" s="395" t="str">
        <f t="shared" si="4"/>
        <v/>
      </c>
      <c r="EM7" s="395" t="str">
        <f t="shared" si="4"/>
        <v/>
      </c>
      <c r="EN7" s="395" t="str">
        <f t="shared" si="4"/>
        <v/>
      </c>
      <c r="EO7" s="395" t="str">
        <f t="shared" si="4"/>
        <v/>
      </c>
      <c r="EP7" s="395" t="str">
        <f t="shared" si="4"/>
        <v/>
      </c>
      <c r="EQ7" s="395" t="str">
        <f>IF(R11="","",R11)</f>
        <v/>
      </c>
      <c r="ER7" s="395" t="str">
        <f t="shared" ref="ER7:EZ7" si="5">IF(S11="","",S11)</f>
        <v/>
      </c>
      <c r="ES7" s="395" t="str">
        <f t="shared" si="5"/>
        <v/>
      </c>
      <c r="ET7" s="395" t="str">
        <f t="shared" si="5"/>
        <v/>
      </c>
      <c r="EU7" s="395" t="str">
        <f t="shared" si="5"/>
        <v/>
      </c>
      <c r="EV7" s="395" t="str">
        <f t="shared" si="5"/>
        <v/>
      </c>
      <c r="EW7" s="395" t="str">
        <f t="shared" si="5"/>
        <v/>
      </c>
      <c r="EX7" s="395" t="str">
        <f t="shared" si="5"/>
        <v/>
      </c>
      <c r="EY7" s="395" t="str">
        <f t="shared" si="5"/>
        <v/>
      </c>
      <c r="EZ7" s="395" t="str">
        <f t="shared" si="5"/>
        <v/>
      </c>
      <c r="FA7" s="395" t="str">
        <f>IF(R12="","",R12)</f>
        <v/>
      </c>
      <c r="FB7" s="395" t="str">
        <f t="shared" ref="FB7:FJ7" si="6">IF(S12="","",S12)</f>
        <v/>
      </c>
      <c r="FC7" s="395" t="str">
        <f t="shared" si="6"/>
        <v/>
      </c>
      <c r="FD7" s="395" t="str">
        <f t="shared" si="6"/>
        <v/>
      </c>
      <c r="FE7" s="395" t="str">
        <f t="shared" si="6"/>
        <v/>
      </c>
      <c r="FF7" s="395" t="str">
        <f t="shared" si="6"/>
        <v/>
      </c>
      <c r="FG7" s="395" t="str">
        <f t="shared" si="6"/>
        <v/>
      </c>
      <c r="FH7" s="395" t="str">
        <f t="shared" si="6"/>
        <v/>
      </c>
      <c r="FI7" s="395" t="str">
        <f t="shared" si="6"/>
        <v/>
      </c>
      <c r="FJ7" s="395" t="str">
        <f t="shared" si="6"/>
        <v/>
      </c>
      <c r="FK7" s="395" t="str">
        <f>IF(R13="","",R13)</f>
        <v/>
      </c>
      <c r="FL7" s="395" t="str">
        <f t="shared" ref="FL7:FT7" si="7">IF(S13="","",S13)</f>
        <v/>
      </c>
      <c r="FM7" s="395" t="str">
        <f t="shared" si="7"/>
        <v/>
      </c>
      <c r="FN7" s="395" t="str">
        <f t="shared" si="7"/>
        <v/>
      </c>
      <c r="FO7" s="395" t="str">
        <f t="shared" si="7"/>
        <v/>
      </c>
      <c r="FP7" s="395" t="str">
        <f t="shared" si="7"/>
        <v/>
      </c>
      <c r="FQ7" s="395" t="str">
        <f t="shared" si="7"/>
        <v/>
      </c>
      <c r="FR7" s="395" t="str">
        <f t="shared" si="7"/>
        <v/>
      </c>
      <c r="FS7" s="395" t="str">
        <f t="shared" si="7"/>
        <v/>
      </c>
      <c r="FT7" s="395" t="str">
        <f t="shared" si="7"/>
        <v/>
      </c>
      <c r="FU7" s="395" t="str">
        <f>IF(R14="","",R14)</f>
        <v/>
      </c>
      <c r="FV7" s="395" t="str">
        <f t="shared" ref="FV7:GD7" si="8">IF(S14="","",S14)</f>
        <v/>
      </c>
      <c r="FW7" s="395" t="str">
        <f t="shared" si="8"/>
        <v/>
      </c>
      <c r="FX7" s="395" t="str">
        <f t="shared" si="8"/>
        <v/>
      </c>
      <c r="FY7" s="395" t="str">
        <f t="shared" si="8"/>
        <v/>
      </c>
      <c r="FZ7" s="395" t="str">
        <f t="shared" si="8"/>
        <v/>
      </c>
      <c r="GA7" s="395" t="str">
        <f t="shared" si="8"/>
        <v/>
      </c>
      <c r="GB7" s="395" t="str">
        <f t="shared" si="8"/>
        <v/>
      </c>
      <c r="GC7" s="395" t="str">
        <f t="shared" si="8"/>
        <v/>
      </c>
      <c r="GD7" s="395" t="str">
        <f t="shared" si="8"/>
        <v/>
      </c>
      <c r="GE7" s="395" t="str">
        <f>IF(R15="","",R15)</f>
        <v/>
      </c>
      <c r="GF7" s="395" t="str">
        <f t="shared" ref="GF7:GN7" si="9">IF(S15="","",S15)</f>
        <v/>
      </c>
      <c r="GG7" s="395" t="str">
        <f t="shared" si="9"/>
        <v/>
      </c>
      <c r="GH7" s="395" t="str">
        <f t="shared" si="9"/>
        <v/>
      </c>
      <c r="GI7" s="395" t="str">
        <f t="shared" si="9"/>
        <v/>
      </c>
      <c r="GJ7" s="395" t="str">
        <f t="shared" si="9"/>
        <v/>
      </c>
      <c r="GK7" s="395" t="str">
        <f t="shared" si="9"/>
        <v/>
      </c>
      <c r="GL7" s="395" t="str">
        <f t="shared" si="9"/>
        <v/>
      </c>
      <c r="GM7" s="395" t="str">
        <f t="shared" si="9"/>
        <v/>
      </c>
      <c r="GN7" s="395" t="str">
        <f t="shared" si="9"/>
        <v/>
      </c>
      <c r="GO7" s="395" t="str">
        <f>IF(R16="","",R16)</f>
        <v/>
      </c>
      <c r="GP7" s="395" t="str">
        <f t="shared" ref="GP7:GX7" si="10">IF(S16="","",S16)</f>
        <v/>
      </c>
      <c r="GQ7" s="395" t="str">
        <f t="shared" si="10"/>
        <v/>
      </c>
      <c r="GR7" s="395" t="str">
        <f t="shared" si="10"/>
        <v/>
      </c>
      <c r="GS7" s="395" t="str">
        <f t="shared" si="10"/>
        <v/>
      </c>
      <c r="GT7" s="395" t="str">
        <f t="shared" si="10"/>
        <v/>
      </c>
      <c r="GU7" s="395" t="str">
        <f t="shared" si="10"/>
        <v/>
      </c>
      <c r="GV7" s="395" t="str">
        <f t="shared" si="10"/>
        <v/>
      </c>
      <c r="GW7" s="395" t="str">
        <f t="shared" si="10"/>
        <v/>
      </c>
      <c r="GX7" s="395" t="str">
        <f t="shared" si="10"/>
        <v/>
      </c>
      <c r="GY7" s="395" t="str">
        <f>IF(R17="","",R17)</f>
        <v/>
      </c>
      <c r="GZ7" s="395" t="str">
        <f t="shared" ref="GZ7:HH7" si="11">IF(S17="","",S17)</f>
        <v/>
      </c>
      <c r="HA7" s="395" t="str">
        <f t="shared" si="11"/>
        <v/>
      </c>
      <c r="HB7" s="395" t="str">
        <f t="shared" si="11"/>
        <v/>
      </c>
      <c r="HC7" s="395" t="str">
        <f t="shared" si="11"/>
        <v/>
      </c>
      <c r="HD7" s="395" t="str">
        <f t="shared" si="11"/>
        <v/>
      </c>
      <c r="HE7" s="395" t="str">
        <f t="shared" si="11"/>
        <v/>
      </c>
      <c r="HF7" s="395" t="str">
        <f t="shared" si="11"/>
        <v/>
      </c>
      <c r="HG7" s="395" t="str">
        <f t="shared" si="11"/>
        <v/>
      </c>
      <c r="HH7" s="395" t="str">
        <f t="shared" si="11"/>
        <v/>
      </c>
      <c r="HI7" s="395" t="str">
        <f>IF(R18="","",R18)</f>
        <v/>
      </c>
      <c r="HJ7" s="395" t="str">
        <f t="shared" ref="HJ7:HR7" si="12">IF(S18="","",S18)</f>
        <v/>
      </c>
      <c r="HK7" s="395" t="str">
        <f t="shared" si="12"/>
        <v/>
      </c>
      <c r="HL7" s="395" t="str">
        <f t="shared" si="12"/>
        <v/>
      </c>
      <c r="HM7" s="395" t="str">
        <f t="shared" si="12"/>
        <v/>
      </c>
      <c r="HN7" s="395" t="str">
        <f t="shared" si="12"/>
        <v/>
      </c>
      <c r="HO7" s="395" t="str">
        <f t="shared" si="12"/>
        <v/>
      </c>
      <c r="HP7" s="395" t="str">
        <f t="shared" si="12"/>
        <v/>
      </c>
      <c r="HQ7" s="395" t="str">
        <f t="shared" si="12"/>
        <v/>
      </c>
      <c r="HR7" s="395" t="str">
        <f t="shared" si="12"/>
        <v/>
      </c>
      <c r="HS7" s="395" t="str">
        <f>IF(R19="","",R19)</f>
        <v/>
      </c>
      <c r="HT7" s="395" t="str">
        <f t="shared" ref="HT7:IB7" si="13">IF(S19="","",S19)</f>
        <v/>
      </c>
      <c r="HU7" s="395" t="str">
        <f t="shared" si="13"/>
        <v/>
      </c>
      <c r="HV7" s="395" t="str">
        <f t="shared" si="13"/>
        <v/>
      </c>
      <c r="HW7" s="395" t="str">
        <f t="shared" si="13"/>
        <v/>
      </c>
      <c r="HX7" s="395" t="str">
        <f t="shared" si="13"/>
        <v/>
      </c>
      <c r="HY7" s="395" t="str">
        <f t="shared" si="13"/>
        <v/>
      </c>
      <c r="HZ7" s="395" t="str">
        <f t="shared" si="13"/>
        <v/>
      </c>
      <c r="IA7" s="395" t="str">
        <f t="shared" si="13"/>
        <v/>
      </c>
      <c r="IB7" s="395" t="str">
        <f t="shared" si="13"/>
        <v/>
      </c>
      <c r="IC7" s="395" t="str">
        <f>IF(R20="","",R20)</f>
        <v/>
      </c>
      <c r="ID7" s="395" t="str">
        <f t="shared" ref="ID7:IL7" si="14">IF(S20="","",S20)</f>
        <v/>
      </c>
      <c r="IE7" s="395" t="str">
        <f t="shared" si="14"/>
        <v/>
      </c>
      <c r="IF7" s="395" t="str">
        <f t="shared" si="14"/>
        <v/>
      </c>
      <c r="IG7" s="395" t="str">
        <f t="shared" si="14"/>
        <v/>
      </c>
      <c r="IH7" s="395" t="str">
        <f t="shared" si="14"/>
        <v/>
      </c>
      <c r="II7" s="395" t="str">
        <f t="shared" si="14"/>
        <v/>
      </c>
      <c r="IJ7" s="395" t="str">
        <f t="shared" si="14"/>
        <v/>
      </c>
      <c r="IK7" s="395" t="str">
        <f t="shared" si="14"/>
        <v/>
      </c>
      <c r="IL7" s="395" t="str">
        <f t="shared" si="14"/>
        <v/>
      </c>
      <c r="IM7" s="395" t="str">
        <f>IF(R21="","",R21)</f>
        <v/>
      </c>
      <c r="IN7" s="395" t="str">
        <f t="shared" ref="IN7:IV7" si="15">IF(S21="","",S21)</f>
        <v/>
      </c>
      <c r="IO7" s="395" t="str">
        <f t="shared" si="15"/>
        <v/>
      </c>
      <c r="IP7" s="395" t="str">
        <f t="shared" si="15"/>
        <v/>
      </c>
      <c r="IQ7" s="395" t="str">
        <f t="shared" si="15"/>
        <v/>
      </c>
      <c r="IR7" s="395" t="str">
        <f t="shared" si="15"/>
        <v/>
      </c>
      <c r="IS7" s="395" t="str">
        <f t="shared" si="15"/>
        <v/>
      </c>
      <c r="IT7" s="395" t="str">
        <f t="shared" si="15"/>
        <v/>
      </c>
      <c r="IU7" s="395" t="str">
        <f t="shared" si="15"/>
        <v/>
      </c>
      <c r="IV7" s="395" t="str">
        <f t="shared" si="15"/>
        <v/>
      </c>
      <c r="IW7" s="395" t="str">
        <f>IF(R22="","",R22)</f>
        <v/>
      </c>
      <c r="IX7" s="395" t="str">
        <f t="shared" ref="IX7:JF7" si="16">IF(S22="","",S22)</f>
        <v/>
      </c>
      <c r="IY7" s="395" t="str">
        <f t="shared" si="16"/>
        <v/>
      </c>
      <c r="IZ7" s="395" t="str">
        <f t="shared" si="16"/>
        <v/>
      </c>
      <c r="JA7" s="395" t="str">
        <f t="shared" si="16"/>
        <v/>
      </c>
      <c r="JB7" s="395" t="str">
        <f t="shared" si="16"/>
        <v/>
      </c>
      <c r="JC7" s="395" t="str">
        <f t="shared" si="16"/>
        <v/>
      </c>
      <c r="JD7" s="395" t="str">
        <f t="shared" si="16"/>
        <v/>
      </c>
      <c r="JE7" s="395" t="str">
        <f t="shared" si="16"/>
        <v/>
      </c>
      <c r="JF7" s="395" t="str">
        <f t="shared" si="16"/>
        <v/>
      </c>
      <c r="JG7" s="395" t="str">
        <f>IF(R23="","",R23)</f>
        <v/>
      </c>
      <c r="JH7" s="395" t="str">
        <f t="shared" ref="JH7:JP7" si="17">IF(S23="","",S23)</f>
        <v/>
      </c>
      <c r="JI7" s="395" t="str">
        <f t="shared" si="17"/>
        <v/>
      </c>
      <c r="JJ7" s="395" t="str">
        <f t="shared" si="17"/>
        <v/>
      </c>
      <c r="JK7" s="395" t="str">
        <f t="shared" si="17"/>
        <v/>
      </c>
      <c r="JL7" s="395" t="str">
        <f t="shared" si="17"/>
        <v/>
      </c>
      <c r="JM7" s="395" t="str">
        <f t="shared" si="17"/>
        <v/>
      </c>
      <c r="JN7" s="395" t="str">
        <f t="shared" si="17"/>
        <v/>
      </c>
      <c r="JO7" s="395" t="str">
        <f t="shared" si="17"/>
        <v/>
      </c>
      <c r="JP7" s="395" t="str">
        <f t="shared" si="17"/>
        <v/>
      </c>
      <c r="JQ7" s="395" t="str">
        <f>IF(R24="","",R24)</f>
        <v/>
      </c>
      <c r="JR7" s="395" t="str">
        <f t="shared" ref="JR7:JZ7" si="18">IF(S24="","",S24)</f>
        <v/>
      </c>
      <c r="JS7" s="395" t="str">
        <f t="shared" si="18"/>
        <v/>
      </c>
      <c r="JT7" s="395" t="str">
        <f t="shared" si="18"/>
        <v/>
      </c>
      <c r="JU7" s="395" t="str">
        <f t="shared" si="18"/>
        <v/>
      </c>
      <c r="JV7" s="395" t="str">
        <f t="shared" si="18"/>
        <v/>
      </c>
      <c r="JW7" s="395" t="str">
        <f t="shared" si="18"/>
        <v/>
      </c>
      <c r="JX7" s="395" t="str">
        <f t="shared" si="18"/>
        <v/>
      </c>
      <c r="JY7" s="395" t="str">
        <f t="shared" si="18"/>
        <v/>
      </c>
      <c r="JZ7" s="395" t="str">
        <f t="shared" si="18"/>
        <v/>
      </c>
      <c r="KA7" s="395" t="str">
        <f>IF(R25="","",R25)</f>
        <v/>
      </c>
      <c r="KB7" s="395" t="str">
        <f t="shared" ref="KB7:KJ7" si="19">IF(S25="","",S25)</f>
        <v/>
      </c>
      <c r="KC7" s="395" t="str">
        <f t="shared" si="19"/>
        <v/>
      </c>
      <c r="KD7" s="395" t="str">
        <f t="shared" si="19"/>
        <v/>
      </c>
      <c r="KE7" s="395" t="str">
        <f t="shared" si="19"/>
        <v/>
      </c>
      <c r="KF7" s="395" t="str">
        <f t="shared" si="19"/>
        <v/>
      </c>
      <c r="KG7" s="395" t="str">
        <f t="shared" si="19"/>
        <v/>
      </c>
      <c r="KH7" s="395" t="str">
        <f t="shared" si="19"/>
        <v/>
      </c>
      <c r="KI7" s="395" t="str">
        <f t="shared" si="19"/>
        <v/>
      </c>
      <c r="KJ7" s="395" t="str">
        <f t="shared" si="19"/>
        <v/>
      </c>
      <c r="KK7" s="395" t="str">
        <f>IF(R26="","",R26)</f>
        <v/>
      </c>
      <c r="KL7" s="395" t="str">
        <f t="shared" ref="KL7:KT7" si="20">IF(S26="","",S26)</f>
        <v/>
      </c>
      <c r="KM7" s="395" t="str">
        <f t="shared" si="20"/>
        <v/>
      </c>
      <c r="KN7" s="395" t="str">
        <f t="shared" si="20"/>
        <v/>
      </c>
      <c r="KO7" s="395" t="str">
        <f t="shared" si="20"/>
        <v/>
      </c>
      <c r="KP7" s="395" t="str">
        <f t="shared" si="20"/>
        <v/>
      </c>
      <c r="KQ7" s="395" t="str">
        <f t="shared" si="20"/>
        <v/>
      </c>
      <c r="KR7" s="395" t="str">
        <f t="shared" si="20"/>
        <v/>
      </c>
      <c r="KS7" s="395" t="str">
        <f t="shared" si="20"/>
        <v/>
      </c>
      <c r="KT7" s="395" t="str">
        <f t="shared" si="20"/>
        <v/>
      </c>
      <c r="KU7" s="395" t="str">
        <f>IF(R27="","",R27)</f>
        <v/>
      </c>
      <c r="KV7" s="395" t="str">
        <f t="shared" ref="KV7:LD7" si="21">IF(S27="","",S27)</f>
        <v/>
      </c>
      <c r="KW7" s="395" t="str">
        <f t="shared" si="21"/>
        <v/>
      </c>
      <c r="KX7" s="395" t="str">
        <f t="shared" si="21"/>
        <v/>
      </c>
      <c r="KY7" s="395" t="str">
        <f t="shared" si="21"/>
        <v/>
      </c>
      <c r="KZ7" s="395" t="str">
        <f t="shared" si="21"/>
        <v/>
      </c>
      <c r="LA7" s="395" t="str">
        <f t="shared" si="21"/>
        <v/>
      </c>
      <c r="LB7" s="395" t="str">
        <f t="shared" si="21"/>
        <v/>
      </c>
      <c r="LC7" s="395" t="str">
        <f t="shared" si="21"/>
        <v/>
      </c>
      <c r="LD7" s="395" t="str">
        <f t="shared" si="21"/>
        <v/>
      </c>
      <c r="LE7" s="395" t="str">
        <f>IF(R28="","",R28)</f>
        <v/>
      </c>
      <c r="LF7" s="395" t="str">
        <f t="shared" ref="LF7:LN7" si="22">IF(S28="","",S28)</f>
        <v/>
      </c>
      <c r="LG7" s="395" t="str">
        <f t="shared" si="22"/>
        <v/>
      </c>
      <c r="LH7" s="395" t="str">
        <f t="shared" si="22"/>
        <v/>
      </c>
      <c r="LI7" s="395" t="str">
        <f t="shared" si="22"/>
        <v/>
      </c>
      <c r="LJ7" s="395" t="str">
        <f t="shared" si="22"/>
        <v/>
      </c>
      <c r="LK7" s="395" t="str">
        <f t="shared" si="22"/>
        <v/>
      </c>
      <c r="LL7" s="395" t="str">
        <f t="shared" si="22"/>
        <v/>
      </c>
      <c r="LM7" s="395" t="str">
        <f t="shared" si="22"/>
        <v/>
      </c>
      <c r="LN7" s="395" t="str">
        <f t="shared" si="22"/>
        <v/>
      </c>
      <c r="LO7" s="395" t="str">
        <f>IF(R29="","",R29)</f>
        <v/>
      </c>
      <c r="LP7" s="395" t="str">
        <f t="shared" ref="LP7:LX7" si="23">IF(S29="","",S29)</f>
        <v/>
      </c>
      <c r="LQ7" s="395" t="str">
        <f t="shared" si="23"/>
        <v/>
      </c>
      <c r="LR7" s="395" t="str">
        <f t="shared" si="23"/>
        <v/>
      </c>
      <c r="LS7" s="395" t="str">
        <f t="shared" si="23"/>
        <v/>
      </c>
      <c r="LT7" s="395" t="str">
        <f t="shared" si="23"/>
        <v/>
      </c>
      <c r="LU7" s="395" t="str">
        <f t="shared" si="23"/>
        <v/>
      </c>
      <c r="LV7" s="395" t="str">
        <f t="shared" si="23"/>
        <v/>
      </c>
      <c r="LW7" s="395" t="str">
        <f t="shared" si="23"/>
        <v/>
      </c>
      <c r="LX7" s="395" t="str">
        <f t="shared" si="23"/>
        <v/>
      </c>
      <c r="LY7" s="395" t="str">
        <f>IF(R30="","",R30)</f>
        <v/>
      </c>
      <c r="LZ7" s="395" t="str">
        <f t="shared" ref="LZ7:MH7" si="24">IF(S30="","",S30)</f>
        <v/>
      </c>
      <c r="MA7" s="395" t="str">
        <f t="shared" si="24"/>
        <v/>
      </c>
      <c r="MB7" s="395" t="str">
        <f t="shared" si="24"/>
        <v/>
      </c>
      <c r="MC7" s="395" t="str">
        <f t="shared" si="24"/>
        <v/>
      </c>
      <c r="MD7" s="395" t="str">
        <f t="shared" si="24"/>
        <v/>
      </c>
      <c r="ME7" s="395" t="str">
        <f t="shared" si="24"/>
        <v/>
      </c>
      <c r="MF7" s="395" t="str">
        <f t="shared" si="24"/>
        <v/>
      </c>
      <c r="MG7" s="395" t="str">
        <f t="shared" si="24"/>
        <v/>
      </c>
      <c r="MH7" s="395" t="str">
        <f t="shared" si="24"/>
        <v/>
      </c>
      <c r="MI7" s="395" t="str">
        <f>IF(R31="","",R31)</f>
        <v/>
      </c>
      <c r="MJ7" s="395" t="str">
        <f t="shared" ref="MJ7:MR7" si="25">IF(S31="","",S31)</f>
        <v/>
      </c>
      <c r="MK7" s="395" t="str">
        <f t="shared" si="25"/>
        <v/>
      </c>
      <c r="ML7" s="395" t="str">
        <f t="shared" si="25"/>
        <v/>
      </c>
      <c r="MM7" s="395" t="str">
        <f t="shared" si="25"/>
        <v/>
      </c>
      <c r="MN7" s="395" t="str">
        <f t="shared" si="25"/>
        <v/>
      </c>
      <c r="MO7" s="395" t="str">
        <f t="shared" si="25"/>
        <v/>
      </c>
      <c r="MP7" s="395" t="str">
        <f t="shared" si="25"/>
        <v/>
      </c>
      <c r="MQ7" s="395" t="str">
        <f t="shared" si="25"/>
        <v/>
      </c>
      <c r="MR7" s="395" t="str">
        <f t="shared" si="25"/>
        <v/>
      </c>
      <c r="MS7" s="395" t="str">
        <f>IF(R32="","",R32)</f>
        <v/>
      </c>
      <c r="MT7" s="395" t="str">
        <f t="shared" ref="MT7:NB7" si="26">IF(S32="","",S32)</f>
        <v/>
      </c>
      <c r="MU7" s="395" t="str">
        <f t="shared" si="26"/>
        <v/>
      </c>
      <c r="MV7" s="395" t="str">
        <f t="shared" si="26"/>
        <v/>
      </c>
      <c r="MW7" s="395" t="str">
        <f t="shared" si="26"/>
        <v/>
      </c>
      <c r="MX7" s="395" t="str">
        <f t="shared" si="26"/>
        <v/>
      </c>
      <c r="MY7" s="395" t="str">
        <f t="shared" si="26"/>
        <v/>
      </c>
      <c r="MZ7" s="395" t="str">
        <f t="shared" si="26"/>
        <v/>
      </c>
      <c r="NA7" s="395" t="str">
        <f t="shared" si="26"/>
        <v/>
      </c>
      <c r="NB7" s="395" t="str">
        <f t="shared" si="26"/>
        <v/>
      </c>
      <c r="NC7" s="395" t="str">
        <f>IF(R33="","",R33)</f>
        <v/>
      </c>
      <c r="ND7" s="395" t="str">
        <f t="shared" ref="ND7:NL7" si="27">IF(S33="","",S33)</f>
        <v/>
      </c>
      <c r="NE7" s="395" t="str">
        <f t="shared" si="27"/>
        <v/>
      </c>
      <c r="NF7" s="395" t="str">
        <f t="shared" si="27"/>
        <v/>
      </c>
      <c r="NG7" s="395" t="str">
        <f t="shared" si="27"/>
        <v/>
      </c>
      <c r="NH7" s="395" t="str">
        <f t="shared" si="27"/>
        <v/>
      </c>
      <c r="NI7" s="395" t="str">
        <f t="shared" si="27"/>
        <v/>
      </c>
      <c r="NJ7" s="395" t="str">
        <f t="shared" si="27"/>
        <v/>
      </c>
      <c r="NK7" s="395" t="str">
        <f t="shared" si="27"/>
        <v/>
      </c>
      <c r="NL7" s="395" t="str">
        <f t="shared" si="27"/>
        <v/>
      </c>
      <c r="NM7" s="395" t="str">
        <f>IF(R34="","",R34)</f>
        <v/>
      </c>
      <c r="NN7" s="395" t="str">
        <f t="shared" ref="NN7:NV7" si="28">IF(S34="","",S34)</f>
        <v/>
      </c>
      <c r="NO7" s="395" t="str">
        <f t="shared" si="28"/>
        <v/>
      </c>
      <c r="NP7" s="395" t="str">
        <f t="shared" si="28"/>
        <v/>
      </c>
      <c r="NQ7" s="395" t="str">
        <f t="shared" si="28"/>
        <v/>
      </c>
      <c r="NR7" s="395" t="str">
        <f t="shared" si="28"/>
        <v/>
      </c>
      <c r="NS7" s="395" t="str">
        <f t="shared" si="28"/>
        <v/>
      </c>
      <c r="NT7" s="395" t="str">
        <f t="shared" si="28"/>
        <v/>
      </c>
      <c r="NU7" s="395" t="str">
        <f t="shared" si="28"/>
        <v/>
      </c>
      <c r="NV7" s="395" t="str">
        <f t="shared" si="28"/>
        <v/>
      </c>
      <c r="NW7" s="395" t="str">
        <f>IF(R35="","",R35)</f>
        <v/>
      </c>
      <c r="NX7" s="395" t="str">
        <f t="shared" ref="NX7:OF7" si="29">IF(S35="","",S35)</f>
        <v/>
      </c>
      <c r="NY7" s="395" t="str">
        <f t="shared" si="29"/>
        <v/>
      </c>
      <c r="NZ7" s="395" t="str">
        <f t="shared" si="29"/>
        <v/>
      </c>
      <c r="OA7" s="395" t="str">
        <f t="shared" si="29"/>
        <v/>
      </c>
      <c r="OB7" s="395" t="str">
        <f t="shared" si="29"/>
        <v/>
      </c>
      <c r="OC7" s="395" t="str">
        <f t="shared" si="29"/>
        <v/>
      </c>
      <c r="OD7" s="395" t="str">
        <f t="shared" si="29"/>
        <v/>
      </c>
      <c r="OE7" s="395" t="str">
        <f t="shared" si="29"/>
        <v/>
      </c>
      <c r="OF7" s="395" t="str">
        <f t="shared" si="29"/>
        <v/>
      </c>
      <c r="OG7" s="395" t="str">
        <f>IF(R36="","",R36)</f>
        <v/>
      </c>
      <c r="OH7" s="395" t="str">
        <f t="shared" ref="OH7:OP7" si="30">IF(S36="","",S36)</f>
        <v/>
      </c>
      <c r="OI7" s="395" t="str">
        <f t="shared" si="30"/>
        <v/>
      </c>
      <c r="OJ7" s="395" t="str">
        <f t="shared" si="30"/>
        <v/>
      </c>
      <c r="OK7" s="395" t="str">
        <f t="shared" si="30"/>
        <v/>
      </c>
      <c r="OL7" s="395" t="str">
        <f t="shared" si="30"/>
        <v/>
      </c>
      <c r="OM7" s="395" t="str">
        <f t="shared" si="30"/>
        <v/>
      </c>
      <c r="ON7" s="395" t="str">
        <f t="shared" si="30"/>
        <v/>
      </c>
      <c r="OO7" s="395" t="str">
        <f t="shared" si="30"/>
        <v/>
      </c>
      <c r="OP7" s="395" t="str">
        <f t="shared" si="30"/>
        <v/>
      </c>
      <c r="OQ7" s="433"/>
      <c r="OR7" s="433"/>
      <c r="OS7" s="433"/>
      <c r="OT7" s="433"/>
      <c r="OU7" s="433"/>
      <c r="OV7" s="433"/>
      <c r="OW7" s="433"/>
      <c r="OX7" s="433"/>
      <c r="OY7" s="433"/>
      <c r="OZ7" s="433"/>
      <c r="PA7" s="433"/>
      <c r="PB7" s="433"/>
      <c r="PC7" s="433"/>
      <c r="PD7" s="433"/>
      <c r="PE7" s="433"/>
      <c r="PF7" s="433"/>
      <c r="PG7" s="433"/>
      <c r="PH7" s="433"/>
      <c r="PI7" s="433"/>
      <c r="PJ7" s="433"/>
      <c r="PK7" s="433"/>
      <c r="PL7" s="433"/>
      <c r="PM7" s="433"/>
      <c r="PN7" s="433"/>
      <c r="PO7" s="433"/>
      <c r="PP7" s="433"/>
      <c r="PQ7" s="433"/>
      <c r="PR7" s="433"/>
      <c r="PS7" s="433"/>
      <c r="PT7" s="433"/>
      <c r="PU7" s="433"/>
    </row>
    <row r="8" spans="1:437" ht="15" customHeight="1" x14ac:dyDescent="0.2">
      <c r="A8" s="37"/>
      <c r="B8" s="41"/>
      <c r="C8" s="37"/>
      <c r="E8" s="1199" t="str">
        <f>IF(AND(COUNTA(E7:J7)&lt;&gt;0,K7&lt;&gt;""),"「ｇ」選択時は複数選択不可↑","")</f>
        <v/>
      </c>
      <c r="F8" s="1199"/>
      <c r="G8" s="1199"/>
      <c r="H8" s="1199"/>
      <c r="I8" s="1199"/>
      <c r="J8" s="1199"/>
      <c r="K8" s="1199"/>
      <c r="L8" s="172"/>
      <c r="O8" s="1179"/>
      <c r="P8" s="1195"/>
      <c r="Q8" s="310" t="s">
        <v>1997</v>
      </c>
      <c r="R8" s="251"/>
      <c r="S8" s="182"/>
      <c r="T8" s="245"/>
      <c r="U8" s="314"/>
      <c r="V8" s="251"/>
      <c r="W8" s="182"/>
      <c r="X8" s="245"/>
      <c r="Y8" s="315"/>
      <c r="Z8" s="316"/>
      <c r="AA8" s="53"/>
      <c r="DC8" s="414"/>
      <c r="DD8" s="414"/>
      <c r="DE8" s="414"/>
      <c r="DF8" s="414"/>
      <c r="DG8" s="414"/>
      <c r="DH8" s="414"/>
      <c r="DI8" s="414"/>
      <c r="DJ8" s="414"/>
      <c r="DK8" s="414"/>
      <c r="DL8" s="414"/>
      <c r="DM8" s="414"/>
      <c r="DN8" s="414"/>
      <c r="DO8" s="414"/>
      <c r="DP8" s="414"/>
      <c r="DQ8" s="414"/>
      <c r="DR8" s="414"/>
      <c r="DS8" s="414"/>
      <c r="DT8" s="414"/>
      <c r="DU8" s="414"/>
      <c r="DV8" s="414"/>
      <c r="DW8" s="414"/>
      <c r="DX8" s="414"/>
      <c r="DY8" s="414"/>
      <c r="DZ8" s="414"/>
      <c r="EA8" s="414"/>
      <c r="EB8" s="414"/>
      <c r="EC8" s="414"/>
      <c r="ED8" s="414"/>
      <c r="EE8" s="414"/>
      <c r="EF8" s="414"/>
      <c r="EG8" s="414"/>
      <c r="EH8" s="414"/>
      <c r="EI8" s="414"/>
      <c r="EJ8" s="414"/>
      <c r="EK8" s="414"/>
      <c r="EL8" s="414"/>
      <c r="EM8" s="414"/>
      <c r="EN8" s="414"/>
      <c r="EO8" s="414"/>
      <c r="EP8" s="414"/>
      <c r="EQ8" s="414"/>
      <c r="ER8" s="414"/>
      <c r="ES8" s="414"/>
      <c r="ET8" s="414"/>
      <c r="EU8" s="414"/>
      <c r="EV8" s="414"/>
      <c r="EW8" s="414"/>
      <c r="EX8" s="414"/>
      <c r="EY8" s="414"/>
      <c r="EZ8" s="414"/>
      <c r="FA8" s="414"/>
      <c r="FB8" s="414"/>
      <c r="FC8" s="414"/>
      <c r="FD8" s="414"/>
      <c r="FE8" s="414"/>
      <c r="FF8" s="414"/>
      <c r="FG8" s="414"/>
      <c r="FH8" s="414"/>
      <c r="FI8" s="414"/>
      <c r="FJ8" s="414"/>
      <c r="FK8" s="414"/>
      <c r="FL8" s="414"/>
      <c r="FM8" s="414"/>
      <c r="FN8" s="414"/>
      <c r="FO8" s="414"/>
      <c r="FP8" s="414"/>
      <c r="FQ8" s="414"/>
      <c r="FR8" s="414"/>
      <c r="FS8" s="414"/>
      <c r="FT8" s="414"/>
      <c r="FU8" s="414"/>
      <c r="FV8" s="414"/>
      <c r="FW8" s="414"/>
      <c r="FX8" s="414"/>
      <c r="FY8" s="414"/>
      <c r="FZ8" s="414"/>
      <c r="GA8" s="414"/>
      <c r="GB8" s="414"/>
      <c r="GC8" s="414"/>
      <c r="GD8" s="414"/>
      <c r="GE8" s="414"/>
      <c r="GF8" s="414"/>
      <c r="GG8" s="414"/>
      <c r="GH8" s="414"/>
      <c r="GI8" s="414"/>
      <c r="GJ8" s="414"/>
      <c r="GK8" s="414"/>
      <c r="GL8" s="414"/>
      <c r="GM8" s="414"/>
      <c r="GN8" s="414"/>
      <c r="GO8" s="414"/>
      <c r="GP8" s="414"/>
      <c r="GQ8" s="414"/>
      <c r="GR8" s="414"/>
      <c r="GS8" s="414"/>
      <c r="GT8" s="414"/>
      <c r="GU8" s="414"/>
      <c r="GV8" s="414"/>
      <c r="GW8" s="414"/>
      <c r="GX8" s="414"/>
      <c r="GY8" s="414"/>
      <c r="GZ8" s="414"/>
      <c r="HA8" s="414"/>
      <c r="HB8" s="414"/>
      <c r="HC8" s="414"/>
      <c r="HD8" s="414"/>
      <c r="HE8" s="414"/>
      <c r="HF8" s="414"/>
      <c r="HG8" s="414"/>
      <c r="HH8" s="414"/>
      <c r="HI8" s="414"/>
      <c r="HJ8" s="414"/>
      <c r="HK8" s="414"/>
      <c r="HL8" s="414"/>
      <c r="HM8" s="414"/>
      <c r="HN8" s="414"/>
      <c r="HO8" s="414"/>
      <c r="HP8" s="414"/>
      <c r="HQ8" s="414"/>
      <c r="HR8" s="414"/>
      <c r="HS8" s="414"/>
      <c r="HT8" s="414"/>
      <c r="HU8" s="414"/>
      <c r="HV8" s="414"/>
      <c r="HW8" s="414"/>
      <c r="HX8" s="414"/>
      <c r="HY8" s="414"/>
      <c r="HZ8" s="414"/>
      <c r="IA8" s="414"/>
      <c r="IB8" s="414"/>
      <c r="IC8" s="414"/>
      <c r="ID8" s="414"/>
      <c r="IE8" s="414"/>
      <c r="IF8" s="414"/>
      <c r="IG8" s="414"/>
      <c r="IH8" s="414"/>
      <c r="II8" s="414"/>
      <c r="IJ8" s="414"/>
      <c r="IK8" s="414"/>
      <c r="IL8" s="414"/>
      <c r="IM8" s="414"/>
      <c r="IN8" s="414"/>
      <c r="IO8" s="414"/>
      <c r="IP8" s="414"/>
      <c r="IQ8" s="414"/>
      <c r="IR8" s="414"/>
      <c r="IS8" s="414"/>
      <c r="IT8" s="414"/>
      <c r="IU8" s="414"/>
      <c r="IV8" s="414"/>
      <c r="IW8" s="414"/>
      <c r="IX8" s="414"/>
      <c r="IY8" s="414"/>
      <c r="IZ8" s="414"/>
      <c r="JA8" s="414"/>
      <c r="JB8" s="414"/>
      <c r="JC8" s="414"/>
      <c r="JD8" s="414"/>
      <c r="JE8" s="414"/>
      <c r="JF8" s="414"/>
      <c r="JG8" s="414"/>
      <c r="JH8" s="414"/>
      <c r="JI8" s="414"/>
      <c r="JJ8" s="414"/>
      <c r="JK8" s="414"/>
      <c r="JL8" s="414"/>
      <c r="JM8" s="414"/>
      <c r="JN8" s="414"/>
      <c r="JO8" s="414"/>
      <c r="JP8" s="414"/>
      <c r="JQ8" s="414"/>
      <c r="JR8" s="414"/>
      <c r="JS8" s="414"/>
      <c r="JT8" s="414"/>
      <c r="JU8" s="414"/>
      <c r="JV8" s="414"/>
      <c r="JW8" s="414"/>
      <c r="JX8" s="414"/>
      <c r="JY8" s="414"/>
      <c r="JZ8" s="414"/>
      <c r="KA8" s="414"/>
      <c r="KB8" s="414"/>
      <c r="KC8" s="414"/>
      <c r="KD8" s="414"/>
      <c r="KE8" s="414"/>
      <c r="KF8" s="414"/>
      <c r="KG8" s="414"/>
      <c r="KH8" s="414"/>
      <c r="KI8" s="414"/>
      <c r="KJ8" s="414"/>
      <c r="KK8" s="414"/>
      <c r="KL8" s="414"/>
      <c r="KM8" s="414"/>
      <c r="KN8" s="414"/>
      <c r="KO8" s="414"/>
      <c r="KP8" s="414"/>
      <c r="KQ8" s="414"/>
      <c r="KR8" s="414"/>
      <c r="KS8" s="414"/>
      <c r="KT8" s="414"/>
      <c r="KU8" s="414"/>
      <c r="KV8" s="414"/>
      <c r="KW8" s="414"/>
      <c r="KX8" s="414"/>
      <c r="KY8" s="414"/>
      <c r="KZ8" s="414"/>
      <c r="LA8" s="414"/>
      <c r="LB8" s="414"/>
      <c r="LC8" s="414"/>
      <c r="LD8" s="414"/>
      <c r="LE8" s="414"/>
      <c r="LF8" s="414"/>
      <c r="LG8" s="414"/>
      <c r="LH8" s="414"/>
      <c r="LI8" s="414"/>
      <c r="LJ8" s="414"/>
      <c r="LK8" s="414"/>
      <c r="LL8" s="414"/>
      <c r="LM8" s="414"/>
      <c r="LN8" s="414"/>
      <c r="LO8" s="414"/>
      <c r="LP8" s="414"/>
      <c r="LQ8" s="414"/>
      <c r="LR8" s="414"/>
      <c r="LS8" s="414"/>
      <c r="LT8" s="414"/>
      <c r="LU8" s="414"/>
      <c r="LV8" s="414"/>
      <c r="LW8" s="414"/>
      <c r="LX8" s="414"/>
      <c r="LY8" s="414"/>
      <c r="LZ8" s="414"/>
      <c r="MA8" s="414"/>
      <c r="MB8" s="414"/>
      <c r="MC8" s="414"/>
      <c r="MD8" s="414"/>
      <c r="ME8" s="414"/>
      <c r="MF8" s="414"/>
      <c r="MG8" s="414"/>
      <c r="MH8" s="414"/>
      <c r="MI8" s="414"/>
      <c r="MJ8" s="414"/>
      <c r="MK8" s="414"/>
      <c r="ML8" s="414"/>
      <c r="MM8" s="414"/>
      <c r="MN8" s="414"/>
      <c r="MO8" s="414"/>
      <c r="MP8" s="414"/>
      <c r="MQ8" s="414"/>
      <c r="MR8" s="414"/>
      <c r="MS8" s="414"/>
      <c r="MT8" s="414"/>
      <c r="MU8" s="414"/>
      <c r="MV8" s="414"/>
      <c r="MW8" s="414"/>
      <c r="MX8" s="414"/>
      <c r="MY8" s="414"/>
      <c r="MZ8" s="414"/>
      <c r="NA8" s="414"/>
      <c r="NB8" s="414"/>
      <c r="NC8" s="414"/>
      <c r="ND8" s="414"/>
      <c r="NE8" s="414"/>
      <c r="NF8" s="414"/>
      <c r="NG8" s="414"/>
      <c r="NH8" s="414"/>
      <c r="NI8" s="414"/>
      <c r="NJ8" s="414"/>
      <c r="NK8" s="414"/>
      <c r="NL8" s="414"/>
      <c r="NM8" s="414"/>
      <c r="NN8" s="414"/>
      <c r="NO8" s="414"/>
      <c r="NP8" s="414"/>
      <c r="NQ8" s="414"/>
      <c r="NR8" s="414"/>
      <c r="NS8" s="414"/>
      <c r="NT8" s="414"/>
      <c r="NU8" s="414"/>
      <c r="NV8" s="414"/>
      <c r="NW8" s="414"/>
      <c r="NX8" s="414"/>
      <c r="NY8" s="414"/>
      <c r="NZ8" s="414"/>
      <c r="OA8" s="414"/>
      <c r="OB8" s="414"/>
      <c r="OC8" s="414"/>
      <c r="OD8" s="414"/>
      <c r="OE8" s="414"/>
      <c r="OF8" s="414"/>
      <c r="OG8" s="414"/>
      <c r="OH8" s="414"/>
      <c r="OI8" s="414"/>
      <c r="OJ8" s="414"/>
      <c r="OK8" s="414"/>
      <c r="OL8" s="414"/>
      <c r="OM8" s="414"/>
      <c r="ON8" s="414"/>
      <c r="OO8" s="414"/>
      <c r="OP8" s="414"/>
      <c r="OQ8" s="433"/>
      <c r="OR8" s="433"/>
      <c r="OS8" s="433"/>
      <c r="OT8" s="433"/>
      <c r="OU8" s="433"/>
      <c r="OV8" s="433"/>
      <c r="OW8" s="433"/>
      <c r="OX8" s="433"/>
      <c r="OY8" s="433"/>
      <c r="OZ8" s="433"/>
      <c r="PA8" s="433"/>
      <c r="PB8" s="433"/>
      <c r="PC8" s="433"/>
      <c r="PD8" s="433"/>
      <c r="PE8" s="433"/>
      <c r="PF8" s="433"/>
      <c r="PG8" s="433"/>
      <c r="PH8" s="433"/>
      <c r="PI8" s="433"/>
      <c r="PJ8" s="433"/>
      <c r="PK8" s="433"/>
      <c r="PL8" s="433"/>
      <c r="PM8" s="433"/>
      <c r="PN8" s="433"/>
      <c r="PO8" s="433"/>
      <c r="PP8" s="433"/>
      <c r="PQ8" s="433"/>
      <c r="PR8" s="433"/>
      <c r="PS8" s="433"/>
      <c r="PT8" s="433"/>
      <c r="PU8" s="433"/>
    </row>
    <row r="9" spans="1:437" ht="15" customHeight="1" x14ac:dyDescent="0.2">
      <c r="A9" s="37"/>
      <c r="B9" s="37"/>
      <c r="C9" s="37"/>
      <c r="O9" s="1179"/>
      <c r="P9" s="1195"/>
      <c r="Q9" s="310" t="s">
        <v>1998</v>
      </c>
      <c r="R9" s="251"/>
      <c r="S9" s="182"/>
      <c r="T9" s="245"/>
      <c r="U9" s="314"/>
      <c r="V9" s="251"/>
      <c r="W9" s="182"/>
      <c r="X9" s="245"/>
      <c r="Y9" s="315"/>
      <c r="Z9" s="316"/>
      <c r="AA9" s="53"/>
      <c r="DC9" s="414"/>
      <c r="DD9" s="414"/>
      <c r="DE9" s="414"/>
      <c r="DF9" s="414"/>
      <c r="DG9" s="414"/>
      <c r="DH9" s="414"/>
      <c r="DI9" s="414"/>
      <c r="DJ9" s="414"/>
      <c r="DK9" s="414"/>
      <c r="DL9" s="414"/>
      <c r="DM9" s="414"/>
      <c r="DN9" s="414"/>
      <c r="DO9" s="414"/>
      <c r="DP9" s="414"/>
      <c r="DQ9" s="414"/>
      <c r="DR9" s="414"/>
      <c r="DS9" s="414"/>
      <c r="DT9" s="414"/>
      <c r="DU9" s="414"/>
      <c r="DV9" s="414"/>
      <c r="DW9" s="414"/>
      <c r="DX9" s="414"/>
      <c r="DY9" s="414"/>
      <c r="DZ9" s="414"/>
      <c r="EA9" s="414"/>
      <c r="EB9" s="414"/>
      <c r="EC9" s="414"/>
      <c r="ED9" s="414"/>
      <c r="EE9" s="414"/>
      <c r="EF9" s="414"/>
      <c r="EG9" s="414"/>
      <c r="EH9" s="414"/>
      <c r="EI9" s="414"/>
      <c r="EJ9" s="414"/>
      <c r="EK9" s="414"/>
      <c r="EL9" s="414"/>
      <c r="EM9" s="414"/>
      <c r="EN9" s="414"/>
      <c r="EO9" s="414"/>
      <c r="EP9" s="414"/>
      <c r="EQ9" s="414"/>
      <c r="ER9" s="414"/>
      <c r="ES9" s="414"/>
      <c r="ET9" s="414"/>
      <c r="EU9" s="414"/>
      <c r="EV9" s="414"/>
      <c r="EW9" s="414"/>
      <c r="EX9" s="414"/>
      <c r="EY9" s="414"/>
      <c r="EZ9" s="414"/>
      <c r="FA9" s="414"/>
      <c r="FB9" s="414"/>
      <c r="FC9" s="414"/>
      <c r="FD9" s="414"/>
      <c r="FE9" s="414"/>
      <c r="FF9" s="414"/>
      <c r="FG9" s="414"/>
      <c r="FH9" s="414"/>
      <c r="FI9" s="414"/>
      <c r="FJ9" s="414"/>
      <c r="FK9" s="414"/>
      <c r="FL9" s="414"/>
      <c r="FM9" s="414"/>
      <c r="FN9" s="414"/>
      <c r="FO9" s="414"/>
      <c r="FP9" s="414"/>
      <c r="FQ9" s="414"/>
      <c r="FR9" s="414"/>
      <c r="FS9" s="414"/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414"/>
      <c r="GE9" s="414"/>
      <c r="GF9" s="414"/>
      <c r="GG9" s="414"/>
      <c r="GH9" s="414"/>
      <c r="GI9" s="414"/>
      <c r="GJ9" s="414"/>
      <c r="GK9" s="414"/>
      <c r="GL9" s="414"/>
      <c r="GM9" s="414"/>
      <c r="GN9" s="414"/>
      <c r="GO9" s="414"/>
      <c r="GP9" s="414"/>
      <c r="GQ9" s="414"/>
      <c r="GR9" s="414"/>
      <c r="GS9" s="414"/>
      <c r="GT9" s="414"/>
      <c r="GU9" s="414"/>
      <c r="GV9" s="414"/>
      <c r="GW9" s="414"/>
      <c r="GX9" s="414"/>
      <c r="GY9" s="414"/>
      <c r="GZ9" s="414"/>
      <c r="HA9" s="414"/>
      <c r="HB9" s="414"/>
      <c r="HC9" s="414"/>
      <c r="HD9" s="414"/>
      <c r="HE9" s="414"/>
      <c r="HF9" s="414"/>
      <c r="HG9" s="414"/>
      <c r="HH9" s="414"/>
      <c r="HI9" s="414"/>
      <c r="HJ9" s="414"/>
      <c r="HK9" s="414"/>
      <c r="HL9" s="414"/>
      <c r="HM9" s="414"/>
      <c r="HN9" s="414"/>
      <c r="HO9" s="414"/>
      <c r="HP9" s="414"/>
      <c r="HQ9" s="414"/>
      <c r="HR9" s="414"/>
      <c r="HS9" s="414"/>
      <c r="HT9" s="414"/>
      <c r="HU9" s="414"/>
      <c r="HV9" s="414"/>
      <c r="HW9" s="414"/>
      <c r="HX9" s="414"/>
      <c r="HY9" s="414"/>
      <c r="HZ9" s="414"/>
      <c r="IA9" s="414"/>
      <c r="IB9" s="414"/>
      <c r="IC9" s="414"/>
      <c r="ID9" s="414"/>
      <c r="IE9" s="414"/>
      <c r="IF9" s="414"/>
      <c r="IG9" s="414"/>
      <c r="IH9" s="414"/>
      <c r="II9" s="414"/>
      <c r="IJ9" s="414"/>
      <c r="IK9" s="414"/>
      <c r="IL9" s="414"/>
      <c r="IM9" s="414"/>
      <c r="IN9" s="414"/>
      <c r="IO9" s="414"/>
      <c r="IP9" s="414"/>
      <c r="IQ9" s="414"/>
      <c r="IR9" s="414"/>
      <c r="IS9" s="414"/>
      <c r="IT9" s="414"/>
      <c r="IU9" s="414"/>
      <c r="IV9" s="414"/>
      <c r="IW9" s="414"/>
      <c r="IX9" s="414"/>
      <c r="IY9" s="414"/>
      <c r="IZ9" s="414"/>
      <c r="JA9" s="414"/>
      <c r="JB9" s="414"/>
      <c r="JC9" s="414"/>
      <c r="JD9" s="414"/>
      <c r="JE9" s="414"/>
      <c r="JF9" s="414"/>
      <c r="JG9" s="414"/>
      <c r="JH9" s="414"/>
      <c r="JI9" s="414"/>
      <c r="JJ9" s="414"/>
      <c r="JK9" s="414"/>
      <c r="JL9" s="414"/>
      <c r="JM9" s="414"/>
      <c r="JN9" s="414"/>
      <c r="JO9" s="414"/>
      <c r="JP9" s="414"/>
      <c r="JQ9" s="414"/>
      <c r="JR9" s="414"/>
      <c r="JS9" s="414"/>
      <c r="JT9" s="414"/>
      <c r="JU9" s="414"/>
      <c r="JV9" s="414"/>
      <c r="JW9" s="414"/>
      <c r="JX9" s="414"/>
      <c r="JY9" s="414"/>
      <c r="JZ9" s="414"/>
      <c r="KA9" s="414"/>
      <c r="KB9" s="414"/>
      <c r="KC9" s="414"/>
      <c r="KD9" s="414"/>
      <c r="KE9" s="414"/>
      <c r="KF9" s="414"/>
      <c r="KG9" s="414"/>
      <c r="KH9" s="414"/>
      <c r="KI9" s="414"/>
      <c r="KJ9" s="414"/>
      <c r="KK9" s="414"/>
      <c r="KL9" s="414"/>
      <c r="KM9" s="414"/>
      <c r="KN9" s="414"/>
      <c r="KO9" s="414"/>
      <c r="KP9" s="414"/>
      <c r="KQ9" s="414"/>
      <c r="KR9" s="414"/>
      <c r="KS9" s="414"/>
      <c r="KT9" s="414"/>
      <c r="KU9" s="414"/>
      <c r="KV9" s="414"/>
      <c r="KW9" s="414"/>
      <c r="KX9" s="414"/>
      <c r="KY9" s="414"/>
      <c r="KZ9" s="414"/>
      <c r="LA9" s="414"/>
      <c r="LB9" s="414"/>
      <c r="LC9" s="414"/>
      <c r="LD9" s="414"/>
      <c r="LE9" s="414"/>
      <c r="LF9" s="414"/>
      <c r="LG9" s="414"/>
      <c r="LH9" s="414"/>
      <c r="LI9" s="414"/>
      <c r="LJ9" s="414"/>
      <c r="LK9" s="414"/>
      <c r="LL9" s="414"/>
      <c r="LM9" s="414"/>
      <c r="LN9" s="414"/>
      <c r="LO9" s="414"/>
      <c r="LP9" s="414"/>
      <c r="LQ9" s="414"/>
      <c r="LR9" s="414"/>
      <c r="LS9" s="414"/>
      <c r="LT9" s="414"/>
      <c r="LU9" s="414"/>
      <c r="LV9" s="414"/>
      <c r="LW9" s="414"/>
      <c r="LX9" s="414"/>
      <c r="LY9" s="414"/>
      <c r="LZ9" s="414"/>
      <c r="MA9" s="414"/>
      <c r="MB9" s="414"/>
      <c r="MC9" s="414"/>
      <c r="MD9" s="414"/>
      <c r="ME9" s="414"/>
      <c r="MF9" s="414"/>
      <c r="MG9" s="414"/>
      <c r="MH9" s="414"/>
      <c r="MI9" s="414"/>
      <c r="MJ9" s="414"/>
      <c r="MK9" s="414"/>
      <c r="ML9" s="414"/>
      <c r="MM9" s="414"/>
      <c r="MN9" s="414"/>
      <c r="MO9" s="414"/>
      <c r="MP9" s="414"/>
      <c r="MQ9" s="414"/>
      <c r="MR9" s="414"/>
      <c r="MS9" s="414"/>
      <c r="MT9" s="414"/>
      <c r="MU9" s="414"/>
      <c r="MV9" s="414"/>
      <c r="MW9" s="414"/>
      <c r="MX9" s="414"/>
      <c r="MY9" s="414"/>
      <c r="MZ9" s="414"/>
      <c r="NA9" s="414"/>
      <c r="NB9" s="414"/>
      <c r="NC9" s="414"/>
      <c r="ND9" s="414"/>
      <c r="NE9" s="414"/>
      <c r="NF9" s="414"/>
      <c r="NG9" s="414"/>
      <c r="NH9" s="414"/>
      <c r="NI9" s="414"/>
      <c r="NJ9" s="414"/>
      <c r="NK9" s="414"/>
      <c r="NL9" s="414"/>
      <c r="NM9" s="414"/>
      <c r="NN9" s="414"/>
      <c r="NO9" s="414"/>
      <c r="NP9" s="414"/>
      <c r="NQ9" s="414"/>
      <c r="NR9" s="414"/>
      <c r="NS9" s="414"/>
      <c r="NT9" s="414"/>
      <c r="NU9" s="414"/>
      <c r="NV9" s="414"/>
      <c r="NW9" s="414"/>
      <c r="NX9" s="414"/>
      <c r="NY9" s="414"/>
      <c r="NZ9" s="414"/>
      <c r="OA9" s="414"/>
      <c r="OB9" s="414"/>
      <c r="OC9" s="414"/>
      <c r="OD9" s="414"/>
      <c r="OE9" s="414"/>
      <c r="OF9" s="414"/>
      <c r="OG9" s="414"/>
      <c r="OH9" s="414"/>
      <c r="OI9" s="414"/>
      <c r="OJ9" s="414"/>
      <c r="OK9" s="414"/>
      <c r="OL9" s="414"/>
      <c r="OM9" s="414"/>
      <c r="ON9" s="414"/>
      <c r="OO9" s="414"/>
      <c r="OP9" s="414"/>
      <c r="OQ9" s="433"/>
      <c r="OR9" s="433"/>
      <c r="OS9" s="433"/>
      <c r="OT9" s="433"/>
      <c r="OU9" s="433"/>
      <c r="OV9" s="433"/>
      <c r="OW9" s="433"/>
      <c r="OX9" s="433"/>
      <c r="OY9" s="433"/>
      <c r="OZ9" s="433"/>
      <c r="PA9" s="433"/>
      <c r="PB9" s="433"/>
      <c r="PC9" s="433"/>
      <c r="PD9" s="433"/>
      <c r="PE9" s="433"/>
      <c r="PF9" s="433"/>
      <c r="PG9" s="433"/>
      <c r="PH9" s="433"/>
      <c r="PI9" s="433"/>
      <c r="PJ9" s="433"/>
      <c r="PK9" s="433"/>
      <c r="PL9" s="433"/>
      <c r="PM9" s="433"/>
      <c r="PN9" s="433"/>
      <c r="PO9" s="433"/>
      <c r="PP9" s="433"/>
      <c r="PQ9" s="433"/>
      <c r="PR9" s="433"/>
      <c r="PS9" s="433"/>
      <c r="PT9" s="433"/>
      <c r="PU9" s="433"/>
    </row>
    <row r="10" spans="1:437" ht="15" customHeight="1" x14ac:dyDescent="0.2">
      <c r="A10" s="37"/>
      <c r="B10" s="37"/>
      <c r="C10" s="37"/>
      <c r="O10" s="1179"/>
      <c r="P10" s="1195"/>
      <c r="Q10" s="310" t="s">
        <v>1999</v>
      </c>
      <c r="R10" s="251"/>
      <c r="S10" s="182"/>
      <c r="T10" s="245"/>
      <c r="U10" s="314"/>
      <c r="V10" s="251"/>
      <c r="W10" s="182"/>
      <c r="X10" s="245"/>
      <c r="Y10" s="315"/>
      <c r="Z10" s="316"/>
      <c r="AA10" s="53"/>
      <c r="DC10" s="414"/>
      <c r="DD10" s="414"/>
      <c r="DE10" s="414"/>
      <c r="DF10" s="414"/>
      <c r="DG10" s="414"/>
      <c r="DH10" s="414"/>
      <c r="DI10" s="414"/>
      <c r="DJ10" s="414"/>
      <c r="DK10" s="414"/>
      <c r="DL10" s="414"/>
      <c r="DM10" s="414"/>
      <c r="DN10" s="414"/>
      <c r="DO10" s="414"/>
      <c r="DP10" s="414"/>
      <c r="DQ10" s="414"/>
      <c r="DR10" s="414"/>
      <c r="DS10" s="414"/>
      <c r="DT10" s="414"/>
      <c r="DU10" s="414"/>
      <c r="DV10" s="414"/>
      <c r="DW10" s="414"/>
      <c r="DX10" s="414"/>
      <c r="DY10" s="414"/>
      <c r="DZ10" s="414"/>
      <c r="EA10" s="414"/>
      <c r="EB10" s="414"/>
      <c r="EC10" s="414"/>
      <c r="ED10" s="414"/>
      <c r="EE10" s="414"/>
      <c r="EF10" s="414"/>
      <c r="EG10" s="414"/>
      <c r="EH10" s="414"/>
      <c r="EI10" s="414"/>
      <c r="EJ10" s="414"/>
      <c r="EK10" s="414"/>
      <c r="EL10" s="414"/>
      <c r="EM10" s="414"/>
      <c r="EN10" s="414"/>
      <c r="EO10" s="414"/>
      <c r="EP10" s="414"/>
      <c r="EQ10" s="414"/>
      <c r="ER10" s="414"/>
      <c r="ES10" s="414"/>
      <c r="ET10" s="414"/>
      <c r="EU10" s="414"/>
      <c r="EV10" s="414"/>
      <c r="EW10" s="414"/>
      <c r="EX10" s="414"/>
      <c r="EY10" s="414"/>
      <c r="EZ10" s="414"/>
      <c r="FA10" s="414"/>
      <c r="FB10" s="414"/>
      <c r="FC10" s="414"/>
      <c r="FD10" s="414"/>
      <c r="FE10" s="414"/>
      <c r="FF10" s="414"/>
      <c r="FG10" s="414"/>
      <c r="FH10" s="414"/>
      <c r="FI10" s="414"/>
      <c r="FJ10" s="414"/>
      <c r="FK10" s="414"/>
      <c r="FL10" s="414"/>
      <c r="FM10" s="414"/>
      <c r="FN10" s="414"/>
      <c r="FO10" s="414"/>
      <c r="FP10" s="414"/>
      <c r="FQ10" s="414"/>
      <c r="FR10" s="414"/>
      <c r="FS10" s="414"/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  <c r="GE10" s="414"/>
      <c r="GF10" s="414"/>
      <c r="GG10" s="414"/>
      <c r="GH10" s="414"/>
      <c r="GI10" s="414"/>
      <c r="GJ10" s="414"/>
      <c r="GK10" s="414"/>
      <c r="GL10" s="414"/>
      <c r="GM10" s="414"/>
      <c r="GN10" s="414"/>
      <c r="GO10" s="414"/>
      <c r="GP10" s="414"/>
      <c r="GQ10" s="414"/>
      <c r="GR10" s="414"/>
      <c r="GS10" s="414"/>
      <c r="GT10" s="414"/>
      <c r="GU10" s="414"/>
      <c r="GV10" s="414"/>
      <c r="GW10" s="414"/>
      <c r="GX10" s="414"/>
      <c r="GY10" s="414"/>
      <c r="GZ10" s="414"/>
      <c r="HA10" s="414"/>
      <c r="HB10" s="414"/>
      <c r="HC10" s="414"/>
      <c r="HD10" s="414"/>
      <c r="HE10" s="414"/>
      <c r="HF10" s="414"/>
      <c r="HG10" s="414"/>
      <c r="HH10" s="414"/>
      <c r="HI10" s="414"/>
      <c r="HJ10" s="414"/>
      <c r="HK10" s="414"/>
      <c r="HL10" s="414"/>
      <c r="HM10" s="414"/>
      <c r="HN10" s="414"/>
      <c r="HO10" s="414"/>
      <c r="HP10" s="414"/>
      <c r="HQ10" s="414"/>
      <c r="HR10" s="414"/>
      <c r="HS10" s="414"/>
      <c r="HT10" s="414"/>
      <c r="HU10" s="414"/>
      <c r="HV10" s="414"/>
      <c r="HW10" s="414"/>
      <c r="HX10" s="414"/>
      <c r="HY10" s="414"/>
      <c r="HZ10" s="414"/>
      <c r="IA10" s="414"/>
      <c r="IB10" s="414"/>
      <c r="IC10" s="414"/>
      <c r="ID10" s="414"/>
      <c r="IE10" s="414"/>
      <c r="IF10" s="414"/>
      <c r="IG10" s="414"/>
      <c r="IH10" s="414"/>
      <c r="II10" s="414"/>
      <c r="IJ10" s="414"/>
      <c r="IK10" s="414"/>
      <c r="IL10" s="414"/>
      <c r="IM10" s="414"/>
      <c r="IN10" s="414"/>
      <c r="IO10" s="414"/>
      <c r="IP10" s="414"/>
      <c r="IQ10" s="414"/>
      <c r="IR10" s="414"/>
      <c r="IS10" s="414"/>
      <c r="IT10" s="414"/>
      <c r="IU10" s="414"/>
      <c r="IV10" s="414"/>
      <c r="IW10" s="414"/>
      <c r="IX10" s="414"/>
      <c r="IY10" s="414"/>
      <c r="IZ10" s="414"/>
      <c r="JA10" s="414"/>
      <c r="JB10" s="414"/>
      <c r="JC10" s="414"/>
      <c r="JD10" s="414"/>
      <c r="JE10" s="414"/>
      <c r="JF10" s="414"/>
      <c r="JG10" s="414"/>
      <c r="JH10" s="414"/>
      <c r="JI10" s="414"/>
      <c r="JJ10" s="414"/>
      <c r="JK10" s="414"/>
      <c r="JL10" s="414"/>
      <c r="JM10" s="414"/>
      <c r="JN10" s="414"/>
      <c r="JO10" s="414"/>
      <c r="JP10" s="414"/>
      <c r="JQ10" s="414"/>
      <c r="JR10" s="414"/>
      <c r="JS10" s="414"/>
      <c r="JT10" s="414"/>
      <c r="JU10" s="414"/>
      <c r="JV10" s="414"/>
      <c r="JW10" s="414"/>
      <c r="JX10" s="414"/>
      <c r="JY10" s="414"/>
      <c r="JZ10" s="414"/>
      <c r="KA10" s="414"/>
      <c r="KB10" s="414"/>
      <c r="KC10" s="414"/>
      <c r="KD10" s="414"/>
      <c r="KE10" s="414"/>
      <c r="KF10" s="414"/>
      <c r="KG10" s="414"/>
      <c r="KH10" s="414"/>
      <c r="KI10" s="414"/>
      <c r="KJ10" s="414"/>
      <c r="KK10" s="414"/>
      <c r="KL10" s="414"/>
      <c r="KM10" s="414"/>
      <c r="KN10" s="414"/>
      <c r="KO10" s="414"/>
      <c r="KP10" s="414"/>
      <c r="KQ10" s="414"/>
      <c r="KR10" s="414"/>
      <c r="KS10" s="414"/>
      <c r="KT10" s="414"/>
      <c r="KU10" s="414"/>
      <c r="KV10" s="414"/>
      <c r="KW10" s="414"/>
      <c r="KX10" s="414"/>
      <c r="KY10" s="414"/>
      <c r="KZ10" s="414"/>
      <c r="LA10" s="414"/>
      <c r="LB10" s="414"/>
      <c r="LC10" s="414"/>
      <c r="LD10" s="414"/>
      <c r="LE10" s="414"/>
      <c r="LF10" s="414"/>
      <c r="LG10" s="414"/>
      <c r="LH10" s="414"/>
      <c r="LI10" s="414"/>
      <c r="LJ10" s="414"/>
      <c r="LK10" s="414"/>
      <c r="LL10" s="414"/>
      <c r="LM10" s="414"/>
      <c r="LN10" s="414"/>
      <c r="LO10" s="414"/>
      <c r="LP10" s="414"/>
      <c r="LQ10" s="414"/>
      <c r="LR10" s="414"/>
      <c r="LS10" s="414"/>
      <c r="LT10" s="414"/>
      <c r="LU10" s="414"/>
      <c r="LV10" s="414"/>
      <c r="LW10" s="414"/>
      <c r="LX10" s="414"/>
      <c r="LY10" s="414"/>
      <c r="LZ10" s="414"/>
      <c r="MA10" s="414"/>
      <c r="MB10" s="414"/>
      <c r="MC10" s="414"/>
      <c r="MD10" s="414"/>
      <c r="ME10" s="414"/>
      <c r="MF10" s="414"/>
      <c r="MG10" s="414"/>
      <c r="MH10" s="414"/>
      <c r="MI10" s="414"/>
      <c r="MJ10" s="414"/>
      <c r="MK10" s="414"/>
      <c r="ML10" s="414"/>
      <c r="MM10" s="414"/>
      <c r="MN10" s="414"/>
      <c r="MO10" s="414"/>
      <c r="MP10" s="414"/>
      <c r="MQ10" s="414"/>
      <c r="MR10" s="414"/>
      <c r="MS10" s="414"/>
      <c r="MT10" s="414"/>
      <c r="MU10" s="414"/>
      <c r="MV10" s="414"/>
      <c r="MW10" s="414"/>
      <c r="MX10" s="414"/>
      <c r="MY10" s="414"/>
      <c r="MZ10" s="414"/>
      <c r="NA10" s="414"/>
      <c r="NB10" s="414"/>
      <c r="NC10" s="414"/>
      <c r="ND10" s="414"/>
      <c r="NE10" s="414"/>
      <c r="NF10" s="414"/>
      <c r="NG10" s="414"/>
      <c r="NH10" s="414"/>
      <c r="NI10" s="414"/>
      <c r="NJ10" s="414"/>
      <c r="NK10" s="414"/>
      <c r="NL10" s="414"/>
      <c r="NM10" s="414"/>
      <c r="NN10" s="414"/>
      <c r="NO10" s="414"/>
      <c r="NP10" s="414"/>
      <c r="NQ10" s="414"/>
      <c r="NR10" s="414"/>
      <c r="NS10" s="414"/>
      <c r="NT10" s="414"/>
      <c r="NU10" s="414"/>
      <c r="NV10" s="414"/>
      <c r="NW10" s="414"/>
      <c r="NX10" s="414"/>
      <c r="NY10" s="414"/>
      <c r="NZ10" s="414"/>
      <c r="OA10" s="414"/>
      <c r="OB10" s="414"/>
      <c r="OC10" s="414"/>
      <c r="OD10" s="414"/>
      <c r="OE10" s="414"/>
      <c r="OF10" s="414"/>
      <c r="OG10" s="414"/>
      <c r="OH10" s="414"/>
      <c r="OI10" s="414"/>
      <c r="OJ10" s="414"/>
      <c r="OK10" s="414"/>
      <c r="OL10" s="414"/>
      <c r="OM10" s="414"/>
      <c r="ON10" s="414"/>
      <c r="OO10" s="414"/>
      <c r="OP10" s="414"/>
      <c r="OQ10" s="433"/>
      <c r="OR10" s="433"/>
      <c r="OS10" s="433"/>
      <c r="OT10" s="433"/>
      <c r="OU10" s="433"/>
      <c r="OV10" s="433"/>
      <c r="OW10" s="433"/>
      <c r="OX10" s="433"/>
      <c r="OY10" s="433"/>
      <c r="OZ10" s="433"/>
      <c r="PA10" s="433"/>
      <c r="PB10" s="433"/>
      <c r="PC10" s="433"/>
      <c r="PD10" s="433"/>
      <c r="PE10" s="433"/>
      <c r="PF10" s="433"/>
      <c r="PG10" s="433"/>
      <c r="PH10" s="433"/>
      <c r="PI10" s="433"/>
      <c r="PJ10" s="433"/>
      <c r="PK10" s="433"/>
      <c r="PL10" s="433"/>
      <c r="PM10" s="433"/>
      <c r="PN10" s="433"/>
      <c r="PO10" s="433"/>
      <c r="PP10" s="433"/>
      <c r="PQ10" s="433"/>
      <c r="PR10" s="433"/>
      <c r="PS10" s="433"/>
      <c r="PT10" s="433"/>
      <c r="PU10" s="433"/>
    </row>
    <row r="11" spans="1:437" ht="15" customHeight="1" x14ac:dyDescent="0.2">
      <c r="A11" s="37"/>
      <c r="B11" s="37"/>
      <c r="C11" s="37"/>
      <c r="O11" s="1179"/>
      <c r="P11" s="1195"/>
      <c r="Q11" s="310" t="s">
        <v>2000</v>
      </c>
      <c r="R11" s="251"/>
      <c r="S11" s="182"/>
      <c r="T11" s="245"/>
      <c r="U11" s="314"/>
      <c r="V11" s="251"/>
      <c r="W11" s="182"/>
      <c r="X11" s="245"/>
      <c r="Y11" s="315"/>
      <c r="Z11" s="316"/>
      <c r="AA11" s="53"/>
      <c r="DC11" s="414"/>
      <c r="DD11" s="414"/>
      <c r="DE11" s="414"/>
      <c r="DF11" s="414"/>
      <c r="DG11" s="414"/>
      <c r="DH11" s="414"/>
      <c r="DI11" s="414"/>
      <c r="DJ11" s="414"/>
      <c r="DK11" s="414"/>
      <c r="DL11" s="414"/>
      <c r="DM11" s="414"/>
      <c r="DN11" s="414"/>
      <c r="DO11" s="414"/>
      <c r="DP11" s="414"/>
      <c r="DQ11" s="414"/>
      <c r="DR11" s="414"/>
      <c r="DS11" s="414"/>
      <c r="DT11" s="414"/>
      <c r="DU11" s="414"/>
      <c r="DV11" s="414"/>
      <c r="DW11" s="414"/>
      <c r="DX11" s="414"/>
      <c r="DY11" s="414"/>
      <c r="DZ11" s="414"/>
      <c r="EA11" s="414"/>
      <c r="EB11" s="414"/>
      <c r="EC11" s="414"/>
      <c r="ED11" s="414"/>
      <c r="EE11" s="414"/>
      <c r="EF11" s="414"/>
      <c r="EG11" s="414"/>
      <c r="EH11" s="414"/>
      <c r="EI11" s="414"/>
      <c r="EJ11" s="414"/>
      <c r="EK11" s="414"/>
      <c r="EL11" s="414"/>
      <c r="EM11" s="414"/>
      <c r="EN11" s="414"/>
      <c r="EO11" s="414"/>
      <c r="EP11" s="414"/>
      <c r="EQ11" s="414"/>
      <c r="ER11" s="414"/>
      <c r="ES11" s="414"/>
      <c r="ET11" s="414"/>
      <c r="EU11" s="414"/>
      <c r="EV11" s="414"/>
      <c r="EW11" s="414"/>
      <c r="EX11" s="414"/>
      <c r="EY11" s="414"/>
      <c r="EZ11" s="414"/>
      <c r="FA11" s="414"/>
      <c r="FB11" s="414"/>
      <c r="FC11" s="414"/>
      <c r="FD11" s="414"/>
      <c r="FE11" s="414"/>
      <c r="FF11" s="414"/>
      <c r="FG11" s="414"/>
      <c r="FH11" s="414"/>
      <c r="FI11" s="414"/>
      <c r="FJ11" s="414"/>
      <c r="FK11" s="414"/>
      <c r="FL11" s="414"/>
      <c r="FM11" s="414"/>
      <c r="FN11" s="414"/>
      <c r="FO11" s="414"/>
      <c r="FP11" s="414"/>
      <c r="FQ11" s="414"/>
      <c r="FR11" s="414"/>
      <c r="FS11" s="414"/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  <c r="GE11" s="414"/>
      <c r="GF11" s="414"/>
      <c r="GG11" s="414"/>
      <c r="GH11" s="414"/>
      <c r="GI11" s="414"/>
      <c r="GJ11" s="414"/>
      <c r="GK11" s="414"/>
      <c r="GL11" s="414"/>
      <c r="GM11" s="414"/>
      <c r="GN11" s="414"/>
      <c r="GO11" s="414"/>
      <c r="GP11" s="414"/>
      <c r="GQ11" s="414"/>
      <c r="GR11" s="414"/>
      <c r="GS11" s="414"/>
      <c r="GT11" s="414"/>
      <c r="GU11" s="414"/>
      <c r="GV11" s="414"/>
      <c r="GW11" s="414"/>
      <c r="GX11" s="414"/>
      <c r="GY11" s="414"/>
      <c r="GZ11" s="414"/>
      <c r="HA11" s="414"/>
      <c r="HB11" s="414"/>
      <c r="HC11" s="414"/>
      <c r="HD11" s="414"/>
      <c r="HE11" s="414"/>
      <c r="HF11" s="414"/>
      <c r="HG11" s="414"/>
      <c r="HH11" s="414"/>
      <c r="HI11" s="414"/>
      <c r="HJ11" s="414"/>
      <c r="HK11" s="414"/>
      <c r="HL11" s="414"/>
      <c r="HM11" s="414"/>
      <c r="HN11" s="414"/>
      <c r="HO11" s="414"/>
      <c r="HP11" s="414"/>
      <c r="HQ11" s="414"/>
      <c r="HR11" s="414"/>
      <c r="HS11" s="414"/>
      <c r="HT11" s="414"/>
      <c r="HU11" s="414"/>
      <c r="HV11" s="414"/>
      <c r="HW11" s="414"/>
      <c r="HX11" s="414"/>
      <c r="HY11" s="414"/>
      <c r="HZ11" s="414"/>
      <c r="IA11" s="414"/>
      <c r="IB11" s="414"/>
      <c r="IC11" s="414"/>
      <c r="ID11" s="414"/>
      <c r="IE11" s="414"/>
      <c r="IF11" s="414"/>
      <c r="IG11" s="414"/>
      <c r="IH11" s="414"/>
      <c r="II11" s="414"/>
      <c r="IJ11" s="414"/>
      <c r="IK11" s="414"/>
      <c r="IL11" s="414"/>
      <c r="IM11" s="414"/>
      <c r="IN11" s="414"/>
      <c r="IO11" s="414"/>
      <c r="IP11" s="414"/>
      <c r="IQ11" s="414"/>
      <c r="IR11" s="414"/>
      <c r="IS11" s="414"/>
      <c r="IT11" s="414"/>
      <c r="IU11" s="414"/>
      <c r="IV11" s="414"/>
      <c r="IW11" s="414"/>
      <c r="IX11" s="414"/>
      <c r="IY11" s="414"/>
      <c r="IZ11" s="414"/>
      <c r="JA11" s="414"/>
      <c r="JB11" s="414"/>
      <c r="JC11" s="414"/>
      <c r="JD11" s="414"/>
      <c r="JE11" s="414"/>
      <c r="JF11" s="414"/>
      <c r="JG11" s="414"/>
      <c r="JH11" s="414"/>
      <c r="JI11" s="414"/>
      <c r="JJ11" s="414"/>
      <c r="JK11" s="414"/>
      <c r="JL11" s="414"/>
      <c r="JM11" s="414"/>
      <c r="JN11" s="414"/>
      <c r="JO11" s="414"/>
      <c r="JP11" s="414"/>
      <c r="JQ11" s="414"/>
      <c r="JR11" s="414"/>
      <c r="JS11" s="414"/>
      <c r="JT11" s="414"/>
      <c r="JU11" s="414"/>
      <c r="JV11" s="414"/>
      <c r="JW11" s="414"/>
      <c r="JX11" s="414"/>
      <c r="JY11" s="414"/>
      <c r="JZ11" s="414"/>
      <c r="KA11" s="414"/>
      <c r="KB11" s="414"/>
      <c r="KC11" s="414"/>
      <c r="KD11" s="414"/>
      <c r="KE11" s="414"/>
      <c r="KF11" s="414"/>
      <c r="KG11" s="414"/>
      <c r="KH11" s="414"/>
      <c r="KI11" s="414"/>
      <c r="KJ11" s="414"/>
      <c r="KK11" s="414"/>
      <c r="KL11" s="414"/>
      <c r="KM11" s="414"/>
      <c r="KN11" s="414"/>
      <c r="KO11" s="414"/>
      <c r="KP11" s="414"/>
      <c r="KQ11" s="414"/>
      <c r="KR11" s="414"/>
      <c r="KS11" s="414"/>
      <c r="KT11" s="414"/>
      <c r="KU11" s="414"/>
      <c r="KV11" s="414"/>
      <c r="KW11" s="414"/>
      <c r="KX11" s="414"/>
      <c r="KY11" s="414"/>
      <c r="KZ11" s="414"/>
      <c r="LA11" s="414"/>
      <c r="LB11" s="414"/>
      <c r="LC11" s="414"/>
      <c r="LD11" s="414"/>
      <c r="LE11" s="414"/>
      <c r="LF11" s="414"/>
      <c r="LG11" s="414"/>
      <c r="LH11" s="414"/>
      <c r="LI11" s="414"/>
      <c r="LJ11" s="414"/>
      <c r="LK11" s="414"/>
      <c r="LL11" s="414"/>
      <c r="LM11" s="414"/>
      <c r="LN11" s="414"/>
      <c r="LO11" s="414"/>
      <c r="LP11" s="414"/>
      <c r="LQ11" s="414"/>
      <c r="LR11" s="414"/>
      <c r="LS11" s="414"/>
      <c r="LT11" s="414"/>
      <c r="LU11" s="414"/>
      <c r="LV11" s="414"/>
      <c r="LW11" s="414"/>
      <c r="LX11" s="414"/>
      <c r="LY11" s="414"/>
      <c r="LZ11" s="414"/>
      <c r="MA11" s="414"/>
      <c r="MB11" s="414"/>
      <c r="MC11" s="414"/>
      <c r="MD11" s="414"/>
      <c r="ME11" s="414"/>
      <c r="MF11" s="414"/>
      <c r="MG11" s="414"/>
      <c r="MH11" s="414"/>
      <c r="MI11" s="414"/>
      <c r="MJ11" s="414"/>
      <c r="MK11" s="414"/>
      <c r="ML11" s="414"/>
      <c r="MM11" s="414"/>
      <c r="MN11" s="414"/>
      <c r="MO11" s="414"/>
      <c r="MP11" s="414"/>
      <c r="MQ11" s="414"/>
      <c r="MR11" s="414"/>
      <c r="MS11" s="414"/>
      <c r="MT11" s="414"/>
      <c r="MU11" s="414"/>
      <c r="MV11" s="414"/>
      <c r="MW11" s="414"/>
      <c r="MX11" s="414"/>
      <c r="MY11" s="414"/>
      <c r="MZ11" s="414"/>
      <c r="NA11" s="414"/>
      <c r="NB11" s="414"/>
      <c r="NC11" s="414"/>
      <c r="ND11" s="414"/>
      <c r="NE11" s="414"/>
      <c r="NF11" s="414"/>
      <c r="NG11" s="414"/>
      <c r="NH11" s="414"/>
      <c r="NI11" s="414"/>
      <c r="NJ11" s="414"/>
      <c r="NK11" s="414"/>
      <c r="NL11" s="414"/>
      <c r="NM11" s="414"/>
      <c r="NN11" s="414"/>
      <c r="NO11" s="414"/>
      <c r="NP11" s="414"/>
      <c r="NQ11" s="414"/>
      <c r="NR11" s="414"/>
      <c r="NS11" s="414"/>
      <c r="NT11" s="414"/>
      <c r="NU11" s="414"/>
      <c r="NV11" s="414"/>
      <c r="NW11" s="414"/>
      <c r="NX11" s="414"/>
      <c r="NY11" s="414"/>
      <c r="NZ11" s="414"/>
      <c r="OA11" s="414"/>
      <c r="OB11" s="414"/>
      <c r="OC11" s="414"/>
      <c r="OD11" s="414"/>
      <c r="OE11" s="414"/>
      <c r="OF11" s="414"/>
      <c r="OG11" s="414"/>
      <c r="OH11" s="414"/>
      <c r="OI11" s="414"/>
      <c r="OJ11" s="414"/>
      <c r="OK11" s="414"/>
      <c r="OL11" s="414"/>
      <c r="OM11" s="414"/>
      <c r="ON11" s="414"/>
      <c r="OO11" s="414"/>
      <c r="OP11" s="414"/>
      <c r="OQ11" s="433"/>
      <c r="OR11" s="433"/>
      <c r="OS11" s="433"/>
      <c r="OT11" s="433"/>
      <c r="OU11" s="433"/>
      <c r="OV11" s="433"/>
      <c r="OW11" s="433"/>
      <c r="OX11" s="433"/>
      <c r="OY11" s="433"/>
      <c r="OZ11" s="433"/>
      <c r="PA11" s="433"/>
      <c r="PB11" s="433"/>
      <c r="PC11" s="433"/>
      <c r="PD11" s="433"/>
      <c r="PE11" s="433"/>
      <c r="PF11" s="433"/>
      <c r="PG11" s="433"/>
      <c r="PH11" s="433"/>
      <c r="PI11" s="433"/>
      <c r="PJ11" s="433"/>
      <c r="PK11" s="433"/>
      <c r="PL11" s="433"/>
      <c r="PM11" s="433"/>
      <c r="PN11" s="433"/>
      <c r="PO11" s="433"/>
      <c r="PP11" s="433"/>
      <c r="PQ11" s="433"/>
      <c r="PR11" s="433"/>
      <c r="PS11" s="433"/>
      <c r="PT11" s="433"/>
      <c r="PU11" s="433"/>
    </row>
    <row r="12" spans="1:437" ht="15" customHeight="1" x14ac:dyDescent="0.2">
      <c r="A12" s="569"/>
      <c r="B12" s="37"/>
      <c r="C12" s="37"/>
      <c r="O12" s="1179"/>
      <c r="P12" s="1195"/>
      <c r="Q12" s="821" t="s">
        <v>2016</v>
      </c>
      <c r="R12" s="251"/>
      <c r="S12" s="182"/>
      <c r="T12" s="245"/>
      <c r="U12" s="314"/>
      <c r="V12" s="251"/>
      <c r="W12" s="182"/>
      <c r="X12" s="245"/>
      <c r="Y12" s="315"/>
      <c r="Z12" s="316"/>
      <c r="AA12" s="53"/>
      <c r="DC12" s="414"/>
      <c r="DD12" s="414"/>
      <c r="DE12" s="414"/>
      <c r="DF12" s="414"/>
      <c r="DG12" s="414"/>
      <c r="DH12" s="414"/>
      <c r="DI12" s="414"/>
      <c r="DJ12" s="414"/>
      <c r="DK12" s="414"/>
      <c r="DL12" s="414"/>
      <c r="DM12" s="414"/>
      <c r="DN12" s="414"/>
      <c r="DO12" s="414"/>
      <c r="DP12" s="414"/>
      <c r="DQ12" s="414"/>
      <c r="DR12" s="414"/>
      <c r="DS12" s="414"/>
      <c r="DT12" s="414"/>
      <c r="DU12" s="414"/>
      <c r="DV12" s="414"/>
      <c r="DW12" s="414"/>
      <c r="DX12" s="414"/>
      <c r="DY12" s="414"/>
      <c r="DZ12" s="414"/>
      <c r="EA12" s="414"/>
      <c r="EB12" s="414"/>
      <c r="EC12" s="414"/>
      <c r="ED12" s="414"/>
      <c r="EE12" s="414"/>
      <c r="EF12" s="414"/>
      <c r="EG12" s="414"/>
      <c r="EH12" s="414"/>
      <c r="EI12" s="414"/>
      <c r="EJ12" s="414"/>
      <c r="EK12" s="414"/>
      <c r="EL12" s="414"/>
      <c r="EM12" s="414"/>
      <c r="EN12" s="414"/>
      <c r="EO12" s="414"/>
      <c r="EP12" s="414"/>
      <c r="EQ12" s="414"/>
      <c r="ER12" s="414"/>
      <c r="ES12" s="414"/>
      <c r="ET12" s="414"/>
      <c r="EU12" s="414"/>
      <c r="EV12" s="414"/>
      <c r="EW12" s="414"/>
      <c r="EX12" s="414"/>
      <c r="EY12" s="414"/>
      <c r="EZ12" s="414"/>
      <c r="FA12" s="414"/>
      <c r="FB12" s="414"/>
      <c r="FC12" s="414"/>
      <c r="FD12" s="414"/>
      <c r="FE12" s="414"/>
      <c r="FF12" s="414"/>
      <c r="FG12" s="414"/>
      <c r="FH12" s="414"/>
      <c r="FI12" s="414"/>
      <c r="FJ12" s="414"/>
      <c r="FK12" s="414"/>
      <c r="FL12" s="414"/>
      <c r="FM12" s="414"/>
      <c r="FN12" s="414"/>
      <c r="FO12" s="414"/>
      <c r="FP12" s="414"/>
      <c r="FQ12" s="414"/>
      <c r="FR12" s="414"/>
      <c r="FS12" s="414"/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  <c r="GD12" s="414"/>
      <c r="GE12" s="414"/>
      <c r="GF12" s="414"/>
      <c r="GG12" s="414"/>
      <c r="GH12" s="414"/>
      <c r="GI12" s="414"/>
      <c r="GJ12" s="414"/>
      <c r="GK12" s="414"/>
      <c r="GL12" s="414"/>
      <c r="GM12" s="414"/>
      <c r="GN12" s="414"/>
      <c r="GO12" s="414"/>
      <c r="GP12" s="414"/>
      <c r="GQ12" s="414"/>
      <c r="GR12" s="414"/>
      <c r="GS12" s="414"/>
      <c r="GT12" s="414"/>
      <c r="GU12" s="414"/>
      <c r="GV12" s="414"/>
      <c r="GW12" s="414"/>
      <c r="GX12" s="414"/>
      <c r="GY12" s="414"/>
      <c r="GZ12" s="414"/>
      <c r="HA12" s="414"/>
      <c r="HB12" s="414"/>
      <c r="HC12" s="414"/>
      <c r="HD12" s="414"/>
      <c r="HE12" s="414"/>
      <c r="HF12" s="414"/>
      <c r="HG12" s="414"/>
      <c r="HH12" s="414"/>
      <c r="HI12" s="414"/>
      <c r="HJ12" s="414"/>
      <c r="HK12" s="414"/>
      <c r="HL12" s="414"/>
      <c r="HM12" s="414"/>
      <c r="HN12" s="414"/>
      <c r="HO12" s="414"/>
      <c r="HP12" s="414"/>
      <c r="HQ12" s="414"/>
      <c r="HR12" s="414"/>
      <c r="HS12" s="414"/>
      <c r="HT12" s="414"/>
      <c r="HU12" s="414"/>
      <c r="HV12" s="414"/>
      <c r="HW12" s="414"/>
      <c r="HX12" s="414"/>
      <c r="HY12" s="414"/>
      <c r="HZ12" s="414"/>
      <c r="IA12" s="414"/>
      <c r="IB12" s="414"/>
      <c r="IC12" s="414"/>
      <c r="ID12" s="414"/>
      <c r="IE12" s="414"/>
      <c r="IF12" s="414"/>
      <c r="IG12" s="414"/>
      <c r="IH12" s="414"/>
      <c r="II12" s="414"/>
      <c r="IJ12" s="414"/>
      <c r="IK12" s="414"/>
      <c r="IL12" s="414"/>
      <c r="IM12" s="414"/>
      <c r="IN12" s="414"/>
      <c r="IO12" s="414"/>
      <c r="IP12" s="414"/>
      <c r="IQ12" s="414"/>
      <c r="IR12" s="414"/>
      <c r="IS12" s="414"/>
      <c r="IT12" s="414"/>
      <c r="IU12" s="414"/>
      <c r="IV12" s="414"/>
      <c r="IW12" s="414"/>
      <c r="IX12" s="414"/>
      <c r="IY12" s="414"/>
      <c r="IZ12" s="414"/>
      <c r="JA12" s="414"/>
      <c r="JB12" s="414"/>
      <c r="JC12" s="414"/>
      <c r="JD12" s="414"/>
      <c r="JE12" s="414"/>
      <c r="JF12" s="414"/>
      <c r="JG12" s="414"/>
      <c r="JH12" s="414"/>
      <c r="JI12" s="414"/>
      <c r="JJ12" s="414"/>
      <c r="JK12" s="414"/>
      <c r="JL12" s="414"/>
      <c r="JM12" s="414"/>
      <c r="JN12" s="414"/>
      <c r="JO12" s="414"/>
      <c r="JP12" s="414"/>
      <c r="JQ12" s="414"/>
      <c r="JR12" s="414"/>
      <c r="JS12" s="414"/>
      <c r="JT12" s="414"/>
      <c r="JU12" s="414"/>
      <c r="JV12" s="414"/>
      <c r="JW12" s="414"/>
      <c r="JX12" s="414"/>
      <c r="JY12" s="414"/>
      <c r="JZ12" s="414"/>
      <c r="KA12" s="414"/>
      <c r="KB12" s="414"/>
      <c r="KC12" s="414"/>
      <c r="KD12" s="414"/>
      <c r="KE12" s="414"/>
      <c r="KF12" s="414"/>
      <c r="KG12" s="414"/>
      <c r="KH12" s="414"/>
      <c r="KI12" s="414"/>
      <c r="KJ12" s="414"/>
      <c r="KK12" s="414"/>
      <c r="KL12" s="414"/>
      <c r="KM12" s="414"/>
      <c r="KN12" s="414"/>
      <c r="KO12" s="414"/>
      <c r="KP12" s="414"/>
      <c r="KQ12" s="414"/>
      <c r="KR12" s="414"/>
      <c r="KS12" s="414"/>
      <c r="KT12" s="414"/>
      <c r="KU12" s="414"/>
      <c r="KV12" s="414"/>
      <c r="KW12" s="414"/>
      <c r="KX12" s="414"/>
      <c r="KY12" s="414"/>
      <c r="KZ12" s="414"/>
      <c r="LA12" s="414"/>
      <c r="LB12" s="414"/>
      <c r="LC12" s="414"/>
      <c r="LD12" s="414"/>
      <c r="LE12" s="414"/>
      <c r="LF12" s="414"/>
      <c r="LG12" s="414"/>
      <c r="LH12" s="414"/>
      <c r="LI12" s="414"/>
      <c r="LJ12" s="414"/>
      <c r="LK12" s="414"/>
      <c r="LL12" s="414"/>
      <c r="LM12" s="414"/>
      <c r="LN12" s="414"/>
      <c r="LO12" s="414"/>
      <c r="LP12" s="414"/>
      <c r="LQ12" s="414"/>
      <c r="LR12" s="414"/>
      <c r="LS12" s="414"/>
      <c r="LT12" s="414"/>
      <c r="LU12" s="414"/>
      <c r="LV12" s="414"/>
      <c r="LW12" s="414"/>
      <c r="LX12" s="414"/>
      <c r="LY12" s="414"/>
      <c r="LZ12" s="414"/>
      <c r="MA12" s="414"/>
      <c r="MB12" s="414"/>
      <c r="MC12" s="414"/>
      <c r="MD12" s="414"/>
      <c r="ME12" s="414"/>
      <c r="MF12" s="414"/>
      <c r="MG12" s="414"/>
      <c r="MH12" s="414"/>
      <c r="MI12" s="414"/>
      <c r="MJ12" s="414"/>
      <c r="MK12" s="414"/>
      <c r="ML12" s="414"/>
      <c r="MM12" s="414"/>
      <c r="MN12" s="414"/>
      <c r="MO12" s="414"/>
      <c r="MP12" s="414"/>
      <c r="MQ12" s="414"/>
      <c r="MR12" s="414"/>
      <c r="MS12" s="414"/>
      <c r="MT12" s="414"/>
      <c r="MU12" s="414"/>
      <c r="MV12" s="414"/>
      <c r="MW12" s="414"/>
      <c r="MX12" s="414"/>
      <c r="MY12" s="414"/>
      <c r="MZ12" s="414"/>
      <c r="NA12" s="414"/>
      <c r="NB12" s="414"/>
      <c r="NC12" s="414"/>
      <c r="ND12" s="414"/>
      <c r="NE12" s="414"/>
      <c r="NF12" s="414"/>
      <c r="NG12" s="414"/>
      <c r="NH12" s="414"/>
      <c r="NI12" s="414"/>
      <c r="NJ12" s="414"/>
      <c r="NK12" s="414"/>
      <c r="NL12" s="414"/>
      <c r="NM12" s="414"/>
      <c r="NN12" s="414"/>
      <c r="NO12" s="414"/>
      <c r="NP12" s="414"/>
      <c r="NQ12" s="414"/>
      <c r="NR12" s="414"/>
      <c r="NS12" s="414"/>
      <c r="NT12" s="414"/>
      <c r="NU12" s="414"/>
      <c r="NV12" s="414"/>
      <c r="NW12" s="414"/>
      <c r="NX12" s="414"/>
      <c r="NY12" s="414"/>
      <c r="NZ12" s="414"/>
      <c r="OA12" s="414"/>
      <c r="OB12" s="414"/>
      <c r="OC12" s="414"/>
      <c r="OD12" s="414"/>
      <c r="OE12" s="414"/>
      <c r="OF12" s="414"/>
      <c r="OG12" s="414"/>
      <c r="OH12" s="414"/>
      <c r="OI12" s="414"/>
      <c r="OJ12" s="414"/>
      <c r="OK12" s="414"/>
      <c r="OL12" s="414"/>
      <c r="OM12" s="414"/>
      <c r="ON12" s="414"/>
      <c r="OO12" s="414"/>
      <c r="OP12" s="414"/>
      <c r="OQ12" s="433"/>
      <c r="OR12" s="433"/>
      <c r="OS12" s="433"/>
      <c r="OT12" s="433"/>
      <c r="OU12" s="433"/>
      <c r="OV12" s="433"/>
      <c r="OW12" s="433"/>
      <c r="OX12" s="433"/>
      <c r="OY12" s="433"/>
      <c r="OZ12" s="433"/>
      <c r="PA12" s="433"/>
      <c r="PB12" s="433"/>
      <c r="PC12" s="433"/>
      <c r="PD12" s="433"/>
      <c r="PE12" s="433"/>
      <c r="PF12" s="433"/>
      <c r="PG12" s="433"/>
      <c r="PH12" s="433"/>
      <c r="PI12" s="433"/>
      <c r="PJ12" s="433"/>
      <c r="PK12" s="433"/>
      <c r="PL12" s="433"/>
      <c r="PM12" s="433"/>
      <c r="PN12" s="433"/>
      <c r="PO12" s="433"/>
      <c r="PP12" s="433"/>
      <c r="PQ12" s="433"/>
      <c r="PR12" s="433"/>
      <c r="PS12" s="433"/>
      <c r="PT12" s="433"/>
      <c r="PU12" s="433"/>
    </row>
    <row r="13" spans="1:437" ht="15" customHeight="1" x14ac:dyDescent="0.2">
      <c r="A13" s="37"/>
      <c r="B13" s="37"/>
      <c r="C13" s="37"/>
      <c r="O13" s="1179"/>
      <c r="P13" s="1195"/>
      <c r="Q13" s="821" t="s">
        <v>2017</v>
      </c>
      <c r="R13" s="251"/>
      <c r="S13" s="182"/>
      <c r="T13" s="245"/>
      <c r="U13" s="314"/>
      <c r="V13" s="251"/>
      <c r="W13" s="182"/>
      <c r="X13" s="245"/>
      <c r="Y13" s="315"/>
      <c r="Z13" s="316"/>
      <c r="AA13" s="53"/>
      <c r="DC13" s="414"/>
      <c r="DD13" s="414"/>
      <c r="DE13" s="414"/>
      <c r="DF13" s="414"/>
      <c r="DG13" s="414"/>
      <c r="DH13" s="414"/>
      <c r="DI13" s="414"/>
      <c r="DJ13" s="414"/>
      <c r="DK13" s="414"/>
      <c r="DL13" s="414"/>
      <c r="DM13" s="414"/>
      <c r="DN13" s="414"/>
      <c r="DO13" s="414"/>
      <c r="DP13" s="414"/>
      <c r="DQ13" s="414"/>
      <c r="DR13" s="414"/>
      <c r="DS13" s="414"/>
      <c r="DT13" s="414"/>
      <c r="DU13" s="414"/>
      <c r="DV13" s="414"/>
      <c r="DW13" s="414"/>
      <c r="DX13" s="414"/>
      <c r="DY13" s="414"/>
      <c r="DZ13" s="414"/>
      <c r="EA13" s="414"/>
      <c r="EB13" s="414"/>
      <c r="EC13" s="414"/>
      <c r="ED13" s="414"/>
      <c r="EE13" s="414"/>
      <c r="EF13" s="414"/>
      <c r="EG13" s="414"/>
      <c r="EH13" s="414"/>
      <c r="EI13" s="414"/>
      <c r="EJ13" s="414"/>
      <c r="EK13" s="414"/>
      <c r="EL13" s="414"/>
      <c r="EM13" s="414"/>
      <c r="EN13" s="414"/>
      <c r="EO13" s="414"/>
      <c r="EP13" s="414"/>
      <c r="EQ13" s="414"/>
      <c r="ER13" s="414"/>
      <c r="ES13" s="414"/>
      <c r="ET13" s="414"/>
      <c r="EU13" s="414"/>
      <c r="EV13" s="414"/>
      <c r="EW13" s="414"/>
      <c r="EX13" s="414"/>
      <c r="EY13" s="414"/>
      <c r="EZ13" s="414"/>
      <c r="FA13" s="414"/>
      <c r="FB13" s="414"/>
      <c r="FC13" s="414"/>
      <c r="FD13" s="414"/>
      <c r="FE13" s="414"/>
      <c r="FF13" s="414"/>
      <c r="FG13" s="414"/>
      <c r="FH13" s="414"/>
      <c r="FI13" s="414"/>
      <c r="FJ13" s="414"/>
      <c r="FK13" s="414"/>
      <c r="FL13" s="414"/>
      <c r="FM13" s="414"/>
      <c r="FN13" s="414"/>
      <c r="FO13" s="414"/>
      <c r="FP13" s="414"/>
      <c r="FQ13" s="414"/>
      <c r="FR13" s="414"/>
      <c r="FS13" s="414"/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  <c r="GF13" s="414"/>
      <c r="GG13" s="414"/>
      <c r="GH13" s="414"/>
      <c r="GI13" s="414"/>
      <c r="GJ13" s="414"/>
      <c r="GK13" s="414"/>
      <c r="GL13" s="414"/>
      <c r="GM13" s="414"/>
      <c r="GN13" s="414"/>
      <c r="GO13" s="414"/>
      <c r="GP13" s="414"/>
      <c r="GQ13" s="414"/>
      <c r="GR13" s="414"/>
      <c r="GS13" s="414"/>
      <c r="GT13" s="414"/>
      <c r="GU13" s="414"/>
      <c r="GV13" s="414"/>
      <c r="GW13" s="414"/>
      <c r="GX13" s="414"/>
      <c r="GY13" s="414"/>
      <c r="GZ13" s="414"/>
      <c r="HA13" s="414"/>
      <c r="HB13" s="414"/>
      <c r="HC13" s="414"/>
      <c r="HD13" s="414"/>
      <c r="HE13" s="414"/>
      <c r="HF13" s="414"/>
      <c r="HG13" s="414"/>
      <c r="HH13" s="414"/>
      <c r="HI13" s="414"/>
      <c r="HJ13" s="414"/>
      <c r="HK13" s="414"/>
      <c r="HL13" s="414"/>
      <c r="HM13" s="414"/>
      <c r="HN13" s="414"/>
      <c r="HO13" s="414"/>
      <c r="HP13" s="414"/>
      <c r="HQ13" s="414"/>
      <c r="HR13" s="414"/>
      <c r="HS13" s="414"/>
      <c r="HT13" s="414"/>
      <c r="HU13" s="414"/>
      <c r="HV13" s="414"/>
      <c r="HW13" s="414"/>
      <c r="HX13" s="414"/>
      <c r="HY13" s="414"/>
      <c r="HZ13" s="414"/>
      <c r="IA13" s="414"/>
      <c r="IB13" s="414"/>
      <c r="IC13" s="414"/>
      <c r="ID13" s="414"/>
      <c r="IE13" s="414"/>
      <c r="IF13" s="414"/>
      <c r="IG13" s="414"/>
      <c r="IH13" s="414"/>
      <c r="II13" s="414"/>
      <c r="IJ13" s="414"/>
      <c r="IK13" s="414"/>
      <c r="IL13" s="414"/>
      <c r="IM13" s="414"/>
      <c r="IN13" s="414"/>
      <c r="IO13" s="414"/>
      <c r="IP13" s="414"/>
      <c r="IQ13" s="414"/>
      <c r="IR13" s="414"/>
      <c r="IS13" s="414"/>
      <c r="IT13" s="414"/>
      <c r="IU13" s="414"/>
      <c r="IV13" s="414"/>
      <c r="IW13" s="414"/>
      <c r="IX13" s="414"/>
      <c r="IY13" s="414"/>
      <c r="IZ13" s="414"/>
      <c r="JA13" s="414"/>
      <c r="JB13" s="414"/>
      <c r="JC13" s="414"/>
      <c r="JD13" s="414"/>
      <c r="JE13" s="414"/>
      <c r="JF13" s="414"/>
      <c r="JG13" s="414"/>
      <c r="JH13" s="414"/>
      <c r="JI13" s="414"/>
      <c r="JJ13" s="414"/>
      <c r="JK13" s="414"/>
      <c r="JL13" s="414"/>
      <c r="JM13" s="414"/>
      <c r="JN13" s="414"/>
      <c r="JO13" s="414"/>
      <c r="JP13" s="414"/>
      <c r="JQ13" s="414"/>
      <c r="JR13" s="414"/>
      <c r="JS13" s="414"/>
      <c r="JT13" s="414"/>
      <c r="JU13" s="414"/>
      <c r="JV13" s="414"/>
      <c r="JW13" s="414"/>
      <c r="JX13" s="414"/>
      <c r="JY13" s="414"/>
      <c r="JZ13" s="414"/>
      <c r="KA13" s="414"/>
      <c r="KB13" s="414"/>
      <c r="KC13" s="414"/>
      <c r="KD13" s="414"/>
      <c r="KE13" s="414"/>
      <c r="KF13" s="414"/>
      <c r="KG13" s="414"/>
      <c r="KH13" s="414"/>
      <c r="KI13" s="414"/>
      <c r="KJ13" s="414"/>
      <c r="KK13" s="414"/>
      <c r="KL13" s="414"/>
      <c r="KM13" s="414"/>
      <c r="KN13" s="414"/>
      <c r="KO13" s="414"/>
      <c r="KP13" s="414"/>
      <c r="KQ13" s="414"/>
      <c r="KR13" s="414"/>
      <c r="KS13" s="414"/>
      <c r="KT13" s="414"/>
      <c r="KU13" s="414"/>
      <c r="KV13" s="414"/>
      <c r="KW13" s="414"/>
      <c r="KX13" s="414"/>
      <c r="KY13" s="414"/>
      <c r="KZ13" s="414"/>
      <c r="LA13" s="414"/>
      <c r="LB13" s="414"/>
      <c r="LC13" s="414"/>
      <c r="LD13" s="414"/>
      <c r="LE13" s="414"/>
      <c r="LF13" s="414"/>
      <c r="LG13" s="414"/>
      <c r="LH13" s="414"/>
      <c r="LI13" s="414"/>
      <c r="LJ13" s="414"/>
      <c r="LK13" s="414"/>
      <c r="LL13" s="414"/>
      <c r="LM13" s="414"/>
      <c r="LN13" s="414"/>
      <c r="LO13" s="414"/>
      <c r="LP13" s="414"/>
      <c r="LQ13" s="414"/>
      <c r="LR13" s="414"/>
      <c r="LS13" s="414"/>
      <c r="LT13" s="414"/>
      <c r="LU13" s="414"/>
      <c r="LV13" s="414"/>
      <c r="LW13" s="414"/>
      <c r="LX13" s="414"/>
      <c r="LY13" s="414"/>
      <c r="LZ13" s="414"/>
      <c r="MA13" s="414"/>
      <c r="MB13" s="414"/>
      <c r="MC13" s="414"/>
      <c r="MD13" s="414"/>
      <c r="ME13" s="414"/>
      <c r="MF13" s="414"/>
      <c r="MG13" s="414"/>
      <c r="MH13" s="414"/>
      <c r="MI13" s="414"/>
      <c r="MJ13" s="414"/>
      <c r="MK13" s="414"/>
      <c r="ML13" s="414"/>
      <c r="MM13" s="414"/>
      <c r="MN13" s="414"/>
      <c r="MO13" s="414"/>
      <c r="MP13" s="414"/>
      <c r="MQ13" s="414"/>
      <c r="MR13" s="414"/>
      <c r="MS13" s="414"/>
      <c r="MT13" s="414"/>
      <c r="MU13" s="414"/>
      <c r="MV13" s="414"/>
      <c r="MW13" s="414"/>
      <c r="MX13" s="414"/>
      <c r="MY13" s="414"/>
      <c r="MZ13" s="414"/>
      <c r="NA13" s="414"/>
      <c r="NB13" s="414"/>
      <c r="NC13" s="414"/>
      <c r="ND13" s="414"/>
      <c r="NE13" s="414"/>
      <c r="NF13" s="414"/>
      <c r="NG13" s="414"/>
      <c r="NH13" s="414"/>
      <c r="NI13" s="414"/>
      <c r="NJ13" s="414"/>
      <c r="NK13" s="414"/>
      <c r="NL13" s="414"/>
      <c r="NM13" s="414"/>
      <c r="NN13" s="414"/>
      <c r="NO13" s="414"/>
      <c r="NP13" s="414"/>
      <c r="NQ13" s="414"/>
      <c r="NR13" s="414"/>
      <c r="NS13" s="414"/>
      <c r="NT13" s="414"/>
      <c r="NU13" s="414"/>
      <c r="NV13" s="414"/>
      <c r="NW13" s="414"/>
      <c r="NX13" s="414"/>
      <c r="NY13" s="414"/>
      <c r="NZ13" s="414"/>
      <c r="OA13" s="414"/>
      <c r="OB13" s="414"/>
      <c r="OC13" s="414"/>
      <c r="OD13" s="414"/>
      <c r="OE13" s="414"/>
      <c r="OF13" s="414"/>
      <c r="OG13" s="414"/>
      <c r="OH13" s="414"/>
      <c r="OI13" s="414"/>
      <c r="OJ13" s="414"/>
      <c r="OK13" s="414"/>
      <c r="OL13" s="414"/>
      <c r="OM13" s="414"/>
      <c r="ON13" s="414"/>
      <c r="OO13" s="414"/>
      <c r="OP13" s="414"/>
      <c r="OQ13" s="433"/>
      <c r="OR13" s="433"/>
      <c r="OS13" s="433"/>
      <c r="OT13" s="433"/>
      <c r="OU13" s="433"/>
      <c r="OV13" s="433"/>
      <c r="OW13" s="433"/>
      <c r="OX13" s="433"/>
      <c r="OY13" s="433"/>
      <c r="OZ13" s="433"/>
      <c r="PA13" s="433"/>
      <c r="PB13" s="433"/>
      <c r="PC13" s="433"/>
      <c r="PD13" s="433"/>
      <c r="PE13" s="433"/>
      <c r="PF13" s="433"/>
      <c r="PG13" s="433"/>
      <c r="PH13" s="433"/>
      <c r="PI13" s="433"/>
      <c r="PJ13" s="433"/>
      <c r="PK13" s="433"/>
      <c r="PL13" s="433"/>
      <c r="PM13" s="433"/>
      <c r="PN13" s="433"/>
      <c r="PO13" s="433"/>
      <c r="PP13" s="433"/>
      <c r="PQ13" s="433"/>
      <c r="PR13" s="433"/>
      <c r="PS13" s="433"/>
      <c r="PT13" s="433"/>
      <c r="PU13" s="433"/>
    </row>
    <row r="14" spans="1:437" ht="15" customHeight="1" x14ac:dyDescent="0.2">
      <c r="A14" s="37"/>
      <c r="B14" s="37"/>
      <c r="C14" s="37"/>
      <c r="O14" s="1179"/>
      <c r="P14" s="1195"/>
      <c r="Q14" s="821" t="s">
        <v>2018</v>
      </c>
      <c r="R14" s="251"/>
      <c r="S14" s="182"/>
      <c r="T14" s="245"/>
      <c r="U14" s="314"/>
      <c r="V14" s="251"/>
      <c r="W14" s="182"/>
      <c r="X14" s="245"/>
      <c r="Y14" s="315"/>
      <c r="Z14" s="316"/>
      <c r="AA14" s="53"/>
    </row>
    <row r="15" spans="1:437" ht="15" customHeight="1" x14ac:dyDescent="0.2">
      <c r="A15" s="37"/>
      <c r="B15" s="37"/>
      <c r="C15" s="37"/>
      <c r="O15" s="1179"/>
      <c r="P15" s="1195"/>
      <c r="Q15" s="821" t="s">
        <v>2019</v>
      </c>
      <c r="R15" s="251"/>
      <c r="S15" s="182"/>
      <c r="T15" s="245"/>
      <c r="U15" s="314"/>
      <c r="V15" s="251"/>
      <c r="W15" s="182"/>
      <c r="X15" s="245"/>
      <c r="Y15" s="315"/>
      <c r="Z15" s="316"/>
      <c r="AA15" s="53"/>
    </row>
    <row r="16" spans="1:437" ht="15" customHeight="1" x14ac:dyDescent="0.2">
      <c r="A16" s="37"/>
      <c r="B16" s="37"/>
      <c r="C16" s="37"/>
      <c r="O16" s="1179"/>
      <c r="P16" s="1195"/>
      <c r="Q16" s="822" t="s">
        <v>2001</v>
      </c>
      <c r="R16" s="250"/>
      <c r="S16" s="249"/>
      <c r="T16" s="244"/>
      <c r="U16" s="311"/>
      <c r="V16" s="250"/>
      <c r="W16" s="249"/>
      <c r="X16" s="244"/>
      <c r="Y16" s="312"/>
      <c r="Z16" s="313"/>
      <c r="AA16" s="170"/>
    </row>
    <row r="17" spans="1:27" ht="15" customHeight="1" x14ac:dyDescent="0.2">
      <c r="A17" s="37"/>
      <c r="B17" s="37"/>
      <c r="C17" s="37"/>
      <c r="O17" s="1179"/>
      <c r="P17" s="555"/>
      <c r="Q17" s="823" t="s">
        <v>1996</v>
      </c>
      <c r="R17" s="542"/>
      <c r="S17" s="543"/>
      <c r="T17" s="544"/>
      <c r="U17" s="545"/>
      <c r="V17" s="542"/>
      <c r="W17" s="543"/>
      <c r="X17" s="544"/>
      <c r="Y17" s="546"/>
      <c r="Z17" s="547"/>
      <c r="AA17" s="548"/>
    </row>
    <row r="18" spans="1:27" ht="15" customHeight="1" x14ac:dyDescent="0.2">
      <c r="A18" s="37"/>
      <c r="B18" s="37"/>
      <c r="C18" s="37"/>
      <c r="O18" s="1179"/>
      <c r="P18" s="48"/>
      <c r="Q18" s="821" t="s">
        <v>1997</v>
      </c>
      <c r="R18" s="251"/>
      <c r="S18" s="182"/>
      <c r="T18" s="245"/>
      <c r="U18" s="314"/>
      <c r="V18" s="251"/>
      <c r="W18" s="182"/>
      <c r="X18" s="245"/>
      <c r="Y18" s="315"/>
      <c r="Z18" s="316"/>
      <c r="AA18" s="53"/>
    </row>
    <row r="19" spans="1:27" ht="15" customHeight="1" x14ac:dyDescent="0.2">
      <c r="A19" s="37"/>
      <c r="B19" s="37"/>
      <c r="C19" s="37"/>
      <c r="O19" s="1179"/>
      <c r="P19" s="48"/>
      <c r="Q19" s="821" t="s">
        <v>1998</v>
      </c>
      <c r="R19" s="251"/>
      <c r="S19" s="182"/>
      <c r="T19" s="245"/>
      <c r="U19" s="314"/>
      <c r="V19" s="251"/>
      <c r="W19" s="182"/>
      <c r="X19" s="245"/>
      <c r="Y19" s="315"/>
      <c r="Z19" s="316"/>
      <c r="AA19" s="53"/>
    </row>
    <row r="20" spans="1:27" ht="15" customHeight="1" x14ac:dyDescent="0.2">
      <c r="A20" s="37"/>
      <c r="B20" s="37"/>
      <c r="C20" s="37"/>
      <c r="O20" s="1179"/>
      <c r="P20" s="48"/>
      <c r="Q20" s="821" t="s">
        <v>1999</v>
      </c>
      <c r="R20" s="251"/>
      <c r="S20" s="182"/>
      <c r="T20" s="245"/>
      <c r="U20" s="314"/>
      <c r="V20" s="251"/>
      <c r="W20" s="182"/>
      <c r="X20" s="245"/>
      <c r="Y20" s="315"/>
      <c r="Z20" s="316"/>
      <c r="AA20" s="53"/>
    </row>
    <row r="21" spans="1:27" ht="15" customHeight="1" x14ac:dyDescent="0.2">
      <c r="A21" s="37"/>
      <c r="B21" s="37"/>
      <c r="C21" s="37"/>
      <c r="O21" s="1179"/>
      <c r="P21" s="541" t="s">
        <v>2697</v>
      </c>
      <c r="Q21" s="821" t="s">
        <v>2000</v>
      </c>
      <c r="R21" s="251"/>
      <c r="S21" s="182"/>
      <c r="T21" s="245"/>
      <c r="U21" s="314"/>
      <c r="V21" s="251"/>
      <c r="W21" s="182"/>
      <c r="X21" s="245"/>
      <c r="Y21" s="315"/>
      <c r="Z21" s="316"/>
      <c r="AA21" s="53"/>
    </row>
    <row r="22" spans="1:27" ht="15" customHeight="1" x14ac:dyDescent="0.2">
      <c r="A22" s="37"/>
      <c r="B22" s="37"/>
      <c r="C22" s="37"/>
      <c r="O22" s="1179"/>
      <c r="P22" s="541" t="s">
        <v>2002</v>
      </c>
      <c r="Q22" s="821" t="s">
        <v>2016</v>
      </c>
      <c r="R22" s="251"/>
      <c r="S22" s="182"/>
      <c r="T22" s="245"/>
      <c r="U22" s="314"/>
      <c r="V22" s="251"/>
      <c r="W22" s="182"/>
      <c r="X22" s="245"/>
      <c r="Y22" s="315"/>
      <c r="Z22" s="316"/>
      <c r="AA22" s="53"/>
    </row>
    <row r="23" spans="1:27" ht="15" customHeight="1" x14ac:dyDescent="0.2">
      <c r="A23" s="37"/>
      <c r="B23" s="37"/>
      <c r="C23" s="37"/>
      <c r="O23" s="1179"/>
      <c r="P23" s="48"/>
      <c r="Q23" s="821" t="s">
        <v>2017</v>
      </c>
      <c r="R23" s="251"/>
      <c r="S23" s="182"/>
      <c r="T23" s="245"/>
      <c r="U23" s="314"/>
      <c r="V23" s="251"/>
      <c r="W23" s="182"/>
      <c r="X23" s="245"/>
      <c r="Y23" s="315"/>
      <c r="Z23" s="316"/>
      <c r="AA23" s="53"/>
    </row>
    <row r="24" spans="1:27" ht="15" customHeight="1" x14ac:dyDescent="0.2">
      <c r="A24" s="37"/>
      <c r="B24" s="37"/>
      <c r="C24" s="37"/>
      <c r="O24" s="1179"/>
      <c r="P24" s="48"/>
      <c r="Q24" s="821" t="s">
        <v>2018</v>
      </c>
      <c r="R24" s="251"/>
      <c r="S24" s="182"/>
      <c r="T24" s="245"/>
      <c r="U24" s="314"/>
      <c r="V24" s="251"/>
      <c r="W24" s="182"/>
      <c r="X24" s="245"/>
      <c r="Y24" s="315"/>
      <c r="Z24" s="316"/>
      <c r="AA24" s="53"/>
    </row>
    <row r="25" spans="1:27" ht="15" customHeight="1" x14ac:dyDescent="0.2">
      <c r="A25" s="37"/>
      <c r="B25" s="37"/>
      <c r="C25" s="37"/>
      <c r="O25" s="1179"/>
      <c r="P25" s="48"/>
      <c r="Q25" s="821" t="s">
        <v>2019</v>
      </c>
      <c r="R25" s="251"/>
      <c r="S25" s="182"/>
      <c r="T25" s="245"/>
      <c r="U25" s="314"/>
      <c r="V25" s="251"/>
      <c r="W25" s="182"/>
      <c r="X25" s="245"/>
      <c r="Y25" s="315"/>
      <c r="Z25" s="316"/>
      <c r="AA25" s="53"/>
    </row>
    <row r="26" spans="1:27" ht="15" customHeight="1" x14ac:dyDescent="0.2">
      <c r="A26" s="37"/>
      <c r="B26" s="37"/>
      <c r="C26" s="37"/>
      <c r="O26" s="1179"/>
      <c r="P26" s="556"/>
      <c r="Q26" s="824" t="s">
        <v>2001</v>
      </c>
      <c r="R26" s="549"/>
      <c r="S26" s="550"/>
      <c r="T26" s="551"/>
      <c r="U26" s="552"/>
      <c r="V26" s="549"/>
      <c r="W26" s="550"/>
      <c r="X26" s="551"/>
      <c r="Y26" s="553"/>
      <c r="Z26" s="389"/>
      <c r="AA26" s="554"/>
    </row>
    <row r="27" spans="1:27" ht="15" customHeight="1" x14ac:dyDescent="0.2">
      <c r="A27" s="37"/>
      <c r="B27" s="37"/>
      <c r="C27" s="37"/>
      <c r="O27" s="1179"/>
      <c r="P27" s="504"/>
      <c r="Q27" s="822" t="s">
        <v>1996</v>
      </c>
      <c r="R27" s="250"/>
      <c r="S27" s="249"/>
      <c r="T27" s="244"/>
      <c r="U27" s="311"/>
      <c r="V27" s="250"/>
      <c r="W27" s="249"/>
      <c r="X27" s="244"/>
      <c r="Y27" s="312"/>
      <c r="Z27" s="313"/>
      <c r="AA27" s="170"/>
    </row>
    <row r="28" spans="1:27" ht="15" customHeight="1" x14ac:dyDescent="0.2">
      <c r="A28" s="37"/>
      <c r="B28" s="37"/>
      <c r="C28" s="37"/>
      <c r="O28" s="1179"/>
      <c r="P28" s="48"/>
      <c r="Q28" s="821" t="s">
        <v>1997</v>
      </c>
      <c r="R28" s="251"/>
      <c r="S28" s="182"/>
      <c r="T28" s="245"/>
      <c r="U28" s="314"/>
      <c r="V28" s="251"/>
      <c r="W28" s="182"/>
      <c r="X28" s="245"/>
      <c r="Y28" s="315"/>
      <c r="Z28" s="316"/>
      <c r="AA28" s="53"/>
    </row>
    <row r="29" spans="1:27" ht="15" customHeight="1" x14ac:dyDescent="0.2">
      <c r="A29" s="37"/>
      <c r="B29" s="37"/>
      <c r="C29" s="37"/>
      <c r="O29" s="1179"/>
      <c r="P29" s="48"/>
      <c r="Q29" s="821" t="s">
        <v>1998</v>
      </c>
      <c r="R29" s="251"/>
      <c r="S29" s="182"/>
      <c r="T29" s="245"/>
      <c r="U29" s="314"/>
      <c r="V29" s="251"/>
      <c r="W29" s="182"/>
      <c r="X29" s="245"/>
      <c r="Y29" s="315"/>
      <c r="Z29" s="316"/>
      <c r="AA29" s="53"/>
    </row>
    <row r="30" spans="1:27" ht="15" customHeight="1" x14ac:dyDescent="0.2">
      <c r="A30" s="37"/>
      <c r="B30" s="37"/>
      <c r="C30" s="37"/>
      <c r="O30" s="1179"/>
      <c r="P30" s="48"/>
      <c r="Q30" s="821" t="s">
        <v>1999</v>
      </c>
      <c r="R30" s="251"/>
      <c r="S30" s="182"/>
      <c r="T30" s="245"/>
      <c r="U30" s="314"/>
      <c r="V30" s="251"/>
      <c r="W30" s="182"/>
      <c r="X30" s="245"/>
      <c r="Y30" s="315"/>
      <c r="Z30" s="316"/>
      <c r="AA30" s="53"/>
    </row>
    <row r="31" spans="1:27" ht="15" customHeight="1" x14ac:dyDescent="0.2">
      <c r="A31" s="37"/>
      <c r="B31" s="37"/>
      <c r="C31" s="37"/>
      <c r="O31" s="1179"/>
      <c r="P31" s="541" t="s">
        <v>2697</v>
      </c>
      <c r="Q31" s="821" t="s">
        <v>2000</v>
      </c>
      <c r="R31" s="251"/>
      <c r="S31" s="182"/>
      <c r="T31" s="245"/>
      <c r="U31" s="314"/>
      <c r="V31" s="251"/>
      <c r="W31" s="182"/>
      <c r="X31" s="245"/>
      <c r="Y31" s="315"/>
      <c r="Z31" s="316"/>
      <c r="AA31" s="53"/>
    </row>
    <row r="32" spans="1:27" ht="15" customHeight="1" x14ac:dyDescent="0.2">
      <c r="B32" s="37"/>
      <c r="C32" s="37"/>
      <c r="O32" s="1179"/>
      <c r="P32" s="541" t="s">
        <v>3695</v>
      </c>
      <c r="Q32" s="821" t="s">
        <v>2016</v>
      </c>
      <c r="R32" s="251"/>
      <c r="S32" s="182"/>
      <c r="T32" s="245"/>
      <c r="U32" s="314"/>
      <c r="V32" s="251"/>
      <c r="W32" s="182"/>
      <c r="X32" s="245"/>
      <c r="Y32" s="315"/>
      <c r="Z32" s="316"/>
      <c r="AA32" s="53"/>
    </row>
    <row r="33" spans="15:27" ht="15" customHeight="1" x14ac:dyDescent="0.2">
      <c r="O33" s="1179"/>
      <c r="P33" s="48"/>
      <c r="Q33" s="821" t="s">
        <v>2017</v>
      </c>
      <c r="R33" s="251"/>
      <c r="S33" s="182"/>
      <c r="T33" s="245"/>
      <c r="U33" s="314"/>
      <c r="V33" s="251"/>
      <c r="W33" s="182"/>
      <c r="X33" s="245"/>
      <c r="Y33" s="315"/>
      <c r="Z33" s="316"/>
      <c r="AA33" s="53"/>
    </row>
    <row r="34" spans="15:27" ht="15" customHeight="1" x14ac:dyDescent="0.2">
      <c r="O34" s="1179"/>
      <c r="P34" s="48"/>
      <c r="Q34" s="821" t="s">
        <v>2018</v>
      </c>
      <c r="R34" s="251"/>
      <c r="S34" s="182"/>
      <c r="T34" s="245"/>
      <c r="U34" s="314"/>
      <c r="V34" s="251"/>
      <c r="W34" s="182"/>
      <c r="X34" s="245"/>
      <c r="Y34" s="315"/>
      <c r="Z34" s="316"/>
      <c r="AA34" s="53"/>
    </row>
    <row r="35" spans="15:27" ht="15" customHeight="1" x14ac:dyDescent="0.2">
      <c r="O35" s="1179"/>
      <c r="P35" s="48"/>
      <c r="Q35" s="821" t="s">
        <v>2019</v>
      </c>
      <c r="R35" s="251"/>
      <c r="S35" s="182"/>
      <c r="T35" s="245"/>
      <c r="U35" s="314"/>
      <c r="V35" s="251"/>
      <c r="W35" s="182"/>
      <c r="X35" s="245"/>
      <c r="Y35" s="315"/>
      <c r="Z35" s="316"/>
      <c r="AA35" s="53"/>
    </row>
    <row r="36" spans="15:27" ht="15" customHeight="1" thickBot="1" x14ac:dyDescent="0.25">
      <c r="O36" s="1180"/>
      <c r="P36" s="557"/>
      <c r="Q36" s="825" t="s">
        <v>2001</v>
      </c>
      <c r="R36" s="253"/>
      <c r="S36" s="187"/>
      <c r="T36" s="247"/>
      <c r="U36" s="317"/>
      <c r="V36" s="253"/>
      <c r="W36" s="187"/>
      <c r="X36" s="247"/>
      <c r="Y36" s="318"/>
      <c r="Z36" s="319"/>
      <c r="AA36" s="54"/>
    </row>
  </sheetData>
  <sheetProtection algorithmName="SHA-512" hashValue="s3bgj3Z0VidzyCZcT3EosFGMuB+3UdPKQFxATjsPM0K4LmM5pz0RGDQYb61y2YIQvFO3zmSu1d1Bwb/PHDDY0A==" saltValue="thqJQUw08x1BpFiyPUZDoQ==" spinCount="100000" sheet="1" objects="1" scenarios="1"/>
  <mergeCells count="12">
    <mergeCell ref="O17:O26"/>
    <mergeCell ref="O27:O36"/>
    <mergeCell ref="E3:K3"/>
    <mergeCell ref="R5:S5"/>
    <mergeCell ref="R3:AA3"/>
    <mergeCell ref="T5:U5"/>
    <mergeCell ref="V5:W5"/>
    <mergeCell ref="X5:Y5"/>
    <mergeCell ref="Z5:AA5"/>
    <mergeCell ref="O7:P16"/>
    <mergeCell ref="O5:Q5"/>
    <mergeCell ref="E8:K8"/>
  </mergeCells>
  <phoneticPr fontId="2"/>
  <conditionalFormatting sqref="E8">
    <cfRule type="expression" dxfId="124" priority="699">
      <formula>$E$8&lt;&gt;""</formula>
    </cfRule>
  </conditionalFormatting>
  <conditionalFormatting sqref="E3:K3">
    <cfRule type="expression" dxfId="123" priority="4">
      <formula>$E$3&lt;&gt;""</formula>
    </cfRule>
  </conditionalFormatting>
  <conditionalFormatting sqref="E7:K7">
    <cfRule type="expression" dxfId="122" priority="1">
      <formula>$E$8="「ｇ」選択時は複数選択不可↑"</formula>
    </cfRule>
  </conditionalFormatting>
  <conditionalFormatting sqref="L3">
    <cfRule type="expression" dxfId="121" priority="3">
      <formula>$L$3&lt;&gt;""</formula>
    </cfRule>
  </conditionalFormatting>
  <conditionalFormatting sqref="R3:AA3">
    <cfRule type="expression" dxfId="120" priority="2">
      <formula>$R$3&lt;&gt;""</formula>
    </cfRule>
  </conditionalFormatting>
  <dataValidations count="3">
    <dataValidation type="list" imeMode="disabled" allowBlank="1" showInputMessage="1" showErrorMessage="1" error="整数を入力してください。" sqref="L7" xr:uid="{00000000-0002-0000-1800-000000000000}">
      <formula1>"1：全学的に導入している,2：一部の学部、研究科等で導入している,3：導入していない,4：類似の仕組みを導入している"</formula1>
    </dataValidation>
    <dataValidation type="list" imeMode="disabled" allowBlank="1" showInputMessage="1" showErrorMessage="1" sqref="E7:K7" xr:uid="{00000000-0002-0000-1800-000001000000}">
      <formula1>"○"</formula1>
    </dataValidation>
    <dataValidation type="whole" imeMode="disabled" allowBlank="1" showInputMessage="1" showErrorMessage="1" sqref="R7:AA36" xr:uid="{00000000-0002-0000-1800-000002000000}">
      <formula1>0</formula1>
      <formula2>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F3AA3-7B6F-41A5-B685-D06788F547F3}">
  <dimension ref="A1:AO32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8" width="10.77734375" style="37" customWidth="1"/>
    <col min="9" max="9" width="20.77734375" style="37" customWidth="1"/>
    <col min="10" max="13" width="10.77734375" style="37" customWidth="1"/>
    <col min="14" max="14" width="20.77734375" style="37" customWidth="1"/>
    <col min="15" max="16" width="10.6640625" style="41" customWidth="1"/>
    <col min="17" max="17" width="15" style="418" customWidth="1"/>
    <col min="18" max="18" width="3.77734375" style="418" customWidth="1"/>
    <col min="19" max="19" width="4.33203125" style="418" customWidth="1"/>
    <col min="20" max="21" width="3.6640625" style="418" customWidth="1"/>
    <col min="22" max="22" width="12.5546875" style="414" customWidth="1"/>
    <col min="23" max="31" width="2.44140625" style="414" customWidth="1"/>
    <col min="32" max="33" width="2.44140625" style="721"/>
    <col min="34" max="41" width="2.44140625" style="41"/>
    <col min="42" max="16384" width="2.44140625" style="37"/>
  </cols>
  <sheetData>
    <row r="1" spans="1:31" ht="13.5" customHeight="1" x14ac:dyDescent="0.2">
      <c r="A1" s="37"/>
      <c r="B1" s="37"/>
      <c r="C1" s="37"/>
      <c r="D1" s="36" t="s">
        <v>3886</v>
      </c>
    </row>
    <row r="2" spans="1:31" ht="13.5" customHeight="1" thickBot="1" x14ac:dyDescent="0.25">
      <c r="A2" s="37"/>
      <c r="B2" s="37"/>
      <c r="C2" s="37"/>
      <c r="D2" s="37" t="s">
        <v>1954</v>
      </c>
      <c r="I2" s="1080"/>
    </row>
    <row r="3" spans="1:31" ht="13.5" customHeight="1" x14ac:dyDescent="0.2">
      <c r="A3" s="45"/>
      <c r="B3" s="46"/>
      <c r="C3" s="135"/>
      <c r="D3" s="45"/>
      <c r="E3" s="301" t="str">
        <f t="shared" ref="E3:N3" si="0">IF(Q6=1,"↓未入力あり","")</f>
        <v/>
      </c>
      <c r="F3" s="222" t="str">
        <f t="shared" si="0"/>
        <v/>
      </c>
      <c r="G3" s="222" t="str">
        <f t="shared" si="0"/>
        <v/>
      </c>
      <c r="H3" s="222" t="str">
        <f t="shared" si="0"/>
        <v/>
      </c>
      <c r="I3" s="796" t="str">
        <f t="shared" si="0"/>
        <v/>
      </c>
      <c r="J3" s="222" t="str">
        <f t="shared" si="0"/>
        <v/>
      </c>
      <c r="K3" s="222" t="str">
        <f t="shared" si="0"/>
        <v/>
      </c>
      <c r="L3" s="222" t="str">
        <f t="shared" si="0"/>
        <v/>
      </c>
      <c r="M3" s="222" t="str">
        <f t="shared" si="0"/>
        <v/>
      </c>
      <c r="N3" s="222" t="str">
        <f t="shared" si="0"/>
        <v/>
      </c>
      <c r="O3" s="795"/>
      <c r="P3" s="793"/>
    </row>
    <row r="4" spans="1:31" ht="13.5" customHeight="1" x14ac:dyDescent="0.2">
      <c r="A4" s="47"/>
      <c r="B4" s="48"/>
      <c r="C4" s="52"/>
      <c r="D4" s="179"/>
      <c r="E4" s="396" t="s">
        <v>3887</v>
      </c>
      <c r="F4" s="452"/>
      <c r="G4" s="452"/>
      <c r="H4" s="452"/>
      <c r="I4" s="452"/>
      <c r="J4" s="452"/>
      <c r="K4" s="452"/>
      <c r="L4" s="452"/>
      <c r="M4" s="452"/>
      <c r="N4" s="453"/>
      <c r="O4" s="723"/>
      <c r="P4" s="723"/>
    </row>
    <row r="5" spans="1:31" ht="13.5" customHeight="1" x14ac:dyDescent="0.2">
      <c r="A5" s="47"/>
      <c r="B5" s="48"/>
      <c r="C5" s="52"/>
      <c r="D5" s="179"/>
      <c r="E5" s="842" t="s">
        <v>4086</v>
      </c>
      <c r="F5" s="840"/>
      <c r="G5" s="840"/>
      <c r="H5" s="840"/>
      <c r="I5" s="838"/>
      <c r="J5" s="839" t="s">
        <v>4087</v>
      </c>
      <c r="K5" s="840"/>
      <c r="L5" s="840"/>
      <c r="M5" s="840"/>
      <c r="N5" s="841"/>
      <c r="Q5" s="418" t="s">
        <v>4002</v>
      </c>
      <c r="V5" s="418" t="s">
        <v>4021</v>
      </c>
      <c r="AA5" s="418" t="s">
        <v>6850</v>
      </c>
    </row>
    <row r="6" spans="1:31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167" t="s">
        <v>1961</v>
      </c>
      <c r="F6" s="82" t="s">
        <v>1962</v>
      </c>
      <c r="G6" s="82" t="s">
        <v>1963</v>
      </c>
      <c r="H6" s="82" t="s">
        <v>1964</v>
      </c>
      <c r="I6" s="302" t="s">
        <v>3888</v>
      </c>
      <c r="J6" s="154" t="s">
        <v>1961</v>
      </c>
      <c r="K6" s="82" t="s">
        <v>1962</v>
      </c>
      <c r="L6" s="82" t="s">
        <v>1963</v>
      </c>
      <c r="M6" s="82" t="s">
        <v>1964</v>
      </c>
      <c r="N6" s="169" t="s">
        <v>3889</v>
      </c>
      <c r="O6" s="792"/>
      <c r="P6" s="792"/>
      <c r="Q6" s="414">
        <f t="shared" ref="Q6:AE6" si="1">IF(SUM(Q7:Q7)&lt;&gt;0,1,0)</f>
        <v>0</v>
      </c>
      <c r="R6" s="414">
        <f t="shared" si="1"/>
        <v>0</v>
      </c>
      <c r="S6" s="414">
        <f t="shared" si="1"/>
        <v>0</v>
      </c>
      <c r="T6" s="414">
        <f t="shared" si="1"/>
        <v>0</v>
      </c>
      <c r="U6" s="414">
        <f t="shared" si="1"/>
        <v>0</v>
      </c>
      <c r="V6" s="414">
        <f t="shared" si="1"/>
        <v>0</v>
      </c>
      <c r="W6" s="414">
        <f t="shared" si="1"/>
        <v>0</v>
      </c>
      <c r="X6" s="414">
        <f t="shared" si="1"/>
        <v>0</v>
      </c>
      <c r="Y6" s="414">
        <f t="shared" si="1"/>
        <v>0</v>
      </c>
      <c r="Z6" s="414">
        <f t="shared" si="1"/>
        <v>0</v>
      </c>
      <c r="AA6" s="414">
        <f t="shared" si="1"/>
        <v>0</v>
      </c>
      <c r="AB6" s="414">
        <f t="shared" si="1"/>
        <v>0</v>
      </c>
      <c r="AC6" s="414">
        <f t="shared" si="1"/>
        <v>0</v>
      </c>
      <c r="AD6" s="414">
        <f t="shared" si="1"/>
        <v>0</v>
      </c>
      <c r="AE6" s="414">
        <f t="shared" si="1"/>
        <v>0</v>
      </c>
    </row>
    <row r="7" spans="1:3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896"/>
      <c r="F7" s="897"/>
      <c r="G7" s="897"/>
      <c r="H7" s="897"/>
      <c r="I7" s="898"/>
      <c r="J7" s="895"/>
      <c r="K7" s="897"/>
      <c r="L7" s="897"/>
      <c r="M7" s="897"/>
      <c r="N7" s="899"/>
      <c r="O7" s="723" t="str">
        <f>IF(SUM(Q7:Z7)&gt;0,"←未入力あり","")</f>
        <v/>
      </c>
      <c r="P7" s="723" t="str">
        <f>IF(SUM(AA6:AE6)&lt;&gt;0,"←入力エラー","")</f>
        <v/>
      </c>
      <c r="Q7" s="414">
        <f>IF(AND(設定!$C$4&lt;&gt;"",E7=""),1,0)</f>
        <v>0</v>
      </c>
      <c r="R7" s="414">
        <f>IF(AND(設定!$C$4&lt;&gt;"",F7=""),1,0)</f>
        <v>0</v>
      </c>
      <c r="S7" s="414">
        <f>IF(AND(設定!$C$4&lt;&gt;"",G7=""),1,0)</f>
        <v>0</v>
      </c>
      <c r="T7" s="414">
        <f>IF(AND(設定!$C$4&lt;&gt;"",H7=""),1,0)</f>
        <v>0</v>
      </c>
      <c r="U7" s="414">
        <f>IF(AND(設定!$C$4&lt;&gt;"",I7=""),1,0)</f>
        <v>0</v>
      </c>
      <c r="V7" s="414">
        <f>IF(AND(設定!$C$4&lt;&gt;"",J7=""),1,0)</f>
        <v>0</v>
      </c>
      <c r="W7" s="414">
        <f>IF(AND(設定!$C$4&lt;&gt;"",K7=""),1,0)</f>
        <v>0</v>
      </c>
      <c r="X7" s="414">
        <f>IF(AND(設定!$C$4&lt;&gt;"",L7=""),1,0)</f>
        <v>0</v>
      </c>
      <c r="Y7" s="414">
        <f>IF(AND(設定!$C$4&lt;&gt;"",M7=""),1,0)</f>
        <v>0</v>
      </c>
      <c r="Z7" s="414">
        <f>IF(AND(設定!$C$4&lt;&gt;"",N7=""),1,0)</f>
        <v>0</v>
      </c>
      <c r="AA7" s="414">
        <f>IF(AND(設定!$C$4&lt;&gt;"",E7&lt;J7),1,0)</f>
        <v>0</v>
      </c>
      <c r="AB7" s="414">
        <f>IF(AND(設定!$C$4&lt;&gt;"",F7&lt;K7),1,0)</f>
        <v>0</v>
      </c>
      <c r="AC7" s="414">
        <f>IF(AND(設定!$C$4&lt;&gt;"",G7&lt;L7),1,0)</f>
        <v>0</v>
      </c>
      <c r="AD7" s="414">
        <f>IF(AND(設定!$C$4&lt;&gt;"",H7&lt;M7),1,0)</f>
        <v>0</v>
      </c>
      <c r="AE7" s="414">
        <f>IF(AND(設定!$C$4&lt;&gt;"",I7&lt;N7),1,0)</f>
        <v>0</v>
      </c>
    </row>
    <row r="8" spans="1:31" ht="13.5" customHeight="1" x14ac:dyDescent="0.2">
      <c r="A8" s="37"/>
      <c r="B8" s="41"/>
      <c r="C8" s="37"/>
      <c r="E8" s="172"/>
      <c r="F8" s="172"/>
      <c r="G8" s="172"/>
      <c r="H8" s="172"/>
      <c r="I8" s="172"/>
      <c r="J8" s="195"/>
      <c r="K8" s="172"/>
      <c r="L8" s="172"/>
      <c r="M8" s="172"/>
      <c r="N8" s="172"/>
      <c r="O8" s="794"/>
      <c r="P8" s="794"/>
    </row>
    <row r="9" spans="1:31" x14ac:dyDescent="0.2">
      <c r="A9" s="37"/>
      <c r="B9" s="37"/>
      <c r="C9" s="37"/>
    </row>
    <row r="10" spans="1:31" x14ac:dyDescent="0.2">
      <c r="A10" s="37"/>
      <c r="B10" s="37"/>
      <c r="C10" s="37"/>
    </row>
    <row r="11" spans="1:31" x14ac:dyDescent="0.2">
      <c r="A11" s="37"/>
      <c r="B11" s="37"/>
      <c r="C11" s="37"/>
    </row>
    <row r="12" spans="1:31" x14ac:dyDescent="0.2">
      <c r="A12" s="569"/>
      <c r="B12" s="37"/>
      <c r="C12" s="37"/>
    </row>
    <row r="13" spans="1:31" x14ac:dyDescent="0.2">
      <c r="A13" s="37"/>
      <c r="B13" s="37"/>
      <c r="C13" s="37"/>
    </row>
    <row r="14" spans="1:31" x14ac:dyDescent="0.2">
      <c r="A14" s="37"/>
      <c r="B14" s="37"/>
      <c r="C14" s="37"/>
    </row>
    <row r="15" spans="1:31" x14ac:dyDescent="0.2">
      <c r="A15" s="37"/>
      <c r="B15" s="37"/>
      <c r="C15" s="37"/>
    </row>
    <row r="16" spans="1:31" x14ac:dyDescent="0.2">
      <c r="A16" s="37"/>
      <c r="B16" s="37"/>
      <c r="C16" s="37"/>
    </row>
    <row r="17" spans="1:3" x14ac:dyDescent="0.2">
      <c r="A17" s="37"/>
      <c r="B17" s="37"/>
      <c r="C17" s="37"/>
    </row>
    <row r="18" spans="1:3" x14ac:dyDescent="0.2">
      <c r="A18" s="37"/>
      <c r="B18" s="37"/>
      <c r="C18" s="37"/>
    </row>
    <row r="19" spans="1:3" x14ac:dyDescent="0.2">
      <c r="A19" s="37"/>
      <c r="B19" s="37"/>
      <c r="C19" s="37"/>
    </row>
    <row r="20" spans="1:3" x14ac:dyDescent="0.2">
      <c r="A20" s="37"/>
      <c r="B20" s="37"/>
      <c r="C20" s="37"/>
    </row>
    <row r="21" spans="1:3" x14ac:dyDescent="0.2">
      <c r="A21" s="37"/>
      <c r="B21" s="37"/>
      <c r="C21" s="37"/>
    </row>
    <row r="22" spans="1:3" x14ac:dyDescent="0.2">
      <c r="A22" s="37"/>
      <c r="B22" s="37"/>
      <c r="C22" s="37"/>
    </row>
    <row r="23" spans="1:3" x14ac:dyDescent="0.2">
      <c r="A23" s="37"/>
      <c r="B23" s="37"/>
      <c r="C23" s="37"/>
    </row>
    <row r="24" spans="1:3" x14ac:dyDescent="0.2">
      <c r="A24" s="37"/>
      <c r="B24" s="37"/>
      <c r="C24" s="37"/>
    </row>
    <row r="25" spans="1:3" x14ac:dyDescent="0.2">
      <c r="A25" s="37"/>
      <c r="B25" s="37"/>
      <c r="C25" s="37"/>
    </row>
    <row r="26" spans="1:3" x14ac:dyDescent="0.2">
      <c r="A26" s="37"/>
      <c r="B26" s="37"/>
      <c r="C26" s="37"/>
    </row>
    <row r="27" spans="1:3" x14ac:dyDescent="0.2">
      <c r="A27" s="37"/>
      <c r="B27" s="37"/>
      <c r="C27" s="37"/>
    </row>
    <row r="28" spans="1:3" x14ac:dyDescent="0.2">
      <c r="A28" s="37"/>
      <c r="B28" s="37"/>
      <c r="C28" s="37"/>
    </row>
    <row r="29" spans="1:3" x14ac:dyDescent="0.2">
      <c r="A29" s="37"/>
      <c r="B29" s="37"/>
      <c r="C29" s="37"/>
    </row>
    <row r="30" spans="1:3" x14ac:dyDescent="0.2">
      <c r="A30" s="37"/>
      <c r="B30" s="37"/>
      <c r="C30" s="37"/>
    </row>
    <row r="31" spans="1:3" x14ac:dyDescent="0.2">
      <c r="A31" s="37"/>
      <c r="B31" s="37"/>
      <c r="C31" s="37"/>
    </row>
    <row r="32" spans="1:3" x14ac:dyDescent="0.2">
      <c r="B32" s="37"/>
      <c r="C32" s="37"/>
    </row>
  </sheetData>
  <sheetProtection algorithmName="SHA-512" hashValue="SImsf8O2IVftFg5gS7F/d6LNrLx/Jm450Fu85bJ/N1+octzkv2zpnHUYLcQxRcKIYaTHh8ToH07yw2OuXCWaig==" saltValue="8NOvbIGmo3zk7iBbZk+jnA==" spinCount="100000" sheet="1" objects="1" scenarios="1"/>
  <phoneticPr fontId="2"/>
  <conditionalFormatting sqref="E7:N7">
    <cfRule type="expression" dxfId="119" priority="1">
      <formula>$P$7="←入力エラー"</formula>
    </cfRule>
  </conditionalFormatting>
  <conditionalFormatting sqref="E3:P3">
    <cfRule type="containsText" dxfId="118" priority="5" operator="containsText" text="未入力">
      <formula>NOT(ISERROR(SEARCH("未入力",E3)))</formula>
    </cfRule>
  </conditionalFormatting>
  <conditionalFormatting sqref="E8:P8">
    <cfRule type="containsText" dxfId="117" priority="4" operator="containsText" text="複数選択">
      <formula>NOT(ISERROR(SEARCH("複数選択",E8)))</formula>
    </cfRule>
  </conditionalFormatting>
  <conditionalFormatting sqref="O7">
    <cfRule type="containsText" dxfId="116" priority="3" operator="containsText" text="未入力">
      <formula>NOT(ISERROR(SEARCH("未入力",O7)))</formula>
    </cfRule>
  </conditionalFormatting>
  <conditionalFormatting sqref="P7">
    <cfRule type="containsText" dxfId="115" priority="2" operator="containsText" text="入力">
      <formula>NOT(ISERROR(SEARCH("入力",P7)))</formula>
    </cfRule>
  </conditionalFormatting>
  <dataValidations count="1">
    <dataValidation type="whole" imeMode="disabled" allowBlank="1" showInputMessage="1" showErrorMessage="1" error="整数を入力してください。" sqref="E7:N7" xr:uid="{ACCBA2E5-AA14-402A-A4E8-1372BA69995B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3C8F-94E1-40D5-876F-DB70131A1001}">
  <dimension ref="A1:AM32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5" width="26" style="37" customWidth="1"/>
    <col min="6" max="6" width="28.77734375" style="37" customWidth="1"/>
    <col min="7" max="7" width="14.77734375" style="37" customWidth="1"/>
    <col min="8" max="11" width="7.6640625" style="37" customWidth="1"/>
    <col min="12" max="12" width="14.6640625" style="37" customWidth="1"/>
    <col min="13" max="15" width="9.33203125" style="37" customWidth="1"/>
    <col min="16" max="26" width="3.6640625" style="37" customWidth="1"/>
    <col min="27" max="28" width="10.6640625" style="37" customWidth="1"/>
    <col min="29" max="29" width="16.5546875" style="418" customWidth="1"/>
    <col min="30" max="30" width="16.21875" style="414" customWidth="1"/>
    <col min="31" max="31" width="16.33203125" style="414" customWidth="1"/>
    <col min="32" max="33" width="17.44140625" style="414" customWidth="1"/>
    <col min="34" max="34" width="16.6640625" style="414" customWidth="1"/>
    <col min="35" max="35" width="16.5546875" style="414" customWidth="1"/>
    <col min="36" max="36" width="26.109375" style="414" customWidth="1"/>
    <col min="37" max="37" width="24.44140625" style="414" customWidth="1"/>
    <col min="38" max="38" width="26.21875" style="414" customWidth="1"/>
    <col min="39" max="39" width="2.44140625" style="207"/>
    <col min="40" max="16384" width="2.44140625" style="37"/>
  </cols>
  <sheetData>
    <row r="1" spans="1:38" ht="13.5" customHeight="1" x14ac:dyDescent="0.2">
      <c r="A1" s="37"/>
      <c r="B1" s="37"/>
      <c r="C1" s="37"/>
      <c r="D1" s="36" t="s">
        <v>3856</v>
      </c>
      <c r="E1" s="36"/>
    </row>
    <row r="2" spans="1:38" ht="13.5" customHeight="1" thickBot="1" x14ac:dyDescent="0.25">
      <c r="A2" s="37"/>
      <c r="B2" s="37"/>
      <c r="C2" s="37"/>
      <c r="D2" s="37" t="s">
        <v>6898</v>
      </c>
    </row>
    <row r="3" spans="1:38" ht="13.5" customHeight="1" x14ac:dyDescent="0.2">
      <c r="A3" s="45"/>
      <c r="B3" s="46"/>
      <c r="C3" s="135"/>
      <c r="D3" s="419"/>
      <c r="E3" s="301" t="str">
        <f>IF(AC6=1,"↓未入力あり","")</f>
        <v/>
      </c>
      <c r="F3" s="301" t="str">
        <f>IF(AD6=1,"↓未入力あり","")</f>
        <v/>
      </c>
      <c r="G3" s="222" t="str">
        <f>IF(AE6=1,"↓未入力あり","")</f>
        <v/>
      </c>
      <c r="H3" s="1145" t="str">
        <f>IF(AF6=1,"↓未入力あり","")</f>
        <v/>
      </c>
      <c r="I3" s="1145"/>
      <c r="J3" s="1145"/>
      <c r="K3" s="1145"/>
      <c r="L3" s="222" t="str">
        <f>IF(AG6=1,"↓未入力あり","")</f>
        <v/>
      </c>
      <c r="M3" s="1145" t="str">
        <f>IF(AH6=1,"↓未入力あり","")</f>
        <v/>
      </c>
      <c r="N3" s="1145"/>
      <c r="O3" s="1145"/>
      <c r="P3" s="1145" t="str">
        <f>IF(AI6=1,"↓未入力あり","")</f>
        <v/>
      </c>
      <c r="Q3" s="1145"/>
      <c r="R3" s="1145"/>
      <c r="S3" s="1145"/>
      <c r="T3" s="1145"/>
      <c r="U3" s="1145"/>
      <c r="V3" s="1145"/>
      <c r="W3" s="1145"/>
      <c r="X3" s="1145"/>
      <c r="Y3" s="1145"/>
      <c r="Z3" s="1160"/>
    </row>
    <row r="4" spans="1:38" ht="13.5" customHeight="1" x14ac:dyDescent="0.2">
      <c r="A4" s="47"/>
      <c r="B4" s="48"/>
      <c r="C4" s="52"/>
      <c r="D4" s="179"/>
      <c r="E4" s="687" t="s">
        <v>3857</v>
      </c>
      <c r="F4" s="156" t="s">
        <v>3858</v>
      </c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408"/>
    </row>
    <row r="5" spans="1:38" ht="13.5" customHeight="1" x14ac:dyDescent="0.2">
      <c r="A5" s="47"/>
      <c r="B5" s="48"/>
      <c r="C5" s="52"/>
      <c r="D5" s="179"/>
      <c r="E5" s="953" t="s">
        <v>3960</v>
      </c>
      <c r="F5" s="947" t="s">
        <v>3961</v>
      </c>
      <c r="G5" s="940" t="s">
        <v>4076</v>
      </c>
      <c r="H5" s="837" t="s">
        <v>6581</v>
      </c>
      <c r="I5" s="848"/>
      <c r="J5" s="848"/>
      <c r="K5" s="848"/>
      <c r="L5" s="940" t="s">
        <v>4071</v>
      </c>
      <c r="M5" s="837" t="s">
        <v>3962</v>
      </c>
      <c r="N5" s="848"/>
      <c r="O5" s="848"/>
      <c r="P5" s="837" t="s">
        <v>3963</v>
      </c>
      <c r="Q5" s="848"/>
      <c r="R5" s="848"/>
      <c r="S5" s="848"/>
      <c r="T5" s="848"/>
      <c r="U5" s="848"/>
      <c r="V5" s="848"/>
      <c r="W5" s="848"/>
      <c r="X5" s="848"/>
      <c r="Y5" s="848"/>
      <c r="Z5" s="954"/>
      <c r="AC5" s="418" t="s">
        <v>4022</v>
      </c>
      <c r="AD5" s="418" t="s">
        <v>4023</v>
      </c>
      <c r="AE5" s="418" t="s">
        <v>4024</v>
      </c>
      <c r="AF5" s="418" t="s">
        <v>4025</v>
      </c>
      <c r="AG5" s="418" t="s">
        <v>6871</v>
      </c>
      <c r="AH5" s="418" t="s">
        <v>4026</v>
      </c>
      <c r="AI5" s="418" t="s">
        <v>4027</v>
      </c>
      <c r="AJ5" s="414" t="s">
        <v>6579</v>
      </c>
      <c r="AK5" s="414" t="s">
        <v>6569</v>
      </c>
      <c r="AL5" s="414" t="s">
        <v>6872</v>
      </c>
    </row>
    <row r="6" spans="1:38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811"/>
      <c r="F6" s="138"/>
      <c r="G6" s="760" t="s">
        <v>4077</v>
      </c>
      <c r="H6" s="81" t="s">
        <v>1929</v>
      </c>
      <c r="I6" s="82" t="s">
        <v>1930</v>
      </c>
      <c r="J6" s="158" t="s">
        <v>1931</v>
      </c>
      <c r="K6" s="158" t="s">
        <v>1932</v>
      </c>
      <c r="L6" s="760" t="s">
        <v>4072</v>
      </c>
      <c r="M6" s="81" t="s">
        <v>1929</v>
      </c>
      <c r="N6" s="82" t="s">
        <v>1930</v>
      </c>
      <c r="O6" s="158" t="s">
        <v>1966</v>
      </c>
      <c r="P6" s="81" t="s">
        <v>1929</v>
      </c>
      <c r="Q6" s="82" t="s">
        <v>1930</v>
      </c>
      <c r="R6" s="97" t="s">
        <v>1931</v>
      </c>
      <c r="S6" s="82" t="s">
        <v>1932</v>
      </c>
      <c r="T6" s="158" t="s">
        <v>1933</v>
      </c>
      <c r="U6" s="158" t="s">
        <v>1934</v>
      </c>
      <c r="V6" s="158" t="s">
        <v>1935</v>
      </c>
      <c r="W6" s="158" t="s">
        <v>1936</v>
      </c>
      <c r="X6" s="158" t="s">
        <v>1937</v>
      </c>
      <c r="Y6" s="158" t="s">
        <v>1938</v>
      </c>
      <c r="Z6" s="169" t="s">
        <v>1939</v>
      </c>
      <c r="AC6" s="414">
        <f t="shared" ref="AC6:AL6" si="0">IF(SUM(AC7:AC7)&lt;&gt;0,1,0)</f>
        <v>0</v>
      </c>
      <c r="AD6" s="414">
        <f t="shared" si="0"/>
        <v>0</v>
      </c>
      <c r="AE6" s="414">
        <f t="shared" si="0"/>
        <v>0</v>
      </c>
      <c r="AF6" s="414">
        <f t="shared" si="0"/>
        <v>0</v>
      </c>
      <c r="AG6" s="414">
        <f t="shared" si="0"/>
        <v>0</v>
      </c>
      <c r="AH6" s="414">
        <f t="shared" si="0"/>
        <v>0</v>
      </c>
      <c r="AI6" s="414">
        <f t="shared" si="0"/>
        <v>0</v>
      </c>
      <c r="AJ6" s="414">
        <f t="shared" si="0"/>
        <v>0</v>
      </c>
      <c r="AK6" s="414">
        <f t="shared" si="0"/>
        <v>0</v>
      </c>
      <c r="AL6" s="414">
        <f t="shared" si="0"/>
        <v>0</v>
      </c>
    </row>
    <row r="7" spans="1:38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688"/>
      <c r="F7" s="162"/>
      <c r="G7" s="205"/>
      <c r="H7" s="901"/>
      <c r="I7" s="897"/>
      <c r="J7" s="902"/>
      <c r="K7" s="902"/>
      <c r="L7" s="205"/>
      <c r="M7" s="886"/>
      <c r="N7" s="900"/>
      <c r="O7" s="885"/>
      <c r="P7" s="202"/>
      <c r="Q7" s="197"/>
      <c r="R7" s="198"/>
      <c r="S7" s="197"/>
      <c r="T7" s="200"/>
      <c r="U7" s="200"/>
      <c r="V7" s="200"/>
      <c r="W7" s="200"/>
      <c r="X7" s="200"/>
      <c r="Y7" s="200"/>
      <c r="Z7" s="199"/>
      <c r="AA7" s="94" t="str">
        <f>IF(SUM(AD7:AI7)&gt;0,"←未入力あり","")</f>
        <v/>
      </c>
      <c r="AB7" s="94" t="str">
        <f>IF(SUM(AJ7:AL7)&lt;&gt;0,"←入力エラー","")</f>
        <v/>
      </c>
      <c r="AC7" s="414" cm="1">
        <f t="array" ref="AC7">IF(AND(設定!C4&lt;&gt;"",E7:E8=""),1,0)</f>
        <v>0</v>
      </c>
      <c r="AD7" s="414">
        <f>IF(AND(設定!C4&lt;&gt;"",F7=""),1,0)</f>
        <v>0</v>
      </c>
      <c r="AE7" s="414">
        <f>IF(AND(F7="1：専門部署を設けている",G7=""),1,0)</f>
        <v>0</v>
      </c>
      <c r="AF7" s="414">
        <f>IF(F7="1：専門部署を設けている",IF(AND(G7="1：置いている",COUNTA(H7:K7)&lt;&gt;4),1,0),0)</f>
        <v>0</v>
      </c>
      <c r="AG7" s="414">
        <f>IF(AND(F7="1：専門部署を設けている",L7=""),1,0)</f>
        <v>0</v>
      </c>
      <c r="AH7" s="414">
        <f>IF(F7="1：専門部署を設けている",IF(AND(L7="1：置いている",COUNTA(M7:O7)&lt;&gt;3),1,0),0)</f>
        <v>0</v>
      </c>
      <c r="AI7" s="414">
        <f>IF(AND(F7="1：専門部署を設けている",COUNTA(P7:Z7)=0),1,0)</f>
        <v>0</v>
      </c>
      <c r="AJ7" s="414">
        <f>IF(F7&lt;&gt;"1：専門部署を設けている",IF(COUNTA(G7:Z7)&lt;&gt;0,1,0),0)</f>
        <v>0</v>
      </c>
      <c r="AK7" s="414">
        <f>IF(G7="2：置いていない",IF(COUNTA(H7:K7)&lt;&gt;0,1,0),0)</f>
        <v>0</v>
      </c>
      <c r="AL7" s="414">
        <f>IF(L7="2：置いていない",IF(COUNTA(M7:O7)&lt;&gt;0,1,0),0)</f>
        <v>0</v>
      </c>
    </row>
    <row r="8" spans="1:38" ht="13.5" customHeight="1" x14ac:dyDescent="0.2">
      <c r="A8" s="37"/>
      <c r="B8" s="41"/>
      <c r="C8" s="37"/>
      <c r="E8" s="1086" t="str">
        <f>IF(AND(設定!C4&lt;&gt;"",設定!B8=""),"※7-C 研究科のみの大学は回答不要です。","")</f>
        <v/>
      </c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</row>
    <row r="9" spans="1:38" x14ac:dyDescent="0.2">
      <c r="A9" s="37"/>
      <c r="B9" s="37"/>
      <c r="C9" s="37"/>
    </row>
    <row r="10" spans="1:38" x14ac:dyDescent="0.2">
      <c r="A10" s="37"/>
      <c r="B10" s="37"/>
      <c r="C10" s="37"/>
    </row>
    <row r="11" spans="1:38" x14ac:dyDescent="0.2">
      <c r="A11" s="37"/>
      <c r="B11" s="37"/>
      <c r="C11" s="37"/>
    </row>
    <row r="12" spans="1:38" x14ac:dyDescent="0.2">
      <c r="A12" s="569"/>
      <c r="B12" s="37"/>
      <c r="C12" s="37"/>
    </row>
    <row r="13" spans="1:38" x14ac:dyDescent="0.2">
      <c r="A13" s="37"/>
      <c r="B13" s="37"/>
      <c r="C13" s="37"/>
    </row>
    <row r="14" spans="1:38" x14ac:dyDescent="0.2">
      <c r="A14" s="37"/>
      <c r="B14" s="37"/>
      <c r="C14" s="37"/>
    </row>
    <row r="15" spans="1:38" x14ac:dyDescent="0.2">
      <c r="A15" s="37"/>
      <c r="B15" s="37"/>
      <c r="C15" s="37"/>
    </row>
    <row r="16" spans="1:38" x14ac:dyDescent="0.2">
      <c r="A16" s="37"/>
      <c r="B16" s="37"/>
      <c r="C16" s="37"/>
    </row>
    <row r="17" spans="1:3" x14ac:dyDescent="0.2">
      <c r="A17" s="37"/>
      <c r="B17" s="37"/>
      <c r="C17" s="37"/>
    </row>
    <row r="18" spans="1:3" x14ac:dyDescent="0.2">
      <c r="A18" s="37"/>
      <c r="B18" s="37"/>
      <c r="C18" s="37"/>
    </row>
    <row r="19" spans="1:3" x14ac:dyDescent="0.2">
      <c r="A19" s="37"/>
      <c r="B19" s="37"/>
      <c r="C19" s="37"/>
    </row>
    <row r="20" spans="1:3" x14ac:dyDescent="0.2">
      <c r="A20" s="37"/>
      <c r="B20" s="37"/>
      <c r="C20" s="37"/>
    </row>
    <row r="21" spans="1:3" x14ac:dyDescent="0.2">
      <c r="A21" s="37"/>
      <c r="B21" s="37"/>
      <c r="C21" s="37"/>
    </row>
    <row r="22" spans="1:3" x14ac:dyDescent="0.2">
      <c r="A22" s="37"/>
      <c r="B22" s="37"/>
      <c r="C22" s="37"/>
    </row>
    <row r="23" spans="1:3" x14ac:dyDescent="0.2">
      <c r="A23" s="37"/>
      <c r="B23" s="37"/>
      <c r="C23" s="37"/>
    </row>
    <row r="24" spans="1:3" x14ac:dyDescent="0.2">
      <c r="A24" s="37"/>
      <c r="B24" s="37"/>
      <c r="C24" s="37"/>
    </row>
    <row r="25" spans="1:3" x14ac:dyDescent="0.2">
      <c r="A25" s="37"/>
      <c r="B25" s="37"/>
      <c r="C25" s="37"/>
    </row>
    <row r="26" spans="1:3" x14ac:dyDescent="0.2">
      <c r="A26" s="37"/>
      <c r="B26" s="37"/>
      <c r="C26" s="37"/>
    </row>
    <row r="27" spans="1:3" x14ac:dyDescent="0.2">
      <c r="A27" s="37"/>
      <c r="B27" s="37"/>
      <c r="C27" s="37"/>
    </row>
    <row r="28" spans="1:3" x14ac:dyDescent="0.2">
      <c r="A28" s="37"/>
      <c r="B28" s="37"/>
      <c r="C28" s="37"/>
    </row>
    <row r="29" spans="1:3" x14ac:dyDescent="0.2">
      <c r="A29" s="37"/>
      <c r="B29" s="37"/>
      <c r="C29" s="37"/>
    </row>
    <row r="30" spans="1:3" x14ac:dyDescent="0.2">
      <c r="A30" s="37"/>
      <c r="B30" s="37"/>
      <c r="C30" s="37"/>
    </row>
    <row r="31" spans="1:3" x14ac:dyDescent="0.2">
      <c r="A31" s="37"/>
      <c r="B31" s="37"/>
      <c r="C31" s="37"/>
    </row>
    <row r="32" spans="1:3" x14ac:dyDescent="0.2">
      <c r="B32" s="37"/>
      <c r="C32" s="37"/>
    </row>
  </sheetData>
  <sheetProtection algorithmName="SHA-512" hashValue="EHtkxyeu9u7veI4Ue8SCag1lovEN/KLrxqeMJ11wQ+WE5kZJSP+bDFmsHIsbzRd2ztgidwPjPZkTQN3bPYspsA==" saltValue="X1/+B7g6aG1JrdjTsQRS6Q==" spinCount="100000" sheet="1" objects="1" scenarios="1"/>
  <mergeCells count="3">
    <mergeCell ref="H3:K3"/>
    <mergeCell ref="M3:O3"/>
    <mergeCell ref="P3:Z3"/>
  </mergeCells>
  <phoneticPr fontId="2"/>
  <conditionalFormatting sqref="E7">
    <cfRule type="expression" dxfId="114" priority="5">
      <formula>$E$8&lt;&gt;""</formula>
    </cfRule>
  </conditionalFormatting>
  <conditionalFormatting sqref="E3:Z3">
    <cfRule type="containsText" dxfId="113" priority="11" operator="containsText" text="未入力">
      <formula>NOT(ISERROR(SEARCH("未入力",E3)))</formula>
    </cfRule>
  </conditionalFormatting>
  <conditionalFormatting sqref="F8">
    <cfRule type="containsText" dxfId="112" priority="13" operator="containsText" text="複数選択">
      <formula>NOT(ISERROR(SEARCH("複数選択",F8)))</formula>
    </cfRule>
  </conditionalFormatting>
  <conditionalFormatting sqref="F7:Z7">
    <cfRule type="expression" dxfId="111" priority="3">
      <formula>$AJ$7&gt;0</formula>
    </cfRule>
  </conditionalFormatting>
  <conditionalFormatting sqref="G7:K7">
    <cfRule type="expression" dxfId="110" priority="2">
      <formula>$AK$7&gt;0</formula>
    </cfRule>
  </conditionalFormatting>
  <conditionalFormatting sqref="G8:K8 M8:P8">
    <cfRule type="containsText" dxfId="109" priority="12" operator="containsText" text="複数">
      <formula>NOT(ISERROR(SEARCH("複数",G8)))</formula>
    </cfRule>
  </conditionalFormatting>
  <conditionalFormatting sqref="G7:Z7">
    <cfRule type="expression" dxfId="108" priority="8">
      <formula>$F7&lt;&gt;"1：専門部署を設けている"</formula>
    </cfRule>
  </conditionalFormatting>
  <conditionalFormatting sqref="H7:K7">
    <cfRule type="expression" dxfId="107" priority="6">
      <formula>$G7&lt;&gt;"1：置いている"</formula>
    </cfRule>
  </conditionalFormatting>
  <conditionalFormatting sqref="L8">
    <cfRule type="containsText" dxfId="106" priority="10" operator="containsText" text="複数選択">
      <formula>NOT(ISERROR(SEARCH("複数選択",L8)))</formula>
    </cfRule>
  </conditionalFormatting>
  <conditionalFormatting sqref="L7:O7">
    <cfRule type="expression" dxfId="105" priority="1">
      <formula>$AL$7&gt;0</formula>
    </cfRule>
  </conditionalFormatting>
  <conditionalFormatting sqref="M7:O7">
    <cfRule type="expression" dxfId="104" priority="7">
      <formula>$L7&lt;&gt;"1：置いている"</formula>
    </cfRule>
  </conditionalFormatting>
  <conditionalFormatting sqref="AA7:AB7">
    <cfRule type="containsText" dxfId="103" priority="9" operator="containsText" text="未入力">
      <formula>NOT(ISERROR(SEARCH("未入力",AA7)))</formula>
    </cfRule>
  </conditionalFormatting>
  <conditionalFormatting sqref="AB7">
    <cfRule type="expression" dxfId="102" priority="4">
      <formula>$AB$7&lt;&gt;""</formula>
    </cfRule>
  </conditionalFormatting>
  <dataValidations count="5">
    <dataValidation type="list" imeMode="disabled" allowBlank="1" showInputMessage="1" showErrorMessage="1" error="整数を入力してください。" sqref="F7" xr:uid="{29ED06F0-9741-470F-890F-30C3E92A9DB9}">
      <formula1>"1：専門部署を設けている,2：委員会方式の組織を設けている,3：学内に設けていない,4：法人等に設けている"</formula1>
    </dataValidation>
    <dataValidation type="whole" imeMode="disabled" allowBlank="1" showInputMessage="1" showErrorMessage="1" sqref="H7:K7 M7:O7" xr:uid="{233834BF-808D-4E03-8CE2-5EAC9B51BB20}">
      <formula1>0</formula1>
      <formula2>9999</formula2>
    </dataValidation>
    <dataValidation type="list" imeMode="disabled" allowBlank="1" showInputMessage="1" showErrorMessage="1" sqref="P7:Z7" xr:uid="{40B30A4A-D058-43A8-B546-CDB8444EA597}">
      <formula1>"○"</formula1>
    </dataValidation>
    <dataValidation type="list" allowBlank="1" showInputMessage="1" showErrorMessage="1" sqref="E7" xr:uid="{8D0FD8A1-E14D-4678-BF58-E88D89FF21CF}">
      <formula1>"1：導入している,2：導入していない"</formula1>
    </dataValidation>
    <dataValidation type="list" imeMode="disabled" allowBlank="1" showInputMessage="1" showErrorMessage="1" error="整数を入力してください。" sqref="G7 L7" xr:uid="{BDFE7D84-B490-4A82-8AE4-9C5381F2AD30}">
      <formula1>"1：置いている,2：置いていない"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/>
  <dimension ref="A1:CF33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37" customWidth="1"/>
    <col min="5" max="51" width="3.21875" style="37" customWidth="1"/>
    <col min="52" max="52" width="10.6640625" style="416" customWidth="1"/>
    <col min="53" max="53" width="10.6640625" style="41" customWidth="1"/>
    <col min="54" max="54" width="2.44140625" style="41"/>
    <col min="55" max="55" width="12.88671875" style="414" customWidth="1"/>
    <col min="56" max="56" width="12.33203125" style="414" customWidth="1"/>
    <col min="57" max="57" width="12.5546875" style="414" customWidth="1"/>
    <col min="58" max="58" width="13.77734375" style="414" customWidth="1"/>
    <col min="59" max="59" width="12.33203125" style="414" customWidth="1"/>
    <col min="60" max="60" width="12.88671875" style="414" customWidth="1"/>
    <col min="61" max="61" width="20.77734375" style="414" customWidth="1"/>
    <col min="62" max="63" width="2.44140625" style="414" customWidth="1"/>
    <col min="64" max="64" width="20.44140625" style="414" customWidth="1"/>
    <col min="65" max="65" width="25.88671875" style="414" customWidth="1"/>
    <col min="66" max="66" width="2.44140625" style="721" customWidth="1"/>
    <col min="67" max="68" width="2.44140625" style="721"/>
    <col min="69" max="84" width="2.44140625" style="41"/>
    <col min="85" max="16384" width="2.44140625" style="37"/>
  </cols>
  <sheetData>
    <row r="1" spans="1:65" ht="13.5" customHeight="1" x14ac:dyDescent="0.2">
      <c r="A1" s="37"/>
      <c r="B1" s="37"/>
      <c r="C1" s="37"/>
      <c r="D1" s="36" t="s">
        <v>6618</v>
      </c>
    </row>
    <row r="2" spans="1:65" ht="13.5" customHeight="1" thickBot="1" x14ac:dyDescent="0.25">
      <c r="A2" s="37"/>
      <c r="B2" s="37"/>
      <c r="C2" s="37"/>
      <c r="D2" s="37" t="s">
        <v>1954</v>
      </c>
    </row>
    <row r="3" spans="1:65" ht="13.5" customHeight="1" x14ac:dyDescent="0.2">
      <c r="A3" s="45"/>
      <c r="B3" s="46"/>
      <c r="C3" s="135"/>
      <c r="D3" s="419"/>
      <c r="E3" s="1152" t="str">
        <f>IF(BC7=1,"↓未入力あり","")</f>
        <v/>
      </c>
      <c r="F3" s="1145"/>
      <c r="G3" s="1145"/>
      <c r="H3" s="1145"/>
      <c r="I3" s="1145"/>
      <c r="J3" s="1145"/>
      <c r="K3" s="1145"/>
      <c r="L3" s="1145"/>
      <c r="M3" s="1145"/>
      <c r="N3" s="1145"/>
      <c r="O3" s="1145" t="str">
        <f>IF(BD7=1,"↓未入力あり","")</f>
        <v/>
      </c>
      <c r="P3" s="1145"/>
      <c r="Q3" s="1145"/>
      <c r="R3" s="1145"/>
      <c r="S3" s="1145"/>
      <c r="T3" s="1145"/>
      <c r="U3" s="1145"/>
      <c r="V3" s="1145"/>
      <c r="W3" s="1145"/>
      <c r="X3" s="1145"/>
      <c r="Y3" s="1145" t="str">
        <f>IF(BE7=1,"↓未入力あり","")</f>
        <v/>
      </c>
      <c r="Z3" s="1145"/>
      <c r="AA3" s="1145"/>
      <c r="AB3" s="1145"/>
      <c r="AC3" s="1145"/>
      <c r="AD3" s="1145"/>
      <c r="AE3" s="1145"/>
      <c r="AF3" s="1145"/>
      <c r="AG3" s="1145"/>
      <c r="AH3" s="1145"/>
      <c r="AI3" s="1145" t="str">
        <f>IF(BF7=1,"↓未入力あり","")</f>
        <v/>
      </c>
      <c r="AJ3" s="1145"/>
      <c r="AK3" s="1145"/>
      <c r="AL3" s="1145"/>
      <c r="AM3" s="1145"/>
      <c r="AN3" s="1145" t="str">
        <f>IF(BG7=1,"↓未入力あり","")</f>
        <v/>
      </c>
      <c r="AO3" s="1145"/>
      <c r="AP3" s="1145"/>
      <c r="AQ3" s="1145" t="str">
        <f>IF(BH7=1,"↓未入力あり","")</f>
        <v/>
      </c>
      <c r="AR3" s="1145"/>
      <c r="AS3" s="1145"/>
      <c r="AT3" s="1145"/>
      <c r="AU3" s="1145"/>
      <c r="AV3" s="1145"/>
      <c r="AW3" s="1145"/>
      <c r="AX3" s="1145"/>
      <c r="AY3" s="1160"/>
    </row>
    <row r="4" spans="1:65" ht="13.5" customHeight="1" x14ac:dyDescent="0.2">
      <c r="A4" s="47"/>
      <c r="B4" s="48"/>
      <c r="C4" s="52"/>
      <c r="D4" s="179"/>
      <c r="E4" s="774" t="s">
        <v>3855</v>
      </c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6"/>
      <c r="S4" s="796"/>
      <c r="T4" s="796"/>
      <c r="U4" s="796"/>
      <c r="V4" s="796"/>
      <c r="W4" s="796"/>
      <c r="X4" s="796"/>
      <c r="Y4" s="796"/>
      <c r="Z4" s="796"/>
      <c r="AA4" s="796"/>
      <c r="AB4" s="796"/>
      <c r="AC4" s="796"/>
      <c r="AD4" s="796"/>
      <c r="AE4" s="796"/>
      <c r="AF4" s="796"/>
      <c r="AG4" s="796"/>
      <c r="AH4" s="796"/>
      <c r="AI4" s="796"/>
      <c r="AJ4" s="796"/>
      <c r="AK4" s="796"/>
      <c r="AL4" s="796"/>
      <c r="AM4" s="796"/>
      <c r="AN4" s="796"/>
      <c r="AO4" s="796"/>
      <c r="AP4" s="796"/>
      <c r="AQ4" s="796"/>
      <c r="AR4" s="796"/>
      <c r="AS4" s="796"/>
      <c r="AT4" s="796"/>
      <c r="AU4" s="796"/>
      <c r="AV4" s="796"/>
      <c r="AW4" s="796"/>
      <c r="AX4" s="796"/>
      <c r="AY4" s="826"/>
    </row>
    <row r="5" spans="1:65" ht="13.5" customHeight="1" x14ac:dyDescent="0.2">
      <c r="A5" s="47"/>
      <c r="B5" s="48"/>
      <c r="C5" s="52"/>
      <c r="D5" s="179"/>
      <c r="E5" s="844" t="s">
        <v>1989</v>
      </c>
      <c r="F5" s="845"/>
      <c r="G5" s="845"/>
      <c r="H5" s="845"/>
      <c r="I5" s="845"/>
      <c r="J5" s="845"/>
      <c r="K5" s="845"/>
      <c r="L5" s="845"/>
      <c r="M5" s="845"/>
      <c r="N5" s="845"/>
      <c r="O5" s="845"/>
      <c r="P5" s="845"/>
      <c r="Q5" s="845"/>
      <c r="R5" s="845"/>
      <c r="S5" s="845"/>
      <c r="T5" s="845"/>
      <c r="U5" s="845"/>
      <c r="V5" s="845"/>
      <c r="W5" s="845"/>
      <c r="X5" s="845"/>
      <c r="Y5" s="845"/>
      <c r="Z5" s="845"/>
      <c r="AA5" s="845"/>
      <c r="AB5" s="845"/>
      <c r="AC5" s="845"/>
      <c r="AD5" s="845"/>
      <c r="AE5" s="845"/>
      <c r="AF5" s="845"/>
      <c r="AG5" s="845"/>
      <c r="AH5" s="846"/>
      <c r="AI5" s="969" t="s">
        <v>2544</v>
      </c>
      <c r="AJ5" s="970"/>
      <c r="AK5" s="970"/>
      <c r="AL5" s="970"/>
      <c r="AM5" s="971"/>
      <c r="AN5" s="969" t="s">
        <v>3600</v>
      </c>
      <c r="AO5" s="970"/>
      <c r="AP5" s="970"/>
      <c r="AQ5" s="969" t="s">
        <v>3601</v>
      </c>
      <c r="AR5" s="970"/>
      <c r="AS5" s="970"/>
      <c r="AT5" s="970"/>
      <c r="AU5" s="970"/>
      <c r="AV5" s="970"/>
      <c r="AW5" s="970"/>
      <c r="AX5" s="970"/>
      <c r="AY5" s="972"/>
    </row>
    <row r="6" spans="1:65" ht="13.5" customHeight="1" x14ac:dyDescent="0.2">
      <c r="A6" s="47"/>
      <c r="B6" s="48"/>
      <c r="C6" s="52"/>
      <c r="D6" s="179"/>
      <c r="E6" s="847" t="s">
        <v>3701</v>
      </c>
      <c r="F6" s="848"/>
      <c r="G6" s="848"/>
      <c r="H6" s="848"/>
      <c r="I6" s="848"/>
      <c r="J6" s="848"/>
      <c r="K6" s="848"/>
      <c r="L6" s="848"/>
      <c r="M6" s="848"/>
      <c r="N6" s="838"/>
      <c r="O6" s="839" t="s">
        <v>3703</v>
      </c>
      <c r="P6" s="840"/>
      <c r="Q6" s="840"/>
      <c r="R6" s="840"/>
      <c r="S6" s="840"/>
      <c r="T6" s="840"/>
      <c r="U6" s="840"/>
      <c r="V6" s="840"/>
      <c r="W6" s="840"/>
      <c r="X6" s="843"/>
      <c r="Y6" s="839" t="s">
        <v>3702</v>
      </c>
      <c r="Z6" s="840"/>
      <c r="AA6" s="840"/>
      <c r="AB6" s="840"/>
      <c r="AC6" s="840"/>
      <c r="AD6" s="840"/>
      <c r="AE6" s="840"/>
      <c r="AF6" s="840"/>
      <c r="AG6" s="840"/>
      <c r="AH6" s="843"/>
      <c r="AI6" s="52"/>
      <c r="AJ6" s="299"/>
      <c r="AK6" s="299"/>
      <c r="AL6" s="299"/>
      <c r="AM6" s="299"/>
      <c r="AN6" s="52" t="s">
        <v>1990</v>
      </c>
      <c r="AO6" s="299"/>
      <c r="AP6" s="299"/>
      <c r="AQ6" s="837" t="s">
        <v>1991</v>
      </c>
      <c r="AR6" s="848"/>
      <c r="AS6" s="848"/>
      <c r="AT6" s="848"/>
      <c r="AU6" s="848"/>
      <c r="AV6" s="848"/>
      <c r="AW6" s="848"/>
      <c r="AX6" s="848"/>
      <c r="AY6" s="954"/>
      <c r="BC6" s="418" t="s">
        <v>4002</v>
      </c>
      <c r="BD6" s="418"/>
      <c r="BE6" s="418"/>
      <c r="BF6" s="418" t="s">
        <v>4021</v>
      </c>
      <c r="BG6" s="418" t="s">
        <v>4028</v>
      </c>
      <c r="BH6" s="418" t="s">
        <v>6873</v>
      </c>
      <c r="BI6" s="418" t="s">
        <v>4041</v>
      </c>
      <c r="BJ6" s="418"/>
      <c r="BL6" s="418" t="s">
        <v>4042</v>
      </c>
      <c r="BM6" s="414" t="s">
        <v>6874</v>
      </c>
    </row>
    <row r="7" spans="1:65" ht="13.5" customHeight="1" thickBot="1" x14ac:dyDescent="0.25">
      <c r="A7" s="565" t="s">
        <v>3505</v>
      </c>
      <c r="B7" s="566" t="s">
        <v>1921</v>
      </c>
      <c r="C7" s="136" t="s">
        <v>1922</v>
      </c>
      <c r="D7" s="420" t="s">
        <v>1923</v>
      </c>
      <c r="E7" s="81" t="s">
        <v>1929</v>
      </c>
      <c r="F7" s="82" t="s">
        <v>1930</v>
      </c>
      <c r="G7" s="97" t="s">
        <v>1931</v>
      </c>
      <c r="H7" s="82" t="s">
        <v>1932</v>
      </c>
      <c r="I7" s="158" t="s">
        <v>1933</v>
      </c>
      <c r="J7" s="158" t="s">
        <v>1934</v>
      </c>
      <c r="K7" s="158" t="s">
        <v>1935</v>
      </c>
      <c r="L7" s="158" t="s">
        <v>1936</v>
      </c>
      <c r="M7" s="158" t="s">
        <v>2008</v>
      </c>
      <c r="N7" s="155" t="s">
        <v>1938</v>
      </c>
      <c r="O7" s="81" t="s">
        <v>1929</v>
      </c>
      <c r="P7" s="82" t="s">
        <v>1930</v>
      </c>
      <c r="Q7" s="97" t="s">
        <v>1931</v>
      </c>
      <c r="R7" s="82" t="s">
        <v>1932</v>
      </c>
      <c r="S7" s="158" t="s">
        <v>1933</v>
      </c>
      <c r="T7" s="158" t="s">
        <v>1934</v>
      </c>
      <c r="U7" s="158" t="s">
        <v>1935</v>
      </c>
      <c r="V7" s="158" t="s">
        <v>1936</v>
      </c>
      <c r="W7" s="158" t="s">
        <v>2008</v>
      </c>
      <c r="X7" s="155" t="s">
        <v>2027</v>
      </c>
      <c r="Y7" s="97" t="s">
        <v>1929</v>
      </c>
      <c r="Z7" s="82" t="s">
        <v>1930</v>
      </c>
      <c r="AA7" s="97" t="s">
        <v>1931</v>
      </c>
      <c r="AB7" s="82" t="s">
        <v>1932</v>
      </c>
      <c r="AC7" s="158" t="s">
        <v>1933</v>
      </c>
      <c r="AD7" s="158" t="s">
        <v>1934</v>
      </c>
      <c r="AE7" s="158" t="s">
        <v>1935</v>
      </c>
      <c r="AF7" s="158" t="s">
        <v>1936</v>
      </c>
      <c r="AG7" s="158" t="s">
        <v>2008</v>
      </c>
      <c r="AH7" s="155" t="s">
        <v>2028</v>
      </c>
      <c r="AI7" s="81" t="s">
        <v>1929</v>
      </c>
      <c r="AJ7" s="82" t="s">
        <v>1930</v>
      </c>
      <c r="AK7" s="97" t="s">
        <v>1931</v>
      </c>
      <c r="AL7" s="82" t="s">
        <v>1932</v>
      </c>
      <c r="AM7" s="158" t="s">
        <v>1933</v>
      </c>
      <c r="AN7" s="81" t="s">
        <v>1929</v>
      </c>
      <c r="AO7" s="82" t="s">
        <v>1930</v>
      </c>
      <c r="AP7" s="158" t="s">
        <v>1931</v>
      </c>
      <c r="AQ7" s="81" t="s">
        <v>1929</v>
      </c>
      <c r="AR7" s="82" t="s">
        <v>1930</v>
      </c>
      <c r="AS7" s="97" t="s">
        <v>1931</v>
      </c>
      <c r="AT7" s="82" t="s">
        <v>1932</v>
      </c>
      <c r="AU7" s="158" t="s">
        <v>1933</v>
      </c>
      <c r="AV7" s="158" t="s">
        <v>1934</v>
      </c>
      <c r="AW7" s="158" t="s">
        <v>1935</v>
      </c>
      <c r="AX7" s="158" t="s">
        <v>1936</v>
      </c>
      <c r="AY7" s="169" t="s">
        <v>2009</v>
      </c>
      <c r="BC7" s="414">
        <f t="shared" ref="BC7:BM7" si="0">IF(SUM(BC8:BC8)&lt;&gt;0,1,0)</f>
        <v>0</v>
      </c>
      <c r="BD7" s="414">
        <f t="shared" si="0"/>
        <v>0</v>
      </c>
      <c r="BE7" s="414">
        <f t="shared" si="0"/>
        <v>0</v>
      </c>
      <c r="BF7" s="414">
        <f t="shared" si="0"/>
        <v>0</v>
      </c>
      <c r="BG7" s="414">
        <f t="shared" si="0"/>
        <v>0</v>
      </c>
      <c r="BH7" s="414">
        <f t="shared" si="0"/>
        <v>0</v>
      </c>
      <c r="BI7" s="414">
        <f t="shared" si="0"/>
        <v>0</v>
      </c>
      <c r="BJ7" s="414">
        <f t="shared" si="0"/>
        <v>0</v>
      </c>
      <c r="BK7" s="414">
        <f t="shared" si="0"/>
        <v>0</v>
      </c>
      <c r="BL7" s="414">
        <f t="shared" si="0"/>
        <v>0</v>
      </c>
      <c r="BM7" s="414">
        <f t="shared" si="0"/>
        <v>0</v>
      </c>
    </row>
    <row r="8" spans="1:65" ht="15" customHeight="1" thickBot="1" x14ac:dyDescent="0.25">
      <c r="A8" s="159" t="str">
        <f>IF(設定!$C$4&lt;&gt;"",設定!$C$4&amp;"00","")</f>
        <v/>
      </c>
      <c r="B8" s="160" t="str">
        <f>設定!D4</f>
        <v>※シート【学校コード】より、学校コードを入力してください。</v>
      </c>
      <c r="C8" s="582" t="s">
        <v>1924</v>
      </c>
      <c r="D8" s="501" t="s">
        <v>1925</v>
      </c>
      <c r="E8" s="196"/>
      <c r="F8" s="197"/>
      <c r="G8" s="198"/>
      <c r="H8" s="197"/>
      <c r="I8" s="200"/>
      <c r="J8" s="200"/>
      <c r="K8" s="200"/>
      <c r="L8" s="200"/>
      <c r="M8" s="200"/>
      <c r="N8" s="200"/>
      <c r="O8" s="202"/>
      <c r="P8" s="197"/>
      <c r="Q8" s="198"/>
      <c r="R8" s="197"/>
      <c r="S8" s="200"/>
      <c r="T8" s="200"/>
      <c r="U8" s="200"/>
      <c r="V8" s="200"/>
      <c r="W8" s="200"/>
      <c r="X8" s="203"/>
      <c r="Y8" s="198"/>
      <c r="Z8" s="197"/>
      <c r="AA8" s="198"/>
      <c r="AB8" s="197"/>
      <c r="AC8" s="200"/>
      <c r="AD8" s="200"/>
      <c r="AE8" s="200"/>
      <c r="AF8" s="200"/>
      <c r="AG8" s="200"/>
      <c r="AH8" s="200"/>
      <c r="AI8" s="202"/>
      <c r="AJ8" s="197"/>
      <c r="AK8" s="198"/>
      <c r="AL8" s="197"/>
      <c r="AM8" s="200"/>
      <c r="AN8" s="202"/>
      <c r="AO8" s="197"/>
      <c r="AP8" s="200"/>
      <c r="AQ8" s="202"/>
      <c r="AR8" s="197"/>
      <c r="AS8" s="198"/>
      <c r="AT8" s="197"/>
      <c r="AU8" s="200"/>
      <c r="AV8" s="200"/>
      <c r="AW8" s="200"/>
      <c r="AX8" s="200"/>
      <c r="AY8" s="199"/>
      <c r="AZ8" s="94" t="str">
        <f>IF(SUM(BC8:BH8)&gt;0,"←未入力あり","")</f>
        <v/>
      </c>
      <c r="BA8" s="94" t="str">
        <f>IF(SUM(BI8:BM8)&gt;0,"←入力エラー","")</f>
        <v/>
      </c>
      <c r="BC8" s="414">
        <f>IF(AND(設定!$C$4&lt;&gt;"",COUNTA(E8:N8)=0),1,0)</f>
        <v>0</v>
      </c>
      <c r="BD8" s="414">
        <f>IF(AND(設定!$C$4&lt;&gt;"",COUNTA(O8:X8)=0),1,0)</f>
        <v>0</v>
      </c>
      <c r="BE8" s="414">
        <f>IF(AND(設定!$C$4&lt;&gt;"",COUNTA(Y8:AH8)=0),1,0)</f>
        <v>0</v>
      </c>
      <c r="BF8" s="414">
        <f>IF(AND(設定!$C$4&lt;&gt;"",COUNTA(AI8:AM8)=0),1,0)</f>
        <v>0</v>
      </c>
      <c r="BG8" s="414">
        <f>IF(AND(COUNTA(AI8:AL8)&lt;&gt;0,COUNTA(AN8:AP8)=0),1,0)</f>
        <v>0</v>
      </c>
      <c r="BH8" s="414">
        <f>IF(AND(COUNTA(AI8:AL8)&lt;&gt;0,COUNTA(AQ8:AY8)=0),1,0)</f>
        <v>0</v>
      </c>
      <c r="BI8" s="414">
        <f>IF(AND(COUNTA(E8:M8)&lt;&gt;0,N8&lt;&gt;""),1,0)</f>
        <v>0</v>
      </c>
      <c r="BJ8" s="414">
        <f>IF(AND(COUNTA(O8:W8)&lt;&gt;0,X8&lt;&gt;""),1,0)</f>
        <v>0</v>
      </c>
      <c r="BK8" s="414">
        <f>IF(AND(COUNTA(Y8:AG8)&lt;&gt;0,AH8&lt;&gt;""),1,0)</f>
        <v>0</v>
      </c>
      <c r="BL8" s="414">
        <f>IF(AND(COUNTA(AI8:AL8)&lt;&gt;0,AM8&lt;&gt;""),1,0)</f>
        <v>0</v>
      </c>
      <c r="BM8" s="414">
        <f>IF(AND(AM8&lt;&gt;"",COUNTA(AN8:AY8)&lt;&gt;0),1,0)</f>
        <v>0</v>
      </c>
    </row>
    <row r="9" spans="1:65" ht="13.5" customHeight="1" x14ac:dyDescent="0.2">
      <c r="A9" s="37"/>
      <c r="B9" s="41"/>
      <c r="C9" s="37"/>
      <c r="F9" s="172"/>
      <c r="G9" s="172"/>
      <c r="H9" s="1167" t="str">
        <f>IF(BI7=1,"「ｊ」選択時は複数回答不可↑","")</f>
        <v/>
      </c>
      <c r="I9" s="1167"/>
      <c r="J9" s="1167"/>
      <c r="K9" s="1167"/>
      <c r="L9" s="1167"/>
      <c r="M9" s="1167"/>
      <c r="N9" s="1167"/>
      <c r="O9" s="172"/>
      <c r="P9" s="172"/>
      <c r="Q9" s="172"/>
      <c r="R9" s="1167" t="str">
        <f>IF(BJ7=1,"「ｊ」選択時は複数回答不可↑","")</f>
        <v/>
      </c>
      <c r="S9" s="1167"/>
      <c r="T9" s="1167"/>
      <c r="U9" s="1167"/>
      <c r="V9" s="1167"/>
      <c r="W9" s="1167"/>
      <c r="X9" s="1167"/>
      <c r="Y9" s="323"/>
      <c r="Z9" s="323"/>
      <c r="AA9" s="323"/>
      <c r="AB9" s="1167" t="str">
        <f>IF(BK7=1,"「ｊ」選択時は複数回答不可↑","")</f>
        <v/>
      </c>
      <c r="AC9" s="1167"/>
      <c r="AD9" s="1167"/>
      <c r="AE9" s="1167"/>
      <c r="AF9" s="1167"/>
      <c r="AG9" s="1167"/>
      <c r="AH9" s="1167"/>
      <c r="AI9" s="323"/>
      <c r="AJ9" s="323"/>
      <c r="AK9" s="323"/>
      <c r="AL9" s="323"/>
      <c r="AM9" s="1167" t="str">
        <f>IF(BL7=1,"↑「e」選択時は複数回答不可","")</f>
        <v/>
      </c>
      <c r="AN9" s="1167"/>
      <c r="AO9" s="1167"/>
      <c r="AP9" s="1167"/>
      <c r="AQ9" s="1167"/>
      <c r="AR9" s="1167"/>
      <c r="AS9" s="1167"/>
    </row>
    <row r="10" spans="1:65" x14ac:dyDescent="0.2">
      <c r="A10" s="37"/>
      <c r="B10" s="37"/>
      <c r="C10" s="37"/>
    </row>
    <row r="11" spans="1:65" x14ac:dyDescent="0.2">
      <c r="A11" s="37"/>
      <c r="B11" s="37"/>
      <c r="C11" s="37"/>
    </row>
    <row r="12" spans="1:65" x14ac:dyDescent="0.2">
      <c r="A12" s="37"/>
      <c r="B12" s="37"/>
      <c r="C12" s="37"/>
    </row>
    <row r="13" spans="1:65" x14ac:dyDescent="0.2">
      <c r="A13" s="569"/>
      <c r="B13" s="37"/>
      <c r="C13" s="37"/>
    </row>
    <row r="14" spans="1:65" x14ac:dyDescent="0.2">
      <c r="A14" s="37"/>
      <c r="B14" s="37"/>
      <c r="C14" s="37"/>
    </row>
    <row r="15" spans="1:65" x14ac:dyDescent="0.2">
      <c r="A15" s="37"/>
      <c r="B15" s="37"/>
      <c r="C15" s="37"/>
    </row>
    <row r="16" spans="1:65" x14ac:dyDescent="0.2">
      <c r="A16" s="37"/>
      <c r="B16" s="37"/>
      <c r="C16" s="37"/>
    </row>
    <row r="17" spans="1:3" x14ac:dyDescent="0.2">
      <c r="A17" s="37"/>
      <c r="B17" s="37"/>
      <c r="C17" s="37"/>
    </row>
    <row r="18" spans="1:3" x14ac:dyDescent="0.2">
      <c r="A18" s="37"/>
      <c r="B18" s="37"/>
      <c r="C18" s="37"/>
    </row>
    <row r="19" spans="1:3" x14ac:dyDescent="0.2">
      <c r="A19" s="37"/>
      <c r="B19" s="37"/>
      <c r="C19" s="37"/>
    </row>
    <row r="20" spans="1:3" x14ac:dyDescent="0.2">
      <c r="A20" s="37"/>
      <c r="B20" s="37"/>
      <c r="C20" s="37"/>
    </row>
    <row r="21" spans="1:3" x14ac:dyDescent="0.2">
      <c r="A21" s="37"/>
      <c r="B21" s="37"/>
      <c r="C21" s="37"/>
    </row>
    <row r="22" spans="1:3" x14ac:dyDescent="0.2">
      <c r="A22" s="37"/>
      <c r="B22" s="37"/>
      <c r="C22" s="37"/>
    </row>
    <row r="23" spans="1:3" x14ac:dyDescent="0.2">
      <c r="A23" s="37"/>
      <c r="B23" s="37"/>
      <c r="C23" s="37"/>
    </row>
    <row r="24" spans="1:3" x14ac:dyDescent="0.2">
      <c r="A24" s="37"/>
      <c r="B24" s="37"/>
      <c r="C24" s="37"/>
    </row>
    <row r="25" spans="1:3" x14ac:dyDescent="0.2">
      <c r="A25" s="37"/>
      <c r="B25" s="37"/>
      <c r="C25" s="37"/>
    </row>
    <row r="26" spans="1:3" x14ac:dyDescent="0.2">
      <c r="A26" s="37"/>
      <c r="B26" s="37"/>
      <c r="C26" s="37"/>
    </row>
    <row r="27" spans="1:3" x14ac:dyDescent="0.2">
      <c r="A27" s="37"/>
      <c r="B27" s="37"/>
      <c r="C27" s="37"/>
    </row>
    <row r="28" spans="1:3" x14ac:dyDescent="0.2">
      <c r="A28" s="37"/>
      <c r="B28" s="37"/>
      <c r="C28" s="37"/>
    </row>
    <row r="29" spans="1:3" x14ac:dyDescent="0.2">
      <c r="A29" s="37"/>
      <c r="B29" s="37"/>
      <c r="C29" s="37"/>
    </row>
    <row r="30" spans="1:3" x14ac:dyDescent="0.2">
      <c r="A30" s="37"/>
      <c r="B30" s="37"/>
      <c r="C30" s="37"/>
    </row>
    <row r="31" spans="1:3" x14ac:dyDescent="0.2">
      <c r="A31" s="37"/>
      <c r="B31" s="37"/>
      <c r="C31" s="37"/>
    </row>
    <row r="32" spans="1:3" x14ac:dyDescent="0.2">
      <c r="A32" s="37"/>
      <c r="B32" s="37"/>
      <c r="C32" s="37"/>
    </row>
    <row r="33" spans="2:3" x14ac:dyDescent="0.2">
      <c r="B33" s="37"/>
      <c r="C33" s="37"/>
    </row>
  </sheetData>
  <sheetProtection algorithmName="SHA-512" hashValue="7wE/uAp3zmsOd1i/mKL+mjkPqf77FbYYq7EtII3t4yvwwojJVacIlo3Xek74/hUfGu2IxU65w7QRc3pM06xuXw==" saltValue="0ejAzMg4Unai3Iy1TjYj2A==" spinCount="100000" sheet="1" objects="1" scenarios="1"/>
  <mergeCells count="10">
    <mergeCell ref="AM9:AS9"/>
    <mergeCell ref="H9:N9"/>
    <mergeCell ref="R9:X9"/>
    <mergeCell ref="AB9:AH9"/>
    <mergeCell ref="AI3:AM3"/>
    <mergeCell ref="AN3:AP3"/>
    <mergeCell ref="AQ3:AY3"/>
    <mergeCell ref="E3:N3"/>
    <mergeCell ref="O3:X3"/>
    <mergeCell ref="Y3:AH3"/>
  </mergeCells>
  <phoneticPr fontId="2"/>
  <conditionalFormatting sqref="E3">
    <cfRule type="containsText" dxfId="101" priority="34" operator="containsText" text="未入力">
      <formula>NOT(ISERROR(SEARCH("未入力",E3)))</formula>
    </cfRule>
  </conditionalFormatting>
  <conditionalFormatting sqref="E8:N8">
    <cfRule type="expression" dxfId="100" priority="5">
      <formula>$BI$8&gt;0</formula>
    </cfRule>
  </conditionalFormatting>
  <conditionalFormatting sqref="H9">
    <cfRule type="containsText" dxfId="99" priority="13" operator="containsText" text="複数">
      <formula>NOT(ISERROR(SEARCH("複数",H9)))</formula>
    </cfRule>
  </conditionalFormatting>
  <conditionalFormatting sqref="O3:O4">
    <cfRule type="containsText" dxfId="98" priority="26" operator="containsText" text="未入力">
      <formula>NOT(ISERROR(SEARCH("未入力",O3)))</formula>
    </cfRule>
  </conditionalFormatting>
  <conditionalFormatting sqref="O8:X8">
    <cfRule type="expression" dxfId="97" priority="4">
      <formula>$BJ$8&gt;0</formula>
    </cfRule>
  </conditionalFormatting>
  <conditionalFormatting sqref="R9">
    <cfRule type="containsText" dxfId="96" priority="14" operator="containsText" text="複数">
      <formula>NOT(ISERROR(SEARCH("複数",R9)))</formula>
    </cfRule>
  </conditionalFormatting>
  <conditionalFormatting sqref="Y3:Y4">
    <cfRule type="containsText" dxfId="95" priority="24" operator="containsText" text="未入力">
      <formula>NOT(ISERROR(SEARCH("未入力",Y3)))</formula>
    </cfRule>
  </conditionalFormatting>
  <conditionalFormatting sqref="Y8:AH8">
    <cfRule type="expression" dxfId="94" priority="3">
      <formula>$BK$8&gt;0</formula>
    </cfRule>
  </conditionalFormatting>
  <conditionalFormatting sqref="AB9">
    <cfRule type="containsText" dxfId="93" priority="15" operator="containsText" text="複数">
      <formula>NOT(ISERROR(SEARCH("複数",AB9)))</formula>
    </cfRule>
  </conditionalFormatting>
  <conditionalFormatting sqref="AI3:AI4">
    <cfRule type="containsText" dxfId="92" priority="23" operator="containsText" text="未入力">
      <formula>NOT(ISERROR(SEARCH("未入力",AI3)))</formula>
    </cfRule>
  </conditionalFormatting>
  <conditionalFormatting sqref="AI8:AM8">
    <cfRule type="expression" dxfId="91" priority="2">
      <formula>$BL$8&gt;0</formula>
    </cfRule>
  </conditionalFormatting>
  <conditionalFormatting sqref="AM9">
    <cfRule type="containsText" dxfId="90" priority="22" operator="containsText" text="複数">
      <formula>NOT(ISERROR(SEARCH("複数",AM9)))</formula>
    </cfRule>
  </conditionalFormatting>
  <conditionalFormatting sqref="AM8:AY8">
    <cfRule type="expression" dxfId="89" priority="1">
      <formula>$BM$8&gt;0</formula>
    </cfRule>
  </conditionalFormatting>
  <conditionalFormatting sqref="AN3:AN4">
    <cfRule type="containsText" dxfId="88" priority="21" operator="containsText" text="未入力">
      <formula>NOT(ISERROR(SEARCH("未入力",AN3)))</formula>
    </cfRule>
  </conditionalFormatting>
  <conditionalFormatting sqref="AN8:AY8">
    <cfRule type="expression" dxfId="87" priority="10">
      <formula>COUNTA($AI$8:$AL$8)=0</formula>
    </cfRule>
  </conditionalFormatting>
  <conditionalFormatting sqref="AQ3:AQ4">
    <cfRule type="containsText" dxfId="86" priority="18" operator="containsText" text="未入力">
      <formula>NOT(ISERROR(SEARCH("未入力",AQ3)))</formula>
    </cfRule>
  </conditionalFormatting>
  <conditionalFormatting sqref="AZ8">
    <cfRule type="containsText" dxfId="85" priority="12" operator="containsText" text="未入力">
      <formula>NOT(ISERROR(SEARCH("未入力",AZ8)))</formula>
    </cfRule>
  </conditionalFormatting>
  <conditionalFormatting sqref="BA8">
    <cfRule type="containsText" dxfId="84" priority="11" operator="containsText" text="入力">
      <formula>NOT(ISERROR(SEARCH("入力",BA8)))</formula>
    </cfRule>
  </conditionalFormatting>
  <dataValidations count="1">
    <dataValidation type="list" imeMode="disabled" allowBlank="1" showInputMessage="1" showErrorMessage="1" sqref="E8:AY8" xr:uid="{00000000-0002-0000-1E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A1:BB31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20" width="4.6640625" style="37" customWidth="1"/>
    <col min="21" max="23" width="10.6640625" style="37" customWidth="1"/>
    <col min="24" max="24" width="10.6640625" style="41" customWidth="1"/>
    <col min="25" max="25" width="16.6640625" style="414" customWidth="1"/>
    <col min="26" max="26" width="14.77734375" style="414" customWidth="1"/>
    <col min="27" max="27" width="16.33203125" style="414" customWidth="1"/>
    <col min="28" max="28" width="16.5546875" style="414" customWidth="1"/>
    <col min="29" max="29" width="19.33203125" style="414" customWidth="1"/>
    <col min="30" max="30" width="18.6640625" style="414" customWidth="1"/>
    <col min="31" max="31" width="25.44140625" style="418" customWidth="1"/>
    <col min="32" max="32" width="25.21875" style="418" customWidth="1"/>
    <col min="33" max="54" width="2.44140625" style="41"/>
    <col min="55" max="16384" width="2.44140625" style="37"/>
  </cols>
  <sheetData>
    <row r="1" spans="1:54" ht="13.5" customHeight="1" x14ac:dyDescent="0.2">
      <c r="D1" s="36" t="s">
        <v>3850</v>
      </c>
    </row>
    <row r="2" spans="1:54" ht="13.5" customHeight="1" thickBot="1" x14ac:dyDescent="0.25">
      <c r="D2" s="37" t="s">
        <v>1950</v>
      </c>
    </row>
    <row r="3" spans="1:54" ht="13.5" customHeight="1" x14ac:dyDescent="0.2">
      <c r="A3" s="45"/>
      <c r="B3" s="46"/>
      <c r="C3" s="135"/>
      <c r="D3" s="419"/>
      <c r="E3" s="1172" t="str">
        <f>IF(Y6=1,"↓未入力あり","")</f>
        <v/>
      </c>
      <c r="F3" s="1154"/>
      <c r="G3" s="1154"/>
      <c r="H3" s="1154"/>
      <c r="I3" s="1154"/>
      <c r="J3" s="1154"/>
      <c r="K3" s="1154"/>
      <c r="L3" s="1154"/>
      <c r="M3" s="1154"/>
      <c r="N3" s="1154"/>
      <c r="O3" s="1154" t="str">
        <f>IF(Z6=1,"↓未入力あり","")</f>
        <v/>
      </c>
      <c r="P3" s="1154"/>
      <c r="Q3" s="1154"/>
      <c r="R3" s="1154"/>
      <c r="S3" s="1154"/>
      <c r="T3" s="1154"/>
      <c r="U3" s="498" t="str">
        <f>IF(AA6=1,"↓未入力あり","")</f>
        <v/>
      </c>
      <c r="V3" s="171" t="str">
        <f>IF(AB6=1,"↓未入力あり","")</f>
        <v/>
      </c>
    </row>
    <row r="4" spans="1:54" ht="13.5" customHeight="1" x14ac:dyDescent="0.2">
      <c r="A4" s="47"/>
      <c r="B4" s="48"/>
      <c r="C4" s="52"/>
      <c r="D4" s="592"/>
      <c r="E4" s="396" t="s">
        <v>3964</v>
      </c>
      <c r="F4" s="455"/>
      <c r="G4" s="455"/>
      <c r="H4" s="455"/>
      <c r="I4" s="455"/>
      <c r="J4" s="1201" t="str">
        <f>IF(AC6=1,"「ｊ」選択時は複数選択不可↓","")</f>
        <v/>
      </c>
      <c r="K4" s="1201"/>
      <c r="L4" s="1201"/>
      <c r="M4" s="1201"/>
      <c r="N4" s="1201"/>
      <c r="O4" s="1200" t="str">
        <f>IF(AD6=1,"「ｆ」選択時は複数選択不可↓","")</f>
        <v/>
      </c>
      <c r="P4" s="1200"/>
      <c r="Q4" s="1200"/>
      <c r="R4" s="1200"/>
      <c r="S4" s="1200"/>
      <c r="T4" s="1200"/>
      <c r="U4" s="604"/>
      <c r="V4" s="456"/>
    </row>
    <row r="5" spans="1:54" ht="13.5" customHeight="1" x14ac:dyDescent="0.2">
      <c r="A5" s="47"/>
      <c r="B5" s="48"/>
      <c r="C5" s="52"/>
      <c r="D5" s="679" t="str">
        <f>IF(AND(設定!C4&lt;&gt;"",設定!B8=""),"研究科のみの大学は回答不要です。","")</f>
        <v/>
      </c>
      <c r="E5" s="847" t="s">
        <v>3604</v>
      </c>
      <c r="F5" s="848"/>
      <c r="G5" s="848"/>
      <c r="H5" s="848"/>
      <c r="I5" s="848"/>
      <c r="J5" s="848"/>
      <c r="K5" s="848"/>
      <c r="L5" s="848"/>
      <c r="M5" s="848"/>
      <c r="N5" s="848"/>
      <c r="O5" s="837" t="s">
        <v>3605</v>
      </c>
      <c r="P5" s="848"/>
      <c r="Q5" s="848"/>
      <c r="R5" s="848"/>
      <c r="S5" s="848"/>
      <c r="T5" s="848"/>
      <c r="U5" s="859" t="s">
        <v>3854</v>
      </c>
      <c r="V5" s="954"/>
      <c r="Y5" s="414" t="s">
        <v>3916</v>
      </c>
      <c r="Z5" s="414" t="s">
        <v>3909</v>
      </c>
      <c r="AA5" s="414" t="s">
        <v>4003</v>
      </c>
      <c r="AB5" s="414" t="s">
        <v>4004</v>
      </c>
      <c r="AC5" s="414" t="s">
        <v>4043</v>
      </c>
      <c r="AD5" s="414" t="s">
        <v>4044</v>
      </c>
      <c r="AE5" s="414" t="s">
        <v>6570</v>
      </c>
      <c r="AF5" s="414" t="s">
        <v>6571</v>
      </c>
    </row>
    <row r="6" spans="1:54" ht="13.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139" t="s">
        <v>1929</v>
      </c>
      <c r="F6" s="82" t="s">
        <v>1930</v>
      </c>
      <c r="G6" s="82" t="s">
        <v>1931</v>
      </c>
      <c r="H6" s="82" t="s">
        <v>1932</v>
      </c>
      <c r="I6" s="82" t="s">
        <v>1933</v>
      </c>
      <c r="J6" s="97" t="s">
        <v>1934</v>
      </c>
      <c r="K6" s="82" t="s">
        <v>1935</v>
      </c>
      <c r="L6" s="82" t="s">
        <v>1936</v>
      </c>
      <c r="M6" s="82" t="s">
        <v>1937</v>
      </c>
      <c r="N6" s="97" t="s">
        <v>1938</v>
      </c>
      <c r="O6" s="81" t="s">
        <v>1929</v>
      </c>
      <c r="P6" s="82" t="s">
        <v>1930</v>
      </c>
      <c r="Q6" s="82" t="s">
        <v>1931</v>
      </c>
      <c r="R6" s="97" t="s">
        <v>1932</v>
      </c>
      <c r="S6" s="82" t="s">
        <v>1933</v>
      </c>
      <c r="T6" s="158" t="s">
        <v>3694</v>
      </c>
      <c r="U6" s="81" t="s">
        <v>1929</v>
      </c>
      <c r="V6" s="169" t="s">
        <v>1930</v>
      </c>
      <c r="Y6" s="414">
        <f>IF(SUM(Y7:Y31)&lt;&gt;0,1,0)</f>
        <v>0</v>
      </c>
      <c r="Z6" s="414">
        <f t="shared" ref="Z6:AF6" si="0">IF(SUM(Z7:Z31)&lt;&gt;0,1,0)</f>
        <v>0</v>
      </c>
      <c r="AA6" s="414">
        <f t="shared" si="0"/>
        <v>0</v>
      </c>
      <c r="AB6" s="414">
        <f t="shared" si="0"/>
        <v>0</v>
      </c>
      <c r="AC6" s="414">
        <f t="shared" si="0"/>
        <v>0</v>
      </c>
      <c r="AD6" s="414">
        <f t="shared" si="0"/>
        <v>0</v>
      </c>
      <c r="AE6" s="414">
        <f t="shared" si="0"/>
        <v>0</v>
      </c>
      <c r="AF6" s="414">
        <f t="shared" si="0"/>
        <v>0</v>
      </c>
    </row>
    <row r="7" spans="1:54" ht="15" customHeight="1" x14ac:dyDescent="0.2">
      <c r="A7" s="596" t="str">
        <f>IF(C7&lt;&gt;"",設定!$C$4&amp;TEXT(ROW(A7)-6,"00"),"")</f>
        <v/>
      </c>
      <c r="B7" s="597" t="str">
        <f>IF(C7&lt;&gt;"",設定!$D$4,"")</f>
        <v/>
      </c>
      <c r="C7" s="598" t="str">
        <f>IF(D7&lt;&gt;"","学部","")</f>
        <v/>
      </c>
      <c r="D7" s="423" t="str">
        <f>IF(設定!B8&lt;&gt;0,設定!B8,"")</f>
        <v/>
      </c>
      <c r="E7" s="131"/>
      <c r="F7" s="88"/>
      <c r="G7" s="88"/>
      <c r="H7" s="88"/>
      <c r="I7" s="88"/>
      <c r="J7" s="101"/>
      <c r="K7" s="88"/>
      <c r="L7" s="88"/>
      <c r="M7" s="88"/>
      <c r="N7" s="101"/>
      <c r="O7" s="61"/>
      <c r="P7" s="88"/>
      <c r="Q7" s="88"/>
      <c r="R7" s="101"/>
      <c r="S7" s="88"/>
      <c r="T7" s="123"/>
      <c r="U7" s="173"/>
      <c r="V7" s="57"/>
      <c r="W7" s="94" t="str">
        <f t="shared" ref="W7:W31" si="1">IF(SUM(Y7:AB7)&gt;0,"←未入力あり","")</f>
        <v/>
      </c>
      <c r="X7" s="723" t="str">
        <f>IF(SUM(AC7:AF7)&lt;&gt;0,"←入力エラー","")</f>
        <v/>
      </c>
      <c r="Y7" s="414">
        <f t="shared" ref="Y7:Y31" si="2">IF(AND(D7&lt;&gt;"",COUNTA(E7:N7)=0),1,0)</f>
        <v>0</v>
      </c>
      <c r="Z7" s="414">
        <f t="shared" ref="Z7:Z31" si="3">IF(AND(D7&lt;&gt;"",COUNTA(O7:T7)=0),1,0)</f>
        <v>0</v>
      </c>
      <c r="AA7" s="414">
        <f t="shared" ref="AA7:AA31" si="4">IF(AND(O7&lt;&gt;"",U7=""),1,0)</f>
        <v>0</v>
      </c>
      <c r="AB7" s="414">
        <f t="shared" ref="AB7:AB31" si="5">IF(AND(P7&lt;&gt;"",V7=""),1,0)</f>
        <v>0</v>
      </c>
      <c r="AC7" s="414">
        <f t="shared" ref="AC7:AC30" si="6">IF(AND(COUNTA(E7:M7)&lt;&gt;0,N7&lt;&gt;""),1,0)</f>
        <v>0</v>
      </c>
      <c r="AD7" s="414">
        <f t="shared" ref="AD7:AD31" si="7">IF(AND(COUNTA(O7:S7)&lt;&gt;0,T7&lt;&gt;""),1,0)</f>
        <v>0</v>
      </c>
      <c r="AE7" s="414">
        <f>IF(AND(O7="",U7&lt;&gt;""),1,0)</f>
        <v>0</v>
      </c>
      <c r="AF7" s="414">
        <f>IF(AND(P7="",V7&lt;&gt;""),1,0)</f>
        <v>0</v>
      </c>
    </row>
    <row r="8" spans="1:54" ht="15" customHeight="1" x14ac:dyDescent="0.2">
      <c r="A8" s="599" t="str">
        <f>IF(C8&lt;&gt;"",設定!$C$4&amp;TEXT(ROW(A8)-6,"00"),"")</f>
        <v/>
      </c>
      <c r="B8" s="600" t="str">
        <f>IF(C8&lt;&gt;"",設定!$D$4,"")</f>
        <v/>
      </c>
      <c r="C8" s="601" t="str">
        <f t="shared" ref="C8:C30" si="8">IF(D8&lt;&gt;"","学部","")</f>
        <v/>
      </c>
      <c r="D8" s="424" t="str">
        <f>IF(設定!B9&lt;&gt;0,設定!B9,"")</f>
        <v/>
      </c>
      <c r="E8" s="129"/>
      <c r="F8" s="84"/>
      <c r="G8" s="84"/>
      <c r="H8" s="84"/>
      <c r="I8" s="84"/>
      <c r="J8" s="99"/>
      <c r="K8" s="84"/>
      <c r="L8" s="84"/>
      <c r="M8" s="84"/>
      <c r="N8" s="99"/>
      <c r="O8" s="59"/>
      <c r="P8" s="84"/>
      <c r="Q8" s="84"/>
      <c r="R8" s="99"/>
      <c r="S8" s="84"/>
      <c r="T8" s="121"/>
      <c r="U8" s="174"/>
      <c r="V8" s="53"/>
      <c r="W8" s="94" t="str">
        <f t="shared" si="1"/>
        <v/>
      </c>
      <c r="X8" s="723" t="str">
        <f t="shared" ref="X8:X31" si="9">IF(SUM(AC8:AF8)&lt;&gt;0,"←入力エラー","")</f>
        <v/>
      </c>
      <c r="Y8" s="414">
        <f t="shared" si="2"/>
        <v>0</v>
      </c>
      <c r="Z8" s="414">
        <f t="shared" si="3"/>
        <v>0</v>
      </c>
      <c r="AA8" s="414">
        <f t="shared" si="4"/>
        <v>0</v>
      </c>
      <c r="AB8" s="414">
        <f t="shared" si="5"/>
        <v>0</v>
      </c>
      <c r="AC8" s="414">
        <f t="shared" si="6"/>
        <v>0</v>
      </c>
      <c r="AD8" s="414">
        <f t="shared" si="7"/>
        <v>0</v>
      </c>
      <c r="AE8" s="414">
        <f t="shared" ref="AE8:AE31" si="10">IF(AND(O8="",U8&lt;&gt;""),1,0)</f>
        <v>0</v>
      </c>
      <c r="AF8" s="414">
        <f t="shared" ref="AF8:AF31" si="11">IF(AND(P8="",V8&lt;&gt;""),1,0)</f>
        <v>0</v>
      </c>
    </row>
    <row r="9" spans="1:54" ht="15" customHeight="1" x14ac:dyDescent="0.2">
      <c r="A9" s="43" t="str">
        <f>IF(C9&lt;&gt;"",設定!$C$4&amp;TEXT(ROW(A9)-6,"00"),"")</f>
        <v/>
      </c>
      <c r="B9" s="44" t="str">
        <f>IF(C9&lt;&gt;"",設定!$D$4,"")</f>
        <v/>
      </c>
      <c r="C9" s="421" t="str">
        <f t="shared" si="8"/>
        <v/>
      </c>
      <c r="D9" s="424" t="str">
        <f>IF(設定!B10&lt;&gt;0,設定!B10,"")</f>
        <v/>
      </c>
      <c r="E9" s="129"/>
      <c r="F9" s="84"/>
      <c r="G9" s="84"/>
      <c r="H9" s="84"/>
      <c r="I9" s="84"/>
      <c r="J9" s="99"/>
      <c r="K9" s="84"/>
      <c r="L9" s="84"/>
      <c r="M9" s="84"/>
      <c r="N9" s="99"/>
      <c r="O9" s="59"/>
      <c r="P9" s="84"/>
      <c r="Q9" s="84"/>
      <c r="R9" s="99"/>
      <c r="S9" s="84"/>
      <c r="T9" s="121"/>
      <c r="U9" s="174"/>
      <c r="V9" s="53"/>
      <c r="W9" s="94" t="str">
        <f t="shared" si="1"/>
        <v/>
      </c>
      <c r="X9" s="723" t="str">
        <f t="shared" si="9"/>
        <v/>
      </c>
      <c r="Y9" s="414">
        <f t="shared" si="2"/>
        <v>0</v>
      </c>
      <c r="Z9" s="414">
        <f t="shared" si="3"/>
        <v>0</v>
      </c>
      <c r="AA9" s="414">
        <f t="shared" si="4"/>
        <v>0</v>
      </c>
      <c r="AB9" s="414">
        <f t="shared" si="5"/>
        <v>0</v>
      </c>
      <c r="AC9" s="414">
        <f t="shared" si="6"/>
        <v>0</v>
      </c>
      <c r="AD9" s="414">
        <f t="shared" si="7"/>
        <v>0</v>
      </c>
      <c r="AE9" s="414">
        <f t="shared" si="10"/>
        <v>0</v>
      </c>
      <c r="AF9" s="414">
        <f t="shared" si="11"/>
        <v>0</v>
      </c>
    </row>
    <row r="10" spans="1:54" ht="15" customHeight="1" x14ac:dyDescent="0.2">
      <c r="A10" s="43" t="str">
        <f>IF(C10&lt;&gt;"",設定!$C$4&amp;TEXT(ROW(A10)-6,"00"),"")</f>
        <v/>
      </c>
      <c r="B10" s="44" t="str">
        <f>IF(C10&lt;&gt;"",設定!$D$4,"")</f>
        <v/>
      </c>
      <c r="C10" s="421" t="str">
        <f t="shared" si="8"/>
        <v/>
      </c>
      <c r="D10" s="424" t="str">
        <f>IF(設定!B11&lt;&gt;0,設定!B11,"")</f>
        <v/>
      </c>
      <c r="E10" s="130"/>
      <c r="F10" s="86"/>
      <c r="G10" s="86"/>
      <c r="H10" s="86"/>
      <c r="I10" s="86"/>
      <c r="J10" s="100"/>
      <c r="K10" s="86"/>
      <c r="L10" s="86"/>
      <c r="M10" s="86"/>
      <c r="N10" s="100"/>
      <c r="O10" s="60"/>
      <c r="P10" s="86"/>
      <c r="Q10" s="86"/>
      <c r="R10" s="100"/>
      <c r="S10" s="86"/>
      <c r="T10" s="122"/>
      <c r="U10" s="175"/>
      <c r="V10" s="55"/>
      <c r="W10" s="94" t="str">
        <f t="shared" si="1"/>
        <v/>
      </c>
      <c r="X10" s="723" t="str">
        <f t="shared" si="9"/>
        <v/>
      </c>
      <c r="Y10" s="414">
        <f t="shared" si="2"/>
        <v>0</v>
      </c>
      <c r="Z10" s="414">
        <f t="shared" si="3"/>
        <v>0</v>
      </c>
      <c r="AA10" s="414">
        <f t="shared" si="4"/>
        <v>0</v>
      </c>
      <c r="AB10" s="414">
        <f t="shared" si="5"/>
        <v>0</v>
      </c>
      <c r="AC10" s="414">
        <f t="shared" si="6"/>
        <v>0</v>
      </c>
      <c r="AD10" s="414">
        <f t="shared" si="7"/>
        <v>0</v>
      </c>
      <c r="AE10" s="414">
        <f t="shared" si="10"/>
        <v>0</v>
      </c>
      <c r="AF10" s="414">
        <f t="shared" si="11"/>
        <v>0</v>
      </c>
    </row>
    <row r="11" spans="1:54" ht="15" customHeight="1" x14ac:dyDescent="0.2">
      <c r="A11" s="107" t="str">
        <f>IF(C11&lt;&gt;"",設定!$C$4&amp;TEXT(ROW(A11)-6,"00"),"")</f>
        <v/>
      </c>
      <c r="B11" s="108" t="str">
        <f>IF(C11&lt;&gt;"",設定!$D$4,"")</f>
        <v/>
      </c>
      <c r="C11" s="584" t="str">
        <f t="shared" si="8"/>
        <v/>
      </c>
      <c r="D11" s="425" t="str">
        <f>IF(設定!B12&lt;&gt;0,設定!B12,"")</f>
        <v/>
      </c>
      <c r="E11" s="132"/>
      <c r="F11" s="90"/>
      <c r="G11" s="90"/>
      <c r="H11" s="90"/>
      <c r="I11" s="90"/>
      <c r="J11" s="102"/>
      <c r="K11" s="90"/>
      <c r="L11" s="90"/>
      <c r="M11" s="90"/>
      <c r="N11" s="102"/>
      <c r="O11" s="62"/>
      <c r="P11" s="90"/>
      <c r="Q11" s="90"/>
      <c r="R11" s="102"/>
      <c r="S11" s="90"/>
      <c r="T11" s="124"/>
      <c r="U11" s="176"/>
      <c r="V11" s="58"/>
      <c r="W11" s="94" t="str">
        <f t="shared" si="1"/>
        <v/>
      </c>
      <c r="X11" s="723" t="str">
        <f t="shared" si="9"/>
        <v/>
      </c>
      <c r="Y11" s="414">
        <f t="shared" si="2"/>
        <v>0</v>
      </c>
      <c r="Z11" s="414">
        <f t="shared" si="3"/>
        <v>0</v>
      </c>
      <c r="AA11" s="414">
        <f t="shared" si="4"/>
        <v>0</v>
      </c>
      <c r="AB11" s="414">
        <f t="shared" si="5"/>
        <v>0</v>
      </c>
      <c r="AC11" s="414">
        <f t="shared" si="6"/>
        <v>0</v>
      </c>
      <c r="AD11" s="414">
        <f t="shared" si="7"/>
        <v>0</v>
      </c>
      <c r="AE11" s="414">
        <f t="shared" si="10"/>
        <v>0</v>
      </c>
      <c r="AF11" s="414">
        <f t="shared" si="11"/>
        <v>0</v>
      </c>
    </row>
    <row r="12" spans="1:54" ht="15" customHeight="1" x14ac:dyDescent="0.2">
      <c r="A12" s="105" t="str">
        <f>IF(C12&lt;&gt;"",設定!$C$4&amp;TEXT(ROW(A12)-6,"00"),"")</f>
        <v/>
      </c>
      <c r="B12" s="106" t="str">
        <f>IF(C12&lt;&gt;"",設定!$D$4,"")</f>
        <v/>
      </c>
      <c r="C12" s="583" t="str">
        <f t="shared" si="8"/>
        <v/>
      </c>
      <c r="D12" s="426" t="str">
        <f>IF(設定!B13&lt;&gt;0,設定!B13,"")</f>
        <v/>
      </c>
      <c r="E12" s="133"/>
      <c r="F12" s="92"/>
      <c r="G12" s="92"/>
      <c r="H12" s="92"/>
      <c r="I12" s="92"/>
      <c r="J12" s="103"/>
      <c r="K12" s="92"/>
      <c r="L12" s="92"/>
      <c r="M12" s="92"/>
      <c r="N12" s="103"/>
      <c r="O12" s="63"/>
      <c r="P12" s="92"/>
      <c r="Q12" s="92"/>
      <c r="R12" s="103"/>
      <c r="S12" s="92"/>
      <c r="T12" s="125"/>
      <c r="U12" s="177"/>
      <c r="V12" s="56"/>
      <c r="W12" s="94" t="str">
        <f t="shared" si="1"/>
        <v/>
      </c>
      <c r="X12" s="723" t="str">
        <f t="shared" si="9"/>
        <v/>
      </c>
      <c r="Y12" s="414">
        <f t="shared" si="2"/>
        <v>0</v>
      </c>
      <c r="Z12" s="414">
        <f t="shared" si="3"/>
        <v>0</v>
      </c>
      <c r="AA12" s="414">
        <f t="shared" si="4"/>
        <v>0</v>
      </c>
      <c r="AB12" s="414">
        <f t="shared" si="5"/>
        <v>0</v>
      </c>
      <c r="AC12" s="414">
        <f t="shared" si="6"/>
        <v>0</v>
      </c>
      <c r="AD12" s="414">
        <f t="shared" si="7"/>
        <v>0</v>
      </c>
      <c r="AE12" s="414">
        <f t="shared" si="10"/>
        <v>0</v>
      </c>
      <c r="AF12" s="414">
        <f t="shared" si="11"/>
        <v>0</v>
      </c>
    </row>
    <row r="13" spans="1:54" ht="15" customHeight="1" x14ac:dyDescent="0.2">
      <c r="A13" s="43" t="str">
        <f>IF(C13&lt;&gt;"",設定!$C$4&amp;TEXT(ROW(A13)-6,"00"),"")</f>
        <v/>
      </c>
      <c r="B13" s="44" t="str">
        <f>IF(C13&lt;&gt;"",設定!$D$4,"")</f>
        <v/>
      </c>
      <c r="C13" s="421" t="str">
        <f t="shared" si="8"/>
        <v/>
      </c>
      <c r="D13" s="424" t="str">
        <f>IF(設定!B14&lt;&gt;0,設定!B14,"")</f>
        <v/>
      </c>
      <c r="E13" s="129"/>
      <c r="F13" s="84"/>
      <c r="G13" s="84"/>
      <c r="H13" s="84"/>
      <c r="I13" s="84"/>
      <c r="J13" s="99"/>
      <c r="K13" s="84"/>
      <c r="L13" s="84"/>
      <c r="M13" s="84"/>
      <c r="N13" s="99"/>
      <c r="O13" s="59"/>
      <c r="P13" s="84"/>
      <c r="Q13" s="84"/>
      <c r="R13" s="99"/>
      <c r="S13" s="84"/>
      <c r="T13" s="121"/>
      <c r="U13" s="174"/>
      <c r="V13" s="53"/>
      <c r="W13" s="94" t="str">
        <f t="shared" si="1"/>
        <v/>
      </c>
      <c r="X13" s="723" t="str">
        <f t="shared" si="9"/>
        <v/>
      </c>
      <c r="Y13" s="414">
        <f t="shared" si="2"/>
        <v>0</v>
      </c>
      <c r="Z13" s="414">
        <f t="shared" si="3"/>
        <v>0</v>
      </c>
      <c r="AA13" s="414">
        <f t="shared" si="4"/>
        <v>0</v>
      </c>
      <c r="AB13" s="414">
        <f t="shared" si="5"/>
        <v>0</v>
      </c>
      <c r="AC13" s="414">
        <f t="shared" si="6"/>
        <v>0</v>
      </c>
      <c r="AD13" s="414">
        <f t="shared" si="7"/>
        <v>0</v>
      </c>
      <c r="AE13" s="414">
        <f t="shared" si="10"/>
        <v>0</v>
      </c>
      <c r="AF13" s="414">
        <f t="shared" si="11"/>
        <v>0</v>
      </c>
    </row>
    <row r="14" spans="1:54" ht="15" customHeight="1" x14ac:dyDescent="0.2">
      <c r="A14" s="43" t="str">
        <f>IF(C14&lt;&gt;"",設定!$C$4&amp;TEXT(ROW(A14)-6,"00"),"")</f>
        <v/>
      </c>
      <c r="B14" s="44" t="str">
        <f>IF(C14&lt;&gt;"",設定!$D$4,"")</f>
        <v/>
      </c>
      <c r="C14" s="421" t="str">
        <f t="shared" si="8"/>
        <v/>
      </c>
      <c r="D14" s="424" t="str">
        <f>IF(設定!B15&lt;&gt;0,設定!B15,"")</f>
        <v/>
      </c>
      <c r="E14" s="129"/>
      <c r="F14" s="84"/>
      <c r="G14" s="84"/>
      <c r="H14" s="84"/>
      <c r="I14" s="84"/>
      <c r="J14" s="99"/>
      <c r="K14" s="84"/>
      <c r="L14" s="84"/>
      <c r="M14" s="84"/>
      <c r="N14" s="99"/>
      <c r="O14" s="59"/>
      <c r="P14" s="84"/>
      <c r="Q14" s="84"/>
      <c r="R14" s="99"/>
      <c r="S14" s="84"/>
      <c r="T14" s="121"/>
      <c r="U14" s="174"/>
      <c r="V14" s="53"/>
      <c r="W14" s="94" t="str">
        <f t="shared" si="1"/>
        <v/>
      </c>
      <c r="X14" s="723" t="str">
        <f t="shared" si="9"/>
        <v/>
      </c>
      <c r="Y14" s="414">
        <f t="shared" si="2"/>
        <v>0</v>
      </c>
      <c r="Z14" s="414">
        <f t="shared" si="3"/>
        <v>0</v>
      </c>
      <c r="AA14" s="414">
        <f t="shared" si="4"/>
        <v>0</v>
      </c>
      <c r="AB14" s="414">
        <f t="shared" si="5"/>
        <v>0</v>
      </c>
      <c r="AC14" s="414">
        <f t="shared" si="6"/>
        <v>0</v>
      </c>
      <c r="AD14" s="414">
        <f t="shared" si="7"/>
        <v>0</v>
      </c>
      <c r="AE14" s="414">
        <f t="shared" si="10"/>
        <v>0</v>
      </c>
      <c r="AF14" s="414">
        <f t="shared" si="11"/>
        <v>0</v>
      </c>
    </row>
    <row r="15" spans="1:54" ht="15" customHeight="1" x14ac:dyDescent="0.2">
      <c r="A15" s="43" t="str">
        <f>IF(C15&lt;&gt;"",設定!$C$4&amp;TEXT(ROW(A15)-6,"00"),"")</f>
        <v/>
      </c>
      <c r="B15" s="44" t="str">
        <f>IF(C15&lt;&gt;"",設定!$D$4,"")</f>
        <v/>
      </c>
      <c r="C15" s="421" t="str">
        <f t="shared" si="8"/>
        <v/>
      </c>
      <c r="D15" s="424" t="str">
        <f>IF(設定!B16&lt;&gt;0,設定!B16,"")</f>
        <v/>
      </c>
      <c r="E15" s="130"/>
      <c r="F15" s="86"/>
      <c r="G15" s="86"/>
      <c r="H15" s="86"/>
      <c r="I15" s="86"/>
      <c r="J15" s="100"/>
      <c r="K15" s="86"/>
      <c r="L15" s="86"/>
      <c r="M15" s="86"/>
      <c r="N15" s="100"/>
      <c r="O15" s="60"/>
      <c r="P15" s="86"/>
      <c r="Q15" s="86"/>
      <c r="R15" s="100"/>
      <c r="S15" s="86"/>
      <c r="T15" s="122"/>
      <c r="U15" s="175"/>
      <c r="V15" s="55"/>
      <c r="W15" s="94" t="str">
        <f t="shared" si="1"/>
        <v/>
      </c>
      <c r="X15" s="723" t="str">
        <f t="shared" si="9"/>
        <v/>
      </c>
      <c r="Y15" s="414">
        <f t="shared" si="2"/>
        <v>0</v>
      </c>
      <c r="Z15" s="414">
        <f t="shared" si="3"/>
        <v>0</v>
      </c>
      <c r="AA15" s="414">
        <f t="shared" si="4"/>
        <v>0</v>
      </c>
      <c r="AB15" s="414">
        <f t="shared" si="5"/>
        <v>0</v>
      </c>
      <c r="AC15" s="414">
        <f t="shared" si="6"/>
        <v>0</v>
      </c>
      <c r="AD15" s="414">
        <f t="shared" si="7"/>
        <v>0</v>
      </c>
      <c r="AE15" s="414">
        <f t="shared" si="10"/>
        <v>0</v>
      </c>
      <c r="AF15" s="414">
        <f t="shared" si="11"/>
        <v>0</v>
      </c>
    </row>
    <row r="16" spans="1:54" s="38" customFormat="1" ht="15" customHeight="1" x14ac:dyDescent="0.2">
      <c r="A16" s="111" t="str">
        <f>IF(C16&lt;&gt;"",設定!$C$4&amp;TEXT(ROW(A16)-6,"00"),"")</f>
        <v/>
      </c>
      <c r="B16" s="112" t="str">
        <f>IF(C16&lt;&gt;"",設定!$D$4,"")</f>
        <v/>
      </c>
      <c r="C16" s="585" t="str">
        <f t="shared" si="8"/>
        <v/>
      </c>
      <c r="D16" s="427" t="str">
        <f>IF(設定!B17&lt;&gt;0,設定!B17,"")</f>
        <v/>
      </c>
      <c r="E16" s="132"/>
      <c r="F16" s="90"/>
      <c r="G16" s="90"/>
      <c r="H16" s="90"/>
      <c r="I16" s="90"/>
      <c r="J16" s="102"/>
      <c r="K16" s="90"/>
      <c r="L16" s="90"/>
      <c r="M16" s="90"/>
      <c r="N16" s="102"/>
      <c r="O16" s="62"/>
      <c r="P16" s="90"/>
      <c r="Q16" s="90"/>
      <c r="R16" s="102"/>
      <c r="S16" s="90"/>
      <c r="T16" s="124"/>
      <c r="U16" s="176"/>
      <c r="V16" s="58"/>
      <c r="W16" s="94" t="str">
        <f t="shared" si="1"/>
        <v/>
      </c>
      <c r="X16" s="723" t="str">
        <f t="shared" si="9"/>
        <v/>
      </c>
      <c r="Y16" s="414">
        <f t="shared" si="2"/>
        <v>0</v>
      </c>
      <c r="Z16" s="414">
        <f t="shared" si="3"/>
        <v>0</v>
      </c>
      <c r="AA16" s="414">
        <f t="shared" si="4"/>
        <v>0</v>
      </c>
      <c r="AB16" s="414">
        <f t="shared" si="5"/>
        <v>0</v>
      </c>
      <c r="AC16" s="414">
        <f t="shared" si="6"/>
        <v>0</v>
      </c>
      <c r="AD16" s="414">
        <f t="shared" si="7"/>
        <v>0</v>
      </c>
      <c r="AE16" s="414">
        <f t="shared" si="10"/>
        <v>0</v>
      </c>
      <c r="AF16" s="414">
        <f t="shared" si="11"/>
        <v>0</v>
      </c>
      <c r="AG16" s="721"/>
      <c r="AH16" s="721"/>
      <c r="AI16" s="721"/>
      <c r="AJ16" s="721"/>
      <c r="AK16" s="721"/>
      <c r="AL16" s="721"/>
      <c r="AM16" s="721"/>
      <c r="AN16" s="721"/>
      <c r="AO16" s="721"/>
      <c r="AP16" s="721"/>
      <c r="AQ16" s="721"/>
      <c r="AR16" s="721"/>
      <c r="AS16" s="721"/>
      <c r="AT16" s="721"/>
      <c r="AU16" s="721"/>
      <c r="AV16" s="721"/>
      <c r="AW16" s="721"/>
      <c r="AX16" s="721"/>
      <c r="AY16" s="721"/>
      <c r="AZ16" s="721"/>
      <c r="BA16" s="721"/>
      <c r="BB16" s="721"/>
    </row>
    <row r="17" spans="1:54" s="38" customFormat="1" ht="15" customHeight="1" x14ac:dyDescent="0.2">
      <c r="A17" s="109" t="str">
        <f>IF(C17&lt;&gt;"",設定!$C$4&amp;TEXT(ROW(A17)-6,"00"),"")</f>
        <v/>
      </c>
      <c r="B17" s="110" t="str">
        <f>IF(C17&lt;&gt;"",設定!$D$4,"")</f>
        <v/>
      </c>
      <c r="C17" s="586" t="str">
        <f t="shared" si="8"/>
        <v/>
      </c>
      <c r="D17" s="428" t="str">
        <f>IF(設定!B18&lt;&gt;0,設定!B18,"")</f>
        <v/>
      </c>
      <c r="E17" s="133"/>
      <c r="F17" s="92"/>
      <c r="G17" s="92"/>
      <c r="H17" s="92"/>
      <c r="I17" s="92"/>
      <c r="J17" s="103"/>
      <c r="K17" s="92"/>
      <c r="L17" s="92"/>
      <c r="M17" s="92"/>
      <c r="N17" s="103"/>
      <c r="O17" s="63"/>
      <c r="P17" s="92"/>
      <c r="Q17" s="92"/>
      <c r="R17" s="103"/>
      <c r="S17" s="92"/>
      <c r="T17" s="125"/>
      <c r="U17" s="177"/>
      <c r="V17" s="56"/>
      <c r="W17" s="94" t="str">
        <f t="shared" si="1"/>
        <v/>
      </c>
      <c r="X17" s="723" t="str">
        <f t="shared" si="9"/>
        <v/>
      </c>
      <c r="Y17" s="414">
        <f t="shared" si="2"/>
        <v>0</v>
      </c>
      <c r="Z17" s="414">
        <f t="shared" si="3"/>
        <v>0</v>
      </c>
      <c r="AA17" s="414">
        <f t="shared" si="4"/>
        <v>0</v>
      </c>
      <c r="AB17" s="414">
        <f t="shared" si="5"/>
        <v>0</v>
      </c>
      <c r="AC17" s="414">
        <f t="shared" si="6"/>
        <v>0</v>
      </c>
      <c r="AD17" s="414">
        <f t="shared" si="7"/>
        <v>0</v>
      </c>
      <c r="AE17" s="414">
        <f t="shared" si="10"/>
        <v>0</v>
      </c>
      <c r="AF17" s="414">
        <f t="shared" si="11"/>
        <v>0</v>
      </c>
      <c r="AG17" s="721"/>
      <c r="AH17" s="721"/>
      <c r="AI17" s="721"/>
      <c r="AJ17" s="721"/>
      <c r="AK17" s="721"/>
      <c r="AL17" s="721"/>
      <c r="AM17" s="721"/>
      <c r="AN17" s="721"/>
      <c r="AO17" s="721"/>
      <c r="AP17" s="721"/>
      <c r="AQ17" s="721"/>
      <c r="AR17" s="721"/>
      <c r="AS17" s="721"/>
      <c r="AT17" s="721"/>
      <c r="AU17" s="721"/>
      <c r="AV17" s="721"/>
      <c r="AW17" s="721"/>
      <c r="AX17" s="721"/>
      <c r="AY17" s="721"/>
      <c r="AZ17" s="721"/>
      <c r="BA17" s="721"/>
      <c r="BB17" s="721"/>
    </row>
    <row r="18" spans="1:54" s="38" customFormat="1" ht="15" customHeight="1" x14ac:dyDescent="0.2">
      <c r="A18" s="43" t="str">
        <f>IF(C18&lt;&gt;"",設定!$C$4&amp;TEXT(ROW(A18)-6,"00"),"")</f>
        <v/>
      </c>
      <c r="B18" s="44" t="str">
        <f>IF(C18&lt;&gt;"",設定!$D$4,"")</f>
        <v/>
      </c>
      <c r="C18" s="421" t="str">
        <f t="shared" si="8"/>
        <v/>
      </c>
      <c r="D18" s="424" t="str">
        <f>IF(設定!B19&lt;&gt;0,設定!B19,"")</f>
        <v/>
      </c>
      <c r="E18" s="129"/>
      <c r="F18" s="84"/>
      <c r="G18" s="84"/>
      <c r="H18" s="84"/>
      <c r="I18" s="84"/>
      <c r="J18" s="99"/>
      <c r="K18" s="84"/>
      <c r="L18" s="84"/>
      <c r="M18" s="84"/>
      <c r="N18" s="99"/>
      <c r="O18" s="59"/>
      <c r="P18" s="84"/>
      <c r="Q18" s="84"/>
      <c r="R18" s="99"/>
      <c r="S18" s="84"/>
      <c r="T18" s="121"/>
      <c r="U18" s="174"/>
      <c r="V18" s="53"/>
      <c r="W18" s="94" t="str">
        <f t="shared" si="1"/>
        <v/>
      </c>
      <c r="X18" s="723" t="str">
        <f t="shared" si="9"/>
        <v/>
      </c>
      <c r="Y18" s="414">
        <f t="shared" si="2"/>
        <v>0</v>
      </c>
      <c r="Z18" s="414">
        <f t="shared" si="3"/>
        <v>0</v>
      </c>
      <c r="AA18" s="414">
        <f t="shared" si="4"/>
        <v>0</v>
      </c>
      <c r="AB18" s="414">
        <f t="shared" si="5"/>
        <v>0</v>
      </c>
      <c r="AC18" s="414">
        <f t="shared" si="6"/>
        <v>0</v>
      </c>
      <c r="AD18" s="414">
        <f t="shared" si="7"/>
        <v>0</v>
      </c>
      <c r="AE18" s="414">
        <f t="shared" si="10"/>
        <v>0</v>
      </c>
      <c r="AF18" s="414">
        <f t="shared" si="11"/>
        <v>0</v>
      </c>
      <c r="AG18" s="721"/>
      <c r="AH18" s="721"/>
      <c r="AI18" s="721"/>
      <c r="AJ18" s="721"/>
      <c r="AK18" s="721"/>
      <c r="AL18" s="721"/>
      <c r="AM18" s="721"/>
      <c r="AN18" s="721"/>
      <c r="AO18" s="721"/>
      <c r="AP18" s="721"/>
      <c r="AQ18" s="721"/>
      <c r="AR18" s="721"/>
      <c r="AS18" s="721"/>
      <c r="AT18" s="721"/>
      <c r="AU18" s="721"/>
      <c r="AV18" s="721"/>
      <c r="AW18" s="721"/>
      <c r="AX18" s="721"/>
      <c r="AY18" s="721"/>
      <c r="AZ18" s="721"/>
      <c r="BA18" s="721"/>
      <c r="BB18" s="721"/>
    </row>
    <row r="19" spans="1:54" s="38" customFormat="1" ht="15" customHeight="1" x14ac:dyDescent="0.2">
      <c r="A19" s="43" t="str">
        <f>IF(C19&lt;&gt;"",設定!$C$4&amp;TEXT(ROW(A19)-6,"00"),"")</f>
        <v/>
      </c>
      <c r="B19" s="44" t="str">
        <f>IF(C19&lt;&gt;"",設定!$D$4,"")</f>
        <v/>
      </c>
      <c r="C19" s="421" t="str">
        <f t="shared" si="8"/>
        <v/>
      </c>
      <c r="D19" s="424" t="str">
        <f>IF(設定!B20&lt;&gt;0,設定!B20,"")</f>
        <v/>
      </c>
      <c r="E19" s="129"/>
      <c r="F19" s="84"/>
      <c r="G19" s="84"/>
      <c r="H19" s="84"/>
      <c r="I19" s="84"/>
      <c r="J19" s="99"/>
      <c r="K19" s="84"/>
      <c r="L19" s="84"/>
      <c r="M19" s="84"/>
      <c r="N19" s="99"/>
      <c r="O19" s="59"/>
      <c r="P19" s="84"/>
      <c r="Q19" s="84"/>
      <c r="R19" s="99"/>
      <c r="S19" s="84"/>
      <c r="T19" s="121"/>
      <c r="U19" s="174"/>
      <c r="V19" s="53"/>
      <c r="W19" s="94" t="str">
        <f t="shared" si="1"/>
        <v/>
      </c>
      <c r="X19" s="723" t="str">
        <f t="shared" si="9"/>
        <v/>
      </c>
      <c r="Y19" s="414">
        <f t="shared" si="2"/>
        <v>0</v>
      </c>
      <c r="Z19" s="414">
        <f t="shared" si="3"/>
        <v>0</v>
      </c>
      <c r="AA19" s="414">
        <f t="shared" si="4"/>
        <v>0</v>
      </c>
      <c r="AB19" s="414">
        <f t="shared" si="5"/>
        <v>0</v>
      </c>
      <c r="AC19" s="414">
        <f t="shared" si="6"/>
        <v>0</v>
      </c>
      <c r="AD19" s="414">
        <f t="shared" si="7"/>
        <v>0</v>
      </c>
      <c r="AE19" s="414">
        <f t="shared" si="10"/>
        <v>0</v>
      </c>
      <c r="AF19" s="414">
        <f t="shared" si="11"/>
        <v>0</v>
      </c>
      <c r="AG19" s="721"/>
      <c r="AH19" s="721"/>
      <c r="AI19" s="721"/>
      <c r="AJ19" s="721"/>
      <c r="AK19" s="721"/>
      <c r="AL19" s="721"/>
      <c r="AM19" s="721"/>
      <c r="AN19" s="721"/>
      <c r="AO19" s="721"/>
      <c r="AP19" s="721"/>
      <c r="AQ19" s="721"/>
      <c r="AR19" s="721"/>
      <c r="AS19" s="721"/>
      <c r="AT19" s="721"/>
      <c r="AU19" s="721"/>
      <c r="AV19" s="721"/>
      <c r="AW19" s="721"/>
      <c r="AX19" s="721"/>
      <c r="AY19" s="721"/>
      <c r="AZ19" s="721"/>
      <c r="BA19" s="721"/>
      <c r="BB19" s="721"/>
    </row>
    <row r="20" spans="1:54" s="38" customFormat="1" ht="15" customHeight="1" x14ac:dyDescent="0.2">
      <c r="A20" s="43" t="str">
        <f>IF(C20&lt;&gt;"",設定!$C$4&amp;TEXT(ROW(A20)-6,"00"),"")</f>
        <v/>
      </c>
      <c r="B20" s="44" t="str">
        <f>IF(C20&lt;&gt;"",設定!$D$4,"")</f>
        <v/>
      </c>
      <c r="C20" s="421" t="str">
        <f t="shared" si="8"/>
        <v/>
      </c>
      <c r="D20" s="424" t="str">
        <f>IF(設定!B21&lt;&gt;0,設定!B21,"")</f>
        <v/>
      </c>
      <c r="E20" s="130"/>
      <c r="F20" s="86"/>
      <c r="G20" s="86"/>
      <c r="H20" s="86"/>
      <c r="I20" s="86"/>
      <c r="J20" s="100"/>
      <c r="K20" s="86"/>
      <c r="L20" s="86"/>
      <c r="M20" s="86"/>
      <c r="N20" s="100"/>
      <c r="O20" s="60"/>
      <c r="P20" s="86"/>
      <c r="Q20" s="86"/>
      <c r="R20" s="100"/>
      <c r="S20" s="86"/>
      <c r="T20" s="122"/>
      <c r="U20" s="175"/>
      <c r="V20" s="55"/>
      <c r="W20" s="94" t="str">
        <f t="shared" si="1"/>
        <v/>
      </c>
      <c r="X20" s="723" t="str">
        <f t="shared" si="9"/>
        <v/>
      </c>
      <c r="Y20" s="414">
        <f t="shared" si="2"/>
        <v>0</v>
      </c>
      <c r="Z20" s="414">
        <f t="shared" si="3"/>
        <v>0</v>
      </c>
      <c r="AA20" s="414">
        <f t="shared" si="4"/>
        <v>0</v>
      </c>
      <c r="AB20" s="414">
        <f t="shared" si="5"/>
        <v>0</v>
      </c>
      <c r="AC20" s="414">
        <f t="shared" si="6"/>
        <v>0</v>
      </c>
      <c r="AD20" s="414">
        <f t="shared" si="7"/>
        <v>0</v>
      </c>
      <c r="AE20" s="414">
        <f t="shared" si="10"/>
        <v>0</v>
      </c>
      <c r="AF20" s="414">
        <f t="shared" si="11"/>
        <v>0</v>
      </c>
      <c r="AG20" s="721"/>
      <c r="AH20" s="721"/>
      <c r="AI20" s="721"/>
      <c r="AJ20" s="721"/>
      <c r="AK20" s="721"/>
      <c r="AL20" s="721"/>
      <c r="AM20" s="721"/>
      <c r="AN20" s="721"/>
      <c r="AO20" s="721"/>
      <c r="AP20" s="721"/>
      <c r="AQ20" s="721"/>
      <c r="AR20" s="721"/>
      <c r="AS20" s="721"/>
      <c r="AT20" s="721"/>
      <c r="AU20" s="721"/>
      <c r="AV20" s="721"/>
      <c r="AW20" s="721"/>
      <c r="AX20" s="721"/>
      <c r="AY20" s="721"/>
      <c r="AZ20" s="721"/>
      <c r="BA20" s="721"/>
      <c r="BB20" s="721"/>
    </row>
    <row r="21" spans="1:54" s="38" customFormat="1" ht="15" customHeight="1" x14ac:dyDescent="0.2">
      <c r="A21" s="107" t="str">
        <f>IF(C21&lt;&gt;"",設定!$C$4&amp;TEXT(ROW(A21)-6,"00"),"")</f>
        <v/>
      </c>
      <c r="B21" s="108" t="str">
        <f>IF(C21&lt;&gt;"",設定!$D$4,"")</f>
        <v/>
      </c>
      <c r="C21" s="584" t="str">
        <f t="shared" si="8"/>
        <v/>
      </c>
      <c r="D21" s="425" t="str">
        <f>IF(設定!B22&lt;&gt;0,設定!B22,"")</f>
        <v/>
      </c>
      <c r="E21" s="132"/>
      <c r="F21" s="90"/>
      <c r="G21" s="90"/>
      <c r="H21" s="90"/>
      <c r="I21" s="90"/>
      <c r="J21" s="102"/>
      <c r="K21" s="90"/>
      <c r="L21" s="90"/>
      <c r="M21" s="90"/>
      <c r="N21" s="102"/>
      <c r="O21" s="62"/>
      <c r="P21" s="90"/>
      <c r="Q21" s="90"/>
      <c r="R21" s="102"/>
      <c r="S21" s="90"/>
      <c r="T21" s="124"/>
      <c r="U21" s="176"/>
      <c r="V21" s="58"/>
      <c r="W21" s="94" t="str">
        <f t="shared" si="1"/>
        <v/>
      </c>
      <c r="X21" s="723" t="str">
        <f t="shared" si="9"/>
        <v/>
      </c>
      <c r="Y21" s="414">
        <f t="shared" si="2"/>
        <v>0</v>
      </c>
      <c r="Z21" s="414">
        <f t="shared" si="3"/>
        <v>0</v>
      </c>
      <c r="AA21" s="414">
        <f t="shared" si="4"/>
        <v>0</v>
      </c>
      <c r="AB21" s="414">
        <f t="shared" si="5"/>
        <v>0</v>
      </c>
      <c r="AC21" s="414">
        <f t="shared" si="6"/>
        <v>0</v>
      </c>
      <c r="AD21" s="414">
        <f t="shared" si="7"/>
        <v>0</v>
      </c>
      <c r="AE21" s="414">
        <f t="shared" si="10"/>
        <v>0</v>
      </c>
      <c r="AF21" s="414">
        <f t="shared" si="11"/>
        <v>0</v>
      </c>
      <c r="AG21" s="721"/>
      <c r="AH21" s="721"/>
      <c r="AI21" s="721"/>
      <c r="AJ21" s="721"/>
      <c r="AK21" s="721"/>
      <c r="AL21" s="721"/>
      <c r="AM21" s="721"/>
      <c r="AN21" s="721"/>
      <c r="AO21" s="721"/>
      <c r="AP21" s="721"/>
      <c r="AQ21" s="721"/>
      <c r="AR21" s="721"/>
      <c r="AS21" s="721"/>
      <c r="AT21" s="721"/>
      <c r="AU21" s="721"/>
      <c r="AV21" s="721"/>
      <c r="AW21" s="721"/>
      <c r="AX21" s="721"/>
      <c r="AY21" s="721"/>
      <c r="AZ21" s="721"/>
      <c r="BA21" s="721"/>
      <c r="BB21" s="721"/>
    </row>
    <row r="22" spans="1:54" s="38" customFormat="1" ht="15" customHeight="1" x14ac:dyDescent="0.2">
      <c r="A22" s="105" t="str">
        <f>IF(C22&lt;&gt;"",設定!$C$4&amp;TEXT(ROW(A22)-6,"00"),"")</f>
        <v/>
      </c>
      <c r="B22" s="106" t="str">
        <f>IF(C22&lt;&gt;"",設定!$D$4,"")</f>
        <v/>
      </c>
      <c r="C22" s="583" t="str">
        <f t="shared" si="8"/>
        <v/>
      </c>
      <c r="D22" s="426" t="str">
        <f>IF(設定!B23&lt;&gt;0,設定!B23,"")</f>
        <v/>
      </c>
      <c r="E22" s="133"/>
      <c r="F22" s="92"/>
      <c r="G22" s="92"/>
      <c r="H22" s="92"/>
      <c r="I22" s="92"/>
      <c r="J22" s="103"/>
      <c r="K22" s="92"/>
      <c r="L22" s="92"/>
      <c r="M22" s="92"/>
      <c r="N22" s="103"/>
      <c r="O22" s="63"/>
      <c r="P22" s="92"/>
      <c r="Q22" s="92"/>
      <c r="R22" s="103"/>
      <c r="S22" s="92"/>
      <c r="T22" s="125"/>
      <c r="U22" s="177"/>
      <c r="V22" s="56"/>
      <c r="W22" s="94" t="str">
        <f t="shared" si="1"/>
        <v/>
      </c>
      <c r="X22" s="723" t="str">
        <f t="shared" si="9"/>
        <v/>
      </c>
      <c r="Y22" s="414">
        <f t="shared" si="2"/>
        <v>0</v>
      </c>
      <c r="Z22" s="414">
        <f t="shared" si="3"/>
        <v>0</v>
      </c>
      <c r="AA22" s="414">
        <f t="shared" si="4"/>
        <v>0</v>
      </c>
      <c r="AB22" s="414">
        <f t="shared" si="5"/>
        <v>0</v>
      </c>
      <c r="AC22" s="414">
        <f t="shared" si="6"/>
        <v>0</v>
      </c>
      <c r="AD22" s="414">
        <f t="shared" si="7"/>
        <v>0</v>
      </c>
      <c r="AE22" s="414">
        <f t="shared" si="10"/>
        <v>0</v>
      </c>
      <c r="AF22" s="414">
        <f t="shared" si="11"/>
        <v>0</v>
      </c>
      <c r="AG22" s="721"/>
      <c r="AH22" s="721"/>
      <c r="AI22" s="721"/>
      <c r="AJ22" s="721"/>
      <c r="AK22" s="721"/>
      <c r="AL22" s="721"/>
      <c r="AM22" s="721"/>
      <c r="AN22" s="721"/>
      <c r="AO22" s="721"/>
      <c r="AP22" s="721"/>
      <c r="AQ22" s="721"/>
      <c r="AR22" s="721"/>
      <c r="AS22" s="721"/>
      <c r="AT22" s="721"/>
      <c r="AU22" s="721"/>
      <c r="AV22" s="721"/>
      <c r="AW22" s="721"/>
      <c r="AX22" s="721"/>
      <c r="AY22" s="721"/>
      <c r="AZ22" s="721"/>
      <c r="BA22" s="721"/>
      <c r="BB22" s="721"/>
    </row>
    <row r="23" spans="1:54" s="38" customFormat="1" ht="15" customHeight="1" x14ac:dyDescent="0.2">
      <c r="A23" s="43" t="str">
        <f>IF(C23&lt;&gt;"",設定!$C$4&amp;TEXT(ROW(A23)-6,"00"),"")</f>
        <v/>
      </c>
      <c r="B23" s="44" t="str">
        <f>IF(C23&lt;&gt;"",設定!$D$4,"")</f>
        <v/>
      </c>
      <c r="C23" s="421" t="str">
        <f t="shared" si="8"/>
        <v/>
      </c>
      <c r="D23" s="424" t="str">
        <f>IF(設定!B24&lt;&gt;0,設定!B24,"")</f>
        <v/>
      </c>
      <c r="E23" s="129"/>
      <c r="F23" s="84"/>
      <c r="G23" s="84"/>
      <c r="H23" s="84"/>
      <c r="I23" s="84"/>
      <c r="J23" s="99"/>
      <c r="K23" s="84"/>
      <c r="L23" s="84"/>
      <c r="M23" s="84"/>
      <c r="N23" s="99"/>
      <c r="O23" s="59"/>
      <c r="P23" s="84"/>
      <c r="Q23" s="84"/>
      <c r="R23" s="99"/>
      <c r="S23" s="84"/>
      <c r="T23" s="121"/>
      <c r="U23" s="174"/>
      <c r="V23" s="53"/>
      <c r="W23" s="94" t="str">
        <f t="shared" si="1"/>
        <v/>
      </c>
      <c r="X23" s="723" t="str">
        <f t="shared" si="9"/>
        <v/>
      </c>
      <c r="Y23" s="414">
        <f t="shared" si="2"/>
        <v>0</v>
      </c>
      <c r="Z23" s="414">
        <f t="shared" si="3"/>
        <v>0</v>
      </c>
      <c r="AA23" s="414">
        <f t="shared" si="4"/>
        <v>0</v>
      </c>
      <c r="AB23" s="414">
        <f t="shared" si="5"/>
        <v>0</v>
      </c>
      <c r="AC23" s="414">
        <f t="shared" si="6"/>
        <v>0</v>
      </c>
      <c r="AD23" s="414">
        <f t="shared" si="7"/>
        <v>0</v>
      </c>
      <c r="AE23" s="414">
        <f t="shared" si="10"/>
        <v>0</v>
      </c>
      <c r="AF23" s="414">
        <f t="shared" si="11"/>
        <v>0</v>
      </c>
      <c r="AG23" s="721"/>
      <c r="AH23" s="721"/>
      <c r="AI23" s="721"/>
      <c r="AJ23" s="721"/>
      <c r="AK23" s="721"/>
      <c r="AL23" s="721"/>
      <c r="AM23" s="721"/>
      <c r="AN23" s="721"/>
      <c r="AO23" s="721"/>
      <c r="AP23" s="721"/>
      <c r="AQ23" s="721"/>
      <c r="AR23" s="721"/>
      <c r="AS23" s="721"/>
      <c r="AT23" s="721"/>
      <c r="AU23" s="721"/>
      <c r="AV23" s="721"/>
      <c r="AW23" s="721"/>
      <c r="AX23" s="721"/>
      <c r="AY23" s="721"/>
      <c r="AZ23" s="721"/>
      <c r="BA23" s="721"/>
      <c r="BB23" s="721"/>
    </row>
    <row r="24" spans="1:54" s="38" customFormat="1" ht="15" customHeight="1" x14ac:dyDescent="0.2">
      <c r="A24" s="43" t="str">
        <f>IF(C24&lt;&gt;"",設定!$C$4&amp;TEXT(ROW(A24)-6,"00"),"")</f>
        <v/>
      </c>
      <c r="B24" s="44" t="str">
        <f>IF(C24&lt;&gt;"",設定!$D$4,"")</f>
        <v/>
      </c>
      <c r="C24" s="421" t="str">
        <f t="shared" si="8"/>
        <v/>
      </c>
      <c r="D24" s="424" t="str">
        <f>IF(設定!B25&lt;&gt;0,設定!B25,"")</f>
        <v/>
      </c>
      <c r="E24" s="129"/>
      <c r="F24" s="84"/>
      <c r="G24" s="84"/>
      <c r="H24" s="84"/>
      <c r="I24" s="84"/>
      <c r="J24" s="99"/>
      <c r="K24" s="84"/>
      <c r="L24" s="84"/>
      <c r="M24" s="84"/>
      <c r="N24" s="99"/>
      <c r="O24" s="59"/>
      <c r="P24" s="84"/>
      <c r="Q24" s="84"/>
      <c r="R24" s="99"/>
      <c r="S24" s="84"/>
      <c r="T24" s="121"/>
      <c r="U24" s="174"/>
      <c r="V24" s="53"/>
      <c r="W24" s="94" t="str">
        <f t="shared" si="1"/>
        <v/>
      </c>
      <c r="X24" s="723" t="str">
        <f t="shared" si="9"/>
        <v/>
      </c>
      <c r="Y24" s="414">
        <f t="shared" si="2"/>
        <v>0</v>
      </c>
      <c r="Z24" s="414">
        <f t="shared" si="3"/>
        <v>0</v>
      </c>
      <c r="AA24" s="414">
        <f t="shared" si="4"/>
        <v>0</v>
      </c>
      <c r="AB24" s="414">
        <f t="shared" si="5"/>
        <v>0</v>
      </c>
      <c r="AC24" s="414">
        <f t="shared" si="6"/>
        <v>0</v>
      </c>
      <c r="AD24" s="414">
        <f t="shared" si="7"/>
        <v>0</v>
      </c>
      <c r="AE24" s="414">
        <f t="shared" si="10"/>
        <v>0</v>
      </c>
      <c r="AF24" s="414">
        <f t="shared" si="11"/>
        <v>0</v>
      </c>
      <c r="AG24" s="721"/>
      <c r="AH24" s="721"/>
      <c r="AI24" s="721"/>
      <c r="AJ24" s="721"/>
      <c r="AK24" s="721"/>
      <c r="AL24" s="721"/>
      <c r="AM24" s="721"/>
      <c r="AN24" s="721"/>
      <c r="AO24" s="721"/>
      <c r="AP24" s="721"/>
      <c r="AQ24" s="721"/>
      <c r="AR24" s="721"/>
      <c r="AS24" s="721"/>
      <c r="AT24" s="721"/>
      <c r="AU24" s="721"/>
      <c r="AV24" s="721"/>
      <c r="AW24" s="721"/>
      <c r="AX24" s="721"/>
      <c r="AY24" s="721"/>
      <c r="AZ24" s="721"/>
      <c r="BA24" s="721"/>
      <c r="BB24" s="721"/>
    </row>
    <row r="25" spans="1:54" s="38" customFormat="1" ht="15" customHeight="1" x14ac:dyDescent="0.2">
      <c r="A25" s="43" t="str">
        <f>IF(C25&lt;&gt;"",設定!$C$4&amp;TEXT(ROW(A25)-6,"00"),"")</f>
        <v/>
      </c>
      <c r="B25" s="44" t="str">
        <f>IF(C25&lt;&gt;"",設定!$D$4,"")</f>
        <v/>
      </c>
      <c r="C25" s="421" t="str">
        <f t="shared" si="8"/>
        <v/>
      </c>
      <c r="D25" s="424" t="str">
        <f>IF(設定!B26&lt;&gt;0,設定!B26,"")</f>
        <v/>
      </c>
      <c r="E25" s="129"/>
      <c r="F25" s="84"/>
      <c r="G25" s="84"/>
      <c r="H25" s="84"/>
      <c r="I25" s="84"/>
      <c r="J25" s="99"/>
      <c r="K25" s="84"/>
      <c r="L25" s="84"/>
      <c r="M25" s="84"/>
      <c r="N25" s="99"/>
      <c r="O25" s="59"/>
      <c r="P25" s="84"/>
      <c r="Q25" s="84"/>
      <c r="R25" s="99"/>
      <c r="S25" s="84"/>
      <c r="T25" s="121"/>
      <c r="U25" s="174"/>
      <c r="V25" s="53"/>
      <c r="W25" s="94" t="str">
        <f t="shared" si="1"/>
        <v/>
      </c>
      <c r="X25" s="723" t="str">
        <f t="shared" si="9"/>
        <v/>
      </c>
      <c r="Y25" s="414">
        <f t="shared" si="2"/>
        <v>0</v>
      </c>
      <c r="Z25" s="414">
        <f t="shared" si="3"/>
        <v>0</v>
      </c>
      <c r="AA25" s="414">
        <f t="shared" si="4"/>
        <v>0</v>
      </c>
      <c r="AB25" s="414">
        <f t="shared" si="5"/>
        <v>0</v>
      </c>
      <c r="AC25" s="414">
        <f t="shared" si="6"/>
        <v>0</v>
      </c>
      <c r="AD25" s="414">
        <f t="shared" si="7"/>
        <v>0</v>
      </c>
      <c r="AE25" s="414">
        <f t="shared" si="10"/>
        <v>0</v>
      </c>
      <c r="AF25" s="414">
        <f t="shared" si="11"/>
        <v>0</v>
      </c>
      <c r="AG25" s="721"/>
      <c r="AH25" s="721"/>
      <c r="AI25" s="721"/>
      <c r="AJ25" s="721"/>
      <c r="AK25" s="721"/>
      <c r="AL25" s="721"/>
      <c r="AM25" s="721"/>
      <c r="AN25" s="721"/>
      <c r="AO25" s="721"/>
      <c r="AP25" s="721"/>
      <c r="AQ25" s="721"/>
      <c r="AR25" s="721"/>
      <c r="AS25" s="721"/>
      <c r="AT25" s="721"/>
      <c r="AU25" s="721"/>
      <c r="AV25" s="721"/>
      <c r="AW25" s="721"/>
      <c r="AX25" s="721"/>
      <c r="AY25" s="721"/>
      <c r="AZ25" s="721"/>
      <c r="BA25" s="721"/>
      <c r="BB25" s="721"/>
    </row>
    <row r="26" spans="1:54" s="38" customFormat="1" ht="15" customHeight="1" x14ac:dyDescent="0.2">
      <c r="A26" s="107" t="str">
        <f>IF(C26&lt;&gt;"",設定!$C$4&amp;TEXT(ROW(A26)-6,"00"),"")</f>
        <v/>
      </c>
      <c r="B26" s="108" t="str">
        <f>IF(C26&lt;&gt;"",設定!$D$4,"")</f>
        <v/>
      </c>
      <c r="C26" s="584" t="str">
        <f t="shared" si="8"/>
        <v/>
      </c>
      <c r="D26" s="425" t="str">
        <f>IF(設定!B27&lt;&gt;0,設定!B27,"")</f>
        <v/>
      </c>
      <c r="E26" s="132"/>
      <c r="F26" s="90"/>
      <c r="G26" s="90"/>
      <c r="H26" s="90"/>
      <c r="I26" s="90"/>
      <c r="J26" s="102"/>
      <c r="K26" s="90"/>
      <c r="L26" s="90"/>
      <c r="M26" s="90"/>
      <c r="N26" s="102"/>
      <c r="O26" s="62"/>
      <c r="P26" s="90"/>
      <c r="Q26" s="90"/>
      <c r="R26" s="102"/>
      <c r="S26" s="90"/>
      <c r="T26" s="124"/>
      <c r="U26" s="176"/>
      <c r="V26" s="58"/>
      <c r="W26" s="94" t="str">
        <f t="shared" si="1"/>
        <v/>
      </c>
      <c r="X26" s="723" t="str">
        <f t="shared" si="9"/>
        <v/>
      </c>
      <c r="Y26" s="414">
        <f t="shared" si="2"/>
        <v>0</v>
      </c>
      <c r="Z26" s="414">
        <f t="shared" si="3"/>
        <v>0</v>
      </c>
      <c r="AA26" s="414">
        <f t="shared" si="4"/>
        <v>0</v>
      </c>
      <c r="AB26" s="414">
        <f t="shared" si="5"/>
        <v>0</v>
      </c>
      <c r="AC26" s="414">
        <f t="shared" si="6"/>
        <v>0</v>
      </c>
      <c r="AD26" s="414">
        <f t="shared" si="7"/>
        <v>0</v>
      </c>
      <c r="AE26" s="414">
        <f t="shared" si="10"/>
        <v>0</v>
      </c>
      <c r="AF26" s="414">
        <f t="shared" si="11"/>
        <v>0</v>
      </c>
      <c r="AG26" s="721"/>
      <c r="AH26" s="721"/>
      <c r="AI26" s="721"/>
      <c r="AJ26" s="721"/>
      <c r="AK26" s="721"/>
      <c r="AL26" s="721"/>
      <c r="AM26" s="721"/>
      <c r="AN26" s="721"/>
      <c r="AO26" s="721"/>
      <c r="AP26" s="721"/>
      <c r="AQ26" s="721"/>
      <c r="AR26" s="721"/>
      <c r="AS26" s="721"/>
      <c r="AT26" s="721"/>
      <c r="AU26" s="721"/>
      <c r="AV26" s="721"/>
      <c r="AW26" s="721"/>
      <c r="AX26" s="721"/>
      <c r="AY26" s="721"/>
      <c r="AZ26" s="721"/>
      <c r="BA26" s="721"/>
      <c r="BB26" s="721"/>
    </row>
    <row r="27" spans="1:54" s="38" customFormat="1" ht="15" customHeight="1" x14ac:dyDescent="0.2">
      <c r="A27" s="105" t="str">
        <f>IF(C27&lt;&gt;"",設定!$C$4&amp;TEXT(ROW(A27)-6,"00"),"")</f>
        <v/>
      </c>
      <c r="B27" s="106" t="str">
        <f>IF(C27&lt;&gt;"",設定!$D$4,"")</f>
        <v/>
      </c>
      <c r="C27" s="583" t="str">
        <f t="shared" si="8"/>
        <v/>
      </c>
      <c r="D27" s="426" t="str">
        <f>IF(設定!B28&lt;&gt;0,設定!B28,"")</f>
        <v/>
      </c>
      <c r="E27" s="133"/>
      <c r="F27" s="92"/>
      <c r="G27" s="92"/>
      <c r="H27" s="92"/>
      <c r="I27" s="92"/>
      <c r="J27" s="103"/>
      <c r="K27" s="92"/>
      <c r="L27" s="92"/>
      <c r="M27" s="92"/>
      <c r="N27" s="103"/>
      <c r="O27" s="63"/>
      <c r="P27" s="92"/>
      <c r="Q27" s="92"/>
      <c r="R27" s="103"/>
      <c r="S27" s="92"/>
      <c r="T27" s="125"/>
      <c r="U27" s="177"/>
      <c r="V27" s="56"/>
      <c r="W27" s="94" t="str">
        <f t="shared" si="1"/>
        <v/>
      </c>
      <c r="X27" s="723" t="str">
        <f t="shared" si="9"/>
        <v/>
      </c>
      <c r="Y27" s="414">
        <f t="shared" si="2"/>
        <v>0</v>
      </c>
      <c r="Z27" s="414">
        <f t="shared" si="3"/>
        <v>0</v>
      </c>
      <c r="AA27" s="414">
        <f t="shared" si="4"/>
        <v>0</v>
      </c>
      <c r="AB27" s="414">
        <f t="shared" si="5"/>
        <v>0</v>
      </c>
      <c r="AC27" s="414">
        <f t="shared" si="6"/>
        <v>0</v>
      </c>
      <c r="AD27" s="414">
        <f t="shared" si="7"/>
        <v>0</v>
      </c>
      <c r="AE27" s="414">
        <f t="shared" si="10"/>
        <v>0</v>
      </c>
      <c r="AF27" s="414">
        <f t="shared" si="11"/>
        <v>0</v>
      </c>
      <c r="AG27" s="721"/>
      <c r="AH27" s="721"/>
      <c r="AI27" s="721"/>
      <c r="AJ27" s="721"/>
      <c r="AK27" s="721"/>
      <c r="AL27" s="721"/>
      <c r="AM27" s="721"/>
      <c r="AN27" s="721"/>
      <c r="AO27" s="721"/>
      <c r="AP27" s="721"/>
      <c r="AQ27" s="721"/>
      <c r="AR27" s="721"/>
      <c r="AS27" s="721"/>
      <c r="AT27" s="721"/>
      <c r="AU27" s="721"/>
      <c r="AV27" s="721"/>
      <c r="AW27" s="721"/>
      <c r="AX27" s="721"/>
      <c r="AY27" s="721"/>
      <c r="AZ27" s="721"/>
      <c r="BA27" s="721"/>
      <c r="BB27" s="721"/>
    </row>
    <row r="28" spans="1:54" s="38" customFormat="1" ht="15" customHeight="1" x14ac:dyDescent="0.2">
      <c r="A28" s="43" t="str">
        <f>IF(C28&lt;&gt;"",設定!$C$4&amp;TEXT(ROW(A28)-6,"00"),"")</f>
        <v/>
      </c>
      <c r="B28" s="44" t="str">
        <f>IF(C28&lt;&gt;"",設定!$D$4,"")</f>
        <v/>
      </c>
      <c r="C28" s="421" t="str">
        <f t="shared" si="8"/>
        <v/>
      </c>
      <c r="D28" s="424" t="str">
        <f>IF(設定!B29&lt;&gt;0,設定!B29,"")</f>
        <v/>
      </c>
      <c r="E28" s="129"/>
      <c r="F28" s="84"/>
      <c r="G28" s="84"/>
      <c r="H28" s="84"/>
      <c r="I28" s="84"/>
      <c r="J28" s="99"/>
      <c r="K28" s="84"/>
      <c r="L28" s="84"/>
      <c r="M28" s="84"/>
      <c r="N28" s="99"/>
      <c r="O28" s="59"/>
      <c r="P28" s="84"/>
      <c r="Q28" s="84"/>
      <c r="R28" s="99"/>
      <c r="S28" s="84"/>
      <c r="T28" s="121"/>
      <c r="U28" s="174"/>
      <c r="V28" s="53"/>
      <c r="W28" s="94" t="str">
        <f t="shared" si="1"/>
        <v/>
      </c>
      <c r="X28" s="723" t="str">
        <f t="shared" si="9"/>
        <v/>
      </c>
      <c r="Y28" s="414">
        <f t="shared" si="2"/>
        <v>0</v>
      </c>
      <c r="Z28" s="414">
        <f t="shared" si="3"/>
        <v>0</v>
      </c>
      <c r="AA28" s="414">
        <f t="shared" si="4"/>
        <v>0</v>
      </c>
      <c r="AB28" s="414">
        <f t="shared" si="5"/>
        <v>0</v>
      </c>
      <c r="AC28" s="414">
        <f t="shared" si="6"/>
        <v>0</v>
      </c>
      <c r="AD28" s="414">
        <f t="shared" si="7"/>
        <v>0</v>
      </c>
      <c r="AE28" s="414">
        <f t="shared" si="10"/>
        <v>0</v>
      </c>
      <c r="AF28" s="414">
        <f t="shared" si="11"/>
        <v>0</v>
      </c>
      <c r="AG28" s="721"/>
      <c r="AH28" s="721"/>
      <c r="AI28" s="721"/>
      <c r="AJ28" s="721"/>
      <c r="AK28" s="721"/>
      <c r="AL28" s="721"/>
      <c r="AM28" s="721"/>
      <c r="AN28" s="721"/>
      <c r="AO28" s="721"/>
      <c r="AP28" s="721"/>
      <c r="AQ28" s="721"/>
      <c r="AR28" s="721"/>
      <c r="AS28" s="721"/>
      <c r="AT28" s="721"/>
      <c r="AU28" s="721"/>
      <c r="AV28" s="721"/>
      <c r="AW28" s="721"/>
      <c r="AX28" s="721"/>
      <c r="AY28" s="721"/>
      <c r="AZ28" s="721"/>
      <c r="BA28" s="721"/>
      <c r="BB28" s="721"/>
    </row>
    <row r="29" spans="1:54" s="38" customFormat="1" ht="15" customHeight="1" x14ac:dyDescent="0.2">
      <c r="A29" s="43" t="str">
        <f>IF(C29&lt;&gt;"",設定!$C$4&amp;TEXT(ROW(A29)-6,"00"),"")</f>
        <v/>
      </c>
      <c r="B29" s="44" t="str">
        <f>IF(C29&lt;&gt;"",設定!$D$4,"")</f>
        <v/>
      </c>
      <c r="C29" s="421" t="str">
        <f t="shared" si="8"/>
        <v/>
      </c>
      <c r="D29" s="424" t="str">
        <f>IF(設定!B30&lt;&gt;0,設定!B30,"")</f>
        <v/>
      </c>
      <c r="E29" s="129"/>
      <c r="F29" s="84"/>
      <c r="G29" s="84"/>
      <c r="H29" s="84"/>
      <c r="I29" s="84"/>
      <c r="J29" s="99"/>
      <c r="K29" s="84"/>
      <c r="L29" s="84"/>
      <c r="M29" s="84"/>
      <c r="N29" s="99"/>
      <c r="O29" s="59"/>
      <c r="P29" s="84"/>
      <c r="Q29" s="84"/>
      <c r="R29" s="99"/>
      <c r="S29" s="84"/>
      <c r="T29" s="121"/>
      <c r="U29" s="174"/>
      <c r="V29" s="53"/>
      <c r="W29" s="94" t="str">
        <f t="shared" si="1"/>
        <v/>
      </c>
      <c r="X29" s="723" t="str">
        <f t="shared" si="9"/>
        <v/>
      </c>
      <c r="Y29" s="414">
        <f t="shared" si="2"/>
        <v>0</v>
      </c>
      <c r="Z29" s="414">
        <f t="shared" si="3"/>
        <v>0</v>
      </c>
      <c r="AA29" s="414">
        <f t="shared" si="4"/>
        <v>0</v>
      </c>
      <c r="AB29" s="414">
        <f t="shared" si="5"/>
        <v>0</v>
      </c>
      <c r="AC29" s="414">
        <f t="shared" si="6"/>
        <v>0</v>
      </c>
      <c r="AD29" s="414">
        <f t="shared" si="7"/>
        <v>0</v>
      </c>
      <c r="AE29" s="414">
        <f t="shared" si="10"/>
        <v>0</v>
      </c>
      <c r="AF29" s="414">
        <f t="shared" si="11"/>
        <v>0</v>
      </c>
      <c r="AG29" s="721"/>
      <c r="AH29" s="721"/>
      <c r="AI29" s="721"/>
      <c r="AJ29" s="721"/>
      <c r="AK29" s="721"/>
      <c r="AL29" s="721"/>
      <c r="AM29" s="721"/>
      <c r="AN29" s="721"/>
      <c r="AO29" s="721"/>
      <c r="AP29" s="721"/>
      <c r="AQ29" s="721"/>
      <c r="AR29" s="721"/>
      <c r="AS29" s="721"/>
      <c r="AT29" s="721"/>
      <c r="AU29" s="721"/>
      <c r="AV29" s="721"/>
      <c r="AW29" s="721"/>
      <c r="AX29" s="721"/>
      <c r="AY29" s="721"/>
      <c r="AZ29" s="721"/>
      <c r="BA29" s="721"/>
      <c r="BB29" s="721"/>
    </row>
    <row r="30" spans="1:54" s="38" customFormat="1" ht="15" customHeight="1" x14ac:dyDescent="0.2">
      <c r="A30" s="493" t="str">
        <f>IF(C30&lt;&gt;"",設定!$C$4&amp;TEXT(ROW(A30)-6,"00"),"")</f>
        <v/>
      </c>
      <c r="B30" s="494" t="str">
        <f>IF(C30&lt;&gt;"",設定!$D$4,"")</f>
        <v/>
      </c>
      <c r="C30" s="587" t="str">
        <f t="shared" si="8"/>
        <v/>
      </c>
      <c r="D30" s="424" t="str">
        <f>IF(設定!B31&lt;&gt;0,設定!B31,"")</f>
        <v/>
      </c>
      <c r="E30" s="129"/>
      <c r="F30" s="84"/>
      <c r="G30" s="84"/>
      <c r="H30" s="84"/>
      <c r="I30" s="84"/>
      <c r="J30" s="99"/>
      <c r="K30" s="84"/>
      <c r="L30" s="84"/>
      <c r="M30" s="84"/>
      <c r="N30" s="99"/>
      <c r="O30" s="59"/>
      <c r="P30" s="84"/>
      <c r="Q30" s="84"/>
      <c r="R30" s="99"/>
      <c r="S30" s="84"/>
      <c r="T30" s="121"/>
      <c r="U30" s="174"/>
      <c r="V30" s="53"/>
      <c r="W30" s="94" t="str">
        <f t="shared" si="1"/>
        <v/>
      </c>
      <c r="X30" s="723" t="str">
        <f t="shared" si="9"/>
        <v/>
      </c>
      <c r="Y30" s="414">
        <f t="shared" si="2"/>
        <v>0</v>
      </c>
      <c r="Z30" s="414">
        <f t="shared" si="3"/>
        <v>0</v>
      </c>
      <c r="AA30" s="414">
        <f t="shared" si="4"/>
        <v>0</v>
      </c>
      <c r="AB30" s="414">
        <f t="shared" si="5"/>
        <v>0</v>
      </c>
      <c r="AC30" s="414">
        <f t="shared" si="6"/>
        <v>0</v>
      </c>
      <c r="AD30" s="414">
        <f t="shared" si="7"/>
        <v>0</v>
      </c>
      <c r="AE30" s="414">
        <f t="shared" si="10"/>
        <v>0</v>
      </c>
      <c r="AF30" s="414">
        <f t="shared" si="11"/>
        <v>0</v>
      </c>
      <c r="AG30" s="721"/>
      <c r="AH30" s="721"/>
      <c r="AI30" s="721"/>
      <c r="AJ30" s="721"/>
      <c r="AK30" s="721"/>
      <c r="AL30" s="721"/>
      <c r="AM30" s="721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</row>
    <row r="31" spans="1:54" s="38" customFormat="1" ht="15" customHeight="1" thickBot="1" x14ac:dyDescent="0.25">
      <c r="A31" s="606" t="str">
        <f>IF(C31&lt;&gt;"",設定!$C$4&amp;TEXT(ROW(A31)-6,"00"),"")</f>
        <v/>
      </c>
      <c r="B31" s="607" t="str">
        <f>IF(C31&lt;&gt;"",設定!$D$4,"")</f>
        <v/>
      </c>
      <c r="C31" s="608" t="str">
        <f t="shared" ref="C31" si="12">IF(D31&lt;&gt;"","学部","")</f>
        <v/>
      </c>
      <c r="D31" s="609" t="str">
        <f>IF(設定!B32&lt;&gt;0,設定!B32,"")</f>
        <v/>
      </c>
      <c r="E31" s="610"/>
      <c r="F31" s="611"/>
      <c r="G31" s="611"/>
      <c r="H31" s="611"/>
      <c r="I31" s="611"/>
      <c r="J31" s="612"/>
      <c r="K31" s="611"/>
      <c r="L31" s="611"/>
      <c r="M31" s="611"/>
      <c r="N31" s="612"/>
      <c r="O31" s="613"/>
      <c r="P31" s="611"/>
      <c r="Q31" s="611"/>
      <c r="R31" s="612"/>
      <c r="S31" s="611"/>
      <c r="T31" s="614"/>
      <c r="U31" s="615"/>
      <c r="V31" s="773"/>
      <c r="W31" s="94" t="str">
        <f t="shared" si="1"/>
        <v/>
      </c>
      <c r="X31" s="723" t="str">
        <f t="shared" si="9"/>
        <v/>
      </c>
      <c r="Y31" s="414">
        <f t="shared" si="2"/>
        <v>0</v>
      </c>
      <c r="Z31" s="414">
        <f t="shared" si="3"/>
        <v>0</v>
      </c>
      <c r="AA31" s="414">
        <f t="shared" si="4"/>
        <v>0</v>
      </c>
      <c r="AB31" s="414">
        <f t="shared" si="5"/>
        <v>0</v>
      </c>
      <c r="AC31" s="414">
        <f t="shared" ref="AC31" si="13">IF(AND(COUNTA(E31:M31)&lt;&gt;0,N31&lt;&gt;""),1,0)</f>
        <v>0</v>
      </c>
      <c r="AD31" s="414">
        <f t="shared" si="7"/>
        <v>0</v>
      </c>
      <c r="AE31" s="414">
        <f t="shared" si="10"/>
        <v>0</v>
      </c>
      <c r="AF31" s="414">
        <f t="shared" si="11"/>
        <v>0</v>
      </c>
      <c r="AG31" s="721"/>
      <c r="AH31" s="721"/>
      <c r="AI31" s="721"/>
      <c r="AJ31" s="721"/>
      <c r="AK31" s="721"/>
      <c r="AL31" s="721"/>
      <c r="AM31" s="721"/>
      <c r="AN31" s="721"/>
      <c r="AO31" s="721"/>
      <c r="AP31" s="721"/>
      <c r="AQ31" s="721"/>
      <c r="AR31" s="721"/>
      <c r="AS31" s="721"/>
      <c r="AT31" s="721"/>
      <c r="AU31" s="721"/>
      <c r="AV31" s="721"/>
      <c r="AW31" s="721"/>
      <c r="AX31" s="721"/>
      <c r="AY31" s="721"/>
      <c r="AZ31" s="721"/>
      <c r="BA31" s="721"/>
      <c r="BB31" s="721"/>
    </row>
  </sheetData>
  <sheetProtection algorithmName="SHA-512" hashValue="6G7ebQlkgC6vO8q8m96+mjMQeb2VgMQxpQllmdpZv6gl7uVO1D2AFXukxHUGzNWvhsO6JERVk7usKrUS8QrbUg==" saltValue="+tzRE7fxGA8gMYZGyg4tfg==" spinCount="100000" sheet="1" objects="1" scenarios="1"/>
  <mergeCells count="4">
    <mergeCell ref="E3:N3"/>
    <mergeCell ref="O3:T3"/>
    <mergeCell ref="O4:T4"/>
    <mergeCell ref="J4:N4"/>
  </mergeCells>
  <phoneticPr fontId="2"/>
  <conditionalFormatting sqref="D7:V31">
    <cfRule type="expression" dxfId="83" priority="13">
      <formula>$C7=""</formula>
    </cfRule>
  </conditionalFormatting>
  <conditionalFormatting sqref="E7:N31">
    <cfRule type="expression" dxfId="82" priority="4">
      <formula>$AC7&gt;0</formula>
    </cfRule>
  </conditionalFormatting>
  <conditionalFormatting sqref="E3:U3">
    <cfRule type="containsText" dxfId="81" priority="29" operator="containsText" text="未入力">
      <formula>NOT(ISERROR(SEARCH("未入力",E3)))</formula>
    </cfRule>
  </conditionalFormatting>
  <conditionalFormatting sqref="J4">
    <cfRule type="containsText" dxfId="80" priority="14" operator="containsText" text="複数選択">
      <formula>NOT(ISERROR(SEARCH("複数選択",J4)))</formula>
    </cfRule>
    <cfRule type="containsText" dxfId="79" priority="15" operator="containsText" text="未入力">
      <formula>NOT(ISERROR(SEARCH("未入力",J4)))</formula>
    </cfRule>
    <cfRule type="containsText" dxfId="78" priority="32" operator="containsText" text="複数">
      <formula>NOT(ISERROR(SEARCH("複数",J4)))</formula>
    </cfRule>
  </conditionalFormatting>
  <conditionalFormatting sqref="O3:O4 U3:U4">
    <cfRule type="containsText" dxfId="77" priority="656" operator="containsText" text="未入力">
      <formula>NOT(ISERROR(SEARCH("未入力",O3)))</formula>
    </cfRule>
  </conditionalFormatting>
  <conditionalFormatting sqref="O4 U4:V4">
    <cfRule type="containsText" dxfId="76" priority="659" operator="containsText" text="複数選択">
      <formula>NOT(ISERROR(SEARCH("複数選択",O4)))</formula>
    </cfRule>
  </conditionalFormatting>
  <conditionalFormatting sqref="O4">
    <cfRule type="containsText" dxfId="75" priority="30" operator="containsText" text="複数">
      <formula>NOT(ISERROR(SEARCH("複数",O4)))</formula>
    </cfRule>
  </conditionalFormatting>
  <conditionalFormatting sqref="O7:O31 U7:U31">
    <cfRule type="expression" dxfId="74" priority="2">
      <formula>$AE7&gt;0</formula>
    </cfRule>
  </conditionalFormatting>
  <conditionalFormatting sqref="O7:T31">
    <cfRule type="expression" dxfId="73" priority="3">
      <formula>$AD7&gt;0</formula>
    </cfRule>
  </conditionalFormatting>
  <conditionalFormatting sqref="P7:P31 V7:V31">
    <cfRule type="expression" dxfId="72" priority="1">
      <formula>$AF7&gt;0</formula>
    </cfRule>
  </conditionalFormatting>
  <conditionalFormatting sqref="U7:U31">
    <cfRule type="expression" dxfId="71" priority="12">
      <formula>$O7=""</formula>
    </cfRule>
  </conditionalFormatting>
  <conditionalFormatting sqref="U3:V3">
    <cfRule type="containsText" dxfId="70" priority="20" operator="containsText" text="入力">
      <formula>NOT(ISERROR(SEARCH("入力",U3)))</formula>
    </cfRule>
  </conditionalFormatting>
  <conditionalFormatting sqref="U4:V4">
    <cfRule type="containsText" dxfId="69" priority="21" operator="containsText" text="複数">
      <formula>NOT(ISERROR(SEARCH("複数",U4)))</formula>
    </cfRule>
  </conditionalFormatting>
  <conditionalFormatting sqref="V7:V31">
    <cfRule type="expression" dxfId="68" priority="11">
      <formula>$P7=""</formula>
    </cfRule>
  </conditionalFormatting>
  <conditionalFormatting sqref="W7:W31">
    <cfRule type="containsText" dxfId="67" priority="6" operator="containsText" text="未入力">
      <formula>NOT(ISERROR(SEARCH("未入力",W7)))</formula>
    </cfRule>
  </conditionalFormatting>
  <conditionalFormatting sqref="X7:X31">
    <cfRule type="containsText" dxfId="66" priority="5" operator="containsText" text="入力">
      <formula>NOT(ISERROR(SEARCH("入力",X7)))</formula>
    </cfRule>
  </conditionalFormatting>
  <dataValidations count="2">
    <dataValidation type="list" imeMode="disabled" allowBlank="1" showInputMessage="1" showErrorMessage="1" error="整数を入力してください。" sqref="E7:T31" xr:uid="{00000000-0002-0000-1F00-000000000000}">
      <formula1>"○"</formula1>
    </dataValidation>
    <dataValidation type="whole" imeMode="disabled" allowBlank="1" showInputMessage="1" showErrorMessage="1" error="整数を入力してください。" sqref="U7:V31" xr:uid="{00000000-0002-0000-1F00-000001000000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52AA2-53FD-4A13-BF54-E4A62E5E3341}">
  <dimension ref="A1:AC51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5" width="20.77734375" style="37" customWidth="1"/>
    <col min="6" max="20" width="4.109375" style="37" customWidth="1"/>
    <col min="21" max="21" width="17.77734375" style="37" customWidth="1"/>
    <col min="22" max="22" width="10.6640625" style="207" customWidth="1"/>
    <col min="23" max="23" width="12.77734375" style="320" customWidth="1"/>
    <col min="24" max="24" width="12.88671875" style="414" customWidth="1"/>
    <col min="25" max="25" width="13.5546875" style="414" customWidth="1"/>
    <col min="26" max="26" width="14" style="414" customWidth="1"/>
    <col min="27" max="27" width="25.44140625" style="414" customWidth="1"/>
    <col min="28" max="28" width="21.21875" style="414" customWidth="1"/>
    <col min="29" max="29" width="2.44140625" style="207"/>
    <col min="30" max="16384" width="2.44140625" style="37"/>
  </cols>
  <sheetData>
    <row r="1" spans="1:28" ht="13.2" x14ac:dyDescent="0.2">
      <c r="D1" s="36" t="s">
        <v>3851</v>
      </c>
    </row>
    <row r="2" spans="1:28" ht="11.4" thickBot="1" x14ac:dyDescent="0.25">
      <c r="D2" s="37" t="s">
        <v>1920</v>
      </c>
    </row>
    <row r="3" spans="1:28" ht="13.5" customHeight="1" x14ac:dyDescent="0.2">
      <c r="A3" s="45"/>
      <c r="B3" s="46"/>
      <c r="C3" s="135"/>
      <c r="D3" s="419"/>
      <c r="E3" s="301" t="str">
        <f ca="1">IF(X6=1,"↓未入力あり","")</f>
        <v/>
      </c>
      <c r="F3" s="1145" t="str">
        <f>IF(Y6=1,"↓未入力あり","")</f>
        <v/>
      </c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282" t="str">
        <f>IF(Z6=1,"↓未入力あり","")</f>
        <v/>
      </c>
    </row>
    <row r="4" spans="1:28" x14ac:dyDescent="0.2">
      <c r="A4" s="47"/>
      <c r="B4" s="48"/>
      <c r="C4" s="52"/>
      <c r="D4" s="179"/>
      <c r="E4" s="396" t="s">
        <v>3894</v>
      </c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92"/>
    </row>
    <row r="5" spans="1:28" ht="10.8" customHeight="1" x14ac:dyDescent="0.2">
      <c r="A5" s="47"/>
      <c r="B5" s="48"/>
      <c r="C5" s="52"/>
      <c r="D5" s="179"/>
      <c r="E5" s="939" t="s">
        <v>3606</v>
      </c>
      <c r="F5" s="859" t="s">
        <v>3691</v>
      </c>
      <c r="G5" s="848"/>
      <c r="H5" s="848"/>
      <c r="I5" s="848"/>
      <c r="J5" s="848"/>
      <c r="K5" s="848"/>
      <c r="L5" s="848"/>
      <c r="M5" s="848"/>
      <c r="N5" s="848"/>
      <c r="O5" s="848"/>
      <c r="P5" s="848"/>
      <c r="Q5" s="848"/>
      <c r="R5" s="848"/>
      <c r="S5" s="848"/>
      <c r="T5" s="848"/>
      <c r="U5" s="581" t="s">
        <v>6582</v>
      </c>
      <c r="X5" s="414" t="s">
        <v>3916</v>
      </c>
      <c r="Y5" s="414" t="s">
        <v>3909</v>
      </c>
      <c r="Z5" s="414" t="s">
        <v>3910</v>
      </c>
      <c r="AA5" s="414" t="s">
        <v>6565</v>
      </c>
      <c r="AB5" s="414" t="s">
        <v>6570</v>
      </c>
    </row>
    <row r="6" spans="1:28" ht="14.2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762"/>
      <c r="F6" s="81" t="s">
        <v>1929</v>
      </c>
      <c r="G6" s="82" t="s">
        <v>1930</v>
      </c>
      <c r="H6" s="82" t="s">
        <v>1931</v>
      </c>
      <c r="I6" s="82" t="s">
        <v>1932</v>
      </c>
      <c r="J6" s="82" t="s">
        <v>1933</v>
      </c>
      <c r="K6" s="82" t="s">
        <v>1934</v>
      </c>
      <c r="L6" s="82" t="s">
        <v>1935</v>
      </c>
      <c r="M6" s="82" t="s">
        <v>1936</v>
      </c>
      <c r="N6" s="82" t="s">
        <v>1937</v>
      </c>
      <c r="O6" s="82" t="s">
        <v>1938</v>
      </c>
      <c r="P6" s="97" t="s">
        <v>1939</v>
      </c>
      <c r="Q6" s="82" t="s">
        <v>1941</v>
      </c>
      <c r="R6" s="82" t="s">
        <v>1942</v>
      </c>
      <c r="S6" s="158" t="s">
        <v>2012</v>
      </c>
      <c r="T6" s="158" t="s">
        <v>2252</v>
      </c>
      <c r="U6" s="757" t="s">
        <v>2245</v>
      </c>
      <c r="X6" s="414">
        <f ca="1">IF(SUM(X7:X51)&lt;&gt;0,1,0)</f>
        <v>0</v>
      </c>
      <c r="Y6" s="414">
        <f t="shared" ref="Y6:AB6" si="0">IF(SUM(Y7:Y51)&lt;&gt;0,1,0)</f>
        <v>0</v>
      </c>
      <c r="Z6" s="414">
        <f t="shared" si="0"/>
        <v>0</v>
      </c>
      <c r="AA6" s="414">
        <f t="shared" si="0"/>
        <v>0</v>
      </c>
      <c r="AB6" s="414">
        <f t="shared" si="0"/>
        <v>0</v>
      </c>
    </row>
    <row r="7" spans="1:28" ht="15" customHeight="1" x14ac:dyDescent="0.2">
      <c r="A7" s="39" t="str">
        <f>IF(C7&lt;&gt;"",設定!$C$4&amp;TEXT(ROW(A7)-6,"00"),"")</f>
        <v/>
      </c>
      <c r="B7" s="567" t="str">
        <f>IF(C7&lt;&gt;"",設定!$D$4,"")</f>
        <v/>
      </c>
      <c r="C7" s="430" t="str">
        <f>IF(設定!AH8&lt;&gt;0,設定!AH8,"")</f>
        <v/>
      </c>
      <c r="D7" s="423" t="str">
        <f ca="1">IF(設定!AG8&lt;&gt;0,設定!AG8,"")</f>
        <v/>
      </c>
      <c r="E7" s="128"/>
      <c r="F7" s="888"/>
      <c r="G7" s="903"/>
      <c r="H7" s="903"/>
      <c r="I7" s="903"/>
      <c r="J7" s="903"/>
      <c r="K7" s="903"/>
      <c r="L7" s="903"/>
      <c r="M7" s="903"/>
      <c r="N7" s="903"/>
      <c r="O7" s="903"/>
      <c r="P7" s="904"/>
      <c r="Q7" s="903"/>
      <c r="R7" s="903"/>
      <c r="S7" s="905"/>
      <c r="T7" s="905"/>
      <c r="U7" s="391"/>
      <c r="V7" s="94" t="str">
        <f ca="1">IF(SUM(X7:Z7)&gt;0,"←未入力あり","")</f>
        <v/>
      </c>
      <c r="W7" s="320" t="str">
        <f>IF(SUM(AA7:AB7)&lt;&gt;0,"←入力エラー","")</f>
        <v/>
      </c>
      <c r="X7" s="414">
        <f t="shared" ref="X7:X51" ca="1" si="1">IF(AND(D7&lt;&gt;"",E7=""),1,0)</f>
        <v>0</v>
      </c>
      <c r="Y7" s="414">
        <f t="shared" ref="Y7:Y51" si="2">IF(AND(E7="1：ある",COUNTA(F7:T7)=0),1,0)</f>
        <v>0</v>
      </c>
      <c r="Z7" s="414">
        <f t="shared" ref="Z7:Z10" si="3">IF(AND(E7&lt;&gt;"2：ない",F7&lt;&gt;"",U7=""),1,0)</f>
        <v>0</v>
      </c>
      <c r="AA7" s="414">
        <f>IF(AND(E7="2：ない",COUNTA(F7:U7)&lt;&gt;0),1,0)</f>
        <v>0</v>
      </c>
      <c r="AB7" s="414">
        <f>IF(AND(E7&lt;&gt;"2：ない",F7="",COUNTA(U7)&lt;&gt;0),1,0)</f>
        <v>0</v>
      </c>
    </row>
    <row r="8" spans="1:28" ht="15" customHeight="1" x14ac:dyDescent="0.2">
      <c r="A8" s="43" t="str">
        <f>IF(C8&lt;&gt;"",設定!$C$4&amp;TEXT(ROW(A8)-6,"00"),"")</f>
        <v/>
      </c>
      <c r="B8" s="214" t="str">
        <f>IF(C8&lt;&gt;"",設定!$D$4,"")</f>
        <v/>
      </c>
      <c r="C8" s="421" t="str">
        <f>IF(設定!AH9&lt;&gt;0,設定!AH9,"")</f>
        <v/>
      </c>
      <c r="D8" s="424" t="str">
        <f ca="1">IF(設定!AG9&lt;&gt;0,設定!AG9,"")</f>
        <v/>
      </c>
      <c r="E8" s="129"/>
      <c r="F8" s="889"/>
      <c r="G8" s="906"/>
      <c r="H8" s="906"/>
      <c r="I8" s="906"/>
      <c r="J8" s="906"/>
      <c r="K8" s="906"/>
      <c r="L8" s="906"/>
      <c r="M8" s="906"/>
      <c r="N8" s="906"/>
      <c r="O8" s="906"/>
      <c r="P8" s="907"/>
      <c r="Q8" s="906"/>
      <c r="R8" s="906"/>
      <c r="S8" s="908"/>
      <c r="T8" s="908"/>
      <c r="U8" s="209"/>
      <c r="V8" s="94" t="str">
        <f t="shared" ref="V8:V51" ca="1" si="4">IF(SUM(X8:Z8)&gt;0,"←未入力あり","")</f>
        <v/>
      </c>
      <c r="W8" s="320" t="str">
        <f t="shared" ref="W8:W51" si="5">IF(SUM(AA8:AB8)&lt;&gt;0,"←入力エラー","")</f>
        <v/>
      </c>
      <c r="X8" s="414">
        <f t="shared" ca="1" si="1"/>
        <v>0</v>
      </c>
      <c r="Y8" s="414">
        <f t="shared" si="2"/>
        <v>0</v>
      </c>
      <c r="Z8" s="414">
        <f t="shared" si="3"/>
        <v>0</v>
      </c>
      <c r="AA8" s="414">
        <f t="shared" ref="AA8:AA51" si="6">IF(AND(E8="2：ない",COUNTA(F8:U8)&lt;&gt;0),1,0)</f>
        <v>0</v>
      </c>
      <c r="AB8" s="414">
        <f t="shared" ref="AB8:AB51" si="7">IF(AND(E8&lt;&gt;"2：ない",F8="",COUNTA(U8)&lt;&gt;0),1,0)</f>
        <v>0</v>
      </c>
    </row>
    <row r="9" spans="1:28" ht="15" customHeight="1" x14ac:dyDescent="0.2">
      <c r="A9" s="43" t="str">
        <f>IF(C9&lt;&gt;"",設定!$C$4&amp;TEXT(ROW(A9)-6,"00"),"")</f>
        <v/>
      </c>
      <c r="B9" s="214" t="str">
        <f>IF(C9&lt;&gt;"",設定!$D$4,"")</f>
        <v/>
      </c>
      <c r="C9" s="421" t="str">
        <f>IF(設定!AH10&lt;&gt;0,設定!AH10,"")</f>
        <v/>
      </c>
      <c r="D9" s="424" t="str">
        <f ca="1">IF(設定!AG10&lt;&gt;0,設定!AG10,"")</f>
        <v/>
      </c>
      <c r="E9" s="129"/>
      <c r="F9" s="889"/>
      <c r="G9" s="906"/>
      <c r="H9" s="906"/>
      <c r="I9" s="906"/>
      <c r="J9" s="906"/>
      <c r="K9" s="906"/>
      <c r="L9" s="906"/>
      <c r="M9" s="906"/>
      <c r="N9" s="906"/>
      <c r="O9" s="906"/>
      <c r="P9" s="907"/>
      <c r="Q9" s="906"/>
      <c r="R9" s="906"/>
      <c r="S9" s="908"/>
      <c r="T9" s="908"/>
      <c r="U9" s="209"/>
      <c r="V9" s="94" t="str">
        <f t="shared" ca="1" si="4"/>
        <v/>
      </c>
      <c r="W9" s="320" t="str">
        <f t="shared" si="5"/>
        <v/>
      </c>
      <c r="X9" s="414">
        <f t="shared" ca="1" si="1"/>
        <v>0</v>
      </c>
      <c r="Y9" s="414">
        <f t="shared" si="2"/>
        <v>0</v>
      </c>
      <c r="Z9" s="414">
        <f t="shared" si="3"/>
        <v>0</v>
      </c>
      <c r="AA9" s="414">
        <f t="shared" si="6"/>
        <v>0</v>
      </c>
      <c r="AB9" s="414">
        <f t="shared" si="7"/>
        <v>0</v>
      </c>
    </row>
    <row r="10" spans="1:28" ht="15" customHeight="1" x14ac:dyDescent="0.2">
      <c r="A10" s="43" t="str">
        <f>IF(C10&lt;&gt;"",設定!$C$4&amp;TEXT(ROW(A10)-6,"00"),"")</f>
        <v/>
      </c>
      <c r="B10" s="214" t="str">
        <f>IF(C10&lt;&gt;"",設定!$D$4,"")</f>
        <v/>
      </c>
      <c r="C10" s="421" t="str">
        <f>IF(設定!AH11&lt;&gt;0,設定!AH11,"")</f>
        <v/>
      </c>
      <c r="D10" s="424" t="str">
        <f ca="1">IF(設定!AG11&lt;&gt;0,設定!AG11,"")</f>
        <v/>
      </c>
      <c r="E10" s="129"/>
      <c r="F10" s="889"/>
      <c r="G10" s="906"/>
      <c r="H10" s="906"/>
      <c r="I10" s="906"/>
      <c r="J10" s="906"/>
      <c r="K10" s="906"/>
      <c r="L10" s="906"/>
      <c r="M10" s="906"/>
      <c r="N10" s="906"/>
      <c r="O10" s="906"/>
      <c r="P10" s="907"/>
      <c r="Q10" s="906"/>
      <c r="R10" s="906"/>
      <c r="S10" s="908"/>
      <c r="T10" s="908"/>
      <c r="U10" s="209"/>
      <c r="V10" s="94" t="str">
        <f t="shared" ca="1" si="4"/>
        <v/>
      </c>
      <c r="W10" s="320" t="str">
        <f t="shared" si="5"/>
        <v/>
      </c>
      <c r="X10" s="414">
        <f t="shared" ca="1" si="1"/>
        <v>0</v>
      </c>
      <c r="Y10" s="414">
        <f t="shared" si="2"/>
        <v>0</v>
      </c>
      <c r="Z10" s="414">
        <f t="shared" si="3"/>
        <v>0</v>
      </c>
      <c r="AA10" s="414">
        <f t="shared" si="6"/>
        <v>0</v>
      </c>
      <c r="AB10" s="414">
        <f t="shared" si="7"/>
        <v>0</v>
      </c>
    </row>
    <row r="11" spans="1:28" ht="15" customHeight="1" x14ac:dyDescent="0.2">
      <c r="A11" s="111" t="str">
        <f>IF(C11&lt;&gt;"",設定!$C$4&amp;TEXT(ROW(A11)-6,"00"),"")</f>
        <v/>
      </c>
      <c r="B11" s="215" t="str">
        <f>IF(C11&lt;&gt;"",設定!$D$4,"")</f>
        <v/>
      </c>
      <c r="C11" s="585" t="str">
        <f>IF(設定!AH12&lt;&gt;0,設定!AH12,"")</f>
        <v/>
      </c>
      <c r="D11" s="425" t="str">
        <f ca="1">IF(設定!AG12&lt;&gt;0,設定!AG12,"")</f>
        <v/>
      </c>
      <c r="E11" s="130"/>
      <c r="F11" s="890"/>
      <c r="G11" s="909"/>
      <c r="H11" s="909"/>
      <c r="I11" s="909"/>
      <c r="J11" s="909"/>
      <c r="K11" s="909"/>
      <c r="L11" s="909"/>
      <c r="M11" s="909"/>
      <c r="N11" s="909"/>
      <c r="O11" s="909"/>
      <c r="P11" s="910"/>
      <c r="Q11" s="909"/>
      <c r="R11" s="909"/>
      <c r="S11" s="911"/>
      <c r="T11" s="911"/>
      <c r="U11" s="210"/>
      <c r="V11" s="94" t="str">
        <f t="shared" ca="1" si="4"/>
        <v/>
      </c>
      <c r="W11" s="320" t="str">
        <f t="shared" si="5"/>
        <v/>
      </c>
      <c r="X11" s="414">
        <f t="shared" ca="1" si="1"/>
        <v>0</v>
      </c>
      <c r="Y11" s="414">
        <f t="shared" si="2"/>
        <v>0</v>
      </c>
      <c r="Z11" s="414">
        <f>IF(AND(E11&lt;&gt;"2：ない",F11&lt;&gt;"",U11=""),1,0)</f>
        <v>0</v>
      </c>
      <c r="AA11" s="414">
        <f t="shared" si="6"/>
        <v>0</v>
      </c>
      <c r="AB11" s="414">
        <f t="shared" si="7"/>
        <v>0</v>
      </c>
    </row>
    <row r="12" spans="1:28" ht="15" customHeight="1" x14ac:dyDescent="0.2">
      <c r="A12" s="109" t="str">
        <f>IF(C12&lt;&gt;"",設定!$C$4&amp;TEXT(ROW(A12)-6,"00"),"")</f>
        <v/>
      </c>
      <c r="B12" s="602" t="str">
        <f>IF(C12&lt;&gt;"",設定!$D$4,"")</f>
        <v/>
      </c>
      <c r="C12" s="586" t="str">
        <f>IF(設定!AH13&lt;&gt;0,設定!AH13,"")</f>
        <v/>
      </c>
      <c r="D12" s="426" t="str">
        <f ca="1">IF(設定!AG13&lt;&gt;0,設定!AG13,"")</f>
        <v/>
      </c>
      <c r="E12" s="131"/>
      <c r="F12" s="891"/>
      <c r="G12" s="912"/>
      <c r="H12" s="912"/>
      <c r="I12" s="912"/>
      <c r="J12" s="912"/>
      <c r="K12" s="912"/>
      <c r="L12" s="912"/>
      <c r="M12" s="912"/>
      <c r="N12" s="912"/>
      <c r="O12" s="912"/>
      <c r="P12" s="913"/>
      <c r="Q12" s="912"/>
      <c r="R12" s="912"/>
      <c r="S12" s="914"/>
      <c r="T12" s="914"/>
      <c r="U12" s="208"/>
      <c r="V12" s="94" t="str">
        <f t="shared" ca="1" si="4"/>
        <v/>
      </c>
      <c r="W12" s="320" t="str">
        <f t="shared" si="5"/>
        <v/>
      </c>
      <c r="X12" s="414">
        <f t="shared" ca="1" si="1"/>
        <v>0</v>
      </c>
      <c r="Y12" s="414">
        <f t="shared" si="2"/>
        <v>0</v>
      </c>
      <c r="Z12" s="414">
        <f t="shared" ref="Z12:Z51" si="8">IF(AND(E12&lt;&gt;"2：ない",F12&lt;&gt;"",U12=""),1,0)</f>
        <v>0</v>
      </c>
      <c r="AA12" s="414">
        <f t="shared" si="6"/>
        <v>0</v>
      </c>
      <c r="AB12" s="414">
        <f t="shared" si="7"/>
        <v>0</v>
      </c>
    </row>
    <row r="13" spans="1:28" ht="15" customHeight="1" x14ac:dyDescent="0.2">
      <c r="A13" s="43" t="str">
        <f>IF(C13&lt;&gt;"",設定!$C$4&amp;TEXT(ROW(A13)-6,"00"),"")</f>
        <v/>
      </c>
      <c r="B13" s="214" t="str">
        <f>IF(C13&lt;&gt;"",設定!$D$4,"")</f>
        <v/>
      </c>
      <c r="C13" s="421" t="str">
        <f>IF(設定!AH14&lt;&gt;0,設定!AH14,"")</f>
        <v/>
      </c>
      <c r="D13" s="424" t="str">
        <f ca="1">IF(設定!AG14&lt;&gt;0,設定!AG14,"")</f>
        <v/>
      </c>
      <c r="E13" s="129"/>
      <c r="F13" s="889"/>
      <c r="G13" s="906"/>
      <c r="H13" s="906"/>
      <c r="I13" s="906"/>
      <c r="J13" s="906"/>
      <c r="K13" s="906"/>
      <c r="L13" s="906"/>
      <c r="M13" s="906"/>
      <c r="N13" s="906"/>
      <c r="O13" s="906"/>
      <c r="P13" s="907"/>
      <c r="Q13" s="906"/>
      <c r="R13" s="906"/>
      <c r="S13" s="908"/>
      <c r="T13" s="908"/>
      <c r="U13" s="209"/>
      <c r="V13" s="94" t="str">
        <f t="shared" ca="1" si="4"/>
        <v/>
      </c>
      <c r="W13" s="320" t="str">
        <f t="shared" si="5"/>
        <v/>
      </c>
      <c r="X13" s="414">
        <f t="shared" ca="1" si="1"/>
        <v>0</v>
      </c>
      <c r="Y13" s="414">
        <f t="shared" si="2"/>
        <v>0</v>
      </c>
      <c r="Z13" s="414">
        <f t="shared" si="8"/>
        <v>0</v>
      </c>
      <c r="AA13" s="414">
        <f t="shared" si="6"/>
        <v>0</v>
      </c>
      <c r="AB13" s="414">
        <f t="shared" si="7"/>
        <v>0</v>
      </c>
    </row>
    <row r="14" spans="1:28" ht="15" customHeight="1" x14ac:dyDescent="0.2">
      <c r="A14" s="43" t="str">
        <f>IF(C14&lt;&gt;"",設定!$C$4&amp;TEXT(ROW(A14)-6,"00"),"")</f>
        <v/>
      </c>
      <c r="B14" s="214" t="str">
        <f>IF(C14&lt;&gt;"",設定!$D$4,"")</f>
        <v/>
      </c>
      <c r="C14" s="421" t="str">
        <f>IF(設定!AH15&lt;&gt;0,設定!AH15,"")</f>
        <v/>
      </c>
      <c r="D14" s="424" t="str">
        <f ca="1">IF(設定!AG15&lt;&gt;0,設定!AG15,"")</f>
        <v/>
      </c>
      <c r="E14" s="129"/>
      <c r="F14" s="889"/>
      <c r="G14" s="906"/>
      <c r="H14" s="906"/>
      <c r="I14" s="906"/>
      <c r="J14" s="906"/>
      <c r="K14" s="906"/>
      <c r="L14" s="906"/>
      <c r="M14" s="906"/>
      <c r="N14" s="906"/>
      <c r="O14" s="906"/>
      <c r="P14" s="907"/>
      <c r="Q14" s="906"/>
      <c r="R14" s="906"/>
      <c r="S14" s="908"/>
      <c r="T14" s="908"/>
      <c r="U14" s="209"/>
      <c r="V14" s="94" t="str">
        <f t="shared" ca="1" si="4"/>
        <v/>
      </c>
      <c r="W14" s="320" t="str">
        <f t="shared" si="5"/>
        <v/>
      </c>
      <c r="X14" s="414">
        <f t="shared" ca="1" si="1"/>
        <v>0</v>
      </c>
      <c r="Y14" s="414">
        <f t="shared" si="2"/>
        <v>0</v>
      </c>
      <c r="Z14" s="414">
        <f t="shared" si="8"/>
        <v>0</v>
      </c>
      <c r="AA14" s="414">
        <f t="shared" si="6"/>
        <v>0</v>
      </c>
      <c r="AB14" s="414">
        <f t="shared" si="7"/>
        <v>0</v>
      </c>
    </row>
    <row r="15" spans="1:28" ht="15" customHeight="1" x14ac:dyDescent="0.2">
      <c r="A15" s="43" t="str">
        <f>IF(C15&lt;&gt;"",設定!$C$4&amp;TEXT(ROW(A15)-6,"00"),"")</f>
        <v/>
      </c>
      <c r="B15" s="214" t="str">
        <f>IF(C15&lt;&gt;"",設定!$D$4,"")</f>
        <v/>
      </c>
      <c r="C15" s="421" t="str">
        <f>IF(設定!AH16&lt;&gt;0,設定!AH16,"")</f>
        <v/>
      </c>
      <c r="D15" s="424" t="str">
        <f ca="1">IF(設定!AG16&lt;&gt;0,設定!AG16,"")</f>
        <v/>
      </c>
      <c r="E15" s="129"/>
      <c r="F15" s="889"/>
      <c r="G15" s="906"/>
      <c r="H15" s="906"/>
      <c r="I15" s="906"/>
      <c r="J15" s="906"/>
      <c r="K15" s="906"/>
      <c r="L15" s="906"/>
      <c r="M15" s="906"/>
      <c r="N15" s="906"/>
      <c r="O15" s="906"/>
      <c r="P15" s="907"/>
      <c r="Q15" s="906"/>
      <c r="R15" s="906"/>
      <c r="S15" s="908"/>
      <c r="T15" s="908"/>
      <c r="U15" s="209"/>
      <c r="V15" s="94" t="str">
        <f t="shared" ca="1" si="4"/>
        <v/>
      </c>
      <c r="W15" s="320" t="str">
        <f t="shared" si="5"/>
        <v/>
      </c>
      <c r="X15" s="414">
        <f t="shared" ca="1" si="1"/>
        <v>0</v>
      </c>
      <c r="Y15" s="414">
        <f t="shared" si="2"/>
        <v>0</v>
      </c>
      <c r="Z15" s="414">
        <f t="shared" si="8"/>
        <v>0</v>
      </c>
      <c r="AA15" s="414">
        <f t="shared" si="6"/>
        <v>0</v>
      </c>
      <c r="AB15" s="414">
        <f t="shared" si="7"/>
        <v>0</v>
      </c>
    </row>
    <row r="16" spans="1:28" ht="15" customHeight="1" x14ac:dyDescent="0.2">
      <c r="A16" s="111" t="str">
        <f>IF(C16&lt;&gt;"",設定!$C$4&amp;TEXT(ROW(A16)-6,"00"),"")</f>
        <v/>
      </c>
      <c r="B16" s="215" t="str">
        <f>IF(C16&lt;&gt;"",設定!$D$4,"")</f>
        <v/>
      </c>
      <c r="C16" s="585" t="str">
        <f>IF(設定!AH17&lt;&gt;0,設定!AH17,"")</f>
        <v/>
      </c>
      <c r="D16" s="427" t="str">
        <f ca="1">IF(設定!AG17&lt;&gt;0,設定!AG17,"")</f>
        <v/>
      </c>
      <c r="E16" s="132"/>
      <c r="F16" s="892"/>
      <c r="G16" s="915"/>
      <c r="H16" s="915"/>
      <c r="I16" s="915"/>
      <c r="J16" s="915"/>
      <c r="K16" s="915"/>
      <c r="L16" s="915"/>
      <c r="M16" s="915"/>
      <c r="N16" s="915"/>
      <c r="O16" s="915"/>
      <c r="P16" s="916"/>
      <c r="Q16" s="915"/>
      <c r="R16" s="915"/>
      <c r="S16" s="917"/>
      <c r="T16" s="917"/>
      <c r="U16" s="211"/>
      <c r="V16" s="94" t="str">
        <f t="shared" ca="1" si="4"/>
        <v/>
      </c>
      <c r="W16" s="320" t="str">
        <f t="shared" si="5"/>
        <v/>
      </c>
      <c r="X16" s="414">
        <f t="shared" ca="1" si="1"/>
        <v>0</v>
      </c>
      <c r="Y16" s="414">
        <f t="shared" si="2"/>
        <v>0</v>
      </c>
      <c r="Z16" s="414">
        <f t="shared" si="8"/>
        <v>0</v>
      </c>
      <c r="AA16" s="414">
        <f t="shared" si="6"/>
        <v>0</v>
      </c>
      <c r="AB16" s="414">
        <f t="shared" si="7"/>
        <v>0</v>
      </c>
    </row>
    <row r="17" spans="1:28" ht="15" customHeight="1" x14ac:dyDescent="0.2">
      <c r="A17" s="109" t="str">
        <f>IF(C17&lt;&gt;"",設定!$C$4&amp;TEXT(ROW(A17)-6,"00"),"")</f>
        <v/>
      </c>
      <c r="B17" s="602" t="str">
        <f>IF(C17&lt;&gt;"",設定!$D$4,"")</f>
        <v/>
      </c>
      <c r="C17" s="586" t="str">
        <f>IF(設定!AH18&lt;&gt;0,設定!AH18,"")</f>
        <v/>
      </c>
      <c r="D17" s="428" t="str">
        <f ca="1">IF(設定!AG18&lt;&gt;0,設定!AG18,"")</f>
        <v/>
      </c>
      <c r="E17" s="133"/>
      <c r="F17" s="893"/>
      <c r="G17" s="918"/>
      <c r="H17" s="918"/>
      <c r="I17" s="918"/>
      <c r="J17" s="918"/>
      <c r="K17" s="918"/>
      <c r="L17" s="918"/>
      <c r="M17" s="918"/>
      <c r="N17" s="918"/>
      <c r="O17" s="918"/>
      <c r="P17" s="919"/>
      <c r="Q17" s="918"/>
      <c r="R17" s="918"/>
      <c r="S17" s="920"/>
      <c r="T17" s="920"/>
      <c r="U17" s="212"/>
      <c r="V17" s="94" t="str">
        <f t="shared" ca="1" si="4"/>
        <v/>
      </c>
      <c r="W17" s="320" t="str">
        <f t="shared" si="5"/>
        <v/>
      </c>
      <c r="X17" s="414">
        <f t="shared" ca="1" si="1"/>
        <v>0</v>
      </c>
      <c r="Y17" s="414">
        <f t="shared" si="2"/>
        <v>0</v>
      </c>
      <c r="Z17" s="414">
        <f t="shared" si="8"/>
        <v>0</v>
      </c>
      <c r="AA17" s="414">
        <f t="shared" si="6"/>
        <v>0</v>
      </c>
      <c r="AB17" s="414">
        <f t="shared" si="7"/>
        <v>0</v>
      </c>
    </row>
    <row r="18" spans="1:28" ht="15" customHeight="1" x14ac:dyDescent="0.2">
      <c r="A18" s="43" t="str">
        <f>IF(C18&lt;&gt;"",設定!$C$4&amp;TEXT(ROW(A18)-6,"00"),"")</f>
        <v/>
      </c>
      <c r="B18" s="214" t="str">
        <f>IF(C18&lt;&gt;"",設定!$D$4,"")</f>
        <v/>
      </c>
      <c r="C18" s="421" t="str">
        <f>IF(設定!AH19&lt;&gt;0,設定!AH19,"")</f>
        <v/>
      </c>
      <c r="D18" s="424" t="str">
        <f ca="1">IF(設定!AG19&lt;&gt;0,設定!AG19,"")</f>
        <v/>
      </c>
      <c r="E18" s="129"/>
      <c r="F18" s="889"/>
      <c r="G18" s="906"/>
      <c r="H18" s="906"/>
      <c r="I18" s="906"/>
      <c r="J18" s="906"/>
      <c r="K18" s="906"/>
      <c r="L18" s="906"/>
      <c r="M18" s="906"/>
      <c r="N18" s="906"/>
      <c r="O18" s="906"/>
      <c r="P18" s="907"/>
      <c r="Q18" s="906"/>
      <c r="R18" s="906"/>
      <c r="S18" s="908"/>
      <c r="T18" s="908"/>
      <c r="U18" s="209"/>
      <c r="V18" s="94" t="str">
        <f t="shared" ca="1" si="4"/>
        <v/>
      </c>
      <c r="W18" s="320" t="str">
        <f t="shared" si="5"/>
        <v/>
      </c>
      <c r="X18" s="414">
        <f t="shared" ca="1" si="1"/>
        <v>0</v>
      </c>
      <c r="Y18" s="414">
        <f t="shared" si="2"/>
        <v>0</v>
      </c>
      <c r="Z18" s="414">
        <f t="shared" si="8"/>
        <v>0</v>
      </c>
      <c r="AA18" s="414">
        <f t="shared" si="6"/>
        <v>0</v>
      </c>
      <c r="AB18" s="414">
        <f t="shared" si="7"/>
        <v>0</v>
      </c>
    </row>
    <row r="19" spans="1:28" ht="15" customHeight="1" x14ac:dyDescent="0.2">
      <c r="A19" s="43" t="str">
        <f>IF(C19&lt;&gt;"",設定!$C$4&amp;TEXT(ROW(A19)-6,"00"),"")</f>
        <v/>
      </c>
      <c r="B19" s="214" t="str">
        <f>IF(C19&lt;&gt;"",設定!$D$4,"")</f>
        <v/>
      </c>
      <c r="C19" s="421" t="str">
        <f>IF(設定!AH20&lt;&gt;0,設定!AH20,"")</f>
        <v/>
      </c>
      <c r="D19" s="424" t="str">
        <f ca="1">IF(設定!AG20&lt;&gt;0,設定!AG20,"")</f>
        <v/>
      </c>
      <c r="E19" s="129"/>
      <c r="F19" s="889"/>
      <c r="G19" s="906"/>
      <c r="H19" s="906"/>
      <c r="I19" s="906"/>
      <c r="J19" s="906"/>
      <c r="K19" s="906"/>
      <c r="L19" s="906"/>
      <c r="M19" s="906"/>
      <c r="N19" s="906"/>
      <c r="O19" s="906"/>
      <c r="P19" s="907"/>
      <c r="Q19" s="906"/>
      <c r="R19" s="906"/>
      <c r="S19" s="908"/>
      <c r="T19" s="908"/>
      <c r="U19" s="209"/>
      <c r="V19" s="94" t="str">
        <f t="shared" ca="1" si="4"/>
        <v/>
      </c>
      <c r="W19" s="320" t="str">
        <f t="shared" si="5"/>
        <v/>
      </c>
      <c r="X19" s="414">
        <f t="shared" ca="1" si="1"/>
        <v>0</v>
      </c>
      <c r="Y19" s="414">
        <f t="shared" si="2"/>
        <v>0</v>
      </c>
      <c r="Z19" s="414">
        <f t="shared" si="8"/>
        <v>0</v>
      </c>
      <c r="AA19" s="414">
        <f t="shared" si="6"/>
        <v>0</v>
      </c>
      <c r="AB19" s="414">
        <f t="shared" si="7"/>
        <v>0</v>
      </c>
    </row>
    <row r="20" spans="1:28" ht="15" customHeight="1" x14ac:dyDescent="0.2">
      <c r="A20" s="43" t="str">
        <f>IF(C20&lt;&gt;"",設定!$C$4&amp;TEXT(ROW(A20)-6,"00"),"")</f>
        <v/>
      </c>
      <c r="B20" s="214" t="str">
        <f>IF(C20&lt;&gt;"",設定!$D$4,"")</f>
        <v/>
      </c>
      <c r="C20" s="421" t="str">
        <f>IF(設定!AH21&lt;&gt;0,設定!AH21,"")</f>
        <v/>
      </c>
      <c r="D20" s="424" t="str">
        <f ca="1">IF(設定!AG21&lt;&gt;0,設定!AG21,"")</f>
        <v/>
      </c>
      <c r="E20" s="129"/>
      <c r="F20" s="889"/>
      <c r="G20" s="906"/>
      <c r="H20" s="906"/>
      <c r="I20" s="906"/>
      <c r="J20" s="906"/>
      <c r="K20" s="906"/>
      <c r="L20" s="906"/>
      <c r="M20" s="906"/>
      <c r="N20" s="906"/>
      <c r="O20" s="906"/>
      <c r="P20" s="907"/>
      <c r="Q20" s="906"/>
      <c r="R20" s="906"/>
      <c r="S20" s="908"/>
      <c r="T20" s="908"/>
      <c r="U20" s="209"/>
      <c r="V20" s="94" t="str">
        <f t="shared" ca="1" si="4"/>
        <v/>
      </c>
      <c r="W20" s="320" t="str">
        <f t="shared" si="5"/>
        <v/>
      </c>
      <c r="X20" s="414">
        <f t="shared" ca="1" si="1"/>
        <v>0</v>
      </c>
      <c r="Y20" s="414">
        <f t="shared" si="2"/>
        <v>0</v>
      </c>
      <c r="Z20" s="414">
        <f t="shared" si="8"/>
        <v>0</v>
      </c>
      <c r="AA20" s="414">
        <f t="shared" si="6"/>
        <v>0</v>
      </c>
      <c r="AB20" s="414">
        <f t="shared" si="7"/>
        <v>0</v>
      </c>
    </row>
    <row r="21" spans="1:28" ht="15" customHeight="1" x14ac:dyDescent="0.2">
      <c r="A21" s="111" t="str">
        <f>IF(C21&lt;&gt;"",設定!$C$4&amp;TEXT(ROW(A21)-6,"00"),"")</f>
        <v/>
      </c>
      <c r="B21" s="215" t="str">
        <f>IF(C21&lt;&gt;"",設定!$D$4,"")</f>
        <v/>
      </c>
      <c r="C21" s="585" t="str">
        <f>IF(設定!AH22&lt;&gt;0,設定!AH22,"")</f>
        <v/>
      </c>
      <c r="D21" s="425" t="str">
        <f ca="1">IF(設定!AG22&lt;&gt;0,設定!AG22,"")</f>
        <v/>
      </c>
      <c r="E21" s="130"/>
      <c r="F21" s="890"/>
      <c r="G21" s="909"/>
      <c r="H21" s="909"/>
      <c r="I21" s="909"/>
      <c r="J21" s="909"/>
      <c r="K21" s="909"/>
      <c r="L21" s="909"/>
      <c r="M21" s="909"/>
      <c r="N21" s="909"/>
      <c r="O21" s="909"/>
      <c r="P21" s="910"/>
      <c r="Q21" s="909"/>
      <c r="R21" s="909"/>
      <c r="S21" s="911"/>
      <c r="T21" s="911"/>
      <c r="U21" s="210"/>
      <c r="V21" s="94" t="str">
        <f t="shared" ca="1" si="4"/>
        <v/>
      </c>
      <c r="W21" s="320" t="str">
        <f t="shared" si="5"/>
        <v/>
      </c>
      <c r="X21" s="414">
        <f t="shared" ca="1" si="1"/>
        <v>0</v>
      </c>
      <c r="Y21" s="414">
        <f t="shared" si="2"/>
        <v>0</v>
      </c>
      <c r="Z21" s="414">
        <f t="shared" si="8"/>
        <v>0</v>
      </c>
      <c r="AA21" s="414">
        <f t="shared" si="6"/>
        <v>0</v>
      </c>
      <c r="AB21" s="414">
        <f t="shared" si="7"/>
        <v>0</v>
      </c>
    </row>
    <row r="22" spans="1:28" ht="15" customHeight="1" x14ac:dyDescent="0.2">
      <c r="A22" s="109" t="str">
        <f>IF(C22&lt;&gt;"",設定!$C$4&amp;TEXT(ROW(A22)-6,"00"),"")</f>
        <v/>
      </c>
      <c r="B22" s="602" t="str">
        <f>IF(C22&lt;&gt;"",設定!$D$4,"")</f>
        <v/>
      </c>
      <c r="C22" s="586" t="str">
        <f>IF(設定!AH23&lt;&gt;0,設定!AH23,"")</f>
        <v/>
      </c>
      <c r="D22" s="426" t="str">
        <f ca="1">IF(設定!AG23&lt;&gt;0,設定!AG23,"")</f>
        <v/>
      </c>
      <c r="E22" s="131"/>
      <c r="F22" s="891"/>
      <c r="G22" s="912"/>
      <c r="H22" s="912"/>
      <c r="I22" s="912"/>
      <c r="J22" s="912"/>
      <c r="K22" s="912"/>
      <c r="L22" s="912"/>
      <c r="M22" s="912"/>
      <c r="N22" s="912"/>
      <c r="O22" s="912"/>
      <c r="P22" s="913"/>
      <c r="Q22" s="912"/>
      <c r="R22" s="912"/>
      <c r="S22" s="914"/>
      <c r="T22" s="914"/>
      <c r="U22" s="208"/>
      <c r="V22" s="94" t="str">
        <f t="shared" ca="1" si="4"/>
        <v/>
      </c>
      <c r="W22" s="320" t="str">
        <f t="shared" si="5"/>
        <v/>
      </c>
      <c r="X22" s="414">
        <f t="shared" ca="1" si="1"/>
        <v>0</v>
      </c>
      <c r="Y22" s="414">
        <f t="shared" si="2"/>
        <v>0</v>
      </c>
      <c r="Z22" s="414">
        <f t="shared" si="8"/>
        <v>0</v>
      </c>
      <c r="AA22" s="414">
        <f t="shared" si="6"/>
        <v>0</v>
      </c>
      <c r="AB22" s="414">
        <f t="shared" si="7"/>
        <v>0</v>
      </c>
    </row>
    <row r="23" spans="1:28" ht="15" customHeight="1" x14ac:dyDescent="0.2">
      <c r="A23" s="43" t="str">
        <f>IF(C23&lt;&gt;"",設定!$C$4&amp;TEXT(ROW(A23)-6,"00"),"")</f>
        <v/>
      </c>
      <c r="B23" s="214" t="str">
        <f>IF(C23&lt;&gt;"",設定!$D$4,"")</f>
        <v/>
      </c>
      <c r="C23" s="421" t="str">
        <f>IF(設定!AH24&lt;&gt;0,設定!AH24,"")</f>
        <v/>
      </c>
      <c r="D23" s="424" t="str">
        <f ca="1">IF(設定!AG24&lt;&gt;0,設定!AG24,"")</f>
        <v/>
      </c>
      <c r="E23" s="129"/>
      <c r="F23" s="889"/>
      <c r="G23" s="906"/>
      <c r="H23" s="906"/>
      <c r="I23" s="906"/>
      <c r="J23" s="906"/>
      <c r="K23" s="906"/>
      <c r="L23" s="906"/>
      <c r="M23" s="906"/>
      <c r="N23" s="906"/>
      <c r="O23" s="906"/>
      <c r="P23" s="907"/>
      <c r="Q23" s="906"/>
      <c r="R23" s="906"/>
      <c r="S23" s="908"/>
      <c r="T23" s="908"/>
      <c r="U23" s="209"/>
      <c r="V23" s="94" t="str">
        <f t="shared" ca="1" si="4"/>
        <v/>
      </c>
      <c r="W23" s="320" t="str">
        <f t="shared" si="5"/>
        <v/>
      </c>
      <c r="X23" s="414">
        <f t="shared" ca="1" si="1"/>
        <v>0</v>
      </c>
      <c r="Y23" s="414">
        <f t="shared" si="2"/>
        <v>0</v>
      </c>
      <c r="Z23" s="414">
        <f t="shared" si="8"/>
        <v>0</v>
      </c>
      <c r="AA23" s="414">
        <f t="shared" si="6"/>
        <v>0</v>
      </c>
      <c r="AB23" s="414">
        <f t="shared" si="7"/>
        <v>0</v>
      </c>
    </row>
    <row r="24" spans="1:28" ht="15" customHeight="1" x14ac:dyDescent="0.2">
      <c r="A24" s="43" t="str">
        <f>IF(C24&lt;&gt;"",設定!$C$4&amp;TEXT(ROW(A24)-6,"00"),"")</f>
        <v/>
      </c>
      <c r="B24" s="214" t="str">
        <f>IF(C24&lt;&gt;"",設定!$D$4,"")</f>
        <v/>
      </c>
      <c r="C24" s="421" t="str">
        <f>IF(設定!AH25&lt;&gt;0,設定!AH25,"")</f>
        <v/>
      </c>
      <c r="D24" s="424" t="str">
        <f ca="1">IF(設定!AG25&lt;&gt;0,設定!AG25,"")</f>
        <v/>
      </c>
      <c r="E24" s="129"/>
      <c r="F24" s="889"/>
      <c r="G24" s="906"/>
      <c r="H24" s="906"/>
      <c r="I24" s="906"/>
      <c r="J24" s="906"/>
      <c r="K24" s="906"/>
      <c r="L24" s="906"/>
      <c r="M24" s="906"/>
      <c r="N24" s="906"/>
      <c r="O24" s="906"/>
      <c r="P24" s="907"/>
      <c r="Q24" s="906"/>
      <c r="R24" s="906"/>
      <c r="S24" s="908"/>
      <c r="T24" s="908"/>
      <c r="U24" s="209"/>
      <c r="V24" s="94" t="str">
        <f t="shared" ca="1" si="4"/>
        <v/>
      </c>
      <c r="W24" s="320" t="str">
        <f t="shared" si="5"/>
        <v/>
      </c>
      <c r="X24" s="414">
        <f t="shared" ca="1" si="1"/>
        <v>0</v>
      </c>
      <c r="Y24" s="414">
        <f t="shared" si="2"/>
        <v>0</v>
      </c>
      <c r="Z24" s="414">
        <f t="shared" si="8"/>
        <v>0</v>
      </c>
      <c r="AA24" s="414">
        <f t="shared" si="6"/>
        <v>0</v>
      </c>
      <c r="AB24" s="414">
        <f t="shared" si="7"/>
        <v>0</v>
      </c>
    </row>
    <row r="25" spans="1:28" ht="15" customHeight="1" x14ac:dyDescent="0.2">
      <c r="A25" s="43" t="str">
        <f>IF(C25&lt;&gt;"",設定!$C$4&amp;TEXT(ROW(A25)-6,"00"),"")</f>
        <v/>
      </c>
      <c r="B25" s="214" t="str">
        <f>IF(C25&lt;&gt;"",設定!$D$4,"")</f>
        <v/>
      </c>
      <c r="C25" s="421" t="str">
        <f>IF(設定!AH26&lt;&gt;0,設定!AH26,"")</f>
        <v/>
      </c>
      <c r="D25" s="424" t="str">
        <f ca="1">IF(設定!AG26&lt;&gt;0,設定!AG26,"")</f>
        <v/>
      </c>
      <c r="E25" s="129"/>
      <c r="F25" s="889"/>
      <c r="G25" s="906"/>
      <c r="H25" s="906"/>
      <c r="I25" s="906"/>
      <c r="J25" s="906"/>
      <c r="K25" s="906"/>
      <c r="L25" s="906"/>
      <c r="M25" s="906"/>
      <c r="N25" s="906"/>
      <c r="O25" s="906"/>
      <c r="P25" s="907"/>
      <c r="Q25" s="906"/>
      <c r="R25" s="906"/>
      <c r="S25" s="908"/>
      <c r="T25" s="908"/>
      <c r="U25" s="209"/>
      <c r="V25" s="94" t="str">
        <f t="shared" ca="1" si="4"/>
        <v/>
      </c>
      <c r="W25" s="320" t="str">
        <f t="shared" si="5"/>
        <v/>
      </c>
      <c r="X25" s="414">
        <f t="shared" ca="1" si="1"/>
        <v>0</v>
      </c>
      <c r="Y25" s="414">
        <f t="shared" si="2"/>
        <v>0</v>
      </c>
      <c r="Z25" s="414">
        <f t="shared" si="8"/>
        <v>0</v>
      </c>
      <c r="AA25" s="414">
        <f t="shared" si="6"/>
        <v>0</v>
      </c>
      <c r="AB25" s="414">
        <f t="shared" si="7"/>
        <v>0</v>
      </c>
    </row>
    <row r="26" spans="1:28" ht="15" customHeight="1" x14ac:dyDescent="0.2">
      <c r="A26" s="43" t="str">
        <f>IF(C26&lt;&gt;"",設定!$C$4&amp;TEXT(ROW(A26)-6,"00"),"")</f>
        <v/>
      </c>
      <c r="B26" s="214" t="str">
        <f>IF(C26&lt;&gt;"",設定!$D$4,"")</f>
        <v/>
      </c>
      <c r="C26" s="421" t="str">
        <f>IF(設定!AH27&lt;&gt;0,設定!AH27,"")</f>
        <v/>
      </c>
      <c r="D26" s="427" t="str">
        <f ca="1">IF(設定!AG27&lt;&gt;0,設定!AG27,"")</f>
        <v/>
      </c>
      <c r="E26" s="132"/>
      <c r="F26" s="892"/>
      <c r="G26" s="915"/>
      <c r="H26" s="915"/>
      <c r="I26" s="915"/>
      <c r="J26" s="915"/>
      <c r="K26" s="915"/>
      <c r="L26" s="915"/>
      <c r="M26" s="915"/>
      <c r="N26" s="915"/>
      <c r="O26" s="915"/>
      <c r="P26" s="916"/>
      <c r="Q26" s="915"/>
      <c r="R26" s="915"/>
      <c r="S26" s="917"/>
      <c r="T26" s="917"/>
      <c r="U26" s="211"/>
      <c r="V26" s="94" t="str">
        <f t="shared" ca="1" si="4"/>
        <v/>
      </c>
      <c r="W26" s="320" t="str">
        <f t="shared" si="5"/>
        <v/>
      </c>
      <c r="X26" s="414">
        <f t="shared" ca="1" si="1"/>
        <v>0</v>
      </c>
      <c r="Y26" s="414">
        <f t="shared" si="2"/>
        <v>0</v>
      </c>
      <c r="Z26" s="414">
        <f t="shared" si="8"/>
        <v>0</v>
      </c>
      <c r="AA26" s="414">
        <f t="shared" si="6"/>
        <v>0</v>
      </c>
      <c r="AB26" s="414">
        <f t="shared" si="7"/>
        <v>0</v>
      </c>
    </row>
    <row r="27" spans="1:28" ht="15" customHeight="1" x14ac:dyDescent="0.2">
      <c r="A27" s="43" t="str">
        <f>IF(C27&lt;&gt;"",設定!$C$4&amp;TEXT(ROW(A27)-6,"00"),"")</f>
        <v/>
      </c>
      <c r="B27" s="214" t="str">
        <f>IF(C27&lt;&gt;"",設定!$D$4,"")</f>
        <v/>
      </c>
      <c r="C27" s="421" t="str">
        <f>IF(設定!AH28&lt;&gt;0,設定!AH28,"")</f>
        <v/>
      </c>
      <c r="D27" s="428" t="str">
        <f ca="1">IF(設定!AG28&lt;&gt;0,設定!AG28,"")</f>
        <v/>
      </c>
      <c r="E27" s="133"/>
      <c r="F27" s="893"/>
      <c r="G27" s="918"/>
      <c r="H27" s="918"/>
      <c r="I27" s="918"/>
      <c r="J27" s="918"/>
      <c r="K27" s="918"/>
      <c r="L27" s="918"/>
      <c r="M27" s="918"/>
      <c r="N27" s="918"/>
      <c r="O27" s="918"/>
      <c r="P27" s="919"/>
      <c r="Q27" s="918"/>
      <c r="R27" s="918"/>
      <c r="S27" s="920"/>
      <c r="T27" s="920"/>
      <c r="U27" s="212"/>
      <c r="V27" s="94" t="str">
        <f t="shared" ca="1" si="4"/>
        <v/>
      </c>
      <c r="W27" s="320" t="str">
        <f t="shared" si="5"/>
        <v/>
      </c>
      <c r="X27" s="414">
        <f t="shared" ca="1" si="1"/>
        <v>0</v>
      </c>
      <c r="Y27" s="414">
        <f t="shared" si="2"/>
        <v>0</v>
      </c>
      <c r="Z27" s="414">
        <f t="shared" si="8"/>
        <v>0</v>
      </c>
      <c r="AA27" s="414">
        <f t="shared" si="6"/>
        <v>0</v>
      </c>
      <c r="AB27" s="414">
        <f t="shared" si="7"/>
        <v>0</v>
      </c>
    </row>
    <row r="28" spans="1:28" ht="15" customHeight="1" x14ac:dyDescent="0.2">
      <c r="A28" s="43" t="str">
        <f>IF(C28&lt;&gt;"",設定!$C$4&amp;TEXT(ROW(A28)-6,"00"),"")</f>
        <v/>
      </c>
      <c r="B28" s="214" t="str">
        <f>IF(C28&lt;&gt;"",設定!$D$4,"")</f>
        <v/>
      </c>
      <c r="C28" s="421" t="str">
        <f>IF(設定!AH29&lt;&gt;0,設定!AH29,"")</f>
        <v/>
      </c>
      <c r="D28" s="424" t="str">
        <f ca="1">IF(設定!AG29&lt;&gt;0,設定!AG29,"")</f>
        <v/>
      </c>
      <c r="E28" s="129"/>
      <c r="F28" s="889"/>
      <c r="G28" s="906"/>
      <c r="H28" s="906"/>
      <c r="I28" s="906"/>
      <c r="J28" s="906"/>
      <c r="K28" s="906"/>
      <c r="L28" s="906"/>
      <c r="M28" s="906"/>
      <c r="N28" s="906"/>
      <c r="O28" s="906"/>
      <c r="P28" s="907"/>
      <c r="Q28" s="906"/>
      <c r="R28" s="906"/>
      <c r="S28" s="908"/>
      <c r="T28" s="908"/>
      <c r="U28" s="209"/>
      <c r="V28" s="94" t="str">
        <f t="shared" ca="1" si="4"/>
        <v/>
      </c>
      <c r="W28" s="320" t="str">
        <f t="shared" si="5"/>
        <v/>
      </c>
      <c r="X28" s="414">
        <f t="shared" ca="1" si="1"/>
        <v>0</v>
      </c>
      <c r="Y28" s="414">
        <f t="shared" si="2"/>
        <v>0</v>
      </c>
      <c r="Z28" s="414">
        <f t="shared" si="8"/>
        <v>0</v>
      </c>
      <c r="AA28" s="414">
        <f t="shared" si="6"/>
        <v>0</v>
      </c>
      <c r="AB28" s="414">
        <f t="shared" si="7"/>
        <v>0</v>
      </c>
    </row>
    <row r="29" spans="1:28" ht="15" customHeight="1" x14ac:dyDescent="0.2">
      <c r="A29" s="43" t="str">
        <f>IF(C29&lt;&gt;"",設定!$C$4&amp;TEXT(ROW(A29)-6,"00"),"")</f>
        <v/>
      </c>
      <c r="B29" s="214" t="str">
        <f>IF(C29&lt;&gt;"",設定!$D$4,"")</f>
        <v/>
      </c>
      <c r="C29" s="421" t="str">
        <f>IF(設定!AH30&lt;&gt;0,設定!AH30,"")</f>
        <v/>
      </c>
      <c r="D29" s="424" t="str">
        <f ca="1">IF(設定!AG30&lt;&gt;0,設定!AG30,"")</f>
        <v/>
      </c>
      <c r="E29" s="129"/>
      <c r="F29" s="889"/>
      <c r="G29" s="906"/>
      <c r="H29" s="906"/>
      <c r="I29" s="906"/>
      <c r="J29" s="906"/>
      <c r="K29" s="906"/>
      <c r="L29" s="906"/>
      <c r="M29" s="906"/>
      <c r="N29" s="906"/>
      <c r="O29" s="906"/>
      <c r="P29" s="907"/>
      <c r="Q29" s="906"/>
      <c r="R29" s="906"/>
      <c r="S29" s="908"/>
      <c r="T29" s="908"/>
      <c r="U29" s="209"/>
      <c r="V29" s="94" t="str">
        <f t="shared" ca="1" si="4"/>
        <v/>
      </c>
      <c r="W29" s="320" t="str">
        <f t="shared" si="5"/>
        <v/>
      </c>
      <c r="X29" s="414">
        <f t="shared" ca="1" si="1"/>
        <v>0</v>
      </c>
      <c r="Y29" s="414">
        <f t="shared" si="2"/>
        <v>0</v>
      </c>
      <c r="Z29" s="414">
        <f t="shared" si="8"/>
        <v>0</v>
      </c>
      <c r="AA29" s="414">
        <f t="shared" si="6"/>
        <v>0</v>
      </c>
      <c r="AB29" s="414">
        <f t="shared" si="7"/>
        <v>0</v>
      </c>
    </row>
    <row r="30" spans="1:28" ht="15" customHeight="1" x14ac:dyDescent="0.2">
      <c r="A30" s="43" t="str">
        <f>IF(C30&lt;&gt;"",設定!$C$4&amp;TEXT(ROW(A30)-6,"00"),"")</f>
        <v/>
      </c>
      <c r="B30" s="214" t="str">
        <f>IF(C30&lt;&gt;"",設定!$D$4,"")</f>
        <v/>
      </c>
      <c r="C30" s="421" t="str">
        <f>IF(設定!AH31&lt;&gt;0,設定!AH31,"")</f>
        <v/>
      </c>
      <c r="D30" s="424" t="str">
        <f ca="1">IF(設定!AG31&lt;&gt;0,設定!AG31,"")</f>
        <v/>
      </c>
      <c r="E30" s="129"/>
      <c r="F30" s="889"/>
      <c r="G30" s="906"/>
      <c r="H30" s="906"/>
      <c r="I30" s="906"/>
      <c r="J30" s="906"/>
      <c r="K30" s="906"/>
      <c r="L30" s="906"/>
      <c r="M30" s="906"/>
      <c r="N30" s="906"/>
      <c r="O30" s="906"/>
      <c r="P30" s="907"/>
      <c r="Q30" s="906"/>
      <c r="R30" s="906"/>
      <c r="S30" s="908"/>
      <c r="T30" s="908"/>
      <c r="U30" s="209"/>
      <c r="V30" s="94" t="str">
        <f t="shared" ca="1" si="4"/>
        <v/>
      </c>
      <c r="W30" s="320" t="str">
        <f t="shared" si="5"/>
        <v/>
      </c>
      <c r="X30" s="414">
        <f t="shared" ca="1" si="1"/>
        <v>0</v>
      </c>
      <c r="Y30" s="414">
        <f t="shared" si="2"/>
        <v>0</v>
      </c>
      <c r="Z30" s="414">
        <f t="shared" si="8"/>
        <v>0</v>
      </c>
      <c r="AA30" s="414">
        <f t="shared" si="6"/>
        <v>0</v>
      </c>
      <c r="AB30" s="414">
        <f t="shared" si="7"/>
        <v>0</v>
      </c>
    </row>
    <row r="31" spans="1:28" ht="15" customHeight="1" x14ac:dyDescent="0.2">
      <c r="A31" s="111" t="str">
        <f>IF(C31&lt;&gt;"",設定!$C$4&amp;TEXT(ROW(A31)-6,"00"),"")</f>
        <v/>
      </c>
      <c r="B31" s="215" t="str">
        <f>IF(C31&lt;&gt;"",設定!$D$4,"")</f>
        <v/>
      </c>
      <c r="C31" s="585" t="str">
        <f>IF(設定!AH32&lt;&gt;0,設定!AH32,"")</f>
        <v/>
      </c>
      <c r="D31" s="425" t="str">
        <f ca="1">IF(設定!AG32&lt;&gt;0,設定!AG32,"")</f>
        <v/>
      </c>
      <c r="E31" s="130"/>
      <c r="F31" s="890"/>
      <c r="G31" s="909"/>
      <c r="H31" s="909"/>
      <c r="I31" s="909"/>
      <c r="J31" s="909"/>
      <c r="K31" s="909"/>
      <c r="L31" s="909"/>
      <c r="M31" s="909"/>
      <c r="N31" s="909"/>
      <c r="O31" s="909"/>
      <c r="P31" s="910"/>
      <c r="Q31" s="909"/>
      <c r="R31" s="909"/>
      <c r="S31" s="911"/>
      <c r="T31" s="911"/>
      <c r="U31" s="210"/>
      <c r="V31" s="94" t="str">
        <f t="shared" ca="1" si="4"/>
        <v/>
      </c>
      <c r="W31" s="320" t="str">
        <f t="shared" si="5"/>
        <v/>
      </c>
      <c r="X31" s="414">
        <f t="shared" ca="1" si="1"/>
        <v>0</v>
      </c>
      <c r="Y31" s="414">
        <f t="shared" si="2"/>
        <v>0</v>
      </c>
      <c r="Z31" s="414">
        <f t="shared" si="8"/>
        <v>0</v>
      </c>
      <c r="AA31" s="414">
        <f t="shared" si="6"/>
        <v>0</v>
      </c>
      <c r="AB31" s="414">
        <f t="shared" si="7"/>
        <v>0</v>
      </c>
    </row>
    <row r="32" spans="1:28" ht="15" customHeight="1" x14ac:dyDescent="0.2">
      <c r="A32" s="109" t="str">
        <f>IF(C32&lt;&gt;"",設定!$C$4&amp;TEXT(ROW(A32)-6,"00"),"")</f>
        <v/>
      </c>
      <c r="B32" s="602" t="str">
        <f>IF(C32&lt;&gt;"",設定!$D$4,"")</f>
        <v/>
      </c>
      <c r="C32" s="586" t="str">
        <f>IF(設定!AH33&lt;&gt;0,設定!AH33,"")</f>
        <v/>
      </c>
      <c r="D32" s="426" t="str">
        <f ca="1">IF(設定!AG33&lt;&gt;0,設定!AG33,"")</f>
        <v/>
      </c>
      <c r="E32" s="131"/>
      <c r="F32" s="891"/>
      <c r="G32" s="912"/>
      <c r="H32" s="912"/>
      <c r="I32" s="912"/>
      <c r="J32" s="912"/>
      <c r="K32" s="912"/>
      <c r="L32" s="912"/>
      <c r="M32" s="912"/>
      <c r="N32" s="912"/>
      <c r="O32" s="912"/>
      <c r="P32" s="913"/>
      <c r="Q32" s="912"/>
      <c r="R32" s="912"/>
      <c r="S32" s="914"/>
      <c r="T32" s="914"/>
      <c r="U32" s="208"/>
      <c r="V32" s="94" t="str">
        <f t="shared" ca="1" si="4"/>
        <v/>
      </c>
      <c r="W32" s="320" t="str">
        <f t="shared" si="5"/>
        <v/>
      </c>
      <c r="X32" s="414">
        <f t="shared" ca="1" si="1"/>
        <v>0</v>
      </c>
      <c r="Y32" s="414">
        <f t="shared" si="2"/>
        <v>0</v>
      </c>
      <c r="Z32" s="414">
        <f t="shared" si="8"/>
        <v>0</v>
      </c>
      <c r="AA32" s="414">
        <f t="shared" si="6"/>
        <v>0</v>
      </c>
      <c r="AB32" s="414">
        <f t="shared" si="7"/>
        <v>0</v>
      </c>
    </row>
    <row r="33" spans="1:28" ht="15" customHeight="1" x14ac:dyDescent="0.2">
      <c r="A33" s="43" t="str">
        <f>IF(C33&lt;&gt;"",設定!$C$4&amp;TEXT(ROW(A33)-6,"00"),"")</f>
        <v/>
      </c>
      <c r="B33" s="214" t="str">
        <f>IF(C33&lt;&gt;"",設定!$D$4,"")</f>
        <v/>
      </c>
      <c r="C33" s="421" t="str">
        <f>IF(設定!AH34&lt;&gt;0,設定!AH34,"")</f>
        <v/>
      </c>
      <c r="D33" s="424" t="str">
        <f ca="1">IF(設定!AG34&lt;&gt;0,設定!AG34,"")</f>
        <v/>
      </c>
      <c r="E33" s="129"/>
      <c r="F33" s="889"/>
      <c r="G33" s="906"/>
      <c r="H33" s="906"/>
      <c r="I33" s="906"/>
      <c r="J33" s="906"/>
      <c r="K33" s="906"/>
      <c r="L33" s="906"/>
      <c r="M33" s="906"/>
      <c r="N33" s="906"/>
      <c r="O33" s="906"/>
      <c r="P33" s="907"/>
      <c r="Q33" s="906"/>
      <c r="R33" s="906"/>
      <c r="S33" s="908"/>
      <c r="T33" s="908"/>
      <c r="U33" s="209"/>
      <c r="V33" s="94" t="str">
        <f t="shared" ca="1" si="4"/>
        <v/>
      </c>
      <c r="W33" s="320" t="str">
        <f t="shared" si="5"/>
        <v/>
      </c>
      <c r="X33" s="414">
        <f t="shared" ca="1" si="1"/>
        <v>0</v>
      </c>
      <c r="Y33" s="414">
        <f t="shared" si="2"/>
        <v>0</v>
      </c>
      <c r="Z33" s="414">
        <f t="shared" si="8"/>
        <v>0</v>
      </c>
      <c r="AA33" s="414">
        <f t="shared" si="6"/>
        <v>0</v>
      </c>
      <c r="AB33" s="414">
        <f t="shared" si="7"/>
        <v>0</v>
      </c>
    </row>
    <row r="34" spans="1:28" ht="15" customHeight="1" x14ac:dyDescent="0.2">
      <c r="A34" s="43" t="str">
        <f>IF(C34&lt;&gt;"",設定!$C$4&amp;TEXT(ROW(A34)-6,"00"),"")</f>
        <v/>
      </c>
      <c r="B34" s="214" t="str">
        <f>IF(C34&lt;&gt;"",設定!$D$4,"")</f>
        <v/>
      </c>
      <c r="C34" s="421" t="str">
        <f>IF(設定!AH35&lt;&gt;0,設定!AH35,"")</f>
        <v/>
      </c>
      <c r="D34" s="424" t="str">
        <f ca="1">IF(設定!AG35&lt;&gt;0,設定!AG35,"")</f>
        <v/>
      </c>
      <c r="E34" s="129"/>
      <c r="F34" s="889"/>
      <c r="G34" s="906"/>
      <c r="H34" s="906"/>
      <c r="I34" s="906"/>
      <c r="J34" s="906"/>
      <c r="K34" s="906"/>
      <c r="L34" s="906"/>
      <c r="M34" s="906"/>
      <c r="N34" s="906"/>
      <c r="O34" s="906"/>
      <c r="P34" s="907"/>
      <c r="Q34" s="906"/>
      <c r="R34" s="906"/>
      <c r="S34" s="908"/>
      <c r="T34" s="908"/>
      <c r="U34" s="209"/>
      <c r="V34" s="94" t="str">
        <f t="shared" ca="1" si="4"/>
        <v/>
      </c>
      <c r="W34" s="320" t="str">
        <f t="shared" si="5"/>
        <v/>
      </c>
      <c r="X34" s="414">
        <f t="shared" ca="1" si="1"/>
        <v>0</v>
      </c>
      <c r="Y34" s="414">
        <f t="shared" si="2"/>
        <v>0</v>
      </c>
      <c r="Z34" s="414">
        <f t="shared" si="8"/>
        <v>0</v>
      </c>
      <c r="AA34" s="414">
        <f t="shared" si="6"/>
        <v>0</v>
      </c>
      <c r="AB34" s="414">
        <f t="shared" si="7"/>
        <v>0</v>
      </c>
    </row>
    <row r="35" spans="1:28" ht="15" customHeight="1" x14ac:dyDescent="0.2">
      <c r="A35" s="43" t="str">
        <f>IF(C35&lt;&gt;"",設定!$C$4&amp;TEXT(ROW(A35)-6,"00"),"")</f>
        <v/>
      </c>
      <c r="B35" s="214" t="str">
        <f>IF(C35&lt;&gt;"",設定!$D$4,"")</f>
        <v/>
      </c>
      <c r="C35" s="421" t="str">
        <f>IF(設定!AH36&lt;&gt;0,設定!AH36,"")</f>
        <v/>
      </c>
      <c r="D35" s="424" t="str">
        <f ca="1">IF(設定!AG36&lt;&gt;0,設定!AG36,"")</f>
        <v/>
      </c>
      <c r="E35" s="129"/>
      <c r="F35" s="889"/>
      <c r="G35" s="906"/>
      <c r="H35" s="906"/>
      <c r="I35" s="906"/>
      <c r="J35" s="906"/>
      <c r="K35" s="906"/>
      <c r="L35" s="906"/>
      <c r="M35" s="906"/>
      <c r="N35" s="906"/>
      <c r="O35" s="906"/>
      <c r="P35" s="907"/>
      <c r="Q35" s="906"/>
      <c r="R35" s="906"/>
      <c r="S35" s="908"/>
      <c r="T35" s="908"/>
      <c r="U35" s="209"/>
      <c r="V35" s="94" t="str">
        <f t="shared" ca="1" si="4"/>
        <v/>
      </c>
      <c r="W35" s="320" t="str">
        <f t="shared" si="5"/>
        <v/>
      </c>
      <c r="X35" s="414">
        <f t="shared" ca="1" si="1"/>
        <v>0</v>
      </c>
      <c r="Y35" s="414">
        <f t="shared" si="2"/>
        <v>0</v>
      </c>
      <c r="Z35" s="414">
        <f t="shared" si="8"/>
        <v>0</v>
      </c>
      <c r="AA35" s="414">
        <f t="shared" si="6"/>
        <v>0</v>
      </c>
      <c r="AB35" s="414">
        <f t="shared" si="7"/>
        <v>0</v>
      </c>
    </row>
    <row r="36" spans="1:28" ht="15" customHeight="1" x14ac:dyDescent="0.2">
      <c r="A36" s="111" t="str">
        <f>IF(C36&lt;&gt;"",設定!$C$4&amp;TEXT(ROW(A36)-6,"00"),"")</f>
        <v/>
      </c>
      <c r="B36" s="215" t="str">
        <f>IF(C36&lt;&gt;"",設定!$D$4,"")</f>
        <v/>
      </c>
      <c r="C36" s="585" t="str">
        <f>IF(設定!AH37&lt;&gt;0,設定!AH37,"")</f>
        <v/>
      </c>
      <c r="D36" s="427" t="str">
        <f ca="1">IF(設定!AG37&lt;&gt;0,設定!AG37,"")</f>
        <v/>
      </c>
      <c r="E36" s="132"/>
      <c r="F36" s="892"/>
      <c r="G36" s="915"/>
      <c r="H36" s="915"/>
      <c r="I36" s="915"/>
      <c r="J36" s="915"/>
      <c r="K36" s="915"/>
      <c r="L36" s="915"/>
      <c r="M36" s="915"/>
      <c r="N36" s="915"/>
      <c r="O36" s="915"/>
      <c r="P36" s="916"/>
      <c r="Q36" s="915"/>
      <c r="R36" s="915"/>
      <c r="S36" s="917"/>
      <c r="T36" s="917"/>
      <c r="U36" s="211"/>
      <c r="V36" s="94" t="str">
        <f t="shared" ca="1" si="4"/>
        <v/>
      </c>
      <c r="W36" s="320" t="str">
        <f t="shared" si="5"/>
        <v/>
      </c>
      <c r="X36" s="414">
        <f t="shared" ca="1" si="1"/>
        <v>0</v>
      </c>
      <c r="Y36" s="414">
        <f t="shared" si="2"/>
        <v>0</v>
      </c>
      <c r="Z36" s="414">
        <f t="shared" si="8"/>
        <v>0</v>
      </c>
      <c r="AA36" s="414">
        <f t="shared" si="6"/>
        <v>0</v>
      </c>
      <c r="AB36" s="414">
        <f t="shared" si="7"/>
        <v>0</v>
      </c>
    </row>
    <row r="37" spans="1:28" ht="15" customHeight="1" x14ac:dyDescent="0.2">
      <c r="A37" s="109" t="str">
        <f>IF(C37&lt;&gt;"",設定!$C$4&amp;TEXT(ROW(A37)-6,"00"),"")</f>
        <v/>
      </c>
      <c r="B37" s="602" t="str">
        <f>IF(C37&lt;&gt;"",設定!$D$4,"")</f>
        <v/>
      </c>
      <c r="C37" s="586" t="str">
        <f>IF(設定!AH38&lt;&gt;0,設定!AH38,"")</f>
        <v/>
      </c>
      <c r="D37" s="426" t="str">
        <f ca="1">IF(設定!AG38&lt;&gt;0,設定!AG38,"")</f>
        <v/>
      </c>
      <c r="E37" s="131"/>
      <c r="F37" s="891"/>
      <c r="G37" s="912"/>
      <c r="H37" s="912"/>
      <c r="I37" s="912"/>
      <c r="J37" s="912"/>
      <c r="K37" s="912"/>
      <c r="L37" s="912"/>
      <c r="M37" s="912"/>
      <c r="N37" s="912"/>
      <c r="O37" s="912"/>
      <c r="P37" s="913"/>
      <c r="Q37" s="912"/>
      <c r="R37" s="912"/>
      <c r="S37" s="914"/>
      <c r="T37" s="914"/>
      <c r="U37" s="208"/>
      <c r="V37" s="94" t="str">
        <f t="shared" ca="1" si="4"/>
        <v/>
      </c>
      <c r="W37" s="320" t="str">
        <f t="shared" si="5"/>
        <v/>
      </c>
      <c r="X37" s="414">
        <f t="shared" ca="1" si="1"/>
        <v>0</v>
      </c>
      <c r="Y37" s="414">
        <f t="shared" si="2"/>
        <v>0</v>
      </c>
      <c r="Z37" s="414">
        <f t="shared" si="8"/>
        <v>0</v>
      </c>
      <c r="AA37" s="414">
        <f t="shared" si="6"/>
        <v>0</v>
      </c>
      <c r="AB37" s="414">
        <f t="shared" si="7"/>
        <v>0</v>
      </c>
    </row>
    <row r="38" spans="1:28" ht="15" customHeight="1" x14ac:dyDescent="0.2">
      <c r="A38" s="43" t="str">
        <f>IF(C38&lt;&gt;"",設定!$C$4&amp;TEXT(ROW(A38)-6,"00"),"")</f>
        <v/>
      </c>
      <c r="B38" s="214" t="str">
        <f>IF(C38&lt;&gt;"",設定!$D$4,"")</f>
        <v/>
      </c>
      <c r="C38" s="421" t="str">
        <f>IF(設定!AH39&lt;&gt;0,設定!AH39,"")</f>
        <v/>
      </c>
      <c r="D38" s="424" t="str">
        <f ca="1">IF(設定!AG39&lt;&gt;0,設定!AG39,"")</f>
        <v/>
      </c>
      <c r="E38" s="129"/>
      <c r="F38" s="889"/>
      <c r="G38" s="906"/>
      <c r="H38" s="906"/>
      <c r="I38" s="906"/>
      <c r="J38" s="906"/>
      <c r="K38" s="906"/>
      <c r="L38" s="906"/>
      <c r="M38" s="906"/>
      <c r="N38" s="906"/>
      <c r="O38" s="906"/>
      <c r="P38" s="907"/>
      <c r="Q38" s="906"/>
      <c r="R38" s="906"/>
      <c r="S38" s="908"/>
      <c r="T38" s="908"/>
      <c r="U38" s="209"/>
      <c r="V38" s="94" t="str">
        <f t="shared" ca="1" si="4"/>
        <v/>
      </c>
      <c r="W38" s="320" t="str">
        <f t="shared" si="5"/>
        <v/>
      </c>
      <c r="X38" s="414">
        <f t="shared" ca="1" si="1"/>
        <v>0</v>
      </c>
      <c r="Y38" s="414">
        <f t="shared" si="2"/>
        <v>0</v>
      </c>
      <c r="Z38" s="414">
        <f t="shared" si="8"/>
        <v>0</v>
      </c>
      <c r="AA38" s="414">
        <f t="shared" si="6"/>
        <v>0</v>
      </c>
      <c r="AB38" s="414">
        <f t="shared" si="7"/>
        <v>0</v>
      </c>
    </row>
    <row r="39" spans="1:28" ht="15" customHeight="1" x14ac:dyDescent="0.2">
      <c r="A39" s="43" t="str">
        <f>IF(C39&lt;&gt;"",設定!$C$4&amp;TEXT(ROW(A39)-6,"00"),"")</f>
        <v/>
      </c>
      <c r="B39" s="214" t="str">
        <f>IF(C39&lt;&gt;"",設定!$D$4,"")</f>
        <v/>
      </c>
      <c r="C39" s="421" t="str">
        <f>IF(設定!AH40&lt;&gt;0,設定!AH40,"")</f>
        <v/>
      </c>
      <c r="D39" s="424" t="str">
        <f ca="1">IF(設定!AG40&lt;&gt;0,設定!AG40,"")</f>
        <v/>
      </c>
      <c r="E39" s="129"/>
      <c r="F39" s="889"/>
      <c r="G39" s="906"/>
      <c r="H39" s="906"/>
      <c r="I39" s="906"/>
      <c r="J39" s="906"/>
      <c r="K39" s="906"/>
      <c r="L39" s="906"/>
      <c r="M39" s="906"/>
      <c r="N39" s="906"/>
      <c r="O39" s="906"/>
      <c r="P39" s="907"/>
      <c r="Q39" s="906"/>
      <c r="R39" s="906"/>
      <c r="S39" s="908"/>
      <c r="T39" s="908"/>
      <c r="U39" s="209"/>
      <c r="V39" s="94" t="str">
        <f t="shared" ca="1" si="4"/>
        <v/>
      </c>
      <c r="W39" s="320" t="str">
        <f t="shared" si="5"/>
        <v/>
      </c>
      <c r="X39" s="414">
        <f t="shared" ca="1" si="1"/>
        <v>0</v>
      </c>
      <c r="Y39" s="414">
        <f t="shared" si="2"/>
        <v>0</v>
      </c>
      <c r="Z39" s="414">
        <f t="shared" si="8"/>
        <v>0</v>
      </c>
      <c r="AA39" s="414">
        <f t="shared" si="6"/>
        <v>0</v>
      </c>
      <c r="AB39" s="414">
        <f t="shared" si="7"/>
        <v>0</v>
      </c>
    </row>
    <row r="40" spans="1:28" ht="15" customHeight="1" x14ac:dyDescent="0.2">
      <c r="A40" s="43" t="str">
        <f>IF(C40&lt;&gt;"",設定!$C$4&amp;TEXT(ROW(A40)-6,"00"),"")</f>
        <v/>
      </c>
      <c r="B40" s="214" t="str">
        <f>IF(C40&lt;&gt;"",設定!$D$4,"")</f>
        <v/>
      </c>
      <c r="C40" s="421" t="str">
        <f>IF(設定!AH41&lt;&gt;0,設定!AH41,"")</f>
        <v/>
      </c>
      <c r="D40" s="424" t="str">
        <f ca="1">IF(設定!AG41&lt;&gt;0,設定!AG41,"")</f>
        <v/>
      </c>
      <c r="E40" s="129"/>
      <c r="F40" s="889"/>
      <c r="G40" s="906"/>
      <c r="H40" s="906"/>
      <c r="I40" s="906"/>
      <c r="J40" s="906"/>
      <c r="K40" s="906"/>
      <c r="L40" s="906"/>
      <c r="M40" s="906"/>
      <c r="N40" s="906"/>
      <c r="O40" s="906"/>
      <c r="P40" s="907"/>
      <c r="Q40" s="906"/>
      <c r="R40" s="906"/>
      <c r="S40" s="908"/>
      <c r="T40" s="908"/>
      <c r="U40" s="209"/>
      <c r="V40" s="94" t="str">
        <f t="shared" ca="1" si="4"/>
        <v/>
      </c>
      <c r="W40" s="320" t="str">
        <f t="shared" si="5"/>
        <v/>
      </c>
      <c r="X40" s="414">
        <f t="shared" ca="1" si="1"/>
        <v>0</v>
      </c>
      <c r="Y40" s="414">
        <f t="shared" si="2"/>
        <v>0</v>
      </c>
      <c r="Z40" s="414">
        <f t="shared" si="8"/>
        <v>0</v>
      </c>
      <c r="AA40" s="414">
        <f t="shared" si="6"/>
        <v>0</v>
      </c>
      <c r="AB40" s="414">
        <f t="shared" si="7"/>
        <v>0</v>
      </c>
    </row>
    <row r="41" spans="1:28" ht="15" customHeight="1" x14ac:dyDescent="0.2">
      <c r="A41" s="111" t="str">
        <f>IF(C41&lt;&gt;"",設定!$C$4&amp;TEXT(ROW(A41)-6,"00"),"")</f>
        <v/>
      </c>
      <c r="B41" s="215" t="str">
        <f>IF(C41&lt;&gt;"",設定!$D$4,"")</f>
        <v/>
      </c>
      <c r="C41" s="585" t="str">
        <f>IF(設定!AH42&lt;&gt;0,設定!AH42,"")</f>
        <v/>
      </c>
      <c r="D41" s="427" t="str">
        <f ca="1">IF(設定!AG42&lt;&gt;0,設定!AG42,"")</f>
        <v/>
      </c>
      <c r="E41" s="132"/>
      <c r="F41" s="892"/>
      <c r="G41" s="915"/>
      <c r="H41" s="915"/>
      <c r="I41" s="915"/>
      <c r="J41" s="915"/>
      <c r="K41" s="915"/>
      <c r="L41" s="915"/>
      <c r="M41" s="915"/>
      <c r="N41" s="915"/>
      <c r="O41" s="915"/>
      <c r="P41" s="916"/>
      <c r="Q41" s="915"/>
      <c r="R41" s="915"/>
      <c r="S41" s="917"/>
      <c r="T41" s="917"/>
      <c r="U41" s="211"/>
      <c r="V41" s="94" t="str">
        <f t="shared" ca="1" si="4"/>
        <v/>
      </c>
      <c r="W41" s="320" t="str">
        <f t="shared" si="5"/>
        <v/>
      </c>
      <c r="X41" s="414">
        <f t="shared" ca="1" si="1"/>
        <v>0</v>
      </c>
      <c r="Y41" s="414">
        <f t="shared" si="2"/>
        <v>0</v>
      </c>
      <c r="Z41" s="414">
        <f t="shared" si="8"/>
        <v>0</v>
      </c>
      <c r="AA41" s="414">
        <f t="shared" si="6"/>
        <v>0</v>
      </c>
      <c r="AB41" s="414">
        <f t="shared" si="7"/>
        <v>0</v>
      </c>
    </row>
    <row r="42" spans="1:28" ht="15" customHeight="1" x14ac:dyDescent="0.2">
      <c r="A42" s="109" t="str">
        <f>IF(C42&lt;&gt;"",設定!$C$4&amp;TEXT(ROW(A42)-6,"00"),"")</f>
        <v/>
      </c>
      <c r="B42" s="602" t="str">
        <f>IF(C42&lt;&gt;"",設定!$D$4,"")</f>
        <v/>
      </c>
      <c r="C42" s="586" t="str">
        <f>IF(設定!AH43&lt;&gt;0,設定!AH43,"")</f>
        <v/>
      </c>
      <c r="D42" s="428" t="str">
        <f ca="1">IF(設定!AG43&lt;&gt;0,設定!AG43,"")</f>
        <v/>
      </c>
      <c r="E42" s="133"/>
      <c r="F42" s="893"/>
      <c r="G42" s="918"/>
      <c r="H42" s="918"/>
      <c r="I42" s="918"/>
      <c r="J42" s="918"/>
      <c r="K42" s="918"/>
      <c r="L42" s="918"/>
      <c r="M42" s="918"/>
      <c r="N42" s="918"/>
      <c r="O42" s="918"/>
      <c r="P42" s="919"/>
      <c r="Q42" s="918"/>
      <c r="R42" s="918"/>
      <c r="S42" s="920"/>
      <c r="T42" s="920"/>
      <c r="U42" s="212"/>
      <c r="V42" s="94" t="str">
        <f t="shared" ca="1" si="4"/>
        <v/>
      </c>
      <c r="W42" s="320" t="str">
        <f t="shared" si="5"/>
        <v/>
      </c>
      <c r="X42" s="414">
        <f t="shared" ca="1" si="1"/>
        <v>0</v>
      </c>
      <c r="Y42" s="414">
        <f t="shared" si="2"/>
        <v>0</v>
      </c>
      <c r="Z42" s="414">
        <f t="shared" si="8"/>
        <v>0</v>
      </c>
      <c r="AA42" s="414">
        <f t="shared" si="6"/>
        <v>0</v>
      </c>
      <c r="AB42" s="414">
        <f t="shared" si="7"/>
        <v>0</v>
      </c>
    </row>
    <row r="43" spans="1:28" ht="15" customHeight="1" x14ac:dyDescent="0.2">
      <c r="A43" s="43" t="str">
        <f>IF(C43&lt;&gt;"",設定!$C$4&amp;TEXT(ROW(A43)-6,"00"),"")</f>
        <v/>
      </c>
      <c r="B43" s="214" t="str">
        <f>IF(C43&lt;&gt;"",設定!$D$4,"")</f>
        <v/>
      </c>
      <c r="C43" s="421" t="str">
        <f>IF(設定!AH44&lt;&gt;0,設定!AH44,"")</f>
        <v/>
      </c>
      <c r="D43" s="424" t="str">
        <f ca="1">IF(設定!AG44&lt;&gt;0,設定!AG44,"")</f>
        <v/>
      </c>
      <c r="E43" s="129"/>
      <c r="F43" s="889"/>
      <c r="G43" s="906"/>
      <c r="H43" s="906"/>
      <c r="I43" s="906"/>
      <c r="J43" s="906"/>
      <c r="K43" s="906"/>
      <c r="L43" s="906"/>
      <c r="M43" s="906"/>
      <c r="N43" s="906"/>
      <c r="O43" s="906"/>
      <c r="P43" s="907"/>
      <c r="Q43" s="906"/>
      <c r="R43" s="906"/>
      <c r="S43" s="908"/>
      <c r="T43" s="908"/>
      <c r="U43" s="209"/>
      <c r="V43" s="94" t="str">
        <f t="shared" ca="1" si="4"/>
        <v/>
      </c>
      <c r="W43" s="320" t="str">
        <f t="shared" si="5"/>
        <v/>
      </c>
      <c r="X43" s="414">
        <f t="shared" ca="1" si="1"/>
        <v>0</v>
      </c>
      <c r="Y43" s="414">
        <f t="shared" si="2"/>
        <v>0</v>
      </c>
      <c r="Z43" s="414">
        <f t="shared" si="8"/>
        <v>0</v>
      </c>
      <c r="AA43" s="414">
        <f t="shared" si="6"/>
        <v>0</v>
      </c>
      <c r="AB43" s="414">
        <f t="shared" si="7"/>
        <v>0</v>
      </c>
    </row>
    <row r="44" spans="1:28" ht="15" customHeight="1" x14ac:dyDescent="0.2">
      <c r="A44" s="43" t="str">
        <f>IF(C44&lt;&gt;"",設定!$C$4&amp;TEXT(ROW(A44)-6,"00"),"")</f>
        <v/>
      </c>
      <c r="B44" s="214" t="str">
        <f>IF(C44&lt;&gt;"",設定!$D$4,"")</f>
        <v/>
      </c>
      <c r="C44" s="421" t="str">
        <f>IF(設定!AH45&lt;&gt;0,設定!AH45,"")</f>
        <v/>
      </c>
      <c r="D44" s="424" t="str">
        <f ca="1">IF(設定!AG45&lt;&gt;0,設定!AG45,"")</f>
        <v/>
      </c>
      <c r="E44" s="129"/>
      <c r="F44" s="889"/>
      <c r="G44" s="906"/>
      <c r="H44" s="906"/>
      <c r="I44" s="906"/>
      <c r="J44" s="906"/>
      <c r="K44" s="906"/>
      <c r="L44" s="906"/>
      <c r="M44" s="906"/>
      <c r="N44" s="906"/>
      <c r="O44" s="906"/>
      <c r="P44" s="907"/>
      <c r="Q44" s="906"/>
      <c r="R44" s="906"/>
      <c r="S44" s="908"/>
      <c r="T44" s="908"/>
      <c r="U44" s="209"/>
      <c r="V44" s="94" t="str">
        <f t="shared" ca="1" si="4"/>
        <v/>
      </c>
      <c r="W44" s="320" t="str">
        <f t="shared" si="5"/>
        <v/>
      </c>
      <c r="X44" s="414">
        <f t="shared" ca="1" si="1"/>
        <v>0</v>
      </c>
      <c r="Y44" s="414">
        <f t="shared" si="2"/>
        <v>0</v>
      </c>
      <c r="Z44" s="414">
        <f t="shared" si="8"/>
        <v>0</v>
      </c>
      <c r="AA44" s="414">
        <f t="shared" si="6"/>
        <v>0</v>
      </c>
      <c r="AB44" s="414">
        <f t="shared" si="7"/>
        <v>0</v>
      </c>
    </row>
    <row r="45" spans="1:28" ht="15" customHeight="1" x14ac:dyDescent="0.2">
      <c r="A45" s="43" t="str">
        <f>IF(C45&lt;&gt;"",設定!$C$4&amp;TEXT(ROW(A45)-6,"00"),"")</f>
        <v/>
      </c>
      <c r="B45" s="214" t="str">
        <f>IF(C45&lt;&gt;"",設定!$D$4,"")</f>
        <v/>
      </c>
      <c r="C45" s="421" t="str">
        <f>IF(設定!AH46&lt;&gt;0,設定!AH46,"")</f>
        <v/>
      </c>
      <c r="D45" s="424" t="str">
        <f ca="1">IF(設定!AG46&lt;&gt;0,設定!AG46,"")</f>
        <v/>
      </c>
      <c r="E45" s="129"/>
      <c r="F45" s="889"/>
      <c r="G45" s="906"/>
      <c r="H45" s="906"/>
      <c r="I45" s="906"/>
      <c r="J45" s="906"/>
      <c r="K45" s="906"/>
      <c r="L45" s="906"/>
      <c r="M45" s="906"/>
      <c r="N45" s="906"/>
      <c r="O45" s="906"/>
      <c r="P45" s="907"/>
      <c r="Q45" s="906"/>
      <c r="R45" s="906"/>
      <c r="S45" s="908"/>
      <c r="T45" s="908"/>
      <c r="U45" s="209"/>
      <c r="V45" s="94" t="str">
        <f t="shared" ca="1" si="4"/>
        <v/>
      </c>
      <c r="W45" s="320" t="str">
        <f t="shared" si="5"/>
        <v/>
      </c>
      <c r="X45" s="414">
        <f t="shared" ca="1" si="1"/>
        <v>0</v>
      </c>
      <c r="Y45" s="414">
        <f t="shared" si="2"/>
        <v>0</v>
      </c>
      <c r="Z45" s="414">
        <f t="shared" si="8"/>
        <v>0</v>
      </c>
      <c r="AA45" s="414">
        <f t="shared" si="6"/>
        <v>0</v>
      </c>
      <c r="AB45" s="414">
        <f t="shared" si="7"/>
        <v>0</v>
      </c>
    </row>
    <row r="46" spans="1:28" ht="15" customHeight="1" x14ac:dyDescent="0.2">
      <c r="A46" s="111" t="str">
        <f>IF(C46&lt;&gt;"",設定!$C$4&amp;TEXT(ROW(A46)-6,"00"),"")</f>
        <v/>
      </c>
      <c r="B46" s="215" t="str">
        <f>IF(C46&lt;&gt;"",設定!$D$4,"")</f>
        <v/>
      </c>
      <c r="C46" s="585" t="str">
        <f>IF(設定!AH47&lt;&gt;0,設定!AH47,"")</f>
        <v/>
      </c>
      <c r="D46" s="427" t="str">
        <f ca="1">IF(設定!AG47&lt;&gt;0,設定!AG47,"")</f>
        <v/>
      </c>
      <c r="E46" s="132"/>
      <c r="F46" s="892"/>
      <c r="G46" s="915"/>
      <c r="H46" s="915"/>
      <c r="I46" s="915"/>
      <c r="J46" s="915"/>
      <c r="K46" s="915"/>
      <c r="L46" s="915"/>
      <c r="M46" s="915"/>
      <c r="N46" s="915"/>
      <c r="O46" s="915"/>
      <c r="P46" s="916"/>
      <c r="Q46" s="915"/>
      <c r="R46" s="915"/>
      <c r="S46" s="917"/>
      <c r="T46" s="917"/>
      <c r="U46" s="211"/>
      <c r="V46" s="94" t="str">
        <f t="shared" ca="1" si="4"/>
        <v/>
      </c>
      <c r="W46" s="320" t="str">
        <f t="shared" si="5"/>
        <v/>
      </c>
      <c r="X46" s="414">
        <f t="shared" ca="1" si="1"/>
        <v>0</v>
      </c>
      <c r="Y46" s="414">
        <f t="shared" si="2"/>
        <v>0</v>
      </c>
      <c r="Z46" s="414">
        <f t="shared" si="8"/>
        <v>0</v>
      </c>
      <c r="AA46" s="414">
        <f t="shared" si="6"/>
        <v>0</v>
      </c>
      <c r="AB46" s="414">
        <f t="shared" si="7"/>
        <v>0</v>
      </c>
    </row>
    <row r="47" spans="1:28" ht="15" customHeight="1" x14ac:dyDescent="0.2">
      <c r="A47" s="109" t="str">
        <f>IF(C47&lt;&gt;"",設定!$C$4&amp;TEXT(ROW(A47)-6,"00"),"")</f>
        <v/>
      </c>
      <c r="B47" s="602" t="str">
        <f>IF(C47&lt;&gt;"",設定!$D$4,"")</f>
        <v/>
      </c>
      <c r="C47" s="586" t="str">
        <f>IF(設定!AH48&lt;&gt;0,設定!AH48,"")</f>
        <v/>
      </c>
      <c r="D47" s="428" t="str">
        <f ca="1">IF(設定!AG48&lt;&gt;0,設定!AG48,"")</f>
        <v/>
      </c>
      <c r="E47" s="133"/>
      <c r="F47" s="893"/>
      <c r="G47" s="918"/>
      <c r="H47" s="918"/>
      <c r="I47" s="918"/>
      <c r="J47" s="918"/>
      <c r="K47" s="918"/>
      <c r="L47" s="918"/>
      <c r="M47" s="918"/>
      <c r="N47" s="918"/>
      <c r="O47" s="918"/>
      <c r="P47" s="919"/>
      <c r="Q47" s="918"/>
      <c r="R47" s="918"/>
      <c r="S47" s="920"/>
      <c r="T47" s="920"/>
      <c r="U47" s="212"/>
      <c r="V47" s="94" t="str">
        <f t="shared" ca="1" si="4"/>
        <v/>
      </c>
      <c r="W47" s="320" t="str">
        <f t="shared" si="5"/>
        <v/>
      </c>
      <c r="X47" s="414">
        <f t="shared" ca="1" si="1"/>
        <v>0</v>
      </c>
      <c r="Y47" s="414">
        <f t="shared" si="2"/>
        <v>0</v>
      </c>
      <c r="Z47" s="414">
        <f t="shared" si="8"/>
        <v>0</v>
      </c>
      <c r="AA47" s="414">
        <f t="shared" si="6"/>
        <v>0</v>
      </c>
      <c r="AB47" s="414">
        <f t="shared" si="7"/>
        <v>0</v>
      </c>
    </row>
    <row r="48" spans="1:28" ht="15" customHeight="1" x14ac:dyDescent="0.2">
      <c r="A48" s="43" t="str">
        <f>IF(C48&lt;&gt;"",設定!$C$4&amp;TEXT(ROW(A48)-6,"00"),"")</f>
        <v/>
      </c>
      <c r="B48" s="214" t="str">
        <f>IF(C48&lt;&gt;"",設定!$D$4,"")</f>
        <v/>
      </c>
      <c r="C48" s="421" t="str">
        <f>IF(設定!AH49&lt;&gt;0,設定!AH49,"")</f>
        <v/>
      </c>
      <c r="D48" s="424" t="str">
        <f ca="1">IF(設定!AG49&lt;&gt;0,設定!AG49,"")</f>
        <v/>
      </c>
      <c r="E48" s="129"/>
      <c r="F48" s="889"/>
      <c r="G48" s="906"/>
      <c r="H48" s="906"/>
      <c r="I48" s="906"/>
      <c r="J48" s="906"/>
      <c r="K48" s="906"/>
      <c r="L48" s="906"/>
      <c r="M48" s="906"/>
      <c r="N48" s="906"/>
      <c r="O48" s="906"/>
      <c r="P48" s="907"/>
      <c r="Q48" s="906"/>
      <c r="R48" s="906"/>
      <c r="S48" s="908"/>
      <c r="T48" s="908"/>
      <c r="U48" s="209"/>
      <c r="V48" s="94" t="str">
        <f t="shared" ca="1" si="4"/>
        <v/>
      </c>
      <c r="W48" s="320" t="str">
        <f t="shared" si="5"/>
        <v/>
      </c>
      <c r="X48" s="414">
        <f t="shared" ca="1" si="1"/>
        <v>0</v>
      </c>
      <c r="Y48" s="414">
        <f t="shared" si="2"/>
        <v>0</v>
      </c>
      <c r="Z48" s="414">
        <f t="shared" si="8"/>
        <v>0</v>
      </c>
      <c r="AA48" s="414">
        <f t="shared" si="6"/>
        <v>0</v>
      </c>
      <c r="AB48" s="414">
        <f t="shared" si="7"/>
        <v>0</v>
      </c>
    </row>
    <row r="49" spans="1:28" ht="15" customHeight="1" x14ac:dyDescent="0.2">
      <c r="A49" s="43" t="str">
        <f>IF(C49&lt;&gt;"",設定!$C$4&amp;TEXT(ROW(A49)-6,"00"),"")</f>
        <v/>
      </c>
      <c r="B49" s="214" t="str">
        <f>IF(C49&lt;&gt;"",設定!$D$4,"")</f>
        <v/>
      </c>
      <c r="C49" s="421" t="str">
        <f>IF(設定!AH50&lt;&gt;0,設定!AH50,"")</f>
        <v/>
      </c>
      <c r="D49" s="424" t="str">
        <f ca="1">IF(設定!AG50&lt;&gt;0,設定!AG50,"")</f>
        <v/>
      </c>
      <c r="E49" s="129"/>
      <c r="F49" s="889"/>
      <c r="G49" s="906"/>
      <c r="H49" s="906"/>
      <c r="I49" s="906"/>
      <c r="J49" s="906"/>
      <c r="K49" s="906"/>
      <c r="L49" s="906"/>
      <c r="M49" s="906"/>
      <c r="N49" s="906"/>
      <c r="O49" s="906"/>
      <c r="P49" s="907"/>
      <c r="Q49" s="906"/>
      <c r="R49" s="906"/>
      <c r="S49" s="908"/>
      <c r="T49" s="908"/>
      <c r="U49" s="209"/>
      <c r="V49" s="94" t="str">
        <f t="shared" ca="1" si="4"/>
        <v/>
      </c>
      <c r="W49" s="320" t="str">
        <f t="shared" si="5"/>
        <v/>
      </c>
      <c r="X49" s="414">
        <f t="shared" ca="1" si="1"/>
        <v>0</v>
      </c>
      <c r="Y49" s="414">
        <f t="shared" si="2"/>
        <v>0</v>
      </c>
      <c r="Z49" s="414">
        <f t="shared" si="8"/>
        <v>0</v>
      </c>
      <c r="AA49" s="414">
        <f t="shared" si="6"/>
        <v>0</v>
      </c>
      <c r="AB49" s="414">
        <f t="shared" si="7"/>
        <v>0</v>
      </c>
    </row>
    <row r="50" spans="1:28" ht="15" customHeight="1" x14ac:dyDescent="0.2">
      <c r="A50" s="43" t="str">
        <f>IF(C50&lt;&gt;"",設定!$C$4&amp;TEXT(ROW(A50)-6,"00"),"")</f>
        <v/>
      </c>
      <c r="B50" s="214" t="str">
        <f>IF(C50&lt;&gt;"",設定!$D$4,"")</f>
        <v/>
      </c>
      <c r="C50" s="421" t="str">
        <f>IF(設定!AH51&lt;&gt;0,設定!AH51,"")</f>
        <v/>
      </c>
      <c r="D50" s="424" t="str">
        <f ca="1">IF(設定!AG51&lt;&gt;0,設定!AG51,"")</f>
        <v/>
      </c>
      <c r="E50" s="129"/>
      <c r="F50" s="889"/>
      <c r="G50" s="906"/>
      <c r="H50" s="906"/>
      <c r="I50" s="906"/>
      <c r="J50" s="906"/>
      <c r="K50" s="906"/>
      <c r="L50" s="906"/>
      <c r="M50" s="906"/>
      <c r="N50" s="906"/>
      <c r="O50" s="906"/>
      <c r="P50" s="907"/>
      <c r="Q50" s="906"/>
      <c r="R50" s="906"/>
      <c r="S50" s="908"/>
      <c r="T50" s="908"/>
      <c r="U50" s="209"/>
      <c r="V50" s="94" t="str">
        <f t="shared" ca="1" si="4"/>
        <v/>
      </c>
      <c r="W50" s="320" t="str">
        <f t="shared" si="5"/>
        <v/>
      </c>
      <c r="X50" s="414">
        <f t="shared" ca="1" si="1"/>
        <v>0</v>
      </c>
      <c r="Y50" s="414">
        <f t="shared" si="2"/>
        <v>0</v>
      </c>
      <c r="Z50" s="414">
        <f t="shared" si="8"/>
        <v>0</v>
      </c>
      <c r="AA50" s="414">
        <f t="shared" si="6"/>
        <v>0</v>
      </c>
      <c r="AB50" s="414">
        <f t="shared" si="7"/>
        <v>0</v>
      </c>
    </row>
    <row r="51" spans="1:28" ht="15" customHeight="1" thickBot="1" x14ac:dyDescent="0.25">
      <c r="A51" s="40" t="str">
        <f>IF(C51&lt;&gt;"",設定!$C$4&amp;TEXT(ROW(A51)-6,"00"),"")</f>
        <v/>
      </c>
      <c r="B51" s="534" t="str">
        <f>IF(C51&lt;&gt;"",設定!$D$4,"")</f>
        <v/>
      </c>
      <c r="C51" s="422" t="str">
        <f>IF(設定!AH52&lt;&gt;0,設定!AH52,"")</f>
        <v/>
      </c>
      <c r="D51" s="431" t="str">
        <f ca="1">IF(設定!AG52&lt;&gt;0,設定!AG52,"")</f>
        <v/>
      </c>
      <c r="E51" s="134"/>
      <c r="F51" s="894"/>
      <c r="G51" s="921"/>
      <c r="H51" s="921"/>
      <c r="I51" s="921"/>
      <c r="J51" s="921"/>
      <c r="K51" s="921"/>
      <c r="L51" s="921"/>
      <c r="M51" s="921"/>
      <c r="N51" s="921"/>
      <c r="O51" s="921"/>
      <c r="P51" s="922"/>
      <c r="Q51" s="921"/>
      <c r="R51" s="921"/>
      <c r="S51" s="923"/>
      <c r="T51" s="923"/>
      <c r="U51" s="300"/>
      <c r="V51" s="94" t="str">
        <f t="shared" ca="1" si="4"/>
        <v/>
      </c>
      <c r="W51" s="320" t="str">
        <f t="shared" si="5"/>
        <v/>
      </c>
      <c r="X51" s="414">
        <f t="shared" ca="1" si="1"/>
        <v>0</v>
      </c>
      <c r="Y51" s="414">
        <f t="shared" si="2"/>
        <v>0</v>
      </c>
      <c r="Z51" s="414">
        <f t="shared" si="8"/>
        <v>0</v>
      </c>
      <c r="AA51" s="414">
        <f t="shared" si="6"/>
        <v>0</v>
      </c>
      <c r="AB51" s="414">
        <f t="shared" si="7"/>
        <v>0</v>
      </c>
    </row>
  </sheetData>
  <sheetProtection algorithmName="SHA-512" hashValue="r0fFVRYuDdvFc7toMo2IKViA3ZTo5o9Rns9sDknIVjVsgNKaTUnLsWUr/tEhk3cjvU41uW3X0lgEmP4zwgmlNA==" saltValue="CRjoV4q5zWSzzJ4rdNnIzA==" spinCount="100000" sheet="1" objects="1" scenarios="1"/>
  <mergeCells count="1">
    <mergeCell ref="F3:T3"/>
  </mergeCells>
  <phoneticPr fontId="2"/>
  <conditionalFormatting sqref="D7:U51">
    <cfRule type="expression" dxfId="65" priority="4">
      <formula>$C7=""</formula>
    </cfRule>
  </conditionalFormatting>
  <conditionalFormatting sqref="E3:F3">
    <cfRule type="containsText" dxfId="64" priority="9" operator="containsText" text="未入力">
      <formula>NOT(ISERROR(SEARCH("未入力",E3)))</formula>
    </cfRule>
  </conditionalFormatting>
  <conditionalFormatting sqref="E7:F51 U7:U51">
    <cfRule type="expression" dxfId="63" priority="1">
      <formula>$AB7&gt;0</formula>
    </cfRule>
  </conditionalFormatting>
  <conditionalFormatting sqref="E7:U51">
    <cfRule type="expression" dxfId="62" priority="2">
      <formula>$AA7&gt;0</formula>
    </cfRule>
  </conditionalFormatting>
  <conditionalFormatting sqref="F7:U51">
    <cfRule type="expression" dxfId="61" priority="5">
      <formula>$E7&lt;&gt;"1：ある"</formula>
    </cfRule>
  </conditionalFormatting>
  <conditionalFormatting sqref="U3">
    <cfRule type="containsText" dxfId="60" priority="7" operator="containsText" text="未入力">
      <formula>NOT(ISERROR(SEARCH("未入力",U3)))</formula>
    </cfRule>
  </conditionalFormatting>
  <conditionalFormatting sqref="U7:U51">
    <cfRule type="expression" dxfId="59" priority="6">
      <formula>$F7=""</formula>
    </cfRule>
  </conditionalFormatting>
  <conditionalFormatting sqref="V7:V51">
    <cfRule type="containsText" dxfId="58" priority="8" operator="containsText" text="未入力">
      <formula>NOT(ISERROR(SEARCH("未入力",V7)))</formula>
    </cfRule>
  </conditionalFormatting>
  <conditionalFormatting sqref="W7:W51">
    <cfRule type="expression" dxfId="57" priority="3">
      <formula>$W7&lt;&gt;""</formula>
    </cfRule>
  </conditionalFormatting>
  <dataValidations count="3">
    <dataValidation type="whole" imeMode="disabled" allowBlank="1" showInputMessage="1" showErrorMessage="1" error="整数を入力してください。" sqref="F7:T51" xr:uid="{DB89F11F-4B40-49B9-816D-BC4A3B2B4C3C}">
      <formula1>0</formula1>
      <formula2>99999</formula2>
    </dataValidation>
    <dataValidation type="list" imeMode="disabled" allowBlank="1" showInputMessage="1" showErrorMessage="1" error="整数を入力してください。" sqref="E7:E51" xr:uid="{D0990A95-1368-4B7A-8EFB-FA103FC8D3B9}">
      <formula1>"1：ある,2：ない"</formula1>
    </dataValidation>
    <dataValidation type="list" allowBlank="1" showInputMessage="1" showErrorMessage="1" sqref="U7:U51" xr:uid="{A6310981-FAE5-4D62-87D8-D075AD408AD1}">
      <formula1>"1：全学生に義務づけ,2：全学生が可能,3：留学生以外も可能,4：留学生のみ,5：卒業・修了不可"</formula1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colBreaks count="1" manualBreakCount="1">
    <brk id="2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BE4BB-25B4-41F6-8336-50EAF95C3922}">
  <dimension ref="A1:W51"/>
  <sheetViews>
    <sheetView topLeftCell="D1" workbookViewId="0"/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13" width="5.33203125" style="37" customWidth="1"/>
    <col min="14" max="14" width="25.77734375" style="37" customWidth="1"/>
    <col min="15" max="15" width="14.88671875" style="37" customWidth="1"/>
    <col min="16" max="16" width="10.6640625" style="207" customWidth="1"/>
    <col min="17" max="17" width="11.5546875" style="320" customWidth="1"/>
    <col min="18" max="18" width="15.6640625" style="414" customWidth="1"/>
    <col min="19" max="19" width="15.88671875" style="414" customWidth="1"/>
    <col min="20" max="20" width="23.88671875" style="414" customWidth="1"/>
    <col min="21" max="21" width="21.21875" style="414" customWidth="1"/>
    <col min="22" max="22" width="17.109375" style="414" customWidth="1"/>
    <col min="23" max="23" width="2.44140625" style="207"/>
    <col min="24" max="16384" width="2.44140625" style="37"/>
  </cols>
  <sheetData>
    <row r="1" spans="1:22" ht="13.2" x14ac:dyDescent="0.2">
      <c r="D1" s="36" t="s">
        <v>3895</v>
      </c>
    </row>
    <row r="2" spans="1:22" ht="11.4" thickBot="1" x14ac:dyDescent="0.25">
      <c r="D2" s="37" t="s">
        <v>1920</v>
      </c>
    </row>
    <row r="3" spans="1:22" ht="13.5" customHeight="1" x14ac:dyDescent="0.2">
      <c r="A3" s="45"/>
      <c r="B3" s="46"/>
      <c r="C3" s="135"/>
      <c r="D3" s="419"/>
      <c r="E3" s="1152" t="str">
        <f ca="1">IF(R6=1,"↓未入力あり","")</f>
        <v/>
      </c>
      <c r="F3" s="1145"/>
      <c r="G3" s="1145"/>
      <c r="H3" s="1145"/>
      <c r="I3" s="1145"/>
      <c r="J3" s="1145"/>
      <c r="K3" s="1145"/>
      <c r="L3" s="1145"/>
      <c r="M3" s="1145"/>
      <c r="N3" s="222" t="str">
        <f ca="1">IF(S6=1,"↓未入力あり","")</f>
        <v/>
      </c>
      <c r="O3" s="222" t="str">
        <f>IF(T6=1,"↓未入力あり","")</f>
        <v/>
      </c>
      <c r="P3" s="802"/>
    </row>
    <row r="4" spans="1:22" x14ac:dyDescent="0.2">
      <c r="A4" s="47"/>
      <c r="B4" s="48"/>
      <c r="C4" s="52"/>
      <c r="D4" s="179"/>
      <c r="E4" s="798" t="s">
        <v>3895</v>
      </c>
      <c r="F4" s="452"/>
      <c r="G4" s="452"/>
      <c r="H4" s="452"/>
      <c r="I4" s="1202" t="str">
        <f ca="1">IF(U6&lt;&gt;0,"↓「i」選択時は複数回答不可","")</f>
        <v/>
      </c>
      <c r="J4" s="1202"/>
      <c r="K4" s="1202"/>
      <c r="L4" s="1202"/>
      <c r="M4" s="1202"/>
      <c r="N4" s="977"/>
      <c r="O4" s="453"/>
    </row>
    <row r="5" spans="1:22" ht="10.8" customHeight="1" x14ac:dyDescent="0.2">
      <c r="A5" s="47"/>
      <c r="B5" s="48"/>
      <c r="C5" s="52"/>
      <c r="D5" s="179"/>
      <c r="E5" s="842" t="s">
        <v>6888</v>
      </c>
      <c r="F5" s="973"/>
      <c r="G5" s="973"/>
      <c r="H5" s="973"/>
      <c r="I5" s="973"/>
      <c r="J5" s="973"/>
      <c r="K5" s="973"/>
      <c r="L5" s="973"/>
      <c r="M5" s="973"/>
      <c r="N5" s="1042" t="s">
        <v>3900</v>
      </c>
      <c r="O5" s="951" t="s">
        <v>4073</v>
      </c>
      <c r="R5" s="414" t="s">
        <v>3916</v>
      </c>
      <c r="S5" s="414" t="s">
        <v>3909</v>
      </c>
      <c r="T5" s="414" t="s">
        <v>4005</v>
      </c>
      <c r="U5" s="414" t="s">
        <v>6851</v>
      </c>
      <c r="V5" s="414" t="s">
        <v>6580</v>
      </c>
    </row>
    <row r="6" spans="1:22" ht="14.25" customHeight="1" thickBot="1" x14ac:dyDescent="0.25">
      <c r="A6" s="565" t="s">
        <v>2698</v>
      </c>
      <c r="B6" s="566" t="s">
        <v>1921</v>
      </c>
      <c r="C6" s="568" t="s">
        <v>1922</v>
      </c>
      <c r="D6" s="420" t="s">
        <v>1923</v>
      </c>
      <c r="E6" s="797" t="s">
        <v>2244</v>
      </c>
      <c r="F6" s="799" t="s">
        <v>2334</v>
      </c>
      <c r="G6" s="799" t="s">
        <v>1966</v>
      </c>
      <c r="H6" s="799" t="s">
        <v>2020</v>
      </c>
      <c r="I6" s="799" t="s">
        <v>2021</v>
      </c>
      <c r="J6" s="799" t="s">
        <v>2022</v>
      </c>
      <c r="K6" s="799" t="s">
        <v>2023</v>
      </c>
      <c r="L6" s="799" t="s">
        <v>3830</v>
      </c>
      <c r="M6" s="799" t="s">
        <v>2008</v>
      </c>
      <c r="N6" s="827"/>
      <c r="O6" s="952" t="s">
        <v>4074</v>
      </c>
      <c r="R6" s="414">
        <f ca="1">IF(SUM(R7:R51)&lt;&gt;0,1,0)</f>
        <v>0</v>
      </c>
      <c r="S6" s="414">
        <f t="shared" ref="S6:V6" ca="1" si="0">IF(SUM(S7:S51)&lt;&gt;0,1,0)</f>
        <v>0</v>
      </c>
      <c r="T6" s="414">
        <f t="shared" si="0"/>
        <v>0</v>
      </c>
      <c r="U6" s="414">
        <f t="shared" ca="1" si="0"/>
        <v>0</v>
      </c>
      <c r="V6" s="414">
        <f t="shared" ca="1" si="0"/>
        <v>0</v>
      </c>
    </row>
    <row r="7" spans="1:22" ht="15" customHeight="1" x14ac:dyDescent="0.2">
      <c r="A7" s="39" t="str">
        <f>IF(C7&lt;&gt;"",設定!$C$4&amp;TEXT(ROW(A7)-6,"00"),"")</f>
        <v/>
      </c>
      <c r="B7" s="567" t="str">
        <f>IF(C7&lt;&gt;"",設定!$D$4,"")</f>
        <v/>
      </c>
      <c r="C7" s="430" t="str">
        <f>IF(設定!AH8&lt;&gt;0,設定!AH8,"")</f>
        <v/>
      </c>
      <c r="D7" s="423" t="str">
        <f ca="1">IF(設定!AG8&lt;&gt;0,設定!AG8,"")</f>
        <v/>
      </c>
      <c r="E7" s="726"/>
      <c r="F7" s="726"/>
      <c r="G7" s="726"/>
      <c r="H7" s="726"/>
      <c r="I7" s="726"/>
      <c r="J7" s="726"/>
      <c r="K7" s="726"/>
      <c r="L7" s="726"/>
      <c r="M7" s="726"/>
      <c r="N7" s="726"/>
      <c r="O7" s="924"/>
      <c r="P7" s="94" t="str">
        <f ca="1">IF(SUM(R7:T7)&gt;0,"←未入力あり","")</f>
        <v/>
      </c>
      <c r="Q7" s="320" t="str">
        <f ca="1">IF(SUM(U7:V7)&gt;0,"←入力エラー","")</f>
        <v/>
      </c>
      <c r="R7" s="414">
        <f ca="1">IF(AND(D7&lt;&gt;"",COUNTA(E7:M7)=0),1,0)</f>
        <v>0</v>
      </c>
      <c r="S7" s="414">
        <f ca="1">IF(AND(D7&lt;&gt;"",N7=""),1,0)</f>
        <v>0</v>
      </c>
      <c r="T7" s="414">
        <f>IF(AND(N7="1：設定している",O7=""),1,0)</f>
        <v>0</v>
      </c>
      <c r="U7" s="414">
        <f ca="1">IF(AND(D7&lt;&gt;"",M7&lt;&gt;"",COUNTA(E7:L7)&gt;0),1,0)</f>
        <v>0</v>
      </c>
      <c r="V7" s="414">
        <f ca="1">IF(AND(D7&lt;&gt;"",N7&lt;&gt;"1：設定している"),IF(O7&lt;&gt;"",1,0),0)</f>
        <v>0</v>
      </c>
    </row>
    <row r="8" spans="1:22" ht="15" customHeight="1" x14ac:dyDescent="0.2">
      <c r="A8" s="43" t="str">
        <f>IF(C8&lt;&gt;"",設定!$C$4&amp;TEXT(ROW(A8)-6,"00"),"")</f>
        <v/>
      </c>
      <c r="B8" s="214" t="str">
        <f>IF(C8&lt;&gt;"",設定!$D$4,"")</f>
        <v/>
      </c>
      <c r="C8" s="421" t="str">
        <f>IF(設定!AH9&lt;&gt;0,設定!AH9,"")</f>
        <v/>
      </c>
      <c r="D8" s="424" t="str">
        <f ca="1">IF(設定!AG9&lt;&gt;0,設定!AG9,"")</f>
        <v/>
      </c>
      <c r="E8" s="386"/>
      <c r="F8" s="84"/>
      <c r="G8" s="84"/>
      <c r="H8" s="84"/>
      <c r="I8" s="84"/>
      <c r="J8" s="84"/>
      <c r="K8" s="84"/>
      <c r="L8" s="84"/>
      <c r="M8" s="715"/>
      <c r="N8" s="715"/>
      <c r="O8" s="925"/>
      <c r="P8" s="94" t="str">
        <f t="shared" ref="P8:P51" ca="1" si="1">IF(SUM(R8:T8)&gt;0,"←未入力あり","")</f>
        <v/>
      </c>
      <c r="Q8" s="320" t="str">
        <f t="shared" ref="Q8:Q51" ca="1" si="2">IF(SUM(U8:V8)&gt;0,"←入力エラー","")</f>
        <v/>
      </c>
      <c r="R8" s="414">
        <f t="shared" ref="R8:R51" ca="1" si="3">IF(AND(D8&lt;&gt;"",COUNTA(E8:M8)=0),1,0)</f>
        <v>0</v>
      </c>
      <c r="S8" s="414">
        <f t="shared" ref="S8:S51" ca="1" si="4">IF(AND(D8&lt;&gt;"",N8=""),1,0)</f>
        <v>0</v>
      </c>
      <c r="T8" s="414">
        <f t="shared" ref="T8:T51" si="5">IF(AND(N8="1：設定している",O8=""),1,0)</f>
        <v>0</v>
      </c>
      <c r="U8" s="414">
        <f t="shared" ref="U8:U51" ca="1" si="6">IF(AND(D8&lt;&gt;"",M8&lt;&gt;"",COUNTA(E8:L8)&gt;0),1,0)</f>
        <v>0</v>
      </c>
      <c r="V8" s="414">
        <f t="shared" ref="V8:V51" ca="1" si="7">IF(AND(D8&lt;&gt;"",N8&lt;&gt;"1：設定している"),IF(O8&lt;&gt;"",1,0),0)</f>
        <v>0</v>
      </c>
    </row>
    <row r="9" spans="1:22" ht="15" customHeight="1" x14ac:dyDescent="0.2">
      <c r="A9" s="43" t="str">
        <f>IF(C9&lt;&gt;"",設定!$C$4&amp;TEXT(ROW(A9)-6,"00"),"")</f>
        <v/>
      </c>
      <c r="B9" s="214" t="str">
        <f>IF(C9&lt;&gt;"",設定!$D$4,"")</f>
        <v/>
      </c>
      <c r="C9" s="421" t="str">
        <f>IF(設定!AH10&lt;&gt;0,設定!AH10,"")</f>
        <v/>
      </c>
      <c r="D9" s="424" t="str">
        <f ca="1">IF(設定!AG10&lt;&gt;0,設定!AG10,"")</f>
        <v/>
      </c>
      <c r="E9" s="386"/>
      <c r="F9" s="84"/>
      <c r="G9" s="84"/>
      <c r="H9" s="84"/>
      <c r="I9" s="84"/>
      <c r="J9" s="84"/>
      <c r="K9" s="84"/>
      <c r="L9" s="84"/>
      <c r="M9" s="715"/>
      <c r="N9" s="715"/>
      <c r="O9" s="925"/>
      <c r="P9" s="94" t="str">
        <f t="shared" ca="1" si="1"/>
        <v/>
      </c>
      <c r="Q9" s="320" t="str">
        <f t="shared" ca="1" si="2"/>
        <v/>
      </c>
      <c r="R9" s="414">
        <f t="shared" ca="1" si="3"/>
        <v>0</v>
      </c>
      <c r="S9" s="414">
        <f t="shared" ca="1" si="4"/>
        <v>0</v>
      </c>
      <c r="T9" s="414">
        <f t="shared" si="5"/>
        <v>0</v>
      </c>
      <c r="U9" s="414">
        <f t="shared" ca="1" si="6"/>
        <v>0</v>
      </c>
      <c r="V9" s="414">
        <f t="shared" ca="1" si="7"/>
        <v>0</v>
      </c>
    </row>
    <row r="10" spans="1:22" ht="15" customHeight="1" x14ac:dyDescent="0.2">
      <c r="A10" s="43" t="str">
        <f>IF(C10&lt;&gt;"",設定!$C$4&amp;TEXT(ROW(A10)-6,"00"),"")</f>
        <v/>
      </c>
      <c r="B10" s="214" t="str">
        <f>IF(C10&lt;&gt;"",設定!$D$4,"")</f>
        <v/>
      </c>
      <c r="C10" s="421" t="str">
        <f>IF(設定!AH11&lt;&gt;0,設定!AH11,"")</f>
        <v/>
      </c>
      <c r="D10" s="424" t="str">
        <f ca="1">IF(設定!AG11&lt;&gt;0,設定!AG11,"")</f>
        <v/>
      </c>
      <c r="E10" s="386"/>
      <c r="F10" s="84"/>
      <c r="G10" s="84"/>
      <c r="H10" s="84"/>
      <c r="I10" s="84"/>
      <c r="J10" s="84"/>
      <c r="K10" s="84"/>
      <c r="L10" s="84"/>
      <c r="M10" s="715"/>
      <c r="N10" s="715"/>
      <c r="O10" s="925"/>
      <c r="P10" s="94" t="str">
        <f t="shared" ca="1" si="1"/>
        <v/>
      </c>
      <c r="Q10" s="320" t="str">
        <f t="shared" ca="1" si="2"/>
        <v/>
      </c>
      <c r="R10" s="414">
        <f t="shared" ca="1" si="3"/>
        <v>0</v>
      </c>
      <c r="S10" s="414">
        <f t="shared" ca="1" si="4"/>
        <v>0</v>
      </c>
      <c r="T10" s="414">
        <f t="shared" si="5"/>
        <v>0</v>
      </c>
      <c r="U10" s="414">
        <f t="shared" ca="1" si="6"/>
        <v>0</v>
      </c>
      <c r="V10" s="414">
        <f t="shared" ca="1" si="7"/>
        <v>0</v>
      </c>
    </row>
    <row r="11" spans="1:22" ht="15" customHeight="1" x14ac:dyDescent="0.2">
      <c r="A11" s="111" t="str">
        <f>IF(C11&lt;&gt;"",設定!$C$4&amp;TEXT(ROW(A11)-6,"00"),"")</f>
        <v/>
      </c>
      <c r="B11" s="215" t="str">
        <f>IF(C11&lt;&gt;"",設定!$D$4,"")</f>
        <v/>
      </c>
      <c r="C11" s="585" t="str">
        <f>IF(設定!AH12&lt;&gt;0,設定!AH12,"")</f>
        <v/>
      </c>
      <c r="D11" s="425" t="str">
        <f ca="1">IF(設定!AG12&lt;&gt;0,設定!AG12,"")</f>
        <v/>
      </c>
      <c r="E11" s="387"/>
      <c r="F11" s="86"/>
      <c r="G11" s="86"/>
      <c r="H11" s="86"/>
      <c r="I11" s="86"/>
      <c r="J11" s="86"/>
      <c r="K11" s="86"/>
      <c r="L11" s="86"/>
      <c r="M11" s="716"/>
      <c r="N11" s="716"/>
      <c r="O11" s="926"/>
      <c r="P11" s="94" t="str">
        <f t="shared" ca="1" si="1"/>
        <v/>
      </c>
      <c r="Q11" s="320" t="str">
        <f t="shared" ca="1" si="2"/>
        <v/>
      </c>
      <c r="R11" s="414">
        <f t="shared" ca="1" si="3"/>
        <v>0</v>
      </c>
      <c r="S11" s="414">
        <f t="shared" ca="1" si="4"/>
        <v>0</v>
      </c>
      <c r="T11" s="414">
        <f t="shared" si="5"/>
        <v>0</v>
      </c>
      <c r="U11" s="414">
        <f t="shared" ca="1" si="6"/>
        <v>0</v>
      </c>
      <c r="V11" s="414">
        <f t="shared" ca="1" si="7"/>
        <v>0</v>
      </c>
    </row>
    <row r="12" spans="1:22" ht="15" customHeight="1" x14ac:dyDescent="0.2">
      <c r="A12" s="109" t="str">
        <f>IF(C12&lt;&gt;"",設定!$C$4&amp;TEXT(ROW(A12)-6,"00"),"")</f>
        <v/>
      </c>
      <c r="B12" s="602" t="str">
        <f>IF(C12&lt;&gt;"",設定!$D$4,"")</f>
        <v/>
      </c>
      <c r="C12" s="586" t="str">
        <f>IF(設定!AH13&lt;&gt;0,設定!AH13,"")</f>
        <v/>
      </c>
      <c r="D12" s="426" t="str">
        <f ca="1">IF(設定!AG13&lt;&gt;0,設定!AG13,"")</f>
        <v/>
      </c>
      <c r="E12" s="388"/>
      <c r="F12" s="88"/>
      <c r="G12" s="88"/>
      <c r="H12" s="88"/>
      <c r="I12" s="88"/>
      <c r="J12" s="88"/>
      <c r="K12" s="88"/>
      <c r="L12" s="88"/>
      <c r="M12" s="717"/>
      <c r="N12" s="717"/>
      <c r="O12" s="927"/>
      <c r="P12" s="94" t="str">
        <f t="shared" ca="1" si="1"/>
        <v/>
      </c>
      <c r="Q12" s="320" t="str">
        <f t="shared" ca="1" si="2"/>
        <v/>
      </c>
      <c r="R12" s="414">
        <f t="shared" ca="1" si="3"/>
        <v>0</v>
      </c>
      <c r="S12" s="414">
        <f t="shared" ca="1" si="4"/>
        <v>0</v>
      </c>
      <c r="T12" s="414">
        <f t="shared" si="5"/>
        <v>0</v>
      </c>
      <c r="U12" s="414">
        <f t="shared" ca="1" si="6"/>
        <v>0</v>
      </c>
      <c r="V12" s="414">
        <f t="shared" ca="1" si="7"/>
        <v>0</v>
      </c>
    </row>
    <row r="13" spans="1:22" ht="15" customHeight="1" x14ac:dyDescent="0.2">
      <c r="A13" s="43" t="str">
        <f>IF(C13&lt;&gt;"",設定!$C$4&amp;TEXT(ROW(A13)-6,"00"),"")</f>
        <v/>
      </c>
      <c r="B13" s="214" t="str">
        <f>IF(C13&lt;&gt;"",設定!$D$4,"")</f>
        <v/>
      </c>
      <c r="C13" s="421" t="str">
        <f>IF(設定!AH14&lt;&gt;0,設定!AH14,"")</f>
        <v/>
      </c>
      <c r="D13" s="424" t="str">
        <f ca="1">IF(設定!AG14&lt;&gt;0,設定!AG14,"")</f>
        <v/>
      </c>
      <c r="E13" s="386"/>
      <c r="F13" s="84"/>
      <c r="G13" s="84"/>
      <c r="H13" s="84"/>
      <c r="I13" s="84"/>
      <c r="J13" s="84"/>
      <c r="K13" s="84"/>
      <c r="L13" s="84"/>
      <c r="M13" s="715"/>
      <c r="N13" s="715"/>
      <c r="O13" s="925"/>
      <c r="P13" s="94" t="str">
        <f t="shared" ca="1" si="1"/>
        <v/>
      </c>
      <c r="Q13" s="320" t="str">
        <f t="shared" ca="1" si="2"/>
        <v/>
      </c>
      <c r="R13" s="414">
        <f t="shared" ca="1" si="3"/>
        <v>0</v>
      </c>
      <c r="S13" s="414">
        <f t="shared" ca="1" si="4"/>
        <v>0</v>
      </c>
      <c r="T13" s="414">
        <f t="shared" si="5"/>
        <v>0</v>
      </c>
      <c r="U13" s="414">
        <f t="shared" ca="1" si="6"/>
        <v>0</v>
      </c>
      <c r="V13" s="414">
        <f t="shared" ca="1" si="7"/>
        <v>0</v>
      </c>
    </row>
    <row r="14" spans="1:22" ht="15" customHeight="1" x14ac:dyDescent="0.2">
      <c r="A14" s="43" t="str">
        <f>IF(C14&lt;&gt;"",設定!$C$4&amp;TEXT(ROW(A14)-6,"00"),"")</f>
        <v/>
      </c>
      <c r="B14" s="214" t="str">
        <f>IF(C14&lt;&gt;"",設定!$D$4,"")</f>
        <v/>
      </c>
      <c r="C14" s="421" t="str">
        <f>IF(設定!AH15&lt;&gt;0,設定!AH15,"")</f>
        <v/>
      </c>
      <c r="D14" s="424" t="str">
        <f ca="1">IF(設定!AG15&lt;&gt;0,設定!AG15,"")</f>
        <v/>
      </c>
      <c r="E14" s="386"/>
      <c r="F14" s="84"/>
      <c r="G14" s="84"/>
      <c r="H14" s="84"/>
      <c r="I14" s="84"/>
      <c r="J14" s="84"/>
      <c r="K14" s="84"/>
      <c r="L14" s="84"/>
      <c r="M14" s="715"/>
      <c r="N14" s="715"/>
      <c r="O14" s="925"/>
      <c r="P14" s="94" t="str">
        <f t="shared" ca="1" si="1"/>
        <v/>
      </c>
      <c r="Q14" s="320" t="str">
        <f t="shared" ca="1" si="2"/>
        <v/>
      </c>
      <c r="R14" s="414">
        <f t="shared" ca="1" si="3"/>
        <v>0</v>
      </c>
      <c r="S14" s="414">
        <f t="shared" ca="1" si="4"/>
        <v>0</v>
      </c>
      <c r="T14" s="414">
        <f t="shared" si="5"/>
        <v>0</v>
      </c>
      <c r="U14" s="414">
        <f t="shared" ca="1" si="6"/>
        <v>0</v>
      </c>
      <c r="V14" s="414">
        <f t="shared" ca="1" si="7"/>
        <v>0</v>
      </c>
    </row>
    <row r="15" spans="1:22" ht="15" customHeight="1" x14ac:dyDescent="0.2">
      <c r="A15" s="43" t="str">
        <f>IF(C15&lt;&gt;"",設定!$C$4&amp;TEXT(ROW(A15)-6,"00"),"")</f>
        <v/>
      </c>
      <c r="B15" s="214" t="str">
        <f>IF(C15&lt;&gt;"",設定!$D$4,"")</f>
        <v/>
      </c>
      <c r="C15" s="421" t="str">
        <f>IF(設定!AH16&lt;&gt;0,設定!AH16,"")</f>
        <v/>
      </c>
      <c r="D15" s="424" t="str">
        <f ca="1">IF(設定!AG16&lt;&gt;0,設定!AG16,"")</f>
        <v/>
      </c>
      <c r="E15" s="386"/>
      <c r="F15" s="84"/>
      <c r="G15" s="84"/>
      <c r="H15" s="84"/>
      <c r="I15" s="84"/>
      <c r="J15" s="84"/>
      <c r="K15" s="84"/>
      <c r="L15" s="84"/>
      <c r="M15" s="715"/>
      <c r="N15" s="715"/>
      <c r="O15" s="925"/>
      <c r="P15" s="94" t="str">
        <f t="shared" ca="1" si="1"/>
        <v/>
      </c>
      <c r="Q15" s="320" t="str">
        <f t="shared" ca="1" si="2"/>
        <v/>
      </c>
      <c r="R15" s="414">
        <f t="shared" ca="1" si="3"/>
        <v>0</v>
      </c>
      <c r="S15" s="414">
        <f t="shared" ca="1" si="4"/>
        <v>0</v>
      </c>
      <c r="T15" s="414">
        <f t="shared" si="5"/>
        <v>0</v>
      </c>
      <c r="U15" s="414">
        <f t="shared" ca="1" si="6"/>
        <v>0</v>
      </c>
      <c r="V15" s="414">
        <f t="shared" ca="1" si="7"/>
        <v>0</v>
      </c>
    </row>
    <row r="16" spans="1:22" ht="15" customHeight="1" x14ac:dyDescent="0.2">
      <c r="A16" s="111" t="str">
        <f>IF(C16&lt;&gt;"",設定!$C$4&amp;TEXT(ROW(A16)-6,"00"),"")</f>
        <v/>
      </c>
      <c r="B16" s="215" t="str">
        <f>IF(C16&lt;&gt;"",設定!$D$4,"")</f>
        <v/>
      </c>
      <c r="C16" s="585" t="str">
        <f>IF(設定!AH17&lt;&gt;0,設定!AH17,"")</f>
        <v/>
      </c>
      <c r="D16" s="427" t="str">
        <f ca="1">IF(設定!AG17&lt;&gt;0,設定!AG17,"")</f>
        <v/>
      </c>
      <c r="E16" s="387"/>
      <c r="F16" s="86"/>
      <c r="G16" s="86"/>
      <c r="H16" s="86"/>
      <c r="I16" s="86"/>
      <c r="J16" s="86"/>
      <c r="K16" s="86"/>
      <c r="L16" s="86"/>
      <c r="M16" s="716"/>
      <c r="N16" s="716"/>
      <c r="O16" s="928"/>
      <c r="P16" s="94" t="str">
        <f t="shared" ca="1" si="1"/>
        <v/>
      </c>
      <c r="Q16" s="320" t="str">
        <f t="shared" ca="1" si="2"/>
        <v/>
      </c>
      <c r="R16" s="414">
        <f t="shared" ca="1" si="3"/>
        <v>0</v>
      </c>
      <c r="S16" s="414">
        <f t="shared" ca="1" si="4"/>
        <v>0</v>
      </c>
      <c r="T16" s="414">
        <f t="shared" si="5"/>
        <v>0</v>
      </c>
      <c r="U16" s="414">
        <f t="shared" ca="1" si="6"/>
        <v>0</v>
      </c>
      <c r="V16" s="414">
        <f t="shared" ca="1" si="7"/>
        <v>0</v>
      </c>
    </row>
    <row r="17" spans="1:22" ht="15" customHeight="1" x14ac:dyDescent="0.2">
      <c r="A17" s="109" t="str">
        <f>IF(C17&lt;&gt;"",設定!$C$4&amp;TEXT(ROW(A17)-6,"00"),"")</f>
        <v/>
      </c>
      <c r="B17" s="602" t="str">
        <f>IF(C17&lt;&gt;"",設定!$D$4,"")</f>
        <v/>
      </c>
      <c r="C17" s="586" t="str">
        <f>IF(設定!AH18&lt;&gt;0,設定!AH18,"")</f>
        <v/>
      </c>
      <c r="D17" s="428" t="str">
        <f ca="1">IF(設定!AG18&lt;&gt;0,設定!AG18,"")</f>
        <v/>
      </c>
      <c r="E17" s="388"/>
      <c r="F17" s="88"/>
      <c r="G17" s="88"/>
      <c r="H17" s="88"/>
      <c r="I17" s="88"/>
      <c r="J17" s="88"/>
      <c r="K17" s="88"/>
      <c r="L17" s="88"/>
      <c r="M17" s="717"/>
      <c r="N17" s="717"/>
      <c r="O17" s="929"/>
      <c r="P17" s="94" t="str">
        <f t="shared" ca="1" si="1"/>
        <v/>
      </c>
      <c r="Q17" s="320" t="str">
        <f t="shared" ca="1" si="2"/>
        <v/>
      </c>
      <c r="R17" s="414">
        <f t="shared" ca="1" si="3"/>
        <v>0</v>
      </c>
      <c r="S17" s="414">
        <f t="shared" ca="1" si="4"/>
        <v>0</v>
      </c>
      <c r="T17" s="414">
        <f t="shared" si="5"/>
        <v>0</v>
      </c>
      <c r="U17" s="414">
        <f t="shared" ca="1" si="6"/>
        <v>0</v>
      </c>
      <c r="V17" s="414">
        <f t="shared" ca="1" si="7"/>
        <v>0</v>
      </c>
    </row>
    <row r="18" spans="1:22" ht="15" customHeight="1" x14ac:dyDescent="0.2">
      <c r="A18" s="43" t="str">
        <f>IF(C18&lt;&gt;"",設定!$C$4&amp;TEXT(ROW(A18)-6,"00"),"")</f>
        <v/>
      </c>
      <c r="B18" s="214" t="str">
        <f>IF(C18&lt;&gt;"",設定!$D$4,"")</f>
        <v/>
      </c>
      <c r="C18" s="421" t="str">
        <f>IF(設定!AH19&lt;&gt;0,設定!AH19,"")</f>
        <v/>
      </c>
      <c r="D18" s="424" t="str">
        <f ca="1">IF(設定!AG19&lt;&gt;0,設定!AG19,"")</f>
        <v/>
      </c>
      <c r="E18" s="386"/>
      <c r="F18" s="84"/>
      <c r="G18" s="84"/>
      <c r="H18" s="84"/>
      <c r="I18" s="84"/>
      <c r="J18" s="84"/>
      <c r="K18" s="84"/>
      <c r="L18" s="84"/>
      <c r="M18" s="715"/>
      <c r="N18" s="715"/>
      <c r="O18" s="925"/>
      <c r="P18" s="94" t="str">
        <f t="shared" ca="1" si="1"/>
        <v/>
      </c>
      <c r="Q18" s="320" t="str">
        <f t="shared" ca="1" si="2"/>
        <v/>
      </c>
      <c r="R18" s="414">
        <f t="shared" ca="1" si="3"/>
        <v>0</v>
      </c>
      <c r="S18" s="414">
        <f t="shared" ca="1" si="4"/>
        <v>0</v>
      </c>
      <c r="T18" s="414">
        <f t="shared" si="5"/>
        <v>0</v>
      </c>
      <c r="U18" s="414">
        <f t="shared" ca="1" si="6"/>
        <v>0</v>
      </c>
      <c r="V18" s="414">
        <f t="shared" ca="1" si="7"/>
        <v>0</v>
      </c>
    </row>
    <row r="19" spans="1:22" ht="15" customHeight="1" x14ac:dyDescent="0.2">
      <c r="A19" s="43" t="str">
        <f>IF(C19&lt;&gt;"",設定!$C$4&amp;TEXT(ROW(A19)-6,"00"),"")</f>
        <v/>
      </c>
      <c r="B19" s="214" t="str">
        <f>IF(C19&lt;&gt;"",設定!$D$4,"")</f>
        <v/>
      </c>
      <c r="C19" s="421" t="str">
        <f>IF(設定!AH20&lt;&gt;0,設定!AH20,"")</f>
        <v/>
      </c>
      <c r="D19" s="424" t="str">
        <f ca="1">IF(設定!AG20&lt;&gt;0,設定!AG20,"")</f>
        <v/>
      </c>
      <c r="E19" s="386"/>
      <c r="F19" s="84"/>
      <c r="G19" s="84"/>
      <c r="H19" s="84"/>
      <c r="I19" s="84"/>
      <c r="J19" s="84"/>
      <c r="K19" s="84"/>
      <c r="L19" s="84"/>
      <c r="M19" s="715"/>
      <c r="N19" s="715"/>
      <c r="O19" s="925"/>
      <c r="P19" s="94" t="str">
        <f t="shared" ca="1" si="1"/>
        <v/>
      </c>
      <c r="Q19" s="320" t="str">
        <f t="shared" ca="1" si="2"/>
        <v/>
      </c>
      <c r="R19" s="414">
        <f t="shared" ca="1" si="3"/>
        <v>0</v>
      </c>
      <c r="S19" s="414">
        <f t="shared" ca="1" si="4"/>
        <v>0</v>
      </c>
      <c r="T19" s="414">
        <f t="shared" si="5"/>
        <v>0</v>
      </c>
      <c r="U19" s="414">
        <f t="shared" ca="1" si="6"/>
        <v>0</v>
      </c>
      <c r="V19" s="414">
        <f t="shared" ca="1" si="7"/>
        <v>0</v>
      </c>
    </row>
    <row r="20" spans="1:22" ht="15" customHeight="1" x14ac:dyDescent="0.2">
      <c r="A20" s="43" t="str">
        <f>IF(C20&lt;&gt;"",設定!$C$4&amp;TEXT(ROW(A20)-6,"00"),"")</f>
        <v/>
      </c>
      <c r="B20" s="214" t="str">
        <f>IF(C20&lt;&gt;"",設定!$D$4,"")</f>
        <v/>
      </c>
      <c r="C20" s="421" t="str">
        <f>IF(設定!AH21&lt;&gt;0,設定!AH21,"")</f>
        <v/>
      </c>
      <c r="D20" s="424" t="str">
        <f ca="1">IF(設定!AG21&lt;&gt;0,設定!AG21,"")</f>
        <v/>
      </c>
      <c r="E20" s="386"/>
      <c r="F20" s="84"/>
      <c r="G20" s="84"/>
      <c r="H20" s="84"/>
      <c r="I20" s="84"/>
      <c r="J20" s="84"/>
      <c r="K20" s="84"/>
      <c r="L20" s="84"/>
      <c r="M20" s="715"/>
      <c r="N20" s="715"/>
      <c r="O20" s="925"/>
      <c r="P20" s="94" t="str">
        <f t="shared" ca="1" si="1"/>
        <v/>
      </c>
      <c r="Q20" s="320" t="str">
        <f t="shared" ca="1" si="2"/>
        <v/>
      </c>
      <c r="R20" s="414">
        <f t="shared" ca="1" si="3"/>
        <v>0</v>
      </c>
      <c r="S20" s="414">
        <f t="shared" ca="1" si="4"/>
        <v>0</v>
      </c>
      <c r="T20" s="414">
        <f t="shared" si="5"/>
        <v>0</v>
      </c>
      <c r="U20" s="414">
        <f t="shared" ca="1" si="6"/>
        <v>0</v>
      </c>
      <c r="V20" s="414">
        <f t="shared" ca="1" si="7"/>
        <v>0</v>
      </c>
    </row>
    <row r="21" spans="1:22" ht="15" customHeight="1" x14ac:dyDescent="0.2">
      <c r="A21" s="111" t="str">
        <f>IF(C21&lt;&gt;"",設定!$C$4&amp;TEXT(ROW(A21)-6,"00"),"")</f>
        <v/>
      </c>
      <c r="B21" s="215" t="str">
        <f>IF(C21&lt;&gt;"",設定!$D$4,"")</f>
        <v/>
      </c>
      <c r="C21" s="585" t="str">
        <f>IF(設定!AH22&lt;&gt;0,設定!AH22,"")</f>
        <v/>
      </c>
      <c r="D21" s="425" t="str">
        <f ca="1">IF(設定!AG22&lt;&gt;0,設定!AG22,"")</f>
        <v/>
      </c>
      <c r="E21" s="387"/>
      <c r="F21" s="86"/>
      <c r="G21" s="86"/>
      <c r="H21" s="86"/>
      <c r="I21" s="86"/>
      <c r="J21" s="86"/>
      <c r="K21" s="86"/>
      <c r="L21" s="86"/>
      <c r="M21" s="716"/>
      <c r="N21" s="716"/>
      <c r="O21" s="926"/>
      <c r="P21" s="94" t="str">
        <f t="shared" ca="1" si="1"/>
        <v/>
      </c>
      <c r="Q21" s="320" t="str">
        <f t="shared" ca="1" si="2"/>
        <v/>
      </c>
      <c r="R21" s="414">
        <f t="shared" ca="1" si="3"/>
        <v>0</v>
      </c>
      <c r="S21" s="414">
        <f t="shared" ca="1" si="4"/>
        <v>0</v>
      </c>
      <c r="T21" s="414">
        <f t="shared" si="5"/>
        <v>0</v>
      </c>
      <c r="U21" s="414">
        <f t="shared" ca="1" si="6"/>
        <v>0</v>
      </c>
      <c r="V21" s="414">
        <f t="shared" ca="1" si="7"/>
        <v>0</v>
      </c>
    </row>
    <row r="22" spans="1:22" ht="15" customHeight="1" x14ac:dyDescent="0.2">
      <c r="A22" s="109" t="str">
        <f>IF(C22&lt;&gt;"",設定!$C$4&amp;TEXT(ROW(A22)-6,"00"),"")</f>
        <v/>
      </c>
      <c r="B22" s="602" t="str">
        <f>IF(C22&lt;&gt;"",設定!$D$4,"")</f>
        <v/>
      </c>
      <c r="C22" s="586" t="str">
        <f>IF(設定!AH23&lt;&gt;0,設定!AH23,"")</f>
        <v/>
      </c>
      <c r="D22" s="426" t="str">
        <f ca="1">IF(設定!AG23&lt;&gt;0,設定!AG23,"")</f>
        <v/>
      </c>
      <c r="E22" s="388"/>
      <c r="F22" s="88"/>
      <c r="G22" s="88"/>
      <c r="H22" s="88"/>
      <c r="I22" s="88"/>
      <c r="J22" s="88"/>
      <c r="K22" s="88"/>
      <c r="L22" s="88"/>
      <c r="M22" s="717"/>
      <c r="N22" s="717"/>
      <c r="O22" s="927"/>
      <c r="P22" s="94" t="str">
        <f t="shared" ca="1" si="1"/>
        <v/>
      </c>
      <c r="Q22" s="320" t="str">
        <f t="shared" ca="1" si="2"/>
        <v/>
      </c>
      <c r="R22" s="414">
        <f t="shared" ca="1" si="3"/>
        <v>0</v>
      </c>
      <c r="S22" s="414">
        <f t="shared" ca="1" si="4"/>
        <v>0</v>
      </c>
      <c r="T22" s="414">
        <f t="shared" si="5"/>
        <v>0</v>
      </c>
      <c r="U22" s="414">
        <f t="shared" ca="1" si="6"/>
        <v>0</v>
      </c>
      <c r="V22" s="414">
        <f t="shared" ca="1" si="7"/>
        <v>0</v>
      </c>
    </row>
    <row r="23" spans="1:22" ht="15" customHeight="1" x14ac:dyDescent="0.2">
      <c r="A23" s="43" t="str">
        <f>IF(C23&lt;&gt;"",設定!$C$4&amp;TEXT(ROW(A23)-6,"00"),"")</f>
        <v/>
      </c>
      <c r="B23" s="214" t="str">
        <f>IF(C23&lt;&gt;"",設定!$D$4,"")</f>
        <v/>
      </c>
      <c r="C23" s="421" t="str">
        <f>IF(設定!AH24&lt;&gt;0,設定!AH24,"")</f>
        <v/>
      </c>
      <c r="D23" s="424" t="str">
        <f ca="1">IF(設定!AG24&lt;&gt;0,設定!AG24,"")</f>
        <v/>
      </c>
      <c r="E23" s="386"/>
      <c r="F23" s="84"/>
      <c r="G23" s="84"/>
      <c r="H23" s="84"/>
      <c r="I23" s="84"/>
      <c r="J23" s="84"/>
      <c r="K23" s="84"/>
      <c r="L23" s="84"/>
      <c r="M23" s="715"/>
      <c r="N23" s="715"/>
      <c r="O23" s="925"/>
      <c r="P23" s="94" t="str">
        <f t="shared" ca="1" si="1"/>
        <v/>
      </c>
      <c r="Q23" s="320" t="str">
        <f t="shared" ca="1" si="2"/>
        <v/>
      </c>
      <c r="R23" s="414">
        <f t="shared" ca="1" si="3"/>
        <v>0</v>
      </c>
      <c r="S23" s="414">
        <f t="shared" ca="1" si="4"/>
        <v>0</v>
      </c>
      <c r="T23" s="414">
        <f t="shared" si="5"/>
        <v>0</v>
      </c>
      <c r="U23" s="414">
        <f t="shared" ca="1" si="6"/>
        <v>0</v>
      </c>
      <c r="V23" s="414">
        <f t="shared" ca="1" si="7"/>
        <v>0</v>
      </c>
    </row>
    <row r="24" spans="1:22" ht="15" customHeight="1" x14ac:dyDescent="0.2">
      <c r="A24" s="43" t="str">
        <f>IF(C24&lt;&gt;"",設定!$C$4&amp;TEXT(ROW(A24)-6,"00"),"")</f>
        <v/>
      </c>
      <c r="B24" s="214" t="str">
        <f>IF(C24&lt;&gt;"",設定!$D$4,"")</f>
        <v/>
      </c>
      <c r="C24" s="421" t="str">
        <f>IF(設定!AH25&lt;&gt;0,設定!AH25,"")</f>
        <v/>
      </c>
      <c r="D24" s="424" t="str">
        <f ca="1">IF(設定!AG25&lt;&gt;0,設定!AG25,"")</f>
        <v/>
      </c>
      <c r="E24" s="386"/>
      <c r="F24" s="84"/>
      <c r="G24" s="84"/>
      <c r="H24" s="84"/>
      <c r="I24" s="84"/>
      <c r="J24" s="84"/>
      <c r="K24" s="84"/>
      <c r="L24" s="84"/>
      <c r="M24" s="715"/>
      <c r="N24" s="715"/>
      <c r="O24" s="925"/>
      <c r="P24" s="94" t="str">
        <f t="shared" ca="1" si="1"/>
        <v/>
      </c>
      <c r="Q24" s="320" t="str">
        <f t="shared" ca="1" si="2"/>
        <v/>
      </c>
      <c r="R24" s="414">
        <f t="shared" ca="1" si="3"/>
        <v>0</v>
      </c>
      <c r="S24" s="414">
        <f t="shared" ca="1" si="4"/>
        <v>0</v>
      </c>
      <c r="T24" s="414">
        <f t="shared" si="5"/>
        <v>0</v>
      </c>
      <c r="U24" s="414">
        <f t="shared" ca="1" si="6"/>
        <v>0</v>
      </c>
      <c r="V24" s="414">
        <f t="shared" ca="1" si="7"/>
        <v>0</v>
      </c>
    </row>
    <row r="25" spans="1:22" ht="15" customHeight="1" x14ac:dyDescent="0.2">
      <c r="A25" s="43" t="str">
        <f>IF(C25&lt;&gt;"",設定!$C$4&amp;TEXT(ROW(A25)-6,"00"),"")</f>
        <v/>
      </c>
      <c r="B25" s="214" t="str">
        <f>IF(C25&lt;&gt;"",設定!$D$4,"")</f>
        <v/>
      </c>
      <c r="C25" s="421" t="str">
        <f>IF(設定!AH26&lt;&gt;0,設定!AH26,"")</f>
        <v/>
      </c>
      <c r="D25" s="424" t="str">
        <f ca="1">IF(設定!AG26&lt;&gt;0,設定!AG26,"")</f>
        <v/>
      </c>
      <c r="E25" s="386"/>
      <c r="F25" s="84"/>
      <c r="G25" s="84"/>
      <c r="H25" s="84"/>
      <c r="I25" s="84"/>
      <c r="J25" s="84"/>
      <c r="K25" s="84"/>
      <c r="L25" s="84"/>
      <c r="M25" s="715"/>
      <c r="N25" s="715"/>
      <c r="O25" s="925"/>
      <c r="P25" s="94" t="str">
        <f t="shared" ca="1" si="1"/>
        <v/>
      </c>
      <c r="Q25" s="320" t="str">
        <f t="shared" ca="1" si="2"/>
        <v/>
      </c>
      <c r="R25" s="414">
        <f t="shared" ca="1" si="3"/>
        <v>0</v>
      </c>
      <c r="S25" s="414">
        <f t="shared" ca="1" si="4"/>
        <v>0</v>
      </c>
      <c r="T25" s="414">
        <f t="shared" si="5"/>
        <v>0</v>
      </c>
      <c r="U25" s="414">
        <f t="shared" ca="1" si="6"/>
        <v>0</v>
      </c>
      <c r="V25" s="414">
        <f t="shared" ca="1" si="7"/>
        <v>0</v>
      </c>
    </row>
    <row r="26" spans="1:22" ht="15" customHeight="1" x14ac:dyDescent="0.2">
      <c r="A26" s="43" t="str">
        <f>IF(C26&lt;&gt;"",設定!$C$4&amp;TEXT(ROW(A26)-6,"00"),"")</f>
        <v/>
      </c>
      <c r="B26" s="214" t="str">
        <f>IF(C26&lt;&gt;"",設定!$D$4,"")</f>
        <v/>
      </c>
      <c r="C26" s="421" t="str">
        <f>IF(設定!AH27&lt;&gt;0,設定!AH27,"")</f>
        <v/>
      </c>
      <c r="D26" s="427" t="str">
        <f ca="1">IF(設定!AG27&lt;&gt;0,設定!AG27,"")</f>
        <v/>
      </c>
      <c r="E26" s="387"/>
      <c r="F26" s="86"/>
      <c r="G26" s="86"/>
      <c r="H26" s="86"/>
      <c r="I26" s="86"/>
      <c r="J26" s="86"/>
      <c r="K26" s="86"/>
      <c r="L26" s="86"/>
      <c r="M26" s="716"/>
      <c r="N26" s="716"/>
      <c r="O26" s="928"/>
      <c r="P26" s="94" t="str">
        <f t="shared" ca="1" si="1"/>
        <v/>
      </c>
      <c r="Q26" s="320" t="str">
        <f t="shared" ca="1" si="2"/>
        <v/>
      </c>
      <c r="R26" s="414">
        <f t="shared" ca="1" si="3"/>
        <v>0</v>
      </c>
      <c r="S26" s="414">
        <f t="shared" ca="1" si="4"/>
        <v>0</v>
      </c>
      <c r="T26" s="414">
        <f t="shared" si="5"/>
        <v>0</v>
      </c>
      <c r="U26" s="414">
        <f t="shared" ca="1" si="6"/>
        <v>0</v>
      </c>
      <c r="V26" s="414">
        <f t="shared" ca="1" si="7"/>
        <v>0</v>
      </c>
    </row>
    <row r="27" spans="1:22" ht="15" customHeight="1" x14ac:dyDescent="0.2">
      <c r="A27" s="43" t="str">
        <f>IF(C27&lt;&gt;"",設定!$C$4&amp;TEXT(ROW(A27)-6,"00"),"")</f>
        <v/>
      </c>
      <c r="B27" s="214" t="str">
        <f>IF(C27&lt;&gt;"",設定!$D$4,"")</f>
        <v/>
      </c>
      <c r="C27" s="421" t="str">
        <f>IF(設定!AH28&lt;&gt;0,設定!AH28,"")</f>
        <v/>
      </c>
      <c r="D27" s="428" t="str">
        <f ca="1">IF(設定!AG28&lt;&gt;0,設定!AG28,"")</f>
        <v/>
      </c>
      <c r="E27" s="388"/>
      <c r="F27" s="88"/>
      <c r="G27" s="88"/>
      <c r="H27" s="88"/>
      <c r="I27" s="88"/>
      <c r="J27" s="88"/>
      <c r="K27" s="88"/>
      <c r="L27" s="88"/>
      <c r="M27" s="717"/>
      <c r="N27" s="717"/>
      <c r="O27" s="929"/>
      <c r="P27" s="94" t="str">
        <f t="shared" ca="1" si="1"/>
        <v/>
      </c>
      <c r="Q27" s="320" t="str">
        <f t="shared" ca="1" si="2"/>
        <v/>
      </c>
      <c r="R27" s="414">
        <f t="shared" ca="1" si="3"/>
        <v>0</v>
      </c>
      <c r="S27" s="414">
        <f t="shared" ca="1" si="4"/>
        <v>0</v>
      </c>
      <c r="T27" s="414">
        <f t="shared" si="5"/>
        <v>0</v>
      </c>
      <c r="U27" s="414">
        <f t="shared" ca="1" si="6"/>
        <v>0</v>
      </c>
      <c r="V27" s="414">
        <f t="shared" ca="1" si="7"/>
        <v>0</v>
      </c>
    </row>
    <row r="28" spans="1:22" ht="15" customHeight="1" x14ac:dyDescent="0.2">
      <c r="A28" s="43" t="str">
        <f>IF(C28&lt;&gt;"",設定!$C$4&amp;TEXT(ROW(A28)-6,"00"),"")</f>
        <v/>
      </c>
      <c r="B28" s="214" t="str">
        <f>IF(C28&lt;&gt;"",設定!$D$4,"")</f>
        <v/>
      </c>
      <c r="C28" s="421" t="str">
        <f>IF(設定!AH29&lt;&gt;0,設定!AH29,"")</f>
        <v/>
      </c>
      <c r="D28" s="424" t="str">
        <f ca="1">IF(設定!AG29&lt;&gt;0,設定!AG29,"")</f>
        <v/>
      </c>
      <c r="E28" s="386"/>
      <c r="F28" s="84"/>
      <c r="G28" s="84"/>
      <c r="H28" s="84"/>
      <c r="I28" s="84"/>
      <c r="J28" s="84"/>
      <c r="K28" s="84"/>
      <c r="L28" s="84"/>
      <c r="M28" s="715"/>
      <c r="N28" s="715"/>
      <c r="O28" s="925"/>
      <c r="P28" s="94" t="str">
        <f t="shared" ca="1" si="1"/>
        <v/>
      </c>
      <c r="Q28" s="320" t="str">
        <f t="shared" ca="1" si="2"/>
        <v/>
      </c>
      <c r="R28" s="414">
        <f t="shared" ca="1" si="3"/>
        <v>0</v>
      </c>
      <c r="S28" s="414">
        <f t="shared" ca="1" si="4"/>
        <v>0</v>
      </c>
      <c r="T28" s="414">
        <f t="shared" si="5"/>
        <v>0</v>
      </c>
      <c r="U28" s="414">
        <f t="shared" ca="1" si="6"/>
        <v>0</v>
      </c>
      <c r="V28" s="414">
        <f t="shared" ca="1" si="7"/>
        <v>0</v>
      </c>
    </row>
    <row r="29" spans="1:22" ht="15" customHeight="1" x14ac:dyDescent="0.2">
      <c r="A29" s="43" t="str">
        <f>IF(C29&lt;&gt;"",設定!$C$4&amp;TEXT(ROW(A29)-6,"00"),"")</f>
        <v/>
      </c>
      <c r="B29" s="214" t="str">
        <f>IF(C29&lt;&gt;"",設定!$D$4,"")</f>
        <v/>
      </c>
      <c r="C29" s="421" t="str">
        <f>IF(設定!AH30&lt;&gt;0,設定!AH30,"")</f>
        <v/>
      </c>
      <c r="D29" s="424" t="str">
        <f ca="1">IF(設定!AG30&lt;&gt;0,設定!AG30,"")</f>
        <v/>
      </c>
      <c r="E29" s="386"/>
      <c r="F29" s="84"/>
      <c r="G29" s="84"/>
      <c r="H29" s="84"/>
      <c r="I29" s="84"/>
      <c r="J29" s="84"/>
      <c r="K29" s="84"/>
      <c r="L29" s="84"/>
      <c r="M29" s="715"/>
      <c r="N29" s="715"/>
      <c r="O29" s="925"/>
      <c r="P29" s="94" t="str">
        <f t="shared" ca="1" si="1"/>
        <v/>
      </c>
      <c r="Q29" s="320" t="str">
        <f t="shared" ca="1" si="2"/>
        <v/>
      </c>
      <c r="R29" s="414">
        <f t="shared" ca="1" si="3"/>
        <v>0</v>
      </c>
      <c r="S29" s="414">
        <f t="shared" ca="1" si="4"/>
        <v>0</v>
      </c>
      <c r="T29" s="414">
        <f t="shared" si="5"/>
        <v>0</v>
      </c>
      <c r="U29" s="414">
        <f t="shared" ca="1" si="6"/>
        <v>0</v>
      </c>
      <c r="V29" s="414">
        <f t="shared" ca="1" si="7"/>
        <v>0</v>
      </c>
    </row>
    <row r="30" spans="1:22" ht="15" customHeight="1" x14ac:dyDescent="0.2">
      <c r="A30" s="43" t="str">
        <f>IF(C30&lt;&gt;"",設定!$C$4&amp;TEXT(ROW(A30)-6,"00"),"")</f>
        <v/>
      </c>
      <c r="B30" s="214" t="str">
        <f>IF(C30&lt;&gt;"",設定!$D$4,"")</f>
        <v/>
      </c>
      <c r="C30" s="421" t="str">
        <f>IF(設定!AH31&lt;&gt;0,設定!AH31,"")</f>
        <v/>
      </c>
      <c r="D30" s="424" t="str">
        <f ca="1">IF(設定!AG31&lt;&gt;0,設定!AG31,"")</f>
        <v/>
      </c>
      <c r="E30" s="386"/>
      <c r="F30" s="84"/>
      <c r="G30" s="84"/>
      <c r="H30" s="84"/>
      <c r="I30" s="84"/>
      <c r="J30" s="84"/>
      <c r="K30" s="84"/>
      <c r="L30" s="84"/>
      <c r="M30" s="715"/>
      <c r="N30" s="715"/>
      <c r="O30" s="925"/>
      <c r="P30" s="94" t="str">
        <f t="shared" ca="1" si="1"/>
        <v/>
      </c>
      <c r="Q30" s="320" t="str">
        <f t="shared" ca="1" si="2"/>
        <v/>
      </c>
      <c r="R30" s="414">
        <f t="shared" ca="1" si="3"/>
        <v>0</v>
      </c>
      <c r="S30" s="414">
        <f t="shared" ca="1" si="4"/>
        <v>0</v>
      </c>
      <c r="T30" s="414">
        <f t="shared" si="5"/>
        <v>0</v>
      </c>
      <c r="U30" s="414">
        <f t="shared" ca="1" si="6"/>
        <v>0</v>
      </c>
      <c r="V30" s="414">
        <f t="shared" ca="1" si="7"/>
        <v>0</v>
      </c>
    </row>
    <row r="31" spans="1:22" ht="15" customHeight="1" x14ac:dyDescent="0.2">
      <c r="A31" s="111" t="str">
        <f>IF(C31&lt;&gt;"",設定!$C$4&amp;TEXT(ROW(A31)-6,"00"),"")</f>
        <v/>
      </c>
      <c r="B31" s="215" t="str">
        <f>IF(C31&lt;&gt;"",設定!$D$4,"")</f>
        <v/>
      </c>
      <c r="C31" s="585" t="str">
        <f>IF(設定!AH32&lt;&gt;0,設定!AH32,"")</f>
        <v/>
      </c>
      <c r="D31" s="425" t="str">
        <f ca="1">IF(設定!AG32&lt;&gt;0,設定!AG32,"")</f>
        <v/>
      </c>
      <c r="E31" s="387"/>
      <c r="F31" s="86"/>
      <c r="G31" s="86"/>
      <c r="H31" s="86"/>
      <c r="I31" s="86"/>
      <c r="J31" s="86"/>
      <c r="K31" s="86"/>
      <c r="L31" s="86"/>
      <c r="M31" s="716"/>
      <c r="N31" s="716"/>
      <c r="O31" s="926"/>
      <c r="P31" s="94" t="str">
        <f t="shared" ca="1" si="1"/>
        <v/>
      </c>
      <c r="Q31" s="320" t="str">
        <f t="shared" ca="1" si="2"/>
        <v/>
      </c>
      <c r="R31" s="414">
        <f t="shared" ca="1" si="3"/>
        <v>0</v>
      </c>
      <c r="S31" s="414">
        <f t="shared" ca="1" si="4"/>
        <v>0</v>
      </c>
      <c r="T31" s="414">
        <f t="shared" si="5"/>
        <v>0</v>
      </c>
      <c r="U31" s="414">
        <f t="shared" ca="1" si="6"/>
        <v>0</v>
      </c>
      <c r="V31" s="414">
        <f t="shared" ca="1" si="7"/>
        <v>0</v>
      </c>
    </row>
    <row r="32" spans="1:22" ht="15" customHeight="1" x14ac:dyDescent="0.2">
      <c r="A32" s="109" t="str">
        <f>IF(C32&lt;&gt;"",設定!$C$4&amp;TEXT(ROW(A32)-6,"00"),"")</f>
        <v/>
      </c>
      <c r="B32" s="602" t="str">
        <f>IF(C32&lt;&gt;"",設定!$D$4,"")</f>
        <v/>
      </c>
      <c r="C32" s="586" t="str">
        <f>IF(設定!AH33&lt;&gt;0,設定!AH33,"")</f>
        <v/>
      </c>
      <c r="D32" s="426" t="str">
        <f ca="1">IF(設定!AG33&lt;&gt;0,設定!AG33,"")</f>
        <v/>
      </c>
      <c r="E32" s="388"/>
      <c r="F32" s="88"/>
      <c r="G32" s="88"/>
      <c r="H32" s="88"/>
      <c r="I32" s="88"/>
      <c r="J32" s="88"/>
      <c r="K32" s="88"/>
      <c r="L32" s="88"/>
      <c r="M32" s="717"/>
      <c r="N32" s="717"/>
      <c r="O32" s="927"/>
      <c r="P32" s="94" t="str">
        <f t="shared" ca="1" si="1"/>
        <v/>
      </c>
      <c r="Q32" s="320" t="str">
        <f t="shared" ca="1" si="2"/>
        <v/>
      </c>
      <c r="R32" s="414">
        <f t="shared" ca="1" si="3"/>
        <v>0</v>
      </c>
      <c r="S32" s="414">
        <f t="shared" ca="1" si="4"/>
        <v>0</v>
      </c>
      <c r="T32" s="414">
        <f t="shared" si="5"/>
        <v>0</v>
      </c>
      <c r="U32" s="414">
        <f t="shared" ca="1" si="6"/>
        <v>0</v>
      </c>
      <c r="V32" s="414">
        <f t="shared" ca="1" si="7"/>
        <v>0</v>
      </c>
    </row>
    <row r="33" spans="1:22" ht="15" customHeight="1" x14ac:dyDescent="0.2">
      <c r="A33" s="43" t="str">
        <f>IF(C33&lt;&gt;"",設定!$C$4&amp;TEXT(ROW(A33)-6,"00"),"")</f>
        <v/>
      </c>
      <c r="B33" s="214" t="str">
        <f>IF(C33&lt;&gt;"",設定!$D$4,"")</f>
        <v/>
      </c>
      <c r="C33" s="421" t="str">
        <f>IF(設定!AH34&lt;&gt;0,設定!AH34,"")</f>
        <v/>
      </c>
      <c r="D33" s="424" t="str">
        <f ca="1">IF(設定!AG34&lt;&gt;0,設定!AG34,"")</f>
        <v/>
      </c>
      <c r="E33" s="386"/>
      <c r="F33" s="84"/>
      <c r="G33" s="84"/>
      <c r="H33" s="84"/>
      <c r="I33" s="84"/>
      <c r="J33" s="84"/>
      <c r="K33" s="84"/>
      <c r="L33" s="84"/>
      <c r="M33" s="715"/>
      <c r="N33" s="715"/>
      <c r="O33" s="925"/>
      <c r="P33" s="94" t="str">
        <f t="shared" ca="1" si="1"/>
        <v/>
      </c>
      <c r="Q33" s="320" t="str">
        <f t="shared" ca="1" si="2"/>
        <v/>
      </c>
      <c r="R33" s="414">
        <f t="shared" ca="1" si="3"/>
        <v>0</v>
      </c>
      <c r="S33" s="414">
        <f t="shared" ca="1" si="4"/>
        <v>0</v>
      </c>
      <c r="T33" s="414">
        <f t="shared" si="5"/>
        <v>0</v>
      </c>
      <c r="U33" s="414">
        <f t="shared" ca="1" si="6"/>
        <v>0</v>
      </c>
      <c r="V33" s="414">
        <f t="shared" ca="1" si="7"/>
        <v>0</v>
      </c>
    </row>
    <row r="34" spans="1:22" ht="15" customHeight="1" x14ac:dyDescent="0.2">
      <c r="A34" s="43" t="str">
        <f>IF(C34&lt;&gt;"",設定!$C$4&amp;TEXT(ROW(A34)-6,"00"),"")</f>
        <v/>
      </c>
      <c r="B34" s="214" t="str">
        <f>IF(C34&lt;&gt;"",設定!$D$4,"")</f>
        <v/>
      </c>
      <c r="C34" s="421" t="str">
        <f>IF(設定!AH35&lt;&gt;0,設定!AH35,"")</f>
        <v/>
      </c>
      <c r="D34" s="424" t="str">
        <f ca="1">IF(設定!AG35&lt;&gt;0,設定!AG35,"")</f>
        <v/>
      </c>
      <c r="E34" s="386"/>
      <c r="F34" s="84"/>
      <c r="G34" s="84"/>
      <c r="H34" s="84"/>
      <c r="I34" s="84"/>
      <c r="J34" s="84"/>
      <c r="K34" s="84"/>
      <c r="L34" s="84"/>
      <c r="M34" s="715"/>
      <c r="N34" s="715"/>
      <c r="O34" s="925"/>
      <c r="P34" s="94" t="str">
        <f t="shared" ca="1" si="1"/>
        <v/>
      </c>
      <c r="Q34" s="320" t="str">
        <f t="shared" ca="1" si="2"/>
        <v/>
      </c>
      <c r="R34" s="414">
        <f t="shared" ca="1" si="3"/>
        <v>0</v>
      </c>
      <c r="S34" s="414">
        <f t="shared" ca="1" si="4"/>
        <v>0</v>
      </c>
      <c r="T34" s="414">
        <f t="shared" si="5"/>
        <v>0</v>
      </c>
      <c r="U34" s="414">
        <f t="shared" ca="1" si="6"/>
        <v>0</v>
      </c>
      <c r="V34" s="414">
        <f t="shared" ca="1" si="7"/>
        <v>0</v>
      </c>
    </row>
    <row r="35" spans="1:22" ht="15" customHeight="1" x14ac:dyDescent="0.2">
      <c r="A35" s="43" t="str">
        <f>IF(C35&lt;&gt;"",設定!$C$4&amp;TEXT(ROW(A35)-6,"00"),"")</f>
        <v/>
      </c>
      <c r="B35" s="214" t="str">
        <f>IF(C35&lt;&gt;"",設定!$D$4,"")</f>
        <v/>
      </c>
      <c r="C35" s="421" t="str">
        <f>IF(設定!AH36&lt;&gt;0,設定!AH36,"")</f>
        <v/>
      </c>
      <c r="D35" s="424" t="str">
        <f ca="1">IF(設定!AG36&lt;&gt;0,設定!AG36,"")</f>
        <v/>
      </c>
      <c r="E35" s="386"/>
      <c r="F35" s="84"/>
      <c r="G35" s="84"/>
      <c r="H35" s="84"/>
      <c r="I35" s="84"/>
      <c r="J35" s="84"/>
      <c r="K35" s="84"/>
      <c r="L35" s="84"/>
      <c r="M35" s="715"/>
      <c r="N35" s="715"/>
      <c r="O35" s="925"/>
      <c r="P35" s="94" t="str">
        <f t="shared" ca="1" si="1"/>
        <v/>
      </c>
      <c r="Q35" s="320" t="str">
        <f t="shared" ca="1" si="2"/>
        <v/>
      </c>
      <c r="R35" s="414">
        <f t="shared" ca="1" si="3"/>
        <v>0</v>
      </c>
      <c r="S35" s="414">
        <f t="shared" ca="1" si="4"/>
        <v>0</v>
      </c>
      <c r="T35" s="414">
        <f t="shared" si="5"/>
        <v>0</v>
      </c>
      <c r="U35" s="414">
        <f t="shared" ca="1" si="6"/>
        <v>0</v>
      </c>
      <c r="V35" s="414">
        <f t="shared" ca="1" si="7"/>
        <v>0</v>
      </c>
    </row>
    <row r="36" spans="1:22" ht="15" customHeight="1" x14ac:dyDescent="0.2">
      <c r="A36" s="111" t="str">
        <f>IF(C36&lt;&gt;"",設定!$C$4&amp;TEXT(ROW(A36)-6,"00"),"")</f>
        <v/>
      </c>
      <c r="B36" s="215" t="str">
        <f>IF(C36&lt;&gt;"",設定!$D$4,"")</f>
        <v/>
      </c>
      <c r="C36" s="585" t="str">
        <f>IF(設定!AH37&lt;&gt;0,設定!AH37,"")</f>
        <v/>
      </c>
      <c r="D36" s="427" t="str">
        <f ca="1">IF(設定!AG37&lt;&gt;0,設定!AG37,"")</f>
        <v/>
      </c>
      <c r="E36" s="387"/>
      <c r="F36" s="86"/>
      <c r="G36" s="86"/>
      <c r="H36" s="86"/>
      <c r="I36" s="86"/>
      <c r="J36" s="86"/>
      <c r="K36" s="86"/>
      <c r="L36" s="86"/>
      <c r="M36" s="716"/>
      <c r="N36" s="716"/>
      <c r="O36" s="928"/>
      <c r="P36" s="94" t="str">
        <f t="shared" ca="1" si="1"/>
        <v/>
      </c>
      <c r="Q36" s="320" t="str">
        <f t="shared" ca="1" si="2"/>
        <v/>
      </c>
      <c r="R36" s="414">
        <f t="shared" ca="1" si="3"/>
        <v>0</v>
      </c>
      <c r="S36" s="414">
        <f t="shared" ca="1" si="4"/>
        <v>0</v>
      </c>
      <c r="T36" s="414">
        <f t="shared" si="5"/>
        <v>0</v>
      </c>
      <c r="U36" s="414">
        <f t="shared" ca="1" si="6"/>
        <v>0</v>
      </c>
      <c r="V36" s="414">
        <f t="shared" ca="1" si="7"/>
        <v>0</v>
      </c>
    </row>
    <row r="37" spans="1:22" ht="15" customHeight="1" x14ac:dyDescent="0.2">
      <c r="A37" s="109" t="str">
        <f>IF(C37&lt;&gt;"",設定!$C$4&amp;TEXT(ROW(A37)-6,"00"),"")</f>
        <v/>
      </c>
      <c r="B37" s="602" t="str">
        <f>IF(C37&lt;&gt;"",設定!$D$4,"")</f>
        <v/>
      </c>
      <c r="C37" s="586" t="str">
        <f>IF(設定!AH38&lt;&gt;0,設定!AH38,"")</f>
        <v/>
      </c>
      <c r="D37" s="426" t="str">
        <f ca="1">IF(設定!AG38&lt;&gt;0,設定!AG38,"")</f>
        <v/>
      </c>
      <c r="E37" s="388"/>
      <c r="F37" s="88"/>
      <c r="G37" s="88"/>
      <c r="H37" s="88"/>
      <c r="I37" s="88"/>
      <c r="J37" s="88"/>
      <c r="K37" s="88"/>
      <c r="L37" s="88"/>
      <c r="M37" s="717"/>
      <c r="N37" s="717"/>
      <c r="O37" s="927"/>
      <c r="P37" s="94" t="str">
        <f t="shared" ca="1" si="1"/>
        <v/>
      </c>
      <c r="Q37" s="320" t="str">
        <f t="shared" ca="1" si="2"/>
        <v/>
      </c>
      <c r="R37" s="414">
        <f t="shared" ca="1" si="3"/>
        <v>0</v>
      </c>
      <c r="S37" s="414">
        <f t="shared" ca="1" si="4"/>
        <v>0</v>
      </c>
      <c r="T37" s="414">
        <f t="shared" si="5"/>
        <v>0</v>
      </c>
      <c r="U37" s="414">
        <f t="shared" ca="1" si="6"/>
        <v>0</v>
      </c>
      <c r="V37" s="414">
        <f t="shared" ca="1" si="7"/>
        <v>0</v>
      </c>
    </row>
    <row r="38" spans="1:22" ht="15" customHeight="1" x14ac:dyDescent="0.2">
      <c r="A38" s="43" t="str">
        <f>IF(C38&lt;&gt;"",設定!$C$4&amp;TEXT(ROW(A38)-6,"00"),"")</f>
        <v/>
      </c>
      <c r="B38" s="214" t="str">
        <f>IF(C38&lt;&gt;"",設定!$D$4,"")</f>
        <v/>
      </c>
      <c r="C38" s="421" t="str">
        <f>IF(設定!AH39&lt;&gt;0,設定!AH39,"")</f>
        <v/>
      </c>
      <c r="D38" s="424" t="str">
        <f ca="1">IF(設定!AG39&lt;&gt;0,設定!AG39,"")</f>
        <v/>
      </c>
      <c r="E38" s="386"/>
      <c r="F38" s="84"/>
      <c r="G38" s="84"/>
      <c r="H38" s="84"/>
      <c r="I38" s="84"/>
      <c r="J38" s="84"/>
      <c r="K38" s="84"/>
      <c r="L38" s="84"/>
      <c r="M38" s="715"/>
      <c r="N38" s="715"/>
      <c r="O38" s="925"/>
      <c r="P38" s="94" t="str">
        <f t="shared" ca="1" si="1"/>
        <v/>
      </c>
      <c r="Q38" s="320" t="str">
        <f t="shared" ca="1" si="2"/>
        <v/>
      </c>
      <c r="R38" s="414">
        <f t="shared" ca="1" si="3"/>
        <v>0</v>
      </c>
      <c r="S38" s="414">
        <f t="shared" ca="1" si="4"/>
        <v>0</v>
      </c>
      <c r="T38" s="414">
        <f t="shared" si="5"/>
        <v>0</v>
      </c>
      <c r="U38" s="414">
        <f t="shared" ca="1" si="6"/>
        <v>0</v>
      </c>
      <c r="V38" s="414">
        <f t="shared" ca="1" si="7"/>
        <v>0</v>
      </c>
    </row>
    <row r="39" spans="1:22" ht="15" customHeight="1" x14ac:dyDescent="0.2">
      <c r="A39" s="43" t="str">
        <f>IF(C39&lt;&gt;"",設定!$C$4&amp;TEXT(ROW(A39)-6,"00"),"")</f>
        <v/>
      </c>
      <c r="B39" s="214" t="str">
        <f>IF(C39&lt;&gt;"",設定!$D$4,"")</f>
        <v/>
      </c>
      <c r="C39" s="421" t="str">
        <f>IF(設定!AH40&lt;&gt;0,設定!AH40,"")</f>
        <v/>
      </c>
      <c r="D39" s="424" t="str">
        <f ca="1">IF(設定!AG40&lt;&gt;0,設定!AG40,"")</f>
        <v/>
      </c>
      <c r="E39" s="386"/>
      <c r="F39" s="84"/>
      <c r="G39" s="84"/>
      <c r="H39" s="84"/>
      <c r="I39" s="84"/>
      <c r="J39" s="84"/>
      <c r="K39" s="84"/>
      <c r="L39" s="84"/>
      <c r="M39" s="715"/>
      <c r="N39" s="715"/>
      <c r="O39" s="925"/>
      <c r="P39" s="94" t="str">
        <f t="shared" ca="1" si="1"/>
        <v/>
      </c>
      <c r="Q39" s="320" t="str">
        <f t="shared" ca="1" si="2"/>
        <v/>
      </c>
      <c r="R39" s="414">
        <f t="shared" ca="1" si="3"/>
        <v>0</v>
      </c>
      <c r="S39" s="414">
        <f t="shared" ca="1" si="4"/>
        <v>0</v>
      </c>
      <c r="T39" s="414">
        <f t="shared" si="5"/>
        <v>0</v>
      </c>
      <c r="U39" s="414">
        <f t="shared" ca="1" si="6"/>
        <v>0</v>
      </c>
      <c r="V39" s="414">
        <f t="shared" ca="1" si="7"/>
        <v>0</v>
      </c>
    </row>
    <row r="40" spans="1:22" ht="15" customHeight="1" x14ac:dyDescent="0.2">
      <c r="A40" s="43" t="str">
        <f>IF(C40&lt;&gt;"",設定!$C$4&amp;TEXT(ROW(A40)-6,"00"),"")</f>
        <v/>
      </c>
      <c r="B40" s="214" t="str">
        <f>IF(C40&lt;&gt;"",設定!$D$4,"")</f>
        <v/>
      </c>
      <c r="C40" s="421" t="str">
        <f>IF(設定!AH41&lt;&gt;0,設定!AH41,"")</f>
        <v/>
      </c>
      <c r="D40" s="424" t="str">
        <f ca="1">IF(設定!AG41&lt;&gt;0,設定!AG41,"")</f>
        <v/>
      </c>
      <c r="E40" s="386"/>
      <c r="F40" s="84"/>
      <c r="G40" s="84"/>
      <c r="H40" s="84"/>
      <c r="I40" s="84"/>
      <c r="J40" s="84"/>
      <c r="K40" s="84"/>
      <c r="L40" s="84"/>
      <c r="M40" s="715"/>
      <c r="N40" s="715"/>
      <c r="O40" s="925"/>
      <c r="P40" s="94" t="str">
        <f t="shared" ca="1" si="1"/>
        <v/>
      </c>
      <c r="Q40" s="320" t="str">
        <f t="shared" ca="1" si="2"/>
        <v/>
      </c>
      <c r="R40" s="414">
        <f t="shared" ca="1" si="3"/>
        <v>0</v>
      </c>
      <c r="S40" s="414">
        <f t="shared" ca="1" si="4"/>
        <v>0</v>
      </c>
      <c r="T40" s="414">
        <f t="shared" si="5"/>
        <v>0</v>
      </c>
      <c r="U40" s="414">
        <f t="shared" ca="1" si="6"/>
        <v>0</v>
      </c>
      <c r="V40" s="414">
        <f t="shared" ca="1" si="7"/>
        <v>0</v>
      </c>
    </row>
    <row r="41" spans="1:22" ht="15" customHeight="1" x14ac:dyDescent="0.2">
      <c r="A41" s="111" t="str">
        <f>IF(C41&lt;&gt;"",設定!$C$4&amp;TEXT(ROW(A41)-6,"00"),"")</f>
        <v/>
      </c>
      <c r="B41" s="215" t="str">
        <f>IF(C41&lt;&gt;"",設定!$D$4,"")</f>
        <v/>
      </c>
      <c r="C41" s="585" t="str">
        <f>IF(設定!AH42&lt;&gt;0,設定!AH42,"")</f>
        <v/>
      </c>
      <c r="D41" s="427" t="str">
        <f ca="1">IF(設定!AG42&lt;&gt;0,設定!AG42,"")</f>
        <v/>
      </c>
      <c r="E41" s="387"/>
      <c r="F41" s="86"/>
      <c r="G41" s="86"/>
      <c r="H41" s="86"/>
      <c r="I41" s="86"/>
      <c r="J41" s="86"/>
      <c r="K41" s="86"/>
      <c r="L41" s="86"/>
      <c r="M41" s="716"/>
      <c r="N41" s="716"/>
      <c r="O41" s="928"/>
      <c r="P41" s="94" t="str">
        <f t="shared" ca="1" si="1"/>
        <v/>
      </c>
      <c r="Q41" s="320" t="str">
        <f t="shared" ca="1" si="2"/>
        <v/>
      </c>
      <c r="R41" s="414">
        <f t="shared" ca="1" si="3"/>
        <v>0</v>
      </c>
      <c r="S41" s="414">
        <f t="shared" ca="1" si="4"/>
        <v>0</v>
      </c>
      <c r="T41" s="414">
        <f t="shared" si="5"/>
        <v>0</v>
      </c>
      <c r="U41" s="414">
        <f t="shared" ca="1" si="6"/>
        <v>0</v>
      </c>
      <c r="V41" s="414">
        <f t="shared" ca="1" si="7"/>
        <v>0</v>
      </c>
    </row>
    <row r="42" spans="1:22" ht="15" customHeight="1" x14ac:dyDescent="0.2">
      <c r="A42" s="109" t="str">
        <f>IF(C42&lt;&gt;"",設定!$C$4&amp;TEXT(ROW(A42)-6,"00"),"")</f>
        <v/>
      </c>
      <c r="B42" s="602" t="str">
        <f>IF(C42&lt;&gt;"",設定!$D$4,"")</f>
        <v/>
      </c>
      <c r="C42" s="586" t="str">
        <f>IF(設定!AH43&lt;&gt;0,設定!AH43,"")</f>
        <v/>
      </c>
      <c r="D42" s="428" t="str">
        <f ca="1">IF(設定!AG43&lt;&gt;0,設定!AG43,"")</f>
        <v/>
      </c>
      <c r="E42" s="388"/>
      <c r="F42" s="88"/>
      <c r="G42" s="88"/>
      <c r="H42" s="88"/>
      <c r="I42" s="88"/>
      <c r="J42" s="88"/>
      <c r="K42" s="88"/>
      <c r="L42" s="88"/>
      <c r="M42" s="717"/>
      <c r="N42" s="717"/>
      <c r="O42" s="929"/>
      <c r="P42" s="94" t="str">
        <f t="shared" ca="1" si="1"/>
        <v/>
      </c>
      <c r="Q42" s="320" t="str">
        <f t="shared" ca="1" si="2"/>
        <v/>
      </c>
      <c r="R42" s="414">
        <f t="shared" ca="1" si="3"/>
        <v>0</v>
      </c>
      <c r="S42" s="414">
        <f t="shared" ca="1" si="4"/>
        <v>0</v>
      </c>
      <c r="T42" s="414">
        <f t="shared" si="5"/>
        <v>0</v>
      </c>
      <c r="U42" s="414">
        <f t="shared" ca="1" si="6"/>
        <v>0</v>
      </c>
      <c r="V42" s="414">
        <f t="shared" ca="1" si="7"/>
        <v>0</v>
      </c>
    </row>
    <row r="43" spans="1:22" ht="15" customHeight="1" x14ac:dyDescent="0.2">
      <c r="A43" s="43" t="str">
        <f>IF(C43&lt;&gt;"",設定!$C$4&amp;TEXT(ROW(A43)-6,"00"),"")</f>
        <v/>
      </c>
      <c r="B43" s="214" t="str">
        <f>IF(C43&lt;&gt;"",設定!$D$4,"")</f>
        <v/>
      </c>
      <c r="C43" s="421" t="str">
        <f>IF(設定!AH44&lt;&gt;0,設定!AH44,"")</f>
        <v/>
      </c>
      <c r="D43" s="424" t="str">
        <f ca="1">IF(設定!AG44&lt;&gt;0,設定!AG44,"")</f>
        <v/>
      </c>
      <c r="E43" s="386"/>
      <c r="F43" s="84"/>
      <c r="G43" s="84"/>
      <c r="H43" s="84"/>
      <c r="I43" s="84"/>
      <c r="J43" s="84"/>
      <c r="K43" s="84"/>
      <c r="L43" s="84"/>
      <c r="M43" s="715"/>
      <c r="N43" s="715"/>
      <c r="O43" s="925"/>
      <c r="P43" s="94" t="str">
        <f t="shared" ca="1" si="1"/>
        <v/>
      </c>
      <c r="Q43" s="320" t="str">
        <f t="shared" ca="1" si="2"/>
        <v/>
      </c>
      <c r="R43" s="414">
        <f t="shared" ca="1" si="3"/>
        <v>0</v>
      </c>
      <c r="S43" s="414">
        <f t="shared" ca="1" si="4"/>
        <v>0</v>
      </c>
      <c r="T43" s="414">
        <f t="shared" si="5"/>
        <v>0</v>
      </c>
      <c r="U43" s="414">
        <f t="shared" ca="1" si="6"/>
        <v>0</v>
      </c>
      <c r="V43" s="414">
        <f t="shared" ca="1" si="7"/>
        <v>0</v>
      </c>
    </row>
    <row r="44" spans="1:22" ht="15" customHeight="1" x14ac:dyDescent="0.2">
      <c r="A44" s="43" t="str">
        <f>IF(C44&lt;&gt;"",設定!$C$4&amp;TEXT(ROW(A44)-6,"00"),"")</f>
        <v/>
      </c>
      <c r="B44" s="214" t="str">
        <f>IF(C44&lt;&gt;"",設定!$D$4,"")</f>
        <v/>
      </c>
      <c r="C44" s="421" t="str">
        <f>IF(設定!AH45&lt;&gt;0,設定!AH45,"")</f>
        <v/>
      </c>
      <c r="D44" s="424" t="str">
        <f ca="1">IF(設定!AG45&lt;&gt;0,設定!AG45,"")</f>
        <v/>
      </c>
      <c r="E44" s="386"/>
      <c r="F44" s="84"/>
      <c r="G44" s="84"/>
      <c r="H44" s="84"/>
      <c r="I44" s="84"/>
      <c r="J44" s="84"/>
      <c r="K44" s="84"/>
      <c r="L44" s="84"/>
      <c r="M44" s="715"/>
      <c r="N44" s="715"/>
      <c r="O44" s="925"/>
      <c r="P44" s="94" t="str">
        <f t="shared" ca="1" si="1"/>
        <v/>
      </c>
      <c r="Q44" s="320" t="str">
        <f t="shared" ca="1" si="2"/>
        <v/>
      </c>
      <c r="R44" s="414">
        <f t="shared" ca="1" si="3"/>
        <v>0</v>
      </c>
      <c r="S44" s="414">
        <f t="shared" ca="1" si="4"/>
        <v>0</v>
      </c>
      <c r="T44" s="414">
        <f t="shared" si="5"/>
        <v>0</v>
      </c>
      <c r="U44" s="414">
        <f t="shared" ca="1" si="6"/>
        <v>0</v>
      </c>
      <c r="V44" s="414">
        <f t="shared" ca="1" si="7"/>
        <v>0</v>
      </c>
    </row>
    <row r="45" spans="1:22" ht="15" customHeight="1" x14ac:dyDescent="0.2">
      <c r="A45" s="43" t="str">
        <f>IF(C45&lt;&gt;"",設定!$C$4&amp;TEXT(ROW(A45)-6,"00"),"")</f>
        <v/>
      </c>
      <c r="B45" s="214" t="str">
        <f>IF(C45&lt;&gt;"",設定!$D$4,"")</f>
        <v/>
      </c>
      <c r="C45" s="421" t="str">
        <f>IF(設定!AH46&lt;&gt;0,設定!AH46,"")</f>
        <v/>
      </c>
      <c r="D45" s="424" t="str">
        <f ca="1">IF(設定!AG46&lt;&gt;0,設定!AG46,"")</f>
        <v/>
      </c>
      <c r="E45" s="386"/>
      <c r="F45" s="84"/>
      <c r="G45" s="84"/>
      <c r="H45" s="84"/>
      <c r="I45" s="84"/>
      <c r="J45" s="84"/>
      <c r="K45" s="84"/>
      <c r="L45" s="84"/>
      <c r="M45" s="715"/>
      <c r="N45" s="715"/>
      <c r="O45" s="925"/>
      <c r="P45" s="94" t="str">
        <f t="shared" ca="1" si="1"/>
        <v/>
      </c>
      <c r="Q45" s="320" t="str">
        <f t="shared" ca="1" si="2"/>
        <v/>
      </c>
      <c r="R45" s="414">
        <f t="shared" ca="1" si="3"/>
        <v>0</v>
      </c>
      <c r="S45" s="414">
        <f t="shared" ca="1" si="4"/>
        <v>0</v>
      </c>
      <c r="T45" s="414">
        <f t="shared" si="5"/>
        <v>0</v>
      </c>
      <c r="U45" s="414">
        <f t="shared" ca="1" si="6"/>
        <v>0</v>
      </c>
      <c r="V45" s="414">
        <f t="shared" ca="1" si="7"/>
        <v>0</v>
      </c>
    </row>
    <row r="46" spans="1:22" ht="15" customHeight="1" x14ac:dyDescent="0.2">
      <c r="A46" s="111" t="str">
        <f>IF(C46&lt;&gt;"",設定!$C$4&amp;TEXT(ROW(A46)-6,"00"),"")</f>
        <v/>
      </c>
      <c r="B46" s="215" t="str">
        <f>IF(C46&lt;&gt;"",設定!$D$4,"")</f>
        <v/>
      </c>
      <c r="C46" s="585" t="str">
        <f>IF(設定!AH47&lt;&gt;0,設定!AH47,"")</f>
        <v/>
      </c>
      <c r="D46" s="427" t="str">
        <f ca="1">IF(設定!AG47&lt;&gt;0,設定!AG47,"")</f>
        <v/>
      </c>
      <c r="E46" s="387"/>
      <c r="F46" s="86"/>
      <c r="G46" s="86"/>
      <c r="H46" s="86"/>
      <c r="I46" s="86"/>
      <c r="J46" s="86"/>
      <c r="K46" s="86"/>
      <c r="L46" s="86"/>
      <c r="M46" s="716"/>
      <c r="N46" s="716"/>
      <c r="O46" s="928"/>
      <c r="P46" s="94" t="str">
        <f t="shared" ca="1" si="1"/>
        <v/>
      </c>
      <c r="Q46" s="320" t="str">
        <f t="shared" ca="1" si="2"/>
        <v/>
      </c>
      <c r="R46" s="414">
        <f t="shared" ca="1" si="3"/>
        <v>0</v>
      </c>
      <c r="S46" s="414">
        <f t="shared" ca="1" si="4"/>
        <v>0</v>
      </c>
      <c r="T46" s="414">
        <f t="shared" si="5"/>
        <v>0</v>
      </c>
      <c r="U46" s="414">
        <f t="shared" ca="1" si="6"/>
        <v>0</v>
      </c>
      <c r="V46" s="414">
        <f t="shared" ca="1" si="7"/>
        <v>0</v>
      </c>
    </row>
    <row r="47" spans="1:22" ht="15" customHeight="1" x14ac:dyDescent="0.2">
      <c r="A47" s="109" t="str">
        <f>IF(C47&lt;&gt;"",設定!$C$4&amp;TEXT(ROW(A47)-6,"00"),"")</f>
        <v/>
      </c>
      <c r="B47" s="602" t="str">
        <f>IF(C47&lt;&gt;"",設定!$D$4,"")</f>
        <v/>
      </c>
      <c r="C47" s="586" t="str">
        <f>IF(設定!AH48&lt;&gt;0,設定!AH48,"")</f>
        <v/>
      </c>
      <c r="D47" s="428" t="str">
        <f ca="1">IF(設定!AG48&lt;&gt;0,設定!AG48,"")</f>
        <v/>
      </c>
      <c r="E47" s="388"/>
      <c r="F47" s="88"/>
      <c r="G47" s="88"/>
      <c r="H47" s="88"/>
      <c r="I47" s="88"/>
      <c r="J47" s="88"/>
      <c r="K47" s="88"/>
      <c r="L47" s="88"/>
      <c r="M47" s="717"/>
      <c r="N47" s="717"/>
      <c r="O47" s="929"/>
      <c r="P47" s="94" t="str">
        <f t="shared" ca="1" si="1"/>
        <v/>
      </c>
      <c r="Q47" s="320" t="str">
        <f t="shared" ca="1" si="2"/>
        <v/>
      </c>
      <c r="R47" s="414">
        <f t="shared" ca="1" si="3"/>
        <v>0</v>
      </c>
      <c r="S47" s="414">
        <f t="shared" ca="1" si="4"/>
        <v>0</v>
      </c>
      <c r="T47" s="414">
        <f t="shared" si="5"/>
        <v>0</v>
      </c>
      <c r="U47" s="414">
        <f t="shared" ca="1" si="6"/>
        <v>0</v>
      </c>
      <c r="V47" s="414">
        <f t="shared" ca="1" si="7"/>
        <v>0</v>
      </c>
    </row>
    <row r="48" spans="1:22" ht="15" customHeight="1" x14ac:dyDescent="0.2">
      <c r="A48" s="43" t="str">
        <f>IF(C48&lt;&gt;"",設定!$C$4&amp;TEXT(ROW(A48)-6,"00"),"")</f>
        <v/>
      </c>
      <c r="B48" s="214" t="str">
        <f>IF(C48&lt;&gt;"",設定!$D$4,"")</f>
        <v/>
      </c>
      <c r="C48" s="421" t="str">
        <f>IF(設定!AH49&lt;&gt;0,設定!AH49,"")</f>
        <v/>
      </c>
      <c r="D48" s="424" t="str">
        <f ca="1">IF(設定!AG49&lt;&gt;0,設定!AG49,"")</f>
        <v/>
      </c>
      <c r="E48" s="386"/>
      <c r="F48" s="84"/>
      <c r="G48" s="84"/>
      <c r="H48" s="84"/>
      <c r="I48" s="84"/>
      <c r="J48" s="84"/>
      <c r="K48" s="84"/>
      <c r="L48" s="84"/>
      <c r="M48" s="715"/>
      <c r="N48" s="715"/>
      <c r="O48" s="925"/>
      <c r="P48" s="94" t="str">
        <f t="shared" ca="1" si="1"/>
        <v/>
      </c>
      <c r="Q48" s="320" t="str">
        <f t="shared" ca="1" si="2"/>
        <v/>
      </c>
      <c r="R48" s="414">
        <f t="shared" ca="1" si="3"/>
        <v>0</v>
      </c>
      <c r="S48" s="414">
        <f t="shared" ca="1" si="4"/>
        <v>0</v>
      </c>
      <c r="T48" s="414">
        <f t="shared" si="5"/>
        <v>0</v>
      </c>
      <c r="U48" s="414">
        <f t="shared" ca="1" si="6"/>
        <v>0</v>
      </c>
      <c r="V48" s="414">
        <f t="shared" ca="1" si="7"/>
        <v>0</v>
      </c>
    </row>
    <row r="49" spans="1:22" ht="15" customHeight="1" x14ac:dyDescent="0.2">
      <c r="A49" s="43" t="str">
        <f>IF(C49&lt;&gt;"",設定!$C$4&amp;TEXT(ROW(A49)-6,"00"),"")</f>
        <v/>
      </c>
      <c r="B49" s="214" t="str">
        <f>IF(C49&lt;&gt;"",設定!$D$4,"")</f>
        <v/>
      </c>
      <c r="C49" s="421" t="str">
        <f>IF(設定!AH50&lt;&gt;0,設定!AH50,"")</f>
        <v/>
      </c>
      <c r="D49" s="424" t="str">
        <f ca="1">IF(設定!AG50&lt;&gt;0,設定!AG50,"")</f>
        <v/>
      </c>
      <c r="E49" s="386"/>
      <c r="F49" s="84"/>
      <c r="G49" s="84"/>
      <c r="H49" s="84"/>
      <c r="I49" s="84"/>
      <c r="J49" s="84"/>
      <c r="K49" s="84"/>
      <c r="L49" s="84"/>
      <c r="M49" s="715"/>
      <c r="N49" s="715"/>
      <c r="O49" s="925"/>
      <c r="P49" s="94" t="str">
        <f t="shared" ca="1" si="1"/>
        <v/>
      </c>
      <c r="Q49" s="320" t="str">
        <f t="shared" ca="1" si="2"/>
        <v/>
      </c>
      <c r="R49" s="414">
        <f t="shared" ca="1" si="3"/>
        <v>0</v>
      </c>
      <c r="S49" s="414">
        <f t="shared" ca="1" si="4"/>
        <v>0</v>
      </c>
      <c r="T49" s="414">
        <f t="shared" si="5"/>
        <v>0</v>
      </c>
      <c r="U49" s="414">
        <f t="shared" ca="1" si="6"/>
        <v>0</v>
      </c>
      <c r="V49" s="414">
        <f t="shared" ca="1" si="7"/>
        <v>0</v>
      </c>
    </row>
    <row r="50" spans="1:22" ht="15" customHeight="1" x14ac:dyDescent="0.2">
      <c r="A50" s="43" t="str">
        <f>IF(C50&lt;&gt;"",設定!$C$4&amp;TEXT(ROW(A50)-6,"00"),"")</f>
        <v/>
      </c>
      <c r="B50" s="214" t="str">
        <f>IF(C50&lt;&gt;"",設定!$D$4,"")</f>
        <v/>
      </c>
      <c r="C50" s="421" t="str">
        <f>IF(設定!AH51&lt;&gt;0,設定!AH51,"")</f>
        <v/>
      </c>
      <c r="D50" s="424" t="str">
        <f ca="1">IF(設定!AG51&lt;&gt;0,設定!AG51,"")</f>
        <v/>
      </c>
      <c r="E50" s="386"/>
      <c r="F50" s="84"/>
      <c r="G50" s="84"/>
      <c r="H50" s="84"/>
      <c r="I50" s="84"/>
      <c r="J50" s="84"/>
      <c r="K50" s="84"/>
      <c r="L50" s="84"/>
      <c r="M50" s="715"/>
      <c r="N50" s="715"/>
      <c r="O50" s="925"/>
      <c r="P50" s="94" t="str">
        <f t="shared" ca="1" si="1"/>
        <v/>
      </c>
      <c r="Q50" s="320" t="str">
        <f t="shared" ca="1" si="2"/>
        <v/>
      </c>
      <c r="R50" s="414">
        <f t="shared" ca="1" si="3"/>
        <v>0</v>
      </c>
      <c r="S50" s="414">
        <f t="shared" ca="1" si="4"/>
        <v>0</v>
      </c>
      <c r="T50" s="414">
        <f t="shared" si="5"/>
        <v>0</v>
      </c>
      <c r="U50" s="414">
        <f t="shared" ca="1" si="6"/>
        <v>0</v>
      </c>
      <c r="V50" s="414">
        <f t="shared" ca="1" si="7"/>
        <v>0</v>
      </c>
    </row>
    <row r="51" spans="1:22" ht="15" customHeight="1" thickBot="1" x14ac:dyDescent="0.25">
      <c r="A51" s="40" t="str">
        <f>IF(C51&lt;&gt;"",設定!$C$4&amp;TEXT(ROW(A51)-6,"00"),"")</f>
        <v/>
      </c>
      <c r="B51" s="534" t="str">
        <f>IF(C51&lt;&gt;"",設定!$D$4,"")</f>
        <v/>
      </c>
      <c r="C51" s="422" t="str">
        <f>IF(設定!AH52&lt;&gt;0,設定!AH52,"")</f>
        <v/>
      </c>
      <c r="D51" s="431" t="str">
        <f ca="1">IF(設定!AG52&lt;&gt;0,設定!AG52,"")</f>
        <v/>
      </c>
      <c r="E51" s="732"/>
      <c r="F51" s="611"/>
      <c r="G51" s="611"/>
      <c r="H51" s="611"/>
      <c r="I51" s="611"/>
      <c r="J51" s="611"/>
      <c r="K51" s="611"/>
      <c r="L51" s="611"/>
      <c r="M51" s="801"/>
      <c r="N51" s="801"/>
      <c r="O51" s="930"/>
      <c r="P51" s="94" t="str">
        <f t="shared" ca="1" si="1"/>
        <v/>
      </c>
      <c r="Q51" s="320" t="str">
        <f t="shared" ca="1" si="2"/>
        <v/>
      </c>
      <c r="R51" s="414">
        <f t="shared" ca="1" si="3"/>
        <v>0</v>
      </c>
      <c r="S51" s="414">
        <f t="shared" ca="1" si="4"/>
        <v>0</v>
      </c>
      <c r="T51" s="414">
        <f t="shared" si="5"/>
        <v>0</v>
      </c>
      <c r="U51" s="414">
        <f t="shared" ca="1" si="6"/>
        <v>0</v>
      </c>
      <c r="V51" s="414">
        <f t="shared" ca="1" si="7"/>
        <v>0</v>
      </c>
    </row>
  </sheetData>
  <sheetProtection algorithmName="SHA-512" hashValue="vOoiG8Ub94YzHn+WaK2c6Oucsz/NhJMKsmaX+XFvDv409FuUb7F7LLEJgpL65T8nw4KIF3ZlBgRepd6caZPTTw==" saltValue="1MWojVsU+AJp/xBSomk/yQ==" spinCount="100000" sheet="1" objects="1" scenarios="1"/>
  <mergeCells count="2">
    <mergeCell ref="E3:M3"/>
    <mergeCell ref="I4:M4"/>
  </mergeCells>
  <phoneticPr fontId="2"/>
  <conditionalFormatting sqref="D7:O51">
    <cfRule type="expression" dxfId="56" priority="16">
      <formula>$C7=""</formula>
    </cfRule>
  </conditionalFormatting>
  <conditionalFormatting sqref="E3 N3:O3">
    <cfRule type="containsText" dxfId="55" priority="21" operator="containsText" text="未入力">
      <formula>NOT(ISERROR(SEARCH("未入力",E3)))</formula>
    </cfRule>
  </conditionalFormatting>
  <conditionalFormatting sqref="E7:M51">
    <cfRule type="expression" dxfId="54" priority="2">
      <formula>$U7&gt;0</formula>
    </cfRule>
  </conditionalFormatting>
  <conditionalFormatting sqref="I4">
    <cfRule type="expression" dxfId="53" priority="4">
      <formula>$I$4&lt;&gt;""</formula>
    </cfRule>
  </conditionalFormatting>
  <conditionalFormatting sqref="N7:O51">
    <cfRule type="expression" dxfId="52" priority="1">
      <formula>$V7&gt;0</formula>
    </cfRule>
  </conditionalFormatting>
  <conditionalFormatting sqref="O7:O51">
    <cfRule type="expression" dxfId="51" priority="3">
      <formula>$N7&lt;&gt;"1：設定している"</formula>
    </cfRule>
  </conditionalFormatting>
  <conditionalFormatting sqref="P7:P51">
    <cfRule type="containsText" dxfId="50" priority="20" operator="containsText" text="未入力">
      <formula>NOT(ISERROR(SEARCH("未入力",P7)))</formula>
    </cfRule>
  </conditionalFormatting>
  <conditionalFormatting sqref="Q7:Q51">
    <cfRule type="expression" dxfId="49" priority="6">
      <formula>$Q7&lt;&gt;""</formula>
    </cfRule>
  </conditionalFormatting>
  <dataValidations count="3">
    <dataValidation type="whole" imeMode="disabled" allowBlank="1" showInputMessage="1" showErrorMessage="1" error="整数を入力してください。" sqref="O7:O51" xr:uid="{8B3BCBC2-98F4-4CCB-8E51-97A60718430F}">
      <formula1>0</formula1>
      <formula2>99999</formula2>
    </dataValidation>
    <dataValidation type="list" imeMode="disabled" allowBlank="1" showInputMessage="1" showErrorMessage="1" sqref="E7:M51" xr:uid="{A9614E98-9D2F-4601-8F11-E8468ADADF01}">
      <formula1>"○"</formula1>
    </dataValidation>
    <dataValidation type="list" imeMode="disabled" allowBlank="1" showInputMessage="1" showErrorMessage="1" error="整数を入力してください。" sqref="N7:N51" xr:uid="{A853CA2D-0479-4004-880F-916943FC1E55}">
      <formula1>"1：設定している,2：設定していない"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49AA-CE43-4235-A784-242863B660C0}">
  <sheetPr>
    <tabColor rgb="FF0070C0"/>
  </sheetPr>
  <dimension ref="A1:C793"/>
  <sheetViews>
    <sheetView workbookViewId="0"/>
    <sheetView tabSelected="1" workbookViewId="1"/>
  </sheetViews>
  <sheetFormatPr defaultColWidth="9" defaultRowHeight="15" x14ac:dyDescent="0.2"/>
  <cols>
    <col min="1" max="1" width="18.77734375" style="562" bestFit="1" customWidth="1"/>
    <col min="2" max="2" width="9" style="562" customWidth="1"/>
    <col min="3" max="3" width="44.77734375" style="563" customWidth="1"/>
    <col min="4" max="16384" width="9" style="560"/>
  </cols>
  <sheetData>
    <row r="1" spans="1:3" x14ac:dyDescent="0.2">
      <c r="A1" s="558" t="s">
        <v>3609</v>
      </c>
      <c r="B1" s="558" t="s">
        <v>2699</v>
      </c>
      <c r="C1" s="558" t="s">
        <v>2700</v>
      </c>
    </row>
    <row r="2" spans="1:3" ht="14.4" x14ac:dyDescent="0.2">
      <c r="A2" s="866" t="s">
        <v>6889</v>
      </c>
      <c r="B2" s="866" t="s">
        <v>4088</v>
      </c>
      <c r="C2" s="867" t="s">
        <v>2</v>
      </c>
    </row>
    <row r="3" spans="1:3" ht="14.4" x14ac:dyDescent="0.2">
      <c r="A3" s="866" t="s">
        <v>6890</v>
      </c>
      <c r="B3" s="866" t="s">
        <v>4088</v>
      </c>
      <c r="C3" s="867" t="s">
        <v>3</v>
      </c>
    </row>
    <row r="4" spans="1:3" ht="14.4" x14ac:dyDescent="0.2">
      <c r="A4" s="866" t="s">
        <v>2711</v>
      </c>
      <c r="B4" s="866" t="s">
        <v>4088</v>
      </c>
      <c r="C4" s="867" t="s">
        <v>4</v>
      </c>
    </row>
    <row r="5" spans="1:3" ht="14.4" x14ac:dyDescent="0.2">
      <c r="A5" s="866" t="s">
        <v>2712</v>
      </c>
      <c r="B5" s="866" t="s">
        <v>4088</v>
      </c>
      <c r="C5" s="867" t="s">
        <v>5</v>
      </c>
    </row>
    <row r="6" spans="1:3" ht="14.4" x14ac:dyDescent="0.2">
      <c r="A6" s="866" t="s">
        <v>2713</v>
      </c>
      <c r="B6" s="866" t="s">
        <v>4088</v>
      </c>
      <c r="C6" s="867" t="s">
        <v>6</v>
      </c>
    </row>
    <row r="7" spans="1:3" ht="14.4" x14ac:dyDescent="0.2">
      <c r="A7" s="866" t="s">
        <v>2714</v>
      </c>
      <c r="B7" s="866" t="s">
        <v>4088</v>
      </c>
      <c r="C7" s="867" t="s">
        <v>8</v>
      </c>
    </row>
    <row r="8" spans="1:3" ht="14.4" x14ac:dyDescent="0.2">
      <c r="A8" s="866" t="s">
        <v>2715</v>
      </c>
      <c r="B8" s="866" t="s">
        <v>4088</v>
      </c>
      <c r="C8" s="867" t="s">
        <v>7</v>
      </c>
    </row>
    <row r="9" spans="1:3" ht="14.4" x14ac:dyDescent="0.2">
      <c r="A9" s="866" t="s">
        <v>2716</v>
      </c>
      <c r="B9" s="866" t="s">
        <v>4112</v>
      </c>
      <c r="C9" s="867" t="s">
        <v>90</v>
      </c>
    </row>
    <row r="10" spans="1:3" ht="14.4" x14ac:dyDescent="0.2">
      <c r="A10" s="866" t="s">
        <v>2717</v>
      </c>
      <c r="B10" s="866" t="s">
        <v>4112</v>
      </c>
      <c r="C10" s="867" t="s">
        <v>89</v>
      </c>
    </row>
    <row r="11" spans="1:3" ht="14.4" x14ac:dyDescent="0.2">
      <c r="A11" s="866" t="s">
        <v>2718</v>
      </c>
      <c r="B11" s="866" t="s">
        <v>4112</v>
      </c>
      <c r="C11" s="867" t="s">
        <v>88</v>
      </c>
    </row>
    <row r="12" spans="1:3" ht="14.4" x14ac:dyDescent="0.2">
      <c r="A12" s="866" t="s">
        <v>2719</v>
      </c>
      <c r="B12" s="866" t="s">
        <v>4112</v>
      </c>
      <c r="C12" s="867" t="s">
        <v>92</v>
      </c>
    </row>
    <row r="13" spans="1:3" ht="14.4" x14ac:dyDescent="0.2">
      <c r="A13" s="866" t="s">
        <v>2720</v>
      </c>
      <c r="B13" s="866" t="s">
        <v>4112</v>
      </c>
      <c r="C13" s="867" t="s">
        <v>91</v>
      </c>
    </row>
    <row r="14" spans="1:3" ht="14.4" x14ac:dyDescent="0.2">
      <c r="A14" s="866" t="s">
        <v>2721</v>
      </c>
      <c r="B14" s="866" t="s">
        <v>4112</v>
      </c>
      <c r="C14" s="867" t="s">
        <v>2722</v>
      </c>
    </row>
    <row r="15" spans="1:3" ht="14.4" x14ac:dyDescent="0.2">
      <c r="A15" s="866" t="s">
        <v>4131</v>
      </c>
      <c r="B15" s="866" t="s">
        <v>4112</v>
      </c>
      <c r="C15" s="867" t="s">
        <v>4132</v>
      </c>
    </row>
    <row r="16" spans="1:3" ht="14.4" x14ac:dyDescent="0.2">
      <c r="A16" s="866" t="s">
        <v>2723</v>
      </c>
      <c r="B16" s="866" t="s">
        <v>4135</v>
      </c>
      <c r="C16" s="867" t="s">
        <v>166</v>
      </c>
    </row>
    <row r="17" spans="1:3" ht="14.4" x14ac:dyDescent="0.2">
      <c r="A17" s="866" t="s">
        <v>2724</v>
      </c>
      <c r="B17" s="866" t="s">
        <v>4135</v>
      </c>
      <c r="C17" s="867" t="s">
        <v>168</v>
      </c>
    </row>
    <row r="18" spans="1:3" ht="14.4" x14ac:dyDescent="0.2">
      <c r="A18" s="866" t="s">
        <v>2725</v>
      </c>
      <c r="B18" s="866" t="s">
        <v>4135</v>
      </c>
      <c r="C18" s="867" t="s">
        <v>172</v>
      </c>
    </row>
    <row r="19" spans="1:3" ht="14.4" x14ac:dyDescent="0.2">
      <c r="A19" s="866" t="s">
        <v>2726</v>
      </c>
      <c r="B19" s="866" t="s">
        <v>4135</v>
      </c>
      <c r="C19" s="867" t="s">
        <v>173</v>
      </c>
    </row>
    <row r="20" spans="1:3" ht="14.4" x14ac:dyDescent="0.2">
      <c r="A20" s="866" t="s">
        <v>2727</v>
      </c>
      <c r="B20" s="866" t="s">
        <v>4135</v>
      </c>
      <c r="C20" s="867" t="s">
        <v>175</v>
      </c>
    </row>
    <row r="21" spans="1:3" ht="14.4" x14ac:dyDescent="0.2">
      <c r="A21" s="866" t="s">
        <v>2728</v>
      </c>
      <c r="B21" s="866" t="s">
        <v>4135</v>
      </c>
      <c r="C21" s="867" t="s">
        <v>176</v>
      </c>
    </row>
    <row r="22" spans="1:3" ht="14.4" x14ac:dyDescent="0.2">
      <c r="A22" s="866" t="s">
        <v>2729</v>
      </c>
      <c r="B22" s="866" t="s">
        <v>4135</v>
      </c>
      <c r="C22" s="867" t="s">
        <v>2606</v>
      </c>
    </row>
    <row r="23" spans="1:3" ht="14.4" x14ac:dyDescent="0.2">
      <c r="A23" s="866" t="s">
        <v>2730</v>
      </c>
      <c r="B23" s="866" t="s">
        <v>4135</v>
      </c>
      <c r="C23" s="867" t="s">
        <v>181</v>
      </c>
    </row>
    <row r="24" spans="1:3" ht="14.4" x14ac:dyDescent="0.2">
      <c r="A24" s="866" t="s">
        <v>2731</v>
      </c>
      <c r="B24" s="866" t="s">
        <v>4135</v>
      </c>
      <c r="C24" s="867" t="s">
        <v>178</v>
      </c>
    </row>
    <row r="25" spans="1:3" ht="14.4" x14ac:dyDescent="0.2">
      <c r="A25" s="866" t="s">
        <v>2732</v>
      </c>
      <c r="B25" s="866" t="s">
        <v>4135</v>
      </c>
      <c r="C25" s="867" t="s">
        <v>177</v>
      </c>
    </row>
    <row r="26" spans="1:3" ht="14.4" x14ac:dyDescent="0.2">
      <c r="A26" s="866" t="s">
        <v>2733</v>
      </c>
      <c r="B26" s="866" t="s">
        <v>4135</v>
      </c>
      <c r="C26" s="867" t="s">
        <v>2604</v>
      </c>
    </row>
    <row r="27" spans="1:3" ht="14.4" x14ac:dyDescent="0.2">
      <c r="A27" s="866" t="s">
        <v>2734</v>
      </c>
      <c r="B27" s="866" t="s">
        <v>4135</v>
      </c>
      <c r="C27" s="867" t="s">
        <v>179</v>
      </c>
    </row>
    <row r="28" spans="1:3" ht="14.4" x14ac:dyDescent="0.2">
      <c r="A28" s="866" t="s">
        <v>2735</v>
      </c>
      <c r="B28" s="866" t="s">
        <v>4135</v>
      </c>
      <c r="C28" s="867" t="s">
        <v>169</v>
      </c>
    </row>
    <row r="29" spans="1:3" ht="14.4" x14ac:dyDescent="0.2">
      <c r="A29" s="866" t="s">
        <v>2736</v>
      </c>
      <c r="B29" s="866" t="s">
        <v>4135</v>
      </c>
      <c r="C29" s="867" t="s">
        <v>174</v>
      </c>
    </row>
    <row r="30" spans="1:3" ht="14.4" x14ac:dyDescent="0.2">
      <c r="A30" s="866" t="s">
        <v>2737</v>
      </c>
      <c r="B30" s="866" t="s">
        <v>4135</v>
      </c>
      <c r="C30" s="867" t="s">
        <v>3746</v>
      </c>
    </row>
    <row r="31" spans="1:3" ht="14.4" x14ac:dyDescent="0.2">
      <c r="A31" s="866" t="s">
        <v>2738</v>
      </c>
      <c r="B31" s="866" t="s">
        <v>4135</v>
      </c>
      <c r="C31" s="867" t="s">
        <v>171</v>
      </c>
    </row>
    <row r="32" spans="1:3" ht="14.4" x14ac:dyDescent="0.2">
      <c r="A32" s="866" t="s">
        <v>2739</v>
      </c>
      <c r="B32" s="866" t="s">
        <v>4135</v>
      </c>
      <c r="C32" s="867" t="s">
        <v>180</v>
      </c>
    </row>
    <row r="33" spans="1:3" ht="14.4" x14ac:dyDescent="0.2">
      <c r="A33" s="866" t="s">
        <v>2740</v>
      </c>
      <c r="B33" s="866" t="s">
        <v>4135</v>
      </c>
      <c r="C33" s="867" t="s">
        <v>170</v>
      </c>
    </row>
    <row r="34" spans="1:3" ht="14.4" x14ac:dyDescent="0.2">
      <c r="A34" s="866" t="s">
        <v>2741</v>
      </c>
      <c r="B34" s="866" t="s">
        <v>4135</v>
      </c>
      <c r="C34" s="867" t="s">
        <v>3727</v>
      </c>
    </row>
    <row r="35" spans="1:3" ht="14.4" x14ac:dyDescent="0.2">
      <c r="A35" s="866" t="s">
        <v>2742</v>
      </c>
      <c r="B35" s="866" t="s">
        <v>4135</v>
      </c>
      <c r="C35" s="867" t="s">
        <v>167</v>
      </c>
    </row>
    <row r="36" spans="1:3" ht="14.4" x14ac:dyDescent="0.2">
      <c r="A36" s="866" t="s">
        <v>2743</v>
      </c>
      <c r="B36" s="866" t="s">
        <v>4135</v>
      </c>
      <c r="C36" s="867" t="s">
        <v>2603</v>
      </c>
    </row>
    <row r="37" spans="1:3" ht="14.4" x14ac:dyDescent="0.2">
      <c r="A37" s="866" t="s">
        <v>2744</v>
      </c>
      <c r="B37" s="866" t="s">
        <v>4135</v>
      </c>
      <c r="C37" s="867" t="s">
        <v>2605</v>
      </c>
    </row>
    <row r="38" spans="1:3" ht="14.4" x14ac:dyDescent="0.2">
      <c r="A38" s="866" t="s">
        <v>3728</v>
      </c>
      <c r="B38" s="866" t="s">
        <v>4135</v>
      </c>
      <c r="C38" s="867" t="s">
        <v>2607</v>
      </c>
    </row>
    <row r="39" spans="1:3" ht="14.4" x14ac:dyDescent="0.2">
      <c r="A39" s="866" t="s">
        <v>2745</v>
      </c>
      <c r="B39" s="866" t="s">
        <v>4088</v>
      </c>
      <c r="C39" s="867" t="s">
        <v>9</v>
      </c>
    </row>
    <row r="40" spans="1:3" ht="14.4" x14ac:dyDescent="0.2">
      <c r="A40" s="866" t="s">
        <v>2746</v>
      </c>
      <c r="B40" s="866" t="s">
        <v>4112</v>
      </c>
      <c r="C40" s="867" t="s">
        <v>94</v>
      </c>
    </row>
    <row r="41" spans="1:3" ht="14.4" x14ac:dyDescent="0.2">
      <c r="A41" s="866" t="s">
        <v>2747</v>
      </c>
      <c r="B41" s="866" t="s">
        <v>4112</v>
      </c>
      <c r="C41" s="867" t="s">
        <v>93</v>
      </c>
    </row>
    <row r="42" spans="1:3" ht="14.4" x14ac:dyDescent="0.2">
      <c r="A42" s="866" t="s">
        <v>2748</v>
      </c>
      <c r="B42" s="866" t="s">
        <v>4135</v>
      </c>
      <c r="C42" s="867" t="s">
        <v>182</v>
      </c>
    </row>
    <row r="43" spans="1:3" ht="14.4" x14ac:dyDescent="0.2">
      <c r="A43" s="866" t="s">
        <v>2749</v>
      </c>
      <c r="B43" s="866" t="s">
        <v>4135</v>
      </c>
      <c r="C43" s="867" t="s">
        <v>3748</v>
      </c>
    </row>
    <row r="44" spans="1:3" ht="14.4" x14ac:dyDescent="0.2">
      <c r="A44" s="866" t="s">
        <v>2750</v>
      </c>
      <c r="B44" s="866" t="s">
        <v>4135</v>
      </c>
      <c r="C44" s="867" t="s">
        <v>186</v>
      </c>
    </row>
    <row r="45" spans="1:3" ht="14.4" x14ac:dyDescent="0.2">
      <c r="A45" s="866" t="s">
        <v>2751</v>
      </c>
      <c r="B45" s="866" t="s">
        <v>4135</v>
      </c>
      <c r="C45" s="867" t="s">
        <v>184</v>
      </c>
    </row>
    <row r="46" spans="1:3" ht="14.4" x14ac:dyDescent="0.2">
      <c r="A46" s="866" t="s">
        <v>2752</v>
      </c>
      <c r="B46" s="866" t="s">
        <v>4135</v>
      </c>
      <c r="C46" s="867" t="s">
        <v>2608</v>
      </c>
    </row>
    <row r="47" spans="1:3" ht="14.4" x14ac:dyDescent="0.2">
      <c r="A47" s="866" t="s">
        <v>2753</v>
      </c>
      <c r="B47" s="866" t="s">
        <v>4135</v>
      </c>
      <c r="C47" s="867" t="s">
        <v>183</v>
      </c>
    </row>
    <row r="48" spans="1:3" ht="14.4" x14ac:dyDescent="0.2">
      <c r="A48" s="866" t="s">
        <v>2754</v>
      </c>
      <c r="B48" s="866" t="s">
        <v>4135</v>
      </c>
      <c r="C48" s="867" t="s">
        <v>185</v>
      </c>
    </row>
    <row r="49" spans="1:3" ht="14.4" x14ac:dyDescent="0.2">
      <c r="A49" s="866" t="s">
        <v>2755</v>
      </c>
      <c r="B49" s="866" t="s">
        <v>4088</v>
      </c>
      <c r="C49" s="867" t="s">
        <v>10</v>
      </c>
    </row>
    <row r="50" spans="1:3" ht="14.4" x14ac:dyDescent="0.2">
      <c r="A50" s="866" t="s">
        <v>2756</v>
      </c>
      <c r="B50" s="866" t="s">
        <v>4112</v>
      </c>
      <c r="C50" s="867" t="s">
        <v>95</v>
      </c>
    </row>
    <row r="51" spans="1:3" ht="14.4" x14ac:dyDescent="0.2">
      <c r="A51" s="866" t="s">
        <v>2757</v>
      </c>
      <c r="B51" s="866" t="s">
        <v>4135</v>
      </c>
      <c r="C51" s="867" t="s">
        <v>187</v>
      </c>
    </row>
    <row r="52" spans="1:3" ht="14.4" x14ac:dyDescent="0.2">
      <c r="A52" s="866" t="s">
        <v>2758</v>
      </c>
      <c r="B52" s="866" t="s">
        <v>4135</v>
      </c>
      <c r="C52" s="867" t="s">
        <v>188</v>
      </c>
    </row>
    <row r="53" spans="1:3" ht="14.4" x14ac:dyDescent="0.2">
      <c r="A53" s="866" t="s">
        <v>2759</v>
      </c>
      <c r="B53" s="866" t="s">
        <v>4135</v>
      </c>
      <c r="C53" s="867" t="s">
        <v>189</v>
      </c>
    </row>
    <row r="54" spans="1:3" ht="14.4" x14ac:dyDescent="0.2">
      <c r="A54" s="866" t="s">
        <v>2760</v>
      </c>
      <c r="B54" s="866" t="s">
        <v>4135</v>
      </c>
      <c r="C54" s="867" t="s">
        <v>2609</v>
      </c>
    </row>
    <row r="55" spans="1:3" ht="14.4" x14ac:dyDescent="0.2">
      <c r="A55" s="866" t="s">
        <v>2761</v>
      </c>
      <c r="B55" s="866" t="s">
        <v>4088</v>
      </c>
      <c r="C55" s="867" t="s">
        <v>11</v>
      </c>
    </row>
    <row r="56" spans="1:3" ht="14.4" x14ac:dyDescent="0.2">
      <c r="A56" s="866" t="s">
        <v>2762</v>
      </c>
      <c r="B56" s="866" t="s">
        <v>4088</v>
      </c>
      <c r="C56" s="867" t="s">
        <v>12</v>
      </c>
    </row>
    <row r="57" spans="1:3" ht="14.4" x14ac:dyDescent="0.2">
      <c r="A57" s="866" t="s">
        <v>2763</v>
      </c>
      <c r="B57" s="866" t="s">
        <v>4112</v>
      </c>
      <c r="C57" s="867" t="s">
        <v>96</v>
      </c>
    </row>
    <row r="58" spans="1:3" ht="14.4" x14ac:dyDescent="0.2">
      <c r="A58" s="866" t="s">
        <v>2764</v>
      </c>
      <c r="B58" s="866" t="s">
        <v>4135</v>
      </c>
      <c r="C58" s="867" t="s">
        <v>192</v>
      </c>
    </row>
    <row r="59" spans="1:3" ht="14.4" x14ac:dyDescent="0.2">
      <c r="A59" s="866" t="s">
        <v>2765</v>
      </c>
      <c r="B59" s="866" t="s">
        <v>4135</v>
      </c>
      <c r="C59" s="867" t="s">
        <v>194</v>
      </c>
    </row>
    <row r="60" spans="1:3" ht="14.4" x14ac:dyDescent="0.2">
      <c r="A60" s="866" t="s">
        <v>2766</v>
      </c>
      <c r="B60" s="866" t="s">
        <v>4135</v>
      </c>
      <c r="C60" s="867" t="s">
        <v>195</v>
      </c>
    </row>
    <row r="61" spans="1:3" ht="14.4" x14ac:dyDescent="0.2">
      <c r="A61" s="866" t="s">
        <v>2767</v>
      </c>
      <c r="B61" s="866" t="s">
        <v>4135</v>
      </c>
      <c r="C61" s="867" t="s">
        <v>197</v>
      </c>
    </row>
    <row r="62" spans="1:3" ht="14.4" x14ac:dyDescent="0.2">
      <c r="A62" s="866" t="s">
        <v>2768</v>
      </c>
      <c r="B62" s="866" t="s">
        <v>4135</v>
      </c>
      <c r="C62" s="867" t="s">
        <v>2610</v>
      </c>
    </row>
    <row r="63" spans="1:3" ht="14.4" x14ac:dyDescent="0.2">
      <c r="A63" s="866" t="s">
        <v>2769</v>
      </c>
      <c r="B63" s="866" t="s">
        <v>4135</v>
      </c>
      <c r="C63" s="867" t="s">
        <v>196</v>
      </c>
    </row>
    <row r="64" spans="1:3" ht="14.4" x14ac:dyDescent="0.2">
      <c r="A64" s="866" t="s">
        <v>2770</v>
      </c>
      <c r="B64" s="866" t="s">
        <v>4135</v>
      </c>
      <c r="C64" s="867" t="s">
        <v>199</v>
      </c>
    </row>
    <row r="65" spans="1:3" ht="14.4" x14ac:dyDescent="0.2">
      <c r="A65" s="866" t="s">
        <v>2771</v>
      </c>
      <c r="B65" s="866" t="s">
        <v>4135</v>
      </c>
      <c r="C65" s="867" t="s">
        <v>190</v>
      </c>
    </row>
    <row r="66" spans="1:3" ht="14.4" x14ac:dyDescent="0.2">
      <c r="A66" s="866" t="s">
        <v>2772</v>
      </c>
      <c r="B66" s="866" t="s">
        <v>4135</v>
      </c>
      <c r="C66" s="867" t="s">
        <v>193</v>
      </c>
    </row>
    <row r="67" spans="1:3" ht="14.4" x14ac:dyDescent="0.2">
      <c r="A67" s="866" t="s">
        <v>2773</v>
      </c>
      <c r="B67" s="866" t="s">
        <v>4135</v>
      </c>
      <c r="C67" s="867" t="s">
        <v>198</v>
      </c>
    </row>
    <row r="68" spans="1:3" ht="14.4" x14ac:dyDescent="0.2">
      <c r="A68" s="866" t="s">
        <v>2774</v>
      </c>
      <c r="B68" s="866" t="s">
        <v>4135</v>
      </c>
      <c r="C68" s="867" t="s">
        <v>191</v>
      </c>
    </row>
    <row r="69" spans="1:3" ht="14.4" x14ac:dyDescent="0.2">
      <c r="A69" s="866" t="s">
        <v>2775</v>
      </c>
      <c r="B69" s="866" t="s">
        <v>4088</v>
      </c>
      <c r="C69" s="867" t="s">
        <v>13</v>
      </c>
    </row>
    <row r="70" spans="1:3" ht="14.4" x14ac:dyDescent="0.2">
      <c r="A70" s="866" t="s">
        <v>2776</v>
      </c>
      <c r="B70" s="866" t="s">
        <v>4112</v>
      </c>
      <c r="C70" s="867" t="s">
        <v>97</v>
      </c>
    </row>
    <row r="71" spans="1:3" ht="14.4" x14ac:dyDescent="0.2">
      <c r="A71" s="866" t="s">
        <v>2777</v>
      </c>
      <c r="B71" s="866" t="s">
        <v>4112</v>
      </c>
      <c r="C71" s="867" t="s">
        <v>98</v>
      </c>
    </row>
    <row r="72" spans="1:3" ht="14.4" x14ac:dyDescent="0.2">
      <c r="A72" s="866" t="s">
        <v>2778</v>
      </c>
      <c r="B72" s="866" t="s">
        <v>4112</v>
      </c>
      <c r="C72" s="867" t="s">
        <v>2598</v>
      </c>
    </row>
    <row r="73" spans="1:3" ht="14.4" x14ac:dyDescent="0.2">
      <c r="A73" s="866" t="s">
        <v>2779</v>
      </c>
      <c r="B73" s="866" t="s">
        <v>4135</v>
      </c>
      <c r="C73" s="867" t="s">
        <v>202</v>
      </c>
    </row>
    <row r="74" spans="1:3" ht="14.4" x14ac:dyDescent="0.2">
      <c r="A74" s="866" t="s">
        <v>2780</v>
      </c>
      <c r="B74" s="866" t="s">
        <v>4135</v>
      </c>
      <c r="C74" s="867" t="s">
        <v>200</v>
      </c>
    </row>
    <row r="75" spans="1:3" ht="14.4" x14ac:dyDescent="0.2">
      <c r="A75" s="866" t="s">
        <v>2781</v>
      </c>
      <c r="B75" s="866" t="s">
        <v>4135</v>
      </c>
      <c r="C75" s="867" t="s">
        <v>201</v>
      </c>
    </row>
    <row r="76" spans="1:3" ht="14.4" x14ac:dyDescent="0.2">
      <c r="A76" s="866" t="s">
        <v>2782</v>
      </c>
      <c r="B76" s="866" t="s">
        <v>4088</v>
      </c>
      <c r="C76" s="867" t="s">
        <v>14</v>
      </c>
    </row>
    <row r="77" spans="1:3" ht="14.4" x14ac:dyDescent="0.2">
      <c r="A77" s="866" t="s">
        <v>2783</v>
      </c>
      <c r="B77" s="866" t="s">
        <v>4112</v>
      </c>
      <c r="C77" s="867" t="s">
        <v>99</v>
      </c>
    </row>
    <row r="78" spans="1:3" ht="14.4" x14ac:dyDescent="0.2">
      <c r="A78" s="866" t="s">
        <v>2784</v>
      </c>
      <c r="B78" s="866" t="s">
        <v>4112</v>
      </c>
      <c r="C78" s="867" t="s">
        <v>2599</v>
      </c>
    </row>
    <row r="79" spans="1:3" ht="14.4" x14ac:dyDescent="0.2">
      <c r="A79" s="866" t="s">
        <v>2785</v>
      </c>
      <c r="B79" s="866" t="s">
        <v>4135</v>
      </c>
      <c r="C79" s="867" t="s">
        <v>203</v>
      </c>
    </row>
    <row r="80" spans="1:3" ht="14.4" x14ac:dyDescent="0.2">
      <c r="A80" s="866" t="s">
        <v>2786</v>
      </c>
      <c r="B80" s="866" t="s">
        <v>4135</v>
      </c>
      <c r="C80" s="867" t="s">
        <v>204</v>
      </c>
    </row>
    <row r="81" spans="1:3" ht="14.4" x14ac:dyDescent="0.2">
      <c r="A81" s="866" t="s">
        <v>2787</v>
      </c>
      <c r="B81" s="866" t="s">
        <v>4135</v>
      </c>
      <c r="C81" s="867" t="s">
        <v>205</v>
      </c>
    </row>
    <row r="82" spans="1:3" ht="14.4" x14ac:dyDescent="0.2">
      <c r="A82" s="866" t="s">
        <v>2788</v>
      </c>
      <c r="B82" s="866" t="s">
        <v>4088</v>
      </c>
      <c r="C82" s="867" t="s">
        <v>15</v>
      </c>
    </row>
    <row r="83" spans="1:3" ht="14.4" x14ac:dyDescent="0.2">
      <c r="A83" s="866" t="s">
        <v>2789</v>
      </c>
      <c r="B83" s="866" t="s">
        <v>4112</v>
      </c>
      <c r="C83" s="867" t="s">
        <v>101</v>
      </c>
    </row>
    <row r="84" spans="1:3" ht="14.4" x14ac:dyDescent="0.2">
      <c r="A84" s="866" t="s">
        <v>2790</v>
      </c>
      <c r="B84" s="866" t="s">
        <v>4112</v>
      </c>
      <c r="C84" s="867" t="s">
        <v>100</v>
      </c>
    </row>
    <row r="85" spans="1:3" ht="14.4" x14ac:dyDescent="0.2">
      <c r="A85" s="866" t="s">
        <v>2791</v>
      </c>
      <c r="B85" s="866" t="s">
        <v>4135</v>
      </c>
      <c r="C85" s="867" t="s">
        <v>207</v>
      </c>
    </row>
    <row r="86" spans="1:3" ht="14.4" x14ac:dyDescent="0.2">
      <c r="A86" s="866" t="s">
        <v>2792</v>
      </c>
      <c r="B86" s="866" t="s">
        <v>4135</v>
      </c>
      <c r="C86" s="867" t="s">
        <v>206</v>
      </c>
    </row>
    <row r="87" spans="1:3" ht="14.4" x14ac:dyDescent="0.2">
      <c r="A87" s="866" t="s">
        <v>2793</v>
      </c>
      <c r="B87" s="866" t="s">
        <v>4135</v>
      </c>
      <c r="C87" s="867" t="s">
        <v>2582</v>
      </c>
    </row>
    <row r="88" spans="1:3" ht="14.4" x14ac:dyDescent="0.2">
      <c r="A88" s="866" t="s">
        <v>2794</v>
      </c>
      <c r="B88" s="866" t="s">
        <v>4135</v>
      </c>
      <c r="C88" s="867" t="s">
        <v>208</v>
      </c>
    </row>
    <row r="89" spans="1:3" ht="14.4" x14ac:dyDescent="0.2">
      <c r="A89" s="866" t="s">
        <v>2795</v>
      </c>
      <c r="B89" s="866" t="s">
        <v>4135</v>
      </c>
      <c r="C89" s="867" t="s">
        <v>209</v>
      </c>
    </row>
    <row r="90" spans="1:3" ht="14.4" x14ac:dyDescent="0.2">
      <c r="A90" s="866" t="s">
        <v>2796</v>
      </c>
      <c r="B90" s="866" t="s">
        <v>4088</v>
      </c>
      <c r="C90" s="867" t="s">
        <v>16</v>
      </c>
    </row>
    <row r="91" spans="1:3" ht="14.4" x14ac:dyDescent="0.2">
      <c r="A91" s="866" t="s">
        <v>2797</v>
      </c>
      <c r="B91" s="866" t="s">
        <v>4088</v>
      </c>
      <c r="C91" s="867" t="s">
        <v>17</v>
      </c>
    </row>
    <row r="92" spans="1:3" ht="14.4" x14ac:dyDescent="0.2">
      <c r="A92" s="866" t="s">
        <v>2798</v>
      </c>
      <c r="B92" s="866" t="s">
        <v>4088</v>
      </c>
      <c r="C92" s="867" t="s">
        <v>18</v>
      </c>
    </row>
    <row r="93" spans="1:3" ht="14.4" x14ac:dyDescent="0.2">
      <c r="A93" s="866" t="s">
        <v>2799</v>
      </c>
      <c r="B93" s="866" t="s">
        <v>4112</v>
      </c>
      <c r="C93" s="867" t="s">
        <v>102</v>
      </c>
    </row>
    <row r="94" spans="1:3" ht="14.4" x14ac:dyDescent="0.2">
      <c r="A94" s="866" t="s">
        <v>2800</v>
      </c>
      <c r="B94" s="866" t="s">
        <v>4135</v>
      </c>
      <c r="C94" s="867" t="s">
        <v>210</v>
      </c>
    </row>
    <row r="95" spans="1:3" ht="14.4" x14ac:dyDescent="0.2">
      <c r="A95" s="866" t="s">
        <v>2801</v>
      </c>
      <c r="B95" s="866" t="s">
        <v>4135</v>
      </c>
      <c r="C95" s="867" t="s">
        <v>213</v>
      </c>
    </row>
    <row r="96" spans="1:3" ht="14.4" x14ac:dyDescent="0.2">
      <c r="A96" s="866" t="s">
        <v>2802</v>
      </c>
      <c r="B96" s="866" t="s">
        <v>4135</v>
      </c>
      <c r="C96" s="867" t="s">
        <v>212</v>
      </c>
    </row>
    <row r="97" spans="1:3" ht="14.4" x14ac:dyDescent="0.2">
      <c r="A97" s="866" t="s">
        <v>2803</v>
      </c>
      <c r="B97" s="866" t="s">
        <v>4135</v>
      </c>
      <c r="C97" s="867" t="s">
        <v>211</v>
      </c>
    </row>
    <row r="98" spans="1:3" ht="14.4" x14ac:dyDescent="0.2">
      <c r="A98" s="866" t="s">
        <v>2804</v>
      </c>
      <c r="B98" s="866" t="s">
        <v>4135</v>
      </c>
      <c r="C98" s="867" t="s">
        <v>6505</v>
      </c>
    </row>
    <row r="99" spans="1:3" ht="14.4" x14ac:dyDescent="0.2">
      <c r="A99" s="866" t="s">
        <v>2805</v>
      </c>
      <c r="B99" s="866" t="s">
        <v>4135</v>
      </c>
      <c r="C99" s="867" t="s">
        <v>2611</v>
      </c>
    </row>
    <row r="100" spans="1:3" ht="14.4" x14ac:dyDescent="0.2">
      <c r="A100" s="866" t="s">
        <v>2806</v>
      </c>
      <c r="B100" s="866" t="s">
        <v>4088</v>
      </c>
      <c r="C100" s="867" t="s">
        <v>19</v>
      </c>
    </row>
    <row r="101" spans="1:3" ht="14.4" x14ac:dyDescent="0.2">
      <c r="A101" s="866" t="s">
        <v>2807</v>
      </c>
      <c r="B101" s="866" t="s">
        <v>4135</v>
      </c>
      <c r="C101" s="867" t="s">
        <v>2472</v>
      </c>
    </row>
    <row r="102" spans="1:3" ht="14.4" x14ac:dyDescent="0.2">
      <c r="A102" s="866" t="s">
        <v>2808</v>
      </c>
      <c r="B102" s="866" t="s">
        <v>4135</v>
      </c>
      <c r="C102" s="867" t="s">
        <v>2809</v>
      </c>
    </row>
    <row r="103" spans="1:3" ht="14.4" x14ac:dyDescent="0.2">
      <c r="A103" s="866" t="s">
        <v>2810</v>
      </c>
      <c r="B103" s="866" t="s">
        <v>4135</v>
      </c>
      <c r="C103" s="867" t="s">
        <v>216</v>
      </c>
    </row>
    <row r="104" spans="1:3" ht="14.4" x14ac:dyDescent="0.2">
      <c r="A104" s="866" t="s">
        <v>2811</v>
      </c>
      <c r="B104" s="866" t="s">
        <v>4135</v>
      </c>
      <c r="C104" s="867" t="s">
        <v>215</v>
      </c>
    </row>
    <row r="105" spans="1:3" ht="14.4" x14ac:dyDescent="0.2">
      <c r="A105" s="866" t="s">
        <v>2812</v>
      </c>
      <c r="B105" s="866" t="s">
        <v>4135</v>
      </c>
      <c r="C105" s="867" t="s">
        <v>214</v>
      </c>
    </row>
    <row r="106" spans="1:3" ht="14.4" x14ac:dyDescent="0.2">
      <c r="A106" s="866" t="s">
        <v>2813</v>
      </c>
      <c r="B106" s="866" t="s">
        <v>4135</v>
      </c>
      <c r="C106" s="867" t="s">
        <v>219</v>
      </c>
    </row>
    <row r="107" spans="1:3" ht="14.4" x14ac:dyDescent="0.2">
      <c r="A107" s="866" t="s">
        <v>2814</v>
      </c>
      <c r="B107" s="866" t="s">
        <v>4135</v>
      </c>
      <c r="C107" s="867" t="s">
        <v>217</v>
      </c>
    </row>
    <row r="108" spans="1:3" ht="14.4" x14ac:dyDescent="0.2">
      <c r="A108" s="866" t="s">
        <v>2815</v>
      </c>
      <c r="B108" s="866" t="s">
        <v>4135</v>
      </c>
      <c r="C108" s="867" t="s">
        <v>218</v>
      </c>
    </row>
    <row r="109" spans="1:3" ht="14.4" x14ac:dyDescent="0.2">
      <c r="A109" s="866" t="s">
        <v>2816</v>
      </c>
      <c r="B109" s="866" t="s">
        <v>4088</v>
      </c>
      <c r="C109" s="867" t="s">
        <v>20</v>
      </c>
    </row>
    <row r="110" spans="1:3" ht="14.4" x14ac:dyDescent="0.2">
      <c r="A110" s="866" t="s">
        <v>2817</v>
      </c>
      <c r="B110" s="866" t="s">
        <v>4112</v>
      </c>
      <c r="C110" s="867" t="s">
        <v>105</v>
      </c>
    </row>
    <row r="111" spans="1:3" ht="14.4" x14ac:dyDescent="0.2">
      <c r="A111" s="866" t="s">
        <v>2818</v>
      </c>
      <c r="B111" s="866" t="s">
        <v>4112</v>
      </c>
      <c r="C111" s="867" t="s">
        <v>106</v>
      </c>
    </row>
    <row r="112" spans="1:3" ht="14.4" x14ac:dyDescent="0.2">
      <c r="A112" s="866" t="s">
        <v>2819</v>
      </c>
      <c r="B112" s="866" t="s">
        <v>4112</v>
      </c>
      <c r="C112" s="867" t="s">
        <v>104</v>
      </c>
    </row>
    <row r="113" spans="1:3" ht="14.4" x14ac:dyDescent="0.2">
      <c r="A113" s="866" t="s">
        <v>2820</v>
      </c>
      <c r="B113" s="866" t="s">
        <v>4112</v>
      </c>
      <c r="C113" s="867" t="s">
        <v>103</v>
      </c>
    </row>
    <row r="114" spans="1:3" ht="14.4" x14ac:dyDescent="0.2">
      <c r="A114" s="866" t="s">
        <v>2821</v>
      </c>
      <c r="B114" s="866" t="s">
        <v>4135</v>
      </c>
      <c r="C114" s="867" t="s">
        <v>2612</v>
      </c>
    </row>
    <row r="115" spans="1:3" ht="14.4" x14ac:dyDescent="0.2">
      <c r="A115" s="866" t="s">
        <v>2822</v>
      </c>
      <c r="B115" s="866" t="s">
        <v>4135</v>
      </c>
      <c r="C115" s="867" t="s">
        <v>222</v>
      </c>
    </row>
    <row r="116" spans="1:3" ht="14.4" x14ac:dyDescent="0.2">
      <c r="A116" s="866" t="s">
        <v>2823</v>
      </c>
      <c r="B116" s="866" t="s">
        <v>4135</v>
      </c>
      <c r="C116" s="867" t="s">
        <v>224</v>
      </c>
    </row>
    <row r="117" spans="1:3" ht="14.4" x14ac:dyDescent="0.2">
      <c r="A117" s="866" t="s">
        <v>2824</v>
      </c>
      <c r="B117" s="866" t="s">
        <v>4135</v>
      </c>
      <c r="C117" s="867" t="s">
        <v>223</v>
      </c>
    </row>
    <row r="118" spans="1:3" ht="14.4" x14ac:dyDescent="0.2">
      <c r="A118" s="866" t="s">
        <v>2825</v>
      </c>
      <c r="B118" s="866" t="s">
        <v>4135</v>
      </c>
      <c r="C118" s="867" t="s">
        <v>226</v>
      </c>
    </row>
    <row r="119" spans="1:3" ht="14.4" x14ac:dyDescent="0.2">
      <c r="A119" s="866" t="s">
        <v>2826</v>
      </c>
      <c r="B119" s="866" t="s">
        <v>4135</v>
      </c>
      <c r="C119" s="867" t="s">
        <v>227</v>
      </c>
    </row>
    <row r="120" spans="1:3" ht="14.4" x14ac:dyDescent="0.2">
      <c r="A120" s="866" t="s">
        <v>2827</v>
      </c>
      <c r="B120" s="866" t="s">
        <v>4135</v>
      </c>
      <c r="C120" s="867" t="s">
        <v>225</v>
      </c>
    </row>
    <row r="121" spans="1:3" ht="14.4" x14ac:dyDescent="0.2">
      <c r="A121" s="866" t="s">
        <v>2828</v>
      </c>
      <c r="B121" s="866" t="s">
        <v>4135</v>
      </c>
      <c r="C121" s="867" t="s">
        <v>220</v>
      </c>
    </row>
    <row r="122" spans="1:3" ht="14.4" x14ac:dyDescent="0.2">
      <c r="A122" s="866" t="s">
        <v>2829</v>
      </c>
      <c r="B122" s="866" t="s">
        <v>4135</v>
      </c>
      <c r="C122" s="867" t="s">
        <v>221</v>
      </c>
    </row>
    <row r="123" spans="1:3" ht="14.4" x14ac:dyDescent="0.2">
      <c r="A123" s="866" t="s">
        <v>4466</v>
      </c>
      <c r="B123" s="866" t="s">
        <v>4135</v>
      </c>
      <c r="C123" s="867" t="s">
        <v>228</v>
      </c>
    </row>
    <row r="124" spans="1:3" ht="14.4" x14ac:dyDescent="0.2">
      <c r="A124" s="866" t="s">
        <v>2830</v>
      </c>
      <c r="B124" s="866" t="s">
        <v>4088</v>
      </c>
      <c r="C124" s="867" t="s">
        <v>21</v>
      </c>
    </row>
    <row r="125" spans="1:3" ht="14.4" x14ac:dyDescent="0.2">
      <c r="A125" s="866" t="s">
        <v>2831</v>
      </c>
      <c r="B125" s="866" t="s">
        <v>4112</v>
      </c>
      <c r="C125" s="867" t="s">
        <v>107</v>
      </c>
    </row>
    <row r="126" spans="1:3" ht="14.4" x14ac:dyDescent="0.2">
      <c r="A126" s="866" t="s">
        <v>2832</v>
      </c>
      <c r="B126" s="866" t="s">
        <v>4135</v>
      </c>
      <c r="C126" s="867" t="s">
        <v>244</v>
      </c>
    </row>
    <row r="127" spans="1:3" ht="14.4" x14ac:dyDescent="0.2">
      <c r="A127" s="866" t="s">
        <v>2833</v>
      </c>
      <c r="B127" s="866" t="s">
        <v>4135</v>
      </c>
      <c r="C127" s="867" t="s">
        <v>247</v>
      </c>
    </row>
    <row r="128" spans="1:3" ht="14.4" x14ac:dyDescent="0.2">
      <c r="A128" s="866" t="s">
        <v>2834</v>
      </c>
      <c r="B128" s="866" t="s">
        <v>4135</v>
      </c>
      <c r="C128" s="867" t="s">
        <v>251</v>
      </c>
    </row>
    <row r="129" spans="1:3" ht="14.4" x14ac:dyDescent="0.2">
      <c r="A129" s="866" t="s">
        <v>2835</v>
      </c>
      <c r="B129" s="866" t="s">
        <v>4135</v>
      </c>
      <c r="C129" s="867" t="s">
        <v>229</v>
      </c>
    </row>
    <row r="130" spans="1:3" ht="14.4" x14ac:dyDescent="0.2">
      <c r="A130" s="866" t="s">
        <v>2836</v>
      </c>
      <c r="B130" s="866" t="s">
        <v>4135</v>
      </c>
      <c r="C130" s="867" t="s">
        <v>253</v>
      </c>
    </row>
    <row r="131" spans="1:3" ht="14.4" x14ac:dyDescent="0.2">
      <c r="A131" s="866" t="s">
        <v>2837</v>
      </c>
      <c r="B131" s="866" t="s">
        <v>4135</v>
      </c>
      <c r="C131" s="867" t="s">
        <v>230</v>
      </c>
    </row>
    <row r="132" spans="1:3" ht="14.4" x14ac:dyDescent="0.2">
      <c r="A132" s="866" t="s">
        <v>2838</v>
      </c>
      <c r="B132" s="866" t="s">
        <v>4135</v>
      </c>
      <c r="C132" s="867" t="s">
        <v>232</v>
      </c>
    </row>
    <row r="133" spans="1:3" ht="14.4" x14ac:dyDescent="0.2">
      <c r="A133" s="866" t="s">
        <v>2839</v>
      </c>
      <c r="B133" s="866" t="s">
        <v>4135</v>
      </c>
      <c r="C133" s="867" t="s">
        <v>236</v>
      </c>
    </row>
    <row r="134" spans="1:3" ht="14.4" x14ac:dyDescent="0.2">
      <c r="A134" s="866" t="s">
        <v>2840</v>
      </c>
      <c r="B134" s="866" t="s">
        <v>4135</v>
      </c>
      <c r="C134" s="867" t="s">
        <v>248</v>
      </c>
    </row>
    <row r="135" spans="1:3" ht="14.4" x14ac:dyDescent="0.2">
      <c r="A135" s="866" t="s">
        <v>2841</v>
      </c>
      <c r="B135" s="866" t="s">
        <v>4135</v>
      </c>
      <c r="C135" s="867" t="s">
        <v>240</v>
      </c>
    </row>
    <row r="136" spans="1:3" ht="14.4" x14ac:dyDescent="0.2">
      <c r="A136" s="866" t="s">
        <v>2842</v>
      </c>
      <c r="B136" s="866" t="s">
        <v>4135</v>
      </c>
      <c r="C136" s="867" t="s">
        <v>234</v>
      </c>
    </row>
    <row r="137" spans="1:3" ht="14.4" x14ac:dyDescent="0.2">
      <c r="A137" s="866" t="s">
        <v>2843</v>
      </c>
      <c r="B137" s="866" t="s">
        <v>4135</v>
      </c>
      <c r="C137" s="867" t="s">
        <v>250</v>
      </c>
    </row>
    <row r="138" spans="1:3" ht="14.4" x14ac:dyDescent="0.2">
      <c r="A138" s="866" t="s">
        <v>2844</v>
      </c>
      <c r="B138" s="866" t="s">
        <v>4135</v>
      </c>
      <c r="C138" s="867" t="s">
        <v>241</v>
      </c>
    </row>
    <row r="139" spans="1:3" ht="14.4" x14ac:dyDescent="0.2">
      <c r="A139" s="866" t="s">
        <v>2845</v>
      </c>
      <c r="B139" s="866" t="s">
        <v>4135</v>
      </c>
      <c r="C139" s="867" t="s">
        <v>235</v>
      </c>
    </row>
    <row r="140" spans="1:3" ht="14.4" x14ac:dyDescent="0.2">
      <c r="A140" s="866" t="s">
        <v>2846</v>
      </c>
      <c r="B140" s="866" t="s">
        <v>4135</v>
      </c>
      <c r="C140" s="867" t="s">
        <v>242</v>
      </c>
    </row>
    <row r="141" spans="1:3" ht="14.4" x14ac:dyDescent="0.2">
      <c r="A141" s="866" t="s">
        <v>2847</v>
      </c>
      <c r="B141" s="866" t="s">
        <v>4135</v>
      </c>
      <c r="C141" s="867" t="s">
        <v>243</v>
      </c>
    </row>
    <row r="142" spans="1:3" ht="14.4" x14ac:dyDescent="0.2">
      <c r="A142" s="866" t="s">
        <v>2848</v>
      </c>
      <c r="B142" s="866" t="s">
        <v>4135</v>
      </c>
      <c r="C142" s="867" t="s">
        <v>245</v>
      </c>
    </row>
    <row r="143" spans="1:3" ht="14.4" x14ac:dyDescent="0.2">
      <c r="A143" s="866" t="s">
        <v>2849</v>
      </c>
      <c r="B143" s="866" t="s">
        <v>4135</v>
      </c>
      <c r="C143" s="867" t="s">
        <v>252</v>
      </c>
    </row>
    <row r="144" spans="1:3" ht="14.4" x14ac:dyDescent="0.2">
      <c r="A144" s="866" t="s">
        <v>2850</v>
      </c>
      <c r="B144" s="866" t="s">
        <v>4135</v>
      </c>
      <c r="C144" s="867" t="s">
        <v>231</v>
      </c>
    </row>
    <row r="145" spans="1:3" ht="14.4" x14ac:dyDescent="0.2">
      <c r="A145" s="866" t="s">
        <v>2851</v>
      </c>
      <c r="B145" s="866" t="s">
        <v>4135</v>
      </c>
      <c r="C145" s="867" t="s">
        <v>233</v>
      </c>
    </row>
    <row r="146" spans="1:3" ht="14.4" x14ac:dyDescent="0.2">
      <c r="A146" s="866" t="s">
        <v>2852</v>
      </c>
      <c r="B146" s="866" t="s">
        <v>4135</v>
      </c>
      <c r="C146" s="867" t="s">
        <v>238</v>
      </c>
    </row>
    <row r="147" spans="1:3" ht="14.4" x14ac:dyDescent="0.2">
      <c r="A147" s="866" t="s">
        <v>2853</v>
      </c>
      <c r="B147" s="866" t="s">
        <v>4135</v>
      </c>
      <c r="C147" s="867" t="s">
        <v>239</v>
      </c>
    </row>
    <row r="148" spans="1:3" ht="14.4" x14ac:dyDescent="0.2">
      <c r="A148" s="866" t="s">
        <v>2854</v>
      </c>
      <c r="B148" s="866" t="s">
        <v>4135</v>
      </c>
      <c r="C148" s="867" t="s">
        <v>237</v>
      </c>
    </row>
    <row r="149" spans="1:3" ht="14.4" x14ac:dyDescent="0.2">
      <c r="A149" s="866" t="s">
        <v>2855</v>
      </c>
      <c r="B149" s="866" t="s">
        <v>4135</v>
      </c>
      <c r="C149" s="867" t="s">
        <v>2613</v>
      </c>
    </row>
    <row r="150" spans="1:3" ht="14.4" x14ac:dyDescent="0.2">
      <c r="A150" s="866" t="s">
        <v>2856</v>
      </c>
      <c r="B150" s="866" t="s">
        <v>4135</v>
      </c>
      <c r="C150" s="867" t="s">
        <v>246</v>
      </c>
    </row>
    <row r="151" spans="1:3" ht="14.4" x14ac:dyDescent="0.2">
      <c r="A151" s="866" t="s">
        <v>4550</v>
      </c>
      <c r="B151" s="866" t="s">
        <v>4135</v>
      </c>
      <c r="C151" s="867" t="s">
        <v>249</v>
      </c>
    </row>
    <row r="152" spans="1:3" ht="14.4" x14ac:dyDescent="0.2">
      <c r="A152" s="866" t="s">
        <v>2857</v>
      </c>
      <c r="B152" s="866" t="s">
        <v>4088</v>
      </c>
      <c r="C152" s="867" t="s">
        <v>22</v>
      </c>
    </row>
    <row r="153" spans="1:3" ht="14.4" x14ac:dyDescent="0.2">
      <c r="A153" s="866" t="s">
        <v>2858</v>
      </c>
      <c r="B153" s="866" t="s">
        <v>4112</v>
      </c>
      <c r="C153" s="867" t="s">
        <v>108</v>
      </c>
    </row>
    <row r="154" spans="1:3" ht="14.4" x14ac:dyDescent="0.2">
      <c r="A154" s="866" t="s">
        <v>2859</v>
      </c>
      <c r="B154" s="866" t="s">
        <v>4135</v>
      </c>
      <c r="C154" s="867" t="s">
        <v>2025</v>
      </c>
    </row>
    <row r="155" spans="1:3" ht="14.4" x14ac:dyDescent="0.2">
      <c r="A155" s="866" t="s">
        <v>2860</v>
      </c>
      <c r="B155" s="866" t="s">
        <v>4135</v>
      </c>
      <c r="C155" s="867" t="s">
        <v>267</v>
      </c>
    </row>
    <row r="156" spans="1:3" ht="14.4" x14ac:dyDescent="0.2">
      <c r="A156" s="866" t="s">
        <v>2861</v>
      </c>
      <c r="B156" s="866" t="s">
        <v>4135</v>
      </c>
      <c r="C156" s="867" t="s">
        <v>254</v>
      </c>
    </row>
    <row r="157" spans="1:3" ht="14.4" x14ac:dyDescent="0.2">
      <c r="A157" s="866" t="s">
        <v>2862</v>
      </c>
      <c r="B157" s="866" t="s">
        <v>4135</v>
      </c>
      <c r="C157" s="867" t="s">
        <v>2614</v>
      </c>
    </row>
    <row r="158" spans="1:3" ht="14.4" x14ac:dyDescent="0.2">
      <c r="A158" s="866" t="s">
        <v>2863</v>
      </c>
      <c r="B158" s="866" t="s">
        <v>4135</v>
      </c>
      <c r="C158" s="867" t="s">
        <v>266</v>
      </c>
    </row>
    <row r="159" spans="1:3" ht="14.4" x14ac:dyDescent="0.2">
      <c r="A159" s="866" t="s">
        <v>2864</v>
      </c>
      <c r="B159" s="866" t="s">
        <v>4135</v>
      </c>
      <c r="C159" s="867" t="s">
        <v>264</v>
      </c>
    </row>
    <row r="160" spans="1:3" ht="14.4" x14ac:dyDescent="0.2">
      <c r="A160" s="866" t="s">
        <v>2865</v>
      </c>
      <c r="B160" s="866" t="s">
        <v>4135</v>
      </c>
      <c r="C160" s="867" t="s">
        <v>263</v>
      </c>
    </row>
    <row r="161" spans="1:3" ht="14.4" x14ac:dyDescent="0.2">
      <c r="A161" s="866" t="s">
        <v>2866</v>
      </c>
      <c r="B161" s="866" t="s">
        <v>4135</v>
      </c>
      <c r="C161" s="867" t="s">
        <v>259</v>
      </c>
    </row>
    <row r="162" spans="1:3" ht="14.4" x14ac:dyDescent="0.2">
      <c r="A162" s="866" t="s">
        <v>2867</v>
      </c>
      <c r="B162" s="866" t="s">
        <v>4135</v>
      </c>
      <c r="C162" s="867" t="s">
        <v>269</v>
      </c>
    </row>
    <row r="163" spans="1:3" ht="14.4" x14ac:dyDescent="0.2">
      <c r="A163" s="866" t="s">
        <v>2868</v>
      </c>
      <c r="B163" s="866" t="s">
        <v>4135</v>
      </c>
      <c r="C163" s="867" t="s">
        <v>270</v>
      </c>
    </row>
    <row r="164" spans="1:3" ht="14.4" x14ac:dyDescent="0.2">
      <c r="A164" s="866" t="s">
        <v>2869</v>
      </c>
      <c r="B164" s="866" t="s">
        <v>4135</v>
      </c>
      <c r="C164" s="867" t="s">
        <v>271</v>
      </c>
    </row>
    <row r="165" spans="1:3" ht="14.4" x14ac:dyDescent="0.2">
      <c r="A165" s="866" t="s">
        <v>2870</v>
      </c>
      <c r="B165" s="866" t="s">
        <v>4135</v>
      </c>
      <c r="C165" s="867" t="s">
        <v>274</v>
      </c>
    </row>
    <row r="166" spans="1:3" ht="14.4" x14ac:dyDescent="0.2">
      <c r="A166" s="866" t="s">
        <v>2871</v>
      </c>
      <c r="B166" s="866" t="s">
        <v>4135</v>
      </c>
      <c r="C166" s="867" t="s">
        <v>275</v>
      </c>
    </row>
    <row r="167" spans="1:3" ht="14.4" x14ac:dyDescent="0.2">
      <c r="A167" s="866" t="s">
        <v>2872</v>
      </c>
      <c r="B167" s="866" t="s">
        <v>4135</v>
      </c>
      <c r="C167" s="867" t="s">
        <v>260</v>
      </c>
    </row>
    <row r="168" spans="1:3" ht="14.4" x14ac:dyDescent="0.2">
      <c r="A168" s="866" t="s">
        <v>2873</v>
      </c>
      <c r="B168" s="866" t="s">
        <v>4135</v>
      </c>
      <c r="C168" s="867" t="s">
        <v>258</v>
      </c>
    </row>
    <row r="169" spans="1:3" ht="14.4" x14ac:dyDescent="0.2">
      <c r="A169" s="866" t="s">
        <v>2874</v>
      </c>
      <c r="B169" s="866" t="s">
        <v>4135</v>
      </c>
      <c r="C169" s="867" t="s">
        <v>268</v>
      </c>
    </row>
    <row r="170" spans="1:3" ht="14.4" x14ac:dyDescent="0.2">
      <c r="A170" s="866" t="s">
        <v>2875</v>
      </c>
      <c r="B170" s="866" t="s">
        <v>4135</v>
      </c>
      <c r="C170" s="867" t="s">
        <v>262</v>
      </c>
    </row>
    <row r="171" spans="1:3" ht="14.4" x14ac:dyDescent="0.2">
      <c r="A171" s="866" t="s">
        <v>2876</v>
      </c>
      <c r="B171" s="866" t="s">
        <v>4135</v>
      </c>
      <c r="C171" s="867" t="s">
        <v>257</v>
      </c>
    </row>
    <row r="172" spans="1:3" ht="14.4" x14ac:dyDescent="0.2">
      <c r="A172" s="866" t="s">
        <v>2877</v>
      </c>
      <c r="B172" s="866" t="s">
        <v>4135</v>
      </c>
      <c r="C172" s="867" t="s">
        <v>273</v>
      </c>
    </row>
    <row r="173" spans="1:3" ht="14.4" x14ac:dyDescent="0.2">
      <c r="A173" s="866" t="s">
        <v>2878</v>
      </c>
      <c r="B173" s="866" t="s">
        <v>4135</v>
      </c>
      <c r="C173" s="867" t="s">
        <v>272</v>
      </c>
    </row>
    <row r="174" spans="1:3" ht="14.4" x14ac:dyDescent="0.2">
      <c r="A174" s="866" t="s">
        <v>2879</v>
      </c>
      <c r="B174" s="866" t="s">
        <v>4135</v>
      </c>
      <c r="C174" s="867" t="s">
        <v>265</v>
      </c>
    </row>
    <row r="175" spans="1:3" ht="14.4" x14ac:dyDescent="0.2">
      <c r="A175" s="866" t="s">
        <v>2880</v>
      </c>
      <c r="B175" s="866" t="s">
        <v>4135</v>
      </c>
      <c r="C175" s="867" t="s">
        <v>256</v>
      </c>
    </row>
    <row r="176" spans="1:3" ht="14.4" x14ac:dyDescent="0.2">
      <c r="A176" s="866" t="s">
        <v>2881</v>
      </c>
      <c r="B176" s="866" t="s">
        <v>4135</v>
      </c>
      <c r="C176" s="867" t="s">
        <v>6504</v>
      </c>
    </row>
    <row r="177" spans="1:3" ht="14.4" x14ac:dyDescent="0.2">
      <c r="A177" s="866" t="s">
        <v>2882</v>
      </c>
      <c r="B177" s="866" t="s">
        <v>4135</v>
      </c>
      <c r="C177" s="867" t="s">
        <v>255</v>
      </c>
    </row>
    <row r="178" spans="1:3" ht="14.4" x14ac:dyDescent="0.2">
      <c r="A178" s="866" t="s">
        <v>2883</v>
      </c>
      <c r="B178" s="866" t="s">
        <v>4135</v>
      </c>
      <c r="C178" s="867" t="s">
        <v>261</v>
      </c>
    </row>
    <row r="179" spans="1:3" ht="14.4" x14ac:dyDescent="0.2">
      <c r="A179" s="866" t="s">
        <v>2884</v>
      </c>
      <c r="B179" s="866" t="s">
        <v>4135</v>
      </c>
      <c r="C179" s="867" t="s">
        <v>2615</v>
      </c>
    </row>
    <row r="180" spans="1:3" ht="14.4" x14ac:dyDescent="0.2">
      <c r="A180" s="866" t="s">
        <v>2885</v>
      </c>
      <c r="B180" s="866" t="s">
        <v>4088</v>
      </c>
      <c r="C180" s="867" t="s">
        <v>23</v>
      </c>
    </row>
    <row r="181" spans="1:3" ht="14.4" x14ac:dyDescent="0.2">
      <c r="A181" s="866" t="s">
        <v>2886</v>
      </c>
      <c r="B181" s="866" t="s">
        <v>4088</v>
      </c>
      <c r="C181" s="867" t="s">
        <v>24</v>
      </c>
    </row>
    <row r="182" spans="1:3" ht="14.4" x14ac:dyDescent="0.2">
      <c r="A182" s="866" t="s">
        <v>2887</v>
      </c>
      <c r="B182" s="866" t="s">
        <v>4088</v>
      </c>
      <c r="C182" s="867" t="s">
        <v>25</v>
      </c>
    </row>
    <row r="183" spans="1:3" ht="14.4" x14ac:dyDescent="0.2">
      <c r="A183" s="866" t="s">
        <v>2888</v>
      </c>
      <c r="B183" s="866" t="s">
        <v>4088</v>
      </c>
      <c r="C183" s="867" t="s">
        <v>28</v>
      </c>
    </row>
    <row r="184" spans="1:3" ht="14.4" x14ac:dyDescent="0.2">
      <c r="A184" s="866" t="s">
        <v>2889</v>
      </c>
      <c r="B184" s="866" t="s">
        <v>4088</v>
      </c>
      <c r="C184" s="867" t="s">
        <v>29</v>
      </c>
    </row>
    <row r="185" spans="1:3" ht="14.4" x14ac:dyDescent="0.2">
      <c r="A185" s="866" t="s">
        <v>2890</v>
      </c>
      <c r="B185" s="866" t="s">
        <v>4088</v>
      </c>
      <c r="C185" s="867" t="s">
        <v>31</v>
      </c>
    </row>
    <row r="186" spans="1:3" ht="14.4" x14ac:dyDescent="0.2">
      <c r="A186" s="866" t="s">
        <v>2891</v>
      </c>
      <c r="B186" s="866" t="s">
        <v>4088</v>
      </c>
      <c r="C186" s="867" t="s">
        <v>26</v>
      </c>
    </row>
    <row r="187" spans="1:3" ht="14.4" x14ac:dyDescent="0.2">
      <c r="A187" s="866" t="s">
        <v>2892</v>
      </c>
      <c r="B187" s="866" t="s">
        <v>4088</v>
      </c>
      <c r="C187" s="867" t="s">
        <v>27</v>
      </c>
    </row>
    <row r="188" spans="1:3" ht="14.4" x14ac:dyDescent="0.2">
      <c r="A188" s="866" t="s">
        <v>2893</v>
      </c>
      <c r="B188" s="866" t="s">
        <v>4088</v>
      </c>
      <c r="C188" s="867" t="s">
        <v>32</v>
      </c>
    </row>
    <row r="189" spans="1:3" ht="14.4" x14ac:dyDescent="0.2">
      <c r="A189" s="866" t="s">
        <v>2894</v>
      </c>
      <c r="B189" s="866" t="s">
        <v>4088</v>
      </c>
      <c r="C189" s="867" t="s">
        <v>33</v>
      </c>
    </row>
    <row r="190" spans="1:3" ht="14.4" x14ac:dyDescent="0.2">
      <c r="A190" s="866" t="s">
        <v>2895</v>
      </c>
      <c r="B190" s="866" t="s">
        <v>4088</v>
      </c>
      <c r="C190" s="867" t="s">
        <v>84</v>
      </c>
    </row>
    <row r="191" spans="1:3" ht="14.4" x14ac:dyDescent="0.2">
      <c r="A191" s="866" t="s">
        <v>2896</v>
      </c>
      <c r="B191" s="866" t="s">
        <v>4088</v>
      </c>
      <c r="C191" s="867" t="s">
        <v>30</v>
      </c>
    </row>
    <row r="192" spans="1:3" ht="14.4" x14ac:dyDescent="0.2">
      <c r="A192" s="866" t="s">
        <v>2897</v>
      </c>
      <c r="B192" s="866" t="s">
        <v>4112</v>
      </c>
      <c r="C192" s="867" t="s">
        <v>2898</v>
      </c>
    </row>
    <row r="193" spans="1:3" ht="14.4" x14ac:dyDescent="0.2">
      <c r="A193" s="866" t="s">
        <v>2899</v>
      </c>
      <c r="B193" s="866" t="s">
        <v>4112</v>
      </c>
      <c r="C193" s="867" t="s">
        <v>2900</v>
      </c>
    </row>
    <row r="194" spans="1:3" ht="14.4" x14ac:dyDescent="0.2">
      <c r="A194" s="866" t="s">
        <v>2901</v>
      </c>
      <c r="B194" s="866" t="s">
        <v>4135</v>
      </c>
      <c r="C194" s="867" t="s">
        <v>278</v>
      </c>
    </row>
    <row r="195" spans="1:3" ht="14.4" x14ac:dyDescent="0.2">
      <c r="A195" s="866" t="s">
        <v>2902</v>
      </c>
      <c r="B195" s="866" t="s">
        <v>4135</v>
      </c>
      <c r="C195" s="867" t="s">
        <v>373</v>
      </c>
    </row>
    <row r="196" spans="1:3" ht="14.4" x14ac:dyDescent="0.2">
      <c r="A196" s="866" t="s">
        <v>2903</v>
      </c>
      <c r="B196" s="866" t="s">
        <v>4135</v>
      </c>
      <c r="C196" s="867" t="s">
        <v>384</v>
      </c>
    </row>
    <row r="197" spans="1:3" ht="14.4" x14ac:dyDescent="0.2">
      <c r="A197" s="866" t="s">
        <v>2904</v>
      </c>
      <c r="B197" s="866" t="s">
        <v>4135</v>
      </c>
      <c r="C197" s="867" t="s">
        <v>347</v>
      </c>
    </row>
    <row r="198" spans="1:3" ht="14.4" x14ac:dyDescent="0.2">
      <c r="A198" s="866" t="s">
        <v>2905</v>
      </c>
      <c r="B198" s="866" t="s">
        <v>4135</v>
      </c>
      <c r="C198" s="867" t="s">
        <v>359</v>
      </c>
    </row>
    <row r="199" spans="1:3" ht="14.4" x14ac:dyDescent="0.2">
      <c r="A199" s="866" t="s">
        <v>2906</v>
      </c>
      <c r="B199" s="866" t="s">
        <v>4135</v>
      </c>
      <c r="C199" s="867" t="s">
        <v>329</v>
      </c>
    </row>
    <row r="200" spans="1:3" ht="14.4" x14ac:dyDescent="0.2">
      <c r="A200" s="866" t="s">
        <v>2907</v>
      </c>
      <c r="B200" s="866" t="s">
        <v>4135</v>
      </c>
      <c r="C200" s="867" t="s">
        <v>276</v>
      </c>
    </row>
    <row r="201" spans="1:3" ht="14.4" x14ac:dyDescent="0.2">
      <c r="A201" s="866" t="s">
        <v>2908</v>
      </c>
      <c r="B201" s="866" t="s">
        <v>4135</v>
      </c>
      <c r="C201" s="867" t="s">
        <v>280</v>
      </c>
    </row>
    <row r="202" spans="1:3" ht="14.4" x14ac:dyDescent="0.2">
      <c r="A202" s="866" t="s">
        <v>2909</v>
      </c>
      <c r="B202" s="866" t="s">
        <v>4135</v>
      </c>
      <c r="C202" s="867" t="s">
        <v>283</v>
      </c>
    </row>
    <row r="203" spans="1:3" ht="14.4" x14ac:dyDescent="0.2">
      <c r="A203" s="866" t="s">
        <v>2910</v>
      </c>
      <c r="B203" s="866" t="s">
        <v>4135</v>
      </c>
      <c r="C203" s="867" t="s">
        <v>285</v>
      </c>
    </row>
    <row r="204" spans="1:3" ht="14.4" x14ac:dyDescent="0.2">
      <c r="A204" s="866" t="s">
        <v>2911</v>
      </c>
      <c r="B204" s="866" t="s">
        <v>4135</v>
      </c>
      <c r="C204" s="867" t="s">
        <v>286</v>
      </c>
    </row>
    <row r="205" spans="1:3" ht="14.4" x14ac:dyDescent="0.2">
      <c r="A205" s="866" t="s">
        <v>2912</v>
      </c>
      <c r="B205" s="866" t="s">
        <v>4135</v>
      </c>
      <c r="C205" s="867" t="s">
        <v>290</v>
      </c>
    </row>
    <row r="206" spans="1:3" ht="14.4" x14ac:dyDescent="0.2">
      <c r="A206" s="866" t="s">
        <v>2913</v>
      </c>
      <c r="B206" s="866" t="s">
        <v>4135</v>
      </c>
      <c r="C206" s="867" t="s">
        <v>292</v>
      </c>
    </row>
    <row r="207" spans="1:3" ht="14.4" x14ac:dyDescent="0.2">
      <c r="A207" s="866" t="s">
        <v>6525</v>
      </c>
      <c r="B207" s="866" t="s">
        <v>4135</v>
      </c>
      <c r="C207" s="867" t="s">
        <v>4718</v>
      </c>
    </row>
    <row r="208" spans="1:3" ht="14.4" x14ac:dyDescent="0.2">
      <c r="A208" s="866" t="s">
        <v>2915</v>
      </c>
      <c r="B208" s="866" t="s">
        <v>4135</v>
      </c>
      <c r="C208" s="867" t="s">
        <v>295</v>
      </c>
    </row>
    <row r="209" spans="1:3" ht="14.4" x14ac:dyDescent="0.2">
      <c r="A209" s="866" t="s">
        <v>2916</v>
      </c>
      <c r="B209" s="866" t="s">
        <v>4135</v>
      </c>
      <c r="C209" s="867" t="s">
        <v>297</v>
      </c>
    </row>
    <row r="210" spans="1:3" ht="14.4" x14ac:dyDescent="0.2">
      <c r="A210" s="866" t="s">
        <v>2917</v>
      </c>
      <c r="B210" s="866" t="s">
        <v>4135</v>
      </c>
      <c r="C210" s="867" t="s">
        <v>300</v>
      </c>
    </row>
    <row r="211" spans="1:3" ht="14.4" x14ac:dyDescent="0.2">
      <c r="A211" s="866" t="s">
        <v>2918</v>
      </c>
      <c r="B211" s="866" t="s">
        <v>4135</v>
      </c>
      <c r="C211" s="867" t="s">
        <v>301</v>
      </c>
    </row>
    <row r="212" spans="1:3" ht="14.4" x14ac:dyDescent="0.2">
      <c r="A212" s="866" t="s">
        <v>2919</v>
      </c>
      <c r="B212" s="866" t="s">
        <v>4135</v>
      </c>
      <c r="C212" s="867" t="s">
        <v>302</v>
      </c>
    </row>
    <row r="213" spans="1:3" ht="14.4" x14ac:dyDescent="0.2">
      <c r="A213" s="866" t="s">
        <v>2920</v>
      </c>
      <c r="B213" s="866" t="s">
        <v>4135</v>
      </c>
      <c r="C213" s="867" t="s">
        <v>303</v>
      </c>
    </row>
    <row r="214" spans="1:3" ht="14.4" x14ac:dyDescent="0.2">
      <c r="A214" s="866" t="s">
        <v>2921</v>
      </c>
      <c r="B214" s="866" t="s">
        <v>4135</v>
      </c>
      <c r="C214" s="867" t="s">
        <v>304</v>
      </c>
    </row>
    <row r="215" spans="1:3" ht="14.4" x14ac:dyDescent="0.2">
      <c r="A215" s="866" t="s">
        <v>2922</v>
      </c>
      <c r="B215" s="866" t="s">
        <v>4135</v>
      </c>
      <c r="C215" s="867" t="s">
        <v>305</v>
      </c>
    </row>
    <row r="216" spans="1:3" ht="14.4" x14ac:dyDescent="0.2">
      <c r="A216" s="866" t="s">
        <v>2923</v>
      </c>
      <c r="B216" s="866" t="s">
        <v>4135</v>
      </c>
      <c r="C216" s="867" t="s">
        <v>306</v>
      </c>
    </row>
    <row r="217" spans="1:3" ht="14.4" x14ac:dyDescent="0.2">
      <c r="A217" s="866" t="s">
        <v>2924</v>
      </c>
      <c r="B217" s="866" t="s">
        <v>4135</v>
      </c>
      <c r="C217" s="867" t="s">
        <v>307</v>
      </c>
    </row>
    <row r="218" spans="1:3" ht="14.4" x14ac:dyDescent="0.2">
      <c r="A218" s="866" t="s">
        <v>2925</v>
      </c>
      <c r="B218" s="866" t="s">
        <v>4135</v>
      </c>
      <c r="C218" s="867" t="s">
        <v>310</v>
      </c>
    </row>
    <row r="219" spans="1:3" ht="14.4" x14ac:dyDescent="0.2">
      <c r="A219" s="866" t="s">
        <v>2926</v>
      </c>
      <c r="B219" s="866" t="s">
        <v>4135</v>
      </c>
      <c r="C219" s="867" t="s">
        <v>312</v>
      </c>
    </row>
    <row r="220" spans="1:3" ht="14.4" x14ac:dyDescent="0.2">
      <c r="A220" s="866" t="s">
        <v>2927</v>
      </c>
      <c r="B220" s="866" t="s">
        <v>4135</v>
      </c>
      <c r="C220" s="867" t="s">
        <v>313</v>
      </c>
    </row>
    <row r="221" spans="1:3" ht="14.4" x14ac:dyDescent="0.2">
      <c r="A221" s="866" t="s">
        <v>2928</v>
      </c>
      <c r="B221" s="866" t="s">
        <v>4135</v>
      </c>
      <c r="C221" s="867" t="s">
        <v>314</v>
      </c>
    </row>
    <row r="222" spans="1:3" ht="14.4" x14ac:dyDescent="0.2">
      <c r="A222" s="866" t="s">
        <v>2929</v>
      </c>
      <c r="B222" s="866" t="s">
        <v>4135</v>
      </c>
      <c r="C222" s="867" t="s">
        <v>315</v>
      </c>
    </row>
    <row r="223" spans="1:3" ht="14.4" x14ac:dyDescent="0.2">
      <c r="A223" s="866" t="s">
        <v>2930</v>
      </c>
      <c r="B223" s="866" t="s">
        <v>4135</v>
      </c>
      <c r="C223" s="867" t="s">
        <v>316</v>
      </c>
    </row>
    <row r="224" spans="1:3" ht="14.4" x14ac:dyDescent="0.2">
      <c r="A224" s="866" t="s">
        <v>2931</v>
      </c>
      <c r="B224" s="866" t="s">
        <v>4135</v>
      </c>
      <c r="C224" s="867" t="s">
        <v>318</v>
      </c>
    </row>
    <row r="225" spans="1:3" ht="14.4" x14ac:dyDescent="0.2">
      <c r="A225" s="866" t="s">
        <v>2932</v>
      </c>
      <c r="B225" s="866" t="s">
        <v>4135</v>
      </c>
      <c r="C225" s="867" t="s">
        <v>319</v>
      </c>
    </row>
    <row r="226" spans="1:3" ht="14.4" x14ac:dyDescent="0.2">
      <c r="A226" s="866" t="s">
        <v>2933</v>
      </c>
      <c r="B226" s="866" t="s">
        <v>4135</v>
      </c>
      <c r="C226" s="867" t="s">
        <v>320</v>
      </c>
    </row>
    <row r="227" spans="1:3" ht="14.4" x14ac:dyDescent="0.2">
      <c r="A227" s="866" t="s">
        <v>2934</v>
      </c>
      <c r="B227" s="866" t="s">
        <v>4135</v>
      </c>
      <c r="C227" s="867" t="s">
        <v>321</v>
      </c>
    </row>
    <row r="228" spans="1:3" ht="14.4" x14ac:dyDescent="0.2">
      <c r="A228" s="866" t="s">
        <v>2935</v>
      </c>
      <c r="B228" s="866" t="s">
        <v>4135</v>
      </c>
      <c r="C228" s="867" t="s">
        <v>324</v>
      </c>
    </row>
    <row r="229" spans="1:3" ht="14.4" x14ac:dyDescent="0.2">
      <c r="A229" s="866" t="s">
        <v>2936</v>
      </c>
      <c r="B229" s="866" t="s">
        <v>4135</v>
      </c>
      <c r="C229" s="867" t="s">
        <v>325</v>
      </c>
    </row>
    <row r="230" spans="1:3" ht="14.4" x14ac:dyDescent="0.2">
      <c r="A230" s="866" t="s">
        <v>2937</v>
      </c>
      <c r="B230" s="866" t="s">
        <v>4135</v>
      </c>
      <c r="C230" s="867" t="s">
        <v>330</v>
      </c>
    </row>
    <row r="231" spans="1:3" ht="14.4" x14ac:dyDescent="0.2">
      <c r="A231" s="866" t="s">
        <v>2938</v>
      </c>
      <c r="B231" s="866" t="s">
        <v>4135</v>
      </c>
      <c r="C231" s="867" t="s">
        <v>332</v>
      </c>
    </row>
    <row r="232" spans="1:3" ht="14.4" x14ac:dyDescent="0.2">
      <c r="A232" s="866" t="s">
        <v>2939</v>
      </c>
      <c r="B232" s="866" t="s">
        <v>4135</v>
      </c>
      <c r="C232" s="867" t="s">
        <v>335</v>
      </c>
    </row>
    <row r="233" spans="1:3" ht="14.4" x14ac:dyDescent="0.2">
      <c r="A233" s="866" t="s">
        <v>2940</v>
      </c>
      <c r="B233" s="866" t="s">
        <v>4135</v>
      </c>
      <c r="C233" s="867" t="s">
        <v>336</v>
      </c>
    </row>
    <row r="234" spans="1:3" ht="14.4" x14ac:dyDescent="0.2">
      <c r="A234" s="866" t="s">
        <v>2941</v>
      </c>
      <c r="B234" s="866" t="s">
        <v>4135</v>
      </c>
      <c r="C234" s="867" t="s">
        <v>340</v>
      </c>
    </row>
    <row r="235" spans="1:3" ht="14.4" x14ac:dyDescent="0.2">
      <c r="A235" s="866" t="s">
        <v>2942</v>
      </c>
      <c r="B235" s="866" t="s">
        <v>4135</v>
      </c>
      <c r="C235" s="867" t="s">
        <v>341</v>
      </c>
    </row>
    <row r="236" spans="1:3" ht="14.4" x14ac:dyDescent="0.2">
      <c r="A236" s="866" t="s">
        <v>2943</v>
      </c>
      <c r="B236" s="866" t="s">
        <v>4135</v>
      </c>
      <c r="C236" s="867" t="s">
        <v>342</v>
      </c>
    </row>
    <row r="237" spans="1:3" ht="14.4" x14ac:dyDescent="0.2">
      <c r="A237" s="866" t="s">
        <v>2944</v>
      </c>
      <c r="B237" s="866" t="s">
        <v>4135</v>
      </c>
      <c r="C237" s="867" t="s">
        <v>343</v>
      </c>
    </row>
    <row r="238" spans="1:3" ht="14.4" x14ac:dyDescent="0.2">
      <c r="A238" s="866" t="s">
        <v>2945</v>
      </c>
      <c r="B238" s="866" t="s">
        <v>4135</v>
      </c>
      <c r="C238" s="867" t="s">
        <v>349</v>
      </c>
    </row>
    <row r="239" spans="1:3" ht="14.4" x14ac:dyDescent="0.2">
      <c r="A239" s="866" t="s">
        <v>2946</v>
      </c>
      <c r="B239" s="866" t="s">
        <v>4135</v>
      </c>
      <c r="C239" s="867" t="s">
        <v>351</v>
      </c>
    </row>
    <row r="240" spans="1:3" ht="14.4" x14ac:dyDescent="0.2">
      <c r="A240" s="866" t="s">
        <v>2947</v>
      </c>
      <c r="B240" s="866" t="s">
        <v>4135</v>
      </c>
      <c r="C240" s="867" t="s">
        <v>354</v>
      </c>
    </row>
    <row r="241" spans="1:3" ht="14.4" x14ac:dyDescent="0.2">
      <c r="A241" s="866" t="s">
        <v>2948</v>
      </c>
      <c r="B241" s="866" t="s">
        <v>4135</v>
      </c>
      <c r="C241" s="867" t="s">
        <v>355</v>
      </c>
    </row>
    <row r="242" spans="1:3" ht="14.4" x14ac:dyDescent="0.2">
      <c r="A242" s="866" t="s">
        <v>2949</v>
      </c>
      <c r="B242" s="866" t="s">
        <v>4135</v>
      </c>
      <c r="C242" s="867" t="s">
        <v>356</v>
      </c>
    </row>
    <row r="243" spans="1:3" ht="14.4" x14ac:dyDescent="0.2">
      <c r="A243" s="866" t="s">
        <v>2950</v>
      </c>
      <c r="B243" s="866" t="s">
        <v>4135</v>
      </c>
      <c r="C243" s="867" t="s">
        <v>358</v>
      </c>
    </row>
    <row r="244" spans="1:3" ht="14.4" x14ac:dyDescent="0.2">
      <c r="A244" s="866" t="s">
        <v>2951</v>
      </c>
      <c r="B244" s="866" t="s">
        <v>4135</v>
      </c>
      <c r="C244" s="867" t="s">
        <v>334</v>
      </c>
    </row>
    <row r="245" spans="1:3" ht="14.4" x14ac:dyDescent="0.2">
      <c r="A245" s="866" t="s">
        <v>2952</v>
      </c>
      <c r="B245" s="866" t="s">
        <v>4135</v>
      </c>
      <c r="C245" s="867" t="s">
        <v>2953</v>
      </c>
    </row>
    <row r="246" spans="1:3" ht="14.4" x14ac:dyDescent="0.2">
      <c r="A246" s="866" t="s">
        <v>2954</v>
      </c>
      <c r="B246" s="866" t="s">
        <v>4135</v>
      </c>
      <c r="C246" s="867" t="s">
        <v>360</v>
      </c>
    </row>
    <row r="247" spans="1:3" ht="14.4" x14ac:dyDescent="0.2">
      <c r="A247" s="866" t="s">
        <v>2955</v>
      </c>
      <c r="B247" s="866" t="s">
        <v>4135</v>
      </c>
      <c r="C247" s="867" t="s">
        <v>361</v>
      </c>
    </row>
    <row r="248" spans="1:3" ht="14.4" x14ac:dyDescent="0.2">
      <c r="A248" s="866" t="s">
        <v>2956</v>
      </c>
      <c r="B248" s="866" t="s">
        <v>4135</v>
      </c>
      <c r="C248" s="867" t="s">
        <v>362</v>
      </c>
    </row>
    <row r="249" spans="1:3" ht="14.4" x14ac:dyDescent="0.2">
      <c r="A249" s="866" t="s">
        <v>2957</v>
      </c>
      <c r="B249" s="866" t="s">
        <v>4135</v>
      </c>
      <c r="C249" s="867" t="s">
        <v>363</v>
      </c>
    </row>
    <row r="250" spans="1:3" ht="14.4" x14ac:dyDescent="0.2">
      <c r="A250" s="866" t="s">
        <v>2958</v>
      </c>
      <c r="B250" s="866" t="s">
        <v>4135</v>
      </c>
      <c r="C250" s="867" t="s">
        <v>365</v>
      </c>
    </row>
    <row r="251" spans="1:3" ht="14.4" x14ac:dyDescent="0.2">
      <c r="A251" s="866" t="s">
        <v>2959</v>
      </c>
      <c r="B251" s="866" t="s">
        <v>4135</v>
      </c>
      <c r="C251" s="867" t="s">
        <v>366</v>
      </c>
    </row>
    <row r="252" spans="1:3" ht="14.4" x14ac:dyDescent="0.2">
      <c r="A252" s="866" t="s">
        <v>2960</v>
      </c>
      <c r="B252" s="866" t="s">
        <v>4135</v>
      </c>
      <c r="C252" s="867" t="s">
        <v>368</v>
      </c>
    </row>
    <row r="253" spans="1:3" ht="14.4" x14ac:dyDescent="0.2">
      <c r="A253" s="866" t="s">
        <v>2961</v>
      </c>
      <c r="B253" s="866" t="s">
        <v>4135</v>
      </c>
      <c r="C253" s="867" t="s">
        <v>387</v>
      </c>
    </row>
    <row r="254" spans="1:3" ht="14.4" x14ac:dyDescent="0.2">
      <c r="A254" s="866" t="s">
        <v>2962</v>
      </c>
      <c r="B254" s="866" t="s">
        <v>4135</v>
      </c>
      <c r="C254" s="867" t="s">
        <v>371</v>
      </c>
    </row>
    <row r="255" spans="1:3" ht="14.4" x14ac:dyDescent="0.2">
      <c r="A255" s="866" t="s">
        <v>2963</v>
      </c>
      <c r="B255" s="866" t="s">
        <v>4135</v>
      </c>
      <c r="C255" s="867" t="s">
        <v>374</v>
      </c>
    </row>
    <row r="256" spans="1:3" ht="14.4" x14ac:dyDescent="0.2">
      <c r="A256" s="866" t="s">
        <v>2964</v>
      </c>
      <c r="B256" s="866" t="s">
        <v>4135</v>
      </c>
      <c r="C256" s="867" t="s">
        <v>375</v>
      </c>
    </row>
    <row r="257" spans="1:3" ht="14.4" x14ac:dyDescent="0.2">
      <c r="A257" s="866" t="s">
        <v>2965</v>
      </c>
      <c r="B257" s="866" t="s">
        <v>4135</v>
      </c>
      <c r="C257" s="867" t="s">
        <v>376</v>
      </c>
    </row>
    <row r="258" spans="1:3" ht="14.4" x14ac:dyDescent="0.2">
      <c r="A258" s="866" t="s">
        <v>2966</v>
      </c>
      <c r="B258" s="866" t="s">
        <v>4135</v>
      </c>
      <c r="C258" s="867" t="s">
        <v>350</v>
      </c>
    </row>
    <row r="259" spans="1:3" ht="14.4" x14ac:dyDescent="0.2">
      <c r="A259" s="866" t="s">
        <v>2967</v>
      </c>
      <c r="B259" s="866" t="s">
        <v>4135</v>
      </c>
      <c r="C259" s="867" t="s">
        <v>378</v>
      </c>
    </row>
    <row r="260" spans="1:3" ht="14.4" x14ac:dyDescent="0.2">
      <c r="A260" s="866" t="s">
        <v>2968</v>
      </c>
      <c r="B260" s="866" t="s">
        <v>4135</v>
      </c>
      <c r="C260" s="867" t="s">
        <v>380</v>
      </c>
    </row>
    <row r="261" spans="1:3" ht="14.4" x14ac:dyDescent="0.2">
      <c r="A261" s="866" t="s">
        <v>2969</v>
      </c>
      <c r="B261" s="866" t="s">
        <v>4135</v>
      </c>
      <c r="C261" s="867" t="s">
        <v>381</v>
      </c>
    </row>
    <row r="262" spans="1:3" ht="14.4" x14ac:dyDescent="0.2">
      <c r="A262" s="866" t="s">
        <v>2970</v>
      </c>
      <c r="B262" s="866" t="s">
        <v>4135</v>
      </c>
      <c r="C262" s="867" t="s">
        <v>382</v>
      </c>
    </row>
    <row r="263" spans="1:3" ht="14.4" x14ac:dyDescent="0.2">
      <c r="A263" s="866" t="s">
        <v>2971</v>
      </c>
      <c r="B263" s="866" t="s">
        <v>4135</v>
      </c>
      <c r="C263" s="867" t="s">
        <v>385</v>
      </c>
    </row>
    <row r="264" spans="1:3" ht="14.4" x14ac:dyDescent="0.2">
      <c r="A264" s="866" t="s">
        <v>2972</v>
      </c>
      <c r="B264" s="866" t="s">
        <v>4135</v>
      </c>
      <c r="C264" s="867" t="s">
        <v>386</v>
      </c>
    </row>
    <row r="265" spans="1:3" ht="14.4" x14ac:dyDescent="0.2">
      <c r="A265" s="866" t="s">
        <v>2973</v>
      </c>
      <c r="B265" s="866" t="s">
        <v>4135</v>
      </c>
      <c r="C265" s="867" t="s">
        <v>389</v>
      </c>
    </row>
    <row r="266" spans="1:3" ht="14.4" x14ac:dyDescent="0.2">
      <c r="A266" s="866" t="s">
        <v>2974</v>
      </c>
      <c r="B266" s="866" t="s">
        <v>4135</v>
      </c>
      <c r="C266" s="867" t="s">
        <v>294</v>
      </c>
    </row>
    <row r="267" spans="1:3" ht="14.4" x14ac:dyDescent="0.2">
      <c r="A267" s="866" t="s">
        <v>2975</v>
      </c>
      <c r="B267" s="866" t="s">
        <v>4135</v>
      </c>
      <c r="C267" s="867" t="s">
        <v>284</v>
      </c>
    </row>
    <row r="268" spans="1:3" ht="14.4" x14ac:dyDescent="0.2">
      <c r="A268" s="866" t="s">
        <v>2976</v>
      </c>
      <c r="B268" s="866" t="s">
        <v>4135</v>
      </c>
      <c r="C268" s="867" t="s">
        <v>2977</v>
      </c>
    </row>
    <row r="269" spans="1:3" ht="14.4" x14ac:dyDescent="0.2">
      <c r="A269" s="866" t="s">
        <v>2978</v>
      </c>
      <c r="B269" s="866" t="s">
        <v>4135</v>
      </c>
      <c r="C269" s="867" t="s">
        <v>2617</v>
      </c>
    </row>
    <row r="270" spans="1:3" ht="14.4" x14ac:dyDescent="0.2">
      <c r="A270" s="866" t="s">
        <v>2979</v>
      </c>
      <c r="B270" s="866" t="s">
        <v>4135</v>
      </c>
      <c r="C270" s="867" t="s">
        <v>298</v>
      </c>
    </row>
    <row r="271" spans="1:3" ht="14.4" x14ac:dyDescent="0.2">
      <c r="A271" s="866" t="s">
        <v>2980</v>
      </c>
      <c r="B271" s="866" t="s">
        <v>4135</v>
      </c>
      <c r="C271" s="867" t="s">
        <v>277</v>
      </c>
    </row>
    <row r="272" spans="1:3" ht="14.4" x14ac:dyDescent="0.2">
      <c r="A272" s="866" t="s">
        <v>2981</v>
      </c>
      <c r="B272" s="866" t="s">
        <v>4135</v>
      </c>
      <c r="C272" s="867" t="s">
        <v>279</v>
      </c>
    </row>
    <row r="273" spans="1:3" ht="14.4" x14ac:dyDescent="0.2">
      <c r="A273" s="866" t="s">
        <v>2982</v>
      </c>
      <c r="B273" s="866" t="s">
        <v>4135</v>
      </c>
      <c r="C273" s="867" t="s">
        <v>288</v>
      </c>
    </row>
    <row r="274" spans="1:3" ht="14.4" x14ac:dyDescent="0.2">
      <c r="A274" s="866" t="s">
        <v>2983</v>
      </c>
      <c r="B274" s="866" t="s">
        <v>4135</v>
      </c>
      <c r="C274" s="867" t="s">
        <v>293</v>
      </c>
    </row>
    <row r="275" spans="1:3" ht="14.4" x14ac:dyDescent="0.2">
      <c r="A275" s="866" t="s">
        <v>2984</v>
      </c>
      <c r="B275" s="866" t="s">
        <v>4135</v>
      </c>
      <c r="C275" s="867" t="s">
        <v>309</v>
      </c>
    </row>
    <row r="276" spans="1:3" ht="14.4" x14ac:dyDescent="0.2">
      <c r="A276" s="866" t="s">
        <v>2985</v>
      </c>
      <c r="B276" s="866" t="s">
        <v>4135</v>
      </c>
      <c r="C276" s="867" t="s">
        <v>311</v>
      </c>
    </row>
    <row r="277" spans="1:3" ht="14.4" x14ac:dyDescent="0.2">
      <c r="A277" s="866" t="s">
        <v>2986</v>
      </c>
      <c r="B277" s="866" t="s">
        <v>4135</v>
      </c>
      <c r="C277" s="867" t="s">
        <v>323</v>
      </c>
    </row>
    <row r="278" spans="1:3" ht="14.4" x14ac:dyDescent="0.2">
      <c r="A278" s="866" t="s">
        <v>2987</v>
      </c>
      <c r="B278" s="866" t="s">
        <v>4135</v>
      </c>
      <c r="C278" s="867" t="s">
        <v>326</v>
      </c>
    </row>
    <row r="279" spans="1:3" ht="14.4" x14ac:dyDescent="0.2">
      <c r="A279" s="866" t="s">
        <v>2988</v>
      </c>
      <c r="B279" s="866" t="s">
        <v>4135</v>
      </c>
      <c r="C279" s="867" t="s">
        <v>327</v>
      </c>
    </row>
    <row r="280" spans="1:3" ht="14.4" x14ac:dyDescent="0.2">
      <c r="A280" s="866" t="s">
        <v>2989</v>
      </c>
      <c r="B280" s="866" t="s">
        <v>4135</v>
      </c>
      <c r="C280" s="867" t="s">
        <v>337</v>
      </c>
    </row>
    <row r="281" spans="1:3" ht="14.4" x14ac:dyDescent="0.2">
      <c r="A281" s="866" t="s">
        <v>2990</v>
      </c>
      <c r="B281" s="866" t="s">
        <v>4135</v>
      </c>
      <c r="C281" s="867" t="s">
        <v>344</v>
      </c>
    </row>
    <row r="282" spans="1:3" ht="14.4" x14ac:dyDescent="0.2">
      <c r="A282" s="866" t="s">
        <v>2991</v>
      </c>
      <c r="B282" s="866" t="s">
        <v>4135</v>
      </c>
      <c r="C282" s="867" t="s">
        <v>345</v>
      </c>
    </row>
    <row r="283" spans="1:3" ht="14.4" x14ac:dyDescent="0.2">
      <c r="A283" s="866" t="s">
        <v>2992</v>
      </c>
      <c r="B283" s="866" t="s">
        <v>4135</v>
      </c>
      <c r="C283" s="867" t="s">
        <v>348</v>
      </c>
    </row>
    <row r="284" spans="1:3" ht="14.4" x14ac:dyDescent="0.2">
      <c r="A284" s="866" t="s">
        <v>2993</v>
      </c>
      <c r="B284" s="866" t="s">
        <v>4135</v>
      </c>
      <c r="C284" s="867" t="s">
        <v>357</v>
      </c>
    </row>
    <row r="285" spans="1:3" ht="14.4" x14ac:dyDescent="0.2">
      <c r="A285" s="866" t="s">
        <v>2994</v>
      </c>
      <c r="B285" s="866" t="s">
        <v>4135</v>
      </c>
      <c r="C285" s="867" t="s">
        <v>364</v>
      </c>
    </row>
    <row r="286" spans="1:3" ht="14.4" x14ac:dyDescent="0.2">
      <c r="A286" s="866" t="s">
        <v>2995</v>
      </c>
      <c r="B286" s="866" t="s">
        <v>4135</v>
      </c>
      <c r="C286" s="867" t="s">
        <v>377</v>
      </c>
    </row>
    <row r="287" spans="1:3" ht="14.4" x14ac:dyDescent="0.2">
      <c r="A287" s="866" t="s">
        <v>2996</v>
      </c>
      <c r="B287" s="866" t="s">
        <v>4135</v>
      </c>
      <c r="C287" s="867" t="s">
        <v>379</v>
      </c>
    </row>
    <row r="288" spans="1:3" ht="14.4" x14ac:dyDescent="0.2">
      <c r="A288" s="866" t="s">
        <v>2997</v>
      </c>
      <c r="B288" s="866" t="s">
        <v>4135</v>
      </c>
      <c r="C288" s="867" t="s">
        <v>383</v>
      </c>
    </row>
    <row r="289" spans="1:3" ht="14.4" x14ac:dyDescent="0.2">
      <c r="A289" s="866" t="s">
        <v>2998</v>
      </c>
      <c r="B289" s="866" t="s">
        <v>4135</v>
      </c>
      <c r="C289" s="867" t="s">
        <v>388</v>
      </c>
    </row>
    <row r="290" spans="1:3" ht="14.4" x14ac:dyDescent="0.2">
      <c r="A290" s="866" t="s">
        <v>2999</v>
      </c>
      <c r="B290" s="866" t="s">
        <v>4135</v>
      </c>
      <c r="C290" s="867" t="s">
        <v>287</v>
      </c>
    </row>
    <row r="291" spans="1:3" ht="14.4" x14ac:dyDescent="0.2">
      <c r="A291" s="866" t="s">
        <v>3000</v>
      </c>
      <c r="B291" s="866" t="s">
        <v>4135</v>
      </c>
      <c r="C291" s="867" t="s">
        <v>317</v>
      </c>
    </row>
    <row r="292" spans="1:3" ht="14.4" x14ac:dyDescent="0.2">
      <c r="A292" s="866" t="s">
        <v>3001</v>
      </c>
      <c r="B292" s="866" t="s">
        <v>4135</v>
      </c>
      <c r="C292" s="867" t="s">
        <v>369</v>
      </c>
    </row>
    <row r="293" spans="1:3" ht="14.4" x14ac:dyDescent="0.2">
      <c r="A293" s="866" t="s">
        <v>3002</v>
      </c>
      <c r="B293" s="866" t="s">
        <v>4135</v>
      </c>
      <c r="C293" s="867" t="s">
        <v>338</v>
      </c>
    </row>
    <row r="294" spans="1:3" ht="14.4" x14ac:dyDescent="0.2">
      <c r="A294" s="866" t="s">
        <v>3003</v>
      </c>
      <c r="B294" s="866" t="s">
        <v>4135</v>
      </c>
      <c r="C294" s="867" t="s">
        <v>367</v>
      </c>
    </row>
    <row r="295" spans="1:3" ht="14.4" x14ac:dyDescent="0.2">
      <c r="A295" s="866" t="s">
        <v>3004</v>
      </c>
      <c r="B295" s="866" t="s">
        <v>4135</v>
      </c>
      <c r="C295" s="867" t="s">
        <v>291</v>
      </c>
    </row>
    <row r="296" spans="1:3" ht="14.4" x14ac:dyDescent="0.2">
      <c r="A296" s="866" t="s">
        <v>3005</v>
      </c>
      <c r="B296" s="866" t="s">
        <v>4135</v>
      </c>
      <c r="C296" s="867" t="s">
        <v>322</v>
      </c>
    </row>
    <row r="297" spans="1:3" ht="14.4" x14ac:dyDescent="0.2">
      <c r="A297" s="866" t="s">
        <v>3006</v>
      </c>
      <c r="B297" s="866" t="s">
        <v>4135</v>
      </c>
      <c r="C297" s="867" t="s">
        <v>2103</v>
      </c>
    </row>
    <row r="298" spans="1:3" ht="14.4" x14ac:dyDescent="0.2">
      <c r="A298" s="866" t="s">
        <v>3007</v>
      </c>
      <c r="B298" s="866" t="s">
        <v>4135</v>
      </c>
      <c r="C298" s="867" t="s">
        <v>282</v>
      </c>
    </row>
    <row r="299" spans="1:3" ht="14.4" x14ac:dyDescent="0.2">
      <c r="A299" s="866" t="s">
        <v>3008</v>
      </c>
      <c r="B299" s="866" t="s">
        <v>4135</v>
      </c>
      <c r="C299" s="867" t="s">
        <v>352</v>
      </c>
    </row>
    <row r="300" spans="1:3" ht="14.4" x14ac:dyDescent="0.2">
      <c r="A300" s="866" t="s">
        <v>3009</v>
      </c>
      <c r="B300" s="866" t="s">
        <v>4135</v>
      </c>
      <c r="C300" s="867" t="s">
        <v>694</v>
      </c>
    </row>
    <row r="301" spans="1:3" ht="14.4" x14ac:dyDescent="0.2">
      <c r="A301" s="866" t="s">
        <v>3010</v>
      </c>
      <c r="B301" s="866" t="s">
        <v>4135</v>
      </c>
      <c r="C301" s="867" t="s">
        <v>692</v>
      </c>
    </row>
    <row r="302" spans="1:3" ht="14.4" x14ac:dyDescent="0.2">
      <c r="A302" s="866" t="s">
        <v>3011</v>
      </c>
      <c r="B302" s="866" t="s">
        <v>4135</v>
      </c>
      <c r="C302" s="867" t="s">
        <v>308</v>
      </c>
    </row>
    <row r="303" spans="1:3" ht="14.4" x14ac:dyDescent="0.2">
      <c r="A303" s="866" t="s">
        <v>3012</v>
      </c>
      <c r="B303" s="866" t="s">
        <v>4135</v>
      </c>
      <c r="C303" s="867" t="s">
        <v>333</v>
      </c>
    </row>
    <row r="304" spans="1:3" ht="14.4" x14ac:dyDescent="0.2">
      <c r="A304" s="866" t="s">
        <v>3013</v>
      </c>
      <c r="B304" s="866" t="s">
        <v>4135</v>
      </c>
      <c r="C304" s="867" t="s">
        <v>346</v>
      </c>
    </row>
    <row r="305" spans="1:3" ht="14.4" x14ac:dyDescent="0.2">
      <c r="A305" s="866" t="s">
        <v>3014</v>
      </c>
      <c r="B305" s="866" t="s">
        <v>4135</v>
      </c>
      <c r="C305" s="867" t="s">
        <v>693</v>
      </c>
    </row>
    <row r="306" spans="1:3" ht="14.4" x14ac:dyDescent="0.2">
      <c r="A306" s="866" t="s">
        <v>3015</v>
      </c>
      <c r="B306" s="866" t="s">
        <v>4135</v>
      </c>
      <c r="C306" s="867" t="s">
        <v>289</v>
      </c>
    </row>
    <row r="307" spans="1:3" ht="14.4" x14ac:dyDescent="0.2">
      <c r="A307" s="866" t="s">
        <v>3016</v>
      </c>
      <c r="B307" s="866" t="s">
        <v>4135</v>
      </c>
      <c r="C307" s="867" t="s">
        <v>372</v>
      </c>
    </row>
    <row r="308" spans="1:3" ht="14.4" x14ac:dyDescent="0.2">
      <c r="A308" s="866" t="s">
        <v>3017</v>
      </c>
      <c r="B308" s="866" t="s">
        <v>4135</v>
      </c>
      <c r="C308" s="867" t="s">
        <v>281</v>
      </c>
    </row>
    <row r="309" spans="1:3" ht="14.4" x14ac:dyDescent="0.2">
      <c r="A309" s="866" t="s">
        <v>3018</v>
      </c>
      <c r="B309" s="866" t="s">
        <v>4135</v>
      </c>
      <c r="C309" s="867" t="s">
        <v>353</v>
      </c>
    </row>
    <row r="310" spans="1:3" ht="14.4" x14ac:dyDescent="0.2">
      <c r="A310" s="866" t="s">
        <v>3019</v>
      </c>
      <c r="B310" s="866" t="s">
        <v>4135</v>
      </c>
      <c r="C310" s="867" t="s">
        <v>370</v>
      </c>
    </row>
    <row r="311" spans="1:3" ht="14.4" x14ac:dyDescent="0.2">
      <c r="A311" s="866" t="s">
        <v>3020</v>
      </c>
      <c r="B311" s="866" t="s">
        <v>4135</v>
      </c>
      <c r="C311" s="867" t="s">
        <v>2356</v>
      </c>
    </row>
    <row r="312" spans="1:3" ht="14.4" x14ac:dyDescent="0.2">
      <c r="A312" s="866" t="s">
        <v>3021</v>
      </c>
      <c r="B312" s="866" t="s">
        <v>4135</v>
      </c>
      <c r="C312" s="867" t="s">
        <v>296</v>
      </c>
    </row>
    <row r="313" spans="1:3" ht="14.4" x14ac:dyDescent="0.2">
      <c r="A313" s="866" t="s">
        <v>3022</v>
      </c>
      <c r="B313" s="866" t="s">
        <v>4135</v>
      </c>
      <c r="C313" s="867" t="s">
        <v>331</v>
      </c>
    </row>
    <row r="314" spans="1:3" ht="14.4" x14ac:dyDescent="0.2">
      <c r="A314" s="866" t="s">
        <v>3023</v>
      </c>
      <c r="B314" s="866" t="s">
        <v>4135</v>
      </c>
      <c r="C314" s="867" t="s">
        <v>339</v>
      </c>
    </row>
    <row r="315" spans="1:3" ht="14.4" x14ac:dyDescent="0.2">
      <c r="A315" s="866" t="s">
        <v>3024</v>
      </c>
      <c r="B315" s="866" t="s">
        <v>4135</v>
      </c>
      <c r="C315" s="867" t="s">
        <v>397</v>
      </c>
    </row>
    <row r="316" spans="1:3" ht="14.4" x14ac:dyDescent="0.2">
      <c r="A316" s="866" t="s">
        <v>3025</v>
      </c>
      <c r="B316" s="866" t="s">
        <v>4135</v>
      </c>
      <c r="C316" s="867" t="s">
        <v>2549</v>
      </c>
    </row>
    <row r="317" spans="1:3" ht="14.4" x14ac:dyDescent="0.2">
      <c r="A317" s="866" t="s">
        <v>3026</v>
      </c>
      <c r="B317" s="866" t="s">
        <v>4135</v>
      </c>
      <c r="C317" s="867" t="s">
        <v>2616</v>
      </c>
    </row>
    <row r="318" spans="1:3" ht="14.4" x14ac:dyDescent="0.2">
      <c r="A318" s="866" t="s">
        <v>3027</v>
      </c>
      <c r="B318" s="866" t="s">
        <v>4135</v>
      </c>
      <c r="C318" s="867" t="s">
        <v>299</v>
      </c>
    </row>
    <row r="319" spans="1:3" ht="14.4" x14ac:dyDescent="0.2">
      <c r="A319" s="866" t="s">
        <v>3028</v>
      </c>
      <c r="B319" s="866" t="s">
        <v>4135</v>
      </c>
      <c r="C319" s="867" t="s">
        <v>3729</v>
      </c>
    </row>
    <row r="320" spans="1:3" ht="14.4" x14ac:dyDescent="0.2">
      <c r="A320" s="866" t="s">
        <v>3029</v>
      </c>
      <c r="B320" s="866" t="s">
        <v>4135</v>
      </c>
      <c r="C320" s="867" t="s">
        <v>328</v>
      </c>
    </row>
    <row r="321" spans="1:3" ht="14.4" x14ac:dyDescent="0.2">
      <c r="A321" s="866" t="s">
        <v>3030</v>
      </c>
      <c r="B321" s="866" t="s">
        <v>4088</v>
      </c>
      <c r="C321" s="867" t="s">
        <v>34</v>
      </c>
    </row>
    <row r="322" spans="1:3" ht="14.4" x14ac:dyDescent="0.2">
      <c r="A322" s="866" t="s">
        <v>3031</v>
      </c>
      <c r="B322" s="866" t="s">
        <v>4088</v>
      </c>
      <c r="C322" s="867" t="s">
        <v>85</v>
      </c>
    </row>
    <row r="323" spans="1:3" ht="14.4" x14ac:dyDescent="0.2">
      <c r="A323" s="866" t="s">
        <v>3032</v>
      </c>
      <c r="B323" s="866" t="s">
        <v>4112</v>
      </c>
      <c r="C323" s="867" t="s">
        <v>110</v>
      </c>
    </row>
    <row r="324" spans="1:3" ht="14.4" x14ac:dyDescent="0.2">
      <c r="A324" s="866" t="s">
        <v>3033</v>
      </c>
      <c r="B324" s="866" t="s">
        <v>4112</v>
      </c>
      <c r="C324" s="867" t="s">
        <v>109</v>
      </c>
    </row>
    <row r="325" spans="1:3" ht="14.4" x14ac:dyDescent="0.2">
      <c r="A325" s="866" t="s">
        <v>3730</v>
      </c>
      <c r="B325" s="866" t="s">
        <v>4112</v>
      </c>
      <c r="C325" s="867" t="s">
        <v>3731</v>
      </c>
    </row>
    <row r="326" spans="1:3" ht="14.4" x14ac:dyDescent="0.2">
      <c r="A326" s="866" t="s">
        <v>3034</v>
      </c>
      <c r="B326" s="866" t="s">
        <v>4135</v>
      </c>
      <c r="C326" s="867" t="s">
        <v>402</v>
      </c>
    </row>
    <row r="327" spans="1:3" ht="14.4" x14ac:dyDescent="0.2">
      <c r="A327" s="866" t="s">
        <v>3035</v>
      </c>
      <c r="B327" s="866" t="s">
        <v>4135</v>
      </c>
      <c r="C327" s="867" t="s">
        <v>391</v>
      </c>
    </row>
    <row r="328" spans="1:3" ht="14.4" x14ac:dyDescent="0.2">
      <c r="A328" s="866" t="s">
        <v>3036</v>
      </c>
      <c r="B328" s="866" t="s">
        <v>4135</v>
      </c>
      <c r="C328" s="867" t="s">
        <v>395</v>
      </c>
    </row>
    <row r="329" spans="1:3" ht="14.4" x14ac:dyDescent="0.2">
      <c r="A329" s="866" t="s">
        <v>3037</v>
      </c>
      <c r="B329" s="866" t="s">
        <v>4135</v>
      </c>
      <c r="C329" s="867" t="s">
        <v>405</v>
      </c>
    </row>
    <row r="330" spans="1:3" ht="14.4" x14ac:dyDescent="0.2">
      <c r="A330" s="866" t="s">
        <v>3038</v>
      </c>
      <c r="B330" s="866" t="s">
        <v>4135</v>
      </c>
      <c r="C330" s="867" t="s">
        <v>409</v>
      </c>
    </row>
    <row r="331" spans="1:3" ht="14.4" x14ac:dyDescent="0.2">
      <c r="A331" s="866" t="s">
        <v>3039</v>
      </c>
      <c r="B331" s="866" t="s">
        <v>4135</v>
      </c>
      <c r="C331" s="867" t="s">
        <v>411</v>
      </c>
    </row>
    <row r="332" spans="1:3" ht="14.4" x14ac:dyDescent="0.2">
      <c r="A332" s="866" t="s">
        <v>3040</v>
      </c>
      <c r="B332" s="866" t="s">
        <v>4135</v>
      </c>
      <c r="C332" s="867" t="s">
        <v>410</v>
      </c>
    </row>
    <row r="333" spans="1:3" ht="14.4" x14ac:dyDescent="0.2">
      <c r="A333" s="866" t="s">
        <v>3041</v>
      </c>
      <c r="B333" s="866" t="s">
        <v>4135</v>
      </c>
      <c r="C333" s="867" t="s">
        <v>400</v>
      </c>
    </row>
    <row r="334" spans="1:3" ht="14.4" x14ac:dyDescent="0.2">
      <c r="A334" s="866" t="s">
        <v>3042</v>
      </c>
      <c r="B334" s="866" t="s">
        <v>4135</v>
      </c>
      <c r="C334" s="867" t="s">
        <v>413</v>
      </c>
    </row>
    <row r="335" spans="1:3" ht="14.4" x14ac:dyDescent="0.2">
      <c r="A335" s="866" t="s">
        <v>3043</v>
      </c>
      <c r="B335" s="866" t="s">
        <v>4135</v>
      </c>
      <c r="C335" s="867" t="s">
        <v>390</v>
      </c>
    </row>
    <row r="336" spans="1:3" ht="14.4" x14ac:dyDescent="0.2">
      <c r="A336" s="866" t="s">
        <v>3044</v>
      </c>
      <c r="B336" s="866" t="s">
        <v>4135</v>
      </c>
      <c r="C336" s="867" t="s">
        <v>393</v>
      </c>
    </row>
    <row r="337" spans="1:3" ht="14.4" x14ac:dyDescent="0.2">
      <c r="A337" s="866" t="s">
        <v>3045</v>
      </c>
      <c r="B337" s="866" t="s">
        <v>4135</v>
      </c>
      <c r="C337" s="867" t="s">
        <v>394</v>
      </c>
    </row>
    <row r="338" spans="1:3" ht="14.4" x14ac:dyDescent="0.2">
      <c r="A338" s="866" t="s">
        <v>3046</v>
      </c>
      <c r="B338" s="866" t="s">
        <v>4135</v>
      </c>
      <c r="C338" s="867" t="s">
        <v>399</v>
      </c>
    </row>
    <row r="339" spans="1:3" ht="14.4" x14ac:dyDescent="0.2">
      <c r="A339" s="866" t="s">
        <v>3047</v>
      </c>
      <c r="B339" s="866" t="s">
        <v>4135</v>
      </c>
      <c r="C339" s="867" t="s">
        <v>396</v>
      </c>
    </row>
    <row r="340" spans="1:3" ht="14.4" x14ac:dyDescent="0.2">
      <c r="A340" s="866" t="s">
        <v>3048</v>
      </c>
      <c r="B340" s="866" t="s">
        <v>4135</v>
      </c>
      <c r="C340" s="867" t="s">
        <v>404</v>
      </c>
    </row>
    <row r="341" spans="1:3" ht="14.4" x14ac:dyDescent="0.2">
      <c r="A341" s="866" t="s">
        <v>3049</v>
      </c>
      <c r="B341" s="866" t="s">
        <v>4135</v>
      </c>
      <c r="C341" s="867" t="s">
        <v>403</v>
      </c>
    </row>
    <row r="342" spans="1:3" ht="14.4" x14ac:dyDescent="0.2">
      <c r="A342" s="866" t="s">
        <v>3050</v>
      </c>
      <c r="B342" s="866" t="s">
        <v>4135</v>
      </c>
      <c r="C342" s="867" t="s">
        <v>392</v>
      </c>
    </row>
    <row r="343" spans="1:3" ht="14.4" x14ac:dyDescent="0.2">
      <c r="A343" s="866" t="s">
        <v>3051</v>
      </c>
      <c r="B343" s="866" t="s">
        <v>4135</v>
      </c>
      <c r="C343" s="867" t="s">
        <v>401</v>
      </c>
    </row>
    <row r="344" spans="1:3" ht="14.4" x14ac:dyDescent="0.2">
      <c r="A344" s="866" t="s">
        <v>3052</v>
      </c>
      <c r="B344" s="866" t="s">
        <v>4135</v>
      </c>
      <c r="C344" s="867" t="s">
        <v>407</v>
      </c>
    </row>
    <row r="345" spans="1:3" ht="14.4" x14ac:dyDescent="0.2">
      <c r="A345" s="866" t="s">
        <v>3053</v>
      </c>
      <c r="B345" s="866" t="s">
        <v>4135</v>
      </c>
      <c r="C345" s="867" t="s">
        <v>408</v>
      </c>
    </row>
    <row r="346" spans="1:3" ht="14.4" x14ac:dyDescent="0.2">
      <c r="A346" s="866" t="s">
        <v>3054</v>
      </c>
      <c r="B346" s="866" t="s">
        <v>4135</v>
      </c>
      <c r="C346" s="867" t="s">
        <v>398</v>
      </c>
    </row>
    <row r="347" spans="1:3" ht="14.4" x14ac:dyDescent="0.2">
      <c r="A347" s="866" t="s">
        <v>3055</v>
      </c>
      <c r="B347" s="866" t="s">
        <v>4135</v>
      </c>
      <c r="C347" s="867" t="s">
        <v>406</v>
      </c>
    </row>
    <row r="348" spans="1:3" ht="14.4" x14ac:dyDescent="0.2">
      <c r="A348" s="866" t="s">
        <v>3056</v>
      </c>
      <c r="B348" s="866" t="s">
        <v>4135</v>
      </c>
      <c r="C348" s="867" t="s">
        <v>412</v>
      </c>
    </row>
    <row r="349" spans="1:3" ht="14.4" x14ac:dyDescent="0.2">
      <c r="A349" s="866" t="s">
        <v>3057</v>
      </c>
      <c r="B349" s="866" t="s">
        <v>4135</v>
      </c>
      <c r="C349" s="867" t="s">
        <v>2619</v>
      </c>
    </row>
    <row r="350" spans="1:3" ht="14.4" x14ac:dyDescent="0.2">
      <c r="A350" s="866" t="s">
        <v>3058</v>
      </c>
      <c r="B350" s="866" t="s">
        <v>4135</v>
      </c>
      <c r="C350" s="867" t="s">
        <v>2431</v>
      </c>
    </row>
    <row r="351" spans="1:3" s="563" customFormat="1" x14ac:dyDescent="0.2">
      <c r="A351" s="866" t="s">
        <v>3059</v>
      </c>
      <c r="B351" s="866" t="s">
        <v>4135</v>
      </c>
      <c r="C351" s="867" t="s">
        <v>2618</v>
      </c>
    </row>
    <row r="352" spans="1:3" ht="14.4" x14ac:dyDescent="0.2">
      <c r="A352" s="866" t="s">
        <v>3060</v>
      </c>
      <c r="B352" s="866" t="s">
        <v>4135</v>
      </c>
      <c r="C352" s="867" t="s">
        <v>5149</v>
      </c>
    </row>
    <row r="353" spans="1:3" ht="14.4" x14ac:dyDescent="0.2">
      <c r="A353" s="866" t="s">
        <v>3061</v>
      </c>
      <c r="B353" s="866" t="s">
        <v>4088</v>
      </c>
      <c r="C353" s="867" t="s">
        <v>35</v>
      </c>
    </row>
    <row r="354" spans="1:3" ht="14.4" x14ac:dyDescent="0.2">
      <c r="A354" s="866" t="s">
        <v>3062</v>
      </c>
      <c r="B354" s="866" t="s">
        <v>4088</v>
      </c>
      <c r="C354" s="867" t="s">
        <v>36</v>
      </c>
    </row>
    <row r="355" spans="1:3" ht="14.4" x14ac:dyDescent="0.2">
      <c r="A355" s="866" t="s">
        <v>3063</v>
      </c>
      <c r="B355" s="866" t="s">
        <v>4088</v>
      </c>
      <c r="C355" s="867" t="s">
        <v>37</v>
      </c>
    </row>
    <row r="356" spans="1:3" ht="14.4" x14ac:dyDescent="0.2">
      <c r="A356" s="866" t="s">
        <v>3064</v>
      </c>
      <c r="B356" s="866" t="s">
        <v>4112</v>
      </c>
      <c r="C356" s="867" t="s">
        <v>113</v>
      </c>
    </row>
    <row r="357" spans="1:3" ht="14.4" x14ac:dyDescent="0.2">
      <c r="A357" s="866" t="s">
        <v>3065</v>
      </c>
      <c r="B357" s="866" t="s">
        <v>4112</v>
      </c>
      <c r="C357" s="867" t="s">
        <v>112</v>
      </c>
    </row>
    <row r="358" spans="1:3" ht="14.4" x14ac:dyDescent="0.2">
      <c r="A358" s="866" t="s">
        <v>3066</v>
      </c>
      <c r="B358" s="866" t="s">
        <v>4112</v>
      </c>
      <c r="C358" s="867" t="s">
        <v>111</v>
      </c>
    </row>
    <row r="359" spans="1:3" ht="14.4" x14ac:dyDescent="0.2">
      <c r="A359" s="866" t="s">
        <v>3067</v>
      </c>
      <c r="B359" s="866" t="s">
        <v>4112</v>
      </c>
      <c r="C359" s="867" t="s">
        <v>3068</v>
      </c>
    </row>
    <row r="360" spans="1:3" ht="14.4" x14ac:dyDescent="0.2">
      <c r="A360" s="866" t="s">
        <v>3069</v>
      </c>
      <c r="B360" s="866" t="s">
        <v>4135</v>
      </c>
      <c r="C360" s="867" t="s">
        <v>417</v>
      </c>
    </row>
    <row r="361" spans="1:3" ht="14.4" x14ac:dyDescent="0.2">
      <c r="A361" s="866" t="s">
        <v>3070</v>
      </c>
      <c r="B361" s="866" t="s">
        <v>4135</v>
      </c>
      <c r="C361" s="867" t="s">
        <v>418</v>
      </c>
    </row>
    <row r="362" spans="1:3" ht="14.4" x14ac:dyDescent="0.2">
      <c r="A362" s="866" t="s">
        <v>3071</v>
      </c>
      <c r="B362" s="866" t="s">
        <v>4135</v>
      </c>
      <c r="C362" s="867" t="s">
        <v>423</v>
      </c>
    </row>
    <row r="363" spans="1:3" ht="14.4" x14ac:dyDescent="0.2">
      <c r="A363" s="866" t="s">
        <v>3072</v>
      </c>
      <c r="B363" s="866" t="s">
        <v>4135</v>
      </c>
      <c r="C363" s="867" t="s">
        <v>420</v>
      </c>
    </row>
    <row r="364" spans="1:3" ht="14.4" x14ac:dyDescent="0.2">
      <c r="A364" s="866" t="s">
        <v>3073</v>
      </c>
      <c r="B364" s="866" t="s">
        <v>4135</v>
      </c>
      <c r="C364" s="867" t="s">
        <v>419</v>
      </c>
    </row>
    <row r="365" spans="1:3" ht="14.4" x14ac:dyDescent="0.2">
      <c r="A365" s="866" t="s">
        <v>3074</v>
      </c>
      <c r="B365" s="866" t="s">
        <v>4135</v>
      </c>
      <c r="C365" s="867" t="s">
        <v>421</v>
      </c>
    </row>
    <row r="366" spans="1:3" ht="14.4" x14ac:dyDescent="0.2">
      <c r="A366" s="866" t="s">
        <v>3075</v>
      </c>
      <c r="B366" s="866" t="s">
        <v>4135</v>
      </c>
      <c r="C366" s="867" t="s">
        <v>414</v>
      </c>
    </row>
    <row r="367" spans="1:3" ht="14.4" x14ac:dyDescent="0.2">
      <c r="A367" s="866" t="s">
        <v>3076</v>
      </c>
      <c r="B367" s="866" t="s">
        <v>4135</v>
      </c>
      <c r="C367" s="867" t="s">
        <v>424</v>
      </c>
    </row>
    <row r="368" spans="1:3" ht="14.4" x14ac:dyDescent="0.2">
      <c r="A368" s="866" t="s">
        <v>3077</v>
      </c>
      <c r="B368" s="866" t="s">
        <v>4135</v>
      </c>
      <c r="C368" s="867" t="s">
        <v>415</v>
      </c>
    </row>
    <row r="369" spans="1:3" ht="14.4" x14ac:dyDescent="0.2">
      <c r="A369" s="866" t="s">
        <v>3078</v>
      </c>
      <c r="B369" s="866" t="s">
        <v>4135</v>
      </c>
      <c r="C369" s="867" t="s">
        <v>422</v>
      </c>
    </row>
    <row r="370" spans="1:3" ht="14.4" x14ac:dyDescent="0.2">
      <c r="A370" s="866" t="s">
        <v>3079</v>
      </c>
      <c r="B370" s="866" t="s">
        <v>4135</v>
      </c>
      <c r="C370" s="867" t="s">
        <v>416</v>
      </c>
    </row>
    <row r="371" spans="1:3" ht="14.4" x14ac:dyDescent="0.2">
      <c r="A371" s="866" t="s">
        <v>3080</v>
      </c>
      <c r="B371" s="866" t="s">
        <v>4135</v>
      </c>
      <c r="C371" s="867" t="s">
        <v>425</v>
      </c>
    </row>
    <row r="372" spans="1:3" ht="14.4" x14ac:dyDescent="0.2">
      <c r="A372" s="866" t="s">
        <v>3081</v>
      </c>
      <c r="B372" s="866" t="s">
        <v>4135</v>
      </c>
      <c r="C372" s="867" t="s">
        <v>2621</v>
      </c>
    </row>
    <row r="373" spans="1:3" ht="14.4" x14ac:dyDescent="0.2">
      <c r="A373" s="866" t="s">
        <v>3082</v>
      </c>
      <c r="B373" s="866" t="s">
        <v>4135</v>
      </c>
      <c r="C373" s="867" t="s">
        <v>2620</v>
      </c>
    </row>
    <row r="374" spans="1:3" ht="14.4" x14ac:dyDescent="0.2">
      <c r="A374" s="866" t="s">
        <v>3083</v>
      </c>
      <c r="B374" s="866" t="s">
        <v>4088</v>
      </c>
      <c r="C374" s="867" t="s">
        <v>38</v>
      </c>
    </row>
    <row r="375" spans="1:3" ht="14.4" x14ac:dyDescent="0.2">
      <c r="A375" s="866" t="s">
        <v>3084</v>
      </c>
      <c r="B375" s="866" t="s">
        <v>4112</v>
      </c>
      <c r="C375" s="867" t="s">
        <v>114</v>
      </c>
    </row>
    <row r="376" spans="1:3" ht="14.4" x14ac:dyDescent="0.2">
      <c r="A376" s="866" t="s">
        <v>3085</v>
      </c>
      <c r="B376" s="866" t="s">
        <v>4135</v>
      </c>
      <c r="C376" s="867" t="s">
        <v>426</v>
      </c>
    </row>
    <row r="377" spans="1:3" ht="14.4" x14ac:dyDescent="0.2">
      <c r="A377" s="866" t="s">
        <v>3086</v>
      </c>
      <c r="B377" s="866" t="s">
        <v>4135</v>
      </c>
      <c r="C377" s="867" t="s">
        <v>428</v>
      </c>
    </row>
    <row r="378" spans="1:3" ht="14.4" x14ac:dyDescent="0.2">
      <c r="A378" s="866" t="s">
        <v>3087</v>
      </c>
      <c r="B378" s="866" t="s">
        <v>4135</v>
      </c>
      <c r="C378" s="867" t="s">
        <v>427</v>
      </c>
    </row>
    <row r="379" spans="1:3" ht="14.4" x14ac:dyDescent="0.2">
      <c r="A379" s="866" t="s">
        <v>3088</v>
      </c>
      <c r="B379" s="866" t="s">
        <v>4088</v>
      </c>
      <c r="C379" s="867" t="s">
        <v>39</v>
      </c>
    </row>
    <row r="380" spans="1:3" ht="14.4" x14ac:dyDescent="0.2">
      <c r="A380" s="866" t="s">
        <v>3089</v>
      </c>
      <c r="B380" s="866" t="s">
        <v>4088</v>
      </c>
      <c r="C380" s="867" t="s">
        <v>86</v>
      </c>
    </row>
    <row r="381" spans="1:3" ht="14.4" x14ac:dyDescent="0.2">
      <c r="A381" s="866" t="s">
        <v>3090</v>
      </c>
      <c r="B381" s="866" t="s">
        <v>4112</v>
      </c>
      <c r="C381" s="867" t="s">
        <v>2600</v>
      </c>
    </row>
    <row r="382" spans="1:3" ht="14.4" x14ac:dyDescent="0.2">
      <c r="A382" s="866" t="s">
        <v>3091</v>
      </c>
      <c r="B382" s="866" t="s">
        <v>4112</v>
      </c>
      <c r="C382" s="867" t="s">
        <v>115</v>
      </c>
    </row>
    <row r="383" spans="1:3" ht="14.4" x14ac:dyDescent="0.2">
      <c r="A383" s="866" t="s">
        <v>3092</v>
      </c>
      <c r="B383" s="866" t="s">
        <v>4112</v>
      </c>
      <c r="C383" s="867" t="s">
        <v>117</v>
      </c>
    </row>
    <row r="384" spans="1:3" ht="14.4" x14ac:dyDescent="0.2">
      <c r="A384" s="866" t="s">
        <v>3093</v>
      </c>
      <c r="B384" s="866" t="s">
        <v>4112</v>
      </c>
      <c r="C384" s="867" t="s">
        <v>116</v>
      </c>
    </row>
    <row r="385" spans="1:3" ht="14.4" x14ac:dyDescent="0.2">
      <c r="A385" s="866" t="s">
        <v>3094</v>
      </c>
      <c r="B385" s="866" t="s">
        <v>4135</v>
      </c>
      <c r="C385" s="867" t="s">
        <v>432</v>
      </c>
    </row>
    <row r="386" spans="1:3" ht="14.4" x14ac:dyDescent="0.2">
      <c r="A386" s="866" t="s">
        <v>3095</v>
      </c>
      <c r="B386" s="866" t="s">
        <v>4135</v>
      </c>
      <c r="C386" s="867" t="s">
        <v>431</v>
      </c>
    </row>
    <row r="387" spans="1:3" ht="14.4" x14ac:dyDescent="0.2">
      <c r="A387" s="866" t="s">
        <v>3096</v>
      </c>
      <c r="B387" s="866" t="s">
        <v>4135</v>
      </c>
      <c r="C387" s="867" t="s">
        <v>429</v>
      </c>
    </row>
    <row r="388" spans="1:3" ht="14.4" x14ac:dyDescent="0.2">
      <c r="A388" s="866" t="s">
        <v>3097</v>
      </c>
      <c r="B388" s="866" t="s">
        <v>4135</v>
      </c>
      <c r="C388" s="867" t="s">
        <v>434</v>
      </c>
    </row>
    <row r="389" spans="1:3" ht="14.4" x14ac:dyDescent="0.2">
      <c r="A389" s="866" t="s">
        <v>3098</v>
      </c>
      <c r="B389" s="866" t="s">
        <v>4135</v>
      </c>
      <c r="C389" s="867" t="s">
        <v>430</v>
      </c>
    </row>
    <row r="390" spans="1:3" ht="14.4" x14ac:dyDescent="0.2">
      <c r="A390" s="866" t="s">
        <v>3099</v>
      </c>
      <c r="B390" s="866" t="s">
        <v>4135</v>
      </c>
      <c r="C390" s="867" t="s">
        <v>433</v>
      </c>
    </row>
    <row r="391" spans="1:3" ht="14.4" x14ac:dyDescent="0.2">
      <c r="A391" s="866" t="s">
        <v>3100</v>
      </c>
      <c r="B391" s="866" t="s">
        <v>4135</v>
      </c>
      <c r="C391" s="867" t="s">
        <v>435</v>
      </c>
    </row>
    <row r="392" spans="1:3" ht="14.4" x14ac:dyDescent="0.2">
      <c r="A392" s="866" t="s">
        <v>3101</v>
      </c>
      <c r="B392" s="866" t="s">
        <v>4088</v>
      </c>
      <c r="C392" s="867" t="s">
        <v>40</v>
      </c>
    </row>
    <row r="393" spans="1:3" ht="14.4" x14ac:dyDescent="0.2">
      <c r="A393" s="866" t="s">
        <v>3102</v>
      </c>
      <c r="B393" s="866" t="s">
        <v>4112</v>
      </c>
      <c r="C393" s="867" t="s">
        <v>118</v>
      </c>
    </row>
    <row r="394" spans="1:3" ht="14.4" x14ac:dyDescent="0.2">
      <c r="A394" s="866" t="s">
        <v>3103</v>
      </c>
      <c r="B394" s="866" t="s">
        <v>4112</v>
      </c>
      <c r="C394" s="867" t="s">
        <v>2601</v>
      </c>
    </row>
    <row r="395" spans="1:3" ht="14.4" x14ac:dyDescent="0.2">
      <c r="A395" s="866" t="s">
        <v>3104</v>
      </c>
      <c r="B395" s="866" t="s">
        <v>4135</v>
      </c>
      <c r="C395" s="867" t="s">
        <v>437</v>
      </c>
    </row>
    <row r="396" spans="1:3" ht="14.4" x14ac:dyDescent="0.2">
      <c r="A396" s="866" t="s">
        <v>3105</v>
      </c>
      <c r="B396" s="866" t="s">
        <v>4135</v>
      </c>
      <c r="C396" s="867" t="s">
        <v>436</v>
      </c>
    </row>
    <row r="397" spans="1:3" ht="14.4" x14ac:dyDescent="0.2">
      <c r="A397" s="866" t="s">
        <v>3106</v>
      </c>
      <c r="B397" s="866" t="s">
        <v>4135</v>
      </c>
      <c r="C397" s="867" t="s">
        <v>2622</v>
      </c>
    </row>
    <row r="398" spans="1:3" ht="14.4" x14ac:dyDescent="0.2">
      <c r="A398" s="866" t="s">
        <v>3107</v>
      </c>
      <c r="B398" s="866" t="s">
        <v>4088</v>
      </c>
      <c r="C398" s="867" t="s">
        <v>41</v>
      </c>
    </row>
    <row r="399" spans="1:3" ht="14.4" x14ac:dyDescent="0.2">
      <c r="A399" s="866" t="s">
        <v>3108</v>
      </c>
      <c r="B399" s="866" t="s">
        <v>4112</v>
      </c>
      <c r="C399" s="867" t="s">
        <v>119</v>
      </c>
    </row>
    <row r="400" spans="1:3" ht="14.4" x14ac:dyDescent="0.2">
      <c r="A400" s="866" t="s">
        <v>3109</v>
      </c>
      <c r="B400" s="866" t="s">
        <v>4112</v>
      </c>
      <c r="C400" s="867" t="s">
        <v>120</v>
      </c>
    </row>
    <row r="401" spans="1:3" ht="14.4" x14ac:dyDescent="0.2">
      <c r="A401" s="866" t="s">
        <v>3110</v>
      </c>
      <c r="B401" s="866" t="s">
        <v>4135</v>
      </c>
      <c r="C401" s="867" t="s">
        <v>441</v>
      </c>
    </row>
    <row r="402" spans="1:3" ht="14.4" x14ac:dyDescent="0.2">
      <c r="A402" s="866" t="s">
        <v>3111</v>
      </c>
      <c r="B402" s="866" t="s">
        <v>4135</v>
      </c>
      <c r="C402" s="867" t="s">
        <v>439</v>
      </c>
    </row>
    <row r="403" spans="1:3" ht="14.4" x14ac:dyDescent="0.2">
      <c r="A403" s="866" t="s">
        <v>3112</v>
      </c>
      <c r="B403" s="866" t="s">
        <v>4135</v>
      </c>
      <c r="C403" s="867" t="s">
        <v>440</v>
      </c>
    </row>
    <row r="404" spans="1:3" ht="14.4" x14ac:dyDescent="0.2">
      <c r="A404" s="866" t="s">
        <v>3113</v>
      </c>
      <c r="B404" s="866" t="s">
        <v>4135</v>
      </c>
      <c r="C404" s="867" t="s">
        <v>438</v>
      </c>
    </row>
    <row r="405" spans="1:3" ht="14.4" x14ac:dyDescent="0.2">
      <c r="A405" s="866" t="s">
        <v>3114</v>
      </c>
      <c r="B405" s="866" t="s">
        <v>4088</v>
      </c>
      <c r="C405" s="867" t="s">
        <v>42</v>
      </c>
    </row>
    <row r="406" spans="1:3" ht="14.4" x14ac:dyDescent="0.2">
      <c r="A406" s="866" t="s">
        <v>3115</v>
      </c>
      <c r="B406" s="866" t="s">
        <v>4112</v>
      </c>
      <c r="C406" s="867" t="s">
        <v>2656</v>
      </c>
    </row>
    <row r="407" spans="1:3" ht="14.4" x14ac:dyDescent="0.2">
      <c r="A407" s="866" t="s">
        <v>3116</v>
      </c>
      <c r="B407" s="866" t="s">
        <v>4112</v>
      </c>
      <c r="C407" s="867" t="s">
        <v>2602</v>
      </c>
    </row>
    <row r="408" spans="1:3" ht="14.4" x14ac:dyDescent="0.2">
      <c r="A408" s="866" t="s">
        <v>3117</v>
      </c>
      <c r="B408" s="866" t="s">
        <v>4112</v>
      </c>
      <c r="C408" s="867" t="s">
        <v>121</v>
      </c>
    </row>
    <row r="409" spans="1:3" ht="14.4" x14ac:dyDescent="0.2">
      <c r="A409" s="866" t="s">
        <v>3118</v>
      </c>
      <c r="B409" s="866" t="s">
        <v>4112</v>
      </c>
      <c r="C409" s="867" t="s">
        <v>444</v>
      </c>
    </row>
    <row r="410" spans="1:3" ht="14.4" x14ac:dyDescent="0.2">
      <c r="A410" s="866" t="s">
        <v>3119</v>
      </c>
      <c r="B410" s="866" t="s">
        <v>4135</v>
      </c>
      <c r="C410" s="867" t="s">
        <v>446</v>
      </c>
    </row>
    <row r="411" spans="1:3" ht="14.4" x14ac:dyDescent="0.2">
      <c r="A411" s="866" t="s">
        <v>3120</v>
      </c>
      <c r="B411" s="866" t="s">
        <v>4135</v>
      </c>
      <c r="C411" s="867" t="s">
        <v>445</v>
      </c>
    </row>
    <row r="412" spans="1:3" ht="14.4" x14ac:dyDescent="0.2">
      <c r="A412" s="866" t="s">
        <v>3121</v>
      </c>
      <c r="B412" s="866" t="s">
        <v>4135</v>
      </c>
      <c r="C412" s="867" t="s">
        <v>443</v>
      </c>
    </row>
    <row r="413" spans="1:3" ht="14.4" x14ac:dyDescent="0.2">
      <c r="A413" s="866" t="s">
        <v>3122</v>
      </c>
      <c r="B413" s="866" t="s">
        <v>4135</v>
      </c>
      <c r="C413" s="867" t="s">
        <v>442</v>
      </c>
    </row>
    <row r="414" spans="1:3" ht="14.4" x14ac:dyDescent="0.2">
      <c r="A414" s="866" t="s">
        <v>3123</v>
      </c>
      <c r="B414" s="866" t="s">
        <v>4135</v>
      </c>
      <c r="C414" s="867" t="s">
        <v>2623</v>
      </c>
    </row>
    <row r="415" spans="1:3" ht="14.4" x14ac:dyDescent="0.2">
      <c r="A415" s="866" t="s">
        <v>3124</v>
      </c>
      <c r="B415" s="866" t="s">
        <v>4135</v>
      </c>
      <c r="C415" s="867" t="s">
        <v>3125</v>
      </c>
    </row>
    <row r="416" spans="1:3" ht="14.4" x14ac:dyDescent="0.2">
      <c r="A416" s="866" t="s">
        <v>3126</v>
      </c>
      <c r="B416" s="866" t="s">
        <v>4088</v>
      </c>
      <c r="C416" s="867" t="s">
        <v>43</v>
      </c>
    </row>
    <row r="417" spans="1:3" ht="14.4" x14ac:dyDescent="0.2">
      <c r="A417" s="866" t="s">
        <v>3127</v>
      </c>
      <c r="B417" s="866" t="s">
        <v>4112</v>
      </c>
      <c r="C417" s="867" t="s">
        <v>123</v>
      </c>
    </row>
    <row r="418" spans="1:3" ht="14.4" x14ac:dyDescent="0.2">
      <c r="A418" s="866" t="s">
        <v>3128</v>
      </c>
      <c r="B418" s="866" t="s">
        <v>4112</v>
      </c>
      <c r="C418" s="867" t="s">
        <v>122</v>
      </c>
    </row>
    <row r="419" spans="1:3" ht="14.4" x14ac:dyDescent="0.2">
      <c r="A419" s="866" t="s">
        <v>3129</v>
      </c>
      <c r="B419" s="866" t="s">
        <v>4112</v>
      </c>
      <c r="C419" s="867" t="s">
        <v>124</v>
      </c>
    </row>
    <row r="420" spans="1:3" ht="14.4" x14ac:dyDescent="0.2">
      <c r="A420" s="866" t="s">
        <v>3130</v>
      </c>
      <c r="B420" s="866" t="s">
        <v>4135</v>
      </c>
      <c r="C420" s="867" t="s">
        <v>451</v>
      </c>
    </row>
    <row r="421" spans="1:3" ht="14.4" x14ac:dyDescent="0.2">
      <c r="A421" s="866" t="s">
        <v>3131</v>
      </c>
      <c r="B421" s="866" t="s">
        <v>4135</v>
      </c>
      <c r="C421" s="867" t="s">
        <v>2624</v>
      </c>
    </row>
    <row r="422" spans="1:3" ht="14.4" x14ac:dyDescent="0.2">
      <c r="A422" s="866" t="s">
        <v>3132</v>
      </c>
      <c r="B422" s="866" t="s">
        <v>4135</v>
      </c>
      <c r="C422" s="867" t="s">
        <v>449</v>
      </c>
    </row>
    <row r="423" spans="1:3" ht="14.4" x14ac:dyDescent="0.2">
      <c r="A423" s="866" t="s">
        <v>3133</v>
      </c>
      <c r="B423" s="866" t="s">
        <v>4135</v>
      </c>
      <c r="C423" s="867" t="s">
        <v>447</v>
      </c>
    </row>
    <row r="424" spans="1:3" ht="14.4" x14ac:dyDescent="0.2">
      <c r="A424" s="866" t="s">
        <v>3134</v>
      </c>
      <c r="B424" s="866" t="s">
        <v>4135</v>
      </c>
      <c r="C424" s="867" t="s">
        <v>450</v>
      </c>
    </row>
    <row r="425" spans="1:3" ht="14.4" x14ac:dyDescent="0.2">
      <c r="A425" s="866" t="s">
        <v>3135</v>
      </c>
      <c r="B425" s="866" t="s">
        <v>4135</v>
      </c>
      <c r="C425" s="867" t="s">
        <v>453</v>
      </c>
    </row>
    <row r="426" spans="1:3" ht="14.4" x14ac:dyDescent="0.2">
      <c r="A426" s="866" t="s">
        <v>3136</v>
      </c>
      <c r="B426" s="866" t="s">
        <v>4135</v>
      </c>
      <c r="C426" s="867" t="s">
        <v>452</v>
      </c>
    </row>
    <row r="427" spans="1:3" ht="14.4" x14ac:dyDescent="0.2">
      <c r="A427" s="866" t="s">
        <v>3137</v>
      </c>
      <c r="B427" s="866" t="s">
        <v>4135</v>
      </c>
      <c r="C427" s="867" t="s">
        <v>448</v>
      </c>
    </row>
    <row r="428" spans="1:3" ht="14.4" x14ac:dyDescent="0.2">
      <c r="A428" s="866" t="s">
        <v>3138</v>
      </c>
      <c r="B428" s="866" t="s">
        <v>4135</v>
      </c>
      <c r="C428" s="867" t="s">
        <v>2625</v>
      </c>
    </row>
    <row r="429" spans="1:3" ht="14.4" x14ac:dyDescent="0.2">
      <c r="A429" s="866" t="s">
        <v>3139</v>
      </c>
      <c r="B429" s="866" t="s">
        <v>4088</v>
      </c>
      <c r="C429" s="867" t="s">
        <v>44</v>
      </c>
    </row>
    <row r="430" spans="1:3" ht="14.4" x14ac:dyDescent="0.2">
      <c r="A430" s="866" t="s">
        <v>3140</v>
      </c>
      <c r="B430" s="866" t="s">
        <v>4088</v>
      </c>
      <c r="C430" s="867" t="s">
        <v>45</v>
      </c>
    </row>
    <row r="431" spans="1:3" ht="14.4" x14ac:dyDescent="0.2">
      <c r="A431" s="866" t="s">
        <v>3141</v>
      </c>
      <c r="B431" s="866" t="s">
        <v>4112</v>
      </c>
      <c r="C431" s="867" t="s">
        <v>125</v>
      </c>
    </row>
    <row r="432" spans="1:3" ht="14.4" x14ac:dyDescent="0.2">
      <c r="A432" s="866" t="s">
        <v>3142</v>
      </c>
      <c r="B432" s="866" t="s">
        <v>4112</v>
      </c>
      <c r="C432" s="867" t="s">
        <v>126</v>
      </c>
    </row>
    <row r="433" spans="1:3" ht="14.4" x14ac:dyDescent="0.2">
      <c r="A433" s="866" t="s">
        <v>3143</v>
      </c>
      <c r="B433" s="866" t="s">
        <v>4112</v>
      </c>
      <c r="C433" s="867" t="s">
        <v>3144</v>
      </c>
    </row>
    <row r="434" spans="1:3" ht="14.4" x14ac:dyDescent="0.2">
      <c r="A434" s="866" t="s">
        <v>3145</v>
      </c>
      <c r="B434" s="866" t="s">
        <v>4135</v>
      </c>
      <c r="C434" s="867" t="s">
        <v>461</v>
      </c>
    </row>
    <row r="435" spans="1:3" ht="14.4" x14ac:dyDescent="0.2">
      <c r="A435" s="866" t="s">
        <v>3146</v>
      </c>
      <c r="B435" s="866" t="s">
        <v>4135</v>
      </c>
      <c r="C435" s="867" t="s">
        <v>456</v>
      </c>
    </row>
    <row r="436" spans="1:3" ht="14.4" x14ac:dyDescent="0.2">
      <c r="A436" s="866" t="s">
        <v>3147</v>
      </c>
      <c r="B436" s="866" t="s">
        <v>4135</v>
      </c>
      <c r="C436" s="867" t="s">
        <v>460</v>
      </c>
    </row>
    <row r="437" spans="1:3" ht="14.4" x14ac:dyDescent="0.2">
      <c r="A437" s="866" t="s">
        <v>3148</v>
      </c>
      <c r="B437" s="866" t="s">
        <v>4135</v>
      </c>
      <c r="C437" s="867" t="s">
        <v>454</v>
      </c>
    </row>
    <row r="438" spans="1:3" ht="14.4" x14ac:dyDescent="0.2">
      <c r="A438" s="866" t="s">
        <v>3149</v>
      </c>
      <c r="B438" s="866" t="s">
        <v>4135</v>
      </c>
      <c r="C438" s="867" t="s">
        <v>459</v>
      </c>
    </row>
    <row r="439" spans="1:3" ht="14.4" x14ac:dyDescent="0.2">
      <c r="A439" s="866" t="s">
        <v>3150</v>
      </c>
      <c r="B439" s="866" t="s">
        <v>4135</v>
      </c>
      <c r="C439" s="867" t="s">
        <v>457</v>
      </c>
    </row>
    <row r="440" spans="1:3" ht="14.4" x14ac:dyDescent="0.2">
      <c r="A440" s="866" t="s">
        <v>3151</v>
      </c>
      <c r="B440" s="866" t="s">
        <v>4135</v>
      </c>
      <c r="C440" s="867" t="s">
        <v>458</v>
      </c>
    </row>
    <row r="441" spans="1:3" ht="14.4" x14ac:dyDescent="0.2">
      <c r="A441" s="866" t="s">
        <v>3152</v>
      </c>
      <c r="B441" s="866" t="s">
        <v>4135</v>
      </c>
      <c r="C441" s="867" t="s">
        <v>455</v>
      </c>
    </row>
    <row r="442" spans="1:3" ht="14.4" x14ac:dyDescent="0.2">
      <c r="A442" s="866" t="s">
        <v>3153</v>
      </c>
      <c r="B442" s="866" t="s">
        <v>4088</v>
      </c>
      <c r="C442" s="867" t="s">
        <v>46</v>
      </c>
    </row>
    <row r="443" spans="1:3" ht="14.4" x14ac:dyDescent="0.2">
      <c r="A443" s="866" t="s">
        <v>3154</v>
      </c>
      <c r="B443" s="866" t="s">
        <v>4088</v>
      </c>
      <c r="C443" s="867" t="s">
        <v>48</v>
      </c>
    </row>
    <row r="444" spans="1:3" ht="14.4" x14ac:dyDescent="0.2">
      <c r="A444" s="866" t="s">
        <v>3155</v>
      </c>
      <c r="B444" s="866" t="s">
        <v>4088</v>
      </c>
      <c r="C444" s="867" t="s">
        <v>47</v>
      </c>
    </row>
    <row r="445" spans="1:3" ht="14.4" x14ac:dyDescent="0.2">
      <c r="A445" s="866" t="s">
        <v>3156</v>
      </c>
      <c r="B445" s="866" t="s">
        <v>4088</v>
      </c>
      <c r="C445" s="867" t="s">
        <v>49</v>
      </c>
    </row>
    <row r="446" spans="1:3" ht="14.4" x14ac:dyDescent="0.2">
      <c r="A446" s="866" t="s">
        <v>3157</v>
      </c>
      <c r="B446" s="866" t="s">
        <v>4112</v>
      </c>
      <c r="C446" s="867" t="s">
        <v>129</v>
      </c>
    </row>
    <row r="447" spans="1:3" ht="14.4" x14ac:dyDescent="0.2">
      <c r="A447" s="866" t="s">
        <v>3158</v>
      </c>
      <c r="B447" s="866" t="s">
        <v>4112</v>
      </c>
      <c r="C447" s="867" t="s">
        <v>128</v>
      </c>
    </row>
    <row r="448" spans="1:3" ht="14.4" x14ac:dyDescent="0.2">
      <c r="A448" s="866" t="s">
        <v>3159</v>
      </c>
      <c r="B448" s="866" t="s">
        <v>4112</v>
      </c>
      <c r="C448" s="867" t="s">
        <v>127</v>
      </c>
    </row>
    <row r="449" spans="1:3" ht="14.4" x14ac:dyDescent="0.2">
      <c r="A449" s="866" t="s">
        <v>3160</v>
      </c>
      <c r="B449" s="866" t="s">
        <v>4135</v>
      </c>
      <c r="C449" s="867" t="s">
        <v>466</v>
      </c>
    </row>
    <row r="450" spans="1:3" ht="14.4" x14ac:dyDescent="0.2">
      <c r="A450" s="866" t="s">
        <v>3161</v>
      </c>
      <c r="B450" s="866" t="s">
        <v>4135</v>
      </c>
      <c r="C450" s="867" t="s">
        <v>492</v>
      </c>
    </row>
    <row r="451" spans="1:3" ht="14.4" x14ac:dyDescent="0.2">
      <c r="A451" s="866" t="s">
        <v>3162</v>
      </c>
      <c r="B451" s="866" t="s">
        <v>4135</v>
      </c>
      <c r="C451" s="867" t="s">
        <v>500</v>
      </c>
    </row>
    <row r="452" spans="1:3" ht="14.4" x14ac:dyDescent="0.2">
      <c r="A452" s="866" t="s">
        <v>3163</v>
      </c>
      <c r="B452" s="866" t="s">
        <v>4135</v>
      </c>
      <c r="C452" s="867" t="s">
        <v>496</v>
      </c>
    </row>
    <row r="453" spans="1:3" ht="14.4" x14ac:dyDescent="0.2">
      <c r="A453" s="866" t="s">
        <v>3164</v>
      </c>
      <c r="B453" s="866" t="s">
        <v>4135</v>
      </c>
      <c r="C453" s="867" t="s">
        <v>472</v>
      </c>
    </row>
    <row r="454" spans="1:3" ht="14.4" x14ac:dyDescent="0.2">
      <c r="A454" s="866" t="s">
        <v>3165</v>
      </c>
      <c r="B454" s="866" t="s">
        <v>4135</v>
      </c>
      <c r="C454" s="867" t="s">
        <v>464</v>
      </c>
    </row>
    <row r="455" spans="1:3" ht="14.4" x14ac:dyDescent="0.2">
      <c r="A455" s="866" t="s">
        <v>3166</v>
      </c>
      <c r="B455" s="866" t="s">
        <v>4135</v>
      </c>
      <c r="C455" s="867" t="s">
        <v>467</v>
      </c>
    </row>
    <row r="456" spans="1:3" ht="14.4" x14ac:dyDescent="0.2">
      <c r="A456" s="866" t="s">
        <v>3167</v>
      </c>
      <c r="B456" s="866" t="s">
        <v>4135</v>
      </c>
      <c r="C456" s="867" t="s">
        <v>474</v>
      </c>
    </row>
    <row r="457" spans="1:3" ht="14.4" x14ac:dyDescent="0.2">
      <c r="A457" s="866" t="s">
        <v>3168</v>
      </c>
      <c r="B457" s="866" t="s">
        <v>4135</v>
      </c>
      <c r="C457" s="867" t="s">
        <v>477</v>
      </c>
    </row>
    <row r="458" spans="1:3" ht="14.4" x14ac:dyDescent="0.2">
      <c r="A458" s="866" t="s">
        <v>3169</v>
      </c>
      <c r="B458" s="866" t="s">
        <v>4135</v>
      </c>
      <c r="C458" s="867" t="s">
        <v>479</v>
      </c>
    </row>
    <row r="459" spans="1:3" ht="14.4" x14ac:dyDescent="0.2">
      <c r="A459" s="866" t="s">
        <v>3170</v>
      </c>
      <c r="B459" s="866" t="s">
        <v>4135</v>
      </c>
      <c r="C459" s="867" t="s">
        <v>480</v>
      </c>
    </row>
    <row r="460" spans="1:3" ht="14.4" x14ac:dyDescent="0.2">
      <c r="A460" s="866" t="s">
        <v>3171</v>
      </c>
      <c r="B460" s="866" t="s">
        <v>4135</v>
      </c>
      <c r="C460" s="867" t="s">
        <v>483</v>
      </c>
    </row>
    <row r="461" spans="1:3" ht="14.4" x14ac:dyDescent="0.2">
      <c r="A461" s="866" t="s">
        <v>3172</v>
      </c>
      <c r="B461" s="866" t="s">
        <v>4135</v>
      </c>
      <c r="C461" s="867" t="s">
        <v>488</v>
      </c>
    </row>
    <row r="462" spans="1:3" ht="14.4" x14ac:dyDescent="0.2">
      <c r="A462" s="866" t="s">
        <v>3173</v>
      </c>
      <c r="B462" s="866" t="s">
        <v>4135</v>
      </c>
      <c r="C462" s="867" t="s">
        <v>493</v>
      </c>
    </row>
    <row r="463" spans="1:3" ht="14.4" x14ac:dyDescent="0.2">
      <c r="A463" s="866" t="s">
        <v>3174</v>
      </c>
      <c r="B463" s="866" t="s">
        <v>4135</v>
      </c>
      <c r="C463" s="867" t="s">
        <v>494</v>
      </c>
    </row>
    <row r="464" spans="1:3" ht="14.4" x14ac:dyDescent="0.2">
      <c r="A464" s="866" t="s">
        <v>3175</v>
      </c>
      <c r="B464" s="866" t="s">
        <v>4135</v>
      </c>
      <c r="C464" s="867" t="s">
        <v>497</v>
      </c>
    </row>
    <row r="465" spans="1:3" ht="14.4" x14ac:dyDescent="0.2">
      <c r="A465" s="866" t="s">
        <v>3176</v>
      </c>
      <c r="B465" s="866" t="s">
        <v>4135</v>
      </c>
      <c r="C465" s="867" t="s">
        <v>499</v>
      </c>
    </row>
    <row r="466" spans="1:3" ht="14.4" x14ac:dyDescent="0.2">
      <c r="A466" s="866" t="s">
        <v>3177</v>
      </c>
      <c r="B466" s="866" t="s">
        <v>4135</v>
      </c>
      <c r="C466" s="867" t="s">
        <v>501</v>
      </c>
    </row>
    <row r="467" spans="1:3" ht="14.4" x14ac:dyDescent="0.2">
      <c r="A467" s="866" t="s">
        <v>3178</v>
      </c>
      <c r="B467" s="866" t="s">
        <v>4135</v>
      </c>
      <c r="C467" s="867" t="s">
        <v>486</v>
      </c>
    </row>
    <row r="468" spans="1:3" ht="14.4" x14ac:dyDescent="0.2">
      <c r="A468" s="866" t="s">
        <v>3179</v>
      </c>
      <c r="B468" s="866" t="s">
        <v>4135</v>
      </c>
      <c r="C468" s="867" t="s">
        <v>484</v>
      </c>
    </row>
    <row r="469" spans="1:3" ht="14.4" x14ac:dyDescent="0.2">
      <c r="A469" s="866" t="s">
        <v>3180</v>
      </c>
      <c r="B469" s="866" t="s">
        <v>4135</v>
      </c>
      <c r="C469" s="867" t="s">
        <v>487</v>
      </c>
    </row>
    <row r="470" spans="1:3" ht="14.4" x14ac:dyDescent="0.2">
      <c r="A470" s="866" t="s">
        <v>3181</v>
      </c>
      <c r="B470" s="866" t="s">
        <v>4135</v>
      </c>
      <c r="C470" s="867" t="s">
        <v>495</v>
      </c>
    </row>
    <row r="471" spans="1:3" ht="14.4" x14ac:dyDescent="0.2">
      <c r="A471" s="866" t="s">
        <v>3182</v>
      </c>
      <c r="B471" s="866" t="s">
        <v>4135</v>
      </c>
      <c r="C471" s="867" t="s">
        <v>468</v>
      </c>
    </row>
    <row r="472" spans="1:3" ht="14.4" x14ac:dyDescent="0.2">
      <c r="A472" s="866" t="s">
        <v>3183</v>
      </c>
      <c r="B472" s="866" t="s">
        <v>4135</v>
      </c>
      <c r="C472" s="867" t="s">
        <v>482</v>
      </c>
    </row>
    <row r="473" spans="1:3" ht="14.4" x14ac:dyDescent="0.2">
      <c r="A473" s="866" t="s">
        <v>3184</v>
      </c>
      <c r="B473" s="866" t="s">
        <v>4135</v>
      </c>
      <c r="C473" s="867" t="s">
        <v>485</v>
      </c>
    </row>
    <row r="474" spans="1:3" ht="14.4" x14ac:dyDescent="0.2">
      <c r="A474" s="866" t="s">
        <v>3185</v>
      </c>
      <c r="B474" s="866" t="s">
        <v>4135</v>
      </c>
      <c r="C474" s="867" t="s">
        <v>470</v>
      </c>
    </row>
    <row r="475" spans="1:3" ht="14.4" x14ac:dyDescent="0.2">
      <c r="A475" s="866" t="s">
        <v>3186</v>
      </c>
      <c r="B475" s="866" t="s">
        <v>4135</v>
      </c>
      <c r="C475" s="867" t="s">
        <v>478</v>
      </c>
    </row>
    <row r="476" spans="1:3" ht="14.4" x14ac:dyDescent="0.2">
      <c r="A476" s="866" t="s">
        <v>3187</v>
      </c>
      <c r="B476" s="866" t="s">
        <v>4135</v>
      </c>
      <c r="C476" s="867" t="s">
        <v>471</v>
      </c>
    </row>
    <row r="477" spans="1:3" ht="14.4" x14ac:dyDescent="0.2">
      <c r="A477" s="866" t="s">
        <v>3188</v>
      </c>
      <c r="B477" s="866" t="s">
        <v>4135</v>
      </c>
      <c r="C477" s="867" t="s">
        <v>473</v>
      </c>
    </row>
    <row r="478" spans="1:3" ht="14.4" x14ac:dyDescent="0.2">
      <c r="A478" s="866" t="s">
        <v>3189</v>
      </c>
      <c r="B478" s="866" t="s">
        <v>4135</v>
      </c>
      <c r="C478" s="867" t="s">
        <v>462</v>
      </c>
    </row>
    <row r="479" spans="1:3" ht="14.4" x14ac:dyDescent="0.2">
      <c r="A479" s="866" t="s">
        <v>3190</v>
      </c>
      <c r="B479" s="866" t="s">
        <v>4135</v>
      </c>
      <c r="C479" s="867" t="s">
        <v>465</v>
      </c>
    </row>
    <row r="480" spans="1:3" ht="14.4" x14ac:dyDescent="0.2">
      <c r="A480" s="866" t="s">
        <v>3191</v>
      </c>
      <c r="B480" s="866" t="s">
        <v>4135</v>
      </c>
      <c r="C480" s="867" t="s">
        <v>475</v>
      </c>
    </row>
    <row r="481" spans="1:3" ht="14.4" x14ac:dyDescent="0.2">
      <c r="A481" s="866" t="s">
        <v>3192</v>
      </c>
      <c r="B481" s="866" t="s">
        <v>4135</v>
      </c>
      <c r="C481" s="867" t="s">
        <v>481</v>
      </c>
    </row>
    <row r="482" spans="1:3" ht="14.4" x14ac:dyDescent="0.2">
      <c r="A482" s="866" t="s">
        <v>3193</v>
      </c>
      <c r="B482" s="866" t="s">
        <v>4135</v>
      </c>
      <c r="C482" s="867" t="s">
        <v>2628</v>
      </c>
    </row>
    <row r="483" spans="1:3" ht="14.4" x14ac:dyDescent="0.2">
      <c r="A483" s="866" t="s">
        <v>3194</v>
      </c>
      <c r="B483" s="866" t="s">
        <v>4135</v>
      </c>
      <c r="C483" s="867" t="s">
        <v>491</v>
      </c>
    </row>
    <row r="484" spans="1:3" ht="14.4" x14ac:dyDescent="0.2">
      <c r="A484" s="866" t="s">
        <v>3195</v>
      </c>
      <c r="B484" s="866" t="s">
        <v>4135</v>
      </c>
      <c r="C484" s="867" t="s">
        <v>463</v>
      </c>
    </row>
    <row r="485" spans="1:3" ht="14.4" x14ac:dyDescent="0.2">
      <c r="A485" s="866" t="s">
        <v>3196</v>
      </c>
      <c r="B485" s="866" t="s">
        <v>4135</v>
      </c>
      <c r="C485" s="867" t="s">
        <v>469</v>
      </c>
    </row>
    <row r="486" spans="1:3" ht="14.4" x14ac:dyDescent="0.2">
      <c r="A486" s="866" t="s">
        <v>3197</v>
      </c>
      <c r="B486" s="866" t="s">
        <v>4135</v>
      </c>
      <c r="C486" s="867" t="s">
        <v>490</v>
      </c>
    </row>
    <row r="487" spans="1:3" ht="14.4" x14ac:dyDescent="0.2">
      <c r="A487" s="866" t="s">
        <v>3198</v>
      </c>
      <c r="B487" s="866" t="s">
        <v>4135</v>
      </c>
      <c r="C487" s="867" t="s">
        <v>489</v>
      </c>
    </row>
    <row r="488" spans="1:3" ht="14.4" x14ac:dyDescent="0.2">
      <c r="A488" s="866" t="s">
        <v>3199</v>
      </c>
      <c r="B488" s="866" t="s">
        <v>4135</v>
      </c>
      <c r="C488" s="867" t="s">
        <v>498</v>
      </c>
    </row>
    <row r="489" spans="1:3" ht="14.4" x14ac:dyDescent="0.2">
      <c r="A489" s="866" t="s">
        <v>3200</v>
      </c>
      <c r="B489" s="866" t="s">
        <v>4135</v>
      </c>
      <c r="C489" s="867" t="s">
        <v>476</v>
      </c>
    </row>
    <row r="490" spans="1:3" ht="14.4" x14ac:dyDescent="0.2">
      <c r="A490" s="866" t="s">
        <v>3201</v>
      </c>
      <c r="B490" s="866" t="s">
        <v>4135</v>
      </c>
      <c r="C490" s="867" t="s">
        <v>2627</v>
      </c>
    </row>
    <row r="491" spans="1:3" ht="14.4" x14ac:dyDescent="0.2">
      <c r="A491" s="866" t="s">
        <v>3202</v>
      </c>
      <c r="B491" s="866" t="s">
        <v>4135</v>
      </c>
      <c r="C491" s="867" t="s">
        <v>2626</v>
      </c>
    </row>
    <row r="492" spans="1:3" ht="14.4" x14ac:dyDescent="0.2">
      <c r="A492" s="866" t="s">
        <v>3203</v>
      </c>
      <c r="B492" s="866" t="s">
        <v>4135</v>
      </c>
      <c r="C492" s="867" t="s">
        <v>5577</v>
      </c>
    </row>
    <row r="493" spans="1:3" ht="14.4" x14ac:dyDescent="0.2">
      <c r="A493" s="866" t="s">
        <v>3204</v>
      </c>
      <c r="B493" s="866" t="s">
        <v>4088</v>
      </c>
      <c r="C493" s="867" t="s">
        <v>50</v>
      </c>
    </row>
    <row r="494" spans="1:3" ht="14.4" x14ac:dyDescent="0.2">
      <c r="A494" s="866" t="s">
        <v>3205</v>
      </c>
      <c r="B494" s="866" t="s">
        <v>4112</v>
      </c>
      <c r="C494" s="867" t="s">
        <v>130</v>
      </c>
    </row>
    <row r="495" spans="1:3" ht="14.4" x14ac:dyDescent="0.2">
      <c r="A495" s="866" t="s">
        <v>3206</v>
      </c>
      <c r="B495" s="866" t="s">
        <v>4135</v>
      </c>
      <c r="C495" s="867" t="s">
        <v>504</v>
      </c>
    </row>
    <row r="496" spans="1:3" ht="14.4" x14ac:dyDescent="0.2">
      <c r="A496" s="866" t="s">
        <v>3207</v>
      </c>
      <c r="B496" s="866" t="s">
        <v>4135</v>
      </c>
      <c r="C496" s="867" t="s">
        <v>502</v>
      </c>
    </row>
    <row r="497" spans="1:3" ht="14.4" x14ac:dyDescent="0.2">
      <c r="A497" s="866" t="s">
        <v>3208</v>
      </c>
      <c r="B497" s="866" t="s">
        <v>4135</v>
      </c>
      <c r="C497" s="867" t="s">
        <v>503</v>
      </c>
    </row>
    <row r="498" spans="1:3" ht="14.4" x14ac:dyDescent="0.2">
      <c r="A498" s="866" t="s">
        <v>3209</v>
      </c>
      <c r="B498" s="866" t="s">
        <v>4135</v>
      </c>
      <c r="C498" s="867" t="s">
        <v>2146</v>
      </c>
    </row>
    <row r="499" spans="1:3" ht="14.4" x14ac:dyDescent="0.2">
      <c r="A499" s="866" t="s">
        <v>3210</v>
      </c>
      <c r="B499" s="866" t="s">
        <v>4135</v>
      </c>
      <c r="C499" s="867" t="s">
        <v>505</v>
      </c>
    </row>
    <row r="500" spans="1:3" ht="14.4" x14ac:dyDescent="0.2">
      <c r="A500" s="866" t="s">
        <v>3211</v>
      </c>
      <c r="B500" s="866" t="s">
        <v>4088</v>
      </c>
      <c r="C500" s="867" t="s">
        <v>51</v>
      </c>
    </row>
    <row r="501" spans="1:3" ht="14.4" x14ac:dyDescent="0.2">
      <c r="A501" s="866" t="s">
        <v>3212</v>
      </c>
      <c r="B501" s="866" t="s">
        <v>4088</v>
      </c>
      <c r="C501" s="867" t="s">
        <v>52</v>
      </c>
    </row>
    <row r="502" spans="1:3" ht="14.4" x14ac:dyDescent="0.2">
      <c r="A502" s="866" t="s">
        <v>3213</v>
      </c>
      <c r="B502" s="866" t="s">
        <v>4112</v>
      </c>
      <c r="C502" s="867" t="s">
        <v>131</v>
      </c>
    </row>
    <row r="503" spans="1:3" ht="14.4" x14ac:dyDescent="0.2">
      <c r="A503" s="866" t="s">
        <v>3214</v>
      </c>
      <c r="B503" s="866" t="s">
        <v>4135</v>
      </c>
      <c r="C503" s="867" t="s">
        <v>506</v>
      </c>
    </row>
    <row r="504" spans="1:3" ht="14.4" x14ac:dyDescent="0.2">
      <c r="A504" s="866" t="s">
        <v>3215</v>
      </c>
      <c r="B504" s="866" t="s">
        <v>4135</v>
      </c>
      <c r="C504" s="867" t="s">
        <v>507</v>
      </c>
    </row>
    <row r="505" spans="1:3" ht="14.4" x14ac:dyDescent="0.2">
      <c r="A505" s="866" t="s">
        <v>3216</v>
      </c>
      <c r="B505" s="866" t="s">
        <v>4135</v>
      </c>
      <c r="C505" s="867" t="s">
        <v>508</v>
      </c>
    </row>
    <row r="506" spans="1:3" ht="14.4" x14ac:dyDescent="0.2">
      <c r="A506" s="866" t="s">
        <v>3217</v>
      </c>
      <c r="B506" s="866" t="s">
        <v>4135</v>
      </c>
      <c r="C506" s="867" t="s">
        <v>510</v>
      </c>
    </row>
    <row r="507" spans="1:3" ht="14.4" x14ac:dyDescent="0.2">
      <c r="A507" s="866" t="s">
        <v>3218</v>
      </c>
      <c r="B507" s="866" t="s">
        <v>4135</v>
      </c>
      <c r="C507" s="867" t="s">
        <v>509</v>
      </c>
    </row>
    <row r="508" spans="1:3" ht="14.4" x14ac:dyDescent="0.2">
      <c r="A508" s="866" t="s">
        <v>3219</v>
      </c>
      <c r="B508" s="866" t="s">
        <v>4088</v>
      </c>
      <c r="C508" s="867" t="s">
        <v>53</v>
      </c>
    </row>
    <row r="509" spans="1:3" ht="14.4" x14ac:dyDescent="0.2">
      <c r="A509" s="866" t="s">
        <v>3220</v>
      </c>
      <c r="B509" s="866" t="s">
        <v>4088</v>
      </c>
      <c r="C509" s="867" t="s">
        <v>54</v>
      </c>
    </row>
    <row r="510" spans="1:3" ht="14.4" x14ac:dyDescent="0.2">
      <c r="A510" s="866" t="s">
        <v>3221</v>
      </c>
      <c r="B510" s="866" t="s">
        <v>4088</v>
      </c>
      <c r="C510" s="867" t="s">
        <v>55</v>
      </c>
    </row>
    <row r="511" spans="1:3" ht="14.4" x14ac:dyDescent="0.2">
      <c r="A511" s="866" t="s">
        <v>3222</v>
      </c>
      <c r="B511" s="866" t="s">
        <v>4112</v>
      </c>
      <c r="C511" s="867" t="s">
        <v>132</v>
      </c>
    </row>
    <row r="512" spans="1:3" ht="14.4" x14ac:dyDescent="0.2">
      <c r="A512" s="866" t="s">
        <v>3223</v>
      </c>
      <c r="B512" s="866" t="s">
        <v>4112</v>
      </c>
      <c r="C512" s="867" t="s">
        <v>133</v>
      </c>
    </row>
    <row r="513" spans="1:3" ht="14.4" x14ac:dyDescent="0.2">
      <c r="A513" s="866" t="s">
        <v>3224</v>
      </c>
      <c r="B513" s="866" t="s">
        <v>4112</v>
      </c>
      <c r="C513" s="867" t="s">
        <v>134</v>
      </c>
    </row>
    <row r="514" spans="1:3" ht="14.4" x14ac:dyDescent="0.2">
      <c r="A514" s="866" t="s">
        <v>3225</v>
      </c>
      <c r="B514" s="866" t="s">
        <v>4112</v>
      </c>
      <c r="C514" s="867" t="s">
        <v>2267</v>
      </c>
    </row>
    <row r="515" spans="1:3" ht="14.4" x14ac:dyDescent="0.2">
      <c r="A515" s="866" t="s">
        <v>3226</v>
      </c>
      <c r="B515" s="866" t="s">
        <v>4135</v>
      </c>
      <c r="C515" s="867" t="s">
        <v>528</v>
      </c>
    </row>
    <row r="516" spans="1:3" ht="14.4" x14ac:dyDescent="0.2">
      <c r="A516" s="866" t="s">
        <v>3227</v>
      </c>
      <c r="B516" s="866" t="s">
        <v>4135</v>
      </c>
      <c r="C516" s="867" t="s">
        <v>511</v>
      </c>
    </row>
    <row r="517" spans="1:3" ht="14.4" x14ac:dyDescent="0.2">
      <c r="A517" s="866" t="s">
        <v>3228</v>
      </c>
      <c r="B517" s="866" t="s">
        <v>4135</v>
      </c>
      <c r="C517" s="867" t="s">
        <v>513</v>
      </c>
    </row>
    <row r="518" spans="1:3" ht="14.4" x14ac:dyDescent="0.2">
      <c r="A518" s="866" t="s">
        <v>3229</v>
      </c>
      <c r="B518" s="866" t="s">
        <v>4135</v>
      </c>
      <c r="C518" s="867" t="s">
        <v>515</v>
      </c>
    </row>
    <row r="519" spans="1:3" ht="14.4" x14ac:dyDescent="0.2">
      <c r="A519" s="866" t="s">
        <v>3230</v>
      </c>
      <c r="B519" s="866" t="s">
        <v>4135</v>
      </c>
      <c r="C519" s="867" t="s">
        <v>517</v>
      </c>
    </row>
    <row r="520" spans="1:3" ht="14.4" x14ac:dyDescent="0.2">
      <c r="A520" s="866" t="s">
        <v>3231</v>
      </c>
      <c r="B520" s="866" t="s">
        <v>4135</v>
      </c>
      <c r="C520" s="867" t="s">
        <v>522</v>
      </c>
    </row>
    <row r="521" spans="1:3" ht="14.4" x14ac:dyDescent="0.2">
      <c r="A521" s="866" t="s">
        <v>3232</v>
      </c>
      <c r="B521" s="866" t="s">
        <v>4135</v>
      </c>
      <c r="C521" s="867" t="s">
        <v>514</v>
      </c>
    </row>
    <row r="522" spans="1:3" ht="14.4" x14ac:dyDescent="0.2">
      <c r="A522" s="866" t="s">
        <v>3233</v>
      </c>
      <c r="B522" s="866" t="s">
        <v>4135</v>
      </c>
      <c r="C522" s="867" t="s">
        <v>523</v>
      </c>
    </row>
    <row r="523" spans="1:3" ht="14.4" x14ac:dyDescent="0.2">
      <c r="A523" s="866" t="s">
        <v>3234</v>
      </c>
      <c r="B523" s="866" t="s">
        <v>4135</v>
      </c>
      <c r="C523" s="867" t="s">
        <v>519</v>
      </c>
    </row>
    <row r="524" spans="1:3" ht="14.4" x14ac:dyDescent="0.2">
      <c r="A524" s="866" t="s">
        <v>3235</v>
      </c>
      <c r="B524" s="866" t="s">
        <v>4135</v>
      </c>
      <c r="C524" s="867" t="s">
        <v>524</v>
      </c>
    </row>
    <row r="525" spans="1:3" ht="14.4" x14ac:dyDescent="0.2">
      <c r="A525" s="866" t="s">
        <v>3236</v>
      </c>
      <c r="B525" s="866" t="s">
        <v>4135</v>
      </c>
      <c r="C525" s="867" t="s">
        <v>525</v>
      </c>
    </row>
    <row r="526" spans="1:3" ht="14.4" x14ac:dyDescent="0.2">
      <c r="A526" s="866" t="s">
        <v>3237</v>
      </c>
      <c r="B526" s="866" t="s">
        <v>4135</v>
      </c>
      <c r="C526" s="867" t="s">
        <v>520</v>
      </c>
    </row>
    <row r="527" spans="1:3" ht="14.4" x14ac:dyDescent="0.2">
      <c r="A527" s="866" t="s">
        <v>3238</v>
      </c>
      <c r="B527" s="866" t="s">
        <v>4135</v>
      </c>
      <c r="C527" s="867" t="s">
        <v>526</v>
      </c>
    </row>
    <row r="528" spans="1:3" ht="14.4" x14ac:dyDescent="0.2">
      <c r="A528" s="866" t="s">
        <v>3239</v>
      </c>
      <c r="B528" s="866" t="s">
        <v>4135</v>
      </c>
      <c r="C528" s="867" t="s">
        <v>527</v>
      </c>
    </row>
    <row r="529" spans="1:3" ht="14.4" x14ac:dyDescent="0.2">
      <c r="A529" s="866" t="s">
        <v>3240</v>
      </c>
      <c r="B529" s="866" t="s">
        <v>4135</v>
      </c>
      <c r="C529" s="867" t="s">
        <v>530</v>
      </c>
    </row>
    <row r="530" spans="1:3" ht="14.4" x14ac:dyDescent="0.2">
      <c r="A530" s="866" t="s">
        <v>3241</v>
      </c>
      <c r="B530" s="866" t="s">
        <v>4135</v>
      </c>
      <c r="C530" s="867" t="s">
        <v>531</v>
      </c>
    </row>
    <row r="531" spans="1:3" ht="14.4" x14ac:dyDescent="0.2">
      <c r="A531" s="866" t="s">
        <v>3242</v>
      </c>
      <c r="B531" s="866" t="s">
        <v>4135</v>
      </c>
      <c r="C531" s="867" t="s">
        <v>2629</v>
      </c>
    </row>
    <row r="532" spans="1:3" ht="14.4" x14ac:dyDescent="0.2">
      <c r="A532" s="866" t="s">
        <v>3243</v>
      </c>
      <c r="B532" s="866" t="s">
        <v>4135</v>
      </c>
      <c r="C532" s="867" t="s">
        <v>518</v>
      </c>
    </row>
    <row r="533" spans="1:3" ht="14.4" x14ac:dyDescent="0.2">
      <c r="A533" s="866" t="s">
        <v>3244</v>
      </c>
      <c r="B533" s="866" t="s">
        <v>4135</v>
      </c>
      <c r="C533" s="867" t="s">
        <v>529</v>
      </c>
    </row>
    <row r="534" spans="1:3" ht="14.4" x14ac:dyDescent="0.2">
      <c r="A534" s="866" t="s">
        <v>3245</v>
      </c>
      <c r="B534" s="866" t="s">
        <v>4135</v>
      </c>
      <c r="C534" s="867" t="s">
        <v>3246</v>
      </c>
    </row>
    <row r="535" spans="1:3" ht="14.4" x14ac:dyDescent="0.2">
      <c r="A535" s="866" t="s">
        <v>3247</v>
      </c>
      <c r="B535" s="866" t="s">
        <v>4135</v>
      </c>
      <c r="C535" s="867" t="s">
        <v>521</v>
      </c>
    </row>
    <row r="536" spans="1:3" ht="14.4" x14ac:dyDescent="0.2">
      <c r="A536" s="866" t="s">
        <v>3248</v>
      </c>
      <c r="B536" s="866" t="s">
        <v>4135</v>
      </c>
      <c r="C536" s="867" t="s">
        <v>2633</v>
      </c>
    </row>
    <row r="537" spans="1:3" ht="14.4" x14ac:dyDescent="0.2">
      <c r="A537" s="866" t="s">
        <v>3249</v>
      </c>
      <c r="B537" s="866" t="s">
        <v>4135</v>
      </c>
      <c r="C537" s="867" t="s">
        <v>516</v>
      </c>
    </row>
    <row r="538" spans="1:3" ht="14.4" x14ac:dyDescent="0.2">
      <c r="A538" s="866" t="s">
        <v>3250</v>
      </c>
      <c r="B538" s="866" t="s">
        <v>4135</v>
      </c>
      <c r="C538" s="867" t="s">
        <v>512</v>
      </c>
    </row>
    <row r="539" spans="1:3" ht="14.4" x14ac:dyDescent="0.2">
      <c r="A539" s="866" t="s">
        <v>3251</v>
      </c>
      <c r="B539" s="866" t="s">
        <v>4135</v>
      </c>
      <c r="C539" s="867" t="s">
        <v>2630</v>
      </c>
    </row>
    <row r="540" spans="1:3" ht="14.4" x14ac:dyDescent="0.2">
      <c r="A540" s="866" t="s">
        <v>3252</v>
      </c>
      <c r="B540" s="866" t="s">
        <v>4135</v>
      </c>
      <c r="C540" s="867" t="s">
        <v>2632</v>
      </c>
    </row>
    <row r="541" spans="1:3" ht="14.4" x14ac:dyDescent="0.2">
      <c r="A541" s="866" t="s">
        <v>3253</v>
      </c>
      <c r="B541" s="866" t="s">
        <v>4135</v>
      </c>
      <c r="C541" s="867" t="s">
        <v>2631</v>
      </c>
    </row>
    <row r="542" spans="1:3" ht="14.4" x14ac:dyDescent="0.2">
      <c r="A542" s="866" t="s">
        <v>3254</v>
      </c>
      <c r="B542" s="866" t="s">
        <v>4088</v>
      </c>
      <c r="C542" s="867" t="s">
        <v>56</v>
      </c>
    </row>
    <row r="543" spans="1:3" ht="14.4" x14ac:dyDescent="0.2">
      <c r="A543" s="866" t="s">
        <v>3255</v>
      </c>
      <c r="B543" s="866" t="s">
        <v>4088</v>
      </c>
      <c r="C543" s="867" t="s">
        <v>57</v>
      </c>
    </row>
    <row r="544" spans="1:3" ht="14.4" x14ac:dyDescent="0.2">
      <c r="A544" s="866" t="s">
        <v>3734</v>
      </c>
      <c r="B544" s="866" t="s">
        <v>4112</v>
      </c>
      <c r="C544" s="867" t="s">
        <v>3735</v>
      </c>
    </row>
    <row r="545" spans="1:3" ht="14.4" x14ac:dyDescent="0.2">
      <c r="A545" s="866" t="s">
        <v>3256</v>
      </c>
      <c r="B545" s="866" t="s">
        <v>4135</v>
      </c>
      <c r="C545" s="867" t="s">
        <v>539</v>
      </c>
    </row>
    <row r="546" spans="1:3" ht="14.4" x14ac:dyDescent="0.2">
      <c r="A546" s="866" t="s">
        <v>3257</v>
      </c>
      <c r="B546" s="866" t="s">
        <v>4135</v>
      </c>
      <c r="C546" s="867" t="s">
        <v>542</v>
      </c>
    </row>
    <row r="547" spans="1:3" ht="14.4" x14ac:dyDescent="0.2">
      <c r="A547" s="866" t="s">
        <v>3258</v>
      </c>
      <c r="B547" s="866" t="s">
        <v>4135</v>
      </c>
      <c r="C547" s="867" t="s">
        <v>545</v>
      </c>
    </row>
    <row r="548" spans="1:3" ht="14.4" x14ac:dyDescent="0.2">
      <c r="A548" s="866" t="s">
        <v>3259</v>
      </c>
      <c r="B548" s="866" t="s">
        <v>4135</v>
      </c>
      <c r="C548" s="867" t="s">
        <v>565</v>
      </c>
    </row>
    <row r="549" spans="1:3" ht="14.4" x14ac:dyDescent="0.2">
      <c r="A549" s="866" t="s">
        <v>3260</v>
      </c>
      <c r="B549" s="866" t="s">
        <v>4135</v>
      </c>
      <c r="C549" s="867" t="s">
        <v>573</v>
      </c>
    </row>
    <row r="550" spans="1:3" ht="14.4" x14ac:dyDescent="0.2">
      <c r="A550" s="866" t="s">
        <v>3261</v>
      </c>
      <c r="B550" s="866" t="s">
        <v>4135</v>
      </c>
      <c r="C550" s="867" t="s">
        <v>563</v>
      </c>
    </row>
    <row r="551" spans="1:3" ht="14.4" x14ac:dyDescent="0.2">
      <c r="A551" s="866" t="s">
        <v>3262</v>
      </c>
      <c r="B551" s="866" t="s">
        <v>4135</v>
      </c>
      <c r="C551" s="867" t="s">
        <v>2636</v>
      </c>
    </row>
    <row r="552" spans="1:3" ht="14.4" x14ac:dyDescent="0.2">
      <c r="A552" s="866" t="s">
        <v>3263</v>
      </c>
      <c r="B552" s="866" t="s">
        <v>4135</v>
      </c>
      <c r="C552" s="867" t="s">
        <v>3766</v>
      </c>
    </row>
    <row r="553" spans="1:3" ht="14.4" x14ac:dyDescent="0.2">
      <c r="A553" s="866" t="s">
        <v>3264</v>
      </c>
      <c r="B553" s="866" t="s">
        <v>4135</v>
      </c>
      <c r="C553" s="867" t="s">
        <v>536</v>
      </c>
    </row>
    <row r="554" spans="1:3" ht="14.4" x14ac:dyDescent="0.2">
      <c r="A554" s="866" t="s">
        <v>3265</v>
      </c>
      <c r="B554" s="866" t="s">
        <v>4135</v>
      </c>
      <c r="C554" s="867" t="s">
        <v>537</v>
      </c>
    </row>
    <row r="555" spans="1:3" ht="14.4" x14ac:dyDescent="0.2">
      <c r="A555" s="866" t="s">
        <v>3266</v>
      </c>
      <c r="B555" s="866" t="s">
        <v>4135</v>
      </c>
      <c r="C555" s="867" t="s">
        <v>541</v>
      </c>
    </row>
    <row r="556" spans="1:3" ht="14.4" x14ac:dyDescent="0.2">
      <c r="A556" s="866" t="s">
        <v>3267</v>
      </c>
      <c r="B556" s="866" t="s">
        <v>4135</v>
      </c>
      <c r="C556" s="867" t="s">
        <v>544</v>
      </c>
    </row>
    <row r="557" spans="1:3" ht="14.4" x14ac:dyDescent="0.2">
      <c r="A557" s="866" t="s">
        <v>3268</v>
      </c>
      <c r="B557" s="866" t="s">
        <v>4135</v>
      </c>
      <c r="C557" s="867" t="s">
        <v>546</v>
      </c>
    </row>
    <row r="558" spans="1:3" ht="14.4" x14ac:dyDescent="0.2">
      <c r="A558" s="866" t="s">
        <v>3269</v>
      </c>
      <c r="B558" s="866" t="s">
        <v>4135</v>
      </c>
      <c r="C558" s="867" t="s">
        <v>547</v>
      </c>
    </row>
    <row r="559" spans="1:3" ht="14.4" x14ac:dyDescent="0.2">
      <c r="A559" s="866" t="s">
        <v>3270</v>
      </c>
      <c r="B559" s="866" t="s">
        <v>4135</v>
      </c>
      <c r="C559" s="867" t="s">
        <v>551</v>
      </c>
    </row>
    <row r="560" spans="1:3" ht="14.4" x14ac:dyDescent="0.2">
      <c r="A560" s="866" t="s">
        <v>3271</v>
      </c>
      <c r="B560" s="866" t="s">
        <v>4135</v>
      </c>
      <c r="C560" s="867" t="s">
        <v>552</v>
      </c>
    </row>
    <row r="561" spans="1:3" ht="14.4" x14ac:dyDescent="0.2">
      <c r="A561" s="866" t="s">
        <v>3272</v>
      </c>
      <c r="B561" s="866" t="s">
        <v>4135</v>
      </c>
      <c r="C561" s="867" t="s">
        <v>535</v>
      </c>
    </row>
    <row r="562" spans="1:3" ht="14.4" x14ac:dyDescent="0.2">
      <c r="A562" s="866" t="s">
        <v>3273</v>
      </c>
      <c r="B562" s="866" t="s">
        <v>4135</v>
      </c>
      <c r="C562" s="867" t="s">
        <v>533</v>
      </c>
    </row>
    <row r="563" spans="1:3" ht="14.4" x14ac:dyDescent="0.2">
      <c r="A563" s="866" t="s">
        <v>3274</v>
      </c>
      <c r="B563" s="866" t="s">
        <v>4135</v>
      </c>
      <c r="C563" s="867" t="s">
        <v>555</v>
      </c>
    </row>
    <row r="564" spans="1:3" ht="14.4" x14ac:dyDescent="0.2">
      <c r="A564" s="866" t="s">
        <v>3275</v>
      </c>
      <c r="B564" s="866" t="s">
        <v>4135</v>
      </c>
      <c r="C564" s="867" t="s">
        <v>556</v>
      </c>
    </row>
    <row r="565" spans="1:3" ht="14.4" x14ac:dyDescent="0.2">
      <c r="A565" s="866" t="s">
        <v>3276</v>
      </c>
      <c r="B565" s="866" t="s">
        <v>4135</v>
      </c>
      <c r="C565" s="867" t="s">
        <v>558</v>
      </c>
    </row>
    <row r="566" spans="1:3" ht="14.4" x14ac:dyDescent="0.2">
      <c r="A566" s="866" t="s">
        <v>3277</v>
      </c>
      <c r="B566" s="866" t="s">
        <v>4135</v>
      </c>
      <c r="C566" s="867" t="s">
        <v>560</v>
      </c>
    </row>
    <row r="567" spans="1:3" ht="14.4" x14ac:dyDescent="0.2">
      <c r="A567" s="866" t="s">
        <v>3278</v>
      </c>
      <c r="B567" s="866" t="s">
        <v>4135</v>
      </c>
      <c r="C567" s="867" t="s">
        <v>562</v>
      </c>
    </row>
    <row r="568" spans="1:3" ht="14.4" x14ac:dyDescent="0.2">
      <c r="A568" s="866" t="s">
        <v>3279</v>
      </c>
      <c r="B568" s="866" t="s">
        <v>4135</v>
      </c>
      <c r="C568" s="867" t="s">
        <v>567</v>
      </c>
    </row>
    <row r="569" spans="1:3" ht="14.4" x14ac:dyDescent="0.2">
      <c r="A569" s="866" t="s">
        <v>3280</v>
      </c>
      <c r="B569" s="866" t="s">
        <v>4135</v>
      </c>
      <c r="C569" s="867" t="s">
        <v>569</v>
      </c>
    </row>
    <row r="570" spans="1:3" ht="14.4" x14ac:dyDescent="0.2">
      <c r="A570" s="866" t="s">
        <v>3281</v>
      </c>
      <c r="B570" s="866" t="s">
        <v>4135</v>
      </c>
      <c r="C570" s="867" t="s">
        <v>571</v>
      </c>
    </row>
    <row r="571" spans="1:3" ht="14.4" x14ac:dyDescent="0.2">
      <c r="A571" s="866" t="s">
        <v>3282</v>
      </c>
      <c r="B571" s="866" t="s">
        <v>4135</v>
      </c>
      <c r="C571" s="867" t="s">
        <v>540</v>
      </c>
    </row>
    <row r="572" spans="1:3" ht="14.4" x14ac:dyDescent="0.2">
      <c r="A572" s="866" t="s">
        <v>3283</v>
      </c>
      <c r="B572" s="866" t="s">
        <v>4135</v>
      </c>
      <c r="C572" s="867" t="s">
        <v>543</v>
      </c>
    </row>
    <row r="573" spans="1:3" ht="14.4" x14ac:dyDescent="0.2">
      <c r="A573" s="866" t="s">
        <v>3284</v>
      </c>
      <c r="B573" s="866" t="s">
        <v>4135</v>
      </c>
      <c r="C573" s="867" t="s">
        <v>559</v>
      </c>
    </row>
    <row r="574" spans="1:3" ht="14.4" x14ac:dyDescent="0.2">
      <c r="A574" s="866" t="s">
        <v>3285</v>
      </c>
      <c r="B574" s="866" t="s">
        <v>4135</v>
      </c>
      <c r="C574" s="867" t="s">
        <v>566</v>
      </c>
    </row>
    <row r="575" spans="1:3" ht="14.4" x14ac:dyDescent="0.2">
      <c r="A575" s="866" t="s">
        <v>3286</v>
      </c>
      <c r="B575" s="866" t="s">
        <v>4135</v>
      </c>
      <c r="C575" s="867" t="s">
        <v>568</v>
      </c>
    </row>
    <row r="576" spans="1:3" ht="14.4" x14ac:dyDescent="0.2">
      <c r="A576" s="866" t="s">
        <v>3287</v>
      </c>
      <c r="B576" s="866" t="s">
        <v>4135</v>
      </c>
      <c r="C576" s="867" t="s">
        <v>538</v>
      </c>
    </row>
    <row r="577" spans="1:3" ht="14.4" x14ac:dyDescent="0.2">
      <c r="A577" s="866" t="s">
        <v>3288</v>
      </c>
      <c r="B577" s="866" t="s">
        <v>4135</v>
      </c>
      <c r="C577" s="867" t="s">
        <v>553</v>
      </c>
    </row>
    <row r="578" spans="1:3" ht="14.4" x14ac:dyDescent="0.2">
      <c r="A578" s="866" t="s">
        <v>3289</v>
      </c>
      <c r="B578" s="866" t="s">
        <v>4135</v>
      </c>
      <c r="C578" s="867" t="s">
        <v>570</v>
      </c>
    </row>
    <row r="579" spans="1:3" ht="14.4" x14ac:dyDescent="0.2">
      <c r="A579" s="866" t="s">
        <v>3290</v>
      </c>
      <c r="B579" s="866" t="s">
        <v>4135</v>
      </c>
      <c r="C579" s="867" t="s">
        <v>549</v>
      </c>
    </row>
    <row r="580" spans="1:3" ht="14.4" x14ac:dyDescent="0.2">
      <c r="A580" s="866" t="s">
        <v>3291</v>
      </c>
      <c r="B580" s="866" t="s">
        <v>4135</v>
      </c>
      <c r="C580" s="867" t="s">
        <v>557</v>
      </c>
    </row>
    <row r="581" spans="1:3" ht="14.4" x14ac:dyDescent="0.2">
      <c r="A581" s="866" t="s">
        <v>3292</v>
      </c>
      <c r="B581" s="866" t="s">
        <v>4135</v>
      </c>
      <c r="C581" s="867" t="s">
        <v>564</v>
      </c>
    </row>
    <row r="582" spans="1:3" ht="14.4" x14ac:dyDescent="0.2">
      <c r="A582" s="866" t="s">
        <v>3293</v>
      </c>
      <c r="B582" s="866" t="s">
        <v>4135</v>
      </c>
      <c r="C582" s="867" t="s">
        <v>572</v>
      </c>
    </row>
    <row r="583" spans="1:3" ht="14.4" x14ac:dyDescent="0.2">
      <c r="A583" s="866" t="s">
        <v>3294</v>
      </c>
      <c r="B583" s="866" t="s">
        <v>4135</v>
      </c>
      <c r="C583" s="867" t="s">
        <v>548</v>
      </c>
    </row>
    <row r="584" spans="1:3" ht="14.4" x14ac:dyDescent="0.2">
      <c r="A584" s="866" t="s">
        <v>3295</v>
      </c>
      <c r="B584" s="866" t="s">
        <v>4135</v>
      </c>
      <c r="C584" s="867" t="s">
        <v>532</v>
      </c>
    </row>
    <row r="585" spans="1:3" ht="14.4" x14ac:dyDescent="0.2">
      <c r="A585" s="866" t="s">
        <v>3296</v>
      </c>
      <c r="B585" s="866" t="s">
        <v>4135</v>
      </c>
      <c r="C585" s="867" t="s">
        <v>534</v>
      </c>
    </row>
    <row r="586" spans="1:3" ht="14.4" x14ac:dyDescent="0.2">
      <c r="A586" s="866" t="s">
        <v>3297</v>
      </c>
      <c r="B586" s="866" t="s">
        <v>4135</v>
      </c>
      <c r="C586" s="867" t="s">
        <v>561</v>
      </c>
    </row>
    <row r="587" spans="1:3" ht="14.4" x14ac:dyDescent="0.2">
      <c r="A587" s="866" t="s">
        <v>3298</v>
      </c>
      <c r="B587" s="866" t="s">
        <v>4135</v>
      </c>
      <c r="C587" s="867" t="s">
        <v>3736</v>
      </c>
    </row>
    <row r="588" spans="1:3" ht="14.4" x14ac:dyDescent="0.2">
      <c r="A588" s="866" t="s">
        <v>3299</v>
      </c>
      <c r="B588" s="866" t="s">
        <v>4135</v>
      </c>
      <c r="C588" s="867" t="s">
        <v>550</v>
      </c>
    </row>
    <row r="589" spans="1:3" ht="14.4" x14ac:dyDescent="0.2">
      <c r="A589" s="866" t="s">
        <v>3300</v>
      </c>
      <c r="B589" s="866" t="s">
        <v>4135</v>
      </c>
      <c r="C589" s="867" t="s">
        <v>574</v>
      </c>
    </row>
    <row r="590" spans="1:3" ht="14.4" x14ac:dyDescent="0.2">
      <c r="A590" s="866" t="s">
        <v>3301</v>
      </c>
      <c r="B590" s="866" t="s">
        <v>4135</v>
      </c>
      <c r="C590" s="867" t="s">
        <v>554</v>
      </c>
    </row>
    <row r="591" spans="1:3" ht="14.4" x14ac:dyDescent="0.2">
      <c r="A591" s="866" t="s">
        <v>3302</v>
      </c>
      <c r="B591" s="866" t="s">
        <v>4135</v>
      </c>
      <c r="C591" s="867" t="s">
        <v>2634</v>
      </c>
    </row>
    <row r="592" spans="1:3" ht="14.4" x14ac:dyDescent="0.2">
      <c r="A592" s="866" t="s">
        <v>3303</v>
      </c>
      <c r="B592" s="866" t="s">
        <v>4135</v>
      </c>
      <c r="C592" s="867" t="s">
        <v>3737</v>
      </c>
    </row>
    <row r="593" spans="1:3" ht="14.4" x14ac:dyDescent="0.2">
      <c r="A593" s="866" t="s">
        <v>3304</v>
      </c>
      <c r="B593" s="866" t="s">
        <v>4135</v>
      </c>
      <c r="C593" s="867" t="s">
        <v>2635</v>
      </c>
    </row>
    <row r="594" spans="1:3" ht="14.4" x14ac:dyDescent="0.2">
      <c r="A594" s="866" t="s">
        <v>3305</v>
      </c>
      <c r="B594" s="866" t="s">
        <v>4135</v>
      </c>
      <c r="C594" s="867" t="s">
        <v>2637</v>
      </c>
    </row>
    <row r="595" spans="1:3" ht="14.4" x14ac:dyDescent="0.2">
      <c r="A595" s="866" t="s">
        <v>3306</v>
      </c>
      <c r="B595" s="866" t="s">
        <v>4135</v>
      </c>
      <c r="C595" s="867" t="s">
        <v>596</v>
      </c>
    </row>
    <row r="596" spans="1:3" ht="14.4" x14ac:dyDescent="0.2">
      <c r="A596" s="866" t="s">
        <v>3738</v>
      </c>
      <c r="B596" s="866" t="s">
        <v>4135</v>
      </c>
      <c r="C596" s="867" t="s">
        <v>3739</v>
      </c>
    </row>
    <row r="597" spans="1:3" ht="14.4" x14ac:dyDescent="0.2">
      <c r="A597" s="866" t="s">
        <v>3307</v>
      </c>
      <c r="B597" s="866" t="s">
        <v>4088</v>
      </c>
      <c r="C597" s="867" t="s">
        <v>59</v>
      </c>
    </row>
    <row r="598" spans="1:3" ht="14.4" x14ac:dyDescent="0.2">
      <c r="A598" s="866" t="s">
        <v>3308</v>
      </c>
      <c r="B598" s="866" t="s">
        <v>4088</v>
      </c>
      <c r="C598" s="867" t="s">
        <v>58</v>
      </c>
    </row>
    <row r="599" spans="1:3" ht="14.4" x14ac:dyDescent="0.2">
      <c r="A599" s="866" t="s">
        <v>3309</v>
      </c>
      <c r="B599" s="866" t="s">
        <v>4112</v>
      </c>
      <c r="C599" s="867" t="s">
        <v>135</v>
      </c>
    </row>
    <row r="600" spans="1:3" ht="14.4" x14ac:dyDescent="0.2">
      <c r="A600" s="866" t="s">
        <v>3310</v>
      </c>
      <c r="B600" s="866" t="s">
        <v>4112</v>
      </c>
      <c r="C600" s="867" t="s">
        <v>136</v>
      </c>
    </row>
    <row r="601" spans="1:3" ht="14.4" x14ac:dyDescent="0.2">
      <c r="A601" s="866" t="s">
        <v>3311</v>
      </c>
      <c r="B601" s="866" t="s">
        <v>4112</v>
      </c>
      <c r="C601" s="867" t="s">
        <v>137</v>
      </c>
    </row>
    <row r="602" spans="1:3" ht="14.4" x14ac:dyDescent="0.2">
      <c r="A602" s="866" t="s">
        <v>3312</v>
      </c>
      <c r="B602" s="866" t="s">
        <v>4135</v>
      </c>
      <c r="C602" s="867" t="s">
        <v>582</v>
      </c>
    </row>
    <row r="603" spans="1:3" ht="14.4" x14ac:dyDescent="0.2">
      <c r="A603" s="866" t="s">
        <v>3313</v>
      </c>
      <c r="B603" s="866" t="s">
        <v>4135</v>
      </c>
      <c r="C603" s="867" t="s">
        <v>583</v>
      </c>
    </row>
    <row r="604" spans="1:3" ht="14.4" x14ac:dyDescent="0.2">
      <c r="A604" s="866" t="s">
        <v>3314</v>
      </c>
      <c r="B604" s="866" t="s">
        <v>4135</v>
      </c>
      <c r="C604" s="867" t="s">
        <v>584</v>
      </c>
    </row>
    <row r="605" spans="1:3" ht="14.4" x14ac:dyDescent="0.2">
      <c r="A605" s="866" t="s">
        <v>3315</v>
      </c>
      <c r="B605" s="866" t="s">
        <v>4135</v>
      </c>
      <c r="C605" s="867" t="s">
        <v>585</v>
      </c>
    </row>
    <row r="606" spans="1:3" ht="14.4" x14ac:dyDescent="0.2">
      <c r="A606" s="866" t="s">
        <v>3316</v>
      </c>
      <c r="B606" s="866" t="s">
        <v>4135</v>
      </c>
      <c r="C606" s="867" t="s">
        <v>591</v>
      </c>
    </row>
    <row r="607" spans="1:3" ht="14.4" x14ac:dyDescent="0.2">
      <c r="A607" s="866" t="s">
        <v>3317</v>
      </c>
      <c r="B607" s="866" t="s">
        <v>4135</v>
      </c>
      <c r="C607" s="867" t="s">
        <v>594</v>
      </c>
    </row>
    <row r="608" spans="1:3" ht="14.4" x14ac:dyDescent="0.2">
      <c r="A608" s="866" t="s">
        <v>3318</v>
      </c>
      <c r="B608" s="866" t="s">
        <v>4135</v>
      </c>
      <c r="C608" s="867" t="s">
        <v>588</v>
      </c>
    </row>
    <row r="609" spans="1:3" ht="14.4" x14ac:dyDescent="0.2">
      <c r="A609" s="866" t="s">
        <v>3319</v>
      </c>
      <c r="B609" s="866" t="s">
        <v>4135</v>
      </c>
      <c r="C609" s="867" t="s">
        <v>5931</v>
      </c>
    </row>
    <row r="610" spans="1:3" ht="14.4" x14ac:dyDescent="0.2">
      <c r="A610" s="866" t="s">
        <v>3320</v>
      </c>
      <c r="B610" s="866" t="s">
        <v>4135</v>
      </c>
      <c r="C610" s="867" t="s">
        <v>587</v>
      </c>
    </row>
    <row r="611" spans="1:3" ht="14.4" x14ac:dyDescent="0.2">
      <c r="A611" s="866" t="s">
        <v>3321</v>
      </c>
      <c r="B611" s="866" t="s">
        <v>4135</v>
      </c>
      <c r="C611" s="867" t="s">
        <v>598</v>
      </c>
    </row>
    <row r="612" spans="1:3" ht="14.4" x14ac:dyDescent="0.2">
      <c r="A612" s="866" t="s">
        <v>3322</v>
      </c>
      <c r="B612" s="866" t="s">
        <v>4135</v>
      </c>
      <c r="C612" s="867" t="s">
        <v>593</v>
      </c>
    </row>
    <row r="613" spans="1:3" ht="14.4" x14ac:dyDescent="0.2">
      <c r="A613" s="866" t="s">
        <v>3323</v>
      </c>
      <c r="B613" s="866" t="s">
        <v>4135</v>
      </c>
      <c r="C613" s="867" t="s">
        <v>2638</v>
      </c>
    </row>
    <row r="614" spans="1:3" ht="14.4" x14ac:dyDescent="0.2">
      <c r="A614" s="866" t="s">
        <v>3324</v>
      </c>
      <c r="B614" s="866" t="s">
        <v>4135</v>
      </c>
      <c r="C614" s="867" t="s">
        <v>575</v>
      </c>
    </row>
    <row r="615" spans="1:3" ht="14.4" x14ac:dyDescent="0.2">
      <c r="A615" s="866" t="s">
        <v>3325</v>
      </c>
      <c r="B615" s="866" t="s">
        <v>4135</v>
      </c>
      <c r="C615" s="867" t="s">
        <v>576</v>
      </c>
    </row>
    <row r="616" spans="1:3" ht="14.4" x14ac:dyDescent="0.2">
      <c r="A616" s="866" t="s">
        <v>3326</v>
      </c>
      <c r="B616" s="866" t="s">
        <v>4135</v>
      </c>
      <c r="C616" s="867" t="s">
        <v>580</v>
      </c>
    </row>
    <row r="617" spans="1:3" ht="14.4" x14ac:dyDescent="0.2">
      <c r="A617" s="866" t="s">
        <v>3327</v>
      </c>
      <c r="B617" s="866" t="s">
        <v>4135</v>
      </c>
      <c r="C617" s="867" t="s">
        <v>581</v>
      </c>
    </row>
    <row r="618" spans="1:3" ht="14.4" x14ac:dyDescent="0.2">
      <c r="A618" s="866" t="s">
        <v>3328</v>
      </c>
      <c r="B618" s="866" t="s">
        <v>4135</v>
      </c>
      <c r="C618" s="867" t="s">
        <v>590</v>
      </c>
    </row>
    <row r="619" spans="1:3" ht="14.4" x14ac:dyDescent="0.2">
      <c r="A619" s="866" t="s">
        <v>3329</v>
      </c>
      <c r="B619" s="866" t="s">
        <v>4135</v>
      </c>
      <c r="C619" s="867" t="s">
        <v>595</v>
      </c>
    </row>
    <row r="620" spans="1:3" ht="14.4" x14ac:dyDescent="0.2">
      <c r="A620" s="866" t="s">
        <v>3330</v>
      </c>
      <c r="B620" s="866" t="s">
        <v>4135</v>
      </c>
      <c r="C620" s="867" t="s">
        <v>600</v>
      </c>
    </row>
    <row r="621" spans="1:3" ht="14.4" x14ac:dyDescent="0.2">
      <c r="A621" s="866" t="s">
        <v>3331</v>
      </c>
      <c r="B621" s="866" t="s">
        <v>4135</v>
      </c>
      <c r="C621" s="867" t="s">
        <v>599</v>
      </c>
    </row>
    <row r="622" spans="1:3" ht="14.4" x14ac:dyDescent="0.2">
      <c r="A622" s="866" t="s">
        <v>3332</v>
      </c>
      <c r="B622" s="866" t="s">
        <v>4135</v>
      </c>
      <c r="C622" s="867" t="s">
        <v>597</v>
      </c>
    </row>
    <row r="623" spans="1:3" ht="14.4" x14ac:dyDescent="0.2">
      <c r="A623" s="866" t="s">
        <v>3333</v>
      </c>
      <c r="B623" s="866" t="s">
        <v>4135</v>
      </c>
      <c r="C623" s="867" t="s">
        <v>601</v>
      </c>
    </row>
    <row r="624" spans="1:3" ht="14.4" x14ac:dyDescent="0.2">
      <c r="A624" s="866" t="s">
        <v>3334</v>
      </c>
      <c r="B624" s="866" t="s">
        <v>4135</v>
      </c>
      <c r="C624" s="867" t="s">
        <v>586</v>
      </c>
    </row>
    <row r="625" spans="1:3" ht="14.4" x14ac:dyDescent="0.2">
      <c r="A625" s="866" t="s">
        <v>3335</v>
      </c>
      <c r="B625" s="866" t="s">
        <v>4135</v>
      </c>
      <c r="C625" s="867" t="s">
        <v>579</v>
      </c>
    </row>
    <row r="626" spans="1:3" ht="14.4" x14ac:dyDescent="0.2">
      <c r="A626" s="866" t="s">
        <v>3336</v>
      </c>
      <c r="B626" s="866" t="s">
        <v>4135</v>
      </c>
      <c r="C626" s="867" t="s">
        <v>578</v>
      </c>
    </row>
    <row r="627" spans="1:3" ht="14.4" x14ac:dyDescent="0.2">
      <c r="A627" s="866" t="s">
        <v>3337</v>
      </c>
      <c r="B627" s="866" t="s">
        <v>4135</v>
      </c>
      <c r="C627" s="867" t="s">
        <v>3740</v>
      </c>
    </row>
    <row r="628" spans="1:3" ht="14.4" x14ac:dyDescent="0.2">
      <c r="A628" s="866" t="s">
        <v>3338</v>
      </c>
      <c r="B628" s="866" t="s">
        <v>4135</v>
      </c>
      <c r="C628" s="867" t="s">
        <v>589</v>
      </c>
    </row>
    <row r="629" spans="1:3" ht="14.4" x14ac:dyDescent="0.2">
      <c r="A629" s="866" t="s">
        <v>3339</v>
      </c>
      <c r="B629" s="866" t="s">
        <v>4135</v>
      </c>
      <c r="C629" s="867" t="s">
        <v>577</v>
      </c>
    </row>
    <row r="630" spans="1:3" ht="14.4" x14ac:dyDescent="0.2">
      <c r="A630" s="866" t="s">
        <v>3340</v>
      </c>
      <c r="B630" s="866" t="s">
        <v>4135</v>
      </c>
      <c r="C630" s="867" t="s">
        <v>2357</v>
      </c>
    </row>
    <row r="631" spans="1:3" ht="14.4" x14ac:dyDescent="0.2">
      <c r="A631" s="866" t="s">
        <v>3341</v>
      </c>
      <c r="B631" s="866" t="s">
        <v>4088</v>
      </c>
      <c r="C631" s="867" t="s">
        <v>60</v>
      </c>
    </row>
    <row r="632" spans="1:3" ht="14.4" x14ac:dyDescent="0.2">
      <c r="A632" s="866" t="s">
        <v>3342</v>
      </c>
      <c r="B632" s="866" t="s">
        <v>4088</v>
      </c>
      <c r="C632" s="867" t="s">
        <v>61</v>
      </c>
    </row>
    <row r="633" spans="1:3" ht="14.4" x14ac:dyDescent="0.2">
      <c r="A633" s="866" t="s">
        <v>3343</v>
      </c>
      <c r="B633" s="866" t="s">
        <v>4088</v>
      </c>
      <c r="C633" s="867" t="s">
        <v>87</v>
      </c>
    </row>
    <row r="634" spans="1:3" ht="14.4" x14ac:dyDescent="0.2">
      <c r="A634" s="866" t="s">
        <v>3344</v>
      </c>
      <c r="B634" s="866" t="s">
        <v>4112</v>
      </c>
      <c r="C634" s="867" t="s">
        <v>139</v>
      </c>
    </row>
    <row r="635" spans="1:3" ht="14.4" x14ac:dyDescent="0.2">
      <c r="A635" s="866" t="s">
        <v>3345</v>
      </c>
      <c r="B635" s="866" t="s">
        <v>4112</v>
      </c>
      <c r="C635" s="867" t="s">
        <v>138</v>
      </c>
    </row>
    <row r="636" spans="1:3" ht="14.4" x14ac:dyDescent="0.2">
      <c r="A636" s="866" t="s">
        <v>3346</v>
      </c>
      <c r="B636" s="866" t="s">
        <v>4135</v>
      </c>
      <c r="C636" s="867" t="s">
        <v>2639</v>
      </c>
    </row>
    <row r="637" spans="1:3" ht="14.4" x14ac:dyDescent="0.2">
      <c r="A637" s="866" t="s">
        <v>3347</v>
      </c>
      <c r="B637" s="866" t="s">
        <v>4135</v>
      </c>
      <c r="C637" s="867" t="s">
        <v>603</v>
      </c>
    </row>
    <row r="638" spans="1:3" ht="14.4" x14ac:dyDescent="0.2">
      <c r="A638" s="866" t="s">
        <v>3348</v>
      </c>
      <c r="B638" s="866" t="s">
        <v>4135</v>
      </c>
      <c r="C638" s="867" t="s">
        <v>604</v>
      </c>
    </row>
    <row r="639" spans="1:3" ht="14.4" x14ac:dyDescent="0.2">
      <c r="A639" s="866" t="s">
        <v>3349</v>
      </c>
      <c r="B639" s="866" t="s">
        <v>4135</v>
      </c>
      <c r="C639" s="867" t="s">
        <v>2640</v>
      </c>
    </row>
    <row r="640" spans="1:3" ht="14.4" x14ac:dyDescent="0.2">
      <c r="A640" s="866" t="s">
        <v>3350</v>
      </c>
      <c r="B640" s="866" t="s">
        <v>4135</v>
      </c>
      <c r="C640" s="867" t="s">
        <v>602</v>
      </c>
    </row>
    <row r="641" spans="1:3" ht="14.4" x14ac:dyDescent="0.2">
      <c r="A641" s="866" t="s">
        <v>3351</v>
      </c>
      <c r="B641" s="866" t="s">
        <v>4088</v>
      </c>
      <c r="C641" s="867" t="s">
        <v>62</v>
      </c>
    </row>
    <row r="642" spans="1:3" ht="14.4" x14ac:dyDescent="0.2">
      <c r="A642" s="866" t="s">
        <v>3352</v>
      </c>
      <c r="B642" s="866" t="s">
        <v>4112</v>
      </c>
      <c r="C642" s="867" t="s">
        <v>140</v>
      </c>
    </row>
    <row r="643" spans="1:3" ht="14.4" x14ac:dyDescent="0.2">
      <c r="A643" s="866" t="s">
        <v>3353</v>
      </c>
      <c r="B643" s="866" t="s">
        <v>4135</v>
      </c>
      <c r="C643" s="867" t="s">
        <v>605</v>
      </c>
    </row>
    <row r="644" spans="1:3" ht="14.4" x14ac:dyDescent="0.2">
      <c r="A644" s="866" t="s">
        <v>3354</v>
      </c>
      <c r="B644" s="866" t="s">
        <v>4135</v>
      </c>
      <c r="C644" s="867" t="s">
        <v>2579</v>
      </c>
    </row>
    <row r="645" spans="1:3" ht="14.4" x14ac:dyDescent="0.2">
      <c r="A645" s="866" t="s">
        <v>3355</v>
      </c>
      <c r="B645" s="866" t="s">
        <v>4088</v>
      </c>
      <c r="C645" s="867" t="s">
        <v>63</v>
      </c>
    </row>
    <row r="646" spans="1:3" ht="14.4" x14ac:dyDescent="0.2">
      <c r="A646" s="866" t="s">
        <v>3356</v>
      </c>
      <c r="B646" s="866" t="s">
        <v>4112</v>
      </c>
      <c r="C646" s="867" t="s">
        <v>2200</v>
      </c>
    </row>
    <row r="647" spans="1:3" ht="14.4" x14ac:dyDescent="0.2">
      <c r="A647" s="866" t="s">
        <v>3357</v>
      </c>
      <c r="B647" s="866" t="s">
        <v>4135</v>
      </c>
      <c r="C647" s="867" t="s">
        <v>2641</v>
      </c>
    </row>
    <row r="648" spans="1:3" ht="14.4" x14ac:dyDescent="0.2">
      <c r="A648" s="866" t="s">
        <v>3358</v>
      </c>
      <c r="B648" s="866" t="s">
        <v>4088</v>
      </c>
      <c r="C648" s="867" t="s">
        <v>64</v>
      </c>
    </row>
    <row r="649" spans="1:3" ht="14.4" x14ac:dyDescent="0.2">
      <c r="A649" s="866" t="s">
        <v>3359</v>
      </c>
      <c r="B649" s="866" t="s">
        <v>4112</v>
      </c>
      <c r="C649" s="867" t="s">
        <v>141</v>
      </c>
    </row>
    <row r="650" spans="1:3" ht="14.4" x14ac:dyDescent="0.2">
      <c r="A650" s="866" t="s">
        <v>3360</v>
      </c>
      <c r="B650" s="866" t="s">
        <v>4088</v>
      </c>
      <c r="C650" s="867" t="s">
        <v>65</v>
      </c>
    </row>
    <row r="651" spans="1:3" ht="14.4" x14ac:dyDescent="0.2">
      <c r="A651" s="866" t="s">
        <v>3361</v>
      </c>
      <c r="B651" s="866" t="s">
        <v>4112</v>
      </c>
      <c r="C651" s="867" t="s">
        <v>142</v>
      </c>
    </row>
    <row r="652" spans="1:3" ht="14.4" x14ac:dyDescent="0.2">
      <c r="A652" s="866" t="s">
        <v>3362</v>
      </c>
      <c r="B652" s="866" t="s">
        <v>4112</v>
      </c>
      <c r="C652" s="867" t="s">
        <v>143</v>
      </c>
    </row>
    <row r="653" spans="1:3" ht="14.4" x14ac:dyDescent="0.2">
      <c r="A653" s="866" t="s">
        <v>3363</v>
      </c>
      <c r="B653" s="866" t="s">
        <v>4135</v>
      </c>
      <c r="C653" s="867" t="s">
        <v>612</v>
      </c>
    </row>
    <row r="654" spans="1:3" ht="14.4" x14ac:dyDescent="0.2">
      <c r="A654" s="866" t="s">
        <v>3364</v>
      </c>
      <c r="B654" s="866" t="s">
        <v>4135</v>
      </c>
      <c r="C654" s="867" t="s">
        <v>607</v>
      </c>
    </row>
    <row r="655" spans="1:3" ht="14.4" x14ac:dyDescent="0.2">
      <c r="A655" s="866" t="s">
        <v>3365</v>
      </c>
      <c r="B655" s="866" t="s">
        <v>4135</v>
      </c>
      <c r="C655" s="867" t="s">
        <v>608</v>
      </c>
    </row>
    <row r="656" spans="1:3" ht="14.4" x14ac:dyDescent="0.2">
      <c r="A656" s="866" t="s">
        <v>3366</v>
      </c>
      <c r="B656" s="866" t="s">
        <v>4135</v>
      </c>
      <c r="C656" s="867" t="s">
        <v>614</v>
      </c>
    </row>
    <row r="657" spans="1:3" ht="14.4" x14ac:dyDescent="0.2">
      <c r="A657" s="866" t="s">
        <v>3367</v>
      </c>
      <c r="B657" s="866" t="s">
        <v>4135</v>
      </c>
      <c r="C657" s="867" t="s">
        <v>618</v>
      </c>
    </row>
    <row r="658" spans="1:3" ht="14.4" x14ac:dyDescent="0.2">
      <c r="A658" s="866" t="s">
        <v>3368</v>
      </c>
      <c r="B658" s="866" t="s">
        <v>4135</v>
      </c>
      <c r="C658" s="867" t="s">
        <v>609</v>
      </c>
    </row>
    <row r="659" spans="1:3" ht="14.4" x14ac:dyDescent="0.2">
      <c r="A659" s="866" t="s">
        <v>3369</v>
      </c>
      <c r="B659" s="866" t="s">
        <v>4135</v>
      </c>
      <c r="C659" s="867" t="s">
        <v>616</v>
      </c>
    </row>
    <row r="660" spans="1:3" ht="14.4" x14ac:dyDescent="0.2">
      <c r="A660" s="866" t="s">
        <v>3370</v>
      </c>
      <c r="B660" s="866" t="s">
        <v>4135</v>
      </c>
      <c r="C660" s="867" t="s">
        <v>610</v>
      </c>
    </row>
    <row r="661" spans="1:3" ht="14.4" x14ac:dyDescent="0.2">
      <c r="A661" s="866" t="s">
        <v>3371</v>
      </c>
      <c r="B661" s="866" t="s">
        <v>4135</v>
      </c>
      <c r="C661" s="867" t="s">
        <v>615</v>
      </c>
    </row>
    <row r="662" spans="1:3" ht="14.4" x14ac:dyDescent="0.2">
      <c r="A662" s="866" t="s">
        <v>3372</v>
      </c>
      <c r="B662" s="866" t="s">
        <v>4135</v>
      </c>
      <c r="C662" s="867" t="s">
        <v>613</v>
      </c>
    </row>
    <row r="663" spans="1:3" ht="14.4" x14ac:dyDescent="0.2">
      <c r="A663" s="866" t="s">
        <v>3373</v>
      </c>
      <c r="B663" s="866" t="s">
        <v>4135</v>
      </c>
      <c r="C663" s="867" t="s">
        <v>606</v>
      </c>
    </row>
    <row r="664" spans="1:3" ht="14.4" x14ac:dyDescent="0.2">
      <c r="A664" s="866" t="s">
        <v>3374</v>
      </c>
      <c r="B664" s="866" t="s">
        <v>4135</v>
      </c>
      <c r="C664" s="867" t="s">
        <v>617</v>
      </c>
    </row>
    <row r="665" spans="1:3" ht="14.4" x14ac:dyDescent="0.2">
      <c r="A665" s="866" t="s">
        <v>3375</v>
      </c>
      <c r="B665" s="866" t="s">
        <v>4135</v>
      </c>
      <c r="C665" s="867" t="s">
        <v>611</v>
      </c>
    </row>
    <row r="666" spans="1:3" ht="14.4" x14ac:dyDescent="0.2">
      <c r="A666" s="866" t="s">
        <v>3376</v>
      </c>
      <c r="B666" s="866" t="s">
        <v>4135</v>
      </c>
      <c r="C666" s="867" t="s">
        <v>619</v>
      </c>
    </row>
    <row r="667" spans="1:3" ht="14.4" x14ac:dyDescent="0.2">
      <c r="A667" s="866" t="s">
        <v>3377</v>
      </c>
      <c r="B667" s="866" t="s">
        <v>4088</v>
      </c>
      <c r="C667" s="867" t="s">
        <v>66</v>
      </c>
    </row>
    <row r="668" spans="1:3" ht="14.4" x14ac:dyDescent="0.2">
      <c r="A668" s="866" t="s">
        <v>3378</v>
      </c>
      <c r="B668" s="866" t="s">
        <v>4112</v>
      </c>
      <c r="C668" s="867" t="s">
        <v>145</v>
      </c>
    </row>
    <row r="669" spans="1:3" ht="14.4" x14ac:dyDescent="0.2">
      <c r="A669" s="866" t="s">
        <v>3379</v>
      </c>
      <c r="B669" s="866" t="s">
        <v>4112</v>
      </c>
      <c r="C669" s="867" t="s">
        <v>144</v>
      </c>
    </row>
    <row r="670" spans="1:3" ht="14.4" x14ac:dyDescent="0.2">
      <c r="A670" s="866" t="s">
        <v>3380</v>
      </c>
      <c r="B670" s="866" t="s">
        <v>4112</v>
      </c>
      <c r="C670" s="867" t="s">
        <v>146</v>
      </c>
    </row>
    <row r="671" spans="1:3" ht="14.4" x14ac:dyDescent="0.2">
      <c r="A671" s="866" t="s">
        <v>3381</v>
      </c>
      <c r="B671" s="866" t="s">
        <v>4112</v>
      </c>
      <c r="C671" s="867" t="s">
        <v>147</v>
      </c>
    </row>
    <row r="672" spans="1:3" ht="14.4" x14ac:dyDescent="0.2">
      <c r="A672" s="866" t="s">
        <v>3382</v>
      </c>
      <c r="B672" s="866" t="s">
        <v>4112</v>
      </c>
      <c r="C672" s="867" t="s">
        <v>3383</v>
      </c>
    </row>
    <row r="673" spans="1:3" ht="14.4" x14ac:dyDescent="0.2">
      <c r="A673" s="866" t="s">
        <v>3384</v>
      </c>
      <c r="B673" s="866" t="s">
        <v>4135</v>
      </c>
      <c r="C673" s="867" t="s">
        <v>620</v>
      </c>
    </row>
    <row r="674" spans="1:3" ht="14.4" x14ac:dyDescent="0.2">
      <c r="A674" s="866" t="s">
        <v>3385</v>
      </c>
      <c r="B674" s="866" t="s">
        <v>4135</v>
      </c>
      <c r="C674" s="867" t="s">
        <v>623</v>
      </c>
    </row>
    <row r="675" spans="1:3" ht="14.4" x14ac:dyDescent="0.2">
      <c r="A675" s="866" t="s">
        <v>3386</v>
      </c>
      <c r="B675" s="866" t="s">
        <v>4135</v>
      </c>
      <c r="C675" s="867" t="s">
        <v>624</v>
      </c>
    </row>
    <row r="676" spans="1:3" ht="14.4" x14ac:dyDescent="0.2">
      <c r="A676" s="866" t="s">
        <v>3387</v>
      </c>
      <c r="B676" s="866" t="s">
        <v>4135</v>
      </c>
      <c r="C676" s="867" t="s">
        <v>626</v>
      </c>
    </row>
    <row r="677" spans="1:3" ht="14.4" x14ac:dyDescent="0.2">
      <c r="A677" s="866" t="s">
        <v>3388</v>
      </c>
      <c r="B677" s="866" t="s">
        <v>4135</v>
      </c>
      <c r="C677" s="867" t="s">
        <v>627</v>
      </c>
    </row>
    <row r="678" spans="1:3" ht="14.4" x14ac:dyDescent="0.2">
      <c r="A678" s="866" t="s">
        <v>3389</v>
      </c>
      <c r="B678" s="866" t="s">
        <v>4135</v>
      </c>
      <c r="C678" s="867" t="s">
        <v>2642</v>
      </c>
    </row>
    <row r="679" spans="1:3" ht="14.4" x14ac:dyDescent="0.2">
      <c r="A679" s="866" t="s">
        <v>3390</v>
      </c>
      <c r="B679" s="866" t="s">
        <v>4135</v>
      </c>
      <c r="C679" s="867" t="s">
        <v>632</v>
      </c>
    </row>
    <row r="680" spans="1:3" ht="14.4" x14ac:dyDescent="0.2">
      <c r="A680" s="866" t="s">
        <v>3391</v>
      </c>
      <c r="B680" s="866" t="s">
        <v>4135</v>
      </c>
      <c r="C680" s="867" t="s">
        <v>630</v>
      </c>
    </row>
    <row r="681" spans="1:3" ht="14.4" x14ac:dyDescent="0.2">
      <c r="A681" s="866" t="s">
        <v>3392</v>
      </c>
      <c r="B681" s="866" t="s">
        <v>4135</v>
      </c>
      <c r="C681" s="867" t="s">
        <v>622</v>
      </c>
    </row>
    <row r="682" spans="1:3" ht="14.4" x14ac:dyDescent="0.2">
      <c r="A682" s="866" t="s">
        <v>3393</v>
      </c>
      <c r="B682" s="866" t="s">
        <v>4135</v>
      </c>
      <c r="C682" s="867" t="s">
        <v>631</v>
      </c>
    </row>
    <row r="683" spans="1:3" ht="14.4" x14ac:dyDescent="0.2">
      <c r="A683" s="866" t="s">
        <v>3394</v>
      </c>
      <c r="B683" s="866" t="s">
        <v>4135</v>
      </c>
      <c r="C683" s="867" t="s">
        <v>629</v>
      </c>
    </row>
    <row r="684" spans="1:3" ht="14.4" x14ac:dyDescent="0.2">
      <c r="A684" s="866" t="s">
        <v>3395</v>
      </c>
      <c r="B684" s="866" t="s">
        <v>4135</v>
      </c>
      <c r="C684" s="867" t="s">
        <v>625</v>
      </c>
    </row>
    <row r="685" spans="1:3" ht="14.4" x14ac:dyDescent="0.2">
      <c r="A685" s="866" t="s">
        <v>3396</v>
      </c>
      <c r="B685" s="866" t="s">
        <v>4135</v>
      </c>
      <c r="C685" s="867" t="s">
        <v>621</v>
      </c>
    </row>
    <row r="686" spans="1:3" ht="14.4" x14ac:dyDescent="0.2">
      <c r="A686" s="866" t="s">
        <v>3397</v>
      </c>
      <c r="B686" s="866" t="s">
        <v>4135</v>
      </c>
      <c r="C686" s="867" t="s">
        <v>628</v>
      </c>
    </row>
    <row r="687" spans="1:3" ht="14.4" x14ac:dyDescent="0.2">
      <c r="A687" s="866" t="s">
        <v>3398</v>
      </c>
      <c r="B687" s="866" t="s">
        <v>4088</v>
      </c>
      <c r="C687" s="867" t="s">
        <v>67</v>
      </c>
    </row>
    <row r="688" spans="1:3" ht="14.4" x14ac:dyDescent="0.2">
      <c r="A688" s="866" t="s">
        <v>3399</v>
      </c>
      <c r="B688" s="866" t="s">
        <v>4112</v>
      </c>
      <c r="C688" s="867" t="s">
        <v>148</v>
      </c>
    </row>
    <row r="689" spans="1:3" ht="14.4" x14ac:dyDescent="0.2">
      <c r="A689" s="866" t="s">
        <v>3400</v>
      </c>
      <c r="B689" s="866" t="s">
        <v>4112</v>
      </c>
      <c r="C689" s="867" t="s">
        <v>149</v>
      </c>
    </row>
    <row r="690" spans="1:3" ht="14.4" x14ac:dyDescent="0.2">
      <c r="A690" s="866" t="s">
        <v>3401</v>
      </c>
      <c r="B690" s="866" t="s">
        <v>4112</v>
      </c>
      <c r="C690" s="867" t="s">
        <v>2268</v>
      </c>
    </row>
    <row r="691" spans="1:3" ht="14.4" x14ac:dyDescent="0.2">
      <c r="A691" s="866" t="s">
        <v>3684</v>
      </c>
      <c r="B691" s="866" t="s">
        <v>4112</v>
      </c>
      <c r="C691" s="867" t="s">
        <v>3741</v>
      </c>
    </row>
    <row r="692" spans="1:3" ht="14.4" x14ac:dyDescent="0.2">
      <c r="A692" s="866" t="s">
        <v>3402</v>
      </c>
      <c r="B692" s="866" t="s">
        <v>4135</v>
      </c>
      <c r="C692" s="867" t="s">
        <v>635</v>
      </c>
    </row>
    <row r="693" spans="1:3" ht="14.4" x14ac:dyDescent="0.2">
      <c r="A693" s="866" t="s">
        <v>3403</v>
      </c>
      <c r="B693" s="866" t="s">
        <v>4135</v>
      </c>
      <c r="C693" s="867" t="s">
        <v>634</v>
      </c>
    </row>
    <row r="694" spans="1:3" ht="14.4" x14ac:dyDescent="0.2">
      <c r="A694" s="866" t="s">
        <v>3404</v>
      </c>
      <c r="B694" s="866" t="s">
        <v>4135</v>
      </c>
      <c r="C694" s="867" t="s">
        <v>2643</v>
      </c>
    </row>
    <row r="695" spans="1:3" ht="14.4" x14ac:dyDescent="0.2">
      <c r="A695" s="866" t="s">
        <v>3405</v>
      </c>
      <c r="B695" s="866" t="s">
        <v>4135</v>
      </c>
      <c r="C695" s="867" t="s">
        <v>633</v>
      </c>
    </row>
    <row r="696" spans="1:3" ht="14.4" x14ac:dyDescent="0.2">
      <c r="A696" s="866" t="s">
        <v>3406</v>
      </c>
      <c r="B696" s="866" t="s">
        <v>4135</v>
      </c>
      <c r="C696" s="867" t="s">
        <v>636</v>
      </c>
    </row>
    <row r="697" spans="1:3" ht="14.4" x14ac:dyDescent="0.2">
      <c r="A697" s="866" t="s">
        <v>3407</v>
      </c>
      <c r="B697" s="866" t="s">
        <v>4088</v>
      </c>
      <c r="C697" s="867" t="s">
        <v>68</v>
      </c>
    </row>
    <row r="698" spans="1:3" ht="14.4" x14ac:dyDescent="0.2">
      <c r="A698" s="866" t="s">
        <v>3408</v>
      </c>
      <c r="B698" s="866" t="s">
        <v>4088</v>
      </c>
      <c r="C698" s="867" t="s">
        <v>69</v>
      </c>
    </row>
    <row r="699" spans="1:3" ht="14.4" x14ac:dyDescent="0.2">
      <c r="A699" s="866" t="s">
        <v>3409</v>
      </c>
      <c r="B699" s="866" t="s">
        <v>4135</v>
      </c>
      <c r="C699" s="867" t="s">
        <v>637</v>
      </c>
    </row>
    <row r="700" spans="1:3" ht="14.4" x14ac:dyDescent="0.2">
      <c r="A700" s="866" t="s">
        <v>3410</v>
      </c>
      <c r="B700" s="866" t="s">
        <v>4135</v>
      </c>
      <c r="C700" s="867" t="s">
        <v>638</v>
      </c>
    </row>
    <row r="701" spans="1:3" ht="14.4" x14ac:dyDescent="0.2">
      <c r="A701" s="866" t="s">
        <v>3411</v>
      </c>
      <c r="B701" s="866" t="s">
        <v>4088</v>
      </c>
      <c r="C701" s="867" t="s">
        <v>70</v>
      </c>
    </row>
    <row r="702" spans="1:3" ht="14.4" x14ac:dyDescent="0.2">
      <c r="A702" s="866" t="s">
        <v>3412</v>
      </c>
      <c r="B702" s="866" t="s">
        <v>4112</v>
      </c>
      <c r="C702" s="867" t="s">
        <v>150</v>
      </c>
    </row>
    <row r="703" spans="1:3" ht="14.4" x14ac:dyDescent="0.2">
      <c r="A703" s="866" t="s">
        <v>3413</v>
      </c>
      <c r="B703" s="866" t="s">
        <v>4135</v>
      </c>
      <c r="C703" s="867" t="s">
        <v>639</v>
      </c>
    </row>
    <row r="704" spans="1:3" ht="14.4" x14ac:dyDescent="0.2">
      <c r="A704" s="866" t="s">
        <v>3414</v>
      </c>
      <c r="B704" s="866" t="s">
        <v>4135</v>
      </c>
      <c r="C704" s="867" t="s">
        <v>640</v>
      </c>
    </row>
    <row r="705" spans="1:3" ht="14.4" x14ac:dyDescent="0.2">
      <c r="A705" s="866" t="s">
        <v>3415</v>
      </c>
      <c r="B705" s="866" t="s">
        <v>4088</v>
      </c>
      <c r="C705" s="867" t="s">
        <v>71</v>
      </c>
    </row>
    <row r="706" spans="1:3" ht="14.4" x14ac:dyDescent="0.2">
      <c r="A706" s="866" t="s">
        <v>3416</v>
      </c>
      <c r="B706" s="866" t="s">
        <v>4112</v>
      </c>
      <c r="C706" s="867" t="s">
        <v>151</v>
      </c>
    </row>
    <row r="707" spans="1:3" ht="14.4" x14ac:dyDescent="0.2">
      <c r="A707" s="866" t="s">
        <v>3417</v>
      </c>
      <c r="B707" s="866" t="s">
        <v>4135</v>
      </c>
      <c r="C707" s="867" t="s">
        <v>642</v>
      </c>
    </row>
    <row r="708" spans="1:3" ht="14.4" x14ac:dyDescent="0.2">
      <c r="A708" s="866" t="s">
        <v>3418</v>
      </c>
      <c r="B708" s="866" t="s">
        <v>4135</v>
      </c>
      <c r="C708" s="867" t="s">
        <v>641</v>
      </c>
    </row>
    <row r="709" spans="1:3" ht="14.4" x14ac:dyDescent="0.2">
      <c r="A709" s="866" t="s">
        <v>3419</v>
      </c>
      <c r="B709" s="866" t="s">
        <v>4135</v>
      </c>
      <c r="C709" s="867" t="s">
        <v>643</v>
      </c>
    </row>
    <row r="710" spans="1:3" ht="14.4" x14ac:dyDescent="0.2">
      <c r="A710" s="866" t="s">
        <v>3420</v>
      </c>
      <c r="B710" s="866" t="s">
        <v>4088</v>
      </c>
      <c r="C710" s="867" t="s">
        <v>72</v>
      </c>
    </row>
    <row r="711" spans="1:3" ht="14.4" x14ac:dyDescent="0.2">
      <c r="A711" s="866" t="s">
        <v>3421</v>
      </c>
      <c r="B711" s="866" t="s">
        <v>4112</v>
      </c>
      <c r="C711" s="867" t="s">
        <v>152</v>
      </c>
    </row>
    <row r="712" spans="1:3" ht="14.4" x14ac:dyDescent="0.2">
      <c r="A712" s="866" t="s">
        <v>3422</v>
      </c>
      <c r="B712" s="866" t="s">
        <v>4112</v>
      </c>
      <c r="C712" s="867" t="s">
        <v>153</v>
      </c>
    </row>
    <row r="713" spans="1:3" ht="14.4" x14ac:dyDescent="0.2">
      <c r="A713" s="866" t="s">
        <v>3423</v>
      </c>
      <c r="B713" s="866" t="s">
        <v>4135</v>
      </c>
      <c r="C713" s="867" t="s">
        <v>3424</v>
      </c>
    </row>
    <row r="714" spans="1:3" ht="14.4" x14ac:dyDescent="0.2">
      <c r="A714" s="866" t="s">
        <v>3425</v>
      </c>
      <c r="B714" s="866" t="s">
        <v>4088</v>
      </c>
      <c r="C714" s="867" t="s">
        <v>75</v>
      </c>
    </row>
    <row r="715" spans="1:3" ht="14.4" x14ac:dyDescent="0.2">
      <c r="A715" s="866" t="s">
        <v>3426</v>
      </c>
      <c r="B715" s="866" t="s">
        <v>4088</v>
      </c>
      <c r="C715" s="867" t="s">
        <v>73</v>
      </c>
    </row>
    <row r="716" spans="1:3" ht="14.4" x14ac:dyDescent="0.2">
      <c r="A716" s="866" t="s">
        <v>3427</v>
      </c>
      <c r="B716" s="866" t="s">
        <v>4088</v>
      </c>
      <c r="C716" s="867" t="s">
        <v>74</v>
      </c>
    </row>
    <row r="717" spans="1:3" ht="14.4" x14ac:dyDescent="0.2">
      <c r="A717" s="866" t="s">
        <v>3428</v>
      </c>
      <c r="B717" s="866" t="s">
        <v>4112</v>
      </c>
      <c r="C717" s="867" t="s">
        <v>154</v>
      </c>
    </row>
    <row r="718" spans="1:3" ht="14.4" x14ac:dyDescent="0.2">
      <c r="A718" s="866" t="s">
        <v>3429</v>
      </c>
      <c r="B718" s="866" t="s">
        <v>4112</v>
      </c>
      <c r="C718" s="867" t="s">
        <v>155</v>
      </c>
    </row>
    <row r="719" spans="1:3" ht="14.4" x14ac:dyDescent="0.2">
      <c r="A719" s="866" t="s">
        <v>3430</v>
      </c>
      <c r="B719" s="866" t="s">
        <v>4112</v>
      </c>
      <c r="C719" s="867" t="s">
        <v>157</v>
      </c>
    </row>
    <row r="720" spans="1:3" ht="14.4" x14ac:dyDescent="0.2">
      <c r="A720" s="866" t="s">
        <v>3431</v>
      </c>
      <c r="B720" s="866" t="s">
        <v>4112</v>
      </c>
      <c r="C720" s="867" t="s">
        <v>156</v>
      </c>
    </row>
    <row r="721" spans="1:3" ht="14.4" x14ac:dyDescent="0.2">
      <c r="A721" s="866" t="s">
        <v>3432</v>
      </c>
      <c r="B721" s="866" t="s">
        <v>4135</v>
      </c>
      <c r="C721" s="867" t="s">
        <v>645</v>
      </c>
    </row>
    <row r="722" spans="1:3" ht="14.4" x14ac:dyDescent="0.2">
      <c r="A722" s="866" t="s">
        <v>3433</v>
      </c>
      <c r="B722" s="866" t="s">
        <v>4135</v>
      </c>
      <c r="C722" s="867" t="s">
        <v>649</v>
      </c>
    </row>
    <row r="723" spans="1:3" ht="14.4" x14ac:dyDescent="0.2">
      <c r="A723" s="866" t="s">
        <v>3434</v>
      </c>
      <c r="B723" s="866" t="s">
        <v>4135</v>
      </c>
      <c r="C723" s="867" t="s">
        <v>646</v>
      </c>
    </row>
    <row r="724" spans="1:3" ht="14.4" x14ac:dyDescent="0.2">
      <c r="A724" s="866" t="s">
        <v>3435</v>
      </c>
      <c r="B724" s="866" t="s">
        <v>4135</v>
      </c>
      <c r="C724" s="867" t="s">
        <v>664</v>
      </c>
    </row>
    <row r="725" spans="1:3" ht="14.4" x14ac:dyDescent="0.2">
      <c r="A725" s="866" t="s">
        <v>3436</v>
      </c>
      <c r="B725" s="866" t="s">
        <v>4135</v>
      </c>
      <c r="C725" s="867" t="s">
        <v>647</v>
      </c>
    </row>
    <row r="726" spans="1:3" ht="14.4" x14ac:dyDescent="0.2">
      <c r="A726" s="866" t="s">
        <v>3437</v>
      </c>
      <c r="B726" s="866" t="s">
        <v>4135</v>
      </c>
      <c r="C726" s="867" t="s">
        <v>650</v>
      </c>
    </row>
    <row r="727" spans="1:3" ht="14.4" x14ac:dyDescent="0.2">
      <c r="A727" s="866" t="s">
        <v>3438</v>
      </c>
      <c r="B727" s="866" t="s">
        <v>4135</v>
      </c>
      <c r="C727" s="867" t="s">
        <v>653</v>
      </c>
    </row>
    <row r="728" spans="1:3" ht="14.4" x14ac:dyDescent="0.2">
      <c r="A728" s="866" t="s">
        <v>3439</v>
      </c>
      <c r="B728" s="866" t="s">
        <v>4135</v>
      </c>
      <c r="C728" s="867" t="s">
        <v>656</v>
      </c>
    </row>
    <row r="729" spans="1:3" ht="14.4" x14ac:dyDescent="0.2">
      <c r="A729" s="866" t="s">
        <v>3440</v>
      </c>
      <c r="B729" s="866" t="s">
        <v>4135</v>
      </c>
      <c r="C729" s="867" t="s">
        <v>658</v>
      </c>
    </row>
    <row r="730" spans="1:3" ht="14.4" x14ac:dyDescent="0.2">
      <c r="A730" s="866" t="s">
        <v>3441</v>
      </c>
      <c r="B730" s="866" t="s">
        <v>4135</v>
      </c>
      <c r="C730" s="867" t="s">
        <v>659</v>
      </c>
    </row>
    <row r="731" spans="1:3" ht="14.4" x14ac:dyDescent="0.2">
      <c r="A731" s="866" t="s">
        <v>3442</v>
      </c>
      <c r="B731" s="866" t="s">
        <v>4135</v>
      </c>
      <c r="C731" s="867" t="s">
        <v>662</v>
      </c>
    </row>
    <row r="732" spans="1:3" ht="14.4" x14ac:dyDescent="0.2">
      <c r="A732" s="866" t="s">
        <v>3443</v>
      </c>
      <c r="B732" s="866" t="s">
        <v>4135</v>
      </c>
      <c r="C732" s="867" t="s">
        <v>663</v>
      </c>
    </row>
    <row r="733" spans="1:3" ht="14.4" x14ac:dyDescent="0.2">
      <c r="A733" s="866" t="s">
        <v>3444</v>
      </c>
      <c r="B733" s="866" t="s">
        <v>4135</v>
      </c>
      <c r="C733" s="867" t="s">
        <v>660</v>
      </c>
    </row>
    <row r="734" spans="1:3" ht="14.4" x14ac:dyDescent="0.2">
      <c r="A734" s="866" t="s">
        <v>3445</v>
      </c>
      <c r="B734" s="866" t="s">
        <v>4135</v>
      </c>
      <c r="C734" s="867" t="s">
        <v>651</v>
      </c>
    </row>
    <row r="735" spans="1:3" ht="14.4" x14ac:dyDescent="0.2">
      <c r="A735" s="866" t="s">
        <v>3446</v>
      </c>
      <c r="B735" s="866" t="s">
        <v>4135</v>
      </c>
      <c r="C735" s="867" t="s">
        <v>652</v>
      </c>
    </row>
    <row r="736" spans="1:3" ht="14.4" x14ac:dyDescent="0.2">
      <c r="A736" s="866" t="s">
        <v>3447</v>
      </c>
      <c r="B736" s="866" t="s">
        <v>4135</v>
      </c>
      <c r="C736" s="867" t="s">
        <v>657</v>
      </c>
    </row>
    <row r="737" spans="1:3" ht="14.4" x14ac:dyDescent="0.2">
      <c r="A737" s="866" t="s">
        <v>3448</v>
      </c>
      <c r="B737" s="866" t="s">
        <v>4135</v>
      </c>
      <c r="C737" s="867" t="s">
        <v>665</v>
      </c>
    </row>
    <row r="738" spans="1:3" ht="14.4" x14ac:dyDescent="0.2">
      <c r="A738" s="866" t="s">
        <v>3449</v>
      </c>
      <c r="B738" s="866" t="s">
        <v>4135</v>
      </c>
      <c r="C738" s="867" t="s">
        <v>654</v>
      </c>
    </row>
    <row r="739" spans="1:3" ht="14.4" x14ac:dyDescent="0.2">
      <c r="A739" s="866" t="s">
        <v>3450</v>
      </c>
      <c r="B739" s="866" t="s">
        <v>4135</v>
      </c>
      <c r="C739" s="867" t="s">
        <v>648</v>
      </c>
    </row>
    <row r="740" spans="1:3" ht="14.4" x14ac:dyDescent="0.2">
      <c r="A740" s="866" t="s">
        <v>3451</v>
      </c>
      <c r="B740" s="866" t="s">
        <v>4135</v>
      </c>
      <c r="C740" s="867" t="s">
        <v>644</v>
      </c>
    </row>
    <row r="741" spans="1:3" ht="14.4" x14ac:dyDescent="0.2">
      <c r="A741" s="866" t="s">
        <v>3452</v>
      </c>
      <c r="B741" s="866" t="s">
        <v>4135</v>
      </c>
      <c r="C741" s="867" t="s">
        <v>661</v>
      </c>
    </row>
    <row r="742" spans="1:3" ht="14.4" x14ac:dyDescent="0.2">
      <c r="A742" s="866" t="s">
        <v>3453</v>
      </c>
      <c r="B742" s="866" t="s">
        <v>4135</v>
      </c>
      <c r="C742" s="867" t="s">
        <v>655</v>
      </c>
    </row>
    <row r="743" spans="1:3" ht="14.4" x14ac:dyDescent="0.2">
      <c r="A743" s="866" t="s">
        <v>3454</v>
      </c>
      <c r="B743" s="866" t="s">
        <v>4135</v>
      </c>
      <c r="C743" s="867" t="s">
        <v>695</v>
      </c>
    </row>
    <row r="744" spans="1:3" ht="14.4" x14ac:dyDescent="0.2">
      <c r="A744" s="866" t="s">
        <v>3455</v>
      </c>
      <c r="B744" s="866" t="s">
        <v>4135</v>
      </c>
      <c r="C744" s="867" t="s">
        <v>666</v>
      </c>
    </row>
    <row r="745" spans="1:3" ht="14.4" x14ac:dyDescent="0.2">
      <c r="A745" s="866" t="s">
        <v>3456</v>
      </c>
      <c r="B745" s="866" t="s">
        <v>4135</v>
      </c>
      <c r="C745" s="867" t="s">
        <v>2644</v>
      </c>
    </row>
    <row r="746" spans="1:3" ht="14.4" x14ac:dyDescent="0.2">
      <c r="A746" s="866" t="s">
        <v>3457</v>
      </c>
      <c r="B746" s="866" t="s">
        <v>4135</v>
      </c>
      <c r="C746" s="867" t="s">
        <v>2645</v>
      </c>
    </row>
    <row r="747" spans="1:3" ht="14.4" x14ac:dyDescent="0.2">
      <c r="A747" s="866" t="s">
        <v>3458</v>
      </c>
      <c r="B747" s="866" t="s">
        <v>4135</v>
      </c>
      <c r="C747" s="867" t="s">
        <v>2580</v>
      </c>
    </row>
    <row r="748" spans="1:3" ht="14.4" x14ac:dyDescent="0.2">
      <c r="A748" s="866" t="s">
        <v>3742</v>
      </c>
      <c r="B748" s="866" t="s">
        <v>4135</v>
      </c>
      <c r="C748" s="867" t="s">
        <v>3743</v>
      </c>
    </row>
    <row r="749" spans="1:3" ht="14.4" x14ac:dyDescent="0.2">
      <c r="A749" s="866" t="s">
        <v>3459</v>
      </c>
      <c r="B749" s="866" t="s">
        <v>4088</v>
      </c>
      <c r="C749" s="867" t="s">
        <v>76</v>
      </c>
    </row>
    <row r="750" spans="1:3" ht="14.4" x14ac:dyDescent="0.2">
      <c r="A750" s="866" t="s">
        <v>3460</v>
      </c>
      <c r="B750" s="866" t="s">
        <v>4135</v>
      </c>
      <c r="C750" s="867" t="s">
        <v>667</v>
      </c>
    </row>
    <row r="751" spans="1:3" ht="14.4" x14ac:dyDescent="0.2">
      <c r="A751" s="866" t="s">
        <v>3461</v>
      </c>
      <c r="B751" s="866" t="s">
        <v>4088</v>
      </c>
      <c r="C751" s="867" t="s">
        <v>77</v>
      </c>
    </row>
    <row r="752" spans="1:3" ht="14.4" x14ac:dyDescent="0.2">
      <c r="A752" s="866" t="s">
        <v>3462</v>
      </c>
      <c r="B752" s="866" t="s">
        <v>4112</v>
      </c>
      <c r="C752" s="867" t="s">
        <v>158</v>
      </c>
    </row>
    <row r="753" spans="1:3" ht="14.4" x14ac:dyDescent="0.2">
      <c r="A753" s="866" t="s">
        <v>3463</v>
      </c>
      <c r="B753" s="866" t="s">
        <v>4135</v>
      </c>
      <c r="C753" s="867" t="s">
        <v>672</v>
      </c>
    </row>
    <row r="754" spans="1:3" ht="14.4" x14ac:dyDescent="0.2">
      <c r="A754" s="866" t="s">
        <v>3464</v>
      </c>
      <c r="B754" s="866" t="s">
        <v>4135</v>
      </c>
      <c r="C754" s="867" t="s">
        <v>668</v>
      </c>
    </row>
    <row r="755" spans="1:3" ht="14.4" x14ac:dyDescent="0.2">
      <c r="A755" s="866" t="s">
        <v>3465</v>
      </c>
      <c r="B755" s="866" t="s">
        <v>4135</v>
      </c>
      <c r="C755" s="867" t="s">
        <v>671</v>
      </c>
    </row>
    <row r="756" spans="1:3" ht="14.4" x14ac:dyDescent="0.2">
      <c r="A756" s="866" t="s">
        <v>3466</v>
      </c>
      <c r="B756" s="866" t="s">
        <v>4135</v>
      </c>
      <c r="C756" s="867" t="s">
        <v>670</v>
      </c>
    </row>
    <row r="757" spans="1:3" ht="14.4" x14ac:dyDescent="0.2">
      <c r="A757" s="866" t="s">
        <v>3467</v>
      </c>
      <c r="B757" s="866" t="s">
        <v>4135</v>
      </c>
      <c r="C757" s="867" t="s">
        <v>669</v>
      </c>
    </row>
    <row r="758" spans="1:3" ht="14.4" x14ac:dyDescent="0.2">
      <c r="A758" s="866" t="s">
        <v>3468</v>
      </c>
      <c r="B758" s="866" t="s">
        <v>4135</v>
      </c>
      <c r="C758" s="867" t="s">
        <v>3744</v>
      </c>
    </row>
    <row r="759" spans="1:3" ht="14.4" x14ac:dyDescent="0.2">
      <c r="A759" s="866" t="s">
        <v>3469</v>
      </c>
      <c r="B759" s="866" t="s">
        <v>4088</v>
      </c>
      <c r="C759" s="867" t="s">
        <v>78</v>
      </c>
    </row>
    <row r="760" spans="1:3" ht="14.4" x14ac:dyDescent="0.2">
      <c r="A760" s="866" t="s">
        <v>3470</v>
      </c>
      <c r="B760" s="866" t="s">
        <v>4112</v>
      </c>
      <c r="C760" s="867" t="s">
        <v>159</v>
      </c>
    </row>
    <row r="761" spans="1:3" ht="14.4" x14ac:dyDescent="0.2">
      <c r="A761" s="866" t="s">
        <v>3471</v>
      </c>
      <c r="B761" s="866" t="s">
        <v>4135</v>
      </c>
      <c r="C761" s="867" t="s">
        <v>678</v>
      </c>
    </row>
    <row r="762" spans="1:3" ht="14.4" x14ac:dyDescent="0.2">
      <c r="A762" s="866" t="s">
        <v>3472</v>
      </c>
      <c r="B762" s="866" t="s">
        <v>4135</v>
      </c>
      <c r="C762" s="867" t="s">
        <v>675</v>
      </c>
    </row>
    <row r="763" spans="1:3" ht="14.4" x14ac:dyDescent="0.2">
      <c r="A763" s="866" t="s">
        <v>3473</v>
      </c>
      <c r="B763" s="866" t="s">
        <v>4135</v>
      </c>
      <c r="C763" s="867" t="s">
        <v>677</v>
      </c>
    </row>
    <row r="764" spans="1:3" ht="14.4" x14ac:dyDescent="0.2">
      <c r="A764" s="866" t="s">
        <v>3474</v>
      </c>
      <c r="B764" s="866" t="s">
        <v>4135</v>
      </c>
      <c r="C764" s="867" t="s">
        <v>674</v>
      </c>
    </row>
    <row r="765" spans="1:3" ht="14.4" x14ac:dyDescent="0.2">
      <c r="A765" s="866" t="s">
        <v>3475</v>
      </c>
      <c r="B765" s="866" t="s">
        <v>4135</v>
      </c>
      <c r="C765" s="867" t="s">
        <v>673</v>
      </c>
    </row>
    <row r="766" spans="1:3" ht="14.4" x14ac:dyDescent="0.2">
      <c r="A766" s="866" t="s">
        <v>3476</v>
      </c>
      <c r="B766" s="866" t="s">
        <v>4135</v>
      </c>
      <c r="C766" s="867" t="s">
        <v>679</v>
      </c>
    </row>
    <row r="767" spans="1:3" ht="14.4" x14ac:dyDescent="0.2">
      <c r="A767" s="866" t="s">
        <v>3477</v>
      </c>
      <c r="B767" s="866" t="s">
        <v>4135</v>
      </c>
      <c r="C767" s="867" t="s">
        <v>676</v>
      </c>
    </row>
    <row r="768" spans="1:3" ht="14.4" x14ac:dyDescent="0.2">
      <c r="A768" s="866" t="s">
        <v>3478</v>
      </c>
      <c r="B768" s="866" t="s">
        <v>4088</v>
      </c>
      <c r="C768" s="867" t="s">
        <v>79</v>
      </c>
    </row>
    <row r="769" spans="1:3" ht="14.4" x14ac:dyDescent="0.2">
      <c r="A769" s="866" t="s">
        <v>3479</v>
      </c>
      <c r="B769" s="866" t="s">
        <v>4112</v>
      </c>
      <c r="C769" s="867" t="s">
        <v>160</v>
      </c>
    </row>
    <row r="770" spans="1:3" ht="14.4" x14ac:dyDescent="0.2">
      <c r="A770" s="866" t="s">
        <v>3480</v>
      </c>
      <c r="B770" s="866" t="s">
        <v>4135</v>
      </c>
      <c r="C770" s="867" t="s">
        <v>680</v>
      </c>
    </row>
    <row r="771" spans="1:3" ht="14.4" x14ac:dyDescent="0.2">
      <c r="A771" s="866" t="s">
        <v>3481</v>
      </c>
      <c r="B771" s="866" t="s">
        <v>4135</v>
      </c>
      <c r="C771" s="867" t="s">
        <v>681</v>
      </c>
    </row>
    <row r="772" spans="1:3" ht="14.4" x14ac:dyDescent="0.2">
      <c r="A772" s="866" t="s">
        <v>3482</v>
      </c>
      <c r="B772" s="866" t="s">
        <v>4135</v>
      </c>
      <c r="C772" s="867" t="s">
        <v>682</v>
      </c>
    </row>
    <row r="773" spans="1:3" ht="14.4" x14ac:dyDescent="0.2">
      <c r="A773" s="866" t="s">
        <v>3483</v>
      </c>
      <c r="B773" s="866" t="s">
        <v>4088</v>
      </c>
      <c r="C773" s="867" t="s">
        <v>80</v>
      </c>
    </row>
    <row r="774" spans="1:3" ht="14.4" x14ac:dyDescent="0.2">
      <c r="A774" s="866" t="s">
        <v>3484</v>
      </c>
      <c r="B774" s="866" t="s">
        <v>4112</v>
      </c>
      <c r="C774" s="867" t="s">
        <v>162</v>
      </c>
    </row>
    <row r="775" spans="1:3" ht="14.4" x14ac:dyDescent="0.2">
      <c r="A775" s="866" t="s">
        <v>3485</v>
      </c>
      <c r="B775" s="866" t="s">
        <v>4112</v>
      </c>
      <c r="C775" s="867" t="s">
        <v>161</v>
      </c>
    </row>
    <row r="776" spans="1:3" ht="14.4" x14ac:dyDescent="0.2">
      <c r="A776" s="866" t="s">
        <v>3486</v>
      </c>
      <c r="B776" s="866" t="s">
        <v>4135</v>
      </c>
      <c r="C776" s="867" t="s">
        <v>683</v>
      </c>
    </row>
    <row r="777" spans="1:3" ht="14.4" x14ac:dyDescent="0.2">
      <c r="A777" s="866" t="s">
        <v>3487</v>
      </c>
      <c r="B777" s="866" t="s">
        <v>4135</v>
      </c>
      <c r="C777" s="867" t="s">
        <v>685</v>
      </c>
    </row>
    <row r="778" spans="1:3" ht="14.4" x14ac:dyDescent="0.2">
      <c r="A778" s="866" t="s">
        <v>3488</v>
      </c>
      <c r="B778" s="866" t="s">
        <v>4135</v>
      </c>
      <c r="C778" s="867" t="s">
        <v>684</v>
      </c>
    </row>
    <row r="779" spans="1:3" ht="14.4" x14ac:dyDescent="0.2">
      <c r="A779" s="866" t="s">
        <v>3489</v>
      </c>
      <c r="B779" s="866" t="s">
        <v>4135</v>
      </c>
      <c r="C779" s="867" t="s">
        <v>6511</v>
      </c>
    </row>
    <row r="780" spans="1:3" ht="14.4" x14ac:dyDescent="0.2">
      <c r="A780" s="866" t="s">
        <v>3490</v>
      </c>
      <c r="B780" s="866" t="s">
        <v>4088</v>
      </c>
      <c r="C780" s="867" t="s">
        <v>81</v>
      </c>
    </row>
    <row r="781" spans="1:3" ht="14.4" x14ac:dyDescent="0.2">
      <c r="A781" s="866" t="s">
        <v>3491</v>
      </c>
      <c r="B781" s="866" t="s">
        <v>4088</v>
      </c>
      <c r="C781" s="867" t="s">
        <v>82</v>
      </c>
    </row>
    <row r="782" spans="1:3" ht="14.4" x14ac:dyDescent="0.2">
      <c r="A782" s="866" t="s">
        <v>3492</v>
      </c>
      <c r="B782" s="866" t="s">
        <v>4135</v>
      </c>
      <c r="C782" s="867" t="s">
        <v>686</v>
      </c>
    </row>
    <row r="783" spans="1:3" ht="14.4" x14ac:dyDescent="0.2">
      <c r="A783" s="866" t="s">
        <v>3493</v>
      </c>
      <c r="B783" s="866" t="s">
        <v>4135</v>
      </c>
      <c r="C783" s="867" t="s">
        <v>3745</v>
      </c>
    </row>
    <row r="784" spans="1:3" ht="14.4" x14ac:dyDescent="0.2">
      <c r="A784" s="866" t="s">
        <v>3494</v>
      </c>
      <c r="B784" s="866" t="s">
        <v>4135</v>
      </c>
      <c r="C784" s="867" t="s">
        <v>687</v>
      </c>
    </row>
    <row r="785" spans="1:3" ht="14.4" x14ac:dyDescent="0.2">
      <c r="A785" s="866" t="s">
        <v>3495</v>
      </c>
      <c r="B785" s="866" t="s">
        <v>4135</v>
      </c>
      <c r="C785" s="867" t="s">
        <v>6473</v>
      </c>
    </row>
    <row r="786" spans="1:3" ht="14.4" x14ac:dyDescent="0.2">
      <c r="A786" s="866" t="s">
        <v>3496</v>
      </c>
      <c r="B786" s="866" t="s">
        <v>4088</v>
      </c>
      <c r="C786" s="867" t="s">
        <v>83</v>
      </c>
    </row>
    <row r="787" spans="1:3" ht="14.4" x14ac:dyDescent="0.2">
      <c r="A787" s="866" t="s">
        <v>3497</v>
      </c>
      <c r="B787" s="866" t="s">
        <v>4112</v>
      </c>
      <c r="C787" s="867" t="s">
        <v>165</v>
      </c>
    </row>
    <row r="788" spans="1:3" ht="14.4" x14ac:dyDescent="0.2">
      <c r="A788" s="866" t="s">
        <v>3498</v>
      </c>
      <c r="B788" s="866" t="s">
        <v>4112</v>
      </c>
      <c r="C788" s="867" t="s">
        <v>164</v>
      </c>
    </row>
    <row r="789" spans="1:3" ht="14.4" x14ac:dyDescent="0.2">
      <c r="A789" s="866" t="s">
        <v>3499</v>
      </c>
      <c r="B789" s="866" t="s">
        <v>4112</v>
      </c>
      <c r="C789" s="867" t="s">
        <v>163</v>
      </c>
    </row>
    <row r="790" spans="1:3" ht="14.4" x14ac:dyDescent="0.2">
      <c r="A790" s="866" t="s">
        <v>3500</v>
      </c>
      <c r="B790" s="866" t="s">
        <v>4135</v>
      </c>
      <c r="C790" s="867" t="s">
        <v>689</v>
      </c>
    </row>
    <row r="791" spans="1:3" ht="14.4" x14ac:dyDescent="0.2">
      <c r="A791" s="866" t="s">
        <v>3501</v>
      </c>
      <c r="B791" s="866" t="s">
        <v>4135</v>
      </c>
      <c r="C791" s="867" t="s">
        <v>691</v>
      </c>
    </row>
    <row r="792" spans="1:3" ht="14.4" x14ac:dyDescent="0.2">
      <c r="A792" s="866" t="s">
        <v>3502</v>
      </c>
      <c r="B792" s="866" t="s">
        <v>4135</v>
      </c>
      <c r="C792" s="867" t="s">
        <v>688</v>
      </c>
    </row>
    <row r="793" spans="1:3" ht="14.4" x14ac:dyDescent="0.2">
      <c r="A793" s="866" t="s">
        <v>3503</v>
      </c>
      <c r="B793" s="866" t="s">
        <v>4135</v>
      </c>
      <c r="C793" s="867" t="s">
        <v>690</v>
      </c>
    </row>
  </sheetData>
  <sheetProtection algorithmName="SHA-512" hashValue="qtb2P/wcQefx3peek1MJhNCwFEvlPCpqJ05kSon/Se07ShySCuJwgh+bfuM8Yef0lLYjdE9fxBTERkdrxPs53Q==" saltValue="rHCfniuF/YjWHyTfejDXKw==" spinCount="100000" sheet="1" autoFilter="0"/>
  <autoFilter ref="A1:C799" xr:uid="{BFF549AA-CE43-4235-A784-242863B660C0}">
    <sortState xmlns:xlrd2="http://schemas.microsoft.com/office/spreadsheetml/2017/richdata2" ref="A2:C794">
      <sortCondition ref="A1:A799"/>
    </sortState>
  </autoFilter>
  <phoneticPr fontId="2"/>
  <conditionalFormatting sqref="C2:C793">
    <cfRule type="expression" dxfId="449" priority="1">
      <formula>IF(#REF!="9(廃)",TRUE,FALSE)</formula>
    </cfRule>
    <cfRule type="expression" dxfId="448" priority="2">
      <formula>IF(#REF!&lt;&gt;"",TRUE,FALSE)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R1013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2" width="2.44140625" style="460" hidden="1" customWidth="1"/>
    <col min="3" max="3" width="4.6640625" style="460" hidden="1" customWidth="1"/>
    <col min="4" max="6" width="22.44140625" style="460" customWidth="1"/>
    <col min="7" max="7" width="15.6640625" style="460" customWidth="1"/>
    <col min="8" max="8" width="15.6640625" style="461" customWidth="1"/>
    <col min="9" max="9" width="5.21875" style="461" customWidth="1"/>
    <col min="10" max="11" width="10.6640625" style="461" customWidth="1"/>
    <col min="12" max="12" width="13.77734375" style="461" customWidth="1"/>
    <col min="13" max="22" width="3.109375" style="461" customWidth="1"/>
    <col min="23" max="24" width="12.77734375" style="461" customWidth="1"/>
    <col min="25" max="26" width="6.21875" style="461" customWidth="1"/>
    <col min="27" max="38" width="7.77734375" style="461" customWidth="1"/>
    <col min="39" max="40" width="20.77734375" style="460" customWidth="1"/>
    <col min="41" max="41" width="20.77734375" style="461" customWidth="1"/>
    <col min="42" max="44" width="20.77734375" style="460" customWidth="1"/>
    <col min="45" max="45" width="12.77734375" style="461" customWidth="1"/>
    <col min="46" max="48" width="20.77734375" style="460" customWidth="1"/>
    <col min="49" max="49" width="12.77734375" style="461" customWidth="1"/>
    <col min="50" max="51" width="10.6640625" style="464" customWidth="1"/>
    <col min="52" max="52" width="2.44140625" style="464" customWidth="1"/>
    <col min="53" max="53" width="13.5546875" style="1102" customWidth="1"/>
    <col min="54" max="55" width="13" style="1102" customWidth="1"/>
    <col min="56" max="56" width="2.44140625" style="1102" customWidth="1"/>
    <col min="57" max="58" width="12.88671875" style="1102" customWidth="1"/>
    <col min="59" max="59" width="13" style="1102" customWidth="1"/>
    <col min="60" max="62" width="2.44140625" style="1102" customWidth="1"/>
    <col min="63" max="63" width="12.5546875" style="1102" customWidth="1"/>
    <col min="64" max="64" width="12.88671875" style="1102" customWidth="1"/>
    <col min="65" max="65" width="13.77734375" style="1102" customWidth="1"/>
    <col min="66" max="66" width="2.44140625" style="1102" customWidth="1"/>
    <col min="67" max="67" width="27.6640625" style="1102" customWidth="1"/>
    <col min="68" max="69" width="20.77734375" style="1102" customWidth="1"/>
    <col min="70" max="71" width="28.109375" style="1102" customWidth="1"/>
    <col min="72" max="72" width="29.21875" style="1102" customWidth="1"/>
    <col min="73" max="73" width="29.109375" style="1102" customWidth="1"/>
    <col min="74" max="88" width="2.44140625" style="777"/>
    <col min="89" max="94" width="2.44140625" style="464"/>
    <col min="95" max="16384" width="2.44140625" style="460"/>
  </cols>
  <sheetData>
    <row r="1" spans="1:96" s="37" customFormat="1" ht="13.5" customHeight="1" x14ac:dyDescent="0.2">
      <c r="D1" s="36" t="s">
        <v>3852</v>
      </c>
      <c r="H1" s="96"/>
      <c r="I1" s="96"/>
      <c r="J1" s="95"/>
      <c r="K1" s="95"/>
      <c r="L1" s="95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O1" s="96"/>
      <c r="AS1" s="96"/>
      <c r="AW1" s="96"/>
      <c r="AX1" s="433"/>
      <c r="AY1" s="433"/>
      <c r="AZ1" s="433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  <c r="BL1" s="414"/>
      <c r="BM1" s="414"/>
      <c r="BN1" s="414"/>
      <c r="BO1" s="418"/>
      <c r="BP1" s="414"/>
      <c r="BQ1" s="414"/>
      <c r="BR1" s="418"/>
      <c r="BS1" s="418"/>
      <c r="BT1" s="418"/>
      <c r="BU1" s="418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32"/>
      <c r="CL1" s="432"/>
      <c r="CM1" s="432"/>
      <c r="CN1" s="432"/>
      <c r="CO1" s="432"/>
      <c r="CP1" s="432"/>
    </row>
    <row r="2" spans="1:96" s="37" customFormat="1" ht="13.5" customHeight="1" thickBot="1" x14ac:dyDescent="0.25">
      <c r="D2" s="37" t="s">
        <v>1954</v>
      </c>
      <c r="H2" s="96"/>
      <c r="I2" s="96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O2" s="96"/>
      <c r="AS2" s="96"/>
      <c r="AW2" s="96"/>
      <c r="AX2" s="433"/>
      <c r="AY2" s="433"/>
      <c r="AZ2" s="433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/>
      <c r="BM2" s="414"/>
      <c r="BN2" s="414"/>
      <c r="BO2" s="418"/>
      <c r="BP2" s="414"/>
      <c r="BQ2" s="414"/>
      <c r="BR2" s="418"/>
      <c r="BS2" s="418"/>
      <c r="BT2" s="418"/>
      <c r="BU2" s="418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32"/>
      <c r="CL2" s="432"/>
      <c r="CM2" s="432"/>
      <c r="CN2" s="432"/>
      <c r="CO2" s="432"/>
      <c r="CP2" s="432"/>
    </row>
    <row r="3" spans="1:96" s="37" customFormat="1" ht="13.5" customHeight="1" x14ac:dyDescent="0.2">
      <c r="A3" s="570"/>
      <c r="B3" s="46"/>
      <c r="C3" s="135"/>
      <c r="D3" s="178"/>
      <c r="E3" s="178" t="str">
        <f>IF(AND(設定!C4&lt;&gt;"",E7=""),"↓未入力あり","")</f>
        <v/>
      </c>
      <c r="H3" s="96"/>
      <c r="I3" s="96"/>
      <c r="J3" s="95"/>
      <c r="K3" s="95"/>
      <c r="L3" s="95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O3" s="96"/>
      <c r="AS3" s="96"/>
      <c r="AW3" s="96"/>
      <c r="AX3" s="433"/>
      <c r="AY3" s="433"/>
      <c r="AZ3" s="433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  <c r="BL3" s="414"/>
      <c r="BM3" s="414"/>
      <c r="BN3" s="414"/>
      <c r="BO3" s="418"/>
      <c r="BP3" s="414"/>
      <c r="BQ3" s="414"/>
      <c r="BR3" s="418"/>
      <c r="BS3" s="418"/>
      <c r="BT3" s="418"/>
      <c r="BU3" s="418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32"/>
      <c r="CL3" s="432"/>
      <c r="CM3" s="432"/>
      <c r="CN3" s="432"/>
      <c r="CO3" s="432"/>
      <c r="CP3" s="432"/>
    </row>
    <row r="4" spans="1:96" s="37" customFormat="1" ht="13.5" hidden="1" customHeight="1" x14ac:dyDescent="0.2">
      <c r="A4" s="137"/>
      <c r="B4" s="48"/>
      <c r="C4" s="52"/>
      <c r="D4" s="580"/>
      <c r="E4" s="580" t="e">
        <f>IF(AND(設定!#REF!&lt;&gt;"",E6=""),"↓未入力あり","")</f>
        <v>#REF!</v>
      </c>
      <c r="F4" s="321"/>
      <c r="H4" s="96"/>
      <c r="I4" s="96"/>
      <c r="J4" s="95"/>
      <c r="K4" s="95"/>
      <c r="L4" s="95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O4" s="96"/>
      <c r="AS4" s="96"/>
      <c r="AW4" s="96"/>
      <c r="AX4" s="433"/>
      <c r="AY4" s="433"/>
      <c r="AZ4" s="433"/>
      <c r="BA4" s="414"/>
      <c r="BB4" s="414"/>
      <c r="BC4" s="414"/>
      <c r="BD4" s="414"/>
      <c r="BE4" s="414"/>
      <c r="BF4" s="414"/>
      <c r="BG4" s="414"/>
      <c r="BH4" s="414"/>
      <c r="BI4" s="414"/>
      <c r="BJ4" s="414"/>
      <c r="BK4" s="414"/>
      <c r="BL4" s="414"/>
      <c r="BM4" s="414"/>
      <c r="BN4" s="414"/>
      <c r="BO4" s="418"/>
      <c r="BP4" s="414"/>
      <c r="BQ4" s="414"/>
      <c r="BR4" s="418"/>
      <c r="BS4" s="418"/>
      <c r="BT4" s="418"/>
      <c r="BU4" s="418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32"/>
      <c r="CL4" s="432"/>
      <c r="CM4" s="432"/>
      <c r="CN4" s="432"/>
      <c r="CO4" s="432"/>
      <c r="CP4" s="432"/>
    </row>
    <row r="5" spans="1:96" s="37" customFormat="1" ht="13.5" hidden="1" customHeight="1" x14ac:dyDescent="0.2">
      <c r="A5" s="137"/>
      <c r="B5" s="48"/>
      <c r="C5" s="52"/>
      <c r="D5" s="580"/>
      <c r="E5" s="179"/>
      <c r="F5" s="321"/>
      <c r="H5" s="96"/>
      <c r="I5" s="96"/>
      <c r="J5" s="95"/>
      <c r="K5" s="95"/>
      <c r="L5" s="95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O5" s="96"/>
      <c r="AS5" s="96"/>
      <c r="AW5" s="96"/>
      <c r="AX5" s="433"/>
      <c r="AY5" s="433"/>
      <c r="AZ5" s="433"/>
      <c r="BA5" s="414"/>
      <c r="BB5" s="414"/>
      <c r="BC5" s="414"/>
      <c r="BD5" s="414"/>
      <c r="BE5" s="414"/>
      <c r="BF5" s="414"/>
      <c r="BG5" s="414"/>
      <c r="BH5" s="414"/>
      <c r="BI5" s="414"/>
      <c r="BJ5" s="414"/>
      <c r="BK5" s="414"/>
      <c r="BL5" s="414"/>
      <c r="BM5" s="414"/>
      <c r="BN5" s="414"/>
      <c r="BO5" s="418"/>
      <c r="BP5" s="414"/>
      <c r="BQ5" s="414"/>
      <c r="BR5" s="418"/>
      <c r="BS5" s="418"/>
      <c r="BT5" s="418"/>
      <c r="BU5" s="418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32"/>
      <c r="CL5" s="432"/>
      <c r="CM5" s="432"/>
      <c r="CN5" s="432"/>
      <c r="CO5" s="432"/>
      <c r="CP5" s="432"/>
    </row>
    <row r="6" spans="1:96" s="96" customFormat="1" ht="13.5" customHeight="1" thickBot="1" x14ac:dyDescent="0.25">
      <c r="A6" s="571" t="s">
        <v>3505</v>
      </c>
      <c r="B6" s="566" t="s">
        <v>1921</v>
      </c>
      <c r="C6" s="568" t="s">
        <v>1922</v>
      </c>
      <c r="D6" s="180" t="s">
        <v>1923</v>
      </c>
      <c r="E6" s="180" t="s">
        <v>1967</v>
      </c>
      <c r="F6" s="370"/>
      <c r="G6" s="37"/>
      <c r="J6" s="95"/>
      <c r="K6" s="95"/>
      <c r="L6" s="95"/>
      <c r="AM6" s="37"/>
      <c r="AN6" s="37"/>
      <c r="AP6" s="37"/>
      <c r="AQ6" s="37"/>
      <c r="AR6" s="37"/>
      <c r="AT6" s="37"/>
      <c r="AU6" s="37"/>
      <c r="AV6" s="37"/>
      <c r="AX6" s="433"/>
      <c r="AY6" s="433"/>
      <c r="AZ6" s="433"/>
      <c r="BA6" s="414"/>
      <c r="BB6" s="414"/>
      <c r="BC6" s="414"/>
      <c r="BD6" s="414"/>
      <c r="BE6" s="414"/>
      <c r="BF6" s="414"/>
      <c r="BG6" s="414"/>
      <c r="BH6" s="414"/>
      <c r="BI6" s="414"/>
      <c r="BJ6" s="414"/>
      <c r="BK6" s="414"/>
      <c r="BL6" s="414"/>
      <c r="BM6" s="414"/>
      <c r="BN6" s="414"/>
      <c r="BO6" s="418"/>
      <c r="BP6" s="414"/>
      <c r="BQ6" s="414"/>
      <c r="BR6" s="418"/>
      <c r="BS6" s="418"/>
      <c r="BT6" s="418"/>
      <c r="BU6" s="418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32"/>
      <c r="CL6" s="432"/>
      <c r="CM6" s="432"/>
      <c r="CN6" s="432"/>
      <c r="CO6" s="432"/>
      <c r="CP6" s="432"/>
    </row>
    <row r="7" spans="1:96" s="96" customFormat="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93" t="s">
        <v>1925</v>
      </c>
      <c r="E7" s="181"/>
      <c r="F7" s="370"/>
      <c r="G7" s="94"/>
      <c r="J7" s="95"/>
      <c r="K7" s="95"/>
      <c r="L7" s="95"/>
      <c r="AM7" s="94"/>
      <c r="AN7" s="94"/>
      <c r="AP7" s="94"/>
      <c r="AQ7" s="94"/>
      <c r="AR7" s="94"/>
      <c r="AT7" s="94"/>
      <c r="AU7" s="94"/>
      <c r="AV7" s="94"/>
      <c r="AX7" s="433"/>
      <c r="AY7" s="433"/>
      <c r="AZ7" s="433"/>
      <c r="BA7" s="414"/>
      <c r="BB7" s="414"/>
      <c r="BC7" s="414"/>
      <c r="BD7" s="414"/>
      <c r="BE7" s="414"/>
      <c r="BF7" s="414"/>
      <c r="BG7" s="414"/>
      <c r="BH7" s="414"/>
      <c r="BI7" s="414"/>
      <c r="BJ7" s="414"/>
      <c r="BK7" s="414"/>
      <c r="BL7" s="414"/>
      <c r="BM7" s="414"/>
      <c r="BN7" s="414"/>
      <c r="BO7" s="418"/>
      <c r="BP7" s="414"/>
      <c r="BQ7" s="414"/>
      <c r="BR7" s="418"/>
      <c r="BS7" s="418"/>
      <c r="BT7" s="418"/>
      <c r="BU7" s="418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32"/>
      <c r="CL7" s="432"/>
      <c r="CM7" s="432"/>
      <c r="CN7" s="432"/>
      <c r="CO7" s="432"/>
      <c r="CP7" s="432"/>
    </row>
    <row r="8" spans="1:96" s="96" customFormat="1" ht="15" customHeight="1" x14ac:dyDescent="0.2">
      <c r="A8" s="41"/>
      <c r="B8" s="41"/>
      <c r="C8" s="41"/>
      <c r="D8" s="394"/>
      <c r="E8" s="471"/>
      <c r="F8" s="370"/>
      <c r="G8" s="94"/>
      <c r="J8" s="95"/>
      <c r="K8" s="95"/>
      <c r="L8" s="95"/>
      <c r="AM8" s="94"/>
      <c r="AN8" s="94"/>
      <c r="AP8" s="94"/>
      <c r="AQ8" s="94"/>
      <c r="AR8" s="94"/>
      <c r="AT8" s="94"/>
      <c r="AU8" s="94"/>
      <c r="AV8" s="94"/>
      <c r="AX8" s="433"/>
      <c r="AY8" s="433"/>
      <c r="AZ8" s="433"/>
      <c r="BA8" s="414"/>
      <c r="BB8" s="414"/>
      <c r="BC8" s="414"/>
      <c r="BD8" s="414"/>
      <c r="BE8" s="414"/>
      <c r="BF8" s="414"/>
      <c r="BG8" s="414"/>
      <c r="BH8" s="414"/>
      <c r="BI8" s="414"/>
      <c r="BJ8" s="414"/>
      <c r="BK8" s="414"/>
      <c r="BL8" s="414"/>
      <c r="BM8" s="414"/>
      <c r="BN8" s="414"/>
      <c r="BO8" s="418"/>
      <c r="BP8" s="414"/>
      <c r="BQ8" s="414"/>
      <c r="BR8" s="418"/>
      <c r="BS8" s="418"/>
      <c r="BT8" s="418"/>
      <c r="BU8" s="418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32"/>
      <c r="CL8" s="432"/>
      <c r="CM8" s="432"/>
      <c r="CN8" s="432"/>
      <c r="CO8" s="432"/>
      <c r="CP8" s="432"/>
    </row>
    <row r="9" spans="1:96" s="96" customFormat="1" ht="13.5" customHeight="1" thickBot="1" x14ac:dyDescent="0.25">
      <c r="A9" s="41"/>
      <c r="B9" s="41"/>
      <c r="C9" s="37"/>
      <c r="D9" s="514" t="s">
        <v>4017</v>
      </c>
      <c r="F9" s="195"/>
      <c r="G9" s="37"/>
      <c r="J9" s="95"/>
      <c r="K9" s="95"/>
      <c r="L9" s="95"/>
      <c r="AA9" s="616"/>
      <c r="AM9" s="37"/>
      <c r="AN9" s="37"/>
      <c r="AP9" s="37"/>
      <c r="AQ9" s="37"/>
      <c r="AR9" s="37"/>
      <c r="AT9" s="37"/>
      <c r="AU9" s="37"/>
      <c r="AV9" s="37"/>
      <c r="AX9" s="433"/>
      <c r="AY9" s="433"/>
      <c r="AZ9" s="433"/>
      <c r="BA9" s="414"/>
      <c r="BB9" s="414"/>
      <c r="BC9" s="414"/>
      <c r="BD9" s="414"/>
      <c r="BE9" s="414"/>
      <c r="BF9" s="414"/>
      <c r="BG9" s="414"/>
      <c r="BH9" s="414"/>
      <c r="BI9" s="414"/>
      <c r="BJ9" s="414"/>
      <c r="BK9" s="414"/>
      <c r="BL9" s="414"/>
      <c r="BM9" s="414"/>
      <c r="BN9" s="414"/>
      <c r="BO9" s="418"/>
      <c r="BP9" s="414"/>
      <c r="BQ9" s="414"/>
      <c r="BR9" s="418"/>
      <c r="BS9" s="418"/>
      <c r="BT9" s="418"/>
      <c r="BU9" s="418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32"/>
      <c r="CL9" s="432"/>
      <c r="CM9" s="432"/>
      <c r="CN9" s="432"/>
      <c r="CO9" s="432"/>
      <c r="CP9" s="432"/>
    </row>
    <row r="10" spans="1:96" s="96" customFormat="1" ht="15" customHeight="1" x14ac:dyDescent="0.2">
      <c r="A10" s="570"/>
      <c r="B10" s="46"/>
      <c r="C10" s="135"/>
      <c r="D10" s="301" t="str">
        <f>IF(AND($E$7="1：締結している",COUNTA(D14:D73)=0),"↓未入力あり","")</f>
        <v/>
      </c>
      <c r="E10" s="1145" t="str">
        <f>IF(BA13=1,"↓未入力あり","")</f>
        <v/>
      </c>
      <c r="F10" s="1145"/>
      <c r="G10" s="1145" t="str">
        <f>IF(BB13=1,"↓未入力あり","")</f>
        <v/>
      </c>
      <c r="H10" s="1145"/>
      <c r="I10" s="1145" t="str">
        <f>IF(BC13=1,"↓未入力あり","")</f>
        <v/>
      </c>
      <c r="J10" s="1145"/>
      <c r="K10" s="1145"/>
      <c r="L10" s="222" t="str">
        <f>IF(BD13=1,"↓未入力あり","")</f>
        <v/>
      </c>
      <c r="M10" s="1145" t="str">
        <f>IF(BE13=1,"↓未入力あり","")</f>
        <v/>
      </c>
      <c r="N10" s="1145"/>
      <c r="O10" s="1145"/>
      <c r="P10" s="1145"/>
      <c r="Q10" s="1145"/>
      <c r="R10" s="1145"/>
      <c r="S10" s="1145"/>
      <c r="T10" s="1145"/>
      <c r="U10" s="1145"/>
      <c r="V10" s="1145"/>
      <c r="W10" s="1145" t="str">
        <f>IF(BF13=1,"↓未入力あり","")</f>
        <v/>
      </c>
      <c r="X10" s="1145"/>
      <c r="Y10" s="1145" t="str">
        <f>IF(BG13=1,"↓未入力あり","")</f>
        <v/>
      </c>
      <c r="Z10" s="1145"/>
      <c r="AA10" s="1145" t="str">
        <f>IF(BH13=1,"↓未入力あり","")</f>
        <v/>
      </c>
      <c r="AB10" s="1145"/>
      <c r="AC10" s="1145"/>
      <c r="AD10" s="1145"/>
      <c r="AE10" s="1145" t="str">
        <f>IF(BI13=1,"↓未入力あり","")</f>
        <v/>
      </c>
      <c r="AF10" s="1145"/>
      <c r="AG10" s="1145"/>
      <c r="AH10" s="1145"/>
      <c r="AI10" s="1145" t="str">
        <f>IF(BJ13=1,"↓未入力あり","")</f>
        <v/>
      </c>
      <c r="AJ10" s="1145"/>
      <c r="AK10" s="1145"/>
      <c r="AL10" s="1145"/>
      <c r="AM10" s="1145" t="str">
        <f>IF(BK13=1,"↓未入力あり","")</f>
        <v/>
      </c>
      <c r="AN10" s="1145"/>
      <c r="AO10" s="1145"/>
      <c r="AP10" s="1145" t="str">
        <f>IF(BL13=1,"↓未入力あり","")</f>
        <v/>
      </c>
      <c r="AQ10" s="1145"/>
      <c r="AR10" s="1145"/>
      <c r="AS10" s="1145"/>
      <c r="AT10" s="1145" t="str">
        <f>IF(BM13=1,"↓未入力あり","")</f>
        <v/>
      </c>
      <c r="AU10" s="1145"/>
      <c r="AV10" s="1145"/>
      <c r="AW10" s="1160"/>
      <c r="AX10" s="433"/>
      <c r="AY10" s="433"/>
      <c r="AZ10" s="433"/>
      <c r="BA10" s="414"/>
      <c r="BB10" s="414"/>
      <c r="BC10" s="414"/>
      <c r="BD10" s="414"/>
      <c r="BE10" s="414"/>
      <c r="BF10" s="414"/>
      <c r="BG10" s="414"/>
      <c r="BH10" s="414"/>
      <c r="BI10" s="414"/>
      <c r="BJ10" s="414"/>
      <c r="BK10" s="414"/>
      <c r="BL10" s="414"/>
      <c r="BM10" s="414"/>
      <c r="BN10" s="414"/>
      <c r="BO10" s="418"/>
      <c r="BP10" s="414"/>
      <c r="BQ10" s="414"/>
      <c r="BR10" s="418"/>
      <c r="BS10" s="418"/>
      <c r="BT10" s="418"/>
      <c r="BU10" s="418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32"/>
      <c r="CL10" s="432"/>
      <c r="CM10" s="432"/>
      <c r="CN10" s="432"/>
      <c r="CO10" s="432"/>
      <c r="CP10" s="432"/>
    </row>
    <row r="11" spans="1:96" s="96" customFormat="1" ht="15" customHeight="1" x14ac:dyDescent="0.2">
      <c r="A11" s="137"/>
      <c r="B11" s="48"/>
      <c r="C11" s="52"/>
      <c r="D11" s="729" t="s">
        <v>4018</v>
      </c>
      <c r="E11" s="837" t="s">
        <v>4078</v>
      </c>
      <c r="F11" s="848"/>
      <c r="G11" s="850" t="s">
        <v>2013</v>
      </c>
      <c r="H11" s="850"/>
      <c r="I11" s="851" t="s">
        <v>2014</v>
      </c>
      <c r="J11" s="852"/>
      <c r="K11" s="852"/>
      <c r="L11" s="852"/>
      <c r="M11" s="851" t="s">
        <v>2015</v>
      </c>
      <c r="N11" s="852"/>
      <c r="O11" s="852"/>
      <c r="P11" s="852"/>
      <c r="Q11" s="852"/>
      <c r="R11" s="852"/>
      <c r="S11" s="852"/>
      <c r="T11" s="852"/>
      <c r="U11" s="852"/>
      <c r="V11" s="853"/>
      <c r="W11" s="851" t="s">
        <v>3802</v>
      </c>
      <c r="X11" s="853"/>
      <c r="Y11" s="851" t="s">
        <v>3805</v>
      </c>
      <c r="Z11" s="852"/>
      <c r="AA11" s="852"/>
      <c r="AB11" s="852"/>
      <c r="AC11" s="852"/>
      <c r="AD11" s="852"/>
      <c r="AE11" s="852"/>
      <c r="AF11" s="852"/>
      <c r="AG11" s="852"/>
      <c r="AH11" s="852"/>
      <c r="AI11" s="852"/>
      <c r="AJ11" s="852"/>
      <c r="AK11" s="852"/>
      <c r="AL11" s="852"/>
      <c r="AM11" s="858" t="s">
        <v>4012</v>
      </c>
      <c r="AN11" s="858"/>
      <c r="AO11" s="859"/>
      <c r="AP11" s="858" t="s">
        <v>4013</v>
      </c>
      <c r="AQ11" s="858"/>
      <c r="AR11" s="859"/>
      <c r="AS11" s="859"/>
      <c r="AT11" s="858" t="s">
        <v>4014</v>
      </c>
      <c r="AU11" s="858"/>
      <c r="AV11" s="859"/>
      <c r="AW11" s="860"/>
      <c r="AX11" s="433"/>
      <c r="AY11" s="433"/>
      <c r="AZ11" s="433"/>
      <c r="BA11" s="414"/>
      <c r="BB11" s="414"/>
      <c r="BC11" s="414"/>
      <c r="BD11" s="414"/>
      <c r="BE11" s="414"/>
      <c r="BF11" s="414"/>
      <c r="BG11" s="414"/>
      <c r="BH11" s="414"/>
      <c r="BI11" s="414"/>
      <c r="BJ11" s="414"/>
      <c r="BK11" s="414"/>
      <c r="BL11" s="414"/>
      <c r="BM11" s="414"/>
      <c r="BN11" s="414"/>
      <c r="BO11" s="418"/>
      <c r="BP11" s="414"/>
      <c r="BQ11" s="414"/>
      <c r="BR11" s="418"/>
      <c r="BS11" s="418"/>
      <c r="BT11" s="418"/>
      <c r="BU11" s="418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32"/>
      <c r="CL11" s="432"/>
      <c r="CM11" s="432"/>
      <c r="CN11" s="432"/>
      <c r="CO11" s="432"/>
      <c r="CP11" s="432"/>
    </row>
    <row r="12" spans="1:96" s="37" customFormat="1" ht="12" customHeight="1" x14ac:dyDescent="0.2">
      <c r="A12" s="137"/>
      <c r="B12" s="48"/>
      <c r="C12" s="52"/>
      <c r="D12" s="137"/>
      <c r="E12" s="1203"/>
      <c r="F12" s="1203"/>
      <c r="G12" s="1203"/>
      <c r="H12" s="1203"/>
      <c r="I12" s="236"/>
      <c r="J12" s="237"/>
      <c r="K12" s="237"/>
      <c r="L12" s="371"/>
      <c r="M12" s="1204" t="str">
        <f>IF(BQ13=1,"入力エラー 「ｊ」選択時は複数選択不可↓","")</f>
        <v/>
      </c>
      <c r="N12" s="1205"/>
      <c r="O12" s="1205"/>
      <c r="P12" s="1205"/>
      <c r="Q12" s="1205"/>
      <c r="R12" s="1205"/>
      <c r="S12" s="1205"/>
      <c r="T12" s="1205"/>
      <c r="U12" s="1205"/>
      <c r="V12" s="1206"/>
      <c r="W12" s="835" t="s">
        <v>6884</v>
      </c>
      <c r="X12" s="854"/>
      <c r="Y12" s="851" t="s">
        <v>1977</v>
      </c>
      <c r="Z12" s="853"/>
      <c r="AA12" s="855" t="s">
        <v>4079</v>
      </c>
      <c r="AB12" s="856"/>
      <c r="AC12" s="856"/>
      <c r="AD12" s="857"/>
      <c r="AE12" s="835" t="s">
        <v>4006</v>
      </c>
      <c r="AF12" s="852"/>
      <c r="AG12" s="852"/>
      <c r="AH12" s="853"/>
      <c r="AI12" s="835" t="s">
        <v>4007</v>
      </c>
      <c r="AJ12" s="852"/>
      <c r="AK12" s="852"/>
      <c r="AL12" s="852"/>
      <c r="AM12" s="759" t="s">
        <v>4015</v>
      </c>
      <c r="AN12" s="837" t="s">
        <v>1978</v>
      </c>
      <c r="AO12" s="848"/>
      <c r="AP12" s="759" t="s">
        <v>4015</v>
      </c>
      <c r="AQ12" s="837" t="s">
        <v>1978</v>
      </c>
      <c r="AR12" s="848"/>
      <c r="AS12" s="1207" t="s">
        <v>4016</v>
      </c>
      <c r="AT12" s="759" t="s">
        <v>4015</v>
      </c>
      <c r="AU12" s="837" t="s">
        <v>1978</v>
      </c>
      <c r="AV12" s="848"/>
      <c r="AW12" s="828" t="s">
        <v>4016</v>
      </c>
      <c r="AX12" s="433"/>
      <c r="AY12" s="433"/>
      <c r="AZ12" s="433"/>
      <c r="BA12" s="414" t="s">
        <v>4029</v>
      </c>
      <c r="BB12" s="414" t="s">
        <v>4030</v>
      </c>
      <c r="BC12" s="414" t="s">
        <v>4031</v>
      </c>
      <c r="BD12" s="414"/>
      <c r="BE12" s="414" t="s">
        <v>4032</v>
      </c>
      <c r="BF12" s="414" t="s">
        <v>4033</v>
      </c>
      <c r="BG12" s="414" t="s">
        <v>4034</v>
      </c>
      <c r="BH12" s="414"/>
      <c r="BI12" s="414"/>
      <c r="BJ12" s="414"/>
      <c r="BK12" s="414" t="s">
        <v>4035</v>
      </c>
      <c r="BL12" s="414" t="s">
        <v>6875</v>
      </c>
      <c r="BM12" s="414" t="s">
        <v>4036</v>
      </c>
      <c r="BN12" s="414"/>
      <c r="BO12" s="414" t="s">
        <v>6565</v>
      </c>
      <c r="BP12" s="414" t="s">
        <v>6886</v>
      </c>
      <c r="BQ12" s="414" t="s">
        <v>6885</v>
      </c>
      <c r="BR12" s="414" t="s">
        <v>6887</v>
      </c>
      <c r="BS12" s="414" t="s">
        <v>6572</v>
      </c>
      <c r="BT12" s="414" t="s">
        <v>6876</v>
      </c>
      <c r="BU12" s="414" t="s">
        <v>6573</v>
      </c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32"/>
      <c r="CL12" s="432"/>
      <c r="CM12" s="432"/>
      <c r="CN12" s="432"/>
      <c r="CO12" s="432"/>
      <c r="CP12" s="432"/>
    </row>
    <row r="13" spans="1:96" s="37" customFormat="1" ht="15" customHeight="1" thickBot="1" x14ac:dyDescent="0.25">
      <c r="A13" s="571" t="s">
        <v>3505</v>
      </c>
      <c r="B13" s="566" t="s">
        <v>1921</v>
      </c>
      <c r="C13" s="568" t="s">
        <v>1968</v>
      </c>
      <c r="D13" s="127"/>
      <c r="E13" s="81" t="s">
        <v>1969</v>
      </c>
      <c r="F13" s="155" t="s">
        <v>1970</v>
      </c>
      <c r="G13" s="154" t="s">
        <v>1969</v>
      </c>
      <c r="H13" s="372" t="s">
        <v>1970</v>
      </c>
      <c r="I13" s="213" t="s">
        <v>1971</v>
      </c>
      <c r="J13" s="216" t="s">
        <v>1973</v>
      </c>
      <c r="K13" s="217" t="s">
        <v>1974</v>
      </c>
      <c r="L13" s="223" t="s">
        <v>1972</v>
      </c>
      <c r="M13" s="225" t="s">
        <v>1929</v>
      </c>
      <c r="N13" s="230" t="s">
        <v>1930</v>
      </c>
      <c r="O13" s="230" t="s">
        <v>1931</v>
      </c>
      <c r="P13" s="230" t="s">
        <v>1932</v>
      </c>
      <c r="Q13" s="230" t="s">
        <v>1933</v>
      </c>
      <c r="R13" s="230" t="s">
        <v>1934</v>
      </c>
      <c r="S13" s="230" t="s">
        <v>1935</v>
      </c>
      <c r="T13" s="230" t="s">
        <v>1936</v>
      </c>
      <c r="U13" s="235" t="s">
        <v>2008</v>
      </c>
      <c r="V13" s="238" t="s">
        <v>2027</v>
      </c>
      <c r="W13" s="235" t="s">
        <v>3803</v>
      </c>
      <c r="X13" s="238" t="s">
        <v>3804</v>
      </c>
      <c r="Y13" s="225" t="s">
        <v>1975</v>
      </c>
      <c r="Z13" s="238" t="s">
        <v>1976</v>
      </c>
      <c r="AA13" s="243" t="s">
        <v>4008</v>
      </c>
      <c r="AB13" s="248" t="s">
        <v>4009</v>
      </c>
      <c r="AC13" s="243" t="s">
        <v>4010</v>
      </c>
      <c r="AD13" s="238" t="s">
        <v>4011</v>
      </c>
      <c r="AE13" s="243" t="s">
        <v>4008</v>
      </c>
      <c r="AF13" s="248" t="s">
        <v>4009</v>
      </c>
      <c r="AG13" s="243" t="s">
        <v>4010</v>
      </c>
      <c r="AH13" s="238" t="s">
        <v>4011</v>
      </c>
      <c r="AI13" s="243" t="s">
        <v>4008</v>
      </c>
      <c r="AJ13" s="248" t="s">
        <v>4009</v>
      </c>
      <c r="AK13" s="243" t="s">
        <v>4010</v>
      </c>
      <c r="AL13" s="238" t="s">
        <v>4011</v>
      </c>
      <c r="AM13" s="760"/>
      <c r="AN13" s="154" t="s">
        <v>1969</v>
      </c>
      <c r="AO13" s="235" t="s">
        <v>1970</v>
      </c>
      <c r="AP13" s="760"/>
      <c r="AQ13" s="154" t="s">
        <v>1969</v>
      </c>
      <c r="AR13" s="97" t="s">
        <v>1970</v>
      </c>
      <c r="AS13" s="1208"/>
      <c r="AT13" s="760"/>
      <c r="AU13" s="154" t="s">
        <v>1969</v>
      </c>
      <c r="AV13" s="97" t="s">
        <v>1970</v>
      </c>
      <c r="AW13" s="829"/>
      <c r="AX13" s="433"/>
      <c r="AY13" s="433"/>
      <c r="AZ13" s="433"/>
      <c r="BA13" s="414">
        <f>IF(SUM(BA14:BA713)&lt;&gt;0,1,0)</f>
        <v>0</v>
      </c>
      <c r="BB13" s="414">
        <f t="shared" ref="BB13:BM13" si="0">IF(SUM(BB14:BB713)&lt;&gt;0,1,0)</f>
        <v>0</v>
      </c>
      <c r="BC13" s="414">
        <f t="shared" si="0"/>
        <v>0</v>
      </c>
      <c r="BD13" s="414">
        <f t="shared" si="0"/>
        <v>0</v>
      </c>
      <c r="BE13" s="414">
        <f t="shared" si="0"/>
        <v>0</v>
      </c>
      <c r="BF13" s="414">
        <f t="shared" si="0"/>
        <v>0</v>
      </c>
      <c r="BG13" s="414">
        <f t="shared" si="0"/>
        <v>0</v>
      </c>
      <c r="BH13" s="414">
        <f t="shared" si="0"/>
        <v>0</v>
      </c>
      <c r="BI13" s="414">
        <f t="shared" si="0"/>
        <v>0</v>
      </c>
      <c r="BJ13" s="414">
        <f t="shared" si="0"/>
        <v>0</v>
      </c>
      <c r="BK13" s="414">
        <f t="shared" si="0"/>
        <v>0</v>
      </c>
      <c r="BL13" s="414">
        <f t="shared" si="0"/>
        <v>0</v>
      </c>
      <c r="BM13" s="414">
        <f t="shared" si="0"/>
        <v>0</v>
      </c>
      <c r="BN13" s="414"/>
      <c r="BO13" s="414">
        <f t="shared" ref="BO13:BU13" si="1">IF(SUM(BO14:BO713)&lt;&gt;0,1,0)</f>
        <v>0</v>
      </c>
      <c r="BP13" s="414">
        <f>IF(SUM(BP14:BP713)&lt;&gt;0,1,0)</f>
        <v>0</v>
      </c>
      <c r="BQ13" s="414">
        <f>IF(SUM(BQ14:BQ713)&lt;&gt;0,1,0)</f>
        <v>0</v>
      </c>
      <c r="BR13" s="414">
        <f t="shared" ref="BR13" si="2">IF(SUM(BR14:BR713)&lt;&gt;0,1,0)</f>
        <v>0</v>
      </c>
      <c r="BS13" s="414">
        <f t="shared" si="1"/>
        <v>0</v>
      </c>
      <c r="BT13" s="414">
        <f t="shared" si="1"/>
        <v>0</v>
      </c>
      <c r="BU13" s="414">
        <f t="shared" si="1"/>
        <v>0</v>
      </c>
      <c r="BV13" s="721"/>
      <c r="BW13" s="72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32"/>
      <c r="CL13" s="432"/>
      <c r="CM13" s="432"/>
      <c r="CN13" s="432"/>
      <c r="CO13" s="432"/>
      <c r="CP13" s="432"/>
      <c r="CQ13" s="320"/>
      <c r="CR13" s="320"/>
    </row>
    <row r="14" spans="1:96" s="37" customFormat="1" ht="37.5" customHeight="1" x14ac:dyDescent="0.2">
      <c r="A14" s="572" t="str">
        <f>IF(B14&lt;&gt;"",設定!$C$4,"")</f>
        <v/>
      </c>
      <c r="B14" s="573" t="str">
        <f>IF(COUNTA(D14:I14,L14)&gt;0,$B$7,"")</f>
        <v/>
      </c>
      <c r="C14" s="594">
        <f>ROW()-12</f>
        <v>2</v>
      </c>
      <c r="D14" s="328"/>
      <c r="E14" s="328"/>
      <c r="F14" s="329"/>
      <c r="G14" s="330"/>
      <c r="H14" s="331"/>
      <c r="I14" s="332"/>
      <c r="J14" s="333" t="str">
        <f>IFERROR(IF(I14="","",VLOOKUP(I14,国・地域!A:C,2,FALSE)),"正しい番号を入力してください")</f>
        <v/>
      </c>
      <c r="K14" s="348" t="str">
        <f>IFERROR(IF(I14="","",VLOOKUP(I14,国・地域!A:C,3,FALSE)),"正しい番号を入力してください")</f>
        <v/>
      </c>
      <c r="L14" s="327"/>
      <c r="M14" s="335"/>
      <c r="N14" s="336"/>
      <c r="O14" s="336"/>
      <c r="P14" s="336"/>
      <c r="Q14" s="336"/>
      <c r="R14" s="336"/>
      <c r="S14" s="336"/>
      <c r="T14" s="336"/>
      <c r="U14" s="337"/>
      <c r="V14" s="338"/>
      <c r="W14" s="1059"/>
      <c r="X14" s="1060"/>
      <c r="Y14" s="1065"/>
      <c r="Z14" s="1066"/>
      <c r="AA14" s="1067"/>
      <c r="AB14" s="1068"/>
      <c r="AC14" s="1067"/>
      <c r="AD14" s="1066"/>
      <c r="AE14" s="1069"/>
      <c r="AF14" s="1068"/>
      <c r="AG14" s="1067"/>
      <c r="AH14" s="1066"/>
      <c r="AI14" s="1069"/>
      <c r="AJ14" s="1068"/>
      <c r="AK14" s="1067"/>
      <c r="AL14" s="1066"/>
      <c r="AM14" s="328"/>
      <c r="AN14" s="330"/>
      <c r="AO14" s="327"/>
      <c r="AP14" s="328"/>
      <c r="AQ14" s="330"/>
      <c r="AR14" s="339"/>
      <c r="AS14" s="340"/>
      <c r="AT14" s="328"/>
      <c r="AU14" s="330"/>
      <c r="AV14" s="339"/>
      <c r="AW14" s="341"/>
      <c r="AX14" s="94" t="str">
        <f>IF(SUM(BA14:BM14)&gt;0,"←未入力あり","")</f>
        <v/>
      </c>
      <c r="AY14" s="94" t="str">
        <f>IF(SUM(BO14:BU14)&gt;0,"←入力エラー","")</f>
        <v/>
      </c>
      <c r="AZ14" s="94"/>
      <c r="BA14" s="414">
        <f>IF($E$7="1：締結している",IF(AND($D14&lt;&gt;"",OR(E14="",F14="")),1,0),0)</f>
        <v>0</v>
      </c>
      <c r="BB14" s="414">
        <f>IF($E$7="1：締結している",IF(AND($D14&lt;&gt;"",OR(G14="",H14="")),1,0),0)</f>
        <v>0</v>
      </c>
      <c r="BC14" s="414">
        <f>IF($E$7="1：締結している",IF(AND($D14&lt;&gt;"",I14=""),1,0),0)</f>
        <v>0</v>
      </c>
      <c r="BD14" s="414">
        <f>IF($E$7="1：締結している",IF(AND(I14=801,L14=""),1,0),0)</f>
        <v>0</v>
      </c>
      <c r="BE14" s="414">
        <f>IF($E$7="1：締結している",IF(AND($D14&lt;&gt;"",COUNTA(M14:V14)=0),1,0),0)</f>
        <v>0</v>
      </c>
      <c r="BF14" s="414">
        <f>IF($E$7="1：締結している",IF(AND($D14&lt;&gt;"",$M14="○",OR(W14="",X14="")),1,0),0)</f>
        <v>0</v>
      </c>
      <c r="BG14" s="414">
        <f>IF($E$7="1：締結している",IF(AND($D14&lt;&gt;"",OR(Y14="",Z14="")),1,0),0)</f>
        <v>0</v>
      </c>
      <c r="BH14" s="414">
        <f>IF($E$7="1：締結している",IF(AND($D14&lt;&gt;"",$P14="○",OR(AA14="",AB14="",AC14="",AD14="")),1,0),0)</f>
        <v>0</v>
      </c>
      <c r="BI14" s="414">
        <f>IF($E$7="1：締結している",IF(AND($D14&lt;&gt;"",$Q14="○",OR(AE14="",AF14="",AG14="",AH14="")),1,0),0)</f>
        <v>0</v>
      </c>
      <c r="BJ14" s="414">
        <f>IF($E$7="1：締結している",IF(AND($D14&lt;&gt;"",$R14="○",OR(AI14="",AJ14="",AK14="",AL14="")),1,0),0)</f>
        <v>0</v>
      </c>
      <c r="BK14" s="414">
        <f>IF($E$7="1：締結している",IF(AND($D14&lt;&gt;"",$P14="○",OR(AM14="",AN14="",AO14="")),1,0),0)</f>
        <v>0</v>
      </c>
      <c r="BL14" s="414">
        <f>IF($E$7="1：締結している",IF(AND($D14&lt;&gt;"",$Q14="○",OR(AP14="",AQ14="",AR14="",AS14="")),1,0),0)</f>
        <v>0</v>
      </c>
      <c r="BM14" s="414">
        <f>IF($E$7="1：締結している",IF(AND($D14&lt;&gt;"",$R14="○",OR(AT14="",AU14="",AV14="",AW14="")),1,0),0)</f>
        <v>0</v>
      </c>
      <c r="BN14" s="414"/>
      <c r="BO14" s="414">
        <f>IF($E$7="2：締結していない",IF(COUNTA(D14:AW14)&lt;&gt;2,1,0),0)</f>
        <v>0</v>
      </c>
      <c r="BP14" s="414">
        <f>IF(AND(I14&lt;&gt;801,L14&lt;&gt;""),1,0)</f>
        <v>0</v>
      </c>
      <c r="BQ14" s="414">
        <f>IF(AND(COUNTA(M14:U14)&lt;&gt;0,V14&lt;&gt;""),1,0)</f>
        <v>0</v>
      </c>
      <c r="BR14" s="414">
        <f>IF(M14="",IF(COUNTA(W14:X14)&lt;&gt;0,1,0),0)</f>
        <v>0</v>
      </c>
      <c r="BS14" s="414">
        <f>IF(P14="",IF(OR(COUNTA(AA14:AD14)&lt;&gt;0,COUNTA(AM14:AO14)&lt;&gt;0),1,0),0)</f>
        <v>0</v>
      </c>
      <c r="BT14" s="414">
        <f>IF(Q14="",IF(OR(COUNTA(AE14:AH14)&lt;&gt;0,COUNTA(AP14:AS14)&lt;&gt;0),1,0),0)</f>
        <v>0</v>
      </c>
      <c r="BU14" s="414">
        <f>IF(R14="",IF(OR(COUNTA(AI14:AL14)&lt;&gt;0,COUNTA(AT14:AW14)&lt;&gt;0),1,0),0)</f>
        <v>0</v>
      </c>
      <c r="BV14" s="721"/>
      <c r="BW14" s="72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32"/>
      <c r="CL14" s="432"/>
      <c r="CM14" s="432"/>
      <c r="CN14" s="432"/>
      <c r="CO14" s="432"/>
      <c r="CP14" s="432"/>
      <c r="CQ14" s="320"/>
      <c r="CR14" s="320"/>
    </row>
    <row r="15" spans="1:96" s="37" customFormat="1" ht="37.5" customHeight="1" x14ac:dyDescent="0.2">
      <c r="A15" s="533" t="str">
        <f>IF(B15&lt;&gt;"",設定!$C$4,"")</f>
        <v/>
      </c>
      <c r="B15" s="214" t="str">
        <f t="shared" ref="B15:B78" si="3">IF(COUNTA(D15:I15,L15)&gt;0,$B$7,"")</f>
        <v/>
      </c>
      <c r="C15" s="373">
        <f t="shared" ref="C15:C78" si="4">ROW()-12</f>
        <v>3</v>
      </c>
      <c r="D15" s="342"/>
      <c r="E15" s="342"/>
      <c r="F15" s="343"/>
      <c r="G15" s="344"/>
      <c r="H15" s="345"/>
      <c r="I15" s="346"/>
      <c r="J15" s="975" t="str">
        <f>IFERROR(IF(I15="","",VLOOKUP(I15,国・地域!A:C,2,FALSE)),"正しい番号を入力してください")</f>
        <v/>
      </c>
      <c r="K15" s="348" t="str">
        <f>IFERROR(IF(I15="","",VLOOKUP(I15,国・地域!A:C,3,FALSE)),"正しい番号を入力してください")</f>
        <v/>
      </c>
      <c r="L15" s="325"/>
      <c r="M15" s="349"/>
      <c r="N15" s="350"/>
      <c r="O15" s="350"/>
      <c r="P15" s="350"/>
      <c r="Q15" s="350"/>
      <c r="R15" s="350"/>
      <c r="S15" s="350"/>
      <c r="T15" s="350"/>
      <c r="U15" s="351"/>
      <c r="V15" s="352"/>
      <c r="W15" s="1061"/>
      <c r="X15" s="1062"/>
      <c r="Y15" s="1070"/>
      <c r="Z15" s="1071"/>
      <c r="AA15" s="1072"/>
      <c r="AB15" s="1073"/>
      <c r="AC15" s="1072"/>
      <c r="AD15" s="1071"/>
      <c r="AE15" s="1074"/>
      <c r="AF15" s="1073"/>
      <c r="AG15" s="1072"/>
      <c r="AH15" s="1071"/>
      <c r="AI15" s="1074"/>
      <c r="AJ15" s="1073"/>
      <c r="AK15" s="1072"/>
      <c r="AL15" s="1071"/>
      <c r="AM15" s="342"/>
      <c r="AN15" s="344"/>
      <c r="AO15" s="325"/>
      <c r="AP15" s="342"/>
      <c r="AQ15" s="344"/>
      <c r="AR15" s="353"/>
      <c r="AS15" s="354"/>
      <c r="AT15" s="342"/>
      <c r="AU15" s="344"/>
      <c r="AV15" s="353"/>
      <c r="AW15" s="355"/>
      <c r="AX15" s="94" t="str">
        <f t="shared" ref="AX15:AX73" si="5">IF(SUM(BA15:BM15)&gt;0,"←未入力あり","")</f>
        <v/>
      </c>
      <c r="AY15" s="94" t="str">
        <f t="shared" ref="AY15:AY78" si="6">IF(SUM(BO15:BU15)&gt;0,"←入力エラー","")</f>
        <v/>
      </c>
      <c r="AZ15" s="433"/>
      <c r="BA15" s="414">
        <f t="shared" ref="BA15:BA78" si="7">IF($E$7="1：締結している",IF(AND($D15&lt;&gt;"",OR(E15="",F15="")),1,0),0)</f>
        <v>0</v>
      </c>
      <c r="BB15" s="414">
        <f t="shared" ref="BB15:BB78" si="8">IF($E$7="1：締結している",IF(AND($D15&lt;&gt;"",OR(G15="",H15="")),1,0),0)</f>
        <v>0</v>
      </c>
      <c r="BC15" s="414">
        <f t="shared" ref="BC15:BC78" si="9">IF($E$7="1：締結している",IF(AND($D15&lt;&gt;"",I15=""),1,0),0)</f>
        <v>0</v>
      </c>
      <c r="BD15" s="414">
        <f t="shared" ref="BD15:BD78" si="10">IF($E$7="1：締結している",IF(AND(I15=801,L15=""),1,0),0)</f>
        <v>0</v>
      </c>
      <c r="BE15" s="414">
        <f t="shared" ref="BE15:BE78" si="11">IF($E$7="1：締結している",IF(AND($D15&lt;&gt;"",COUNTA(M15:V15)=0),1,0),0)</f>
        <v>0</v>
      </c>
      <c r="BF15" s="414">
        <f t="shared" ref="BF15:BF78" si="12">IF($E$7="1：締結している",IF(AND($D15&lt;&gt;"",$M15="○",OR(W15="",X15="")),1,0),0)</f>
        <v>0</v>
      </c>
      <c r="BG15" s="414">
        <f t="shared" ref="BG15:BG78" si="13">IF($E$7="1：締結している",IF(AND($D15&lt;&gt;"",OR(Y15="",Z15="")),1,0),0)</f>
        <v>0</v>
      </c>
      <c r="BH15" s="414">
        <f t="shared" ref="BH15:BH78" si="14">IF($E$7="1：締結している",IF(AND($D15&lt;&gt;"",$P15="○",OR(AA15="",AB15="",AC15="",AD15="")),1,0),0)</f>
        <v>0</v>
      </c>
      <c r="BI15" s="414">
        <f t="shared" ref="BI15:BI78" si="15">IF($E$7="1：締結している",IF(AND($D15&lt;&gt;"",$Q15="○",OR(AE15="",AF15="",AG15="",AH15="")),1,0),0)</f>
        <v>0</v>
      </c>
      <c r="BJ15" s="414">
        <f t="shared" ref="BJ15:BJ78" si="16">IF($E$7="1：締結している",IF(AND($D15&lt;&gt;"",$R15="○",OR(AI15="",AJ15="",AK15="",AL15="")),1,0),0)</f>
        <v>0</v>
      </c>
      <c r="BK15" s="414">
        <f t="shared" ref="BK15:BK78" si="17">IF($E$7="1：締結している",IF(AND($D15&lt;&gt;"",$P15="○",OR(AM15="",AN15="",AO15="")),1,0),0)</f>
        <v>0</v>
      </c>
      <c r="BL15" s="414">
        <f t="shared" ref="BL15:BL78" si="18">IF($E$7="1：締結している",IF(AND($D15&lt;&gt;"",$Q15="○",OR(AP15="",AQ15="",AR15="",AS15="")),1,0),0)</f>
        <v>0</v>
      </c>
      <c r="BM15" s="414">
        <f t="shared" ref="BM15:BM78" si="19">IF($E$7="1：締結している",IF(AND($D15&lt;&gt;"",$R15="○",OR(AT15="",AU15="",AV15="",AW15="")),1,0),0)</f>
        <v>0</v>
      </c>
      <c r="BN15" s="414"/>
      <c r="BO15" s="414">
        <f t="shared" ref="BO15:BO78" si="20">IF($E$7="2：締結していない",IF(COUNTA(D15:AW15)&lt;&gt;2,1,0),0)</f>
        <v>0</v>
      </c>
      <c r="BP15" s="414">
        <f t="shared" ref="BP15:BP78" si="21">IF(AND(I15&lt;&gt;801,L15&lt;&gt;""),1,0)</f>
        <v>0</v>
      </c>
      <c r="BQ15" s="414">
        <f t="shared" ref="BQ15:BQ78" si="22">IF(AND(COUNTA(M15:U15)&lt;&gt;0,V15&lt;&gt;""),1,0)</f>
        <v>0</v>
      </c>
      <c r="BR15" s="414">
        <f t="shared" ref="BR15:BR78" si="23">IF(M15="",IF(COUNTA(W15:X15)&lt;&gt;0,1,0),0)</f>
        <v>0</v>
      </c>
      <c r="BS15" s="414">
        <f t="shared" ref="BS15:BS78" si="24">IF(P15="",IF(OR(COUNTA(AA15:AD15)&lt;&gt;0,COUNTA(AM15:AO15)&lt;&gt;0),1,0),0)</f>
        <v>0</v>
      </c>
      <c r="BT15" s="414">
        <f t="shared" ref="BT15:BT78" si="25">IF(Q15="",IF(OR(COUNTA(AE15:AH15)&lt;&gt;0,COUNTA(AP15:AS15)&lt;&gt;0),1,0),0)</f>
        <v>0</v>
      </c>
      <c r="BU15" s="414">
        <f t="shared" ref="BU15:BU78" si="26">IF(R15="",IF(OR(COUNTA(AI15:AL15)&lt;&gt;0,COUNTA(AT15:AW15)&lt;&gt;0),1,0),0)</f>
        <v>0</v>
      </c>
      <c r="BV15" s="721"/>
      <c r="BW15" s="72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32"/>
      <c r="CL15" s="432"/>
      <c r="CM15" s="432"/>
      <c r="CN15" s="432"/>
      <c r="CO15" s="432"/>
      <c r="CP15" s="432"/>
      <c r="CQ15" s="320"/>
      <c r="CR15" s="320"/>
    </row>
    <row r="16" spans="1:96" s="37" customFormat="1" ht="37.5" customHeight="1" x14ac:dyDescent="0.2">
      <c r="A16" s="533" t="str">
        <f>IF(B16&lt;&gt;"",設定!$C$4,"")</f>
        <v/>
      </c>
      <c r="B16" s="214" t="str">
        <f t="shared" si="3"/>
        <v/>
      </c>
      <c r="C16" s="373">
        <f t="shared" si="4"/>
        <v>4</v>
      </c>
      <c r="D16" s="342"/>
      <c r="E16" s="342"/>
      <c r="F16" s="343"/>
      <c r="G16" s="344"/>
      <c r="H16" s="345"/>
      <c r="I16" s="346"/>
      <c r="J16" s="347" t="str">
        <f>IFERROR(IF(I16="","",VLOOKUP(I16,国・地域!A:C,2,FALSE)),"正しい番号を入力してください")</f>
        <v/>
      </c>
      <c r="K16" s="348" t="str">
        <f>IFERROR(IF(I16="","",VLOOKUP(I16,国・地域!A:C,3,FALSE)),"正しい番号を入力してください")</f>
        <v/>
      </c>
      <c r="L16" s="325"/>
      <c r="M16" s="349"/>
      <c r="N16" s="350"/>
      <c r="O16" s="350"/>
      <c r="P16" s="350"/>
      <c r="Q16" s="350"/>
      <c r="R16" s="350"/>
      <c r="S16" s="350"/>
      <c r="T16" s="350"/>
      <c r="U16" s="351"/>
      <c r="V16" s="352"/>
      <c r="W16" s="1061"/>
      <c r="X16" s="1062"/>
      <c r="Y16" s="1070"/>
      <c r="Z16" s="1071"/>
      <c r="AA16" s="1072"/>
      <c r="AB16" s="1073"/>
      <c r="AC16" s="1072"/>
      <c r="AD16" s="1071"/>
      <c r="AE16" s="1074"/>
      <c r="AF16" s="1073"/>
      <c r="AG16" s="1072"/>
      <c r="AH16" s="1071"/>
      <c r="AI16" s="1074"/>
      <c r="AJ16" s="1073"/>
      <c r="AK16" s="1072"/>
      <c r="AL16" s="1071"/>
      <c r="AM16" s="342"/>
      <c r="AN16" s="344"/>
      <c r="AO16" s="325"/>
      <c r="AP16" s="342"/>
      <c r="AQ16" s="344"/>
      <c r="AR16" s="353"/>
      <c r="AS16" s="354"/>
      <c r="AT16" s="342"/>
      <c r="AU16" s="344"/>
      <c r="AV16" s="353"/>
      <c r="AW16" s="355"/>
      <c r="AX16" s="94" t="str">
        <f t="shared" si="5"/>
        <v/>
      </c>
      <c r="AY16" s="94" t="str">
        <f t="shared" si="6"/>
        <v/>
      </c>
      <c r="AZ16" s="433"/>
      <c r="BA16" s="414">
        <f t="shared" si="7"/>
        <v>0</v>
      </c>
      <c r="BB16" s="414">
        <f t="shared" si="8"/>
        <v>0</v>
      </c>
      <c r="BC16" s="414">
        <f t="shared" si="9"/>
        <v>0</v>
      </c>
      <c r="BD16" s="414">
        <f t="shared" si="10"/>
        <v>0</v>
      </c>
      <c r="BE16" s="414">
        <f t="shared" si="11"/>
        <v>0</v>
      </c>
      <c r="BF16" s="414">
        <f t="shared" si="12"/>
        <v>0</v>
      </c>
      <c r="BG16" s="414">
        <f t="shared" si="13"/>
        <v>0</v>
      </c>
      <c r="BH16" s="414">
        <f t="shared" si="14"/>
        <v>0</v>
      </c>
      <c r="BI16" s="414">
        <f t="shared" si="15"/>
        <v>0</v>
      </c>
      <c r="BJ16" s="414">
        <f t="shared" si="16"/>
        <v>0</v>
      </c>
      <c r="BK16" s="414">
        <f t="shared" si="17"/>
        <v>0</v>
      </c>
      <c r="BL16" s="414">
        <f t="shared" si="18"/>
        <v>0</v>
      </c>
      <c r="BM16" s="414">
        <f t="shared" si="19"/>
        <v>0</v>
      </c>
      <c r="BN16" s="414"/>
      <c r="BO16" s="414">
        <f t="shared" si="20"/>
        <v>0</v>
      </c>
      <c r="BP16" s="414">
        <f t="shared" si="21"/>
        <v>0</v>
      </c>
      <c r="BQ16" s="414">
        <f t="shared" si="22"/>
        <v>0</v>
      </c>
      <c r="BR16" s="414">
        <f t="shared" si="23"/>
        <v>0</v>
      </c>
      <c r="BS16" s="414">
        <f t="shared" si="24"/>
        <v>0</v>
      </c>
      <c r="BT16" s="414">
        <f t="shared" si="25"/>
        <v>0</v>
      </c>
      <c r="BU16" s="414">
        <f t="shared" si="26"/>
        <v>0</v>
      </c>
      <c r="BV16" s="721"/>
      <c r="BW16" s="72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32"/>
      <c r="CL16" s="432"/>
      <c r="CM16" s="432"/>
      <c r="CN16" s="432"/>
      <c r="CO16" s="432"/>
      <c r="CP16" s="432"/>
      <c r="CQ16" s="320"/>
      <c r="CR16" s="320"/>
    </row>
    <row r="17" spans="1:96" s="37" customFormat="1" ht="37.5" customHeight="1" x14ac:dyDescent="0.2">
      <c r="A17" s="533" t="str">
        <f>IF(B17&lt;&gt;"",設定!$C$4,"")</f>
        <v/>
      </c>
      <c r="B17" s="214" t="str">
        <f t="shared" si="3"/>
        <v/>
      </c>
      <c r="C17" s="373">
        <f t="shared" si="4"/>
        <v>5</v>
      </c>
      <c r="D17" s="342"/>
      <c r="E17" s="342"/>
      <c r="F17" s="343"/>
      <c r="G17" s="344"/>
      <c r="H17" s="345"/>
      <c r="I17" s="346"/>
      <c r="J17" s="347" t="str">
        <f>IFERROR(IF(I17="","",VLOOKUP(I17,国・地域!A:C,2,FALSE)),"正しい番号を入力してください")</f>
        <v/>
      </c>
      <c r="K17" s="348" t="str">
        <f>IFERROR(IF(I17="","",VLOOKUP(I17,国・地域!A:C,3,FALSE)),"正しい番号を入力してください")</f>
        <v/>
      </c>
      <c r="L17" s="325"/>
      <c r="M17" s="349"/>
      <c r="N17" s="350"/>
      <c r="O17" s="350"/>
      <c r="P17" s="350"/>
      <c r="Q17" s="350"/>
      <c r="R17" s="350"/>
      <c r="S17" s="350"/>
      <c r="T17" s="350"/>
      <c r="U17" s="351"/>
      <c r="V17" s="352"/>
      <c r="W17" s="1061"/>
      <c r="X17" s="1062"/>
      <c r="Y17" s="1070"/>
      <c r="Z17" s="1071"/>
      <c r="AA17" s="1072"/>
      <c r="AB17" s="1073"/>
      <c r="AC17" s="1072"/>
      <c r="AD17" s="1071"/>
      <c r="AE17" s="1074"/>
      <c r="AF17" s="1073"/>
      <c r="AG17" s="1072"/>
      <c r="AH17" s="1071"/>
      <c r="AI17" s="1074"/>
      <c r="AJ17" s="1073"/>
      <c r="AK17" s="1072"/>
      <c r="AL17" s="1071"/>
      <c r="AM17" s="342"/>
      <c r="AN17" s="344"/>
      <c r="AO17" s="325"/>
      <c r="AP17" s="342"/>
      <c r="AQ17" s="344"/>
      <c r="AR17" s="353"/>
      <c r="AS17" s="354"/>
      <c r="AT17" s="342"/>
      <c r="AU17" s="344"/>
      <c r="AV17" s="353"/>
      <c r="AW17" s="355"/>
      <c r="AX17" s="94" t="str">
        <f t="shared" si="5"/>
        <v/>
      </c>
      <c r="AY17" s="94" t="str">
        <f t="shared" si="6"/>
        <v/>
      </c>
      <c r="AZ17" s="433"/>
      <c r="BA17" s="414">
        <f t="shared" si="7"/>
        <v>0</v>
      </c>
      <c r="BB17" s="414">
        <f t="shared" si="8"/>
        <v>0</v>
      </c>
      <c r="BC17" s="414">
        <f t="shared" si="9"/>
        <v>0</v>
      </c>
      <c r="BD17" s="414">
        <f t="shared" si="10"/>
        <v>0</v>
      </c>
      <c r="BE17" s="414">
        <f t="shared" si="11"/>
        <v>0</v>
      </c>
      <c r="BF17" s="414">
        <f t="shared" si="12"/>
        <v>0</v>
      </c>
      <c r="BG17" s="414">
        <f t="shared" si="13"/>
        <v>0</v>
      </c>
      <c r="BH17" s="414">
        <f t="shared" si="14"/>
        <v>0</v>
      </c>
      <c r="BI17" s="414">
        <f t="shared" si="15"/>
        <v>0</v>
      </c>
      <c r="BJ17" s="414">
        <f t="shared" si="16"/>
        <v>0</v>
      </c>
      <c r="BK17" s="414">
        <f t="shared" si="17"/>
        <v>0</v>
      </c>
      <c r="BL17" s="414">
        <f t="shared" si="18"/>
        <v>0</v>
      </c>
      <c r="BM17" s="414">
        <f t="shared" si="19"/>
        <v>0</v>
      </c>
      <c r="BN17" s="414"/>
      <c r="BO17" s="414">
        <f t="shared" si="20"/>
        <v>0</v>
      </c>
      <c r="BP17" s="414">
        <f t="shared" si="21"/>
        <v>0</v>
      </c>
      <c r="BQ17" s="414">
        <f t="shared" si="22"/>
        <v>0</v>
      </c>
      <c r="BR17" s="414">
        <f t="shared" si="23"/>
        <v>0</v>
      </c>
      <c r="BS17" s="414">
        <f t="shared" si="24"/>
        <v>0</v>
      </c>
      <c r="BT17" s="414">
        <f t="shared" si="25"/>
        <v>0</v>
      </c>
      <c r="BU17" s="414">
        <f t="shared" si="26"/>
        <v>0</v>
      </c>
      <c r="BV17" s="721"/>
      <c r="BW17" s="72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32"/>
      <c r="CL17" s="432"/>
      <c r="CM17" s="432"/>
      <c r="CN17" s="432"/>
      <c r="CO17" s="432"/>
      <c r="CP17" s="432"/>
      <c r="CQ17" s="320"/>
      <c r="CR17" s="320"/>
    </row>
    <row r="18" spans="1:96" s="37" customFormat="1" ht="37.5" customHeight="1" x14ac:dyDescent="0.2">
      <c r="A18" s="574" t="str">
        <f>IF(B18&lt;&gt;"",設定!$C$4,"")</f>
        <v/>
      </c>
      <c r="B18" s="215" t="str">
        <f t="shared" si="3"/>
        <v/>
      </c>
      <c r="C18" s="374">
        <f t="shared" si="4"/>
        <v>6</v>
      </c>
      <c r="D18" s="356"/>
      <c r="E18" s="356"/>
      <c r="F18" s="357"/>
      <c r="G18" s="358"/>
      <c r="H18" s="359"/>
      <c r="I18" s="360"/>
      <c r="J18" s="361" t="str">
        <f>IFERROR(IF(I18="","",VLOOKUP(I18,国・地域!A:C,2,FALSE)),"正しい番号を入力してください")</f>
        <v/>
      </c>
      <c r="K18" s="362" t="str">
        <f>IFERROR(IF(I18="","",VLOOKUP(I18,国・地域!A:C,3,FALSE)),"正しい番号を入力してください")</f>
        <v/>
      </c>
      <c r="L18" s="326"/>
      <c r="M18" s="363"/>
      <c r="N18" s="364"/>
      <c r="O18" s="364"/>
      <c r="P18" s="364"/>
      <c r="Q18" s="364"/>
      <c r="R18" s="364"/>
      <c r="S18" s="364"/>
      <c r="T18" s="364"/>
      <c r="U18" s="365"/>
      <c r="V18" s="366"/>
      <c r="W18" s="1063"/>
      <c r="X18" s="1064"/>
      <c r="Y18" s="1075"/>
      <c r="Z18" s="1076"/>
      <c r="AA18" s="1077"/>
      <c r="AB18" s="1078"/>
      <c r="AC18" s="1077"/>
      <c r="AD18" s="1076"/>
      <c r="AE18" s="1079"/>
      <c r="AF18" s="1078"/>
      <c r="AG18" s="1077"/>
      <c r="AH18" s="1076"/>
      <c r="AI18" s="1079"/>
      <c r="AJ18" s="1078"/>
      <c r="AK18" s="1077"/>
      <c r="AL18" s="1076"/>
      <c r="AM18" s="356"/>
      <c r="AN18" s="358"/>
      <c r="AO18" s="326"/>
      <c r="AP18" s="356"/>
      <c r="AQ18" s="358"/>
      <c r="AR18" s="367"/>
      <c r="AS18" s="368"/>
      <c r="AT18" s="356"/>
      <c r="AU18" s="358"/>
      <c r="AV18" s="367"/>
      <c r="AW18" s="369"/>
      <c r="AX18" s="94" t="str">
        <f t="shared" si="5"/>
        <v/>
      </c>
      <c r="AY18" s="94" t="str">
        <f t="shared" si="6"/>
        <v/>
      </c>
      <c r="AZ18" s="433"/>
      <c r="BA18" s="414">
        <f t="shared" si="7"/>
        <v>0</v>
      </c>
      <c r="BB18" s="414">
        <f t="shared" si="8"/>
        <v>0</v>
      </c>
      <c r="BC18" s="414">
        <f t="shared" si="9"/>
        <v>0</v>
      </c>
      <c r="BD18" s="414">
        <f t="shared" si="10"/>
        <v>0</v>
      </c>
      <c r="BE18" s="414">
        <f t="shared" si="11"/>
        <v>0</v>
      </c>
      <c r="BF18" s="414">
        <f t="shared" si="12"/>
        <v>0</v>
      </c>
      <c r="BG18" s="414">
        <f t="shared" si="13"/>
        <v>0</v>
      </c>
      <c r="BH18" s="414">
        <f t="shared" si="14"/>
        <v>0</v>
      </c>
      <c r="BI18" s="414">
        <f t="shared" si="15"/>
        <v>0</v>
      </c>
      <c r="BJ18" s="414">
        <f t="shared" si="16"/>
        <v>0</v>
      </c>
      <c r="BK18" s="414">
        <f t="shared" si="17"/>
        <v>0</v>
      </c>
      <c r="BL18" s="414">
        <f t="shared" si="18"/>
        <v>0</v>
      </c>
      <c r="BM18" s="414">
        <f t="shared" si="19"/>
        <v>0</v>
      </c>
      <c r="BN18" s="414"/>
      <c r="BO18" s="414">
        <f t="shared" si="20"/>
        <v>0</v>
      </c>
      <c r="BP18" s="414">
        <f t="shared" si="21"/>
        <v>0</v>
      </c>
      <c r="BQ18" s="414">
        <f t="shared" si="22"/>
        <v>0</v>
      </c>
      <c r="BR18" s="414">
        <f t="shared" si="23"/>
        <v>0</v>
      </c>
      <c r="BS18" s="414">
        <f t="shared" si="24"/>
        <v>0</v>
      </c>
      <c r="BT18" s="414">
        <f t="shared" si="25"/>
        <v>0</v>
      </c>
      <c r="BU18" s="414">
        <f t="shared" si="26"/>
        <v>0</v>
      </c>
      <c r="BV18" s="721"/>
      <c r="BW18" s="72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32"/>
      <c r="CL18" s="432"/>
      <c r="CM18" s="432"/>
      <c r="CN18" s="432"/>
      <c r="CO18" s="432"/>
      <c r="CP18" s="432"/>
      <c r="CQ18" s="320"/>
      <c r="CR18" s="320"/>
    </row>
    <row r="19" spans="1:96" s="37" customFormat="1" ht="37.5" customHeight="1" x14ac:dyDescent="0.2">
      <c r="A19" s="575" t="str">
        <f>IF(B19&lt;&gt;"",設定!$C$4,"")</f>
        <v/>
      </c>
      <c r="B19" s="567" t="str">
        <f t="shared" si="3"/>
        <v/>
      </c>
      <c r="C19" s="322">
        <f t="shared" si="4"/>
        <v>7</v>
      </c>
      <c r="D19" s="328"/>
      <c r="E19" s="328"/>
      <c r="F19" s="329"/>
      <c r="G19" s="330"/>
      <c r="H19" s="331"/>
      <c r="I19" s="332"/>
      <c r="J19" s="333" t="str">
        <f>IFERROR(IF(I19="","",VLOOKUP(I19,国・地域!A:C,2,FALSE)),"正しい番号を入力してください")</f>
        <v/>
      </c>
      <c r="K19" s="334" t="str">
        <f>IFERROR(IF(I19="","",VLOOKUP(I19,国・地域!A:C,3,FALSE)),"正しい番号を入力してください")</f>
        <v/>
      </c>
      <c r="L19" s="327"/>
      <c r="M19" s="335"/>
      <c r="N19" s="336"/>
      <c r="O19" s="336"/>
      <c r="P19" s="336"/>
      <c r="Q19" s="336"/>
      <c r="R19" s="336"/>
      <c r="S19" s="336"/>
      <c r="T19" s="336"/>
      <c r="U19" s="337"/>
      <c r="V19" s="338"/>
      <c r="W19" s="1059"/>
      <c r="X19" s="1060"/>
      <c r="Y19" s="1065"/>
      <c r="Z19" s="1066"/>
      <c r="AA19" s="1067"/>
      <c r="AB19" s="1068"/>
      <c r="AC19" s="1067"/>
      <c r="AD19" s="1066"/>
      <c r="AE19" s="1069"/>
      <c r="AF19" s="1068"/>
      <c r="AG19" s="1067"/>
      <c r="AH19" s="1066"/>
      <c r="AI19" s="1069"/>
      <c r="AJ19" s="1068"/>
      <c r="AK19" s="1067"/>
      <c r="AL19" s="1066"/>
      <c r="AM19" s="328"/>
      <c r="AN19" s="330"/>
      <c r="AO19" s="327"/>
      <c r="AP19" s="328"/>
      <c r="AQ19" s="330"/>
      <c r="AR19" s="339"/>
      <c r="AS19" s="340"/>
      <c r="AT19" s="328"/>
      <c r="AU19" s="330"/>
      <c r="AV19" s="339"/>
      <c r="AW19" s="341"/>
      <c r="AX19" s="94" t="str">
        <f t="shared" si="5"/>
        <v/>
      </c>
      <c r="AY19" s="94" t="str">
        <f t="shared" si="6"/>
        <v/>
      </c>
      <c r="AZ19" s="433"/>
      <c r="BA19" s="414">
        <f t="shared" si="7"/>
        <v>0</v>
      </c>
      <c r="BB19" s="414">
        <f t="shared" si="8"/>
        <v>0</v>
      </c>
      <c r="BC19" s="414">
        <f t="shared" si="9"/>
        <v>0</v>
      </c>
      <c r="BD19" s="414">
        <f t="shared" si="10"/>
        <v>0</v>
      </c>
      <c r="BE19" s="414">
        <f t="shared" si="11"/>
        <v>0</v>
      </c>
      <c r="BF19" s="414">
        <f t="shared" si="12"/>
        <v>0</v>
      </c>
      <c r="BG19" s="414">
        <f t="shared" si="13"/>
        <v>0</v>
      </c>
      <c r="BH19" s="414">
        <f t="shared" si="14"/>
        <v>0</v>
      </c>
      <c r="BI19" s="414">
        <f t="shared" si="15"/>
        <v>0</v>
      </c>
      <c r="BJ19" s="414">
        <f t="shared" si="16"/>
        <v>0</v>
      </c>
      <c r="BK19" s="414">
        <f t="shared" si="17"/>
        <v>0</v>
      </c>
      <c r="BL19" s="414">
        <f t="shared" si="18"/>
        <v>0</v>
      </c>
      <c r="BM19" s="414">
        <f t="shared" si="19"/>
        <v>0</v>
      </c>
      <c r="BN19" s="414"/>
      <c r="BO19" s="414">
        <f t="shared" si="20"/>
        <v>0</v>
      </c>
      <c r="BP19" s="414">
        <f t="shared" si="21"/>
        <v>0</v>
      </c>
      <c r="BQ19" s="414">
        <f t="shared" si="22"/>
        <v>0</v>
      </c>
      <c r="BR19" s="414">
        <f t="shared" si="23"/>
        <v>0</v>
      </c>
      <c r="BS19" s="414">
        <f t="shared" si="24"/>
        <v>0</v>
      </c>
      <c r="BT19" s="414">
        <f t="shared" si="25"/>
        <v>0</v>
      </c>
      <c r="BU19" s="414">
        <f t="shared" si="26"/>
        <v>0</v>
      </c>
      <c r="BV19" s="721"/>
      <c r="BW19" s="72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32"/>
      <c r="CL19" s="432"/>
      <c r="CM19" s="432"/>
      <c r="CN19" s="432"/>
      <c r="CO19" s="432"/>
      <c r="CP19" s="432"/>
      <c r="CQ19" s="320"/>
      <c r="CR19" s="320"/>
    </row>
    <row r="20" spans="1:96" s="37" customFormat="1" ht="37.5" customHeight="1" x14ac:dyDescent="0.2">
      <c r="A20" s="533" t="str">
        <f>IF(B20&lt;&gt;"",設定!$C$4,"")</f>
        <v/>
      </c>
      <c r="B20" s="214" t="str">
        <f t="shared" si="3"/>
        <v/>
      </c>
      <c r="C20" s="373">
        <f t="shared" si="4"/>
        <v>8</v>
      </c>
      <c r="D20" s="342"/>
      <c r="E20" s="342"/>
      <c r="F20" s="343"/>
      <c r="G20" s="344"/>
      <c r="H20" s="345"/>
      <c r="I20" s="346"/>
      <c r="J20" s="347" t="str">
        <f>IFERROR(IF(I20="","",VLOOKUP(I20,国・地域!A:C,2,FALSE)),"正しい番号を入力してください")</f>
        <v/>
      </c>
      <c r="K20" s="348" t="str">
        <f>IFERROR(IF(I20="","",VLOOKUP(I20,国・地域!A:C,3,FALSE)),"正しい番号を入力してください")</f>
        <v/>
      </c>
      <c r="L20" s="325"/>
      <c r="M20" s="349"/>
      <c r="N20" s="350"/>
      <c r="O20" s="350"/>
      <c r="P20" s="350"/>
      <c r="Q20" s="350"/>
      <c r="R20" s="350"/>
      <c r="S20" s="350"/>
      <c r="T20" s="350"/>
      <c r="U20" s="351"/>
      <c r="V20" s="352"/>
      <c r="W20" s="1061"/>
      <c r="X20" s="1062"/>
      <c r="Y20" s="1070"/>
      <c r="Z20" s="1071"/>
      <c r="AA20" s="1072"/>
      <c r="AB20" s="1073"/>
      <c r="AC20" s="1072"/>
      <c r="AD20" s="1071"/>
      <c r="AE20" s="1074"/>
      <c r="AF20" s="1073"/>
      <c r="AG20" s="1072"/>
      <c r="AH20" s="1071"/>
      <c r="AI20" s="1074"/>
      <c r="AJ20" s="1073"/>
      <c r="AK20" s="1072"/>
      <c r="AL20" s="1071"/>
      <c r="AM20" s="342"/>
      <c r="AN20" s="344"/>
      <c r="AO20" s="325"/>
      <c r="AP20" s="342"/>
      <c r="AQ20" s="344"/>
      <c r="AR20" s="353"/>
      <c r="AS20" s="354"/>
      <c r="AT20" s="342"/>
      <c r="AU20" s="344"/>
      <c r="AV20" s="353"/>
      <c r="AW20" s="355"/>
      <c r="AX20" s="94" t="str">
        <f t="shared" si="5"/>
        <v/>
      </c>
      <c r="AY20" s="94" t="str">
        <f t="shared" si="6"/>
        <v/>
      </c>
      <c r="AZ20" s="433"/>
      <c r="BA20" s="414">
        <f t="shared" si="7"/>
        <v>0</v>
      </c>
      <c r="BB20" s="414">
        <f t="shared" si="8"/>
        <v>0</v>
      </c>
      <c r="BC20" s="414">
        <f t="shared" si="9"/>
        <v>0</v>
      </c>
      <c r="BD20" s="414">
        <f t="shared" si="10"/>
        <v>0</v>
      </c>
      <c r="BE20" s="414">
        <f t="shared" si="11"/>
        <v>0</v>
      </c>
      <c r="BF20" s="414">
        <f t="shared" si="12"/>
        <v>0</v>
      </c>
      <c r="BG20" s="414">
        <f t="shared" si="13"/>
        <v>0</v>
      </c>
      <c r="BH20" s="414">
        <f t="shared" si="14"/>
        <v>0</v>
      </c>
      <c r="BI20" s="414">
        <f t="shared" si="15"/>
        <v>0</v>
      </c>
      <c r="BJ20" s="414">
        <f t="shared" si="16"/>
        <v>0</v>
      </c>
      <c r="BK20" s="414">
        <f t="shared" si="17"/>
        <v>0</v>
      </c>
      <c r="BL20" s="414">
        <f t="shared" si="18"/>
        <v>0</v>
      </c>
      <c r="BM20" s="414">
        <f t="shared" si="19"/>
        <v>0</v>
      </c>
      <c r="BN20" s="414"/>
      <c r="BO20" s="414">
        <f t="shared" si="20"/>
        <v>0</v>
      </c>
      <c r="BP20" s="414">
        <f t="shared" si="21"/>
        <v>0</v>
      </c>
      <c r="BQ20" s="414">
        <f t="shared" si="22"/>
        <v>0</v>
      </c>
      <c r="BR20" s="414">
        <f t="shared" si="23"/>
        <v>0</v>
      </c>
      <c r="BS20" s="414">
        <f t="shared" si="24"/>
        <v>0</v>
      </c>
      <c r="BT20" s="414">
        <f t="shared" si="25"/>
        <v>0</v>
      </c>
      <c r="BU20" s="414">
        <f t="shared" si="26"/>
        <v>0</v>
      </c>
      <c r="BV20" s="721"/>
      <c r="BW20" s="72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32"/>
      <c r="CL20" s="432"/>
      <c r="CM20" s="432"/>
      <c r="CN20" s="432"/>
      <c r="CO20" s="432"/>
      <c r="CP20" s="432"/>
      <c r="CQ20" s="320"/>
      <c r="CR20" s="320"/>
    </row>
    <row r="21" spans="1:96" s="37" customFormat="1" ht="37.5" customHeight="1" x14ac:dyDescent="0.2">
      <c r="A21" s="533" t="str">
        <f>IF(B21&lt;&gt;"",設定!$C$4,"")</f>
        <v/>
      </c>
      <c r="B21" s="214" t="str">
        <f t="shared" si="3"/>
        <v/>
      </c>
      <c r="C21" s="373">
        <f t="shared" si="4"/>
        <v>9</v>
      </c>
      <c r="D21" s="342"/>
      <c r="E21" s="342"/>
      <c r="F21" s="343"/>
      <c r="G21" s="344"/>
      <c r="H21" s="345"/>
      <c r="I21" s="346"/>
      <c r="J21" s="347" t="str">
        <f>IFERROR(IF(I21="","",VLOOKUP(I21,国・地域!A:C,2,FALSE)),"正しい番号を入力してください")</f>
        <v/>
      </c>
      <c r="K21" s="348" t="str">
        <f>IFERROR(IF(I21="","",VLOOKUP(I21,国・地域!A:C,3,FALSE)),"正しい番号を入力してください")</f>
        <v/>
      </c>
      <c r="L21" s="325"/>
      <c r="M21" s="349"/>
      <c r="N21" s="350"/>
      <c r="O21" s="350"/>
      <c r="P21" s="350"/>
      <c r="Q21" s="350"/>
      <c r="R21" s="350"/>
      <c r="S21" s="350"/>
      <c r="T21" s="350"/>
      <c r="U21" s="351"/>
      <c r="V21" s="352"/>
      <c r="W21" s="1061"/>
      <c r="X21" s="1062"/>
      <c r="Y21" s="1070"/>
      <c r="Z21" s="1071"/>
      <c r="AA21" s="1072"/>
      <c r="AB21" s="1073"/>
      <c r="AC21" s="1072"/>
      <c r="AD21" s="1071"/>
      <c r="AE21" s="1074"/>
      <c r="AF21" s="1073"/>
      <c r="AG21" s="1072"/>
      <c r="AH21" s="1071"/>
      <c r="AI21" s="1074"/>
      <c r="AJ21" s="1073"/>
      <c r="AK21" s="1072"/>
      <c r="AL21" s="1071"/>
      <c r="AM21" s="342"/>
      <c r="AN21" s="344"/>
      <c r="AO21" s="325"/>
      <c r="AP21" s="342"/>
      <c r="AQ21" s="344"/>
      <c r="AR21" s="353"/>
      <c r="AS21" s="354"/>
      <c r="AT21" s="342"/>
      <c r="AU21" s="344"/>
      <c r="AV21" s="353"/>
      <c r="AW21" s="355"/>
      <c r="AX21" s="94" t="str">
        <f t="shared" si="5"/>
        <v/>
      </c>
      <c r="AY21" s="94" t="str">
        <f t="shared" si="6"/>
        <v/>
      </c>
      <c r="AZ21" s="433"/>
      <c r="BA21" s="414">
        <f t="shared" si="7"/>
        <v>0</v>
      </c>
      <c r="BB21" s="414">
        <f t="shared" si="8"/>
        <v>0</v>
      </c>
      <c r="BC21" s="414">
        <f t="shared" si="9"/>
        <v>0</v>
      </c>
      <c r="BD21" s="414">
        <f t="shared" si="10"/>
        <v>0</v>
      </c>
      <c r="BE21" s="414">
        <f t="shared" si="11"/>
        <v>0</v>
      </c>
      <c r="BF21" s="414">
        <f t="shared" si="12"/>
        <v>0</v>
      </c>
      <c r="BG21" s="414">
        <f t="shared" si="13"/>
        <v>0</v>
      </c>
      <c r="BH21" s="414">
        <f t="shared" si="14"/>
        <v>0</v>
      </c>
      <c r="BI21" s="414">
        <f t="shared" si="15"/>
        <v>0</v>
      </c>
      <c r="BJ21" s="414">
        <f t="shared" si="16"/>
        <v>0</v>
      </c>
      <c r="BK21" s="414">
        <f t="shared" si="17"/>
        <v>0</v>
      </c>
      <c r="BL21" s="414">
        <f t="shared" si="18"/>
        <v>0</v>
      </c>
      <c r="BM21" s="414">
        <f t="shared" si="19"/>
        <v>0</v>
      </c>
      <c r="BN21" s="414"/>
      <c r="BO21" s="414">
        <f t="shared" si="20"/>
        <v>0</v>
      </c>
      <c r="BP21" s="414">
        <f t="shared" si="21"/>
        <v>0</v>
      </c>
      <c r="BQ21" s="414">
        <f t="shared" si="22"/>
        <v>0</v>
      </c>
      <c r="BR21" s="414">
        <f t="shared" si="23"/>
        <v>0</v>
      </c>
      <c r="BS21" s="414">
        <f t="shared" si="24"/>
        <v>0</v>
      </c>
      <c r="BT21" s="414">
        <f t="shared" si="25"/>
        <v>0</v>
      </c>
      <c r="BU21" s="414">
        <f t="shared" si="26"/>
        <v>0</v>
      </c>
      <c r="BV21" s="721"/>
      <c r="BW21" s="72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32"/>
      <c r="CL21" s="432"/>
      <c r="CM21" s="432"/>
      <c r="CN21" s="432"/>
      <c r="CO21" s="432"/>
      <c r="CP21" s="432"/>
      <c r="CQ21" s="320"/>
      <c r="CR21" s="320"/>
    </row>
    <row r="22" spans="1:96" s="37" customFormat="1" ht="37.5" customHeight="1" x14ac:dyDescent="0.2">
      <c r="A22" s="533" t="str">
        <f>IF(B22&lt;&gt;"",設定!$C$4,"")</f>
        <v/>
      </c>
      <c r="B22" s="214" t="str">
        <f t="shared" si="3"/>
        <v/>
      </c>
      <c r="C22" s="373">
        <f t="shared" si="4"/>
        <v>10</v>
      </c>
      <c r="D22" s="342"/>
      <c r="E22" s="342"/>
      <c r="F22" s="343"/>
      <c r="G22" s="344"/>
      <c r="H22" s="345"/>
      <c r="I22" s="346"/>
      <c r="J22" s="347" t="str">
        <f>IFERROR(IF(I22="","",VLOOKUP(I22,国・地域!A:C,2,FALSE)),"正しい番号を入力してください")</f>
        <v/>
      </c>
      <c r="K22" s="348" t="str">
        <f>IFERROR(IF(I22="","",VLOOKUP(I22,国・地域!A:C,3,FALSE)),"正しい番号を入力してください")</f>
        <v/>
      </c>
      <c r="L22" s="325"/>
      <c r="M22" s="349"/>
      <c r="N22" s="350"/>
      <c r="O22" s="350"/>
      <c r="P22" s="350"/>
      <c r="Q22" s="350"/>
      <c r="R22" s="350"/>
      <c r="S22" s="350"/>
      <c r="T22" s="350"/>
      <c r="U22" s="351"/>
      <c r="V22" s="352"/>
      <c r="W22" s="1061"/>
      <c r="X22" s="1062"/>
      <c r="Y22" s="1070"/>
      <c r="Z22" s="1071"/>
      <c r="AA22" s="1072"/>
      <c r="AB22" s="1073"/>
      <c r="AC22" s="1072"/>
      <c r="AD22" s="1071"/>
      <c r="AE22" s="1074"/>
      <c r="AF22" s="1073"/>
      <c r="AG22" s="1072"/>
      <c r="AH22" s="1071"/>
      <c r="AI22" s="1074"/>
      <c r="AJ22" s="1073"/>
      <c r="AK22" s="1072"/>
      <c r="AL22" s="1071"/>
      <c r="AM22" s="342"/>
      <c r="AN22" s="344"/>
      <c r="AO22" s="325"/>
      <c r="AP22" s="342"/>
      <c r="AQ22" s="344"/>
      <c r="AR22" s="353"/>
      <c r="AS22" s="354"/>
      <c r="AT22" s="342"/>
      <c r="AU22" s="344"/>
      <c r="AV22" s="353"/>
      <c r="AW22" s="355"/>
      <c r="AX22" s="94" t="str">
        <f t="shared" si="5"/>
        <v/>
      </c>
      <c r="AY22" s="94" t="str">
        <f t="shared" si="6"/>
        <v/>
      </c>
      <c r="AZ22" s="433"/>
      <c r="BA22" s="414">
        <f t="shared" si="7"/>
        <v>0</v>
      </c>
      <c r="BB22" s="414">
        <f t="shared" si="8"/>
        <v>0</v>
      </c>
      <c r="BC22" s="414">
        <f t="shared" si="9"/>
        <v>0</v>
      </c>
      <c r="BD22" s="414">
        <f t="shared" si="10"/>
        <v>0</v>
      </c>
      <c r="BE22" s="414">
        <f t="shared" si="11"/>
        <v>0</v>
      </c>
      <c r="BF22" s="414">
        <f t="shared" si="12"/>
        <v>0</v>
      </c>
      <c r="BG22" s="414">
        <f t="shared" si="13"/>
        <v>0</v>
      </c>
      <c r="BH22" s="414">
        <f t="shared" si="14"/>
        <v>0</v>
      </c>
      <c r="BI22" s="414">
        <f t="shared" si="15"/>
        <v>0</v>
      </c>
      <c r="BJ22" s="414">
        <f t="shared" si="16"/>
        <v>0</v>
      </c>
      <c r="BK22" s="414">
        <f t="shared" si="17"/>
        <v>0</v>
      </c>
      <c r="BL22" s="414">
        <f t="shared" si="18"/>
        <v>0</v>
      </c>
      <c r="BM22" s="414">
        <f t="shared" si="19"/>
        <v>0</v>
      </c>
      <c r="BN22" s="414"/>
      <c r="BO22" s="414">
        <f t="shared" si="20"/>
        <v>0</v>
      </c>
      <c r="BP22" s="414">
        <f t="shared" si="21"/>
        <v>0</v>
      </c>
      <c r="BQ22" s="414">
        <f t="shared" si="22"/>
        <v>0</v>
      </c>
      <c r="BR22" s="414">
        <f t="shared" si="23"/>
        <v>0</v>
      </c>
      <c r="BS22" s="414">
        <f t="shared" si="24"/>
        <v>0</v>
      </c>
      <c r="BT22" s="414">
        <f t="shared" si="25"/>
        <v>0</v>
      </c>
      <c r="BU22" s="414">
        <f t="shared" si="26"/>
        <v>0</v>
      </c>
      <c r="BV22" s="721"/>
      <c r="BW22" s="72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32"/>
      <c r="CL22" s="432"/>
      <c r="CM22" s="432"/>
      <c r="CN22" s="432"/>
      <c r="CO22" s="432"/>
      <c r="CP22" s="432"/>
      <c r="CQ22" s="320"/>
      <c r="CR22" s="320"/>
    </row>
    <row r="23" spans="1:96" s="37" customFormat="1" ht="37.5" customHeight="1" x14ac:dyDescent="0.2">
      <c r="A23" s="574" t="str">
        <f>IF(B23&lt;&gt;"",設定!$C$4,"")</f>
        <v/>
      </c>
      <c r="B23" s="215" t="str">
        <f t="shared" si="3"/>
        <v/>
      </c>
      <c r="C23" s="374">
        <f t="shared" si="4"/>
        <v>11</v>
      </c>
      <c r="D23" s="356"/>
      <c r="E23" s="356"/>
      <c r="F23" s="357"/>
      <c r="G23" s="358"/>
      <c r="H23" s="359"/>
      <c r="I23" s="360"/>
      <c r="J23" s="361" t="str">
        <f>IFERROR(IF(I23="","",VLOOKUP(I23,国・地域!A:C,2,FALSE)),"正しい番号を入力してください")</f>
        <v/>
      </c>
      <c r="K23" s="362" t="str">
        <f>IFERROR(IF(I23="","",VLOOKUP(I23,国・地域!A:C,3,FALSE)),"正しい番号を入力してください")</f>
        <v/>
      </c>
      <c r="L23" s="326"/>
      <c r="M23" s="363"/>
      <c r="N23" s="364"/>
      <c r="O23" s="364"/>
      <c r="P23" s="364"/>
      <c r="Q23" s="364"/>
      <c r="R23" s="364"/>
      <c r="S23" s="364"/>
      <c r="T23" s="364"/>
      <c r="U23" s="365"/>
      <c r="V23" s="366"/>
      <c r="W23" s="1063"/>
      <c r="X23" s="1064"/>
      <c r="Y23" s="1075"/>
      <c r="Z23" s="1076"/>
      <c r="AA23" s="1077"/>
      <c r="AB23" s="1078"/>
      <c r="AC23" s="1077"/>
      <c r="AD23" s="1076"/>
      <c r="AE23" s="1079"/>
      <c r="AF23" s="1078"/>
      <c r="AG23" s="1077"/>
      <c r="AH23" s="1076"/>
      <c r="AI23" s="1079"/>
      <c r="AJ23" s="1078"/>
      <c r="AK23" s="1077"/>
      <c r="AL23" s="1076"/>
      <c r="AM23" s="356"/>
      <c r="AN23" s="358"/>
      <c r="AO23" s="326"/>
      <c r="AP23" s="356"/>
      <c r="AQ23" s="358"/>
      <c r="AR23" s="367"/>
      <c r="AS23" s="368"/>
      <c r="AT23" s="356"/>
      <c r="AU23" s="358"/>
      <c r="AV23" s="367"/>
      <c r="AW23" s="369"/>
      <c r="AX23" s="94" t="str">
        <f t="shared" si="5"/>
        <v/>
      </c>
      <c r="AY23" s="94" t="str">
        <f t="shared" si="6"/>
        <v/>
      </c>
      <c r="AZ23" s="433"/>
      <c r="BA23" s="414">
        <f t="shared" si="7"/>
        <v>0</v>
      </c>
      <c r="BB23" s="414">
        <f t="shared" si="8"/>
        <v>0</v>
      </c>
      <c r="BC23" s="414">
        <f t="shared" si="9"/>
        <v>0</v>
      </c>
      <c r="BD23" s="414">
        <f t="shared" si="10"/>
        <v>0</v>
      </c>
      <c r="BE23" s="414">
        <f t="shared" si="11"/>
        <v>0</v>
      </c>
      <c r="BF23" s="414">
        <f t="shared" si="12"/>
        <v>0</v>
      </c>
      <c r="BG23" s="414">
        <f t="shared" si="13"/>
        <v>0</v>
      </c>
      <c r="BH23" s="414">
        <f t="shared" si="14"/>
        <v>0</v>
      </c>
      <c r="BI23" s="414">
        <f t="shared" si="15"/>
        <v>0</v>
      </c>
      <c r="BJ23" s="414">
        <f t="shared" si="16"/>
        <v>0</v>
      </c>
      <c r="BK23" s="414">
        <f t="shared" si="17"/>
        <v>0</v>
      </c>
      <c r="BL23" s="414">
        <f t="shared" si="18"/>
        <v>0</v>
      </c>
      <c r="BM23" s="414">
        <f t="shared" si="19"/>
        <v>0</v>
      </c>
      <c r="BN23" s="414"/>
      <c r="BO23" s="414">
        <f t="shared" si="20"/>
        <v>0</v>
      </c>
      <c r="BP23" s="414">
        <f t="shared" si="21"/>
        <v>0</v>
      </c>
      <c r="BQ23" s="414">
        <f t="shared" si="22"/>
        <v>0</v>
      </c>
      <c r="BR23" s="414">
        <f t="shared" si="23"/>
        <v>0</v>
      </c>
      <c r="BS23" s="414">
        <f t="shared" si="24"/>
        <v>0</v>
      </c>
      <c r="BT23" s="414">
        <f t="shared" si="25"/>
        <v>0</v>
      </c>
      <c r="BU23" s="414">
        <f t="shared" si="26"/>
        <v>0</v>
      </c>
      <c r="BV23" s="721"/>
      <c r="BW23" s="72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32"/>
      <c r="CL23" s="432"/>
      <c r="CM23" s="432"/>
      <c r="CN23" s="432"/>
      <c r="CO23" s="432"/>
      <c r="CP23" s="432"/>
      <c r="CQ23" s="320"/>
      <c r="CR23" s="320"/>
    </row>
    <row r="24" spans="1:96" s="37" customFormat="1" ht="37.5" customHeight="1" x14ac:dyDescent="0.2">
      <c r="A24" s="575" t="str">
        <f>IF(B24&lt;&gt;"",設定!$C$4,"")</f>
        <v/>
      </c>
      <c r="B24" s="567" t="str">
        <f t="shared" si="3"/>
        <v/>
      </c>
      <c r="C24" s="322">
        <f t="shared" si="4"/>
        <v>12</v>
      </c>
      <c r="D24" s="328"/>
      <c r="E24" s="328"/>
      <c r="F24" s="329"/>
      <c r="G24" s="330"/>
      <c r="H24" s="331"/>
      <c r="I24" s="332"/>
      <c r="J24" s="333" t="str">
        <f>IFERROR(IF(I24="","",VLOOKUP(I24,国・地域!A:C,2,FALSE)),"正しい番号を入力してください")</f>
        <v/>
      </c>
      <c r="K24" s="334" t="str">
        <f>IFERROR(IF(I24="","",VLOOKUP(I24,国・地域!A:C,3,FALSE)),"正しい番号を入力してください")</f>
        <v/>
      </c>
      <c r="L24" s="327"/>
      <c r="M24" s="335"/>
      <c r="N24" s="336"/>
      <c r="O24" s="336"/>
      <c r="P24" s="336"/>
      <c r="Q24" s="336"/>
      <c r="R24" s="336"/>
      <c r="S24" s="336"/>
      <c r="T24" s="336"/>
      <c r="U24" s="337"/>
      <c r="V24" s="338"/>
      <c r="W24" s="1059"/>
      <c r="X24" s="1060"/>
      <c r="Y24" s="1065"/>
      <c r="Z24" s="1066"/>
      <c r="AA24" s="1067"/>
      <c r="AB24" s="1068"/>
      <c r="AC24" s="1067"/>
      <c r="AD24" s="1066"/>
      <c r="AE24" s="1069"/>
      <c r="AF24" s="1068"/>
      <c r="AG24" s="1067"/>
      <c r="AH24" s="1066"/>
      <c r="AI24" s="1069"/>
      <c r="AJ24" s="1068"/>
      <c r="AK24" s="1067"/>
      <c r="AL24" s="1066"/>
      <c r="AM24" s="328"/>
      <c r="AN24" s="330"/>
      <c r="AO24" s="327"/>
      <c r="AP24" s="328"/>
      <c r="AQ24" s="330"/>
      <c r="AR24" s="339"/>
      <c r="AS24" s="340"/>
      <c r="AT24" s="328"/>
      <c r="AU24" s="330"/>
      <c r="AV24" s="339"/>
      <c r="AW24" s="341"/>
      <c r="AX24" s="94" t="str">
        <f t="shared" si="5"/>
        <v/>
      </c>
      <c r="AY24" s="94" t="str">
        <f t="shared" si="6"/>
        <v/>
      </c>
      <c r="AZ24" s="433"/>
      <c r="BA24" s="414">
        <f t="shared" si="7"/>
        <v>0</v>
      </c>
      <c r="BB24" s="414">
        <f t="shared" si="8"/>
        <v>0</v>
      </c>
      <c r="BC24" s="414">
        <f t="shared" si="9"/>
        <v>0</v>
      </c>
      <c r="BD24" s="414">
        <f t="shared" si="10"/>
        <v>0</v>
      </c>
      <c r="BE24" s="414">
        <f t="shared" si="11"/>
        <v>0</v>
      </c>
      <c r="BF24" s="414">
        <f t="shared" si="12"/>
        <v>0</v>
      </c>
      <c r="BG24" s="414">
        <f t="shared" si="13"/>
        <v>0</v>
      </c>
      <c r="BH24" s="414">
        <f t="shared" si="14"/>
        <v>0</v>
      </c>
      <c r="BI24" s="414">
        <f t="shared" si="15"/>
        <v>0</v>
      </c>
      <c r="BJ24" s="414">
        <f t="shared" si="16"/>
        <v>0</v>
      </c>
      <c r="BK24" s="414">
        <f t="shared" si="17"/>
        <v>0</v>
      </c>
      <c r="BL24" s="414">
        <f t="shared" si="18"/>
        <v>0</v>
      </c>
      <c r="BM24" s="414">
        <f t="shared" si="19"/>
        <v>0</v>
      </c>
      <c r="BN24" s="414"/>
      <c r="BO24" s="414">
        <f t="shared" si="20"/>
        <v>0</v>
      </c>
      <c r="BP24" s="414">
        <f t="shared" si="21"/>
        <v>0</v>
      </c>
      <c r="BQ24" s="414">
        <f t="shared" si="22"/>
        <v>0</v>
      </c>
      <c r="BR24" s="414">
        <f t="shared" si="23"/>
        <v>0</v>
      </c>
      <c r="BS24" s="414">
        <f t="shared" si="24"/>
        <v>0</v>
      </c>
      <c r="BT24" s="414">
        <f t="shared" si="25"/>
        <v>0</v>
      </c>
      <c r="BU24" s="414">
        <f t="shared" si="26"/>
        <v>0</v>
      </c>
      <c r="BV24" s="721"/>
      <c r="BW24" s="72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32"/>
      <c r="CL24" s="432"/>
      <c r="CM24" s="432"/>
      <c r="CN24" s="432"/>
      <c r="CO24" s="432"/>
      <c r="CP24" s="432"/>
      <c r="CQ24" s="320"/>
      <c r="CR24" s="320"/>
    </row>
    <row r="25" spans="1:96" s="37" customFormat="1" ht="37.5" customHeight="1" x14ac:dyDescent="0.2">
      <c r="A25" s="533" t="str">
        <f>IF(B25&lt;&gt;"",設定!$C$4,"")</f>
        <v/>
      </c>
      <c r="B25" s="214" t="str">
        <f t="shared" si="3"/>
        <v/>
      </c>
      <c r="C25" s="373">
        <f t="shared" si="4"/>
        <v>13</v>
      </c>
      <c r="D25" s="342"/>
      <c r="E25" s="342"/>
      <c r="F25" s="343"/>
      <c r="G25" s="344"/>
      <c r="H25" s="345"/>
      <c r="I25" s="346"/>
      <c r="J25" s="347" t="str">
        <f>IFERROR(IF(I25="","",VLOOKUP(I25,国・地域!A:C,2,FALSE)),"正しい番号を入力してください")</f>
        <v/>
      </c>
      <c r="K25" s="348" t="str">
        <f>IFERROR(IF(I25="","",VLOOKUP(I25,国・地域!A:C,3,FALSE)),"正しい番号を入力してください")</f>
        <v/>
      </c>
      <c r="L25" s="325"/>
      <c r="M25" s="349"/>
      <c r="N25" s="350"/>
      <c r="O25" s="350"/>
      <c r="P25" s="350"/>
      <c r="Q25" s="350"/>
      <c r="R25" s="350"/>
      <c r="S25" s="350"/>
      <c r="T25" s="350"/>
      <c r="U25" s="351"/>
      <c r="V25" s="352"/>
      <c r="W25" s="1061"/>
      <c r="X25" s="1062"/>
      <c r="Y25" s="1070"/>
      <c r="Z25" s="1071"/>
      <c r="AA25" s="1072"/>
      <c r="AB25" s="1073"/>
      <c r="AC25" s="1072"/>
      <c r="AD25" s="1071"/>
      <c r="AE25" s="1074"/>
      <c r="AF25" s="1073"/>
      <c r="AG25" s="1072"/>
      <c r="AH25" s="1071"/>
      <c r="AI25" s="1074"/>
      <c r="AJ25" s="1073"/>
      <c r="AK25" s="1072"/>
      <c r="AL25" s="1071"/>
      <c r="AM25" s="342"/>
      <c r="AN25" s="344"/>
      <c r="AO25" s="325"/>
      <c r="AP25" s="342"/>
      <c r="AQ25" s="344"/>
      <c r="AR25" s="353"/>
      <c r="AS25" s="354"/>
      <c r="AT25" s="342"/>
      <c r="AU25" s="344"/>
      <c r="AV25" s="353"/>
      <c r="AW25" s="355"/>
      <c r="AX25" s="94" t="str">
        <f t="shared" si="5"/>
        <v/>
      </c>
      <c r="AY25" s="94" t="str">
        <f t="shared" si="6"/>
        <v/>
      </c>
      <c r="AZ25" s="433"/>
      <c r="BA25" s="414">
        <f t="shared" si="7"/>
        <v>0</v>
      </c>
      <c r="BB25" s="414">
        <f t="shared" si="8"/>
        <v>0</v>
      </c>
      <c r="BC25" s="414">
        <f t="shared" si="9"/>
        <v>0</v>
      </c>
      <c r="BD25" s="414">
        <f t="shared" si="10"/>
        <v>0</v>
      </c>
      <c r="BE25" s="414">
        <f t="shared" si="11"/>
        <v>0</v>
      </c>
      <c r="BF25" s="414">
        <f t="shared" si="12"/>
        <v>0</v>
      </c>
      <c r="BG25" s="414">
        <f t="shared" si="13"/>
        <v>0</v>
      </c>
      <c r="BH25" s="414">
        <f t="shared" si="14"/>
        <v>0</v>
      </c>
      <c r="BI25" s="414">
        <f t="shared" si="15"/>
        <v>0</v>
      </c>
      <c r="BJ25" s="414">
        <f t="shared" si="16"/>
        <v>0</v>
      </c>
      <c r="BK25" s="414">
        <f t="shared" si="17"/>
        <v>0</v>
      </c>
      <c r="BL25" s="414">
        <f t="shared" si="18"/>
        <v>0</v>
      </c>
      <c r="BM25" s="414">
        <f t="shared" si="19"/>
        <v>0</v>
      </c>
      <c r="BN25" s="414"/>
      <c r="BO25" s="414">
        <f t="shared" si="20"/>
        <v>0</v>
      </c>
      <c r="BP25" s="414">
        <f t="shared" si="21"/>
        <v>0</v>
      </c>
      <c r="BQ25" s="414">
        <f t="shared" si="22"/>
        <v>0</v>
      </c>
      <c r="BR25" s="414">
        <f t="shared" si="23"/>
        <v>0</v>
      </c>
      <c r="BS25" s="414">
        <f t="shared" si="24"/>
        <v>0</v>
      </c>
      <c r="BT25" s="414">
        <f t="shared" si="25"/>
        <v>0</v>
      </c>
      <c r="BU25" s="414">
        <f t="shared" si="26"/>
        <v>0</v>
      </c>
      <c r="BV25" s="721"/>
      <c r="BW25" s="72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32"/>
      <c r="CL25" s="432"/>
      <c r="CM25" s="432"/>
      <c r="CN25" s="432"/>
      <c r="CO25" s="432"/>
      <c r="CP25" s="432"/>
      <c r="CQ25" s="320"/>
      <c r="CR25" s="320"/>
    </row>
    <row r="26" spans="1:96" s="37" customFormat="1" ht="37.5" customHeight="1" x14ac:dyDescent="0.2">
      <c r="A26" s="533" t="str">
        <f>IF(B26&lt;&gt;"",設定!$C$4,"")</f>
        <v/>
      </c>
      <c r="B26" s="214" t="str">
        <f t="shared" si="3"/>
        <v/>
      </c>
      <c r="C26" s="373">
        <f t="shared" si="4"/>
        <v>14</v>
      </c>
      <c r="D26" s="342"/>
      <c r="E26" s="342"/>
      <c r="F26" s="343"/>
      <c r="G26" s="344"/>
      <c r="H26" s="345"/>
      <c r="I26" s="346"/>
      <c r="J26" s="347" t="str">
        <f>IFERROR(IF(I26="","",VLOOKUP(I26,国・地域!A:C,2,FALSE)),"正しい番号を入力してください")</f>
        <v/>
      </c>
      <c r="K26" s="348" t="str">
        <f>IFERROR(IF(I26="","",VLOOKUP(I26,国・地域!A:C,3,FALSE)),"正しい番号を入力してください")</f>
        <v/>
      </c>
      <c r="L26" s="325"/>
      <c r="M26" s="349"/>
      <c r="N26" s="350"/>
      <c r="O26" s="350"/>
      <c r="P26" s="350"/>
      <c r="Q26" s="350"/>
      <c r="R26" s="350"/>
      <c r="S26" s="350"/>
      <c r="T26" s="350"/>
      <c r="U26" s="351"/>
      <c r="V26" s="352"/>
      <c r="W26" s="1061"/>
      <c r="X26" s="1062"/>
      <c r="Y26" s="1070"/>
      <c r="Z26" s="1071"/>
      <c r="AA26" s="1072"/>
      <c r="AB26" s="1073"/>
      <c r="AC26" s="1072"/>
      <c r="AD26" s="1071"/>
      <c r="AE26" s="1074"/>
      <c r="AF26" s="1073"/>
      <c r="AG26" s="1072"/>
      <c r="AH26" s="1071"/>
      <c r="AI26" s="1074"/>
      <c r="AJ26" s="1073"/>
      <c r="AK26" s="1072"/>
      <c r="AL26" s="1071"/>
      <c r="AM26" s="342"/>
      <c r="AN26" s="344"/>
      <c r="AO26" s="325"/>
      <c r="AP26" s="342"/>
      <c r="AQ26" s="344"/>
      <c r="AR26" s="353"/>
      <c r="AS26" s="354"/>
      <c r="AT26" s="342"/>
      <c r="AU26" s="344"/>
      <c r="AV26" s="353"/>
      <c r="AW26" s="355"/>
      <c r="AX26" s="94" t="str">
        <f t="shared" si="5"/>
        <v/>
      </c>
      <c r="AY26" s="94" t="str">
        <f t="shared" si="6"/>
        <v/>
      </c>
      <c r="AZ26" s="433"/>
      <c r="BA26" s="414">
        <f t="shared" si="7"/>
        <v>0</v>
      </c>
      <c r="BB26" s="414">
        <f t="shared" si="8"/>
        <v>0</v>
      </c>
      <c r="BC26" s="414">
        <f t="shared" si="9"/>
        <v>0</v>
      </c>
      <c r="BD26" s="414">
        <f t="shared" si="10"/>
        <v>0</v>
      </c>
      <c r="BE26" s="414">
        <f t="shared" si="11"/>
        <v>0</v>
      </c>
      <c r="BF26" s="414">
        <f t="shared" si="12"/>
        <v>0</v>
      </c>
      <c r="BG26" s="414">
        <f t="shared" si="13"/>
        <v>0</v>
      </c>
      <c r="BH26" s="414">
        <f t="shared" si="14"/>
        <v>0</v>
      </c>
      <c r="BI26" s="414">
        <f t="shared" si="15"/>
        <v>0</v>
      </c>
      <c r="BJ26" s="414">
        <f t="shared" si="16"/>
        <v>0</v>
      </c>
      <c r="BK26" s="414">
        <f t="shared" si="17"/>
        <v>0</v>
      </c>
      <c r="BL26" s="414">
        <f t="shared" si="18"/>
        <v>0</v>
      </c>
      <c r="BM26" s="414">
        <f t="shared" si="19"/>
        <v>0</v>
      </c>
      <c r="BN26" s="414"/>
      <c r="BO26" s="414">
        <f t="shared" si="20"/>
        <v>0</v>
      </c>
      <c r="BP26" s="414">
        <f t="shared" si="21"/>
        <v>0</v>
      </c>
      <c r="BQ26" s="414">
        <f t="shared" si="22"/>
        <v>0</v>
      </c>
      <c r="BR26" s="414">
        <f t="shared" si="23"/>
        <v>0</v>
      </c>
      <c r="BS26" s="414">
        <f t="shared" si="24"/>
        <v>0</v>
      </c>
      <c r="BT26" s="414">
        <f t="shared" si="25"/>
        <v>0</v>
      </c>
      <c r="BU26" s="414">
        <f t="shared" si="26"/>
        <v>0</v>
      </c>
      <c r="BV26" s="721"/>
      <c r="BW26" s="72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32"/>
      <c r="CL26" s="432"/>
      <c r="CM26" s="432"/>
      <c r="CN26" s="432"/>
      <c r="CO26" s="432"/>
      <c r="CP26" s="432"/>
      <c r="CQ26" s="320"/>
      <c r="CR26" s="320"/>
    </row>
    <row r="27" spans="1:96" s="37" customFormat="1" ht="37.5" customHeight="1" x14ac:dyDescent="0.2">
      <c r="A27" s="533" t="str">
        <f>IF(B27&lt;&gt;"",設定!$C$4,"")</f>
        <v/>
      </c>
      <c r="B27" s="214" t="str">
        <f t="shared" si="3"/>
        <v/>
      </c>
      <c r="C27" s="373">
        <f t="shared" si="4"/>
        <v>15</v>
      </c>
      <c r="D27" s="342"/>
      <c r="E27" s="342"/>
      <c r="F27" s="343"/>
      <c r="G27" s="344"/>
      <c r="H27" s="345"/>
      <c r="I27" s="346"/>
      <c r="J27" s="347" t="str">
        <f>IFERROR(IF(I27="","",VLOOKUP(I27,国・地域!A:C,2,FALSE)),"正しい番号を入力してください")</f>
        <v/>
      </c>
      <c r="K27" s="348" t="str">
        <f>IFERROR(IF(I27="","",VLOOKUP(I27,国・地域!A:C,3,FALSE)),"正しい番号を入力してください")</f>
        <v/>
      </c>
      <c r="L27" s="325"/>
      <c r="M27" s="349"/>
      <c r="N27" s="350"/>
      <c r="O27" s="350"/>
      <c r="P27" s="350"/>
      <c r="Q27" s="350"/>
      <c r="R27" s="350"/>
      <c r="S27" s="350"/>
      <c r="T27" s="350"/>
      <c r="U27" s="351"/>
      <c r="V27" s="352"/>
      <c r="W27" s="1061"/>
      <c r="X27" s="1062"/>
      <c r="Y27" s="1070"/>
      <c r="Z27" s="1071"/>
      <c r="AA27" s="1072"/>
      <c r="AB27" s="1073"/>
      <c r="AC27" s="1072"/>
      <c r="AD27" s="1071"/>
      <c r="AE27" s="1074"/>
      <c r="AF27" s="1073"/>
      <c r="AG27" s="1072"/>
      <c r="AH27" s="1071"/>
      <c r="AI27" s="1074"/>
      <c r="AJ27" s="1073"/>
      <c r="AK27" s="1072"/>
      <c r="AL27" s="1071"/>
      <c r="AM27" s="342"/>
      <c r="AN27" s="344"/>
      <c r="AO27" s="325"/>
      <c r="AP27" s="342"/>
      <c r="AQ27" s="344"/>
      <c r="AR27" s="353"/>
      <c r="AS27" s="354"/>
      <c r="AT27" s="342"/>
      <c r="AU27" s="344"/>
      <c r="AV27" s="353"/>
      <c r="AW27" s="355"/>
      <c r="AX27" s="94" t="str">
        <f t="shared" si="5"/>
        <v/>
      </c>
      <c r="AY27" s="94" t="str">
        <f t="shared" si="6"/>
        <v/>
      </c>
      <c r="AZ27" s="433"/>
      <c r="BA27" s="414">
        <f t="shared" si="7"/>
        <v>0</v>
      </c>
      <c r="BB27" s="414">
        <f t="shared" si="8"/>
        <v>0</v>
      </c>
      <c r="BC27" s="414">
        <f t="shared" si="9"/>
        <v>0</v>
      </c>
      <c r="BD27" s="414">
        <f t="shared" si="10"/>
        <v>0</v>
      </c>
      <c r="BE27" s="414">
        <f t="shared" si="11"/>
        <v>0</v>
      </c>
      <c r="BF27" s="414">
        <f t="shared" si="12"/>
        <v>0</v>
      </c>
      <c r="BG27" s="414">
        <f t="shared" si="13"/>
        <v>0</v>
      </c>
      <c r="BH27" s="414">
        <f t="shared" si="14"/>
        <v>0</v>
      </c>
      <c r="BI27" s="414">
        <f t="shared" si="15"/>
        <v>0</v>
      </c>
      <c r="BJ27" s="414">
        <f t="shared" si="16"/>
        <v>0</v>
      </c>
      <c r="BK27" s="414">
        <f t="shared" si="17"/>
        <v>0</v>
      </c>
      <c r="BL27" s="414">
        <f t="shared" si="18"/>
        <v>0</v>
      </c>
      <c r="BM27" s="414">
        <f t="shared" si="19"/>
        <v>0</v>
      </c>
      <c r="BN27" s="414"/>
      <c r="BO27" s="414">
        <f t="shared" si="20"/>
        <v>0</v>
      </c>
      <c r="BP27" s="414">
        <f t="shared" si="21"/>
        <v>0</v>
      </c>
      <c r="BQ27" s="414">
        <f t="shared" si="22"/>
        <v>0</v>
      </c>
      <c r="BR27" s="414">
        <f t="shared" si="23"/>
        <v>0</v>
      </c>
      <c r="BS27" s="414">
        <f t="shared" si="24"/>
        <v>0</v>
      </c>
      <c r="BT27" s="414">
        <f t="shared" si="25"/>
        <v>0</v>
      </c>
      <c r="BU27" s="414">
        <f t="shared" si="26"/>
        <v>0</v>
      </c>
      <c r="BV27" s="721"/>
      <c r="BW27" s="72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32"/>
      <c r="CL27" s="432"/>
      <c r="CM27" s="432"/>
      <c r="CN27" s="432"/>
      <c r="CO27" s="432"/>
      <c r="CP27" s="432"/>
      <c r="CQ27" s="320"/>
      <c r="CR27" s="320"/>
    </row>
    <row r="28" spans="1:96" s="37" customFormat="1" ht="37.5" customHeight="1" x14ac:dyDescent="0.2">
      <c r="A28" s="574" t="str">
        <f>IF(B28&lt;&gt;"",設定!$C$4,"")</f>
        <v/>
      </c>
      <c r="B28" s="215" t="str">
        <f t="shared" si="3"/>
        <v/>
      </c>
      <c r="C28" s="374">
        <f t="shared" si="4"/>
        <v>16</v>
      </c>
      <c r="D28" s="356"/>
      <c r="E28" s="356"/>
      <c r="F28" s="357"/>
      <c r="G28" s="358"/>
      <c r="H28" s="359"/>
      <c r="I28" s="360"/>
      <c r="J28" s="361" t="str">
        <f>IFERROR(IF(I28="","",VLOOKUP(I28,国・地域!A:C,2,FALSE)),"正しい番号を入力してください")</f>
        <v/>
      </c>
      <c r="K28" s="362" t="str">
        <f>IFERROR(IF(I28="","",VLOOKUP(I28,国・地域!A:C,3,FALSE)),"正しい番号を入力してください")</f>
        <v/>
      </c>
      <c r="L28" s="326"/>
      <c r="M28" s="363"/>
      <c r="N28" s="364"/>
      <c r="O28" s="364"/>
      <c r="P28" s="364"/>
      <c r="Q28" s="364"/>
      <c r="R28" s="364"/>
      <c r="S28" s="364"/>
      <c r="T28" s="364"/>
      <c r="U28" s="365"/>
      <c r="V28" s="366"/>
      <c r="W28" s="1063"/>
      <c r="X28" s="1064"/>
      <c r="Y28" s="1075"/>
      <c r="Z28" s="1076"/>
      <c r="AA28" s="1077"/>
      <c r="AB28" s="1078"/>
      <c r="AC28" s="1077"/>
      <c r="AD28" s="1076"/>
      <c r="AE28" s="1079"/>
      <c r="AF28" s="1078"/>
      <c r="AG28" s="1077"/>
      <c r="AH28" s="1076"/>
      <c r="AI28" s="1079"/>
      <c r="AJ28" s="1078"/>
      <c r="AK28" s="1077"/>
      <c r="AL28" s="1076"/>
      <c r="AM28" s="356"/>
      <c r="AN28" s="358"/>
      <c r="AO28" s="326"/>
      <c r="AP28" s="356"/>
      <c r="AQ28" s="358"/>
      <c r="AR28" s="367"/>
      <c r="AS28" s="368"/>
      <c r="AT28" s="356"/>
      <c r="AU28" s="358"/>
      <c r="AV28" s="367"/>
      <c r="AW28" s="369"/>
      <c r="AX28" s="94" t="str">
        <f t="shared" si="5"/>
        <v/>
      </c>
      <c r="AY28" s="94" t="str">
        <f t="shared" si="6"/>
        <v/>
      </c>
      <c r="AZ28" s="433"/>
      <c r="BA28" s="414">
        <f t="shared" si="7"/>
        <v>0</v>
      </c>
      <c r="BB28" s="414">
        <f t="shared" si="8"/>
        <v>0</v>
      </c>
      <c r="BC28" s="414">
        <f t="shared" si="9"/>
        <v>0</v>
      </c>
      <c r="BD28" s="414">
        <f t="shared" si="10"/>
        <v>0</v>
      </c>
      <c r="BE28" s="414">
        <f t="shared" si="11"/>
        <v>0</v>
      </c>
      <c r="BF28" s="414">
        <f t="shared" si="12"/>
        <v>0</v>
      </c>
      <c r="BG28" s="414">
        <f t="shared" si="13"/>
        <v>0</v>
      </c>
      <c r="BH28" s="414">
        <f t="shared" si="14"/>
        <v>0</v>
      </c>
      <c r="BI28" s="414">
        <f t="shared" si="15"/>
        <v>0</v>
      </c>
      <c r="BJ28" s="414">
        <f t="shared" si="16"/>
        <v>0</v>
      </c>
      <c r="BK28" s="414">
        <f t="shared" si="17"/>
        <v>0</v>
      </c>
      <c r="BL28" s="414">
        <f t="shared" si="18"/>
        <v>0</v>
      </c>
      <c r="BM28" s="414">
        <f t="shared" si="19"/>
        <v>0</v>
      </c>
      <c r="BN28" s="414"/>
      <c r="BO28" s="414">
        <f t="shared" si="20"/>
        <v>0</v>
      </c>
      <c r="BP28" s="414">
        <f t="shared" si="21"/>
        <v>0</v>
      </c>
      <c r="BQ28" s="414">
        <f t="shared" si="22"/>
        <v>0</v>
      </c>
      <c r="BR28" s="414">
        <f t="shared" si="23"/>
        <v>0</v>
      </c>
      <c r="BS28" s="414">
        <f t="shared" si="24"/>
        <v>0</v>
      </c>
      <c r="BT28" s="414">
        <f t="shared" si="25"/>
        <v>0</v>
      </c>
      <c r="BU28" s="414">
        <f t="shared" si="26"/>
        <v>0</v>
      </c>
      <c r="BV28" s="721"/>
      <c r="BW28" s="72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32"/>
      <c r="CL28" s="432"/>
      <c r="CM28" s="432"/>
      <c r="CN28" s="432"/>
      <c r="CO28" s="432"/>
      <c r="CP28" s="432"/>
      <c r="CQ28" s="320"/>
      <c r="CR28" s="320"/>
    </row>
    <row r="29" spans="1:96" s="37" customFormat="1" ht="37.5" customHeight="1" x14ac:dyDescent="0.2">
      <c r="A29" s="575" t="str">
        <f>IF(B29&lt;&gt;"",設定!$C$4,"")</f>
        <v/>
      </c>
      <c r="B29" s="567" t="str">
        <f t="shared" si="3"/>
        <v/>
      </c>
      <c r="C29" s="322">
        <f t="shared" si="4"/>
        <v>17</v>
      </c>
      <c r="D29" s="328"/>
      <c r="E29" s="328"/>
      <c r="F29" s="329"/>
      <c r="G29" s="330"/>
      <c r="H29" s="331"/>
      <c r="I29" s="332"/>
      <c r="J29" s="333" t="str">
        <f>IFERROR(IF(I29="","",VLOOKUP(I29,国・地域!A:C,2,FALSE)),"正しい番号を入力してください")</f>
        <v/>
      </c>
      <c r="K29" s="334" t="str">
        <f>IFERROR(IF(I29="","",VLOOKUP(I29,国・地域!A:C,3,FALSE)),"正しい番号を入力してください")</f>
        <v/>
      </c>
      <c r="L29" s="327"/>
      <c r="M29" s="335"/>
      <c r="N29" s="336"/>
      <c r="O29" s="336"/>
      <c r="P29" s="336"/>
      <c r="Q29" s="336"/>
      <c r="R29" s="336"/>
      <c r="S29" s="336"/>
      <c r="T29" s="336"/>
      <c r="U29" s="337"/>
      <c r="V29" s="338"/>
      <c r="W29" s="1059"/>
      <c r="X29" s="1060"/>
      <c r="Y29" s="1065"/>
      <c r="Z29" s="1066"/>
      <c r="AA29" s="1067"/>
      <c r="AB29" s="1068"/>
      <c r="AC29" s="1067"/>
      <c r="AD29" s="1066"/>
      <c r="AE29" s="1069"/>
      <c r="AF29" s="1068"/>
      <c r="AG29" s="1067"/>
      <c r="AH29" s="1066"/>
      <c r="AI29" s="1069"/>
      <c r="AJ29" s="1068"/>
      <c r="AK29" s="1067"/>
      <c r="AL29" s="1066"/>
      <c r="AM29" s="328"/>
      <c r="AN29" s="330"/>
      <c r="AO29" s="327"/>
      <c r="AP29" s="328"/>
      <c r="AQ29" s="330"/>
      <c r="AR29" s="339"/>
      <c r="AS29" s="340"/>
      <c r="AT29" s="328"/>
      <c r="AU29" s="330"/>
      <c r="AV29" s="339"/>
      <c r="AW29" s="341"/>
      <c r="AX29" s="94" t="str">
        <f t="shared" si="5"/>
        <v/>
      </c>
      <c r="AY29" s="94" t="str">
        <f t="shared" si="6"/>
        <v/>
      </c>
      <c r="AZ29" s="433"/>
      <c r="BA29" s="414">
        <f t="shared" si="7"/>
        <v>0</v>
      </c>
      <c r="BB29" s="414">
        <f t="shared" si="8"/>
        <v>0</v>
      </c>
      <c r="BC29" s="414">
        <f t="shared" si="9"/>
        <v>0</v>
      </c>
      <c r="BD29" s="414">
        <f t="shared" si="10"/>
        <v>0</v>
      </c>
      <c r="BE29" s="414">
        <f t="shared" si="11"/>
        <v>0</v>
      </c>
      <c r="BF29" s="414">
        <f t="shared" si="12"/>
        <v>0</v>
      </c>
      <c r="BG29" s="414">
        <f t="shared" si="13"/>
        <v>0</v>
      </c>
      <c r="BH29" s="414">
        <f t="shared" si="14"/>
        <v>0</v>
      </c>
      <c r="BI29" s="414">
        <f t="shared" si="15"/>
        <v>0</v>
      </c>
      <c r="BJ29" s="414">
        <f t="shared" si="16"/>
        <v>0</v>
      </c>
      <c r="BK29" s="414">
        <f t="shared" si="17"/>
        <v>0</v>
      </c>
      <c r="BL29" s="414">
        <f t="shared" si="18"/>
        <v>0</v>
      </c>
      <c r="BM29" s="414">
        <f t="shared" si="19"/>
        <v>0</v>
      </c>
      <c r="BN29" s="414"/>
      <c r="BO29" s="414">
        <f t="shared" si="20"/>
        <v>0</v>
      </c>
      <c r="BP29" s="414">
        <f t="shared" si="21"/>
        <v>0</v>
      </c>
      <c r="BQ29" s="414">
        <f t="shared" si="22"/>
        <v>0</v>
      </c>
      <c r="BR29" s="414">
        <f t="shared" si="23"/>
        <v>0</v>
      </c>
      <c r="BS29" s="414">
        <f t="shared" si="24"/>
        <v>0</v>
      </c>
      <c r="BT29" s="414">
        <f t="shared" si="25"/>
        <v>0</v>
      </c>
      <c r="BU29" s="414">
        <f t="shared" si="26"/>
        <v>0</v>
      </c>
      <c r="BV29" s="721"/>
      <c r="BW29" s="72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32"/>
      <c r="CL29" s="432"/>
      <c r="CM29" s="432"/>
      <c r="CN29" s="432"/>
      <c r="CO29" s="432"/>
      <c r="CP29" s="432"/>
      <c r="CQ29" s="320"/>
      <c r="CR29" s="320"/>
    </row>
    <row r="30" spans="1:96" s="37" customFormat="1" ht="37.5" customHeight="1" x14ac:dyDescent="0.2">
      <c r="A30" s="533" t="str">
        <f>IF(B30&lt;&gt;"",設定!$C$4,"")</f>
        <v/>
      </c>
      <c r="B30" s="214" t="str">
        <f t="shared" si="3"/>
        <v/>
      </c>
      <c r="C30" s="373">
        <f t="shared" si="4"/>
        <v>18</v>
      </c>
      <c r="D30" s="342"/>
      <c r="E30" s="342"/>
      <c r="F30" s="343"/>
      <c r="G30" s="344"/>
      <c r="H30" s="345"/>
      <c r="I30" s="346"/>
      <c r="J30" s="347" t="str">
        <f>IFERROR(IF(I30="","",VLOOKUP(I30,国・地域!A:C,2,FALSE)),"正しい番号を入力してください")</f>
        <v/>
      </c>
      <c r="K30" s="348" t="str">
        <f>IFERROR(IF(I30="","",VLOOKUP(I30,国・地域!A:C,3,FALSE)),"正しい番号を入力してください")</f>
        <v/>
      </c>
      <c r="L30" s="325"/>
      <c r="M30" s="349"/>
      <c r="N30" s="350"/>
      <c r="O30" s="350"/>
      <c r="P30" s="350"/>
      <c r="Q30" s="350"/>
      <c r="R30" s="350"/>
      <c r="S30" s="350"/>
      <c r="T30" s="350"/>
      <c r="U30" s="351"/>
      <c r="V30" s="352"/>
      <c r="W30" s="1061"/>
      <c r="X30" s="1062"/>
      <c r="Y30" s="1070"/>
      <c r="Z30" s="1071"/>
      <c r="AA30" s="1072"/>
      <c r="AB30" s="1073"/>
      <c r="AC30" s="1072"/>
      <c r="AD30" s="1071"/>
      <c r="AE30" s="1074"/>
      <c r="AF30" s="1073"/>
      <c r="AG30" s="1072"/>
      <c r="AH30" s="1071"/>
      <c r="AI30" s="1074"/>
      <c r="AJ30" s="1073"/>
      <c r="AK30" s="1072"/>
      <c r="AL30" s="1071"/>
      <c r="AM30" s="342"/>
      <c r="AN30" s="344"/>
      <c r="AO30" s="325"/>
      <c r="AP30" s="342"/>
      <c r="AQ30" s="344"/>
      <c r="AR30" s="353"/>
      <c r="AS30" s="354"/>
      <c r="AT30" s="342"/>
      <c r="AU30" s="344"/>
      <c r="AV30" s="353"/>
      <c r="AW30" s="355"/>
      <c r="AX30" s="94" t="str">
        <f t="shared" si="5"/>
        <v/>
      </c>
      <c r="AY30" s="94" t="str">
        <f t="shared" si="6"/>
        <v/>
      </c>
      <c r="AZ30" s="433"/>
      <c r="BA30" s="414">
        <f t="shared" si="7"/>
        <v>0</v>
      </c>
      <c r="BB30" s="414">
        <f t="shared" si="8"/>
        <v>0</v>
      </c>
      <c r="BC30" s="414">
        <f t="shared" si="9"/>
        <v>0</v>
      </c>
      <c r="BD30" s="414">
        <f t="shared" si="10"/>
        <v>0</v>
      </c>
      <c r="BE30" s="414">
        <f t="shared" si="11"/>
        <v>0</v>
      </c>
      <c r="BF30" s="414">
        <f t="shared" si="12"/>
        <v>0</v>
      </c>
      <c r="BG30" s="414">
        <f t="shared" si="13"/>
        <v>0</v>
      </c>
      <c r="BH30" s="414">
        <f t="shared" si="14"/>
        <v>0</v>
      </c>
      <c r="BI30" s="414">
        <f t="shared" si="15"/>
        <v>0</v>
      </c>
      <c r="BJ30" s="414">
        <f t="shared" si="16"/>
        <v>0</v>
      </c>
      <c r="BK30" s="414">
        <f t="shared" si="17"/>
        <v>0</v>
      </c>
      <c r="BL30" s="414">
        <f t="shared" si="18"/>
        <v>0</v>
      </c>
      <c r="BM30" s="414">
        <f t="shared" si="19"/>
        <v>0</v>
      </c>
      <c r="BN30" s="414"/>
      <c r="BO30" s="414">
        <f t="shared" si="20"/>
        <v>0</v>
      </c>
      <c r="BP30" s="414">
        <f t="shared" si="21"/>
        <v>0</v>
      </c>
      <c r="BQ30" s="414">
        <f t="shared" si="22"/>
        <v>0</v>
      </c>
      <c r="BR30" s="414">
        <f t="shared" si="23"/>
        <v>0</v>
      </c>
      <c r="BS30" s="414">
        <f t="shared" si="24"/>
        <v>0</v>
      </c>
      <c r="BT30" s="414">
        <f t="shared" si="25"/>
        <v>0</v>
      </c>
      <c r="BU30" s="414">
        <f t="shared" si="26"/>
        <v>0</v>
      </c>
      <c r="BV30" s="721"/>
      <c r="BW30" s="72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32"/>
      <c r="CL30" s="432"/>
      <c r="CM30" s="432"/>
      <c r="CN30" s="432"/>
      <c r="CO30" s="432"/>
      <c r="CP30" s="432"/>
      <c r="CQ30" s="320"/>
      <c r="CR30" s="320"/>
    </row>
    <row r="31" spans="1:96" s="37" customFormat="1" ht="37.5" customHeight="1" x14ac:dyDescent="0.2">
      <c r="A31" s="533" t="str">
        <f>IF(B31&lt;&gt;"",設定!$C$4,"")</f>
        <v/>
      </c>
      <c r="B31" s="214" t="str">
        <f t="shared" si="3"/>
        <v/>
      </c>
      <c r="C31" s="373">
        <f t="shared" si="4"/>
        <v>19</v>
      </c>
      <c r="D31" s="342"/>
      <c r="E31" s="342"/>
      <c r="F31" s="343"/>
      <c r="G31" s="344"/>
      <c r="H31" s="345"/>
      <c r="I31" s="346"/>
      <c r="J31" s="347" t="str">
        <f>IFERROR(IF(I31="","",VLOOKUP(I31,国・地域!A:C,2,FALSE)),"正しい番号を入力してください")</f>
        <v/>
      </c>
      <c r="K31" s="348" t="str">
        <f>IFERROR(IF(I31="","",VLOOKUP(I31,国・地域!A:C,3,FALSE)),"正しい番号を入力してください")</f>
        <v/>
      </c>
      <c r="L31" s="325"/>
      <c r="M31" s="349"/>
      <c r="N31" s="350"/>
      <c r="O31" s="350"/>
      <c r="P31" s="350"/>
      <c r="Q31" s="350"/>
      <c r="R31" s="350"/>
      <c r="S31" s="350"/>
      <c r="T31" s="350"/>
      <c r="U31" s="351"/>
      <c r="V31" s="352"/>
      <c r="W31" s="1061"/>
      <c r="X31" s="1062"/>
      <c r="Y31" s="1070"/>
      <c r="Z31" s="1071"/>
      <c r="AA31" s="1072"/>
      <c r="AB31" s="1073"/>
      <c r="AC31" s="1072"/>
      <c r="AD31" s="1071"/>
      <c r="AE31" s="1074"/>
      <c r="AF31" s="1073"/>
      <c r="AG31" s="1072"/>
      <c r="AH31" s="1071"/>
      <c r="AI31" s="1074"/>
      <c r="AJ31" s="1073"/>
      <c r="AK31" s="1072"/>
      <c r="AL31" s="1071"/>
      <c r="AM31" s="342"/>
      <c r="AN31" s="344"/>
      <c r="AO31" s="325"/>
      <c r="AP31" s="342"/>
      <c r="AQ31" s="344"/>
      <c r="AR31" s="353"/>
      <c r="AS31" s="354"/>
      <c r="AT31" s="342"/>
      <c r="AU31" s="344"/>
      <c r="AV31" s="353"/>
      <c r="AW31" s="355"/>
      <c r="AX31" s="94" t="str">
        <f t="shared" si="5"/>
        <v/>
      </c>
      <c r="AY31" s="94" t="str">
        <f t="shared" si="6"/>
        <v/>
      </c>
      <c r="AZ31" s="433"/>
      <c r="BA31" s="414">
        <f t="shared" si="7"/>
        <v>0</v>
      </c>
      <c r="BB31" s="414">
        <f t="shared" si="8"/>
        <v>0</v>
      </c>
      <c r="BC31" s="414">
        <f t="shared" si="9"/>
        <v>0</v>
      </c>
      <c r="BD31" s="414">
        <f t="shared" si="10"/>
        <v>0</v>
      </c>
      <c r="BE31" s="414">
        <f t="shared" si="11"/>
        <v>0</v>
      </c>
      <c r="BF31" s="414">
        <f t="shared" si="12"/>
        <v>0</v>
      </c>
      <c r="BG31" s="414">
        <f t="shared" si="13"/>
        <v>0</v>
      </c>
      <c r="BH31" s="414">
        <f t="shared" si="14"/>
        <v>0</v>
      </c>
      <c r="BI31" s="414">
        <f t="shared" si="15"/>
        <v>0</v>
      </c>
      <c r="BJ31" s="414">
        <f t="shared" si="16"/>
        <v>0</v>
      </c>
      <c r="BK31" s="414">
        <f t="shared" si="17"/>
        <v>0</v>
      </c>
      <c r="BL31" s="414">
        <f t="shared" si="18"/>
        <v>0</v>
      </c>
      <c r="BM31" s="414">
        <f t="shared" si="19"/>
        <v>0</v>
      </c>
      <c r="BN31" s="414"/>
      <c r="BO31" s="414">
        <f t="shared" si="20"/>
        <v>0</v>
      </c>
      <c r="BP31" s="414">
        <f t="shared" si="21"/>
        <v>0</v>
      </c>
      <c r="BQ31" s="414">
        <f t="shared" si="22"/>
        <v>0</v>
      </c>
      <c r="BR31" s="414">
        <f t="shared" si="23"/>
        <v>0</v>
      </c>
      <c r="BS31" s="414">
        <f t="shared" si="24"/>
        <v>0</v>
      </c>
      <c r="BT31" s="414">
        <f t="shared" si="25"/>
        <v>0</v>
      </c>
      <c r="BU31" s="414">
        <f t="shared" si="26"/>
        <v>0</v>
      </c>
      <c r="BV31" s="721"/>
      <c r="BW31" s="72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32"/>
      <c r="CL31" s="432"/>
      <c r="CM31" s="432"/>
      <c r="CN31" s="432"/>
      <c r="CO31" s="432"/>
      <c r="CP31" s="432"/>
      <c r="CQ31" s="320"/>
      <c r="CR31" s="320"/>
    </row>
    <row r="32" spans="1:96" s="37" customFormat="1" ht="37.5" customHeight="1" x14ac:dyDescent="0.2">
      <c r="A32" s="533" t="str">
        <f>IF(B32&lt;&gt;"",設定!$C$4,"")</f>
        <v/>
      </c>
      <c r="B32" s="214" t="str">
        <f t="shared" si="3"/>
        <v/>
      </c>
      <c r="C32" s="373">
        <f t="shared" si="4"/>
        <v>20</v>
      </c>
      <c r="D32" s="342"/>
      <c r="E32" s="342"/>
      <c r="F32" s="343"/>
      <c r="G32" s="344"/>
      <c r="H32" s="345"/>
      <c r="I32" s="346"/>
      <c r="J32" s="347" t="str">
        <f>IFERROR(IF(I32="","",VLOOKUP(I32,国・地域!A:C,2,FALSE)),"正しい番号を入力してください")</f>
        <v/>
      </c>
      <c r="K32" s="348" t="str">
        <f>IFERROR(IF(I32="","",VLOOKUP(I32,国・地域!A:C,3,FALSE)),"正しい番号を入力してください")</f>
        <v/>
      </c>
      <c r="L32" s="325"/>
      <c r="M32" s="349"/>
      <c r="N32" s="350"/>
      <c r="O32" s="350"/>
      <c r="P32" s="350"/>
      <c r="Q32" s="350"/>
      <c r="R32" s="350"/>
      <c r="S32" s="350"/>
      <c r="T32" s="350"/>
      <c r="U32" s="351"/>
      <c r="V32" s="352"/>
      <c r="W32" s="1061"/>
      <c r="X32" s="1062"/>
      <c r="Y32" s="1070"/>
      <c r="Z32" s="1071"/>
      <c r="AA32" s="1072"/>
      <c r="AB32" s="1073"/>
      <c r="AC32" s="1072"/>
      <c r="AD32" s="1071"/>
      <c r="AE32" s="1074"/>
      <c r="AF32" s="1073"/>
      <c r="AG32" s="1072"/>
      <c r="AH32" s="1071"/>
      <c r="AI32" s="1074"/>
      <c r="AJ32" s="1073"/>
      <c r="AK32" s="1072"/>
      <c r="AL32" s="1071"/>
      <c r="AM32" s="342"/>
      <c r="AN32" s="344"/>
      <c r="AO32" s="325"/>
      <c r="AP32" s="342"/>
      <c r="AQ32" s="344"/>
      <c r="AR32" s="353"/>
      <c r="AS32" s="354"/>
      <c r="AT32" s="342"/>
      <c r="AU32" s="344"/>
      <c r="AV32" s="353"/>
      <c r="AW32" s="355"/>
      <c r="AX32" s="94" t="str">
        <f t="shared" si="5"/>
        <v/>
      </c>
      <c r="AY32" s="94" t="str">
        <f t="shared" si="6"/>
        <v/>
      </c>
      <c r="AZ32" s="433"/>
      <c r="BA32" s="414">
        <f t="shared" si="7"/>
        <v>0</v>
      </c>
      <c r="BB32" s="414">
        <f t="shared" si="8"/>
        <v>0</v>
      </c>
      <c r="BC32" s="414">
        <f t="shared" si="9"/>
        <v>0</v>
      </c>
      <c r="BD32" s="414">
        <f t="shared" si="10"/>
        <v>0</v>
      </c>
      <c r="BE32" s="414">
        <f t="shared" si="11"/>
        <v>0</v>
      </c>
      <c r="BF32" s="414">
        <f t="shared" si="12"/>
        <v>0</v>
      </c>
      <c r="BG32" s="414">
        <f t="shared" si="13"/>
        <v>0</v>
      </c>
      <c r="BH32" s="414">
        <f t="shared" si="14"/>
        <v>0</v>
      </c>
      <c r="BI32" s="414">
        <f t="shared" si="15"/>
        <v>0</v>
      </c>
      <c r="BJ32" s="414">
        <f t="shared" si="16"/>
        <v>0</v>
      </c>
      <c r="BK32" s="414">
        <f t="shared" si="17"/>
        <v>0</v>
      </c>
      <c r="BL32" s="414">
        <f t="shared" si="18"/>
        <v>0</v>
      </c>
      <c r="BM32" s="414">
        <f t="shared" si="19"/>
        <v>0</v>
      </c>
      <c r="BN32" s="414"/>
      <c r="BO32" s="414">
        <f t="shared" si="20"/>
        <v>0</v>
      </c>
      <c r="BP32" s="414">
        <f t="shared" si="21"/>
        <v>0</v>
      </c>
      <c r="BQ32" s="414">
        <f t="shared" si="22"/>
        <v>0</v>
      </c>
      <c r="BR32" s="414">
        <f t="shared" si="23"/>
        <v>0</v>
      </c>
      <c r="BS32" s="414">
        <f t="shared" si="24"/>
        <v>0</v>
      </c>
      <c r="BT32" s="414">
        <f t="shared" si="25"/>
        <v>0</v>
      </c>
      <c r="BU32" s="414">
        <f t="shared" si="26"/>
        <v>0</v>
      </c>
      <c r="BV32" s="721"/>
      <c r="BW32" s="72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32"/>
      <c r="CL32" s="432"/>
      <c r="CM32" s="432"/>
      <c r="CN32" s="432"/>
      <c r="CO32" s="432"/>
      <c r="CP32" s="432"/>
      <c r="CQ32" s="320"/>
      <c r="CR32" s="320"/>
    </row>
    <row r="33" spans="1:96" s="37" customFormat="1" ht="37.5" customHeight="1" x14ac:dyDescent="0.2">
      <c r="A33" s="574" t="str">
        <f>IF(B33&lt;&gt;"",設定!$C$4,"")</f>
        <v/>
      </c>
      <c r="B33" s="215" t="str">
        <f t="shared" si="3"/>
        <v/>
      </c>
      <c r="C33" s="374">
        <f t="shared" si="4"/>
        <v>21</v>
      </c>
      <c r="D33" s="356"/>
      <c r="E33" s="356"/>
      <c r="F33" s="357"/>
      <c r="G33" s="358"/>
      <c r="H33" s="359"/>
      <c r="I33" s="360"/>
      <c r="J33" s="361" t="str">
        <f>IFERROR(IF(I33="","",VLOOKUP(I33,国・地域!A:C,2,FALSE)),"正しい番号を入力してください")</f>
        <v/>
      </c>
      <c r="K33" s="362" t="str">
        <f>IFERROR(IF(I33="","",VLOOKUP(I33,国・地域!A:C,3,FALSE)),"正しい番号を入力してください")</f>
        <v/>
      </c>
      <c r="L33" s="326"/>
      <c r="M33" s="363"/>
      <c r="N33" s="364"/>
      <c r="O33" s="364"/>
      <c r="P33" s="364"/>
      <c r="Q33" s="364"/>
      <c r="R33" s="364"/>
      <c r="S33" s="364"/>
      <c r="T33" s="364"/>
      <c r="U33" s="365"/>
      <c r="V33" s="366"/>
      <c r="W33" s="1063"/>
      <c r="X33" s="1064"/>
      <c r="Y33" s="1075"/>
      <c r="Z33" s="1076"/>
      <c r="AA33" s="1077"/>
      <c r="AB33" s="1078"/>
      <c r="AC33" s="1077"/>
      <c r="AD33" s="1076"/>
      <c r="AE33" s="1079"/>
      <c r="AF33" s="1078"/>
      <c r="AG33" s="1077"/>
      <c r="AH33" s="1076"/>
      <c r="AI33" s="1079"/>
      <c r="AJ33" s="1078"/>
      <c r="AK33" s="1077"/>
      <c r="AL33" s="1076"/>
      <c r="AM33" s="356"/>
      <c r="AN33" s="358"/>
      <c r="AO33" s="326"/>
      <c r="AP33" s="356"/>
      <c r="AQ33" s="358"/>
      <c r="AR33" s="367"/>
      <c r="AS33" s="368"/>
      <c r="AT33" s="356"/>
      <c r="AU33" s="358"/>
      <c r="AV33" s="367"/>
      <c r="AW33" s="369"/>
      <c r="AX33" s="94" t="str">
        <f t="shared" si="5"/>
        <v/>
      </c>
      <c r="AY33" s="94" t="str">
        <f t="shared" si="6"/>
        <v/>
      </c>
      <c r="AZ33" s="433"/>
      <c r="BA33" s="414">
        <f t="shared" si="7"/>
        <v>0</v>
      </c>
      <c r="BB33" s="414">
        <f t="shared" si="8"/>
        <v>0</v>
      </c>
      <c r="BC33" s="414">
        <f t="shared" si="9"/>
        <v>0</v>
      </c>
      <c r="BD33" s="414">
        <f t="shared" si="10"/>
        <v>0</v>
      </c>
      <c r="BE33" s="414">
        <f t="shared" si="11"/>
        <v>0</v>
      </c>
      <c r="BF33" s="414">
        <f t="shared" si="12"/>
        <v>0</v>
      </c>
      <c r="BG33" s="414">
        <f t="shared" si="13"/>
        <v>0</v>
      </c>
      <c r="BH33" s="414">
        <f t="shared" si="14"/>
        <v>0</v>
      </c>
      <c r="BI33" s="414">
        <f t="shared" si="15"/>
        <v>0</v>
      </c>
      <c r="BJ33" s="414">
        <f t="shared" si="16"/>
        <v>0</v>
      </c>
      <c r="BK33" s="414">
        <f t="shared" si="17"/>
        <v>0</v>
      </c>
      <c r="BL33" s="414">
        <f t="shared" si="18"/>
        <v>0</v>
      </c>
      <c r="BM33" s="414">
        <f t="shared" si="19"/>
        <v>0</v>
      </c>
      <c r="BN33" s="414"/>
      <c r="BO33" s="414">
        <f t="shared" si="20"/>
        <v>0</v>
      </c>
      <c r="BP33" s="414">
        <f t="shared" si="21"/>
        <v>0</v>
      </c>
      <c r="BQ33" s="414">
        <f t="shared" si="22"/>
        <v>0</v>
      </c>
      <c r="BR33" s="414">
        <f t="shared" si="23"/>
        <v>0</v>
      </c>
      <c r="BS33" s="414">
        <f t="shared" si="24"/>
        <v>0</v>
      </c>
      <c r="BT33" s="414">
        <f t="shared" si="25"/>
        <v>0</v>
      </c>
      <c r="BU33" s="414">
        <f t="shared" si="26"/>
        <v>0</v>
      </c>
      <c r="BV33" s="721"/>
      <c r="BW33" s="72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32"/>
      <c r="CL33" s="432"/>
      <c r="CM33" s="432"/>
      <c r="CN33" s="432"/>
      <c r="CO33" s="432"/>
      <c r="CP33" s="432"/>
      <c r="CQ33" s="320"/>
      <c r="CR33" s="320"/>
    </row>
    <row r="34" spans="1:96" s="37" customFormat="1" ht="37.5" customHeight="1" x14ac:dyDescent="0.2">
      <c r="A34" s="575" t="str">
        <f>IF(B34&lt;&gt;"",設定!$C$4,"")</f>
        <v/>
      </c>
      <c r="B34" s="567" t="str">
        <f t="shared" si="3"/>
        <v/>
      </c>
      <c r="C34" s="322">
        <f t="shared" si="4"/>
        <v>22</v>
      </c>
      <c r="D34" s="328"/>
      <c r="E34" s="328"/>
      <c r="F34" s="329"/>
      <c r="G34" s="330"/>
      <c r="H34" s="331"/>
      <c r="I34" s="332"/>
      <c r="J34" s="333" t="str">
        <f>IFERROR(IF(I34="","",VLOOKUP(I34,国・地域!A:C,2,FALSE)),"正しい番号を入力してください")</f>
        <v/>
      </c>
      <c r="K34" s="334" t="str">
        <f>IFERROR(IF(I34="","",VLOOKUP(I34,国・地域!A:C,3,FALSE)),"正しい番号を入力してください")</f>
        <v/>
      </c>
      <c r="L34" s="327"/>
      <c r="M34" s="335"/>
      <c r="N34" s="336"/>
      <c r="O34" s="336"/>
      <c r="P34" s="336"/>
      <c r="Q34" s="336"/>
      <c r="R34" s="336"/>
      <c r="S34" s="336"/>
      <c r="T34" s="336"/>
      <c r="U34" s="337"/>
      <c r="V34" s="338"/>
      <c r="W34" s="1059"/>
      <c r="X34" s="1060"/>
      <c r="Y34" s="1065"/>
      <c r="Z34" s="1066"/>
      <c r="AA34" s="1067"/>
      <c r="AB34" s="1068"/>
      <c r="AC34" s="1067"/>
      <c r="AD34" s="1066"/>
      <c r="AE34" s="1069"/>
      <c r="AF34" s="1068"/>
      <c r="AG34" s="1067"/>
      <c r="AH34" s="1066"/>
      <c r="AI34" s="1069"/>
      <c r="AJ34" s="1068"/>
      <c r="AK34" s="1067"/>
      <c r="AL34" s="1066"/>
      <c r="AM34" s="328"/>
      <c r="AN34" s="330"/>
      <c r="AO34" s="327"/>
      <c r="AP34" s="328"/>
      <c r="AQ34" s="330"/>
      <c r="AR34" s="339"/>
      <c r="AS34" s="340"/>
      <c r="AT34" s="328"/>
      <c r="AU34" s="330"/>
      <c r="AV34" s="339"/>
      <c r="AW34" s="341"/>
      <c r="AX34" s="94" t="str">
        <f t="shared" si="5"/>
        <v/>
      </c>
      <c r="AY34" s="94" t="str">
        <f t="shared" si="6"/>
        <v/>
      </c>
      <c r="AZ34" s="433"/>
      <c r="BA34" s="414">
        <f t="shared" si="7"/>
        <v>0</v>
      </c>
      <c r="BB34" s="414">
        <f t="shared" si="8"/>
        <v>0</v>
      </c>
      <c r="BC34" s="414">
        <f t="shared" si="9"/>
        <v>0</v>
      </c>
      <c r="BD34" s="414">
        <f t="shared" si="10"/>
        <v>0</v>
      </c>
      <c r="BE34" s="414">
        <f t="shared" si="11"/>
        <v>0</v>
      </c>
      <c r="BF34" s="414">
        <f t="shared" si="12"/>
        <v>0</v>
      </c>
      <c r="BG34" s="414">
        <f t="shared" si="13"/>
        <v>0</v>
      </c>
      <c r="BH34" s="414">
        <f t="shared" si="14"/>
        <v>0</v>
      </c>
      <c r="BI34" s="414">
        <f t="shared" si="15"/>
        <v>0</v>
      </c>
      <c r="BJ34" s="414">
        <f t="shared" si="16"/>
        <v>0</v>
      </c>
      <c r="BK34" s="414">
        <f t="shared" si="17"/>
        <v>0</v>
      </c>
      <c r="BL34" s="414">
        <f t="shared" si="18"/>
        <v>0</v>
      </c>
      <c r="BM34" s="414">
        <f t="shared" si="19"/>
        <v>0</v>
      </c>
      <c r="BN34" s="414"/>
      <c r="BO34" s="414">
        <f t="shared" si="20"/>
        <v>0</v>
      </c>
      <c r="BP34" s="414">
        <f t="shared" si="21"/>
        <v>0</v>
      </c>
      <c r="BQ34" s="414">
        <f t="shared" si="22"/>
        <v>0</v>
      </c>
      <c r="BR34" s="414">
        <f t="shared" si="23"/>
        <v>0</v>
      </c>
      <c r="BS34" s="414">
        <f t="shared" si="24"/>
        <v>0</v>
      </c>
      <c r="BT34" s="414">
        <f t="shared" si="25"/>
        <v>0</v>
      </c>
      <c r="BU34" s="414">
        <f t="shared" si="26"/>
        <v>0</v>
      </c>
      <c r="BV34" s="721"/>
      <c r="BW34" s="72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32"/>
      <c r="CL34" s="432"/>
      <c r="CM34" s="432"/>
      <c r="CN34" s="432"/>
      <c r="CO34" s="432"/>
      <c r="CP34" s="432"/>
      <c r="CQ34" s="320"/>
      <c r="CR34" s="320"/>
    </row>
    <row r="35" spans="1:96" s="37" customFormat="1" ht="37.5" customHeight="1" x14ac:dyDescent="0.2">
      <c r="A35" s="533" t="str">
        <f>IF(B35&lt;&gt;"",設定!$C$4,"")</f>
        <v/>
      </c>
      <c r="B35" s="214" t="str">
        <f t="shared" si="3"/>
        <v/>
      </c>
      <c r="C35" s="373">
        <f t="shared" si="4"/>
        <v>23</v>
      </c>
      <c r="D35" s="342"/>
      <c r="E35" s="342"/>
      <c r="F35" s="343"/>
      <c r="G35" s="344"/>
      <c r="H35" s="345"/>
      <c r="I35" s="346"/>
      <c r="J35" s="347" t="str">
        <f>IFERROR(IF(I35="","",VLOOKUP(I35,国・地域!A:C,2,FALSE)),"正しい番号を入力してください")</f>
        <v/>
      </c>
      <c r="K35" s="348" t="str">
        <f>IFERROR(IF(I35="","",VLOOKUP(I35,国・地域!A:C,3,FALSE)),"正しい番号を入力してください")</f>
        <v/>
      </c>
      <c r="L35" s="325"/>
      <c r="M35" s="349"/>
      <c r="N35" s="350"/>
      <c r="O35" s="350"/>
      <c r="P35" s="350"/>
      <c r="Q35" s="350"/>
      <c r="R35" s="350"/>
      <c r="S35" s="350"/>
      <c r="T35" s="350"/>
      <c r="U35" s="351"/>
      <c r="V35" s="352"/>
      <c r="W35" s="1061"/>
      <c r="X35" s="1062"/>
      <c r="Y35" s="1070"/>
      <c r="Z35" s="1071"/>
      <c r="AA35" s="1072"/>
      <c r="AB35" s="1073"/>
      <c r="AC35" s="1072"/>
      <c r="AD35" s="1071"/>
      <c r="AE35" s="1074"/>
      <c r="AF35" s="1073"/>
      <c r="AG35" s="1072"/>
      <c r="AH35" s="1071"/>
      <c r="AI35" s="1074"/>
      <c r="AJ35" s="1073"/>
      <c r="AK35" s="1072"/>
      <c r="AL35" s="1071"/>
      <c r="AM35" s="342"/>
      <c r="AN35" s="344"/>
      <c r="AO35" s="325"/>
      <c r="AP35" s="342"/>
      <c r="AQ35" s="344"/>
      <c r="AR35" s="353"/>
      <c r="AS35" s="354"/>
      <c r="AT35" s="342"/>
      <c r="AU35" s="344"/>
      <c r="AV35" s="353"/>
      <c r="AW35" s="355"/>
      <c r="AX35" s="94" t="str">
        <f t="shared" si="5"/>
        <v/>
      </c>
      <c r="AY35" s="94" t="str">
        <f t="shared" si="6"/>
        <v/>
      </c>
      <c r="AZ35" s="433"/>
      <c r="BA35" s="414">
        <f t="shared" si="7"/>
        <v>0</v>
      </c>
      <c r="BB35" s="414">
        <f t="shared" si="8"/>
        <v>0</v>
      </c>
      <c r="BC35" s="414">
        <f t="shared" si="9"/>
        <v>0</v>
      </c>
      <c r="BD35" s="414">
        <f t="shared" si="10"/>
        <v>0</v>
      </c>
      <c r="BE35" s="414">
        <f t="shared" si="11"/>
        <v>0</v>
      </c>
      <c r="BF35" s="414">
        <f t="shared" si="12"/>
        <v>0</v>
      </c>
      <c r="BG35" s="414">
        <f t="shared" si="13"/>
        <v>0</v>
      </c>
      <c r="BH35" s="414">
        <f t="shared" si="14"/>
        <v>0</v>
      </c>
      <c r="BI35" s="414">
        <f t="shared" si="15"/>
        <v>0</v>
      </c>
      <c r="BJ35" s="414">
        <f t="shared" si="16"/>
        <v>0</v>
      </c>
      <c r="BK35" s="414">
        <f t="shared" si="17"/>
        <v>0</v>
      </c>
      <c r="BL35" s="414">
        <f t="shared" si="18"/>
        <v>0</v>
      </c>
      <c r="BM35" s="414">
        <f t="shared" si="19"/>
        <v>0</v>
      </c>
      <c r="BN35" s="414"/>
      <c r="BO35" s="414">
        <f t="shared" si="20"/>
        <v>0</v>
      </c>
      <c r="BP35" s="414">
        <f t="shared" si="21"/>
        <v>0</v>
      </c>
      <c r="BQ35" s="414">
        <f t="shared" si="22"/>
        <v>0</v>
      </c>
      <c r="BR35" s="414">
        <f t="shared" si="23"/>
        <v>0</v>
      </c>
      <c r="BS35" s="414">
        <f t="shared" si="24"/>
        <v>0</v>
      </c>
      <c r="BT35" s="414">
        <f t="shared" si="25"/>
        <v>0</v>
      </c>
      <c r="BU35" s="414">
        <f t="shared" si="26"/>
        <v>0</v>
      </c>
      <c r="BV35" s="721"/>
      <c r="BW35" s="72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32"/>
      <c r="CL35" s="432"/>
      <c r="CM35" s="432"/>
      <c r="CN35" s="432"/>
      <c r="CO35" s="432"/>
      <c r="CP35" s="432"/>
      <c r="CQ35" s="320"/>
      <c r="CR35" s="320"/>
    </row>
    <row r="36" spans="1:96" s="37" customFormat="1" ht="37.5" customHeight="1" x14ac:dyDescent="0.2">
      <c r="A36" s="533" t="str">
        <f>IF(B36&lt;&gt;"",設定!$C$4,"")</f>
        <v/>
      </c>
      <c r="B36" s="214" t="str">
        <f t="shared" si="3"/>
        <v/>
      </c>
      <c r="C36" s="373">
        <f t="shared" si="4"/>
        <v>24</v>
      </c>
      <c r="D36" s="342"/>
      <c r="E36" s="342"/>
      <c r="F36" s="343"/>
      <c r="G36" s="344"/>
      <c r="H36" s="345"/>
      <c r="I36" s="346"/>
      <c r="J36" s="347" t="str">
        <f>IFERROR(IF(I36="","",VLOOKUP(I36,国・地域!A:C,2,FALSE)),"正しい番号を入力してください")</f>
        <v/>
      </c>
      <c r="K36" s="348" t="str">
        <f>IFERROR(IF(I36="","",VLOOKUP(I36,国・地域!A:C,3,FALSE)),"正しい番号を入力してください")</f>
        <v/>
      </c>
      <c r="L36" s="325"/>
      <c r="M36" s="349"/>
      <c r="N36" s="350"/>
      <c r="O36" s="350"/>
      <c r="P36" s="350"/>
      <c r="Q36" s="350"/>
      <c r="R36" s="350"/>
      <c r="S36" s="350"/>
      <c r="T36" s="350"/>
      <c r="U36" s="351"/>
      <c r="V36" s="352"/>
      <c r="W36" s="1061"/>
      <c r="X36" s="1062"/>
      <c r="Y36" s="1070"/>
      <c r="Z36" s="1071"/>
      <c r="AA36" s="1072"/>
      <c r="AB36" s="1073"/>
      <c r="AC36" s="1072"/>
      <c r="AD36" s="1071"/>
      <c r="AE36" s="1074"/>
      <c r="AF36" s="1073"/>
      <c r="AG36" s="1072"/>
      <c r="AH36" s="1071"/>
      <c r="AI36" s="1074"/>
      <c r="AJ36" s="1073"/>
      <c r="AK36" s="1072"/>
      <c r="AL36" s="1071"/>
      <c r="AM36" s="342"/>
      <c r="AN36" s="344"/>
      <c r="AO36" s="325"/>
      <c r="AP36" s="342"/>
      <c r="AQ36" s="344"/>
      <c r="AR36" s="353"/>
      <c r="AS36" s="354"/>
      <c r="AT36" s="342"/>
      <c r="AU36" s="344"/>
      <c r="AV36" s="353"/>
      <c r="AW36" s="355"/>
      <c r="AX36" s="94" t="str">
        <f t="shared" si="5"/>
        <v/>
      </c>
      <c r="AY36" s="94" t="str">
        <f t="shared" si="6"/>
        <v/>
      </c>
      <c r="AZ36" s="433"/>
      <c r="BA36" s="414">
        <f t="shared" si="7"/>
        <v>0</v>
      </c>
      <c r="BB36" s="414">
        <f t="shared" si="8"/>
        <v>0</v>
      </c>
      <c r="BC36" s="414">
        <f t="shared" si="9"/>
        <v>0</v>
      </c>
      <c r="BD36" s="414">
        <f t="shared" si="10"/>
        <v>0</v>
      </c>
      <c r="BE36" s="414">
        <f t="shared" si="11"/>
        <v>0</v>
      </c>
      <c r="BF36" s="414">
        <f t="shared" si="12"/>
        <v>0</v>
      </c>
      <c r="BG36" s="414">
        <f t="shared" si="13"/>
        <v>0</v>
      </c>
      <c r="BH36" s="414">
        <f t="shared" si="14"/>
        <v>0</v>
      </c>
      <c r="BI36" s="414">
        <f t="shared" si="15"/>
        <v>0</v>
      </c>
      <c r="BJ36" s="414">
        <f t="shared" si="16"/>
        <v>0</v>
      </c>
      <c r="BK36" s="414">
        <f t="shared" si="17"/>
        <v>0</v>
      </c>
      <c r="BL36" s="414">
        <f t="shared" si="18"/>
        <v>0</v>
      </c>
      <c r="BM36" s="414">
        <f t="shared" si="19"/>
        <v>0</v>
      </c>
      <c r="BN36" s="414"/>
      <c r="BO36" s="414">
        <f t="shared" si="20"/>
        <v>0</v>
      </c>
      <c r="BP36" s="414">
        <f t="shared" si="21"/>
        <v>0</v>
      </c>
      <c r="BQ36" s="414">
        <f t="shared" si="22"/>
        <v>0</v>
      </c>
      <c r="BR36" s="414">
        <f t="shared" si="23"/>
        <v>0</v>
      </c>
      <c r="BS36" s="414">
        <f t="shared" si="24"/>
        <v>0</v>
      </c>
      <c r="BT36" s="414">
        <f t="shared" si="25"/>
        <v>0</v>
      </c>
      <c r="BU36" s="414">
        <f t="shared" si="26"/>
        <v>0</v>
      </c>
      <c r="BV36" s="721"/>
      <c r="BW36" s="72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32"/>
      <c r="CL36" s="432"/>
      <c r="CM36" s="432"/>
      <c r="CN36" s="432"/>
      <c r="CO36" s="432"/>
      <c r="CP36" s="432"/>
      <c r="CQ36" s="320"/>
      <c r="CR36" s="320"/>
    </row>
    <row r="37" spans="1:96" s="37" customFormat="1" ht="37.5" customHeight="1" x14ac:dyDescent="0.2">
      <c r="A37" s="533" t="str">
        <f>IF(B37&lt;&gt;"",設定!$C$4,"")</f>
        <v/>
      </c>
      <c r="B37" s="214" t="str">
        <f t="shared" si="3"/>
        <v/>
      </c>
      <c r="C37" s="373">
        <f t="shared" si="4"/>
        <v>25</v>
      </c>
      <c r="D37" s="342"/>
      <c r="E37" s="342"/>
      <c r="F37" s="343"/>
      <c r="G37" s="344"/>
      <c r="H37" s="345"/>
      <c r="I37" s="346"/>
      <c r="J37" s="347" t="str">
        <f>IFERROR(IF(I37="","",VLOOKUP(I37,国・地域!A:C,2,FALSE)),"正しい番号を入力してください")</f>
        <v/>
      </c>
      <c r="K37" s="348" t="str">
        <f>IFERROR(IF(I37="","",VLOOKUP(I37,国・地域!A:C,3,FALSE)),"正しい番号を入力してください")</f>
        <v/>
      </c>
      <c r="L37" s="325"/>
      <c r="M37" s="349"/>
      <c r="N37" s="350"/>
      <c r="O37" s="350"/>
      <c r="P37" s="350"/>
      <c r="Q37" s="350"/>
      <c r="R37" s="350"/>
      <c r="S37" s="350"/>
      <c r="T37" s="350"/>
      <c r="U37" s="351"/>
      <c r="V37" s="352"/>
      <c r="W37" s="1061"/>
      <c r="X37" s="1062"/>
      <c r="Y37" s="1070"/>
      <c r="Z37" s="1071"/>
      <c r="AA37" s="1072"/>
      <c r="AB37" s="1073"/>
      <c r="AC37" s="1072"/>
      <c r="AD37" s="1071"/>
      <c r="AE37" s="1074"/>
      <c r="AF37" s="1073"/>
      <c r="AG37" s="1072"/>
      <c r="AH37" s="1071"/>
      <c r="AI37" s="1074"/>
      <c r="AJ37" s="1073"/>
      <c r="AK37" s="1072"/>
      <c r="AL37" s="1071"/>
      <c r="AM37" s="342"/>
      <c r="AN37" s="344"/>
      <c r="AO37" s="325"/>
      <c r="AP37" s="342"/>
      <c r="AQ37" s="344"/>
      <c r="AR37" s="353"/>
      <c r="AS37" s="354"/>
      <c r="AT37" s="342"/>
      <c r="AU37" s="344"/>
      <c r="AV37" s="353"/>
      <c r="AW37" s="355"/>
      <c r="AX37" s="94" t="str">
        <f t="shared" si="5"/>
        <v/>
      </c>
      <c r="AY37" s="94" t="str">
        <f t="shared" si="6"/>
        <v/>
      </c>
      <c r="AZ37" s="433"/>
      <c r="BA37" s="414">
        <f t="shared" si="7"/>
        <v>0</v>
      </c>
      <c r="BB37" s="414">
        <f t="shared" si="8"/>
        <v>0</v>
      </c>
      <c r="BC37" s="414">
        <f t="shared" si="9"/>
        <v>0</v>
      </c>
      <c r="BD37" s="414">
        <f t="shared" si="10"/>
        <v>0</v>
      </c>
      <c r="BE37" s="414">
        <f t="shared" si="11"/>
        <v>0</v>
      </c>
      <c r="BF37" s="414">
        <f t="shared" si="12"/>
        <v>0</v>
      </c>
      <c r="BG37" s="414">
        <f t="shared" si="13"/>
        <v>0</v>
      </c>
      <c r="BH37" s="414">
        <f t="shared" si="14"/>
        <v>0</v>
      </c>
      <c r="BI37" s="414">
        <f t="shared" si="15"/>
        <v>0</v>
      </c>
      <c r="BJ37" s="414">
        <f t="shared" si="16"/>
        <v>0</v>
      </c>
      <c r="BK37" s="414">
        <f t="shared" si="17"/>
        <v>0</v>
      </c>
      <c r="BL37" s="414">
        <f t="shared" si="18"/>
        <v>0</v>
      </c>
      <c r="BM37" s="414">
        <f t="shared" si="19"/>
        <v>0</v>
      </c>
      <c r="BN37" s="414"/>
      <c r="BO37" s="414">
        <f t="shared" si="20"/>
        <v>0</v>
      </c>
      <c r="BP37" s="414">
        <f t="shared" si="21"/>
        <v>0</v>
      </c>
      <c r="BQ37" s="414">
        <f t="shared" si="22"/>
        <v>0</v>
      </c>
      <c r="BR37" s="414">
        <f t="shared" si="23"/>
        <v>0</v>
      </c>
      <c r="BS37" s="414">
        <f t="shared" si="24"/>
        <v>0</v>
      </c>
      <c r="BT37" s="414">
        <f t="shared" si="25"/>
        <v>0</v>
      </c>
      <c r="BU37" s="414">
        <f t="shared" si="26"/>
        <v>0</v>
      </c>
      <c r="BV37" s="721"/>
      <c r="BW37" s="72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32"/>
      <c r="CL37" s="432"/>
      <c r="CM37" s="432"/>
      <c r="CN37" s="432"/>
      <c r="CO37" s="432"/>
      <c r="CP37" s="432"/>
      <c r="CQ37" s="320"/>
      <c r="CR37" s="320"/>
    </row>
    <row r="38" spans="1:96" s="37" customFormat="1" ht="37.5" customHeight="1" x14ac:dyDescent="0.2">
      <c r="A38" s="574" t="str">
        <f>IF(B38&lt;&gt;"",設定!$C$4,"")</f>
        <v/>
      </c>
      <c r="B38" s="215" t="str">
        <f t="shared" si="3"/>
        <v/>
      </c>
      <c r="C38" s="374">
        <f t="shared" si="4"/>
        <v>26</v>
      </c>
      <c r="D38" s="356"/>
      <c r="E38" s="356"/>
      <c r="F38" s="357"/>
      <c r="G38" s="358"/>
      <c r="H38" s="359"/>
      <c r="I38" s="360"/>
      <c r="J38" s="361" t="str">
        <f>IFERROR(IF(I38="","",VLOOKUP(I38,国・地域!A:C,2,FALSE)),"正しい番号を入力してください")</f>
        <v/>
      </c>
      <c r="K38" s="362" t="str">
        <f>IFERROR(IF(I38="","",VLOOKUP(I38,国・地域!A:C,3,FALSE)),"正しい番号を入力してください")</f>
        <v/>
      </c>
      <c r="L38" s="326"/>
      <c r="M38" s="363"/>
      <c r="N38" s="364"/>
      <c r="O38" s="364"/>
      <c r="P38" s="364"/>
      <c r="Q38" s="364"/>
      <c r="R38" s="364"/>
      <c r="S38" s="364"/>
      <c r="T38" s="364"/>
      <c r="U38" s="365"/>
      <c r="V38" s="366"/>
      <c r="W38" s="1063"/>
      <c r="X38" s="1064"/>
      <c r="Y38" s="1075"/>
      <c r="Z38" s="1076"/>
      <c r="AA38" s="1077"/>
      <c r="AB38" s="1078"/>
      <c r="AC38" s="1077"/>
      <c r="AD38" s="1076"/>
      <c r="AE38" s="1079"/>
      <c r="AF38" s="1078"/>
      <c r="AG38" s="1077"/>
      <c r="AH38" s="1076"/>
      <c r="AI38" s="1079"/>
      <c r="AJ38" s="1078"/>
      <c r="AK38" s="1077"/>
      <c r="AL38" s="1076"/>
      <c r="AM38" s="356"/>
      <c r="AN38" s="358"/>
      <c r="AO38" s="326"/>
      <c r="AP38" s="356"/>
      <c r="AQ38" s="358"/>
      <c r="AR38" s="367"/>
      <c r="AS38" s="368"/>
      <c r="AT38" s="356"/>
      <c r="AU38" s="358"/>
      <c r="AV38" s="367"/>
      <c r="AW38" s="369"/>
      <c r="AX38" s="94" t="str">
        <f t="shared" si="5"/>
        <v/>
      </c>
      <c r="AY38" s="94" t="str">
        <f t="shared" si="6"/>
        <v/>
      </c>
      <c r="AZ38" s="433"/>
      <c r="BA38" s="414">
        <f t="shared" si="7"/>
        <v>0</v>
      </c>
      <c r="BB38" s="414">
        <f t="shared" si="8"/>
        <v>0</v>
      </c>
      <c r="BC38" s="414">
        <f t="shared" si="9"/>
        <v>0</v>
      </c>
      <c r="BD38" s="414">
        <f t="shared" si="10"/>
        <v>0</v>
      </c>
      <c r="BE38" s="414">
        <f t="shared" si="11"/>
        <v>0</v>
      </c>
      <c r="BF38" s="414">
        <f t="shared" si="12"/>
        <v>0</v>
      </c>
      <c r="BG38" s="414">
        <f t="shared" si="13"/>
        <v>0</v>
      </c>
      <c r="BH38" s="414">
        <f t="shared" si="14"/>
        <v>0</v>
      </c>
      <c r="BI38" s="414">
        <f t="shared" si="15"/>
        <v>0</v>
      </c>
      <c r="BJ38" s="414">
        <f t="shared" si="16"/>
        <v>0</v>
      </c>
      <c r="BK38" s="414">
        <f t="shared" si="17"/>
        <v>0</v>
      </c>
      <c r="BL38" s="414">
        <f t="shared" si="18"/>
        <v>0</v>
      </c>
      <c r="BM38" s="414">
        <f t="shared" si="19"/>
        <v>0</v>
      </c>
      <c r="BN38" s="414"/>
      <c r="BO38" s="414">
        <f t="shared" si="20"/>
        <v>0</v>
      </c>
      <c r="BP38" s="414">
        <f t="shared" si="21"/>
        <v>0</v>
      </c>
      <c r="BQ38" s="414">
        <f t="shared" si="22"/>
        <v>0</v>
      </c>
      <c r="BR38" s="414">
        <f t="shared" si="23"/>
        <v>0</v>
      </c>
      <c r="BS38" s="414">
        <f t="shared" si="24"/>
        <v>0</v>
      </c>
      <c r="BT38" s="414">
        <f t="shared" si="25"/>
        <v>0</v>
      </c>
      <c r="BU38" s="414">
        <f t="shared" si="26"/>
        <v>0</v>
      </c>
      <c r="BV38" s="721"/>
      <c r="BW38" s="72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32"/>
      <c r="CL38" s="432"/>
      <c r="CM38" s="432"/>
      <c r="CN38" s="432"/>
      <c r="CO38" s="432"/>
      <c r="CP38" s="432"/>
      <c r="CQ38" s="320"/>
      <c r="CR38" s="320"/>
    </row>
    <row r="39" spans="1:96" s="37" customFormat="1" ht="37.5" customHeight="1" x14ac:dyDescent="0.2">
      <c r="A39" s="575" t="str">
        <f>IF(B39&lt;&gt;"",設定!$C$4,"")</f>
        <v/>
      </c>
      <c r="B39" s="567" t="str">
        <f t="shared" si="3"/>
        <v/>
      </c>
      <c r="C39" s="322">
        <f t="shared" si="4"/>
        <v>27</v>
      </c>
      <c r="D39" s="328"/>
      <c r="E39" s="328"/>
      <c r="F39" s="329"/>
      <c r="G39" s="330"/>
      <c r="H39" s="331"/>
      <c r="I39" s="332"/>
      <c r="J39" s="333" t="str">
        <f>IFERROR(IF(I39="","",VLOOKUP(I39,国・地域!A:C,2,FALSE)),"正しい番号を入力してください")</f>
        <v/>
      </c>
      <c r="K39" s="334" t="str">
        <f>IFERROR(IF(I39="","",VLOOKUP(I39,国・地域!A:C,3,FALSE)),"正しい番号を入力してください")</f>
        <v/>
      </c>
      <c r="L39" s="327"/>
      <c r="M39" s="335"/>
      <c r="N39" s="336"/>
      <c r="O39" s="336"/>
      <c r="P39" s="336"/>
      <c r="Q39" s="336"/>
      <c r="R39" s="336"/>
      <c r="S39" s="336"/>
      <c r="T39" s="336"/>
      <c r="U39" s="337"/>
      <c r="V39" s="338"/>
      <c r="W39" s="1059"/>
      <c r="X39" s="1060"/>
      <c r="Y39" s="1065"/>
      <c r="Z39" s="1066"/>
      <c r="AA39" s="1067"/>
      <c r="AB39" s="1068"/>
      <c r="AC39" s="1067"/>
      <c r="AD39" s="1066"/>
      <c r="AE39" s="1069"/>
      <c r="AF39" s="1068"/>
      <c r="AG39" s="1067"/>
      <c r="AH39" s="1066"/>
      <c r="AI39" s="1069"/>
      <c r="AJ39" s="1068"/>
      <c r="AK39" s="1067"/>
      <c r="AL39" s="1066"/>
      <c r="AM39" s="328"/>
      <c r="AN39" s="330"/>
      <c r="AO39" s="327"/>
      <c r="AP39" s="328"/>
      <c r="AQ39" s="330"/>
      <c r="AR39" s="339"/>
      <c r="AS39" s="340"/>
      <c r="AT39" s="328"/>
      <c r="AU39" s="330"/>
      <c r="AV39" s="339"/>
      <c r="AW39" s="341"/>
      <c r="AX39" s="94" t="str">
        <f t="shared" si="5"/>
        <v/>
      </c>
      <c r="AY39" s="94" t="str">
        <f t="shared" si="6"/>
        <v/>
      </c>
      <c r="AZ39" s="433"/>
      <c r="BA39" s="414">
        <f t="shared" si="7"/>
        <v>0</v>
      </c>
      <c r="BB39" s="414">
        <f t="shared" si="8"/>
        <v>0</v>
      </c>
      <c r="BC39" s="414">
        <f t="shared" si="9"/>
        <v>0</v>
      </c>
      <c r="BD39" s="414">
        <f t="shared" si="10"/>
        <v>0</v>
      </c>
      <c r="BE39" s="414">
        <f t="shared" si="11"/>
        <v>0</v>
      </c>
      <c r="BF39" s="414">
        <f t="shared" si="12"/>
        <v>0</v>
      </c>
      <c r="BG39" s="414">
        <f t="shared" si="13"/>
        <v>0</v>
      </c>
      <c r="BH39" s="414">
        <f t="shared" si="14"/>
        <v>0</v>
      </c>
      <c r="BI39" s="414">
        <f t="shared" si="15"/>
        <v>0</v>
      </c>
      <c r="BJ39" s="414">
        <f t="shared" si="16"/>
        <v>0</v>
      </c>
      <c r="BK39" s="414">
        <f t="shared" si="17"/>
        <v>0</v>
      </c>
      <c r="BL39" s="414">
        <f t="shared" si="18"/>
        <v>0</v>
      </c>
      <c r="BM39" s="414">
        <f t="shared" si="19"/>
        <v>0</v>
      </c>
      <c r="BN39" s="414"/>
      <c r="BO39" s="414">
        <f t="shared" si="20"/>
        <v>0</v>
      </c>
      <c r="BP39" s="414">
        <f t="shared" si="21"/>
        <v>0</v>
      </c>
      <c r="BQ39" s="414">
        <f t="shared" si="22"/>
        <v>0</v>
      </c>
      <c r="BR39" s="414">
        <f t="shared" si="23"/>
        <v>0</v>
      </c>
      <c r="BS39" s="414">
        <f t="shared" si="24"/>
        <v>0</v>
      </c>
      <c r="BT39" s="414">
        <f t="shared" si="25"/>
        <v>0</v>
      </c>
      <c r="BU39" s="414">
        <f t="shared" si="26"/>
        <v>0</v>
      </c>
      <c r="BV39" s="721"/>
      <c r="BW39" s="72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32"/>
      <c r="CL39" s="432"/>
      <c r="CM39" s="432"/>
      <c r="CN39" s="432"/>
      <c r="CO39" s="432"/>
      <c r="CP39" s="432"/>
      <c r="CQ39" s="320"/>
      <c r="CR39" s="320"/>
    </row>
    <row r="40" spans="1:96" s="37" customFormat="1" ht="37.5" customHeight="1" x14ac:dyDescent="0.2">
      <c r="A40" s="533" t="str">
        <f>IF(B40&lt;&gt;"",設定!$C$4,"")</f>
        <v/>
      </c>
      <c r="B40" s="214" t="str">
        <f t="shared" si="3"/>
        <v/>
      </c>
      <c r="C40" s="373">
        <f t="shared" si="4"/>
        <v>28</v>
      </c>
      <c r="D40" s="342"/>
      <c r="E40" s="342"/>
      <c r="F40" s="343"/>
      <c r="G40" s="344"/>
      <c r="H40" s="345"/>
      <c r="I40" s="346"/>
      <c r="J40" s="347" t="str">
        <f>IFERROR(IF(I40="","",VLOOKUP(I40,国・地域!A:C,2,FALSE)),"正しい番号を入力してください")</f>
        <v/>
      </c>
      <c r="K40" s="348" t="str">
        <f>IFERROR(IF(I40="","",VLOOKUP(I40,国・地域!A:C,3,FALSE)),"正しい番号を入力してください")</f>
        <v/>
      </c>
      <c r="L40" s="325"/>
      <c r="M40" s="349"/>
      <c r="N40" s="350"/>
      <c r="O40" s="350"/>
      <c r="P40" s="350"/>
      <c r="Q40" s="350"/>
      <c r="R40" s="350"/>
      <c r="S40" s="350"/>
      <c r="T40" s="350"/>
      <c r="U40" s="351"/>
      <c r="V40" s="352"/>
      <c r="W40" s="1061"/>
      <c r="X40" s="1062"/>
      <c r="Y40" s="1070"/>
      <c r="Z40" s="1071"/>
      <c r="AA40" s="1072"/>
      <c r="AB40" s="1073"/>
      <c r="AC40" s="1072"/>
      <c r="AD40" s="1071"/>
      <c r="AE40" s="1074"/>
      <c r="AF40" s="1073"/>
      <c r="AG40" s="1072"/>
      <c r="AH40" s="1071"/>
      <c r="AI40" s="1074"/>
      <c r="AJ40" s="1073"/>
      <c r="AK40" s="1072"/>
      <c r="AL40" s="1071"/>
      <c r="AM40" s="342"/>
      <c r="AN40" s="344"/>
      <c r="AO40" s="325"/>
      <c r="AP40" s="342"/>
      <c r="AQ40" s="344"/>
      <c r="AR40" s="353"/>
      <c r="AS40" s="354"/>
      <c r="AT40" s="342"/>
      <c r="AU40" s="344"/>
      <c r="AV40" s="353"/>
      <c r="AW40" s="355"/>
      <c r="AX40" s="94" t="str">
        <f t="shared" si="5"/>
        <v/>
      </c>
      <c r="AY40" s="94" t="str">
        <f t="shared" si="6"/>
        <v/>
      </c>
      <c r="AZ40" s="433"/>
      <c r="BA40" s="414">
        <f t="shared" si="7"/>
        <v>0</v>
      </c>
      <c r="BB40" s="414">
        <f t="shared" si="8"/>
        <v>0</v>
      </c>
      <c r="BC40" s="414">
        <f t="shared" si="9"/>
        <v>0</v>
      </c>
      <c r="BD40" s="414">
        <f t="shared" si="10"/>
        <v>0</v>
      </c>
      <c r="BE40" s="414">
        <f t="shared" si="11"/>
        <v>0</v>
      </c>
      <c r="BF40" s="414">
        <f t="shared" si="12"/>
        <v>0</v>
      </c>
      <c r="BG40" s="414">
        <f t="shared" si="13"/>
        <v>0</v>
      </c>
      <c r="BH40" s="414">
        <f t="shared" si="14"/>
        <v>0</v>
      </c>
      <c r="BI40" s="414">
        <f t="shared" si="15"/>
        <v>0</v>
      </c>
      <c r="BJ40" s="414">
        <f t="shared" si="16"/>
        <v>0</v>
      </c>
      <c r="BK40" s="414">
        <f t="shared" si="17"/>
        <v>0</v>
      </c>
      <c r="BL40" s="414">
        <f t="shared" si="18"/>
        <v>0</v>
      </c>
      <c r="BM40" s="414">
        <f t="shared" si="19"/>
        <v>0</v>
      </c>
      <c r="BN40" s="414"/>
      <c r="BO40" s="414">
        <f t="shared" si="20"/>
        <v>0</v>
      </c>
      <c r="BP40" s="414">
        <f t="shared" si="21"/>
        <v>0</v>
      </c>
      <c r="BQ40" s="414">
        <f t="shared" si="22"/>
        <v>0</v>
      </c>
      <c r="BR40" s="414">
        <f t="shared" si="23"/>
        <v>0</v>
      </c>
      <c r="BS40" s="414">
        <f t="shared" si="24"/>
        <v>0</v>
      </c>
      <c r="BT40" s="414">
        <f t="shared" si="25"/>
        <v>0</v>
      </c>
      <c r="BU40" s="414">
        <f t="shared" si="26"/>
        <v>0</v>
      </c>
      <c r="BV40" s="721"/>
      <c r="BW40" s="72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32"/>
      <c r="CL40" s="432"/>
      <c r="CM40" s="432"/>
      <c r="CN40" s="432"/>
      <c r="CO40" s="432"/>
      <c r="CP40" s="432"/>
      <c r="CQ40" s="320"/>
      <c r="CR40" s="320"/>
    </row>
    <row r="41" spans="1:96" s="37" customFormat="1" ht="37.5" customHeight="1" x14ac:dyDescent="0.2">
      <c r="A41" s="533" t="str">
        <f>IF(B41&lt;&gt;"",設定!$C$4,"")</f>
        <v/>
      </c>
      <c r="B41" s="214" t="str">
        <f t="shared" si="3"/>
        <v/>
      </c>
      <c r="C41" s="373">
        <f t="shared" si="4"/>
        <v>29</v>
      </c>
      <c r="D41" s="342"/>
      <c r="E41" s="342"/>
      <c r="F41" s="343"/>
      <c r="G41" s="344"/>
      <c r="H41" s="345"/>
      <c r="I41" s="346"/>
      <c r="J41" s="347" t="str">
        <f>IFERROR(IF(I41="","",VLOOKUP(I41,国・地域!A:C,2,FALSE)),"正しい番号を入力してください")</f>
        <v/>
      </c>
      <c r="K41" s="348" t="str">
        <f>IFERROR(IF(I41="","",VLOOKUP(I41,国・地域!A:C,3,FALSE)),"正しい番号を入力してください")</f>
        <v/>
      </c>
      <c r="L41" s="325"/>
      <c r="M41" s="349"/>
      <c r="N41" s="350"/>
      <c r="O41" s="350"/>
      <c r="P41" s="350"/>
      <c r="Q41" s="350"/>
      <c r="R41" s="350"/>
      <c r="S41" s="350"/>
      <c r="T41" s="350"/>
      <c r="U41" s="351"/>
      <c r="V41" s="352"/>
      <c r="W41" s="1061"/>
      <c r="X41" s="1062"/>
      <c r="Y41" s="1070"/>
      <c r="Z41" s="1071"/>
      <c r="AA41" s="1072"/>
      <c r="AB41" s="1073"/>
      <c r="AC41" s="1072"/>
      <c r="AD41" s="1071"/>
      <c r="AE41" s="1074"/>
      <c r="AF41" s="1073"/>
      <c r="AG41" s="1072"/>
      <c r="AH41" s="1071"/>
      <c r="AI41" s="1074"/>
      <c r="AJ41" s="1073"/>
      <c r="AK41" s="1072"/>
      <c r="AL41" s="1071"/>
      <c r="AM41" s="342"/>
      <c r="AN41" s="344"/>
      <c r="AO41" s="325"/>
      <c r="AP41" s="342"/>
      <c r="AQ41" s="344"/>
      <c r="AR41" s="353"/>
      <c r="AS41" s="354"/>
      <c r="AT41" s="342"/>
      <c r="AU41" s="344"/>
      <c r="AV41" s="353"/>
      <c r="AW41" s="355"/>
      <c r="AX41" s="94" t="str">
        <f t="shared" si="5"/>
        <v/>
      </c>
      <c r="AY41" s="94" t="str">
        <f t="shared" si="6"/>
        <v/>
      </c>
      <c r="AZ41" s="433"/>
      <c r="BA41" s="414">
        <f t="shared" si="7"/>
        <v>0</v>
      </c>
      <c r="BB41" s="414">
        <f t="shared" si="8"/>
        <v>0</v>
      </c>
      <c r="BC41" s="414">
        <f t="shared" si="9"/>
        <v>0</v>
      </c>
      <c r="BD41" s="414">
        <f t="shared" si="10"/>
        <v>0</v>
      </c>
      <c r="BE41" s="414">
        <f t="shared" si="11"/>
        <v>0</v>
      </c>
      <c r="BF41" s="414">
        <f t="shared" si="12"/>
        <v>0</v>
      </c>
      <c r="BG41" s="414">
        <f t="shared" si="13"/>
        <v>0</v>
      </c>
      <c r="BH41" s="414">
        <f t="shared" si="14"/>
        <v>0</v>
      </c>
      <c r="BI41" s="414">
        <f t="shared" si="15"/>
        <v>0</v>
      </c>
      <c r="BJ41" s="414">
        <f t="shared" si="16"/>
        <v>0</v>
      </c>
      <c r="BK41" s="414">
        <f t="shared" si="17"/>
        <v>0</v>
      </c>
      <c r="BL41" s="414">
        <f t="shared" si="18"/>
        <v>0</v>
      </c>
      <c r="BM41" s="414">
        <f t="shared" si="19"/>
        <v>0</v>
      </c>
      <c r="BN41" s="414"/>
      <c r="BO41" s="414">
        <f t="shared" si="20"/>
        <v>0</v>
      </c>
      <c r="BP41" s="414">
        <f t="shared" si="21"/>
        <v>0</v>
      </c>
      <c r="BQ41" s="414">
        <f t="shared" si="22"/>
        <v>0</v>
      </c>
      <c r="BR41" s="414">
        <f t="shared" si="23"/>
        <v>0</v>
      </c>
      <c r="BS41" s="414">
        <f t="shared" si="24"/>
        <v>0</v>
      </c>
      <c r="BT41" s="414">
        <f t="shared" si="25"/>
        <v>0</v>
      </c>
      <c r="BU41" s="414">
        <f t="shared" si="26"/>
        <v>0</v>
      </c>
      <c r="BV41" s="721"/>
      <c r="BW41" s="72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32"/>
      <c r="CL41" s="432"/>
      <c r="CM41" s="432"/>
      <c r="CN41" s="432"/>
      <c r="CO41" s="432"/>
      <c r="CP41" s="432"/>
      <c r="CQ41" s="320"/>
      <c r="CR41" s="320"/>
    </row>
    <row r="42" spans="1:96" s="37" customFormat="1" ht="37.5" customHeight="1" x14ac:dyDescent="0.2">
      <c r="A42" s="533" t="str">
        <f>IF(B42&lt;&gt;"",設定!$C$4,"")</f>
        <v/>
      </c>
      <c r="B42" s="214" t="str">
        <f t="shared" si="3"/>
        <v/>
      </c>
      <c r="C42" s="373">
        <f t="shared" si="4"/>
        <v>30</v>
      </c>
      <c r="D42" s="342"/>
      <c r="E42" s="342"/>
      <c r="F42" s="343"/>
      <c r="G42" s="344"/>
      <c r="H42" s="345"/>
      <c r="I42" s="346"/>
      <c r="J42" s="347" t="str">
        <f>IFERROR(IF(I42="","",VLOOKUP(I42,国・地域!A:C,2,FALSE)),"正しい番号を入力してください")</f>
        <v/>
      </c>
      <c r="K42" s="348" t="str">
        <f>IFERROR(IF(I42="","",VLOOKUP(I42,国・地域!A:C,3,FALSE)),"正しい番号を入力してください")</f>
        <v/>
      </c>
      <c r="L42" s="325"/>
      <c r="M42" s="349"/>
      <c r="N42" s="350"/>
      <c r="O42" s="350"/>
      <c r="P42" s="350"/>
      <c r="Q42" s="350"/>
      <c r="R42" s="350"/>
      <c r="S42" s="350"/>
      <c r="T42" s="350"/>
      <c r="U42" s="351"/>
      <c r="V42" s="352"/>
      <c r="W42" s="1061"/>
      <c r="X42" s="1062"/>
      <c r="Y42" s="1070"/>
      <c r="Z42" s="1071"/>
      <c r="AA42" s="1072"/>
      <c r="AB42" s="1073"/>
      <c r="AC42" s="1072"/>
      <c r="AD42" s="1071"/>
      <c r="AE42" s="1074"/>
      <c r="AF42" s="1073"/>
      <c r="AG42" s="1072"/>
      <c r="AH42" s="1071"/>
      <c r="AI42" s="1074"/>
      <c r="AJ42" s="1073"/>
      <c r="AK42" s="1072"/>
      <c r="AL42" s="1071"/>
      <c r="AM42" s="342"/>
      <c r="AN42" s="344"/>
      <c r="AO42" s="325"/>
      <c r="AP42" s="342"/>
      <c r="AQ42" s="344"/>
      <c r="AR42" s="353"/>
      <c r="AS42" s="354"/>
      <c r="AT42" s="342"/>
      <c r="AU42" s="344"/>
      <c r="AV42" s="353"/>
      <c r="AW42" s="355"/>
      <c r="AX42" s="94" t="str">
        <f t="shared" si="5"/>
        <v/>
      </c>
      <c r="AY42" s="94" t="str">
        <f t="shared" si="6"/>
        <v/>
      </c>
      <c r="AZ42" s="433"/>
      <c r="BA42" s="414">
        <f t="shared" si="7"/>
        <v>0</v>
      </c>
      <c r="BB42" s="414">
        <f t="shared" si="8"/>
        <v>0</v>
      </c>
      <c r="BC42" s="414">
        <f t="shared" si="9"/>
        <v>0</v>
      </c>
      <c r="BD42" s="414">
        <f t="shared" si="10"/>
        <v>0</v>
      </c>
      <c r="BE42" s="414">
        <f t="shared" si="11"/>
        <v>0</v>
      </c>
      <c r="BF42" s="414">
        <f t="shared" si="12"/>
        <v>0</v>
      </c>
      <c r="BG42" s="414">
        <f t="shared" si="13"/>
        <v>0</v>
      </c>
      <c r="BH42" s="414">
        <f t="shared" si="14"/>
        <v>0</v>
      </c>
      <c r="BI42" s="414">
        <f t="shared" si="15"/>
        <v>0</v>
      </c>
      <c r="BJ42" s="414">
        <f t="shared" si="16"/>
        <v>0</v>
      </c>
      <c r="BK42" s="414">
        <f t="shared" si="17"/>
        <v>0</v>
      </c>
      <c r="BL42" s="414">
        <f t="shared" si="18"/>
        <v>0</v>
      </c>
      <c r="BM42" s="414">
        <f t="shared" si="19"/>
        <v>0</v>
      </c>
      <c r="BN42" s="414"/>
      <c r="BO42" s="414">
        <f t="shared" si="20"/>
        <v>0</v>
      </c>
      <c r="BP42" s="414">
        <f t="shared" si="21"/>
        <v>0</v>
      </c>
      <c r="BQ42" s="414">
        <f t="shared" si="22"/>
        <v>0</v>
      </c>
      <c r="BR42" s="414">
        <f t="shared" si="23"/>
        <v>0</v>
      </c>
      <c r="BS42" s="414">
        <f t="shared" si="24"/>
        <v>0</v>
      </c>
      <c r="BT42" s="414">
        <f t="shared" si="25"/>
        <v>0</v>
      </c>
      <c r="BU42" s="414">
        <f t="shared" si="26"/>
        <v>0</v>
      </c>
      <c r="BV42" s="721"/>
      <c r="BW42" s="72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32"/>
      <c r="CL42" s="432"/>
      <c r="CM42" s="432"/>
      <c r="CN42" s="432"/>
      <c r="CO42" s="432"/>
      <c r="CP42" s="432"/>
      <c r="CQ42" s="320"/>
      <c r="CR42" s="320"/>
    </row>
    <row r="43" spans="1:96" s="37" customFormat="1" ht="37.5" customHeight="1" x14ac:dyDescent="0.2">
      <c r="A43" s="574" t="str">
        <f>IF(B43&lt;&gt;"",設定!$C$4,"")</f>
        <v/>
      </c>
      <c r="B43" s="215" t="str">
        <f t="shared" si="3"/>
        <v/>
      </c>
      <c r="C43" s="374">
        <f t="shared" si="4"/>
        <v>31</v>
      </c>
      <c r="D43" s="356"/>
      <c r="E43" s="356"/>
      <c r="F43" s="357"/>
      <c r="G43" s="358"/>
      <c r="H43" s="359"/>
      <c r="I43" s="360"/>
      <c r="J43" s="361" t="str">
        <f>IFERROR(IF(I43="","",VLOOKUP(I43,国・地域!A:C,2,FALSE)),"正しい番号を入力してください")</f>
        <v/>
      </c>
      <c r="K43" s="362" t="str">
        <f>IFERROR(IF(I43="","",VLOOKUP(I43,国・地域!A:C,3,FALSE)),"正しい番号を入力してください")</f>
        <v/>
      </c>
      <c r="L43" s="326"/>
      <c r="M43" s="363"/>
      <c r="N43" s="364"/>
      <c r="O43" s="364"/>
      <c r="P43" s="364"/>
      <c r="Q43" s="364"/>
      <c r="R43" s="364"/>
      <c r="S43" s="364"/>
      <c r="T43" s="364"/>
      <c r="U43" s="365"/>
      <c r="V43" s="366"/>
      <c r="W43" s="1063"/>
      <c r="X43" s="1064"/>
      <c r="Y43" s="1075"/>
      <c r="Z43" s="1076"/>
      <c r="AA43" s="1077"/>
      <c r="AB43" s="1078"/>
      <c r="AC43" s="1077"/>
      <c r="AD43" s="1076"/>
      <c r="AE43" s="1079"/>
      <c r="AF43" s="1078"/>
      <c r="AG43" s="1077"/>
      <c r="AH43" s="1076"/>
      <c r="AI43" s="1079"/>
      <c r="AJ43" s="1078"/>
      <c r="AK43" s="1077"/>
      <c r="AL43" s="1076"/>
      <c r="AM43" s="356"/>
      <c r="AN43" s="358"/>
      <c r="AO43" s="326"/>
      <c r="AP43" s="356"/>
      <c r="AQ43" s="358"/>
      <c r="AR43" s="367"/>
      <c r="AS43" s="368"/>
      <c r="AT43" s="356"/>
      <c r="AU43" s="358"/>
      <c r="AV43" s="367"/>
      <c r="AW43" s="369"/>
      <c r="AX43" s="94" t="str">
        <f t="shared" si="5"/>
        <v/>
      </c>
      <c r="AY43" s="94" t="str">
        <f t="shared" si="6"/>
        <v/>
      </c>
      <c r="AZ43" s="433"/>
      <c r="BA43" s="414">
        <f t="shared" si="7"/>
        <v>0</v>
      </c>
      <c r="BB43" s="414">
        <f t="shared" si="8"/>
        <v>0</v>
      </c>
      <c r="BC43" s="414">
        <f t="shared" si="9"/>
        <v>0</v>
      </c>
      <c r="BD43" s="414">
        <f t="shared" si="10"/>
        <v>0</v>
      </c>
      <c r="BE43" s="414">
        <f t="shared" si="11"/>
        <v>0</v>
      </c>
      <c r="BF43" s="414">
        <f t="shared" si="12"/>
        <v>0</v>
      </c>
      <c r="BG43" s="414">
        <f t="shared" si="13"/>
        <v>0</v>
      </c>
      <c r="BH43" s="414">
        <f t="shared" si="14"/>
        <v>0</v>
      </c>
      <c r="BI43" s="414">
        <f t="shared" si="15"/>
        <v>0</v>
      </c>
      <c r="BJ43" s="414">
        <f t="shared" si="16"/>
        <v>0</v>
      </c>
      <c r="BK43" s="414">
        <f t="shared" si="17"/>
        <v>0</v>
      </c>
      <c r="BL43" s="414">
        <f t="shared" si="18"/>
        <v>0</v>
      </c>
      <c r="BM43" s="414">
        <f t="shared" si="19"/>
        <v>0</v>
      </c>
      <c r="BN43" s="414"/>
      <c r="BO43" s="414">
        <f t="shared" si="20"/>
        <v>0</v>
      </c>
      <c r="BP43" s="414">
        <f t="shared" si="21"/>
        <v>0</v>
      </c>
      <c r="BQ43" s="414">
        <f t="shared" si="22"/>
        <v>0</v>
      </c>
      <c r="BR43" s="414">
        <f t="shared" si="23"/>
        <v>0</v>
      </c>
      <c r="BS43" s="414">
        <f t="shared" si="24"/>
        <v>0</v>
      </c>
      <c r="BT43" s="414">
        <f t="shared" si="25"/>
        <v>0</v>
      </c>
      <c r="BU43" s="414">
        <f t="shared" si="26"/>
        <v>0</v>
      </c>
      <c r="BV43" s="721"/>
      <c r="BW43" s="72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32"/>
      <c r="CL43" s="432"/>
      <c r="CM43" s="432"/>
      <c r="CN43" s="432"/>
      <c r="CO43" s="432"/>
      <c r="CP43" s="432"/>
      <c r="CQ43" s="320"/>
      <c r="CR43" s="320"/>
    </row>
    <row r="44" spans="1:96" s="37" customFormat="1" ht="37.5" customHeight="1" x14ac:dyDescent="0.2">
      <c r="A44" s="575" t="str">
        <f>IF(B44&lt;&gt;"",設定!$C$4,"")</f>
        <v/>
      </c>
      <c r="B44" s="567" t="str">
        <f t="shared" si="3"/>
        <v/>
      </c>
      <c r="C44" s="322">
        <f t="shared" si="4"/>
        <v>32</v>
      </c>
      <c r="D44" s="328"/>
      <c r="E44" s="328"/>
      <c r="F44" s="329"/>
      <c r="G44" s="330"/>
      <c r="H44" s="331"/>
      <c r="I44" s="332"/>
      <c r="J44" s="333" t="str">
        <f>IFERROR(IF(I44="","",VLOOKUP(I44,国・地域!A:C,2,FALSE)),"正しい番号を入力してください")</f>
        <v/>
      </c>
      <c r="K44" s="334" t="str">
        <f>IFERROR(IF(I44="","",VLOOKUP(I44,国・地域!A:C,3,FALSE)),"正しい番号を入力してください")</f>
        <v/>
      </c>
      <c r="L44" s="327"/>
      <c r="M44" s="335"/>
      <c r="N44" s="336"/>
      <c r="O44" s="336"/>
      <c r="P44" s="336"/>
      <c r="Q44" s="336"/>
      <c r="R44" s="336"/>
      <c r="S44" s="336"/>
      <c r="T44" s="336"/>
      <c r="U44" s="337"/>
      <c r="V44" s="338"/>
      <c r="W44" s="1059"/>
      <c r="X44" s="1060"/>
      <c r="Y44" s="1065"/>
      <c r="Z44" s="1066"/>
      <c r="AA44" s="1067"/>
      <c r="AB44" s="1068"/>
      <c r="AC44" s="1067"/>
      <c r="AD44" s="1066"/>
      <c r="AE44" s="1069"/>
      <c r="AF44" s="1068"/>
      <c r="AG44" s="1067"/>
      <c r="AH44" s="1066"/>
      <c r="AI44" s="1069"/>
      <c r="AJ44" s="1068"/>
      <c r="AK44" s="1067"/>
      <c r="AL44" s="1066"/>
      <c r="AM44" s="328"/>
      <c r="AN44" s="330"/>
      <c r="AO44" s="327"/>
      <c r="AP44" s="328"/>
      <c r="AQ44" s="330"/>
      <c r="AR44" s="339"/>
      <c r="AS44" s="340"/>
      <c r="AT44" s="328"/>
      <c r="AU44" s="330"/>
      <c r="AV44" s="339"/>
      <c r="AW44" s="341"/>
      <c r="AX44" s="94" t="str">
        <f t="shared" si="5"/>
        <v/>
      </c>
      <c r="AY44" s="94" t="str">
        <f t="shared" si="6"/>
        <v/>
      </c>
      <c r="AZ44" s="433"/>
      <c r="BA44" s="414">
        <f t="shared" si="7"/>
        <v>0</v>
      </c>
      <c r="BB44" s="414">
        <f t="shared" si="8"/>
        <v>0</v>
      </c>
      <c r="BC44" s="414">
        <f t="shared" si="9"/>
        <v>0</v>
      </c>
      <c r="BD44" s="414">
        <f t="shared" si="10"/>
        <v>0</v>
      </c>
      <c r="BE44" s="414">
        <f t="shared" si="11"/>
        <v>0</v>
      </c>
      <c r="BF44" s="414">
        <f t="shared" si="12"/>
        <v>0</v>
      </c>
      <c r="BG44" s="414">
        <f t="shared" si="13"/>
        <v>0</v>
      </c>
      <c r="BH44" s="414">
        <f t="shared" si="14"/>
        <v>0</v>
      </c>
      <c r="BI44" s="414">
        <f t="shared" si="15"/>
        <v>0</v>
      </c>
      <c r="BJ44" s="414">
        <f t="shared" si="16"/>
        <v>0</v>
      </c>
      <c r="BK44" s="414">
        <f t="shared" si="17"/>
        <v>0</v>
      </c>
      <c r="BL44" s="414">
        <f t="shared" si="18"/>
        <v>0</v>
      </c>
      <c r="BM44" s="414">
        <f t="shared" si="19"/>
        <v>0</v>
      </c>
      <c r="BN44" s="414"/>
      <c r="BO44" s="414">
        <f t="shared" si="20"/>
        <v>0</v>
      </c>
      <c r="BP44" s="414">
        <f t="shared" si="21"/>
        <v>0</v>
      </c>
      <c r="BQ44" s="414">
        <f t="shared" si="22"/>
        <v>0</v>
      </c>
      <c r="BR44" s="414">
        <f t="shared" si="23"/>
        <v>0</v>
      </c>
      <c r="BS44" s="414">
        <f t="shared" si="24"/>
        <v>0</v>
      </c>
      <c r="BT44" s="414">
        <f t="shared" si="25"/>
        <v>0</v>
      </c>
      <c r="BU44" s="414">
        <f t="shared" si="26"/>
        <v>0</v>
      </c>
      <c r="BV44" s="721"/>
      <c r="BW44" s="72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32"/>
      <c r="CL44" s="432"/>
      <c r="CM44" s="432"/>
      <c r="CN44" s="432"/>
      <c r="CO44" s="432"/>
      <c r="CP44" s="432"/>
      <c r="CQ44" s="320"/>
      <c r="CR44" s="320"/>
    </row>
    <row r="45" spans="1:96" s="37" customFormat="1" ht="37.5" customHeight="1" x14ac:dyDescent="0.2">
      <c r="A45" s="533" t="str">
        <f>IF(B45&lt;&gt;"",設定!$C$4,"")</f>
        <v/>
      </c>
      <c r="B45" s="214" t="str">
        <f t="shared" si="3"/>
        <v/>
      </c>
      <c r="C45" s="373">
        <f t="shared" si="4"/>
        <v>33</v>
      </c>
      <c r="D45" s="342"/>
      <c r="E45" s="342"/>
      <c r="F45" s="343"/>
      <c r="G45" s="344"/>
      <c r="H45" s="345"/>
      <c r="I45" s="346"/>
      <c r="J45" s="347" t="str">
        <f>IFERROR(IF(I45="","",VLOOKUP(I45,国・地域!A:C,2,FALSE)),"正しい番号を入力してください")</f>
        <v/>
      </c>
      <c r="K45" s="348" t="str">
        <f>IFERROR(IF(I45="","",VLOOKUP(I45,国・地域!A:C,3,FALSE)),"正しい番号を入力してください")</f>
        <v/>
      </c>
      <c r="L45" s="325"/>
      <c r="M45" s="349"/>
      <c r="N45" s="350"/>
      <c r="O45" s="350"/>
      <c r="P45" s="350"/>
      <c r="Q45" s="350"/>
      <c r="R45" s="350"/>
      <c r="S45" s="350"/>
      <c r="T45" s="350"/>
      <c r="U45" s="351"/>
      <c r="V45" s="352"/>
      <c r="W45" s="1061"/>
      <c r="X45" s="1062"/>
      <c r="Y45" s="1070"/>
      <c r="Z45" s="1071"/>
      <c r="AA45" s="1072"/>
      <c r="AB45" s="1073"/>
      <c r="AC45" s="1072"/>
      <c r="AD45" s="1071"/>
      <c r="AE45" s="1074"/>
      <c r="AF45" s="1073"/>
      <c r="AG45" s="1072"/>
      <c r="AH45" s="1071"/>
      <c r="AI45" s="1074"/>
      <c r="AJ45" s="1073"/>
      <c r="AK45" s="1072"/>
      <c r="AL45" s="1071"/>
      <c r="AM45" s="342"/>
      <c r="AN45" s="344"/>
      <c r="AO45" s="325"/>
      <c r="AP45" s="342"/>
      <c r="AQ45" s="344"/>
      <c r="AR45" s="353"/>
      <c r="AS45" s="354"/>
      <c r="AT45" s="342"/>
      <c r="AU45" s="344"/>
      <c r="AV45" s="353"/>
      <c r="AW45" s="355"/>
      <c r="AX45" s="94" t="str">
        <f t="shared" si="5"/>
        <v/>
      </c>
      <c r="AY45" s="94" t="str">
        <f t="shared" si="6"/>
        <v/>
      </c>
      <c r="AZ45" s="433"/>
      <c r="BA45" s="414">
        <f t="shared" si="7"/>
        <v>0</v>
      </c>
      <c r="BB45" s="414">
        <f t="shared" si="8"/>
        <v>0</v>
      </c>
      <c r="BC45" s="414">
        <f t="shared" si="9"/>
        <v>0</v>
      </c>
      <c r="BD45" s="414">
        <f t="shared" si="10"/>
        <v>0</v>
      </c>
      <c r="BE45" s="414">
        <f t="shared" si="11"/>
        <v>0</v>
      </c>
      <c r="BF45" s="414">
        <f t="shared" si="12"/>
        <v>0</v>
      </c>
      <c r="BG45" s="414">
        <f t="shared" si="13"/>
        <v>0</v>
      </c>
      <c r="BH45" s="414">
        <f t="shared" si="14"/>
        <v>0</v>
      </c>
      <c r="BI45" s="414">
        <f t="shared" si="15"/>
        <v>0</v>
      </c>
      <c r="BJ45" s="414">
        <f t="shared" si="16"/>
        <v>0</v>
      </c>
      <c r="BK45" s="414">
        <f t="shared" si="17"/>
        <v>0</v>
      </c>
      <c r="BL45" s="414">
        <f t="shared" si="18"/>
        <v>0</v>
      </c>
      <c r="BM45" s="414">
        <f t="shared" si="19"/>
        <v>0</v>
      </c>
      <c r="BN45" s="414"/>
      <c r="BO45" s="414">
        <f t="shared" si="20"/>
        <v>0</v>
      </c>
      <c r="BP45" s="414">
        <f t="shared" si="21"/>
        <v>0</v>
      </c>
      <c r="BQ45" s="414">
        <f t="shared" si="22"/>
        <v>0</v>
      </c>
      <c r="BR45" s="414">
        <f t="shared" si="23"/>
        <v>0</v>
      </c>
      <c r="BS45" s="414">
        <f t="shared" si="24"/>
        <v>0</v>
      </c>
      <c r="BT45" s="414">
        <f t="shared" si="25"/>
        <v>0</v>
      </c>
      <c r="BU45" s="414">
        <f t="shared" si="26"/>
        <v>0</v>
      </c>
      <c r="BV45" s="721"/>
      <c r="BW45" s="72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32"/>
      <c r="CL45" s="432"/>
      <c r="CM45" s="432"/>
      <c r="CN45" s="432"/>
      <c r="CO45" s="432"/>
      <c r="CP45" s="432"/>
      <c r="CQ45" s="320"/>
      <c r="CR45" s="320"/>
    </row>
    <row r="46" spans="1:96" s="37" customFormat="1" ht="37.5" customHeight="1" x14ac:dyDescent="0.2">
      <c r="A46" s="533" t="str">
        <f>IF(B46&lt;&gt;"",設定!$C$4,"")</f>
        <v/>
      </c>
      <c r="B46" s="214" t="str">
        <f t="shared" si="3"/>
        <v/>
      </c>
      <c r="C46" s="373">
        <f t="shared" si="4"/>
        <v>34</v>
      </c>
      <c r="D46" s="342"/>
      <c r="E46" s="342"/>
      <c r="F46" s="343"/>
      <c r="G46" s="344"/>
      <c r="H46" s="345"/>
      <c r="I46" s="346"/>
      <c r="J46" s="347" t="str">
        <f>IFERROR(IF(I46="","",VLOOKUP(I46,国・地域!A:C,2,FALSE)),"正しい番号を入力してください")</f>
        <v/>
      </c>
      <c r="K46" s="348" t="str">
        <f>IFERROR(IF(I46="","",VLOOKUP(I46,国・地域!A:C,3,FALSE)),"正しい番号を入力してください")</f>
        <v/>
      </c>
      <c r="L46" s="325"/>
      <c r="M46" s="349"/>
      <c r="N46" s="350"/>
      <c r="O46" s="350"/>
      <c r="P46" s="350"/>
      <c r="Q46" s="350"/>
      <c r="R46" s="350"/>
      <c r="S46" s="350"/>
      <c r="T46" s="350"/>
      <c r="U46" s="351"/>
      <c r="V46" s="352"/>
      <c r="W46" s="1061"/>
      <c r="X46" s="1062"/>
      <c r="Y46" s="1070"/>
      <c r="Z46" s="1071"/>
      <c r="AA46" s="1072"/>
      <c r="AB46" s="1073"/>
      <c r="AC46" s="1072"/>
      <c r="AD46" s="1071"/>
      <c r="AE46" s="1074"/>
      <c r="AF46" s="1073"/>
      <c r="AG46" s="1072"/>
      <c r="AH46" s="1071"/>
      <c r="AI46" s="1074"/>
      <c r="AJ46" s="1073"/>
      <c r="AK46" s="1072"/>
      <c r="AL46" s="1071"/>
      <c r="AM46" s="342"/>
      <c r="AN46" s="344"/>
      <c r="AO46" s="325"/>
      <c r="AP46" s="342"/>
      <c r="AQ46" s="344"/>
      <c r="AR46" s="353"/>
      <c r="AS46" s="354"/>
      <c r="AT46" s="342"/>
      <c r="AU46" s="344"/>
      <c r="AV46" s="353"/>
      <c r="AW46" s="355"/>
      <c r="AX46" s="94" t="str">
        <f t="shared" si="5"/>
        <v/>
      </c>
      <c r="AY46" s="94" t="str">
        <f t="shared" si="6"/>
        <v/>
      </c>
      <c r="AZ46" s="433"/>
      <c r="BA46" s="414">
        <f t="shared" si="7"/>
        <v>0</v>
      </c>
      <c r="BB46" s="414">
        <f t="shared" si="8"/>
        <v>0</v>
      </c>
      <c r="BC46" s="414">
        <f t="shared" si="9"/>
        <v>0</v>
      </c>
      <c r="BD46" s="414">
        <f t="shared" si="10"/>
        <v>0</v>
      </c>
      <c r="BE46" s="414">
        <f t="shared" si="11"/>
        <v>0</v>
      </c>
      <c r="BF46" s="414">
        <f t="shared" si="12"/>
        <v>0</v>
      </c>
      <c r="BG46" s="414">
        <f t="shared" si="13"/>
        <v>0</v>
      </c>
      <c r="BH46" s="414">
        <f t="shared" si="14"/>
        <v>0</v>
      </c>
      <c r="BI46" s="414">
        <f t="shared" si="15"/>
        <v>0</v>
      </c>
      <c r="BJ46" s="414">
        <f t="shared" si="16"/>
        <v>0</v>
      </c>
      <c r="BK46" s="414">
        <f t="shared" si="17"/>
        <v>0</v>
      </c>
      <c r="BL46" s="414">
        <f t="shared" si="18"/>
        <v>0</v>
      </c>
      <c r="BM46" s="414">
        <f t="shared" si="19"/>
        <v>0</v>
      </c>
      <c r="BN46" s="414"/>
      <c r="BO46" s="414">
        <f t="shared" si="20"/>
        <v>0</v>
      </c>
      <c r="BP46" s="414">
        <f t="shared" si="21"/>
        <v>0</v>
      </c>
      <c r="BQ46" s="414">
        <f t="shared" si="22"/>
        <v>0</v>
      </c>
      <c r="BR46" s="414">
        <f t="shared" si="23"/>
        <v>0</v>
      </c>
      <c r="BS46" s="414">
        <f t="shared" si="24"/>
        <v>0</v>
      </c>
      <c r="BT46" s="414">
        <f t="shared" si="25"/>
        <v>0</v>
      </c>
      <c r="BU46" s="414">
        <f t="shared" si="26"/>
        <v>0</v>
      </c>
      <c r="BV46" s="721"/>
      <c r="BW46" s="72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32"/>
      <c r="CL46" s="432"/>
      <c r="CM46" s="432"/>
      <c r="CN46" s="432"/>
      <c r="CO46" s="432"/>
      <c r="CP46" s="432"/>
      <c r="CQ46" s="320"/>
      <c r="CR46" s="320"/>
    </row>
    <row r="47" spans="1:96" s="37" customFormat="1" ht="37.5" customHeight="1" x14ac:dyDescent="0.2">
      <c r="A47" s="533" t="str">
        <f>IF(B47&lt;&gt;"",設定!$C$4,"")</f>
        <v/>
      </c>
      <c r="B47" s="214" t="str">
        <f t="shared" si="3"/>
        <v/>
      </c>
      <c r="C47" s="373">
        <f t="shared" si="4"/>
        <v>35</v>
      </c>
      <c r="D47" s="342"/>
      <c r="E47" s="342"/>
      <c r="F47" s="343"/>
      <c r="G47" s="344"/>
      <c r="H47" s="345"/>
      <c r="I47" s="346"/>
      <c r="J47" s="347" t="str">
        <f>IFERROR(IF(I47="","",VLOOKUP(I47,国・地域!A:C,2,FALSE)),"正しい番号を入力してください")</f>
        <v/>
      </c>
      <c r="K47" s="348" t="str">
        <f>IFERROR(IF(I47="","",VLOOKUP(I47,国・地域!A:C,3,FALSE)),"正しい番号を入力してください")</f>
        <v/>
      </c>
      <c r="L47" s="325"/>
      <c r="M47" s="349"/>
      <c r="N47" s="350"/>
      <c r="O47" s="350"/>
      <c r="P47" s="350"/>
      <c r="Q47" s="350"/>
      <c r="R47" s="350"/>
      <c r="S47" s="350"/>
      <c r="T47" s="350"/>
      <c r="U47" s="351"/>
      <c r="V47" s="352"/>
      <c r="W47" s="1061"/>
      <c r="X47" s="1062"/>
      <c r="Y47" s="1070"/>
      <c r="Z47" s="1071"/>
      <c r="AA47" s="1072"/>
      <c r="AB47" s="1073"/>
      <c r="AC47" s="1072"/>
      <c r="AD47" s="1071"/>
      <c r="AE47" s="1074"/>
      <c r="AF47" s="1073"/>
      <c r="AG47" s="1072"/>
      <c r="AH47" s="1071"/>
      <c r="AI47" s="1074"/>
      <c r="AJ47" s="1073"/>
      <c r="AK47" s="1072"/>
      <c r="AL47" s="1071"/>
      <c r="AM47" s="342"/>
      <c r="AN47" s="344"/>
      <c r="AO47" s="325"/>
      <c r="AP47" s="342"/>
      <c r="AQ47" s="344"/>
      <c r="AR47" s="353"/>
      <c r="AS47" s="354"/>
      <c r="AT47" s="342"/>
      <c r="AU47" s="344"/>
      <c r="AV47" s="353"/>
      <c r="AW47" s="355"/>
      <c r="AX47" s="94" t="str">
        <f t="shared" si="5"/>
        <v/>
      </c>
      <c r="AY47" s="94" t="str">
        <f t="shared" si="6"/>
        <v/>
      </c>
      <c r="AZ47" s="433"/>
      <c r="BA47" s="414">
        <f t="shared" si="7"/>
        <v>0</v>
      </c>
      <c r="BB47" s="414">
        <f t="shared" si="8"/>
        <v>0</v>
      </c>
      <c r="BC47" s="414">
        <f t="shared" si="9"/>
        <v>0</v>
      </c>
      <c r="BD47" s="414">
        <f t="shared" si="10"/>
        <v>0</v>
      </c>
      <c r="BE47" s="414">
        <f t="shared" si="11"/>
        <v>0</v>
      </c>
      <c r="BF47" s="414">
        <f t="shared" si="12"/>
        <v>0</v>
      </c>
      <c r="BG47" s="414">
        <f t="shared" si="13"/>
        <v>0</v>
      </c>
      <c r="BH47" s="414">
        <f t="shared" si="14"/>
        <v>0</v>
      </c>
      <c r="BI47" s="414">
        <f t="shared" si="15"/>
        <v>0</v>
      </c>
      <c r="BJ47" s="414">
        <f t="shared" si="16"/>
        <v>0</v>
      </c>
      <c r="BK47" s="414">
        <f t="shared" si="17"/>
        <v>0</v>
      </c>
      <c r="BL47" s="414">
        <f t="shared" si="18"/>
        <v>0</v>
      </c>
      <c r="BM47" s="414">
        <f t="shared" si="19"/>
        <v>0</v>
      </c>
      <c r="BN47" s="414"/>
      <c r="BO47" s="414">
        <f t="shared" si="20"/>
        <v>0</v>
      </c>
      <c r="BP47" s="414">
        <f t="shared" si="21"/>
        <v>0</v>
      </c>
      <c r="BQ47" s="414">
        <f t="shared" si="22"/>
        <v>0</v>
      </c>
      <c r="BR47" s="414">
        <f t="shared" si="23"/>
        <v>0</v>
      </c>
      <c r="BS47" s="414">
        <f t="shared" si="24"/>
        <v>0</v>
      </c>
      <c r="BT47" s="414">
        <f t="shared" si="25"/>
        <v>0</v>
      </c>
      <c r="BU47" s="414">
        <f t="shared" si="26"/>
        <v>0</v>
      </c>
      <c r="BV47" s="721"/>
      <c r="BW47" s="72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32"/>
      <c r="CL47" s="432"/>
      <c r="CM47" s="432"/>
      <c r="CN47" s="432"/>
      <c r="CO47" s="432"/>
      <c r="CP47" s="432"/>
      <c r="CQ47" s="320"/>
      <c r="CR47" s="320"/>
    </row>
    <row r="48" spans="1:96" s="37" customFormat="1" ht="37.5" customHeight="1" x14ac:dyDescent="0.2">
      <c r="A48" s="574" t="str">
        <f>IF(B48&lt;&gt;"",設定!$C$4,"")</f>
        <v/>
      </c>
      <c r="B48" s="215" t="str">
        <f t="shared" si="3"/>
        <v/>
      </c>
      <c r="C48" s="374">
        <f t="shared" si="4"/>
        <v>36</v>
      </c>
      <c r="D48" s="356"/>
      <c r="E48" s="356"/>
      <c r="F48" s="357"/>
      <c r="G48" s="358"/>
      <c r="H48" s="359"/>
      <c r="I48" s="360"/>
      <c r="J48" s="361" t="str">
        <f>IFERROR(IF(I48="","",VLOOKUP(I48,国・地域!A:C,2,FALSE)),"正しい番号を入力してください")</f>
        <v/>
      </c>
      <c r="K48" s="362" t="str">
        <f>IFERROR(IF(I48="","",VLOOKUP(I48,国・地域!A:C,3,FALSE)),"正しい番号を入力してください")</f>
        <v/>
      </c>
      <c r="L48" s="326"/>
      <c r="M48" s="363"/>
      <c r="N48" s="364"/>
      <c r="O48" s="364"/>
      <c r="P48" s="364"/>
      <c r="Q48" s="364"/>
      <c r="R48" s="364"/>
      <c r="S48" s="364"/>
      <c r="T48" s="364"/>
      <c r="U48" s="365"/>
      <c r="V48" s="366"/>
      <c r="W48" s="1063"/>
      <c r="X48" s="1064"/>
      <c r="Y48" s="1075"/>
      <c r="Z48" s="1076"/>
      <c r="AA48" s="1077"/>
      <c r="AB48" s="1078"/>
      <c r="AC48" s="1077"/>
      <c r="AD48" s="1076"/>
      <c r="AE48" s="1079"/>
      <c r="AF48" s="1078"/>
      <c r="AG48" s="1077"/>
      <c r="AH48" s="1076"/>
      <c r="AI48" s="1079"/>
      <c r="AJ48" s="1078"/>
      <c r="AK48" s="1077"/>
      <c r="AL48" s="1076"/>
      <c r="AM48" s="356"/>
      <c r="AN48" s="358"/>
      <c r="AO48" s="326"/>
      <c r="AP48" s="356"/>
      <c r="AQ48" s="358"/>
      <c r="AR48" s="367"/>
      <c r="AS48" s="368"/>
      <c r="AT48" s="356"/>
      <c r="AU48" s="358"/>
      <c r="AV48" s="367"/>
      <c r="AW48" s="369"/>
      <c r="AX48" s="94" t="str">
        <f t="shared" si="5"/>
        <v/>
      </c>
      <c r="AY48" s="94" t="str">
        <f t="shared" si="6"/>
        <v/>
      </c>
      <c r="AZ48" s="433"/>
      <c r="BA48" s="414">
        <f t="shared" si="7"/>
        <v>0</v>
      </c>
      <c r="BB48" s="414">
        <f t="shared" si="8"/>
        <v>0</v>
      </c>
      <c r="BC48" s="414">
        <f t="shared" si="9"/>
        <v>0</v>
      </c>
      <c r="BD48" s="414">
        <f t="shared" si="10"/>
        <v>0</v>
      </c>
      <c r="BE48" s="414">
        <f t="shared" si="11"/>
        <v>0</v>
      </c>
      <c r="BF48" s="414">
        <f t="shared" si="12"/>
        <v>0</v>
      </c>
      <c r="BG48" s="414">
        <f t="shared" si="13"/>
        <v>0</v>
      </c>
      <c r="BH48" s="414">
        <f t="shared" si="14"/>
        <v>0</v>
      </c>
      <c r="BI48" s="414">
        <f t="shared" si="15"/>
        <v>0</v>
      </c>
      <c r="BJ48" s="414">
        <f t="shared" si="16"/>
        <v>0</v>
      </c>
      <c r="BK48" s="414">
        <f t="shared" si="17"/>
        <v>0</v>
      </c>
      <c r="BL48" s="414">
        <f t="shared" si="18"/>
        <v>0</v>
      </c>
      <c r="BM48" s="414">
        <f t="shared" si="19"/>
        <v>0</v>
      </c>
      <c r="BN48" s="414"/>
      <c r="BO48" s="414">
        <f t="shared" si="20"/>
        <v>0</v>
      </c>
      <c r="BP48" s="414">
        <f t="shared" si="21"/>
        <v>0</v>
      </c>
      <c r="BQ48" s="414">
        <f t="shared" si="22"/>
        <v>0</v>
      </c>
      <c r="BR48" s="414">
        <f t="shared" si="23"/>
        <v>0</v>
      </c>
      <c r="BS48" s="414">
        <f t="shared" si="24"/>
        <v>0</v>
      </c>
      <c r="BT48" s="414">
        <f t="shared" si="25"/>
        <v>0</v>
      </c>
      <c r="BU48" s="414">
        <f t="shared" si="26"/>
        <v>0</v>
      </c>
      <c r="BV48" s="721"/>
      <c r="BW48" s="72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32"/>
      <c r="CL48" s="432"/>
      <c r="CM48" s="432"/>
      <c r="CN48" s="432"/>
      <c r="CO48" s="432"/>
      <c r="CP48" s="432"/>
      <c r="CQ48" s="320"/>
      <c r="CR48" s="320"/>
    </row>
    <row r="49" spans="1:96" s="37" customFormat="1" ht="37.5" customHeight="1" x14ac:dyDescent="0.2">
      <c r="A49" s="575" t="str">
        <f>IF(B49&lt;&gt;"",設定!$C$4,"")</f>
        <v/>
      </c>
      <c r="B49" s="567" t="str">
        <f t="shared" si="3"/>
        <v/>
      </c>
      <c r="C49" s="322">
        <f t="shared" si="4"/>
        <v>37</v>
      </c>
      <c r="D49" s="328"/>
      <c r="E49" s="328"/>
      <c r="F49" s="329"/>
      <c r="G49" s="330"/>
      <c r="H49" s="331"/>
      <c r="I49" s="332"/>
      <c r="J49" s="333" t="str">
        <f>IFERROR(IF(I49="","",VLOOKUP(I49,国・地域!A:C,2,FALSE)),"正しい番号を入力してください")</f>
        <v/>
      </c>
      <c r="K49" s="334" t="str">
        <f>IFERROR(IF(I49="","",VLOOKUP(I49,国・地域!A:C,3,FALSE)),"正しい番号を入力してください")</f>
        <v/>
      </c>
      <c r="L49" s="327"/>
      <c r="M49" s="335"/>
      <c r="N49" s="336"/>
      <c r="O49" s="336"/>
      <c r="P49" s="336"/>
      <c r="Q49" s="336"/>
      <c r="R49" s="336"/>
      <c r="S49" s="336"/>
      <c r="T49" s="336"/>
      <c r="U49" s="337"/>
      <c r="V49" s="338"/>
      <c r="W49" s="1059"/>
      <c r="X49" s="1060"/>
      <c r="Y49" s="1065"/>
      <c r="Z49" s="1066"/>
      <c r="AA49" s="1067"/>
      <c r="AB49" s="1068"/>
      <c r="AC49" s="1067"/>
      <c r="AD49" s="1066"/>
      <c r="AE49" s="1069"/>
      <c r="AF49" s="1068"/>
      <c r="AG49" s="1067"/>
      <c r="AH49" s="1066"/>
      <c r="AI49" s="1069"/>
      <c r="AJ49" s="1068"/>
      <c r="AK49" s="1067"/>
      <c r="AL49" s="1066"/>
      <c r="AM49" s="328"/>
      <c r="AN49" s="330"/>
      <c r="AO49" s="327"/>
      <c r="AP49" s="328"/>
      <c r="AQ49" s="330"/>
      <c r="AR49" s="339"/>
      <c r="AS49" s="340"/>
      <c r="AT49" s="328"/>
      <c r="AU49" s="330"/>
      <c r="AV49" s="339"/>
      <c r="AW49" s="341"/>
      <c r="AX49" s="94" t="str">
        <f t="shared" si="5"/>
        <v/>
      </c>
      <c r="AY49" s="94" t="str">
        <f t="shared" si="6"/>
        <v/>
      </c>
      <c r="AZ49" s="433"/>
      <c r="BA49" s="414">
        <f t="shared" si="7"/>
        <v>0</v>
      </c>
      <c r="BB49" s="414">
        <f t="shared" si="8"/>
        <v>0</v>
      </c>
      <c r="BC49" s="414">
        <f t="shared" si="9"/>
        <v>0</v>
      </c>
      <c r="BD49" s="414">
        <f t="shared" si="10"/>
        <v>0</v>
      </c>
      <c r="BE49" s="414">
        <f t="shared" si="11"/>
        <v>0</v>
      </c>
      <c r="BF49" s="414">
        <f t="shared" si="12"/>
        <v>0</v>
      </c>
      <c r="BG49" s="414">
        <f t="shared" si="13"/>
        <v>0</v>
      </c>
      <c r="BH49" s="414">
        <f t="shared" si="14"/>
        <v>0</v>
      </c>
      <c r="BI49" s="414">
        <f t="shared" si="15"/>
        <v>0</v>
      </c>
      <c r="BJ49" s="414">
        <f t="shared" si="16"/>
        <v>0</v>
      </c>
      <c r="BK49" s="414">
        <f t="shared" si="17"/>
        <v>0</v>
      </c>
      <c r="BL49" s="414">
        <f t="shared" si="18"/>
        <v>0</v>
      </c>
      <c r="BM49" s="414">
        <f t="shared" si="19"/>
        <v>0</v>
      </c>
      <c r="BN49" s="414"/>
      <c r="BO49" s="414">
        <f t="shared" si="20"/>
        <v>0</v>
      </c>
      <c r="BP49" s="414">
        <f t="shared" si="21"/>
        <v>0</v>
      </c>
      <c r="BQ49" s="414">
        <f t="shared" si="22"/>
        <v>0</v>
      </c>
      <c r="BR49" s="414">
        <f t="shared" si="23"/>
        <v>0</v>
      </c>
      <c r="BS49" s="414">
        <f t="shared" si="24"/>
        <v>0</v>
      </c>
      <c r="BT49" s="414">
        <f t="shared" si="25"/>
        <v>0</v>
      </c>
      <c r="BU49" s="414">
        <f t="shared" si="26"/>
        <v>0</v>
      </c>
      <c r="BV49" s="721"/>
      <c r="BW49" s="72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32"/>
      <c r="CL49" s="432"/>
      <c r="CM49" s="432"/>
      <c r="CN49" s="432"/>
      <c r="CO49" s="432"/>
      <c r="CP49" s="432"/>
      <c r="CQ49" s="320"/>
      <c r="CR49" s="320"/>
    </row>
    <row r="50" spans="1:96" s="37" customFormat="1" ht="37.5" customHeight="1" x14ac:dyDescent="0.2">
      <c r="A50" s="533" t="str">
        <f>IF(B50&lt;&gt;"",設定!$C$4,"")</f>
        <v/>
      </c>
      <c r="B50" s="214" t="str">
        <f t="shared" si="3"/>
        <v/>
      </c>
      <c r="C50" s="373">
        <f t="shared" si="4"/>
        <v>38</v>
      </c>
      <c r="D50" s="342"/>
      <c r="E50" s="342"/>
      <c r="F50" s="343"/>
      <c r="G50" s="344"/>
      <c r="H50" s="345"/>
      <c r="I50" s="346"/>
      <c r="J50" s="347" t="str">
        <f>IFERROR(IF(I50="","",VLOOKUP(I50,国・地域!A:C,2,FALSE)),"正しい番号を入力してください")</f>
        <v/>
      </c>
      <c r="K50" s="348" t="str">
        <f>IFERROR(IF(I50="","",VLOOKUP(I50,国・地域!A:C,3,FALSE)),"正しい番号を入力してください")</f>
        <v/>
      </c>
      <c r="L50" s="325"/>
      <c r="M50" s="349"/>
      <c r="N50" s="350"/>
      <c r="O50" s="350"/>
      <c r="P50" s="350"/>
      <c r="Q50" s="350"/>
      <c r="R50" s="350"/>
      <c r="S50" s="350"/>
      <c r="T50" s="350"/>
      <c r="U50" s="351"/>
      <c r="V50" s="352"/>
      <c r="W50" s="1061"/>
      <c r="X50" s="1062"/>
      <c r="Y50" s="1070"/>
      <c r="Z50" s="1071"/>
      <c r="AA50" s="1072"/>
      <c r="AB50" s="1073"/>
      <c r="AC50" s="1072"/>
      <c r="AD50" s="1071"/>
      <c r="AE50" s="1074"/>
      <c r="AF50" s="1073"/>
      <c r="AG50" s="1072"/>
      <c r="AH50" s="1071"/>
      <c r="AI50" s="1074"/>
      <c r="AJ50" s="1073"/>
      <c r="AK50" s="1072"/>
      <c r="AL50" s="1071"/>
      <c r="AM50" s="342"/>
      <c r="AN50" s="344"/>
      <c r="AO50" s="325"/>
      <c r="AP50" s="342"/>
      <c r="AQ50" s="344"/>
      <c r="AR50" s="353"/>
      <c r="AS50" s="354"/>
      <c r="AT50" s="342"/>
      <c r="AU50" s="344"/>
      <c r="AV50" s="353"/>
      <c r="AW50" s="355"/>
      <c r="AX50" s="94" t="str">
        <f t="shared" si="5"/>
        <v/>
      </c>
      <c r="AY50" s="94" t="str">
        <f t="shared" si="6"/>
        <v/>
      </c>
      <c r="AZ50" s="433"/>
      <c r="BA50" s="414">
        <f t="shared" si="7"/>
        <v>0</v>
      </c>
      <c r="BB50" s="414">
        <f t="shared" si="8"/>
        <v>0</v>
      </c>
      <c r="BC50" s="414">
        <f t="shared" si="9"/>
        <v>0</v>
      </c>
      <c r="BD50" s="414">
        <f t="shared" si="10"/>
        <v>0</v>
      </c>
      <c r="BE50" s="414">
        <f t="shared" si="11"/>
        <v>0</v>
      </c>
      <c r="BF50" s="414">
        <f t="shared" si="12"/>
        <v>0</v>
      </c>
      <c r="BG50" s="414">
        <f t="shared" si="13"/>
        <v>0</v>
      </c>
      <c r="BH50" s="414">
        <f t="shared" si="14"/>
        <v>0</v>
      </c>
      <c r="BI50" s="414">
        <f t="shared" si="15"/>
        <v>0</v>
      </c>
      <c r="BJ50" s="414">
        <f t="shared" si="16"/>
        <v>0</v>
      </c>
      <c r="BK50" s="414">
        <f t="shared" si="17"/>
        <v>0</v>
      </c>
      <c r="BL50" s="414">
        <f t="shared" si="18"/>
        <v>0</v>
      </c>
      <c r="BM50" s="414">
        <f t="shared" si="19"/>
        <v>0</v>
      </c>
      <c r="BN50" s="414"/>
      <c r="BO50" s="414">
        <f t="shared" si="20"/>
        <v>0</v>
      </c>
      <c r="BP50" s="414">
        <f t="shared" si="21"/>
        <v>0</v>
      </c>
      <c r="BQ50" s="414">
        <f t="shared" si="22"/>
        <v>0</v>
      </c>
      <c r="BR50" s="414">
        <f t="shared" si="23"/>
        <v>0</v>
      </c>
      <c r="BS50" s="414">
        <f t="shared" si="24"/>
        <v>0</v>
      </c>
      <c r="BT50" s="414">
        <f t="shared" si="25"/>
        <v>0</v>
      </c>
      <c r="BU50" s="414">
        <f t="shared" si="26"/>
        <v>0</v>
      </c>
      <c r="BV50" s="721"/>
      <c r="BW50" s="72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32"/>
      <c r="CL50" s="432"/>
      <c r="CM50" s="432"/>
      <c r="CN50" s="432"/>
      <c r="CO50" s="432"/>
      <c r="CP50" s="432"/>
      <c r="CQ50" s="320"/>
      <c r="CR50" s="320"/>
    </row>
    <row r="51" spans="1:96" s="37" customFormat="1" ht="37.5" customHeight="1" x14ac:dyDescent="0.2">
      <c r="A51" s="533" t="str">
        <f>IF(B51&lt;&gt;"",設定!$C$4,"")</f>
        <v/>
      </c>
      <c r="B51" s="214" t="str">
        <f t="shared" si="3"/>
        <v/>
      </c>
      <c r="C51" s="373">
        <f t="shared" si="4"/>
        <v>39</v>
      </c>
      <c r="D51" s="342"/>
      <c r="E51" s="342"/>
      <c r="F51" s="343"/>
      <c r="G51" s="344"/>
      <c r="H51" s="345"/>
      <c r="I51" s="346"/>
      <c r="J51" s="347" t="str">
        <f>IFERROR(IF(I51="","",VLOOKUP(I51,国・地域!A:C,2,FALSE)),"正しい番号を入力してください")</f>
        <v/>
      </c>
      <c r="K51" s="348" t="str">
        <f>IFERROR(IF(I51="","",VLOOKUP(I51,国・地域!A:C,3,FALSE)),"正しい番号を入力してください")</f>
        <v/>
      </c>
      <c r="L51" s="325"/>
      <c r="M51" s="349"/>
      <c r="N51" s="350"/>
      <c r="O51" s="350"/>
      <c r="P51" s="350"/>
      <c r="Q51" s="350"/>
      <c r="R51" s="350"/>
      <c r="S51" s="350"/>
      <c r="T51" s="350"/>
      <c r="U51" s="351"/>
      <c r="V51" s="352"/>
      <c r="W51" s="1061"/>
      <c r="X51" s="1062"/>
      <c r="Y51" s="1070"/>
      <c r="Z51" s="1071"/>
      <c r="AA51" s="1072"/>
      <c r="AB51" s="1073"/>
      <c r="AC51" s="1072"/>
      <c r="AD51" s="1071"/>
      <c r="AE51" s="1074"/>
      <c r="AF51" s="1073"/>
      <c r="AG51" s="1072"/>
      <c r="AH51" s="1071"/>
      <c r="AI51" s="1074"/>
      <c r="AJ51" s="1073"/>
      <c r="AK51" s="1072"/>
      <c r="AL51" s="1071"/>
      <c r="AM51" s="342"/>
      <c r="AN51" s="344"/>
      <c r="AO51" s="325"/>
      <c r="AP51" s="342"/>
      <c r="AQ51" s="344"/>
      <c r="AR51" s="353"/>
      <c r="AS51" s="354"/>
      <c r="AT51" s="342"/>
      <c r="AU51" s="344"/>
      <c r="AV51" s="353"/>
      <c r="AW51" s="355"/>
      <c r="AX51" s="94" t="str">
        <f t="shared" si="5"/>
        <v/>
      </c>
      <c r="AY51" s="94" t="str">
        <f t="shared" si="6"/>
        <v/>
      </c>
      <c r="AZ51" s="433"/>
      <c r="BA51" s="414">
        <f t="shared" si="7"/>
        <v>0</v>
      </c>
      <c r="BB51" s="414">
        <f t="shared" si="8"/>
        <v>0</v>
      </c>
      <c r="BC51" s="414">
        <f t="shared" si="9"/>
        <v>0</v>
      </c>
      <c r="BD51" s="414">
        <f t="shared" si="10"/>
        <v>0</v>
      </c>
      <c r="BE51" s="414">
        <f t="shared" si="11"/>
        <v>0</v>
      </c>
      <c r="BF51" s="414">
        <f t="shared" si="12"/>
        <v>0</v>
      </c>
      <c r="BG51" s="414">
        <f t="shared" si="13"/>
        <v>0</v>
      </c>
      <c r="BH51" s="414">
        <f t="shared" si="14"/>
        <v>0</v>
      </c>
      <c r="BI51" s="414">
        <f t="shared" si="15"/>
        <v>0</v>
      </c>
      <c r="BJ51" s="414">
        <f t="shared" si="16"/>
        <v>0</v>
      </c>
      <c r="BK51" s="414">
        <f t="shared" si="17"/>
        <v>0</v>
      </c>
      <c r="BL51" s="414">
        <f t="shared" si="18"/>
        <v>0</v>
      </c>
      <c r="BM51" s="414">
        <f t="shared" si="19"/>
        <v>0</v>
      </c>
      <c r="BN51" s="414"/>
      <c r="BO51" s="414">
        <f t="shared" si="20"/>
        <v>0</v>
      </c>
      <c r="BP51" s="414">
        <f t="shared" si="21"/>
        <v>0</v>
      </c>
      <c r="BQ51" s="414">
        <f t="shared" si="22"/>
        <v>0</v>
      </c>
      <c r="BR51" s="414">
        <f t="shared" si="23"/>
        <v>0</v>
      </c>
      <c r="BS51" s="414">
        <f t="shared" si="24"/>
        <v>0</v>
      </c>
      <c r="BT51" s="414">
        <f t="shared" si="25"/>
        <v>0</v>
      </c>
      <c r="BU51" s="414">
        <f t="shared" si="26"/>
        <v>0</v>
      </c>
      <c r="BV51" s="721"/>
      <c r="BW51" s="72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32"/>
      <c r="CL51" s="432"/>
      <c r="CM51" s="432"/>
      <c r="CN51" s="432"/>
      <c r="CO51" s="432"/>
      <c r="CP51" s="432"/>
      <c r="CQ51" s="320"/>
      <c r="CR51" s="320"/>
    </row>
    <row r="52" spans="1:96" s="37" customFormat="1" ht="37.5" customHeight="1" x14ac:dyDescent="0.2">
      <c r="A52" s="533" t="str">
        <f>IF(B52&lt;&gt;"",設定!$C$4,"")</f>
        <v/>
      </c>
      <c r="B52" s="214" t="str">
        <f t="shared" si="3"/>
        <v/>
      </c>
      <c r="C52" s="373">
        <f t="shared" si="4"/>
        <v>40</v>
      </c>
      <c r="D52" s="342"/>
      <c r="E52" s="342"/>
      <c r="F52" s="343"/>
      <c r="G52" s="344"/>
      <c r="H52" s="345"/>
      <c r="I52" s="346"/>
      <c r="J52" s="347" t="str">
        <f>IFERROR(IF(I52="","",VLOOKUP(I52,国・地域!A:C,2,FALSE)),"正しい番号を入力してください")</f>
        <v/>
      </c>
      <c r="K52" s="348" t="str">
        <f>IFERROR(IF(I52="","",VLOOKUP(I52,国・地域!A:C,3,FALSE)),"正しい番号を入力してください")</f>
        <v/>
      </c>
      <c r="L52" s="325"/>
      <c r="M52" s="349"/>
      <c r="N52" s="350"/>
      <c r="O52" s="350"/>
      <c r="P52" s="350"/>
      <c r="Q52" s="350"/>
      <c r="R52" s="350"/>
      <c r="S52" s="350"/>
      <c r="T52" s="350"/>
      <c r="U52" s="351"/>
      <c r="V52" s="352"/>
      <c r="W52" s="1061"/>
      <c r="X52" s="1062"/>
      <c r="Y52" s="1070"/>
      <c r="Z52" s="1071"/>
      <c r="AA52" s="1072"/>
      <c r="AB52" s="1073"/>
      <c r="AC52" s="1072"/>
      <c r="AD52" s="1071"/>
      <c r="AE52" s="1074"/>
      <c r="AF52" s="1073"/>
      <c r="AG52" s="1072"/>
      <c r="AH52" s="1071"/>
      <c r="AI52" s="1074"/>
      <c r="AJ52" s="1073"/>
      <c r="AK52" s="1072"/>
      <c r="AL52" s="1071"/>
      <c r="AM52" s="342"/>
      <c r="AN52" s="344"/>
      <c r="AO52" s="325"/>
      <c r="AP52" s="342"/>
      <c r="AQ52" s="344"/>
      <c r="AR52" s="353"/>
      <c r="AS52" s="354"/>
      <c r="AT52" s="342"/>
      <c r="AU52" s="344"/>
      <c r="AV52" s="353"/>
      <c r="AW52" s="355"/>
      <c r="AX52" s="94" t="str">
        <f t="shared" si="5"/>
        <v/>
      </c>
      <c r="AY52" s="94" t="str">
        <f t="shared" si="6"/>
        <v/>
      </c>
      <c r="AZ52" s="433"/>
      <c r="BA52" s="414">
        <f t="shared" si="7"/>
        <v>0</v>
      </c>
      <c r="BB52" s="414">
        <f t="shared" si="8"/>
        <v>0</v>
      </c>
      <c r="BC52" s="414">
        <f t="shared" si="9"/>
        <v>0</v>
      </c>
      <c r="BD52" s="414">
        <f t="shared" si="10"/>
        <v>0</v>
      </c>
      <c r="BE52" s="414">
        <f t="shared" si="11"/>
        <v>0</v>
      </c>
      <c r="BF52" s="414">
        <f t="shared" si="12"/>
        <v>0</v>
      </c>
      <c r="BG52" s="414">
        <f t="shared" si="13"/>
        <v>0</v>
      </c>
      <c r="BH52" s="414">
        <f t="shared" si="14"/>
        <v>0</v>
      </c>
      <c r="BI52" s="414">
        <f t="shared" si="15"/>
        <v>0</v>
      </c>
      <c r="BJ52" s="414">
        <f t="shared" si="16"/>
        <v>0</v>
      </c>
      <c r="BK52" s="414">
        <f t="shared" si="17"/>
        <v>0</v>
      </c>
      <c r="BL52" s="414">
        <f t="shared" si="18"/>
        <v>0</v>
      </c>
      <c r="BM52" s="414">
        <f t="shared" si="19"/>
        <v>0</v>
      </c>
      <c r="BN52" s="414"/>
      <c r="BO52" s="414">
        <f t="shared" si="20"/>
        <v>0</v>
      </c>
      <c r="BP52" s="414">
        <f t="shared" si="21"/>
        <v>0</v>
      </c>
      <c r="BQ52" s="414">
        <f t="shared" si="22"/>
        <v>0</v>
      </c>
      <c r="BR52" s="414">
        <f t="shared" si="23"/>
        <v>0</v>
      </c>
      <c r="BS52" s="414">
        <f t="shared" si="24"/>
        <v>0</v>
      </c>
      <c r="BT52" s="414">
        <f t="shared" si="25"/>
        <v>0</v>
      </c>
      <c r="BU52" s="414">
        <f t="shared" si="26"/>
        <v>0</v>
      </c>
      <c r="BV52" s="721"/>
      <c r="BW52" s="72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32"/>
      <c r="CL52" s="432"/>
      <c r="CM52" s="432"/>
      <c r="CN52" s="432"/>
      <c r="CO52" s="432"/>
      <c r="CP52" s="432"/>
      <c r="CQ52" s="320"/>
      <c r="CR52" s="320"/>
    </row>
    <row r="53" spans="1:96" s="37" customFormat="1" ht="37.5" customHeight="1" x14ac:dyDescent="0.2">
      <c r="A53" s="574" t="str">
        <f>IF(B53&lt;&gt;"",設定!$C$4,"")</f>
        <v/>
      </c>
      <c r="B53" s="215" t="str">
        <f t="shared" si="3"/>
        <v/>
      </c>
      <c r="C53" s="374">
        <f t="shared" si="4"/>
        <v>41</v>
      </c>
      <c r="D53" s="356"/>
      <c r="E53" s="356"/>
      <c r="F53" s="357"/>
      <c r="G53" s="358"/>
      <c r="H53" s="359"/>
      <c r="I53" s="360"/>
      <c r="J53" s="361" t="str">
        <f>IFERROR(IF(I53="","",VLOOKUP(I53,国・地域!A:C,2,FALSE)),"正しい番号を入力してください")</f>
        <v/>
      </c>
      <c r="K53" s="362" t="str">
        <f>IFERROR(IF(I53="","",VLOOKUP(I53,国・地域!A:C,3,FALSE)),"正しい番号を入力してください")</f>
        <v/>
      </c>
      <c r="L53" s="326"/>
      <c r="M53" s="363"/>
      <c r="N53" s="364"/>
      <c r="O53" s="364"/>
      <c r="P53" s="364"/>
      <c r="Q53" s="364"/>
      <c r="R53" s="364"/>
      <c r="S53" s="364"/>
      <c r="T53" s="364"/>
      <c r="U53" s="365"/>
      <c r="V53" s="366"/>
      <c r="W53" s="1063"/>
      <c r="X53" s="1064"/>
      <c r="Y53" s="1075"/>
      <c r="Z53" s="1076"/>
      <c r="AA53" s="1077"/>
      <c r="AB53" s="1078"/>
      <c r="AC53" s="1077"/>
      <c r="AD53" s="1076"/>
      <c r="AE53" s="1079"/>
      <c r="AF53" s="1078"/>
      <c r="AG53" s="1077"/>
      <c r="AH53" s="1076"/>
      <c r="AI53" s="1079"/>
      <c r="AJ53" s="1078"/>
      <c r="AK53" s="1077"/>
      <c r="AL53" s="1076"/>
      <c r="AM53" s="356"/>
      <c r="AN53" s="358"/>
      <c r="AO53" s="326"/>
      <c r="AP53" s="356"/>
      <c r="AQ53" s="358"/>
      <c r="AR53" s="367"/>
      <c r="AS53" s="368"/>
      <c r="AT53" s="356"/>
      <c r="AU53" s="358"/>
      <c r="AV53" s="367"/>
      <c r="AW53" s="369"/>
      <c r="AX53" s="94" t="str">
        <f t="shared" si="5"/>
        <v/>
      </c>
      <c r="AY53" s="94" t="str">
        <f t="shared" si="6"/>
        <v/>
      </c>
      <c r="AZ53" s="433"/>
      <c r="BA53" s="414">
        <f t="shared" si="7"/>
        <v>0</v>
      </c>
      <c r="BB53" s="414">
        <f t="shared" si="8"/>
        <v>0</v>
      </c>
      <c r="BC53" s="414">
        <f t="shared" si="9"/>
        <v>0</v>
      </c>
      <c r="BD53" s="414">
        <f t="shared" si="10"/>
        <v>0</v>
      </c>
      <c r="BE53" s="414">
        <f t="shared" si="11"/>
        <v>0</v>
      </c>
      <c r="BF53" s="414">
        <f t="shared" si="12"/>
        <v>0</v>
      </c>
      <c r="BG53" s="414">
        <f t="shared" si="13"/>
        <v>0</v>
      </c>
      <c r="BH53" s="414">
        <f t="shared" si="14"/>
        <v>0</v>
      </c>
      <c r="BI53" s="414">
        <f t="shared" si="15"/>
        <v>0</v>
      </c>
      <c r="BJ53" s="414">
        <f t="shared" si="16"/>
        <v>0</v>
      </c>
      <c r="BK53" s="414">
        <f t="shared" si="17"/>
        <v>0</v>
      </c>
      <c r="BL53" s="414">
        <f t="shared" si="18"/>
        <v>0</v>
      </c>
      <c r="BM53" s="414">
        <f t="shared" si="19"/>
        <v>0</v>
      </c>
      <c r="BN53" s="414"/>
      <c r="BO53" s="414">
        <f t="shared" si="20"/>
        <v>0</v>
      </c>
      <c r="BP53" s="414">
        <f t="shared" si="21"/>
        <v>0</v>
      </c>
      <c r="BQ53" s="414">
        <f t="shared" si="22"/>
        <v>0</v>
      </c>
      <c r="BR53" s="414">
        <f t="shared" si="23"/>
        <v>0</v>
      </c>
      <c r="BS53" s="414">
        <f t="shared" si="24"/>
        <v>0</v>
      </c>
      <c r="BT53" s="414">
        <f t="shared" si="25"/>
        <v>0</v>
      </c>
      <c r="BU53" s="414">
        <f t="shared" si="26"/>
        <v>0</v>
      </c>
      <c r="BV53" s="721"/>
      <c r="BW53" s="72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32"/>
      <c r="CL53" s="432"/>
      <c r="CM53" s="432"/>
      <c r="CN53" s="432"/>
      <c r="CO53" s="432"/>
      <c r="CP53" s="432"/>
      <c r="CQ53" s="320"/>
      <c r="CR53" s="320"/>
    </row>
    <row r="54" spans="1:96" s="37" customFormat="1" ht="37.5" customHeight="1" x14ac:dyDescent="0.2">
      <c r="A54" s="575" t="str">
        <f>IF(B54&lt;&gt;"",設定!$C$4,"")</f>
        <v/>
      </c>
      <c r="B54" s="567" t="str">
        <f t="shared" si="3"/>
        <v/>
      </c>
      <c r="C54" s="322">
        <f t="shared" si="4"/>
        <v>42</v>
      </c>
      <c r="D54" s="328"/>
      <c r="E54" s="328"/>
      <c r="F54" s="329"/>
      <c r="G54" s="330"/>
      <c r="H54" s="331"/>
      <c r="I54" s="332"/>
      <c r="J54" s="333" t="str">
        <f>IFERROR(IF(I54="","",VLOOKUP(I54,国・地域!A:C,2,FALSE)),"正しい番号を入力してください")</f>
        <v/>
      </c>
      <c r="K54" s="334" t="str">
        <f>IFERROR(IF(I54="","",VLOOKUP(I54,国・地域!A:C,3,FALSE)),"正しい番号を入力してください")</f>
        <v/>
      </c>
      <c r="L54" s="327"/>
      <c r="M54" s="335"/>
      <c r="N54" s="336"/>
      <c r="O54" s="336"/>
      <c r="P54" s="336"/>
      <c r="Q54" s="336"/>
      <c r="R54" s="336"/>
      <c r="S54" s="336"/>
      <c r="T54" s="336"/>
      <c r="U54" s="337"/>
      <c r="V54" s="338"/>
      <c r="W54" s="1059"/>
      <c r="X54" s="1060"/>
      <c r="Y54" s="1065"/>
      <c r="Z54" s="1066"/>
      <c r="AA54" s="1067"/>
      <c r="AB54" s="1068"/>
      <c r="AC54" s="1067"/>
      <c r="AD54" s="1066"/>
      <c r="AE54" s="1069"/>
      <c r="AF54" s="1068"/>
      <c r="AG54" s="1067"/>
      <c r="AH54" s="1066"/>
      <c r="AI54" s="1069"/>
      <c r="AJ54" s="1068"/>
      <c r="AK54" s="1067"/>
      <c r="AL54" s="1066"/>
      <c r="AM54" s="328"/>
      <c r="AN54" s="330"/>
      <c r="AO54" s="327"/>
      <c r="AP54" s="328"/>
      <c r="AQ54" s="330"/>
      <c r="AR54" s="339"/>
      <c r="AS54" s="340"/>
      <c r="AT54" s="328"/>
      <c r="AU54" s="330"/>
      <c r="AV54" s="339"/>
      <c r="AW54" s="341"/>
      <c r="AX54" s="94" t="str">
        <f t="shared" si="5"/>
        <v/>
      </c>
      <c r="AY54" s="94" t="str">
        <f t="shared" si="6"/>
        <v/>
      </c>
      <c r="AZ54" s="433"/>
      <c r="BA54" s="414">
        <f t="shared" si="7"/>
        <v>0</v>
      </c>
      <c r="BB54" s="414">
        <f t="shared" si="8"/>
        <v>0</v>
      </c>
      <c r="BC54" s="414">
        <f t="shared" si="9"/>
        <v>0</v>
      </c>
      <c r="BD54" s="414">
        <f t="shared" si="10"/>
        <v>0</v>
      </c>
      <c r="BE54" s="414">
        <f t="shared" si="11"/>
        <v>0</v>
      </c>
      <c r="BF54" s="414">
        <f t="shared" si="12"/>
        <v>0</v>
      </c>
      <c r="BG54" s="414">
        <f t="shared" si="13"/>
        <v>0</v>
      </c>
      <c r="BH54" s="414">
        <f t="shared" si="14"/>
        <v>0</v>
      </c>
      <c r="BI54" s="414">
        <f t="shared" si="15"/>
        <v>0</v>
      </c>
      <c r="BJ54" s="414">
        <f t="shared" si="16"/>
        <v>0</v>
      </c>
      <c r="BK54" s="414">
        <f t="shared" si="17"/>
        <v>0</v>
      </c>
      <c r="BL54" s="414">
        <f t="shared" si="18"/>
        <v>0</v>
      </c>
      <c r="BM54" s="414">
        <f t="shared" si="19"/>
        <v>0</v>
      </c>
      <c r="BN54" s="414"/>
      <c r="BO54" s="414">
        <f t="shared" si="20"/>
        <v>0</v>
      </c>
      <c r="BP54" s="414">
        <f t="shared" si="21"/>
        <v>0</v>
      </c>
      <c r="BQ54" s="414">
        <f t="shared" si="22"/>
        <v>0</v>
      </c>
      <c r="BR54" s="414">
        <f t="shared" si="23"/>
        <v>0</v>
      </c>
      <c r="BS54" s="414">
        <f t="shared" si="24"/>
        <v>0</v>
      </c>
      <c r="BT54" s="414">
        <f t="shared" si="25"/>
        <v>0</v>
      </c>
      <c r="BU54" s="414">
        <f t="shared" si="26"/>
        <v>0</v>
      </c>
      <c r="BV54" s="721"/>
      <c r="BW54" s="72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32"/>
      <c r="CL54" s="432"/>
      <c r="CM54" s="432"/>
      <c r="CN54" s="432"/>
      <c r="CO54" s="432"/>
      <c r="CP54" s="432"/>
      <c r="CQ54" s="320"/>
      <c r="CR54" s="320"/>
    </row>
    <row r="55" spans="1:96" s="37" customFormat="1" ht="37.5" customHeight="1" x14ac:dyDescent="0.2">
      <c r="A55" s="533" t="str">
        <f>IF(B55&lt;&gt;"",設定!$C$4,"")</f>
        <v/>
      </c>
      <c r="B55" s="214" t="str">
        <f t="shared" si="3"/>
        <v/>
      </c>
      <c r="C55" s="373">
        <f t="shared" si="4"/>
        <v>43</v>
      </c>
      <c r="D55" s="342"/>
      <c r="E55" s="342"/>
      <c r="F55" s="343"/>
      <c r="G55" s="344"/>
      <c r="H55" s="345"/>
      <c r="I55" s="346"/>
      <c r="J55" s="347" t="str">
        <f>IFERROR(IF(I55="","",VLOOKUP(I55,国・地域!A:C,2,FALSE)),"正しい番号を入力してください")</f>
        <v/>
      </c>
      <c r="K55" s="348" t="str">
        <f>IFERROR(IF(I55="","",VLOOKUP(I55,国・地域!A:C,3,FALSE)),"正しい番号を入力してください")</f>
        <v/>
      </c>
      <c r="L55" s="325"/>
      <c r="M55" s="349"/>
      <c r="N55" s="350"/>
      <c r="O55" s="350"/>
      <c r="P55" s="350"/>
      <c r="Q55" s="350"/>
      <c r="R55" s="350"/>
      <c r="S55" s="350"/>
      <c r="T55" s="350"/>
      <c r="U55" s="351"/>
      <c r="V55" s="352"/>
      <c r="W55" s="1061"/>
      <c r="X55" s="1062"/>
      <c r="Y55" s="1070"/>
      <c r="Z55" s="1071"/>
      <c r="AA55" s="1072"/>
      <c r="AB55" s="1073"/>
      <c r="AC55" s="1072"/>
      <c r="AD55" s="1071"/>
      <c r="AE55" s="1074"/>
      <c r="AF55" s="1073"/>
      <c r="AG55" s="1072"/>
      <c r="AH55" s="1071"/>
      <c r="AI55" s="1074"/>
      <c r="AJ55" s="1073"/>
      <c r="AK55" s="1072"/>
      <c r="AL55" s="1071"/>
      <c r="AM55" s="342"/>
      <c r="AN55" s="344"/>
      <c r="AO55" s="325"/>
      <c r="AP55" s="342"/>
      <c r="AQ55" s="344"/>
      <c r="AR55" s="353"/>
      <c r="AS55" s="354"/>
      <c r="AT55" s="342"/>
      <c r="AU55" s="344"/>
      <c r="AV55" s="353"/>
      <c r="AW55" s="355"/>
      <c r="AX55" s="94" t="str">
        <f t="shared" si="5"/>
        <v/>
      </c>
      <c r="AY55" s="94" t="str">
        <f t="shared" si="6"/>
        <v/>
      </c>
      <c r="AZ55" s="433"/>
      <c r="BA55" s="414">
        <f t="shared" si="7"/>
        <v>0</v>
      </c>
      <c r="BB55" s="414">
        <f t="shared" si="8"/>
        <v>0</v>
      </c>
      <c r="BC55" s="414">
        <f t="shared" si="9"/>
        <v>0</v>
      </c>
      <c r="BD55" s="414">
        <f t="shared" si="10"/>
        <v>0</v>
      </c>
      <c r="BE55" s="414">
        <f t="shared" si="11"/>
        <v>0</v>
      </c>
      <c r="BF55" s="414">
        <f t="shared" si="12"/>
        <v>0</v>
      </c>
      <c r="BG55" s="414">
        <f t="shared" si="13"/>
        <v>0</v>
      </c>
      <c r="BH55" s="414">
        <f t="shared" si="14"/>
        <v>0</v>
      </c>
      <c r="BI55" s="414">
        <f t="shared" si="15"/>
        <v>0</v>
      </c>
      <c r="BJ55" s="414">
        <f t="shared" si="16"/>
        <v>0</v>
      </c>
      <c r="BK55" s="414">
        <f t="shared" si="17"/>
        <v>0</v>
      </c>
      <c r="BL55" s="414">
        <f t="shared" si="18"/>
        <v>0</v>
      </c>
      <c r="BM55" s="414">
        <f t="shared" si="19"/>
        <v>0</v>
      </c>
      <c r="BN55" s="414"/>
      <c r="BO55" s="414">
        <f t="shared" si="20"/>
        <v>0</v>
      </c>
      <c r="BP55" s="414">
        <f t="shared" si="21"/>
        <v>0</v>
      </c>
      <c r="BQ55" s="414">
        <f t="shared" si="22"/>
        <v>0</v>
      </c>
      <c r="BR55" s="414">
        <f t="shared" si="23"/>
        <v>0</v>
      </c>
      <c r="BS55" s="414">
        <f t="shared" si="24"/>
        <v>0</v>
      </c>
      <c r="BT55" s="414">
        <f t="shared" si="25"/>
        <v>0</v>
      </c>
      <c r="BU55" s="414">
        <f t="shared" si="26"/>
        <v>0</v>
      </c>
      <c r="BV55" s="721"/>
      <c r="BW55" s="72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32"/>
      <c r="CL55" s="432"/>
      <c r="CM55" s="432"/>
      <c r="CN55" s="432"/>
      <c r="CO55" s="432"/>
      <c r="CP55" s="432"/>
      <c r="CQ55" s="320"/>
      <c r="CR55" s="320"/>
    </row>
    <row r="56" spans="1:96" s="37" customFormat="1" ht="37.5" customHeight="1" x14ac:dyDescent="0.2">
      <c r="A56" s="533" t="str">
        <f>IF(B56&lt;&gt;"",設定!$C$4,"")</f>
        <v/>
      </c>
      <c r="B56" s="214" t="str">
        <f t="shared" si="3"/>
        <v/>
      </c>
      <c r="C56" s="373">
        <f t="shared" si="4"/>
        <v>44</v>
      </c>
      <c r="D56" s="342"/>
      <c r="E56" s="342"/>
      <c r="F56" s="343"/>
      <c r="G56" s="344"/>
      <c r="H56" s="345"/>
      <c r="I56" s="346"/>
      <c r="J56" s="347" t="str">
        <f>IFERROR(IF(I56="","",VLOOKUP(I56,国・地域!A:C,2,FALSE)),"正しい番号を入力してください")</f>
        <v/>
      </c>
      <c r="K56" s="348" t="str">
        <f>IFERROR(IF(I56="","",VLOOKUP(I56,国・地域!A:C,3,FALSE)),"正しい番号を入力してください")</f>
        <v/>
      </c>
      <c r="L56" s="325"/>
      <c r="M56" s="349"/>
      <c r="N56" s="350"/>
      <c r="O56" s="350"/>
      <c r="P56" s="350"/>
      <c r="Q56" s="350"/>
      <c r="R56" s="350"/>
      <c r="S56" s="350"/>
      <c r="T56" s="350"/>
      <c r="U56" s="351"/>
      <c r="V56" s="352"/>
      <c r="W56" s="1061"/>
      <c r="X56" s="1062"/>
      <c r="Y56" s="1070"/>
      <c r="Z56" s="1071"/>
      <c r="AA56" s="1072"/>
      <c r="AB56" s="1073"/>
      <c r="AC56" s="1072"/>
      <c r="AD56" s="1071"/>
      <c r="AE56" s="1074"/>
      <c r="AF56" s="1073"/>
      <c r="AG56" s="1072"/>
      <c r="AH56" s="1071"/>
      <c r="AI56" s="1074"/>
      <c r="AJ56" s="1073"/>
      <c r="AK56" s="1072"/>
      <c r="AL56" s="1071"/>
      <c r="AM56" s="342"/>
      <c r="AN56" s="344"/>
      <c r="AO56" s="325"/>
      <c r="AP56" s="342"/>
      <c r="AQ56" s="344"/>
      <c r="AR56" s="353"/>
      <c r="AS56" s="354"/>
      <c r="AT56" s="342"/>
      <c r="AU56" s="344"/>
      <c r="AV56" s="353"/>
      <c r="AW56" s="355"/>
      <c r="AX56" s="94" t="str">
        <f t="shared" si="5"/>
        <v/>
      </c>
      <c r="AY56" s="94" t="str">
        <f t="shared" si="6"/>
        <v/>
      </c>
      <c r="AZ56" s="433"/>
      <c r="BA56" s="414">
        <f t="shared" si="7"/>
        <v>0</v>
      </c>
      <c r="BB56" s="414">
        <f t="shared" si="8"/>
        <v>0</v>
      </c>
      <c r="BC56" s="414">
        <f t="shared" si="9"/>
        <v>0</v>
      </c>
      <c r="BD56" s="414">
        <f t="shared" si="10"/>
        <v>0</v>
      </c>
      <c r="BE56" s="414">
        <f t="shared" si="11"/>
        <v>0</v>
      </c>
      <c r="BF56" s="414">
        <f t="shared" si="12"/>
        <v>0</v>
      </c>
      <c r="BG56" s="414">
        <f t="shared" si="13"/>
        <v>0</v>
      </c>
      <c r="BH56" s="414">
        <f t="shared" si="14"/>
        <v>0</v>
      </c>
      <c r="BI56" s="414">
        <f t="shared" si="15"/>
        <v>0</v>
      </c>
      <c r="BJ56" s="414">
        <f t="shared" si="16"/>
        <v>0</v>
      </c>
      <c r="BK56" s="414">
        <f t="shared" si="17"/>
        <v>0</v>
      </c>
      <c r="BL56" s="414">
        <f t="shared" si="18"/>
        <v>0</v>
      </c>
      <c r="BM56" s="414">
        <f t="shared" si="19"/>
        <v>0</v>
      </c>
      <c r="BN56" s="414"/>
      <c r="BO56" s="414">
        <f t="shared" si="20"/>
        <v>0</v>
      </c>
      <c r="BP56" s="414">
        <f t="shared" si="21"/>
        <v>0</v>
      </c>
      <c r="BQ56" s="414">
        <f t="shared" si="22"/>
        <v>0</v>
      </c>
      <c r="BR56" s="414">
        <f t="shared" si="23"/>
        <v>0</v>
      </c>
      <c r="BS56" s="414">
        <f t="shared" si="24"/>
        <v>0</v>
      </c>
      <c r="BT56" s="414">
        <f t="shared" si="25"/>
        <v>0</v>
      </c>
      <c r="BU56" s="414">
        <f t="shared" si="26"/>
        <v>0</v>
      </c>
      <c r="BV56" s="721"/>
      <c r="BW56" s="72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32"/>
      <c r="CL56" s="432"/>
      <c r="CM56" s="432"/>
      <c r="CN56" s="432"/>
      <c r="CO56" s="432"/>
      <c r="CP56" s="432"/>
      <c r="CQ56" s="320"/>
      <c r="CR56" s="320"/>
    </row>
    <row r="57" spans="1:96" s="37" customFormat="1" ht="37.5" customHeight="1" x14ac:dyDescent="0.2">
      <c r="A57" s="533" t="str">
        <f>IF(B57&lt;&gt;"",設定!$C$4,"")</f>
        <v/>
      </c>
      <c r="B57" s="214" t="str">
        <f t="shared" si="3"/>
        <v/>
      </c>
      <c r="C57" s="373">
        <f t="shared" si="4"/>
        <v>45</v>
      </c>
      <c r="D57" s="342"/>
      <c r="E57" s="342"/>
      <c r="F57" s="343"/>
      <c r="G57" s="344"/>
      <c r="H57" s="345"/>
      <c r="I57" s="346"/>
      <c r="J57" s="347" t="str">
        <f>IFERROR(IF(I57="","",VLOOKUP(I57,国・地域!A:C,2,FALSE)),"正しい番号を入力してください")</f>
        <v/>
      </c>
      <c r="K57" s="348" t="str">
        <f>IFERROR(IF(I57="","",VLOOKUP(I57,国・地域!A:C,3,FALSE)),"正しい番号を入力してください")</f>
        <v/>
      </c>
      <c r="L57" s="325"/>
      <c r="M57" s="349"/>
      <c r="N57" s="350"/>
      <c r="O57" s="350"/>
      <c r="P57" s="350"/>
      <c r="Q57" s="350"/>
      <c r="R57" s="350"/>
      <c r="S57" s="350"/>
      <c r="T57" s="350"/>
      <c r="U57" s="351"/>
      <c r="V57" s="352"/>
      <c r="W57" s="1061"/>
      <c r="X57" s="1062"/>
      <c r="Y57" s="1070"/>
      <c r="Z57" s="1071"/>
      <c r="AA57" s="1072"/>
      <c r="AB57" s="1073"/>
      <c r="AC57" s="1072"/>
      <c r="AD57" s="1071"/>
      <c r="AE57" s="1074"/>
      <c r="AF57" s="1073"/>
      <c r="AG57" s="1072"/>
      <c r="AH57" s="1071"/>
      <c r="AI57" s="1074"/>
      <c r="AJ57" s="1073"/>
      <c r="AK57" s="1072"/>
      <c r="AL57" s="1071"/>
      <c r="AM57" s="342"/>
      <c r="AN57" s="344"/>
      <c r="AO57" s="325"/>
      <c r="AP57" s="342"/>
      <c r="AQ57" s="344"/>
      <c r="AR57" s="353"/>
      <c r="AS57" s="354"/>
      <c r="AT57" s="342"/>
      <c r="AU57" s="344"/>
      <c r="AV57" s="353"/>
      <c r="AW57" s="355"/>
      <c r="AX57" s="94" t="str">
        <f t="shared" si="5"/>
        <v/>
      </c>
      <c r="AY57" s="94" t="str">
        <f t="shared" si="6"/>
        <v/>
      </c>
      <c r="AZ57" s="433"/>
      <c r="BA57" s="414">
        <f t="shared" si="7"/>
        <v>0</v>
      </c>
      <c r="BB57" s="414">
        <f t="shared" si="8"/>
        <v>0</v>
      </c>
      <c r="BC57" s="414">
        <f t="shared" si="9"/>
        <v>0</v>
      </c>
      <c r="BD57" s="414">
        <f t="shared" si="10"/>
        <v>0</v>
      </c>
      <c r="BE57" s="414">
        <f t="shared" si="11"/>
        <v>0</v>
      </c>
      <c r="BF57" s="414">
        <f t="shared" si="12"/>
        <v>0</v>
      </c>
      <c r="BG57" s="414">
        <f t="shared" si="13"/>
        <v>0</v>
      </c>
      <c r="BH57" s="414">
        <f t="shared" si="14"/>
        <v>0</v>
      </c>
      <c r="BI57" s="414">
        <f t="shared" si="15"/>
        <v>0</v>
      </c>
      <c r="BJ57" s="414">
        <f t="shared" si="16"/>
        <v>0</v>
      </c>
      <c r="BK57" s="414">
        <f t="shared" si="17"/>
        <v>0</v>
      </c>
      <c r="BL57" s="414">
        <f t="shared" si="18"/>
        <v>0</v>
      </c>
      <c r="BM57" s="414">
        <f t="shared" si="19"/>
        <v>0</v>
      </c>
      <c r="BN57" s="414"/>
      <c r="BO57" s="414">
        <f t="shared" si="20"/>
        <v>0</v>
      </c>
      <c r="BP57" s="414">
        <f t="shared" si="21"/>
        <v>0</v>
      </c>
      <c r="BQ57" s="414">
        <f t="shared" si="22"/>
        <v>0</v>
      </c>
      <c r="BR57" s="414">
        <f t="shared" si="23"/>
        <v>0</v>
      </c>
      <c r="BS57" s="414">
        <f t="shared" si="24"/>
        <v>0</v>
      </c>
      <c r="BT57" s="414">
        <f t="shared" si="25"/>
        <v>0</v>
      </c>
      <c r="BU57" s="414">
        <f t="shared" si="26"/>
        <v>0</v>
      </c>
      <c r="BV57" s="721"/>
      <c r="BW57" s="72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32"/>
      <c r="CL57" s="432"/>
      <c r="CM57" s="432"/>
      <c r="CN57" s="432"/>
      <c r="CO57" s="432"/>
      <c r="CP57" s="432"/>
      <c r="CQ57" s="320"/>
      <c r="CR57" s="320"/>
    </row>
    <row r="58" spans="1:96" s="37" customFormat="1" ht="37.5" customHeight="1" x14ac:dyDescent="0.2">
      <c r="A58" s="574" t="str">
        <f>IF(B58&lt;&gt;"",設定!$C$4,"")</f>
        <v/>
      </c>
      <c r="B58" s="215" t="str">
        <f t="shared" si="3"/>
        <v/>
      </c>
      <c r="C58" s="374">
        <f t="shared" si="4"/>
        <v>46</v>
      </c>
      <c r="D58" s="356"/>
      <c r="E58" s="356"/>
      <c r="F58" s="357"/>
      <c r="G58" s="358"/>
      <c r="H58" s="359"/>
      <c r="I58" s="360"/>
      <c r="J58" s="361" t="str">
        <f>IFERROR(IF(I58="","",VLOOKUP(I58,国・地域!A:C,2,FALSE)),"正しい番号を入力してください")</f>
        <v/>
      </c>
      <c r="K58" s="362" t="str">
        <f>IFERROR(IF(I58="","",VLOOKUP(I58,国・地域!A:C,3,FALSE)),"正しい番号を入力してください")</f>
        <v/>
      </c>
      <c r="L58" s="326"/>
      <c r="M58" s="363"/>
      <c r="N58" s="364"/>
      <c r="O58" s="364"/>
      <c r="P58" s="364"/>
      <c r="Q58" s="364"/>
      <c r="R58" s="364"/>
      <c r="S58" s="364"/>
      <c r="T58" s="364"/>
      <c r="U58" s="365"/>
      <c r="V58" s="366"/>
      <c r="W58" s="1063"/>
      <c r="X58" s="1064"/>
      <c r="Y58" s="1075"/>
      <c r="Z58" s="1076"/>
      <c r="AA58" s="1077"/>
      <c r="AB58" s="1078"/>
      <c r="AC58" s="1077"/>
      <c r="AD58" s="1076"/>
      <c r="AE58" s="1079"/>
      <c r="AF58" s="1078"/>
      <c r="AG58" s="1077"/>
      <c r="AH58" s="1076"/>
      <c r="AI58" s="1079"/>
      <c r="AJ58" s="1078"/>
      <c r="AK58" s="1077"/>
      <c r="AL58" s="1076"/>
      <c r="AM58" s="356"/>
      <c r="AN58" s="358"/>
      <c r="AO58" s="326"/>
      <c r="AP58" s="356"/>
      <c r="AQ58" s="358"/>
      <c r="AR58" s="367"/>
      <c r="AS58" s="368"/>
      <c r="AT58" s="356"/>
      <c r="AU58" s="358"/>
      <c r="AV58" s="367"/>
      <c r="AW58" s="369"/>
      <c r="AX58" s="94" t="str">
        <f t="shared" si="5"/>
        <v/>
      </c>
      <c r="AY58" s="94" t="str">
        <f t="shared" si="6"/>
        <v/>
      </c>
      <c r="AZ58" s="433"/>
      <c r="BA58" s="414">
        <f t="shared" si="7"/>
        <v>0</v>
      </c>
      <c r="BB58" s="414">
        <f t="shared" si="8"/>
        <v>0</v>
      </c>
      <c r="BC58" s="414">
        <f t="shared" si="9"/>
        <v>0</v>
      </c>
      <c r="BD58" s="414">
        <f t="shared" si="10"/>
        <v>0</v>
      </c>
      <c r="BE58" s="414">
        <f t="shared" si="11"/>
        <v>0</v>
      </c>
      <c r="BF58" s="414">
        <f t="shared" si="12"/>
        <v>0</v>
      </c>
      <c r="BG58" s="414">
        <f t="shared" si="13"/>
        <v>0</v>
      </c>
      <c r="BH58" s="414">
        <f t="shared" si="14"/>
        <v>0</v>
      </c>
      <c r="BI58" s="414">
        <f t="shared" si="15"/>
        <v>0</v>
      </c>
      <c r="BJ58" s="414">
        <f t="shared" si="16"/>
        <v>0</v>
      </c>
      <c r="BK58" s="414">
        <f t="shared" si="17"/>
        <v>0</v>
      </c>
      <c r="BL58" s="414">
        <f t="shared" si="18"/>
        <v>0</v>
      </c>
      <c r="BM58" s="414">
        <f t="shared" si="19"/>
        <v>0</v>
      </c>
      <c r="BN58" s="414"/>
      <c r="BO58" s="414">
        <f t="shared" si="20"/>
        <v>0</v>
      </c>
      <c r="BP58" s="414">
        <f t="shared" si="21"/>
        <v>0</v>
      </c>
      <c r="BQ58" s="414">
        <f t="shared" si="22"/>
        <v>0</v>
      </c>
      <c r="BR58" s="414">
        <f t="shared" si="23"/>
        <v>0</v>
      </c>
      <c r="BS58" s="414">
        <f t="shared" si="24"/>
        <v>0</v>
      </c>
      <c r="BT58" s="414">
        <f t="shared" si="25"/>
        <v>0</v>
      </c>
      <c r="BU58" s="414">
        <f t="shared" si="26"/>
        <v>0</v>
      </c>
      <c r="BV58" s="721"/>
      <c r="BW58" s="72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32"/>
      <c r="CL58" s="432"/>
      <c r="CM58" s="432"/>
      <c r="CN58" s="432"/>
      <c r="CO58" s="432"/>
      <c r="CP58" s="432"/>
      <c r="CQ58" s="320"/>
      <c r="CR58" s="320"/>
    </row>
    <row r="59" spans="1:96" s="37" customFormat="1" ht="37.5" customHeight="1" x14ac:dyDescent="0.2">
      <c r="A59" s="575" t="str">
        <f>IF(B59&lt;&gt;"",設定!$C$4,"")</f>
        <v/>
      </c>
      <c r="B59" s="567" t="str">
        <f t="shared" si="3"/>
        <v/>
      </c>
      <c r="C59" s="322">
        <f t="shared" si="4"/>
        <v>47</v>
      </c>
      <c r="D59" s="328"/>
      <c r="E59" s="328"/>
      <c r="F59" s="329"/>
      <c r="G59" s="330"/>
      <c r="H59" s="331"/>
      <c r="I59" s="332"/>
      <c r="J59" s="333" t="str">
        <f>IFERROR(IF(I59="","",VLOOKUP(I59,国・地域!A:C,2,FALSE)),"正しい番号を入力してください")</f>
        <v/>
      </c>
      <c r="K59" s="334" t="str">
        <f>IFERROR(IF(I59="","",VLOOKUP(I59,国・地域!A:C,3,FALSE)),"正しい番号を入力してください")</f>
        <v/>
      </c>
      <c r="L59" s="327"/>
      <c r="M59" s="335"/>
      <c r="N59" s="336"/>
      <c r="O59" s="336"/>
      <c r="P59" s="336"/>
      <c r="Q59" s="336"/>
      <c r="R59" s="336"/>
      <c r="S59" s="336"/>
      <c r="T59" s="336"/>
      <c r="U59" s="337"/>
      <c r="V59" s="338"/>
      <c r="W59" s="1059"/>
      <c r="X59" s="1060"/>
      <c r="Y59" s="1065"/>
      <c r="Z59" s="1066"/>
      <c r="AA59" s="1067"/>
      <c r="AB59" s="1068"/>
      <c r="AC59" s="1067"/>
      <c r="AD59" s="1066"/>
      <c r="AE59" s="1069"/>
      <c r="AF59" s="1068"/>
      <c r="AG59" s="1067"/>
      <c r="AH59" s="1066"/>
      <c r="AI59" s="1069"/>
      <c r="AJ59" s="1068"/>
      <c r="AK59" s="1067"/>
      <c r="AL59" s="1066"/>
      <c r="AM59" s="328"/>
      <c r="AN59" s="330"/>
      <c r="AO59" s="327"/>
      <c r="AP59" s="328"/>
      <c r="AQ59" s="330"/>
      <c r="AR59" s="339"/>
      <c r="AS59" s="340"/>
      <c r="AT59" s="328"/>
      <c r="AU59" s="330"/>
      <c r="AV59" s="339"/>
      <c r="AW59" s="341"/>
      <c r="AX59" s="94" t="str">
        <f t="shared" si="5"/>
        <v/>
      </c>
      <c r="AY59" s="94" t="str">
        <f t="shared" si="6"/>
        <v/>
      </c>
      <c r="AZ59" s="433"/>
      <c r="BA59" s="414">
        <f t="shared" si="7"/>
        <v>0</v>
      </c>
      <c r="BB59" s="414">
        <f t="shared" si="8"/>
        <v>0</v>
      </c>
      <c r="BC59" s="414">
        <f t="shared" si="9"/>
        <v>0</v>
      </c>
      <c r="BD59" s="414">
        <f t="shared" si="10"/>
        <v>0</v>
      </c>
      <c r="BE59" s="414">
        <f t="shared" si="11"/>
        <v>0</v>
      </c>
      <c r="BF59" s="414">
        <f t="shared" si="12"/>
        <v>0</v>
      </c>
      <c r="BG59" s="414">
        <f t="shared" si="13"/>
        <v>0</v>
      </c>
      <c r="BH59" s="414">
        <f t="shared" si="14"/>
        <v>0</v>
      </c>
      <c r="BI59" s="414">
        <f t="shared" si="15"/>
        <v>0</v>
      </c>
      <c r="BJ59" s="414">
        <f t="shared" si="16"/>
        <v>0</v>
      </c>
      <c r="BK59" s="414">
        <f t="shared" si="17"/>
        <v>0</v>
      </c>
      <c r="BL59" s="414">
        <f t="shared" si="18"/>
        <v>0</v>
      </c>
      <c r="BM59" s="414">
        <f t="shared" si="19"/>
        <v>0</v>
      </c>
      <c r="BN59" s="414"/>
      <c r="BO59" s="414">
        <f t="shared" si="20"/>
        <v>0</v>
      </c>
      <c r="BP59" s="414">
        <f t="shared" si="21"/>
        <v>0</v>
      </c>
      <c r="BQ59" s="414">
        <f t="shared" si="22"/>
        <v>0</v>
      </c>
      <c r="BR59" s="414">
        <f t="shared" si="23"/>
        <v>0</v>
      </c>
      <c r="BS59" s="414">
        <f t="shared" si="24"/>
        <v>0</v>
      </c>
      <c r="BT59" s="414">
        <f t="shared" si="25"/>
        <v>0</v>
      </c>
      <c r="BU59" s="414">
        <f t="shared" si="26"/>
        <v>0</v>
      </c>
      <c r="BV59" s="721"/>
      <c r="BW59" s="72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32"/>
      <c r="CL59" s="432"/>
      <c r="CM59" s="432"/>
      <c r="CN59" s="432"/>
      <c r="CO59" s="432"/>
      <c r="CP59" s="432"/>
      <c r="CQ59" s="320"/>
      <c r="CR59" s="320"/>
    </row>
    <row r="60" spans="1:96" s="37" customFormat="1" ht="37.5" customHeight="1" x14ac:dyDescent="0.2">
      <c r="A60" s="533" t="str">
        <f>IF(B60&lt;&gt;"",設定!$C$4,"")</f>
        <v/>
      </c>
      <c r="B60" s="214" t="str">
        <f t="shared" si="3"/>
        <v/>
      </c>
      <c r="C60" s="373">
        <f t="shared" si="4"/>
        <v>48</v>
      </c>
      <c r="D60" s="342"/>
      <c r="E60" s="342"/>
      <c r="F60" s="343"/>
      <c r="G60" s="344"/>
      <c r="H60" s="345"/>
      <c r="I60" s="346"/>
      <c r="J60" s="347" t="str">
        <f>IFERROR(IF(I60="","",VLOOKUP(I60,国・地域!A:C,2,FALSE)),"正しい番号を入力してください")</f>
        <v/>
      </c>
      <c r="K60" s="348" t="str">
        <f>IFERROR(IF(I60="","",VLOOKUP(I60,国・地域!A:C,3,FALSE)),"正しい番号を入力してください")</f>
        <v/>
      </c>
      <c r="L60" s="325"/>
      <c r="M60" s="349"/>
      <c r="N60" s="350"/>
      <c r="O60" s="350"/>
      <c r="P60" s="350"/>
      <c r="Q60" s="350"/>
      <c r="R60" s="350"/>
      <c r="S60" s="350"/>
      <c r="T60" s="350"/>
      <c r="U60" s="351"/>
      <c r="V60" s="352"/>
      <c r="W60" s="1061"/>
      <c r="X60" s="1062"/>
      <c r="Y60" s="1070"/>
      <c r="Z60" s="1071"/>
      <c r="AA60" s="1072"/>
      <c r="AB60" s="1073"/>
      <c r="AC60" s="1072"/>
      <c r="AD60" s="1071"/>
      <c r="AE60" s="1074"/>
      <c r="AF60" s="1073"/>
      <c r="AG60" s="1072"/>
      <c r="AH60" s="1071"/>
      <c r="AI60" s="1074"/>
      <c r="AJ60" s="1073"/>
      <c r="AK60" s="1072"/>
      <c r="AL60" s="1071"/>
      <c r="AM60" s="342"/>
      <c r="AN60" s="344"/>
      <c r="AO60" s="325"/>
      <c r="AP60" s="342"/>
      <c r="AQ60" s="344"/>
      <c r="AR60" s="353"/>
      <c r="AS60" s="354"/>
      <c r="AT60" s="342"/>
      <c r="AU60" s="344"/>
      <c r="AV60" s="353"/>
      <c r="AW60" s="355"/>
      <c r="AX60" s="94" t="str">
        <f t="shared" si="5"/>
        <v/>
      </c>
      <c r="AY60" s="94" t="str">
        <f t="shared" si="6"/>
        <v/>
      </c>
      <c r="AZ60" s="433"/>
      <c r="BA60" s="414">
        <f t="shared" si="7"/>
        <v>0</v>
      </c>
      <c r="BB60" s="414">
        <f t="shared" si="8"/>
        <v>0</v>
      </c>
      <c r="BC60" s="414">
        <f t="shared" si="9"/>
        <v>0</v>
      </c>
      <c r="BD60" s="414">
        <f t="shared" si="10"/>
        <v>0</v>
      </c>
      <c r="BE60" s="414">
        <f t="shared" si="11"/>
        <v>0</v>
      </c>
      <c r="BF60" s="414">
        <f t="shared" si="12"/>
        <v>0</v>
      </c>
      <c r="BG60" s="414">
        <f t="shared" si="13"/>
        <v>0</v>
      </c>
      <c r="BH60" s="414">
        <f t="shared" si="14"/>
        <v>0</v>
      </c>
      <c r="BI60" s="414">
        <f t="shared" si="15"/>
        <v>0</v>
      </c>
      <c r="BJ60" s="414">
        <f t="shared" si="16"/>
        <v>0</v>
      </c>
      <c r="BK60" s="414">
        <f t="shared" si="17"/>
        <v>0</v>
      </c>
      <c r="BL60" s="414">
        <f t="shared" si="18"/>
        <v>0</v>
      </c>
      <c r="BM60" s="414">
        <f t="shared" si="19"/>
        <v>0</v>
      </c>
      <c r="BN60" s="414"/>
      <c r="BO60" s="414">
        <f t="shared" si="20"/>
        <v>0</v>
      </c>
      <c r="BP60" s="414">
        <f t="shared" si="21"/>
        <v>0</v>
      </c>
      <c r="BQ60" s="414">
        <f t="shared" si="22"/>
        <v>0</v>
      </c>
      <c r="BR60" s="414">
        <f t="shared" si="23"/>
        <v>0</v>
      </c>
      <c r="BS60" s="414">
        <f t="shared" si="24"/>
        <v>0</v>
      </c>
      <c r="BT60" s="414">
        <f t="shared" si="25"/>
        <v>0</v>
      </c>
      <c r="BU60" s="414">
        <f t="shared" si="26"/>
        <v>0</v>
      </c>
      <c r="BV60" s="721"/>
      <c r="BW60" s="72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32"/>
      <c r="CL60" s="432"/>
      <c r="CM60" s="432"/>
      <c r="CN60" s="432"/>
      <c r="CO60" s="432"/>
      <c r="CP60" s="432"/>
      <c r="CQ60" s="320"/>
      <c r="CR60" s="320"/>
    </row>
    <row r="61" spans="1:96" s="37" customFormat="1" ht="37.5" customHeight="1" x14ac:dyDescent="0.2">
      <c r="A61" s="533" t="str">
        <f>IF(B61&lt;&gt;"",設定!$C$4,"")</f>
        <v/>
      </c>
      <c r="B61" s="214" t="str">
        <f t="shared" si="3"/>
        <v/>
      </c>
      <c r="C61" s="373">
        <f t="shared" si="4"/>
        <v>49</v>
      </c>
      <c r="D61" s="342"/>
      <c r="E61" s="342"/>
      <c r="F61" s="343"/>
      <c r="G61" s="344"/>
      <c r="H61" s="345"/>
      <c r="I61" s="346"/>
      <c r="J61" s="347" t="str">
        <f>IFERROR(IF(I61="","",VLOOKUP(I61,国・地域!A:C,2,FALSE)),"正しい番号を入力してください")</f>
        <v/>
      </c>
      <c r="K61" s="348" t="str">
        <f>IFERROR(IF(I61="","",VLOOKUP(I61,国・地域!A:C,3,FALSE)),"正しい番号を入力してください")</f>
        <v/>
      </c>
      <c r="L61" s="325"/>
      <c r="M61" s="349"/>
      <c r="N61" s="350"/>
      <c r="O61" s="350"/>
      <c r="P61" s="350"/>
      <c r="Q61" s="350"/>
      <c r="R61" s="350"/>
      <c r="S61" s="350"/>
      <c r="T61" s="350"/>
      <c r="U61" s="351"/>
      <c r="V61" s="352"/>
      <c r="W61" s="1061"/>
      <c r="X61" s="1062"/>
      <c r="Y61" s="1070"/>
      <c r="Z61" s="1071"/>
      <c r="AA61" s="1072"/>
      <c r="AB61" s="1073"/>
      <c r="AC61" s="1072"/>
      <c r="AD61" s="1071"/>
      <c r="AE61" s="1074"/>
      <c r="AF61" s="1073"/>
      <c r="AG61" s="1072"/>
      <c r="AH61" s="1071"/>
      <c r="AI61" s="1074"/>
      <c r="AJ61" s="1073"/>
      <c r="AK61" s="1072"/>
      <c r="AL61" s="1071"/>
      <c r="AM61" s="342"/>
      <c r="AN61" s="344"/>
      <c r="AO61" s="325"/>
      <c r="AP61" s="342"/>
      <c r="AQ61" s="344"/>
      <c r="AR61" s="353"/>
      <c r="AS61" s="354"/>
      <c r="AT61" s="342"/>
      <c r="AU61" s="344"/>
      <c r="AV61" s="353"/>
      <c r="AW61" s="355"/>
      <c r="AX61" s="94" t="str">
        <f t="shared" si="5"/>
        <v/>
      </c>
      <c r="AY61" s="94" t="str">
        <f t="shared" si="6"/>
        <v/>
      </c>
      <c r="AZ61" s="433"/>
      <c r="BA61" s="414">
        <f t="shared" si="7"/>
        <v>0</v>
      </c>
      <c r="BB61" s="414">
        <f t="shared" si="8"/>
        <v>0</v>
      </c>
      <c r="BC61" s="414">
        <f t="shared" si="9"/>
        <v>0</v>
      </c>
      <c r="BD61" s="414">
        <f t="shared" si="10"/>
        <v>0</v>
      </c>
      <c r="BE61" s="414">
        <f t="shared" si="11"/>
        <v>0</v>
      </c>
      <c r="BF61" s="414">
        <f t="shared" si="12"/>
        <v>0</v>
      </c>
      <c r="BG61" s="414">
        <f t="shared" si="13"/>
        <v>0</v>
      </c>
      <c r="BH61" s="414">
        <f t="shared" si="14"/>
        <v>0</v>
      </c>
      <c r="BI61" s="414">
        <f t="shared" si="15"/>
        <v>0</v>
      </c>
      <c r="BJ61" s="414">
        <f t="shared" si="16"/>
        <v>0</v>
      </c>
      <c r="BK61" s="414">
        <f t="shared" si="17"/>
        <v>0</v>
      </c>
      <c r="BL61" s="414">
        <f t="shared" si="18"/>
        <v>0</v>
      </c>
      <c r="BM61" s="414">
        <f t="shared" si="19"/>
        <v>0</v>
      </c>
      <c r="BN61" s="414"/>
      <c r="BO61" s="414">
        <f t="shared" si="20"/>
        <v>0</v>
      </c>
      <c r="BP61" s="414">
        <f t="shared" si="21"/>
        <v>0</v>
      </c>
      <c r="BQ61" s="414">
        <f t="shared" si="22"/>
        <v>0</v>
      </c>
      <c r="BR61" s="414">
        <f t="shared" si="23"/>
        <v>0</v>
      </c>
      <c r="BS61" s="414">
        <f t="shared" si="24"/>
        <v>0</v>
      </c>
      <c r="BT61" s="414">
        <f t="shared" si="25"/>
        <v>0</v>
      </c>
      <c r="BU61" s="414">
        <f t="shared" si="26"/>
        <v>0</v>
      </c>
      <c r="BV61" s="721"/>
      <c r="BW61" s="72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32"/>
      <c r="CL61" s="432"/>
      <c r="CM61" s="432"/>
      <c r="CN61" s="432"/>
      <c r="CO61" s="432"/>
      <c r="CP61" s="432"/>
      <c r="CQ61" s="320"/>
      <c r="CR61" s="320"/>
    </row>
    <row r="62" spans="1:96" s="37" customFormat="1" ht="37.5" customHeight="1" x14ac:dyDescent="0.2">
      <c r="A62" s="533" t="str">
        <f>IF(B62&lt;&gt;"",設定!$C$4,"")</f>
        <v/>
      </c>
      <c r="B62" s="214" t="str">
        <f t="shared" si="3"/>
        <v/>
      </c>
      <c r="C62" s="373">
        <f t="shared" si="4"/>
        <v>50</v>
      </c>
      <c r="D62" s="342"/>
      <c r="E62" s="342"/>
      <c r="F62" s="343"/>
      <c r="G62" s="344"/>
      <c r="H62" s="345"/>
      <c r="I62" s="346"/>
      <c r="J62" s="347" t="str">
        <f>IFERROR(IF(I62="","",VLOOKUP(I62,国・地域!A:C,2,FALSE)),"正しい番号を入力してください")</f>
        <v/>
      </c>
      <c r="K62" s="348" t="str">
        <f>IFERROR(IF(I62="","",VLOOKUP(I62,国・地域!A:C,3,FALSE)),"正しい番号を入力してください")</f>
        <v/>
      </c>
      <c r="L62" s="325"/>
      <c r="M62" s="349"/>
      <c r="N62" s="350"/>
      <c r="O62" s="350"/>
      <c r="P62" s="350"/>
      <c r="Q62" s="350"/>
      <c r="R62" s="350"/>
      <c r="S62" s="350"/>
      <c r="T62" s="350"/>
      <c r="U62" s="351"/>
      <c r="V62" s="352"/>
      <c r="W62" s="1061"/>
      <c r="X62" s="1062"/>
      <c r="Y62" s="1070"/>
      <c r="Z62" s="1071"/>
      <c r="AA62" s="1072"/>
      <c r="AB62" s="1073"/>
      <c r="AC62" s="1072"/>
      <c r="AD62" s="1071"/>
      <c r="AE62" s="1074"/>
      <c r="AF62" s="1073"/>
      <c r="AG62" s="1072"/>
      <c r="AH62" s="1071"/>
      <c r="AI62" s="1074"/>
      <c r="AJ62" s="1073"/>
      <c r="AK62" s="1072"/>
      <c r="AL62" s="1071"/>
      <c r="AM62" s="342"/>
      <c r="AN62" s="344"/>
      <c r="AO62" s="325"/>
      <c r="AP62" s="342"/>
      <c r="AQ62" s="344"/>
      <c r="AR62" s="353"/>
      <c r="AS62" s="354"/>
      <c r="AT62" s="342"/>
      <c r="AU62" s="344"/>
      <c r="AV62" s="353"/>
      <c r="AW62" s="355"/>
      <c r="AX62" s="94" t="str">
        <f t="shared" si="5"/>
        <v/>
      </c>
      <c r="AY62" s="94" t="str">
        <f t="shared" si="6"/>
        <v/>
      </c>
      <c r="AZ62" s="433"/>
      <c r="BA62" s="414">
        <f t="shared" si="7"/>
        <v>0</v>
      </c>
      <c r="BB62" s="414">
        <f t="shared" si="8"/>
        <v>0</v>
      </c>
      <c r="BC62" s="414">
        <f t="shared" si="9"/>
        <v>0</v>
      </c>
      <c r="BD62" s="414">
        <f t="shared" si="10"/>
        <v>0</v>
      </c>
      <c r="BE62" s="414">
        <f t="shared" si="11"/>
        <v>0</v>
      </c>
      <c r="BF62" s="414">
        <f t="shared" si="12"/>
        <v>0</v>
      </c>
      <c r="BG62" s="414">
        <f t="shared" si="13"/>
        <v>0</v>
      </c>
      <c r="BH62" s="414">
        <f t="shared" si="14"/>
        <v>0</v>
      </c>
      <c r="BI62" s="414">
        <f t="shared" si="15"/>
        <v>0</v>
      </c>
      <c r="BJ62" s="414">
        <f t="shared" si="16"/>
        <v>0</v>
      </c>
      <c r="BK62" s="414">
        <f t="shared" si="17"/>
        <v>0</v>
      </c>
      <c r="BL62" s="414">
        <f t="shared" si="18"/>
        <v>0</v>
      </c>
      <c r="BM62" s="414">
        <f t="shared" si="19"/>
        <v>0</v>
      </c>
      <c r="BN62" s="414"/>
      <c r="BO62" s="414">
        <f t="shared" si="20"/>
        <v>0</v>
      </c>
      <c r="BP62" s="414">
        <f t="shared" si="21"/>
        <v>0</v>
      </c>
      <c r="BQ62" s="414">
        <f t="shared" si="22"/>
        <v>0</v>
      </c>
      <c r="BR62" s="414">
        <f t="shared" si="23"/>
        <v>0</v>
      </c>
      <c r="BS62" s="414">
        <f t="shared" si="24"/>
        <v>0</v>
      </c>
      <c r="BT62" s="414">
        <f t="shared" si="25"/>
        <v>0</v>
      </c>
      <c r="BU62" s="414">
        <f t="shared" si="26"/>
        <v>0</v>
      </c>
      <c r="BV62" s="721"/>
      <c r="BW62" s="72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32"/>
      <c r="CL62" s="432"/>
      <c r="CM62" s="432"/>
      <c r="CN62" s="432"/>
      <c r="CO62" s="432"/>
      <c r="CP62" s="432"/>
      <c r="CQ62" s="320"/>
      <c r="CR62" s="320"/>
    </row>
    <row r="63" spans="1:96" s="37" customFormat="1" ht="37.5" customHeight="1" x14ac:dyDescent="0.2">
      <c r="A63" s="574" t="str">
        <f>IF(B63&lt;&gt;"",設定!$C$4,"")</f>
        <v/>
      </c>
      <c r="B63" s="215" t="str">
        <f t="shared" si="3"/>
        <v/>
      </c>
      <c r="C63" s="374">
        <f t="shared" si="4"/>
        <v>51</v>
      </c>
      <c r="D63" s="356"/>
      <c r="E63" s="356"/>
      <c r="F63" s="357"/>
      <c r="G63" s="358"/>
      <c r="H63" s="359"/>
      <c r="I63" s="360"/>
      <c r="J63" s="361" t="str">
        <f>IFERROR(IF(I63="","",VLOOKUP(I63,国・地域!A:C,2,FALSE)),"正しい番号を入力してください")</f>
        <v/>
      </c>
      <c r="K63" s="362" t="str">
        <f>IFERROR(IF(I63="","",VLOOKUP(I63,国・地域!A:C,3,FALSE)),"正しい番号を入力してください")</f>
        <v/>
      </c>
      <c r="L63" s="326"/>
      <c r="M63" s="363"/>
      <c r="N63" s="364"/>
      <c r="O63" s="364"/>
      <c r="P63" s="364"/>
      <c r="Q63" s="364"/>
      <c r="R63" s="364"/>
      <c r="S63" s="364"/>
      <c r="T63" s="364"/>
      <c r="U63" s="365"/>
      <c r="V63" s="366"/>
      <c r="W63" s="1063"/>
      <c r="X63" s="1064"/>
      <c r="Y63" s="1075"/>
      <c r="Z63" s="1076"/>
      <c r="AA63" s="1077"/>
      <c r="AB63" s="1078"/>
      <c r="AC63" s="1077"/>
      <c r="AD63" s="1076"/>
      <c r="AE63" s="1079"/>
      <c r="AF63" s="1078"/>
      <c r="AG63" s="1077"/>
      <c r="AH63" s="1076"/>
      <c r="AI63" s="1079"/>
      <c r="AJ63" s="1078"/>
      <c r="AK63" s="1077"/>
      <c r="AL63" s="1076"/>
      <c r="AM63" s="356"/>
      <c r="AN63" s="358"/>
      <c r="AO63" s="326"/>
      <c r="AP63" s="356"/>
      <c r="AQ63" s="358"/>
      <c r="AR63" s="367"/>
      <c r="AS63" s="368"/>
      <c r="AT63" s="356"/>
      <c r="AU63" s="358"/>
      <c r="AV63" s="367"/>
      <c r="AW63" s="369"/>
      <c r="AX63" s="94" t="str">
        <f t="shared" si="5"/>
        <v/>
      </c>
      <c r="AY63" s="94" t="str">
        <f t="shared" si="6"/>
        <v/>
      </c>
      <c r="AZ63" s="433"/>
      <c r="BA63" s="414">
        <f t="shared" si="7"/>
        <v>0</v>
      </c>
      <c r="BB63" s="414">
        <f t="shared" si="8"/>
        <v>0</v>
      </c>
      <c r="BC63" s="414">
        <f t="shared" si="9"/>
        <v>0</v>
      </c>
      <c r="BD63" s="414">
        <f t="shared" si="10"/>
        <v>0</v>
      </c>
      <c r="BE63" s="414">
        <f t="shared" si="11"/>
        <v>0</v>
      </c>
      <c r="BF63" s="414">
        <f t="shared" si="12"/>
        <v>0</v>
      </c>
      <c r="BG63" s="414">
        <f t="shared" si="13"/>
        <v>0</v>
      </c>
      <c r="BH63" s="414">
        <f t="shared" si="14"/>
        <v>0</v>
      </c>
      <c r="BI63" s="414">
        <f t="shared" si="15"/>
        <v>0</v>
      </c>
      <c r="BJ63" s="414">
        <f t="shared" si="16"/>
        <v>0</v>
      </c>
      <c r="BK63" s="414">
        <f t="shared" si="17"/>
        <v>0</v>
      </c>
      <c r="BL63" s="414">
        <f t="shared" si="18"/>
        <v>0</v>
      </c>
      <c r="BM63" s="414">
        <f t="shared" si="19"/>
        <v>0</v>
      </c>
      <c r="BN63" s="414"/>
      <c r="BO63" s="414">
        <f t="shared" si="20"/>
        <v>0</v>
      </c>
      <c r="BP63" s="414">
        <f t="shared" si="21"/>
        <v>0</v>
      </c>
      <c r="BQ63" s="414">
        <f t="shared" si="22"/>
        <v>0</v>
      </c>
      <c r="BR63" s="414">
        <f t="shared" si="23"/>
        <v>0</v>
      </c>
      <c r="BS63" s="414">
        <f t="shared" si="24"/>
        <v>0</v>
      </c>
      <c r="BT63" s="414">
        <f t="shared" si="25"/>
        <v>0</v>
      </c>
      <c r="BU63" s="414">
        <f t="shared" si="26"/>
        <v>0</v>
      </c>
      <c r="BV63" s="721"/>
      <c r="BW63" s="72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32"/>
      <c r="CL63" s="432"/>
      <c r="CM63" s="432"/>
      <c r="CN63" s="432"/>
      <c r="CO63" s="432"/>
      <c r="CP63" s="432"/>
      <c r="CQ63" s="320"/>
      <c r="CR63" s="320"/>
    </row>
    <row r="64" spans="1:96" s="37" customFormat="1" ht="37.5" customHeight="1" x14ac:dyDescent="0.2">
      <c r="A64" s="575" t="str">
        <f>IF(B64&lt;&gt;"",設定!$C$4,"")</f>
        <v/>
      </c>
      <c r="B64" s="567" t="str">
        <f t="shared" si="3"/>
        <v/>
      </c>
      <c r="C64" s="322">
        <f t="shared" si="4"/>
        <v>52</v>
      </c>
      <c r="D64" s="328"/>
      <c r="E64" s="328"/>
      <c r="F64" s="329"/>
      <c r="G64" s="330"/>
      <c r="H64" s="331"/>
      <c r="I64" s="332"/>
      <c r="J64" s="333" t="str">
        <f>IFERROR(IF(I64="","",VLOOKUP(I64,国・地域!A:C,2,FALSE)),"正しい番号を入力してください")</f>
        <v/>
      </c>
      <c r="K64" s="334" t="str">
        <f>IFERROR(IF(I64="","",VLOOKUP(I64,国・地域!A:C,3,FALSE)),"正しい番号を入力してください")</f>
        <v/>
      </c>
      <c r="L64" s="327"/>
      <c r="M64" s="335"/>
      <c r="N64" s="336"/>
      <c r="O64" s="336"/>
      <c r="P64" s="336"/>
      <c r="Q64" s="336"/>
      <c r="R64" s="336"/>
      <c r="S64" s="336"/>
      <c r="T64" s="336"/>
      <c r="U64" s="337"/>
      <c r="V64" s="338"/>
      <c r="W64" s="1059"/>
      <c r="X64" s="1060"/>
      <c r="Y64" s="1065"/>
      <c r="Z64" s="1066"/>
      <c r="AA64" s="1067"/>
      <c r="AB64" s="1068"/>
      <c r="AC64" s="1067"/>
      <c r="AD64" s="1066"/>
      <c r="AE64" s="1069"/>
      <c r="AF64" s="1068"/>
      <c r="AG64" s="1067"/>
      <c r="AH64" s="1066"/>
      <c r="AI64" s="1069"/>
      <c r="AJ64" s="1068"/>
      <c r="AK64" s="1067"/>
      <c r="AL64" s="1066"/>
      <c r="AM64" s="328"/>
      <c r="AN64" s="330"/>
      <c r="AO64" s="327"/>
      <c r="AP64" s="328"/>
      <c r="AQ64" s="330"/>
      <c r="AR64" s="339"/>
      <c r="AS64" s="340"/>
      <c r="AT64" s="328"/>
      <c r="AU64" s="330"/>
      <c r="AV64" s="339"/>
      <c r="AW64" s="341"/>
      <c r="AX64" s="94" t="str">
        <f t="shared" si="5"/>
        <v/>
      </c>
      <c r="AY64" s="94" t="str">
        <f t="shared" si="6"/>
        <v/>
      </c>
      <c r="AZ64" s="433"/>
      <c r="BA64" s="414">
        <f t="shared" si="7"/>
        <v>0</v>
      </c>
      <c r="BB64" s="414">
        <f t="shared" si="8"/>
        <v>0</v>
      </c>
      <c r="BC64" s="414">
        <f t="shared" si="9"/>
        <v>0</v>
      </c>
      <c r="BD64" s="414">
        <f t="shared" si="10"/>
        <v>0</v>
      </c>
      <c r="BE64" s="414">
        <f t="shared" si="11"/>
        <v>0</v>
      </c>
      <c r="BF64" s="414">
        <f t="shared" si="12"/>
        <v>0</v>
      </c>
      <c r="BG64" s="414">
        <f t="shared" si="13"/>
        <v>0</v>
      </c>
      <c r="BH64" s="414">
        <f t="shared" si="14"/>
        <v>0</v>
      </c>
      <c r="BI64" s="414">
        <f t="shared" si="15"/>
        <v>0</v>
      </c>
      <c r="BJ64" s="414">
        <f t="shared" si="16"/>
        <v>0</v>
      </c>
      <c r="BK64" s="414">
        <f t="shared" si="17"/>
        <v>0</v>
      </c>
      <c r="BL64" s="414">
        <f t="shared" si="18"/>
        <v>0</v>
      </c>
      <c r="BM64" s="414">
        <f t="shared" si="19"/>
        <v>0</v>
      </c>
      <c r="BN64" s="414"/>
      <c r="BO64" s="414">
        <f t="shared" si="20"/>
        <v>0</v>
      </c>
      <c r="BP64" s="414">
        <f t="shared" si="21"/>
        <v>0</v>
      </c>
      <c r="BQ64" s="414">
        <f t="shared" si="22"/>
        <v>0</v>
      </c>
      <c r="BR64" s="414">
        <f t="shared" si="23"/>
        <v>0</v>
      </c>
      <c r="BS64" s="414">
        <f t="shared" si="24"/>
        <v>0</v>
      </c>
      <c r="BT64" s="414">
        <f t="shared" si="25"/>
        <v>0</v>
      </c>
      <c r="BU64" s="414">
        <f t="shared" si="26"/>
        <v>0</v>
      </c>
      <c r="BV64" s="721"/>
      <c r="BW64" s="72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32"/>
      <c r="CL64" s="432"/>
      <c r="CM64" s="432"/>
      <c r="CN64" s="432"/>
      <c r="CO64" s="432"/>
      <c r="CP64" s="432"/>
      <c r="CQ64" s="320"/>
      <c r="CR64" s="320"/>
    </row>
    <row r="65" spans="1:96" s="37" customFormat="1" ht="37.5" customHeight="1" x14ac:dyDescent="0.2">
      <c r="A65" s="533" t="str">
        <f>IF(B65&lt;&gt;"",設定!$C$4,"")</f>
        <v/>
      </c>
      <c r="B65" s="214" t="str">
        <f t="shared" si="3"/>
        <v/>
      </c>
      <c r="C65" s="373">
        <f t="shared" si="4"/>
        <v>53</v>
      </c>
      <c r="D65" s="342"/>
      <c r="E65" s="342"/>
      <c r="F65" s="343"/>
      <c r="G65" s="344"/>
      <c r="H65" s="345"/>
      <c r="I65" s="346"/>
      <c r="J65" s="347" t="str">
        <f>IFERROR(IF(I65="","",VLOOKUP(I65,国・地域!A:C,2,FALSE)),"正しい番号を入力してください")</f>
        <v/>
      </c>
      <c r="K65" s="348" t="str">
        <f>IFERROR(IF(I65="","",VLOOKUP(I65,国・地域!A:C,3,FALSE)),"正しい番号を入力してください")</f>
        <v/>
      </c>
      <c r="L65" s="325"/>
      <c r="M65" s="349"/>
      <c r="N65" s="350"/>
      <c r="O65" s="350"/>
      <c r="P65" s="350"/>
      <c r="Q65" s="350"/>
      <c r="R65" s="350"/>
      <c r="S65" s="350"/>
      <c r="T65" s="350"/>
      <c r="U65" s="351"/>
      <c r="V65" s="352"/>
      <c r="W65" s="1061"/>
      <c r="X65" s="1062"/>
      <c r="Y65" s="1070"/>
      <c r="Z65" s="1071"/>
      <c r="AA65" s="1072"/>
      <c r="AB65" s="1073"/>
      <c r="AC65" s="1072"/>
      <c r="AD65" s="1071"/>
      <c r="AE65" s="1074"/>
      <c r="AF65" s="1073"/>
      <c r="AG65" s="1072"/>
      <c r="AH65" s="1071"/>
      <c r="AI65" s="1074"/>
      <c r="AJ65" s="1073"/>
      <c r="AK65" s="1072"/>
      <c r="AL65" s="1071"/>
      <c r="AM65" s="342"/>
      <c r="AN65" s="344"/>
      <c r="AO65" s="325"/>
      <c r="AP65" s="342"/>
      <c r="AQ65" s="344"/>
      <c r="AR65" s="353"/>
      <c r="AS65" s="354"/>
      <c r="AT65" s="342"/>
      <c r="AU65" s="344"/>
      <c r="AV65" s="353"/>
      <c r="AW65" s="355"/>
      <c r="AX65" s="94" t="str">
        <f t="shared" si="5"/>
        <v/>
      </c>
      <c r="AY65" s="94" t="str">
        <f t="shared" si="6"/>
        <v/>
      </c>
      <c r="AZ65" s="433"/>
      <c r="BA65" s="414">
        <f t="shared" si="7"/>
        <v>0</v>
      </c>
      <c r="BB65" s="414">
        <f t="shared" si="8"/>
        <v>0</v>
      </c>
      <c r="BC65" s="414">
        <f t="shared" si="9"/>
        <v>0</v>
      </c>
      <c r="BD65" s="414">
        <f t="shared" si="10"/>
        <v>0</v>
      </c>
      <c r="BE65" s="414">
        <f t="shared" si="11"/>
        <v>0</v>
      </c>
      <c r="BF65" s="414">
        <f t="shared" si="12"/>
        <v>0</v>
      </c>
      <c r="BG65" s="414">
        <f t="shared" si="13"/>
        <v>0</v>
      </c>
      <c r="BH65" s="414">
        <f t="shared" si="14"/>
        <v>0</v>
      </c>
      <c r="BI65" s="414">
        <f t="shared" si="15"/>
        <v>0</v>
      </c>
      <c r="BJ65" s="414">
        <f t="shared" si="16"/>
        <v>0</v>
      </c>
      <c r="BK65" s="414">
        <f t="shared" si="17"/>
        <v>0</v>
      </c>
      <c r="BL65" s="414">
        <f t="shared" si="18"/>
        <v>0</v>
      </c>
      <c r="BM65" s="414">
        <f t="shared" si="19"/>
        <v>0</v>
      </c>
      <c r="BN65" s="414"/>
      <c r="BO65" s="414">
        <f t="shared" si="20"/>
        <v>0</v>
      </c>
      <c r="BP65" s="414">
        <f t="shared" si="21"/>
        <v>0</v>
      </c>
      <c r="BQ65" s="414">
        <f t="shared" si="22"/>
        <v>0</v>
      </c>
      <c r="BR65" s="414">
        <f t="shared" si="23"/>
        <v>0</v>
      </c>
      <c r="BS65" s="414">
        <f t="shared" si="24"/>
        <v>0</v>
      </c>
      <c r="BT65" s="414">
        <f t="shared" si="25"/>
        <v>0</v>
      </c>
      <c r="BU65" s="414">
        <f t="shared" si="26"/>
        <v>0</v>
      </c>
      <c r="BV65" s="721"/>
      <c r="BW65" s="72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32"/>
      <c r="CL65" s="432"/>
      <c r="CM65" s="432"/>
      <c r="CN65" s="432"/>
      <c r="CO65" s="432"/>
      <c r="CP65" s="432"/>
      <c r="CQ65" s="320"/>
      <c r="CR65" s="320"/>
    </row>
    <row r="66" spans="1:96" s="37" customFormat="1" ht="37.5" customHeight="1" x14ac:dyDescent="0.2">
      <c r="A66" s="533" t="str">
        <f>IF(B66&lt;&gt;"",設定!$C$4,"")</f>
        <v/>
      </c>
      <c r="B66" s="214" t="str">
        <f t="shared" si="3"/>
        <v/>
      </c>
      <c r="C66" s="373">
        <f t="shared" si="4"/>
        <v>54</v>
      </c>
      <c r="D66" s="342"/>
      <c r="E66" s="342"/>
      <c r="F66" s="343"/>
      <c r="G66" s="344"/>
      <c r="H66" s="345"/>
      <c r="I66" s="346"/>
      <c r="J66" s="347" t="str">
        <f>IFERROR(IF(I66="","",VLOOKUP(I66,国・地域!A:C,2,FALSE)),"正しい番号を入力してください")</f>
        <v/>
      </c>
      <c r="K66" s="348" t="str">
        <f>IFERROR(IF(I66="","",VLOOKUP(I66,国・地域!A:C,3,FALSE)),"正しい番号を入力してください")</f>
        <v/>
      </c>
      <c r="L66" s="325"/>
      <c r="M66" s="349"/>
      <c r="N66" s="350"/>
      <c r="O66" s="350"/>
      <c r="P66" s="350"/>
      <c r="Q66" s="350"/>
      <c r="R66" s="350"/>
      <c r="S66" s="350"/>
      <c r="T66" s="350"/>
      <c r="U66" s="351"/>
      <c r="V66" s="352"/>
      <c r="W66" s="1061"/>
      <c r="X66" s="1062"/>
      <c r="Y66" s="1070"/>
      <c r="Z66" s="1071"/>
      <c r="AA66" s="1072"/>
      <c r="AB66" s="1073"/>
      <c r="AC66" s="1072"/>
      <c r="AD66" s="1071"/>
      <c r="AE66" s="1074"/>
      <c r="AF66" s="1073"/>
      <c r="AG66" s="1072"/>
      <c r="AH66" s="1071"/>
      <c r="AI66" s="1074"/>
      <c r="AJ66" s="1073"/>
      <c r="AK66" s="1072"/>
      <c r="AL66" s="1071"/>
      <c r="AM66" s="342"/>
      <c r="AN66" s="344"/>
      <c r="AO66" s="325"/>
      <c r="AP66" s="342"/>
      <c r="AQ66" s="344"/>
      <c r="AR66" s="353"/>
      <c r="AS66" s="354"/>
      <c r="AT66" s="342"/>
      <c r="AU66" s="344"/>
      <c r="AV66" s="353"/>
      <c r="AW66" s="355"/>
      <c r="AX66" s="94" t="str">
        <f t="shared" si="5"/>
        <v/>
      </c>
      <c r="AY66" s="94" t="str">
        <f t="shared" si="6"/>
        <v/>
      </c>
      <c r="AZ66" s="433"/>
      <c r="BA66" s="414">
        <f t="shared" si="7"/>
        <v>0</v>
      </c>
      <c r="BB66" s="414">
        <f t="shared" si="8"/>
        <v>0</v>
      </c>
      <c r="BC66" s="414">
        <f t="shared" si="9"/>
        <v>0</v>
      </c>
      <c r="BD66" s="414">
        <f t="shared" si="10"/>
        <v>0</v>
      </c>
      <c r="BE66" s="414">
        <f t="shared" si="11"/>
        <v>0</v>
      </c>
      <c r="BF66" s="414">
        <f t="shared" si="12"/>
        <v>0</v>
      </c>
      <c r="BG66" s="414">
        <f t="shared" si="13"/>
        <v>0</v>
      </c>
      <c r="BH66" s="414">
        <f t="shared" si="14"/>
        <v>0</v>
      </c>
      <c r="BI66" s="414">
        <f t="shared" si="15"/>
        <v>0</v>
      </c>
      <c r="BJ66" s="414">
        <f t="shared" si="16"/>
        <v>0</v>
      </c>
      <c r="BK66" s="414">
        <f t="shared" si="17"/>
        <v>0</v>
      </c>
      <c r="BL66" s="414">
        <f t="shared" si="18"/>
        <v>0</v>
      </c>
      <c r="BM66" s="414">
        <f t="shared" si="19"/>
        <v>0</v>
      </c>
      <c r="BN66" s="414"/>
      <c r="BO66" s="414">
        <f t="shared" si="20"/>
        <v>0</v>
      </c>
      <c r="BP66" s="414">
        <f t="shared" si="21"/>
        <v>0</v>
      </c>
      <c r="BQ66" s="414">
        <f t="shared" si="22"/>
        <v>0</v>
      </c>
      <c r="BR66" s="414">
        <f t="shared" si="23"/>
        <v>0</v>
      </c>
      <c r="BS66" s="414">
        <f t="shared" si="24"/>
        <v>0</v>
      </c>
      <c r="BT66" s="414">
        <f t="shared" si="25"/>
        <v>0</v>
      </c>
      <c r="BU66" s="414">
        <f t="shared" si="26"/>
        <v>0</v>
      </c>
      <c r="BV66" s="721"/>
      <c r="BW66" s="72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32"/>
      <c r="CL66" s="432"/>
      <c r="CM66" s="432"/>
      <c r="CN66" s="432"/>
      <c r="CO66" s="432"/>
      <c r="CP66" s="432"/>
      <c r="CQ66" s="320"/>
      <c r="CR66" s="320"/>
    </row>
    <row r="67" spans="1:96" s="37" customFormat="1" ht="37.5" customHeight="1" x14ac:dyDescent="0.2">
      <c r="A67" s="533" t="str">
        <f>IF(B67&lt;&gt;"",設定!$C$4,"")</f>
        <v/>
      </c>
      <c r="B67" s="214" t="str">
        <f t="shared" si="3"/>
        <v/>
      </c>
      <c r="C67" s="373">
        <f t="shared" si="4"/>
        <v>55</v>
      </c>
      <c r="D67" s="342"/>
      <c r="E67" s="342"/>
      <c r="F67" s="343"/>
      <c r="G67" s="344"/>
      <c r="H67" s="345"/>
      <c r="I67" s="346"/>
      <c r="J67" s="347" t="str">
        <f>IFERROR(IF(I67="","",VLOOKUP(I67,国・地域!A:C,2,FALSE)),"正しい番号を入力してください")</f>
        <v/>
      </c>
      <c r="K67" s="348" t="str">
        <f>IFERROR(IF(I67="","",VLOOKUP(I67,国・地域!A:C,3,FALSE)),"正しい番号を入力してください")</f>
        <v/>
      </c>
      <c r="L67" s="325"/>
      <c r="M67" s="349"/>
      <c r="N67" s="350"/>
      <c r="O67" s="350"/>
      <c r="P67" s="350"/>
      <c r="Q67" s="350"/>
      <c r="R67" s="350"/>
      <c r="S67" s="350"/>
      <c r="T67" s="350"/>
      <c r="U67" s="351"/>
      <c r="V67" s="352"/>
      <c r="W67" s="1061"/>
      <c r="X67" s="1062"/>
      <c r="Y67" s="1070"/>
      <c r="Z67" s="1071"/>
      <c r="AA67" s="1072"/>
      <c r="AB67" s="1073"/>
      <c r="AC67" s="1072"/>
      <c r="AD67" s="1071"/>
      <c r="AE67" s="1074"/>
      <c r="AF67" s="1073"/>
      <c r="AG67" s="1072"/>
      <c r="AH67" s="1071"/>
      <c r="AI67" s="1074"/>
      <c r="AJ67" s="1073"/>
      <c r="AK67" s="1072"/>
      <c r="AL67" s="1071"/>
      <c r="AM67" s="342"/>
      <c r="AN67" s="344"/>
      <c r="AO67" s="325"/>
      <c r="AP67" s="342"/>
      <c r="AQ67" s="344"/>
      <c r="AR67" s="353"/>
      <c r="AS67" s="354"/>
      <c r="AT67" s="342"/>
      <c r="AU67" s="344"/>
      <c r="AV67" s="353"/>
      <c r="AW67" s="355"/>
      <c r="AX67" s="94" t="str">
        <f t="shared" si="5"/>
        <v/>
      </c>
      <c r="AY67" s="94" t="str">
        <f t="shared" si="6"/>
        <v/>
      </c>
      <c r="AZ67" s="433"/>
      <c r="BA67" s="414">
        <f t="shared" si="7"/>
        <v>0</v>
      </c>
      <c r="BB67" s="414">
        <f t="shared" si="8"/>
        <v>0</v>
      </c>
      <c r="BC67" s="414">
        <f t="shared" si="9"/>
        <v>0</v>
      </c>
      <c r="BD67" s="414">
        <f t="shared" si="10"/>
        <v>0</v>
      </c>
      <c r="BE67" s="414">
        <f t="shared" si="11"/>
        <v>0</v>
      </c>
      <c r="BF67" s="414">
        <f t="shared" si="12"/>
        <v>0</v>
      </c>
      <c r="BG67" s="414">
        <f t="shared" si="13"/>
        <v>0</v>
      </c>
      <c r="BH67" s="414">
        <f t="shared" si="14"/>
        <v>0</v>
      </c>
      <c r="BI67" s="414">
        <f t="shared" si="15"/>
        <v>0</v>
      </c>
      <c r="BJ67" s="414">
        <f t="shared" si="16"/>
        <v>0</v>
      </c>
      <c r="BK67" s="414">
        <f t="shared" si="17"/>
        <v>0</v>
      </c>
      <c r="BL67" s="414">
        <f t="shared" si="18"/>
        <v>0</v>
      </c>
      <c r="BM67" s="414">
        <f t="shared" si="19"/>
        <v>0</v>
      </c>
      <c r="BN67" s="414"/>
      <c r="BO67" s="414">
        <f t="shared" si="20"/>
        <v>0</v>
      </c>
      <c r="BP67" s="414">
        <f t="shared" si="21"/>
        <v>0</v>
      </c>
      <c r="BQ67" s="414">
        <f t="shared" si="22"/>
        <v>0</v>
      </c>
      <c r="BR67" s="414">
        <f t="shared" si="23"/>
        <v>0</v>
      </c>
      <c r="BS67" s="414">
        <f t="shared" si="24"/>
        <v>0</v>
      </c>
      <c r="BT67" s="414">
        <f t="shared" si="25"/>
        <v>0</v>
      </c>
      <c r="BU67" s="414">
        <f t="shared" si="26"/>
        <v>0</v>
      </c>
      <c r="BV67" s="721"/>
      <c r="BW67" s="72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32"/>
      <c r="CL67" s="432"/>
      <c r="CM67" s="432"/>
      <c r="CN67" s="432"/>
      <c r="CO67" s="432"/>
      <c r="CP67" s="432"/>
      <c r="CQ67" s="320"/>
      <c r="CR67" s="320"/>
    </row>
    <row r="68" spans="1:96" s="37" customFormat="1" ht="37.5" customHeight="1" x14ac:dyDescent="0.2">
      <c r="A68" s="574" t="str">
        <f>IF(B68&lt;&gt;"",設定!$C$4,"")</f>
        <v/>
      </c>
      <c r="B68" s="215" t="str">
        <f t="shared" si="3"/>
        <v/>
      </c>
      <c r="C68" s="374">
        <f t="shared" si="4"/>
        <v>56</v>
      </c>
      <c r="D68" s="356"/>
      <c r="E68" s="356"/>
      <c r="F68" s="357"/>
      <c r="G68" s="358"/>
      <c r="H68" s="359"/>
      <c r="I68" s="360"/>
      <c r="J68" s="361" t="str">
        <f>IFERROR(IF(I68="","",VLOOKUP(I68,国・地域!A:C,2,FALSE)),"正しい番号を入力してください")</f>
        <v/>
      </c>
      <c r="K68" s="362" t="str">
        <f>IFERROR(IF(I68="","",VLOOKUP(I68,国・地域!A:C,3,FALSE)),"正しい番号を入力してください")</f>
        <v/>
      </c>
      <c r="L68" s="326"/>
      <c r="M68" s="363"/>
      <c r="N68" s="364"/>
      <c r="O68" s="364"/>
      <c r="P68" s="364"/>
      <c r="Q68" s="364"/>
      <c r="R68" s="364"/>
      <c r="S68" s="364"/>
      <c r="T68" s="364"/>
      <c r="U68" s="365"/>
      <c r="V68" s="366"/>
      <c r="W68" s="1063"/>
      <c r="X68" s="1064"/>
      <c r="Y68" s="1075"/>
      <c r="Z68" s="1076"/>
      <c r="AA68" s="1077"/>
      <c r="AB68" s="1078"/>
      <c r="AC68" s="1077"/>
      <c r="AD68" s="1076"/>
      <c r="AE68" s="1079"/>
      <c r="AF68" s="1078"/>
      <c r="AG68" s="1077"/>
      <c r="AH68" s="1076"/>
      <c r="AI68" s="1079"/>
      <c r="AJ68" s="1078"/>
      <c r="AK68" s="1077"/>
      <c r="AL68" s="1076"/>
      <c r="AM68" s="356"/>
      <c r="AN68" s="358"/>
      <c r="AO68" s="326"/>
      <c r="AP68" s="356"/>
      <c r="AQ68" s="358"/>
      <c r="AR68" s="367"/>
      <c r="AS68" s="368"/>
      <c r="AT68" s="356"/>
      <c r="AU68" s="358"/>
      <c r="AV68" s="367"/>
      <c r="AW68" s="369"/>
      <c r="AX68" s="94" t="str">
        <f t="shared" si="5"/>
        <v/>
      </c>
      <c r="AY68" s="94" t="str">
        <f t="shared" si="6"/>
        <v/>
      </c>
      <c r="AZ68" s="433"/>
      <c r="BA68" s="414">
        <f t="shared" si="7"/>
        <v>0</v>
      </c>
      <c r="BB68" s="414">
        <f t="shared" si="8"/>
        <v>0</v>
      </c>
      <c r="BC68" s="414">
        <f t="shared" si="9"/>
        <v>0</v>
      </c>
      <c r="BD68" s="414">
        <f t="shared" si="10"/>
        <v>0</v>
      </c>
      <c r="BE68" s="414">
        <f t="shared" si="11"/>
        <v>0</v>
      </c>
      <c r="BF68" s="414">
        <f t="shared" si="12"/>
        <v>0</v>
      </c>
      <c r="BG68" s="414">
        <f t="shared" si="13"/>
        <v>0</v>
      </c>
      <c r="BH68" s="414">
        <f t="shared" si="14"/>
        <v>0</v>
      </c>
      <c r="BI68" s="414">
        <f t="shared" si="15"/>
        <v>0</v>
      </c>
      <c r="BJ68" s="414">
        <f t="shared" si="16"/>
        <v>0</v>
      </c>
      <c r="BK68" s="414">
        <f t="shared" si="17"/>
        <v>0</v>
      </c>
      <c r="BL68" s="414">
        <f t="shared" si="18"/>
        <v>0</v>
      </c>
      <c r="BM68" s="414">
        <f t="shared" si="19"/>
        <v>0</v>
      </c>
      <c r="BN68" s="414"/>
      <c r="BO68" s="414">
        <f t="shared" si="20"/>
        <v>0</v>
      </c>
      <c r="BP68" s="414">
        <f t="shared" si="21"/>
        <v>0</v>
      </c>
      <c r="BQ68" s="414">
        <f t="shared" si="22"/>
        <v>0</v>
      </c>
      <c r="BR68" s="414">
        <f t="shared" si="23"/>
        <v>0</v>
      </c>
      <c r="BS68" s="414">
        <f t="shared" si="24"/>
        <v>0</v>
      </c>
      <c r="BT68" s="414">
        <f t="shared" si="25"/>
        <v>0</v>
      </c>
      <c r="BU68" s="414">
        <f t="shared" si="26"/>
        <v>0</v>
      </c>
      <c r="BV68" s="721"/>
      <c r="BW68" s="72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32"/>
      <c r="CL68" s="432"/>
      <c r="CM68" s="432"/>
      <c r="CN68" s="432"/>
      <c r="CO68" s="432"/>
      <c r="CP68" s="432"/>
      <c r="CQ68" s="320"/>
      <c r="CR68" s="320"/>
    </row>
    <row r="69" spans="1:96" s="37" customFormat="1" ht="37.5" customHeight="1" x14ac:dyDescent="0.2">
      <c r="A69" s="575" t="str">
        <f>IF(B69&lt;&gt;"",設定!$C$4,"")</f>
        <v/>
      </c>
      <c r="B69" s="567" t="str">
        <f t="shared" si="3"/>
        <v/>
      </c>
      <c r="C69" s="322">
        <f t="shared" si="4"/>
        <v>57</v>
      </c>
      <c r="D69" s="328"/>
      <c r="E69" s="328"/>
      <c r="F69" s="329"/>
      <c r="G69" s="330"/>
      <c r="H69" s="331"/>
      <c r="I69" s="332"/>
      <c r="J69" s="333" t="str">
        <f>IFERROR(IF(I69="","",VLOOKUP(I69,国・地域!A:C,2,FALSE)),"正しい番号を入力してください")</f>
        <v/>
      </c>
      <c r="K69" s="334" t="str">
        <f>IFERROR(IF(I69="","",VLOOKUP(I69,国・地域!A:C,3,FALSE)),"正しい番号を入力してください")</f>
        <v/>
      </c>
      <c r="L69" s="327"/>
      <c r="M69" s="335"/>
      <c r="N69" s="336"/>
      <c r="O69" s="336"/>
      <c r="P69" s="336"/>
      <c r="Q69" s="336"/>
      <c r="R69" s="336"/>
      <c r="S69" s="336"/>
      <c r="T69" s="336"/>
      <c r="U69" s="337"/>
      <c r="V69" s="338"/>
      <c r="W69" s="1059"/>
      <c r="X69" s="1060"/>
      <c r="Y69" s="1065"/>
      <c r="Z69" s="1066"/>
      <c r="AA69" s="1067"/>
      <c r="AB69" s="1068"/>
      <c r="AC69" s="1067"/>
      <c r="AD69" s="1066"/>
      <c r="AE69" s="1069"/>
      <c r="AF69" s="1068"/>
      <c r="AG69" s="1067"/>
      <c r="AH69" s="1066"/>
      <c r="AI69" s="1069"/>
      <c r="AJ69" s="1068"/>
      <c r="AK69" s="1067"/>
      <c r="AL69" s="1066"/>
      <c r="AM69" s="328"/>
      <c r="AN69" s="330"/>
      <c r="AO69" s="327"/>
      <c r="AP69" s="328"/>
      <c r="AQ69" s="330"/>
      <c r="AR69" s="339"/>
      <c r="AS69" s="340"/>
      <c r="AT69" s="328"/>
      <c r="AU69" s="330"/>
      <c r="AV69" s="339"/>
      <c r="AW69" s="341"/>
      <c r="AX69" s="94" t="str">
        <f t="shared" si="5"/>
        <v/>
      </c>
      <c r="AY69" s="94" t="str">
        <f t="shared" si="6"/>
        <v/>
      </c>
      <c r="AZ69" s="433"/>
      <c r="BA69" s="414">
        <f t="shared" si="7"/>
        <v>0</v>
      </c>
      <c r="BB69" s="414">
        <f t="shared" si="8"/>
        <v>0</v>
      </c>
      <c r="BC69" s="414">
        <f t="shared" si="9"/>
        <v>0</v>
      </c>
      <c r="BD69" s="414">
        <f t="shared" si="10"/>
        <v>0</v>
      </c>
      <c r="BE69" s="414">
        <f t="shared" si="11"/>
        <v>0</v>
      </c>
      <c r="BF69" s="414">
        <f t="shared" si="12"/>
        <v>0</v>
      </c>
      <c r="BG69" s="414">
        <f t="shared" si="13"/>
        <v>0</v>
      </c>
      <c r="BH69" s="414">
        <f t="shared" si="14"/>
        <v>0</v>
      </c>
      <c r="BI69" s="414">
        <f t="shared" si="15"/>
        <v>0</v>
      </c>
      <c r="BJ69" s="414">
        <f t="shared" si="16"/>
        <v>0</v>
      </c>
      <c r="BK69" s="414">
        <f t="shared" si="17"/>
        <v>0</v>
      </c>
      <c r="BL69" s="414">
        <f t="shared" si="18"/>
        <v>0</v>
      </c>
      <c r="BM69" s="414">
        <f t="shared" si="19"/>
        <v>0</v>
      </c>
      <c r="BN69" s="414"/>
      <c r="BO69" s="414">
        <f t="shared" si="20"/>
        <v>0</v>
      </c>
      <c r="BP69" s="414">
        <f t="shared" si="21"/>
        <v>0</v>
      </c>
      <c r="BQ69" s="414">
        <f t="shared" si="22"/>
        <v>0</v>
      </c>
      <c r="BR69" s="414">
        <f t="shared" si="23"/>
        <v>0</v>
      </c>
      <c r="BS69" s="414">
        <f t="shared" si="24"/>
        <v>0</v>
      </c>
      <c r="BT69" s="414">
        <f t="shared" si="25"/>
        <v>0</v>
      </c>
      <c r="BU69" s="414">
        <f t="shared" si="26"/>
        <v>0</v>
      </c>
      <c r="BV69" s="721"/>
      <c r="BW69" s="72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32"/>
      <c r="CL69" s="432"/>
      <c r="CM69" s="432"/>
      <c r="CN69" s="432"/>
      <c r="CO69" s="432"/>
      <c r="CP69" s="432"/>
      <c r="CQ69" s="320"/>
      <c r="CR69" s="320"/>
    </row>
    <row r="70" spans="1:96" s="37" customFormat="1" ht="37.5" customHeight="1" x14ac:dyDescent="0.2">
      <c r="A70" s="533" t="str">
        <f>IF(B70&lt;&gt;"",設定!$C$4,"")</f>
        <v/>
      </c>
      <c r="B70" s="214" t="str">
        <f t="shared" si="3"/>
        <v/>
      </c>
      <c r="C70" s="373">
        <f t="shared" si="4"/>
        <v>58</v>
      </c>
      <c r="D70" s="342"/>
      <c r="E70" s="342"/>
      <c r="F70" s="343"/>
      <c r="G70" s="344"/>
      <c r="H70" s="345"/>
      <c r="I70" s="346"/>
      <c r="J70" s="347" t="str">
        <f>IFERROR(IF(I70="","",VLOOKUP(I70,国・地域!A:C,2,FALSE)),"正しい番号を入力してください")</f>
        <v/>
      </c>
      <c r="K70" s="348" t="str">
        <f>IFERROR(IF(I70="","",VLOOKUP(I70,国・地域!A:C,3,FALSE)),"正しい番号を入力してください")</f>
        <v/>
      </c>
      <c r="L70" s="325"/>
      <c r="M70" s="349"/>
      <c r="N70" s="350"/>
      <c r="O70" s="350"/>
      <c r="P70" s="350"/>
      <c r="Q70" s="350"/>
      <c r="R70" s="350"/>
      <c r="S70" s="350"/>
      <c r="T70" s="350"/>
      <c r="U70" s="351"/>
      <c r="V70" s="352"/>
      <c r="W70" s="1061"/>
      <c r="X70" s="1062"/>
      <c r="Y70" s="1070"/>
      <c r="Z70" s="1071"/>
      <c r="AA70" s="1072"/>
      <c r="AB70" s="1073"/>
      <c r="AC70" s="1072"/>
      <c r="AD70" s="1071"/>
      <c r="AE70" s="1074"/>
      <c r="AF70" s="1073"/>
      <c r="AG70" s="1072"/>
      <c r="AH70" s="1071"/>
      <c r="AI70" s="1074"/>
      <c r="AJ70" s="1073"/>
      <c r="AK70" s="1072"/>
      <c r="AL70" s="1071"/>
      <c r="AM70" s="342"/>
      <c r="AN70" s="344"/>
      <c r="AO70" s="325"/>
      <c r="AP70" s="342"/>
      <c r="AQ70" s="344"/>
      <c r="AR70" s="353"/>
      <c r="AS70" s="354"/>
      <c r="AT70" s="342"/>
      <c r="AU70" s="344"/>
      <c r="AV70" s="353"/>
      <c r="AW70" s="355"/>
      <c r="AX70" s="94" t="str">
        <f t="shared" si="5"/>
        <v/>
      </c>
      <c r="AY70" s="94" t="str">
        <f t="shared" si="6"/>
        <v/>
      </c>
      <c r="AZ70" s="433"/>
      <c r="BA70" s="414">
        <f t="shared" si="7"/>
        <v>0</v>
      </c>
      <c r="BB70" s="414">
        <f t="shared" si="8"/>
        <v>0</v>
      </c>
      <c r="BC70" s="414">
        <f t="shared" si="9"/>
        <v>0</v>
      </c>
      <c r="BD70" s="414">
        <f t="shared" si="10"/>
        <v>0</v>
      </c>
      <c r="BE70" s="414">
        <f t="shared" si="11"/>
        <v>0</v>
      </c>
      <c r="BF70" s="414">
        <f t="shared" si="12"/>
        <v>0</v>
      </c>
      <c r="BG70" s="414">
        <f t="shared" si="13"/>
        <v>0</v>
      </c>
      <c r="BH70" s="414">
        <f t="shared" si="14"/>
        <v>0</v>
      </c>
      <c r="BI70" s="414">
        <f t="shared" si="15"/>
        <v>0</v>
      </c>
      <c r="BJ70" s="414">
        <f t="shared" si="16"/>
        <v>0</v>
      </c>
      <c r="BK70" s="414">
        <f t="shared" si="17"/>
        <v>0</v>
      </c>
      <c r="BL70" s="414">
        <f t="shared" si="18"/>
        <v>0</v>
      </c>
      <c r="BM70" s="414">
        <f t="shared" si="19"/>
        <v>0</v>
      </c>
      <c r="BN70" s="414"/>
      <c r="BO70" s="414">
        <f t="shared" si="20"/>
        <v>0</v>
      </c>
      <c r="BP70" s="414">
        <f t="shared" si="21"/>
        <v>0</v>
      </c>
      <c r="BQ70" s="414">
        <f t="shared" si="22"/>
        <v>0</v>
      </c>
      <c r="BR70" s="414">
        <f t="shared" si="23"/>
        <v>0</v>
      </c>
      <c r="BS70" s="414">
        <f t="shared" si="24"/>
        <v>0</v>
      </c>
      <c r="BT70" s="414">
        <f t="shared" si="25"/>
        <v>0</v>
      </c>
      <c r="BU70" s="414">
        <f t="shared" si="26"/>
        <v>0</v>
      </c>
      <c r="BV70" s="721"/>
      <c r="BW70" s="72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32"/>
      <c r="CL70" s="432"/>
      <c r="CM70" s="432"/>
      <c r="CN70" s="432"/>
      <c r="CO70" s="432"/>
      <c r="CP70" s="432"/>
      <c r="CQ70" s="320"/>
      <c r="CR70" s="320"/>
    </row>
    <row r="71" spans="1:96" s="37" customFormat="1" ht="37.5" customHeight="1" x14ac:dyDescent="0.2">
      <c r="A71" s="533" t="str">
        <f>IF(B71&lt;&gt;"",設定!$C$4,"")</f>
        <v/>
      </c>
      <c r="B71" s="214" t="str">
        <f t="shared" si="3"/>
        <v/>
      </c>
      <c r="C71" s="373">
        <f t="shared" si="4"/>
        <v>59</v>
      </c>
      <c r="D71" s="342"/>
      <c r="E71" s="342"/>
      <c r="F71" s="343"/>
      <c r="G71" s="344"/>
      <c r="H71" s="345"/>
      <c r="I71" s="346"/>
      <c r="J71" s="347" t="str">
        <f>IFERROR(IF(I71="","",VLOOKUP(I71,国・地域!A:C,2,FALSE)),"正しい番号を入力してください")</f>
        <v/>
      </c>
      <c r="K71" s="348" t="str">
        <f>IFERROR(IF(I71="","",VLOOKUP(I71,国・地域!A:C,3,FALSE)),"正しい番号を入力してください")</f>
        <v/>
      </c>
      <c r="L71" s="325"/>
      <c r="M71" s="349"/>
      <c r="N71" s="350"/>
      <c r="O71" s="350"/>
      <c r="P71" s="350"/>
      <c r="Q71" s="350"/>
      <c r="R71" s="350"/>
      <c r="S71" s="350"/>
      <c r="T71" s="350"/>
      <c r="U71" s="351"/>
      <c r="V71" s="352"/>
      <c r="W71" s="1061"/>
      <c r="X71" s="1062"/>
      <c r="Y71" s="1070"/>
      <c r="Z71" s="1071"/>
      <c r="AA71" s="1072"/>
      <c r="AB71" s="1073"/>
      <c r="AC71" s="1072"/>
      <c r="AD71" s="1071"/>
      <c r="AE71" s="1074"/>
      <c r="AF71" s="1073"/>
      <c r="AG71" s="1072"/>
      <c r="AH71" s="1071"/>
      <c r="AI71" s="1074"/>
      <c r="AJ71" s="1073"/>
      <c r="AK71" s="1072"/>
      <c r="AL71" s="1071"/>
      <c r="AM71" s="342"/>
      <c r="AN71" s="344"/>
      <c r="AO71" s="325"/>
      <c r="AP71" s="342"/>
      <c r="AQ71" s="344"/>
      <c r="AR71" s="353"/>
      <c r="AS71" s="354"/>
      <c r="AT71" s="342"/>
      <c r="AU71" s="344"/>
      <c r="AV71" s="353"/>
      <c r="AW71" s="355"/>
      <c r="AX71" s="94" t="str">
        <f t="shared" si="5"/>
        <v/>
      </c>
      <c r="AY71" s="94" t="str">
        <f t="shared" si="6"/>
        <v/>
      </c>
      <c r="AZ71" s="433"/>
      <c r="BA71" s="414">
        <f t="shared" si="7"/>
        <v>0</v>
      </c>
      <c r="BB71" s="414">
        <f t="shared" si="8"/>
        <v>0</v>
      </c>
      <c r="BC71" s="414">
        <f t="shared" si="9"/>
        <v>0</v>
      </c>
      <c r="BD71" s="414">
        <f t="shared" si="10"/>
        <v>0</v>
      </c>
      <c r="BE71" s="414">
        <f t="shared" si="11"/>
        <v>0</v>
      </c>
      <c r="BF71" s="414">
        <f t="shared" si="12"/>
        <v>0</v>
      </c>
      <c r="BG71" s="414">
        <f t="shared" si="13"/>
        <v>0</v>
      </c>
      <c r="BH71" s="414">
        <f t="shared" si="14"/>
        <v>0</v>
      </c>
      <c r="BI71" s="414">
        <f t="shared" si="15"/>
        <v>0</v>
      </c>
      <c r="BJ71" s="414">
        <f t="shared" si="16"/>
        <v>0</v>
      </c>
      <c r="BK71" s="414">
        <f t="shared" si="17"/>
        <v>0</v>
      </c>
      <c r="BL71" s="414">
        <f t="shared" si="18"/>
        <v>0</v>
      </c>
      <c r="BM71" s="414">
        <f t="shared" si="19"/>
        <v>0</v>
      </c>
      <c r="BN71" s="414"/>
      <c r="BO71" s="414">
        <f t="shared" si="20"/>
        <v>0</v>
      </c>
      <c r="BP71" s="414">
        <f t="shared" si="21"/>
        <v>0</v>
      </c>
      <c r="BQ71" s="414">
        <f t="shared" si="22"/>
        <v>0</v>
      </c>
      <c r="BR71" s="414">
        <f t="shared" si="23"/>
        <v>0</v>
      </c>
      <c r="BS71" s="414">
        <f t="shared" si="24"/>
        <v>0</v>
      </c>
      <c r="BT71" s="414">
        <f t="shared" si="25"/>
        <v>0</v>
      </c>
      <c r="BU71" s="414">
        <f t="shared" si="26"/>
        <v>0</v>
      </c>
      <c r="BV71" s="721"/>
      <c r="BW71" s="72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32"/>
      <c r="CL71" s="432"/>
      <c r="CM71" s="432"/>
      <c r="CN71" s="432"/>
      <c r="CO71" s="432"/>
      <c r="CP71" s="432"/>
      <c r="CQ71" s="320"/>
      <c r="CR71" s="320"/>
    </row>
    <row r="72" spans="1:96" s="37" customFormat="1" ht="37.5" customHeight="1" x14ac:dyDescent="0.2">
      <c r="A72" s="533" t="str">
        <f>IF(B72&lt;&gt;"",設定!$C$4,"")</f>
        <v/>
      </c>
      <c r="B72" s="214" t="str">
        <f t="shared" si="3"/>
        <v/>
      </c>
      <c r="C72" s="373">
        <f t="shared" si="4"/>
        <v>60</v>
      </c>
      <c r="D72" s="342"/>
      <c r="E72" s="342"/>
      <c r="F72" s="343"/>
      <c r="G72" s="344"/>
      <c r="H72" s="345"/>
      <c r="I72" s="346"/>
      <c r="J72" s="347" t="str">
        <f>IFERROR(IF(I72="","",VLOOKUP(I72,国・地域!A:C,2,FALSE)),"正しい番号を入力してください")</f>
        <v/>
      </c>
      <c r="K72" s="348" t="str">
        <f>IFERROR(IF(I72="","",VLOOKUP(I72,国・地域!A:C,3,FALSE)),"正しい番号を入力してください")</f>
        <v/>
      </c>
      <c r="L72" s="325"/>
      <c r="M72" s="349"/>
      <c r="N72" s="350"/>
      <c r="O72" s="350"/>
      <c r="P72" s="350"/>
      <c r="Q72" s="350"/>
      <c r="R72" s="350"/>
      <c r="S72" s="350"/>
      <c r="T72" s="350"/>
      <c r="U72" s="351"/>
      <c r="V72" s="352"/>
      <c r="W72" s="1061"/>
      <c r="X72" s="1062"/>
      <c r="Y72" s="1070"/>
      <c r="Z72" s="1071"/>
      <c r="AA72" s="1072"/>
      <c r="AB72" s="1073"/>
      <c r="AC72" s="1072"/>
      <c r="AD72" s="1071"/>
      <c r="AE72" s="1074"/>
      <c r="AF72" s="1073"/>
      <c r="AG72" s="1072"/>
      <c r="AH72" s="1071"/>
      <c r="AI72" s="1074"/>
      <c r="AJ72" s="1073"/>
      <c r="AK72" s="1072"/>
      <c r="AL72" s="1071"/>
      <c r="AM72" s="342"/>
      <c r="AN72" s="344"/>
      <c r="AO72" s="325"/>
      <c r="AP72" s="342"/>
      <c r="AQ72" s="344"/>
      <c r="AR72" s="353"/>
      <c r="AS72" s="354"/>
      <c r="AT72" s="342"/>
      <c r="AU72" s="344"/>
      <c r="AV72" s="353"/>
      <c r="AW72" s="355"/>
      <c r="AX72" s="94" t="str">
        <f t="shared" si="5"/>
        <v/>
      </c>
      <c r="AY72" s="94" t="str">
        <f t="shared" si="6"/>
        <v/>
      </c>
      <c r="AZ72" s="433"/>
      <c r="BA72" s="414">
        <f t="shared" si="7"/>
        <v>0</v>
      </c>
      <c r="BB72" s="414">
        <f t="shared" si="8"/>
        <v>0</v>
      </c>
      <c r="BC72" s="414">
        <f t="shared" si="9"/>
        <v>0</v>
      </c>
      <c r="BD72" s="414">
        <f t="shared" si="10"/>
        <v>0</v>
      </c>
      <c r="BE72" s="414">
        <f t="shared" si="11"/>
        <v>0</v>
      </c>
      <c r="BF72" s="414">
        <f t="shared" si="12"/>
        <v>0</v>
      </c>
      <c r="BG72" s="414">
        <f t="shared" si="13"/>
        <v>0</v>
      </c>
      <c r="BH72" s="414">
        <f t="shared" si="14"/>
        <v>0</v>
      </c>
      <c r="BI72" s="414">
        <f t="shared" si="15"/>
        <v>0</v>
      </c>
      <c r="BJ72" s="414">
        <f t="shared" si="16"/>
        <v>0</v>
      </c>
      <c r="BK72" s="414">
        <f t="shared" si="17"/>
        <v>0</v>
      </c>
      <c r="BL72" s="414">
        <f t="shared" si="18"/>
        <v>0</v>
      </c>
      <c r="BM72" s="414">
        <f t="shared" si="19"/>
        <v>0</v>
      </c>
      <c r="BN72" s="414"/>
      <c r="BO72" s="414">
        <f t="shared" si="20"/>
        <v>0</v>
      </c>
      <c r="BP72" s="414">
        <f t="shared" si="21"/>
        <v>0</v>
      </c>
      <c r="BQ72" s="414">
        <f t="shared" si="22"/>
        <v>0</v>
      </c>
      <c r="BR72" s="414">
        <f t="shared" si="23"/>
        <v>0</v>
      </c>
      <c r="BS72" s="414">
        <f t="shared" si="24"/>
        <v>0</v>
      </c>
      <c r="BT72" s="414">
        <f t="shared" si="25"/>
        <v>0</v>
      </c>
      <c r="BU72" s="414">
        <f t="shared" si="26"/>
        <v>0</v>
      </c>
      <c r="BV72" s="721"/>
      <c r="BW72" s="72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32"/>
      <c r="CL72" s="432"/>
      <c r="CM72" s="432"/>
      <c r="CN72" s="432"/>
      <c r="CO72" s="432"/>
      <c r="CP72" s="432"/>
      <c r="CQ72" s="320"/>
      <c r="CR72" s="320"/>
    </row>
    <row r="73" spans="1:96" s="37" customFormat="1" ht="37.5" customHeight="1" x14ac:dyDescent="0.2">
      <c r="A73" s="574" t="str">
        <f>IF(B73&lt;&gt;"",設定!$C$4,"")</f>
        <v/>
      </c>
      <c r="B73" s="215" t="str">
        <f t="shared" si="3"/>
        <v/>
      </c>
      <c r="C73" s="374">
        <f t="shared" si="4"/>
        <v>61</v>
      </c>
      <c r="D73" s="356"/>
      <c r="E73" s="356"/>
      <c r="F73" s="357"/>
      <c r="G73" s="358"/>
      <c r="H73" s="359"/>
      <c r="I73" s="360"/>
      <c r="J73" s="361" t="str">
        <f>IFERROR(IF(I73="","",VLOOKUP(I73,国・地域!A:C,2,FALSE)),"正しい番号を入力してください")</f>
        <v/>
      </c>
      <c r="K73" s="362" t="str">
        <f>IFERROR(IF(I73="","",VLOOKUP(I73,国・地域!A:C,3,FALSE)),"正しい番号を入力してください")</f>
        <v/>
      </c>
      <c r="L73" s="326"/>
      <c r="M73" s="363"/>
      <c r="N73" s="364"/>
      <c r="O73" s="364"/>
      <c r="P73" s="364"/>
      <c r="Q73" s="364"/>
      <c r="R73" s="364"/>
      <c r="S73" s="364"/>
      <c r="T73" s="364"/>
      <c r="U73" s="365"/>
      <c r="V73" s="366"/>
      <c r="W73" s="1063"/>
      <c r="X73" s="1064"/>
      <c r="Y73" s="1075"/>
      <c r="Z73" s="1076"/>
      <c r="AA73" s="1077"/>
      <c r="AB73" s="1078"/>
      <c r="AC73" s="1077"/>
      <c r="AD73" s="1076"/>
      <c r="AE73" s="1079"/>
      <c r="AF73" s="1078"/>
      <c r="AG73" s="1077"/>
      <c r="AH73" s="1076"/>
      <c r="AI73" s="1079"/>
      <c r="AJ73" s="1078"/>
      <c r="AK73" s="1077"/>
      <c r="AL73" s="1076"/>
      <c r="AM73" s="356"/>
      <c r="AN73" s="358"/>
      <c r="AO73" s="326"/>
      <c r="AP73" s="356"/>
      <c r="AQ73" s="358"/>
      <c r="AR73" s="367"/>
      <c r="AS73" s="368"/>
      <c r="AT73" s="356"/>
      <c r="AU73" s="358"/>
      <c r="AV73" s="367"/>
      <c r="AW73" s="369"/>
      <c r="AX73" s="94" t="str">
        <f t="shared" si="5"/>
        <v/>
      </c>
      <c r="AY73" s="94" t="str">
        <f t="shared" si="6"/>
        <v/>
      </c>
      <c r="AZ73" s="433"/>
      <c r="BA73" s="414">
        <f t="shared" si="7"/>
        <v>0</v>
      </c>
      <c r="BB73" s="414">
        <f t="shared" si="8"/>
        <v>0</v>
      </c>
      <c r="BC73" s="414">
        <f t="shared" si="9"/>
        <v>0</v>
      </c>
      <c r="BD73" s="414">
        <f t="shared" si="10"/>
        <v>0</v>
      </c>
      <c r="BE73" s="414">
        <f t="shared" si="11"/>
        <v>0</v>
      </c>
      <c r="BF73" s="414">
        <f t="shared" si="12"/>
        <v>0</v>
      </c>
      <c r="BG73" s="414">
        <f t="shared" si="13"/>
        <v>0</v>
      </c>
      <c r="BH73" s="414">
        <f t="shared" si="14"/>
        <v>0</v>
      </c>
      <c r="BI73" s="414">
        <f t="shared" si="15"/>
        <v>0</v>
      </c>
      <c r="BJ73" s="414">
        <f t="shared" si="16"/>
        <v>0</v>
      </c>
      <c r="BK73" s="414">
        <f t="shared" si="17"/>
        <v>0</v>
      </c>
      <c r="BL73" s="414">
        <f t="shared" si="18"/>
        <v>0</v>
      </c>
      <c r="BM73" s="414">
        <f t="shared" si="19"/>
        <v>0</v>
      </c>
      <c r="BN73" s="414"/>
      <c r="BO73" s="414">
        <f t="shared" si="20"/>
        <v>0</v>
      </c>
      <c r="BP73" s="414">
        <f t="shared" si="21"/>
        <v>0</v>
      </c>
      <c r="BQ73" s="414">
        <f t="shared" si="22"/>
        <v>0</v>
      </c>
      <c r="BR73" s="414">
        <f t="shared" si="23"/>
        <v>0</v>
      </c>
      <c r="BS73" s="414">
        <f t="shared" si="24"/>
        <v>0</v>
      </c>
      <c r="BT73" s="414">
        <f t="shared" si="25"/>
        <v>0</v>
      </c>
      <c r="BU73" s="414">
        <f t="shared" si="26"/>
        <v>0</v>
      </c>
      <c r="BV73" s="721"/>
      <c r="BW73" s="72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32"/>
      <c r="CL73" s="432"/>
      <c r="CM73" s="432"/>
      <c r="CN73" s="432"/>
      <c r="CO73" s="432"/>
      <c r="CP73" s="432"/>
      <c r="CQ73" s="320"/>
      <c r="CR73" s="320"/>
    </row>
    <row r="74" spans="1:96" s="37" customFormat="1" ht="37.5" customHeight="1" x14ac:dyDescent="0.2">
      <c r="A74" s="575" t="str">
        <f>IF(B74&lt;&gt;"",設定!$C$4,"")</f>
        <v/>
      </c>
      <c r="B74" s="567" t="str">
        <f t="shared" si="3"/>
        <v/>
      </c>
      <c r="C74" s="322">
        <f t="shared" si="4"/>
        <v>62</v>
      </c>
      <c r="D74" s="328"/>
      <c r="E74" s="328"/>
      <c r="F74" s="329"/>
      <c r="G74" s="330"/>
      <c r="H74" s="331"/>
      <c r="I74" s="332"/>
      <c r="J74" s="333" t="str">
        <f>IFERROR(IF(I74="","",VLOOKUP(I74,国・地域!A:C,2,FALSE)),"正しい番号を入力してください")</f>
        <v/>
      </c>
      <c r="K74" s="334" t="str">
        <f>IFERROR(IF(I74="","",VLOOKUP(I74,国・地域!A:C,3,FALSE)),"正しい番号を入力してください")</f>
        <v/>
      </c>
      <c r="L74" s="327"/>
      <c r="M74" s="335"/>
      <c r="N74" s="336"/>
      <c r="O74" s="336"/>
      <c r="P74" s="336"/>
      <c r="Q74" s="336"/>
      <c r="R74" s="336"/>
      <c r="S74" s="336"/>
      <c r="T74" s="336"/>
      <c r="U74" s="337"/>
      <c r="V74" s="338"/>
      <c r="W74" s="1059"/>
      <c r="X74" s="1060"/>
      <c r="Y74" s="1065"/>
      <c r="Z74" s="1066"/>
      <c r="AA74" s="1067"/>
      <c r="AB74" s="1068"/>
      <c r="AC74" s="1067"/>
      <c r="AD74" s="1066"/>
      <c r="AE74" s="1069"/>
      <c r="AF74" s="1068"/>
      <c r="AG74" s="1067"/>
      <c r="AH74" s="1066"/>
      <c r="AI74" s="1069"/>
      <c r="AJ74" s="1068"/>
      <c r="AK74" s="1067"/>
      <c r="AL74" s="1066"/>
      <c r="AM74" s="328"/>
      <c r="AN74" s="330"/>
      <c r="AO74" s="327"/>
      <c r="AP74" s="328"/>
      <c r="AQ74" s="330"/>
      <c r="AR74" s="339"/>
      <c r="AS74" s="340"/>
      <c r="AT74" s="328"/>
      <c r="AU74" s="330"/>
      <c r="AV74" s="339"/>
      <c r="AW74" s="341"/>
      <c r="AX74" s="94" t="str">
        <f t="shared" ref="AX74:AX113" si="27">IF(SUM(BA74:BM74)&gt;0,"←未入力あり","")</f>
        <v/>
      </c>
      <c r="AY74" s="94" t="str">
        <f t="shared" si="6"/>
        <v/>
      </c>
      <c r="AZ74" s="433"/>
      <c r="BA74" s="414">
        <f t="shared" si="7"/>
        <v>0</v>
      </c>
      <c r="BB74" s="414">
        <f t="shared" si="8"/>
        <v>0</v>
      </c>
      <c r="BC74" s="414">
        <f t="shared" si="9"/>
        <v>0</v>
      </c>
      <c r="BD74" s="414">
        <f t="shared" si="10"/>
        <v>0</v>
      </c>
      <c r="BE74" s="414">
        <f t="shared" si="11"/>
        <v>0</v>
      </c>
      <c r="BF74" s="414">
        <f t="shared" si="12"/>
        <v>0</v>
      </c>
      <c r="BG74" s="414">
        <f t="shared" si="13"/>
        <v>0</v>
      </c>
      <c r="BH74" s="414">
        <f t="shared" si="14"/>
        <v>0</v>
      </c>
      <c r="BI74" s="414">
        <f t="shared" si="15"/>
        <v>0</v>
      </c>
      <c r="BJ74" s="414">
        <f t="shared" si="16"/>
        <v>0</v>
      </c>
      <c r="BK74" s="414">
        <f t="shared" si="17"/>
        <v>0</v>
      </c>
      <c r="BL74" s="414">
        <f t="shared" si="18"/>
        <v>0</v>
      </c>
      <c r="BM74" s="414">
        <f t="shared" si="19"/>
        <v>0</v>
      </c>
      <c r="BN74" s="414"/>
      <c r="BO74" s="414">
        <f t="shared" si="20"/>
        <v>0</v>
      </c>
      <c r="BP74" s="414">
        <f t="shared" si="21"/>
        <v>0</v>
      </c>
      <c r="BQ74" s="414">
        <f t="shared" si="22"/>
        <v>0</v>
      </c>
      <c r="BR74" s="414">
        <f t="shared" si="23"/>
        <v>0</v>
      </c>
      <c r="BS74" s="414">
        <f t="shared" si="24"/>
        <v>0</v>
      </c>
      <c r="BT74" s="414">
        <f t="shared" si="25"/>
        <v>0</v>
      </c>
      <c r="BU74" s="414">
        <f t="shared" si="26"/>
        <v>0</v>
      </c>
      <c r="BV74" s="721"/>
      <c r="BW74" s="72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32"/>
      <c r="CL74" s="432"/>
      <c r="CM74" s="432"/>
      <c r="CN74" s="432"/>
      <c r="CO74" s="432"/>
      <c r="CP74" s="432"/>
      <c r="CQ74" s="320"/>
      <c r="CR74" s="320"/>
    </row>
    <row r="75" spans="1:96" s="37" customFormat="1" ht="37.5" customHeight="1" x14ac:dyDescent="0.2">
      <c r="A75" s="533" t="str">
        <f>IF(B75&lt;&gt;"",設定!$C$4,"")</f>
        <v/>
      </c>
      <c r="B75" s="214" t="str">
        <f t="shared" si="3"/>
        <v/>
      </c>
      <c r="C75" s="373">
        <f t="shared" si="4"/>
        <v>63</v>
      </c>
      <c r="D75" s="342"/>
      <c r="E75" s="342"/>
      <c r="F75" s="343"/>
      <c r="G75" s="344"/>
      <c r="H75" s="345"/>
      <c r="I75" s="346"/>
      <c r="J75" s="347" t="str">
        <f>IFERROR(IF(I75="","",VLOOKUP(I75,国・地域!A:C,2,FALSE)),"正しい番号を入力してください")</f>
        <v/>
      </c>
      <c r="K75" s="348" t="str">
        <f>IFERROR(IF(I75="","",VLOOKUP(I75,国・地域!A:C,3,FALSE)),"正しい番号を入力してください")</f>
        <v/>
      </c>
      <c r="L75" s="325"/>
      <c r="M75" s="349"/>
      <c r="N75" s="350"/>
      <c r="O75" s="350"/>
      <c r="P75" s="350"/>
      <c r="Q75" s="350"/>
      <c r="R75" s="350"/>
      <c r="S75" s="350"/>
      <c r="T75" s="350"/>
      <c r="U75" s="351"/>
      <c r="V75" s="352"/>
      <c r="W75" s="1061"/>
      <c r="X75" s="1062"/>
      <c r="Y75" s="1070"/>
      <c r="Z75" s="1071"/>
      <c r="AA75" s="1072"/>
      <c r="AB75" s="1073"/>
      <c r="AC75" s="1072"/>
      <c r="AD75" s="1071"/>
      <c r="AE75" s="1074"/>
      <c r="AF75" s="1073"/>
      <c r="AG75" s="1072"/>
      <c r="AH75" s="1071"/>
      <c r="AI75" s="1074"/>
      <c r="AJ75" s="1073"/>
      <c r="AK75" s="1072"/>
      <c r="AL75" s="1071"/>
      <c r="AM75" s="342"/>
      <c r="AN75" s="344"/>
      <c r="AO75" s="325"/>
      <c r="AP75" s="342"/>
      <c r="AQ75" s="344"/>
      <c r="AR75" s="353"/>
      <c r="AS75" s="354"/>
      <c r="AT75" s="342"/>
      <c r="AU75" s="344"/>
      <c r="AV75" s="353"/>
      <c r="AW75" s="355"/>
      <c r="AX75" s="94" t="str">
        <f t="shared" si="27"/>
        <v/>
      </c>
      <c r="AY75" s="94" t="str">
        <f t="shared" si="6"/>
        <v/>
      </c>
      <c r="AZ75" s="433"/>
      <c r="BA75" s="414">
        <f t="shared" si="7"/>
        <v>0</v>
      </c>
      <c r="BB75" s="414">
        <f t="shared" si="8"/>
        <v>0</v>
      </c>
      <c r="BC75" s="414">
        <f t="shared" si="9"/>
        <v>0</v>
      </c>
      <c r="BD75" s="414">
        <f t="shared" si="10"/>
        <v>0</v>
      </c>
      <c r="BE75" s="414">
        <f t="shared" si="11"/>
        <v>0</v>
      </c>
      <c r="BF75" s="414">
        <f t="shared" si="12"/>
        <v>0</v>
      </c>
      <c r="BG75" s="414">
        <f t="shared" si="13"/>
        <v>0</v>
      </c>
      <c r="BH75" s="414">
        <f t="shared" si="14"/>
        <v>0</v>
      </c>
      <c r="BI75" s="414">
        <f t="shared" si="15"/>
        <v>0</v>
      </c>
      <c r="BJ75" s="414">
        <f t="shared" si="16"/>
        <v>0</v>
      </c>
      <c r="BK75" s="414">
        <f t="shared" si="17"/>
        <v>0</v>
      </c>
      <c r="BL75" s="414">
        <f t="shared" si="18"/>
        <v>0</v>
      </c>
      <c r="BM75" s="414">
        <f t="shared" si="19"/>
        <v>0</v>
      </c>
      <c r="BN75" s="414"/>
      <c r="BO75" s="414">
        <f t="shared" si="20"/>
        <v>0</v>
      </c>
      <c r="BP75" s="414">
        <f t="shared" si="21"/>
        <v>0</v>
      </c>
      <c r="BQ75" s="414">
        <f t="shared" si="22"/>
        <v>0</v>
      </c>
      <c r="BR75" s="414">
        <f t="shared" si="23"/>
        <v>0</v>
      </c>
      <c r="BS75" s="414">
        <f t="shared" si="24"/>
        <v>0</v>
      </c>
      <c r="BT75" s="414">
        <f t="shared" si="25"/>
        <v>0</v>
      </c>
      <c r="BU75" s="414">
        <f t="shared" si="26"/>
        <v>0</v>
      </c>
      <c r="BV75" s="721"/>
      <c r="BW75" s="72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32"/>
      <c r="CL75" s="432"/>
      <c r="CM75" s="432"/>
      <c r="CN75" s="432"/>
      <c r="CO75" s="432"/>
      <c r="CP75" s="432"/>
      <c r="CQ75" s="320"/>
      <c r="CR75" s="320"/>
    </row>
    <row r="76" spans="1:96" s="37" customFormat="1" ht="37.5" customHeight="1" x14ac:dyDescent="0.2">
      <c r="A76" s="533" t="str">
        <f>IF(B76&lt;&gt;"",設定!$C$4,"")</f>
        <v/>
      </c>
      <c r="B76" s="214" t="str">
        <f t="shared" si="3"/>
        <v/>
      </c>
      <c r="C76" s="373">
        <f t="shared" si="4"/>
        <v>64</v>
      </c>
      <c r="D76" s="342"/>
      <c r="E76" s="342"/>
      <c r="F76" s="343"/>
      <c r="G76" s="344"/>
      <c r="H76" s="345"/>
      <c r="I76" s="346"/>
      <c r="J76" s="347" t="str">
        <f>IFERROR(IF(I76="","",VLOOKUP(I76,国・地域!A:C,2,FALSE)),"正しい番号を入力してください")</f>
        <v/>
      </c>
      <c r="K76" s="348" t="str">
        <f>IFERROR(IF(I76="","",VLOOKUP(I76,国・地域!A:C,3,FALSE)),"正しい番号を入力してください")</f>
        <v/>
      </c>
      <c r="L76" s="325"/>
      <c r="M76" s="349"/>
      <c r="N76" s="350"/>
      <c r="O76" s="350"/>
      <c r="P76" s="350"/>
      <c r="Q76" s="350"/>
      <c r="R76" s="350"/>
      <c r="S76" s="350"/>
      <c r="T76" s="350"/>
      <c r="U76" s="351"/>
      <c r="V76" s="352"/>
      <c r="W76" s="1061"/>
      <c r="X76" s="1062"/>
      <c r="Y76" s="1070"/>
      <c r="Z76" s="1071"/>
      <c r="AA76" s="1072"/>
      <c r="AB76" s="1073"/>
      <c r="AC76" s="1072"/>
      <c r="AD76" s="1071"/>
      <c r="AE76" s="1074"/>
      <c r="AF76" s="1073"/>
      <c r="AG76" s="1072"/>
      <c r="AH76" s="1071"/>
      <c r="AI76" s="1074"/>
      <c r="AJ76" s="1073"/>
      <c r="AK76" s="1072"/>
      <c r="AL76" s="1071"/>
      <c r="AM76" s="342"/>
      <c r="AN76" s="344"/>
      <c r="AO76" s="325"/>
      <c r="AP76" s="342"/>
      <c r="AQ76" s="344"/>
      <c r="AR76" s="353"/>
      <c r="AS76" s="354"/>
      <c r="AT76" s="342"/>
      <c r="AU76" s="344"/>
      <c r="AV76" s="353"/>
      <c r="AW76" s="355"/>
      <c r="AX76" s="94" t="str">
        <f t="shared" si="27"/>
        <v/>
      </c>
      <c r="AY76" s="94" t="str">
        <f t="shared" si="6"/>
        <v/>
      </c>
      <c r="AZ76" s="433"/>
      <c r="BA76" s="414">
        <f t="shared" si="7"/>
        <v>0</v>
      </c>
      <c r="BB76" s="414">
        <f t="shared" si="8"/>
        <v>0</v>
      </c>
      <c r="BC76" s="414">
        <f t="shared" si="9"/>
        <v>0</v>
      </c>
      <c r="BD76" s="414">
        <f t="shared" si="10"/>
        <v>0</v>
      </c>
      <c r="BE76" s="414">
        <f t="shared" si="11"/>
        <v>0</v>
      </c>
      <c r="BF76" s="414">
        <f t="shared" si="12"/>
        <v>0</v>
      </c>
      <c r="BG76" s="414">
        <f t="shared" si="13"/>
        <v>0</v>
      </c>
      <c r="BH76" s="414">
        <f t="shared" si="14"/>
        <v>0</v>
      </c>
      <c r="BI76" s="414">
        <f t="shared" si="15"/>
        <v>0</v>
      </c>
      <c r="BJ76" s="414">
        <f t="shared" si="16"/>
        <v>0</v>
      </c>
      <c r="BK76" s="414">
        <f t="shared" si="17"/>
        <v>0</v>
      </c>
      <c r="BL76" s="414">
        <f t="shared" si="18"/>
        <v>0</v>
      </c>
      <c r="BM76" s="414">
        <f t="shared" si="19"/>
        <v>0</v>
      </c>
      <c r="BN76" s="414"/>
      <c r="BO76" s="414">
        <f t="shared" si="20"/>
        <v>0</v>
      </c>
      <c r="BP76" s="414">
        <f t="shared" si="21"/>
        <v>0</v>
      </c>
      <c r="BQ76" s="414">
        <f t="shared" si="22"/>
        <v>0</v>
      </c>
      <c r="BR76" s="414">
        <f t="shared" si="23"/>
        <v>0</v>
      </c>
      <c r="BS76" s="414">
        <f t="shared" si="24"/>
        <v>0</v>
      </c>
      <c r="BT76" s="414">
        <f t="shared" si="25"/>
        <v>0</v>
      </c>
      <c r="BU76" s="414">
        <f t="shared" si="26"/>
        <v>0</v>
      </c>
      <c r="BV76" s="721"/>
      <c r="BW76" s="72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32"/>
      <c r="CL76" s="432"/>
      <c r="CM76" s="432"/>
      <c r="CN76" s="432"/>
      <c r="CO76" s="432"/>
      <c r="CP76" s="432"/>
      <c r="CQ76" s="320"/>
      <c r="CR76" s="320"/>
    </row>
    <row r="77" spans="1:96" s="37" customFormat="1" ht="37.5" customHeight="1" x14ac:dyDescent="0.2">
      <c r="A77" s="533" t="str">
        <f>IF(B77&lt;&gt;"",設定!$C$4,"")</f>
        <v/>
      </c>
      <c r="B77" s="214" t="str">
        <f t="shared" si="3"/>
        <v/>
      </c>
      <c r="C77" s="373">
        <f t="shared" si="4"/>
        <v>65</v>
      </c>
      <c r="D77" s="342"/>
      <c r="E77" s="342"/>
      <c r="F77" s="343"/>
      <c r="G77" s="344"/>
      <c r="H77" s="345"/>
      <c r="I77" s="346"/>
      <c r="J77" s="347" t="str">
        <f>IFERROR(IF(I77="","",VLOOKUP(I77,国・地域!A:C,2,FALSE)),"正しい番号を入力してください")</f>
        <v/>
      </c>
      <c r="K77" s="348" t="str">
        <f>IFERROR(IF(I77="","",VLOOKUP(I77,国・地域!A:C,3,FALSE)),"正しい番号を入力してください")</f>
        <v/>
      </c>
      <c r="L77" s="325"/>
      <c r="M77" s="349"/>
      <c r="N77" s="350"/>
      <c r="O77" s="350"/>
      <c r="P77" s="350"/>
      <c r="Q77" s="350"/>
      <c r="R77" s="350"/>
      <c r="S77" s="350"/>
      <c r="T77" s="350"/>
      <c r="U77" s="351"/>
      <c r="V77" s="352"/>
      <c r="W77" s="1061"/>
      <c r="X77" s="1062"/>
      <c r="Y77" s="1070"/>
      <c r="Z77" s="1071"/>
      <c r="AA77" s="1072"/>
      <c r="AB77" s="1073"/>
      <c r="AC77" s="1072"/>
      <c r="AD77" s="1071"/>
      <c r="AE77" s="1074"/>
      <c r="AF77" s="1073"/>
      <c r="AG77" s="1072"/>
      <c r="AH77" s="1071"/>
      <c r="AI77" s="1074"/>
      <c r="AJ77" s="1073"/>
      <c r="AK77" s="1072"/>
      <c r="AL77" s="1071"/>
      <c r="AM77" s="342"/>
      <c r="AN77" s="344"/>
      <c r="AO77" s="325"/>
      <c r="AP77" s="342"/>
      <c r="AQ77" s="344"/>
      <c r="AR77" s="353"/>
      <c r="AS77" s="354"/>
      <c r="AT77" s="342"/>
      <c r="AU77" s="344"/>
      <c r="AV77" s="353"/>
      <c r="AW77" s="355"/>
      <c r="AX77" s="94" t="str">
        <f t="shared" si="27"/>
        <v/>
      </c>
      <c r="AY77" s="94" t="str">
        <f t="shared" si="6"/>
        <v/>
      </c>
      <c r="AZ77" s="433"/>
      <c r="BA77" s="414">
        <f t="shared" si="7"/>
        <v>0</v>
      </c>
      <c r="BB77" s="414">
        <f t="shared" si="8"/>
        <v>0</v>
      </c>
      <c r="BC77" s="414">
        <f t="shared" si="9"/>
        <v>0</v>
      </c>
      <c r="BD77" s="414">
        <f t="shared" si="10"/>
        <v>0</v>
      </c>
      <c r="BE77" s="414">
        <f t="shared" si="11"/>
        <v>0</v>
      </c>
      <c r="BF77" s="414">
        <f t="shared" si="12"/>
        <v>0</v>
      </c>
      <c r="BG77" s="414">
        <f t="shared" si="13"/>
        <v>0</v>
      </c>
      <c r="BH77" s="414">
        <f t="shared" si="14"/>
        <v>0</v>
      </c>
      <c r="BI77" s="414">
        <f t="shared" si="15"/>
        <v>0</v>
      </c>
      <c r="BJ77" s="414">
        <f t="shared" si="16"/>
        <v>0</v>
      </c>
      <c r="BK77" s="414">
        <f t="shared" si="17"/>
        <v>0</v>
      </c>
      <c r="BL77" s="414">
        <f t="shared" si="18"/>
        <v>0</v>
      </c>
      <c r="BM77" s="414">
        <f t="shared" si="19"/>
        <v>0</v>
      </c>
      <c r="BN77" s="414"/>
      <c r="BO77" s="414">
        <f t="shared" si="20"/>
        <v>0</v>
      </c>
      <c r="BP77" s="414">
        <f t="shared" si="21"/>
        <v>0</v>
      </c>
      <c r="BQ77" s="414">
        <f t="shared" si="22"/>
        <v>0</v>
      </c>
      <c r="BR77" s="414">
        <f t="shared" si="23"/>
        <v>0</v>
      </c>
      <c r="BS77" s="414">
        <f t="shared" si="24"/>
        <v>0</v>
      </c>
      <c r="BT77" s="414">
        <f t="shared" si="25"/>
        <v>0</v>
      </c>
      <c r="BU77" s="414">
        <f t="shared" si="26"/>
        <v>0</v>
      </c>
      <c r="BV77" s="721"/>
      <c r="BW77" s="72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32"/>
      <c r="CL77" s="432"/>
      <c r="CM77" s="432"/>
      <c r="CN77" s="432"/>
      <c r="CO77" s="432"/>
      <c r="CP77" s="432"/>
      <c r="CQ77" s="320"/>
      <c r="CR77" s="320"/>
    </row>
    <row r="78" spans="1:96" s="37" customFormat="1" ht="37.5" customHeight="1" x14ac:dyDescent="0.2">
      <c r="A78" s="574" t="str">
        <f>IF(B78&lt;&gt;"",設定!$C$4,"")</f>
        <v/>
      </c>
      <c r="B78" s="215" t="str">
        <f t="shared" si="3"/>
        <v/>
      </c>
      <c r="C78" s="374">
        <f t="shared" si="4"/>
        <v>66</v>
      </c>
      <c r="D78" s="356"/>
      <c r="E78" s="356"/>
      <c r="F78" s="357"/>
      <c r="G78" s="358"/>
      <c r="H78" s="359"/>
      <c r="I78" s="360"/>
      <c r="J78" s="361" t="str">
        <f>IFERROR(IF(I78="","",VLOOKUP(I78,国・地域!A:C,2,FALSE)),"正しい番号を入力してください")</f>
        <v/>
      </c>
      <c r="K78" s="362" t="str">
        <f>IFERROR(IF(I78="","",VLOOKUP(I78,国・地域!A:C,3,FALSE)),"正しい番号を入力してください")</f>
        <v/>
      </c>
      <c r="L78" s="326"/>
      <c r="M78" s="363"/>
      <c r="N78" s="364"/>
      <c r="O78" s="364"/>
      <c r="P78" s="364"/>
      <c r="Q78" s="364"/>
      <c r="R78" s="364"/>
      <c r="S78" s="364"/>
      <c r="T78" s="364"/>
      <c r="U78" s="365"/>
      <c r="V78" s="366"/>
      <c r="W78" s="1063"/>
      <c r="X78" s="1064"/>
      <c r="Y78" s="1075"/>
      <c r="Z78" s="1076"/>
      <c r="AA78" s="1077"/>
      <c r="AB78" s="1078"/>
      <c r="AC78" s="1077"/>
      <c r="AD78" s="1076"/>
      <c r="AE78" s="1079"/>
      <c r="AF78" s="1078"/>
      <c r="AG78" s="1077"/>
      <c r="AH78" s="1076"/>
      <c r="AI78" s="1079"/>
      <c r="AJ78" s="1078"/>
      <c r="AK78" s="1077"/>
      <c r="AL78" s="1076"/>
      <c r="AM78" s="356"/>
      <c r="AN78" s="358"/>
      <c r="AO78" s="326"/>
      <c r="AP78" s="356"/>
      <c r="AQ78" s="358"/>
      <c r="AR78" s="367"/>
      <c r="AS78" s="368"/>
      <c r="AT78" s="356"/>
      <c r="AU78" s="358"/>
      <c r="AV78" s="367"/>
      <c r="AW78" s="369"/>
      <c r="AX78" s="94" t="str">
        <f t="shared" si="27"/>
        <v/>
      </c>
      <c r="AY78" s="94" t="str">
        <f t="shared" si="6"/>
        <v/>
      </c>
      <c r="AZ78" s="433"/>
      <c r="BA78" s="414">
        <f t="shared" si="7"/>
        <v>0</v>
      </c>
      <c r="BB78" s="414">
        <f t="shared" si="8"/>
        <v>0</v>
      </c>
      <c r="BC78" s="414">
        <f t="shared" si="9"/>
        <v>0</v>
      </c>
      <c r="BD78" s="414">
        <f t="shared" si="10"/>
        <v>0</v>
      </c>
      <c r="BE78" s="414">
        <f t="shared" si="11"/>
        <v>0</v>
      </c>
      <c r="BF78" s="414">
        <f t="shared" si="12"/>
        <v>0</v>
      </c>
      <c r="BG78" s="414">
        <f t="shared" si="13"/>
        <v>0</v>
      </c>
      <c r="BH78" s="414">
        <f t="shared" si="14"/>
        <v>0</v>
      </c>
      <c r="BI78" s="414">
        <f t="shared" si="15"/>
        <v>0</v>
      </c>
      <c r="BJ78" s="414">
        <f t="shared" si="16"/>
        <v>0</v>
      </c>
      <c r="BK78" s="414">
        <f t="shared" si="17"/>
        <v>0</v>
      </c>
      <c r="BL78" s="414">
        <f t="shared" si="18"/>
        <v>0</v>
      </c>
      <c r="BM78" s="414">
        <f t="shared" si="19"/>
        <v>0</v>
      </c>
      <c r="BN78" s="414"/>
      <c r="BO78" s="414">
        <f t="shared" si="20"/>
        <v>0</v>
      </c>
      <c r="BP78" s="414">
        <f t="shared" si="21"/>
        <v>0</v>
      </c>
      <c r="BQ78" s="414">
        <f t="shared" si="22"/>
        <v>0</v>
      </c>
      <c r="BR78" s="414">
        <f t="shared" si="23"/>
        <v>0</v>
      </c>
      <c r="BS78" s="414">
        <f t="shared" si="24"/>
        <v>0</v>
      </c>
      <c r="BT78" s="414">
        <f t="shared" si="25"/>
        <v>0</v>
      </c>
      <c r="BU78" s="414">
        <f t="shared" si="26"/>
        <v>0</v>
      </c>
      <c r="BV78" s="721"/>
      <c r="BW78" s="72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32"/>
      <c r="CL78" s="432"/>
      <c r="CM78" s="432"/>
      <c r="CN78" s="432"/>
      <c r="CO78" s="432"/>
      <c r="CP78" s="432"/>
      <c r="CQ78" s="320"/>
      <c r="CR78" s="320"/>
    </row>
    <row r="79" spans="1:96" s="37" customFormat="1" ht="37.5" customHeight="1" x14ac:dyDescent="0.2">
      <c r="A79" s="575" t="str">
        <f>IF(B79&lt;&gt;"",設定!$C$4,"")</f>
        <v/>
      </c>
      <c r="B79" s="567" t="str">
        <f t="shared" ref="B79:B142" si="28">IF(COUNTA(D79:I79,L79)&gt;0,$B$7,"")</f>
        <v/>
      </c>
      <c r="C79" s="322">
        <f t="shared" ref="C79:C142" si="29">ROW()-12</f>
        <v>67</v>
      </c>
      <c r="D79" s="328"/>
      <c r="E79" s="328"/>
      <c r="F79" s="329"/>
      <c r="G79" s="330"/>
      <c r="H79" s="331"/>
      <c r="I79" s="332"/>
      <c r="J79" s="333" t="str">
        <f>IFERROR(IF(I79="","",VLOOKUP(I79,国・地域!A:C,2,FALSE)),"正しい番号を入力してください")</f>
        <v/>
      </c>
      <c r="K79" s="334" t="str">
        <f>IFERROR(IF(I79="","",VLOOKUP(I79,国・地域!A:C,3,FALSE)),"正しい番号を入力してください")</f>
        <v/>
      </c>
      <c r="L79" s="327"/>
      <c r="M79" s="335"/>
      <c r="N79" s="336"/>
      <c r="O79" s="336"/>
      <c r="P79" s="336"/>
      <c r="Q79" s="336"/>
      <c r="R79" s="336"/>
      <c r="S79" s="336"/>
      <c r="T79" s="336"/>
      <c r="U79" s="337"/>
      <c r="V79" s="338"/>
      <c r="W79" s="1059"/>
      <c r="X79" s="1060"/>
      <c r="Y79" s="1065"/>
      <c r="Z79" s="1066"/>
      <c r="AA79" s="1067"/>
      <c r="AB79" s="1068"/>
      <c r="AC79" s="1067"/>
      <c r="AD79" s="1066"/>
      <c r="AE79" s="1069"/>
      <c r="AF79" s="1068"/>
      <c r="AG79" s="1067"/>
      <c r="AH79" s="1066"/>
      <c r="AI79" s="1069"/>
      <c r="AJ79" s="1068"/>
      <c r="AK79" s="1067"/>
      <c r="AL79" s="1066"/>
      <c r="AM79" s="328"/>
      <c r="AN79" s="330"/>
      <c r="AO79" s="327"/>
      <c r="AP79" s="328"/>
      <c r="AQ79" s="330"/>
      <c r="AR79" s="339"/>
      <c r="AS79" s="340"/>
      <c r="AT79" s="328"/>
      <c r="AU79" s="330"/>
      <c r="AV79" s="339"/>
      <c r="AW79" s="341"/>
      <c r="AX79" s="94" t="str">
        <f t="shared" si="27"/>
        <v/>
      </c>
      <c r="AY79" s="94" t="str">
        <f t="shared" ref="AY79:AY142" si="30">IF(SUM(BO79:BU79)&gt;0,"←入力エラー","")</f>
        <v/>
      </c>
      <c r="AZ79" s="433"/>
      <c r="BA79" s="414">
        <f t="shared" ref="BA79:BA142" si="31">IF($E$7="1：締結している",IF(AND($D79&lt;&gt;"",OR(E79="",F79="")),1,0),0)</f>
        <v>0</v>
      </c>
      <c r="BB79" s="414">
        <f t="shared" ref="BB79:BB142" si="32">IF($E$7="1：締結している",IF(AND($D79&lt;&gt;"",OR(G79="",H79="")),1,0),0)</f>
        <v>0</v>
      </c>
      <c r="BC79" s="414">
        <f t="shared" ref="BC79:BC142" si="33">IF($E$7="1：締結している",IF(AND($D79&lt;&gt;"",I79=""),1,0),0)</f>
        <v>0</v>
      </c>
      <c r="BD79" s="414">
        <f t="shared" ref="BD79:BD142" si="34">IF($E$7="1：締結している",IF(AND(I79=801,L79=""),1,0),0)</f>
        <v>0</v>
      </c>
      <c r="BE79" s="414">
        <f t="shared" ref="BE79:BE142" si="35">IF($E$7="1：締結している",IF(AND($D79&lt;&gt;"",COUNTA(M79:V79)=0),1,0),0)</f>
        <v>0</v>
      </c>
      <c r="BF79" s="414">
        <f t="shared" ref="BF79:BF142" si="36">IF($E$7="1：締結している",IF(AND($D79&lt;&gt;"",$M79="○",OR(W79="",X79="")),1,0),0)</f>
        <v>0</v>
      </c>
      <c r="BG79" s="414">
        <f t="shared" ref="BG79:BG142" si="37">IF($E$7="1：締結している",IF(AND($D79&lt;&gt;"",OR(Y79="",Z79="")),1,0),0)</f>
        <v>0</v>
      </c>
      <c r="BH79" s="414">
        <f t="shared" ref="BH79:BH142" si="38">IF($E$7="1：締結している",IF(AND($D79&lt;&gt;"",$P79="○",OR(AA79="",AB79="",AC79="",AD79="")),1,0),0)</f>
        <v>0</v>
      </c>
      <c r="BI79" s="414">
        <f t="shared" ref="BI79:BI142" si="39">IF($E$7="1：締結している",IF(AND($D79&lt;&gt;"",$Q79="○",OR(AE79="",AF79="",AG79="",AH79="")),1,0),0)</f>
        <v>0</v>
      </c>
      <c r="BJ79" s="414">
        <f t="shared" ref="BJ79:BJ142" si="40">IF($E$7="1：締結している",IF(AND($D79&lt;&gt;"",$R79="○",OR(AI79="",AJ79="",AK79="",AL79="")),1,0),0)</f>
        <v>0</v>
      </c>
      <c r="BK79" s="414">
        <f t="shared" ref="BK79:BK142" si="41">IF($E$7="1：締結している",IF(AND($D79&lt;&gt;"",$P79="○",OR(AM79="",AN79="",AO79="")),1,0),0)</f>
        <v>0</v>
      </c>
      <c r="BL79" s="414">
        <f t="shared" ref="BL79:BL142" si="42">IF($E$7="1：締結している",IF(AND($D79&lt;&gt;"",$Q79="○",OR(AP79="",AQ79="",AR79="",AS79="")),1,0),0)</f>
        <v>0</v>
      </c>
      <c r="BM79" s="414">
        <f t="shared" ref="BM79:BM142" si="43">IF($E$7="1：締結している",IF(AND($D79&lt;&gt;"",$R79="○",OR(AT79="",AU79="",AV79="",AW79="")),1,0),0)</f>
        <v>0</v>
      </c>
      <c r="BN79" s="414"/>
      <c r="BO79" s="414">
        <f t="shared" ref="BO79:BO142" si="44">IF($E$7="2：締結していない",IF(COUNTA(D79:AW79)&lt;&gt;2,1,0),0)</f>
        <v>0</v>
      </c>
      <c r="BP79" s="414">
        <f t="shared" ref="BP79:BP142" si="45">IF(AND(I79&lt;&gt;801,L79&lt;&gt;""),1,0)</f>
        <v>0</v>
      </c>
      <c r="BQ79" s="414">
        <f t="shared" ref="BQ79:BQ142" si="46">IF(AND(COUNTA(M79:U79)&lt;&gt;0,V79&lt;&gt;""),1,0)</f>
        <v>0</v>
      </c>
      <c r="BR79" s="414">
        <f t="shared" ref="BR79:BR142" si="47">IF(M79="",IF(COUNTA(W79:X79)&lt;&gt;0,1,0),0)</f>
        <v>0</v>
      </c>
      <c r="BS79" s="414">
        <f t="shared" ref="BS79:BS142" si="48">IF(P79="",IF(OR(COUNTA(AA79:AD79)&lt;&gt;0,COUNTA(AM79:AO79)&lt;&gt;0),1,0),0)</f>
        <v>0</v>
      </c>
      <c r="BT79" s="414">
        <f t="shared" ref="BT79:BT142" si="49">IF(Q79="",IF(OR(COUNTA(AE79:AH79)&lt;&gt;0,COUNTA(AP79:AS79)&lt;&gt;0),1,0),0)</f>
        <v>0</v>
      </c>
      <c r="BU79" s="414">
        <f t="shared" ref="BU79:BU142" si="50">IF(R79="",IF(OR(COUNTA(AI79:AL79)&lt;&gt;0,COUNTA(AT79:AW79)&lt;&gt;0),1,0),0)</f>
        <v>0</v>
      </c>
      <c r="BV79" s="721"/>
      <c r="BW79" s="72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32"/>
      <c r="CL79" s="432"/>
      <c r="CM79" s="432"/>
      <c r="CN79" s="432"/>
      <c r="CO79" s="432"/>
      <c r="CP79" s="432"/>
      <c r="CQ79" s="320"/>
      <c r="CR79" s="320"/>
    </row>
    <row r="80" spans="1:96" s="37" customFormat="1" ht="37.5" customHeight="1" x14ac:dyDescent="0.2">
      <c r="A80" s="533" t="str">
        <f>IF(B80&lt;&gt;"",設定!$C$4,"")</f>
        <v/>
      </c>
      <c r="B80" s="214" t="str">
        <f t="shared" si="28"/>
        <v/>
      </c>
      <c r="C80" s="373">
        <f t="shared" si="29"/>
        <v>68</v>
      </c>
      <c r="D80" s="342"/>
      <c r="E80" s="342"/>
      <c r="F80" s="343"/>
      <c r="G80" s="344"/>
      <c r="H80" s="345"/>
      <c r="I80" s="346"/>
      <c r="J80" s="347" t="str">
        <f>IFERROR(IF(I80="","",VLOOKUP(I80,国・地域!A:C,2,FALSE)),"正しい番号を入力してください")</f>
        <v/>
      </c>
      <c r="K80" s="348" t="str">
        <f>IFERROR(IF(I80="","",VLOOKUP(I80,国・地域!A:C,3,FALSE)),"正しい番号を入力してください")</f>
        <v/>
      </c>
      <c r="L80" s="325"/>
      <c r="M80" s="349"/>
      <c r="N80" s="350"/>
      <c r="O80" s="350"/>
      <c r="P80" s="350"/>
      <c r="Q80" s="350"/>
      <c r="R80" s="350"/>
      <c r="S80" s="350"/>
      <c r="T80" s="350"/>
      <c r="U80" s="351"/>
      <c r="V80" s="352"/>
      <c r="W80" s="1061"/>
      <c r="X80" s="1062"/>
      <c r="Y80" s="1070"/>
      <c r="Z80" s="1071"/>
      <c r="AA80" s="1072"/>
      <c r="AB80" s="1073"/>
      <c r="AC80" s="1072"/>
      <c r="AD80" s="1071"/>
      <c r="AE80" s="1074"/>
      <c r="AF80" s="1073"/>
      <c r="AG80" s="1072"/>
      <c r="AH80" s="1071"/>
      <c r="AI80" s="1074"/>
      <c r="AJ80" s="1073"/>
      <c r="AK80" s="1072"/>
      <c r="AL80" s="1071"/>
      <c r="AM80" s="342"/>
      <c r="AN80" s="344"/>
      <c r="AO80" s="325"/>
      <c r="AP80" s="342"/>
      <c r="AQ80" s="344"/>
      <c r="AR80" s="353"/>
      <c r="AS80" s="354"/>
      <c r="AT80" s="342"/>
      <c r="AU80" s="344"/>
      <c r="AV80" s="353"/>
      <c r="AW80" s="355"/>
      <c r="AX80" s="94" t="str">
        <f t="shared" si="27"/>
        <v/>
      </c>
      <c r="AY80" s="94" t="str">
        <f t="shared" si="30"/>
        <v/>
      </c>
      <c r="AZ80" s="433"/>
      <c r="BA80" s="414">
        <f t="shared" si="31"/>
        <v>0</v>
      </c>
      <c r="BB80" s="414">
        <f t="shared" si="32"/>
        <v>0</v>
      </c>
      <c r="BC80" s="414">
        <f t="shared" si="33"/>
        <v>0</v>
      </c>
      <c r="BD80" s="414">
        <f t="shared" si="34"/>
        <v>0</v>
      </c>
      <c r="BE80" s="414">
        <f t="shared" si="35"/>
        <v>0</v>
      </c>
      <c r="BF80" s="414">
        <f t="shared" si="36"/>
        <v>0</v>
      </c>
      <c r="BG80" s="414">
        <f t="shared" si="37"/>
        <v>0</v>
      </c>
      <c r="BH80" s="414">
        <f t="shared" si="38"/>
        <v>0</v>
      </c>
      <c r="BI80" s="414">
        <f t="shared" si="39"/>
        <v>0</v>
      </c>
      <c r="BJ80" s="414">
        <f t="shared" si="40"/>
        <v>0</v>
      </c>
      <c r="BK80" s="414">
        <f t="shared" si="41"/>
        <v>0</v>
      </c>
      <c r="BL80" s="414">
        <f t="shared" si="42"/>
        <v>0</v>
      </c>
      <c r="BM80" s="414">
        <f t="shared" si="43"/>
        <v>0</v>
      </c>
      <c r="BN80" s="414"/>
      <c r="BO80" s="414">
        <f t="shared" si="44"/>
        <v>0</v>
      </c>
      <c r="BP80" s="414">
        <f t="shared" si="45"/>
        <v>0</v>
      </c>
      <c r="BQ80" s="414">
        <f t="shared" si="46"/>
        <v>0</v>
      </c>
      <c r="BR80" s="414">
        <f t="shared" si="47"/>
        <v>0</v>
      </c>
      <c r="BS80" s="414">
        <f t="shared" si="48"/>
        <v>0</v>
      </c>
      <c r="BT80" s="414">
        <f t="shared" si="49"/>
        <v>0</v>
      </c>
      <c r="BU80" s="414">
        <f t="shared" si="50"/>
        <v>0</v>
      </c>
      <c r="BV80" s="721"/>
      <c r="BW80" s="72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32"/>
      <c r="CL80" s="432"/>
      <c r="CM80" s="432"/>
      <c r="CN80" s="432"/>
      <c r="CO80" s="432"/>
      <c r="CP80" s="432"/>
      <c r="CQ80" s="320"/>
      <c r="CR80" s="320"/>
    </row>
    <row r="81" spans="1:96" s="37" customFormat="1" ht="37.5" customHeight="1" x14ac:dyDescent="0.2">
      <c r="A81" s="533" t="str">
        <f>IF(B81&lt;&gt;"",設定!$C$4,"")</f>
        <v/>
      </c>
      <c r="B81" s="214" t="str">
        <f t="shared" si="28"/>
        <v/>
      </c>
      <c r="C81" s="373">
        <f t="shared" si="29"/>
        <v>69</v>
      </c>
      <c r="D81" s="342"/>
      <c r="E81" s="342"/>
      <c r="F81" s="343"/>
      <c r="G81" s="344"/>
      <c r="H81" s="345"/>
      <c r="I81" s="346"/>
      <c r="J81" s="347" t="str">
        <f>IFERROR(IF(I81="","",VLOOKUP(I81,国・地域!A:C,2,FALSE)),"正しい番号を入力してください")</f>
        <v/>
      </c>
      <c r="K81" s="348" t="str">
        <f>IFERROR(IF(I81="","",VLOOKUP(I81,国・地域!A:C,3,FALSE)),"正しい番号を入力してください")</f>
        <v/>
      </c>
      <c r="L81" s="325"/>
      <c r="M81" s="349"/>
      <c r="N81" s="350"/>
      <c r="O81" s="350"/>
      <c r="P81" s="350"/>
      <c r="Q81" s="350"/>
      <c r="R81" s="350"/>
      <c r="S81" s="350"/>
      <c r="T81" s="350"/>
      <c r="U81" s="351"/>
      <c r="V81" s="352"/>
      <c r="W81" s="1061"/>
      <c r="X81" s="1062"/>
      <c r="Y81" s="1070"/>
      <c r="Z81" s="1071"/>
      <c r="AA81" s="1072"/>
      <c r="AB81" s="1073"/>
      <c r="AC81" s="1072"/>
      <c r="AD81" s="1071"/>
      <c r="AE81" s="1074"/>
      <c r="AF81" s="1073"/>
      <c r="AG81" s="1072"/>
      <c r="AH81" s="1071"/>
      <c r="AI81" s="1074"/>
      <c r="AJ81" s="1073"/>
      <c r="AK81" s="1072"/>
      <c r="AL81" s="1071"/>
      <c r="AM81" s="342"/>
      <c r="AN81" s="344"/>
      <c r="AO81" s="325"/>
      <c r="AP81" s="342"/>
      <c r="AQ81" s="344"/>
      <c r="AR81" s="353"/>
      <c r="AS81" s="354"/>
      <c r="AT81" s="342"/>
      <c r="AU81" s="344"/>
      <c r="AV81" s="353"/>
      <c r="AW81" s="355"/>
      <c r="AX81" s="94" t="str">
        <f t="shared" si="27"/>
        <v/>
      </c>
      <c r="AY81" s="94" t="str">
        <f t="shared" si="30"/>
        <v/>
      </c>
      <c r="AZ81" s="433"/>
      <c r="BA81" s="414">
        <f t="shared" si="31"/>
        <v>0</v>
      </c>
      <c r="BB81" s="414">
        <f t="shared" si="32"/>
        <v>0</v>
      </c>
      <c r="BC81" s="414">
        <f t="shared" si="33"/>
        <v>0</v>
      </c>
      <c r="BD81" s="414">
        <f t="shared" si="34"/>
        <v>0</v>
      </c>
      <c r="BE81" s="414">
        <f t="shared" si="35"/>
        <v>0</v>
      </c>
      <c r="BF81" s="414">
        <f t="shared" si="36"/>
        <v>0</v>
      </c>
      <c r="BG81" s="414">
        <f t="shared" si="37"/>
        <v>0</v>
      </c>
      <c r="BH81" s="414">
        <f t="shared" si="38"/>
        <v>0</v>
      </c>
      <c r="BI81" s="414">
        <f t="shared" si="39"/>
        <v>0</v>
      </c>
      <c r="BJ81" s="414">
        <f t="shared" si="40"/>
        <v>0</v>
      </c>
      <c r="BK81" s="414">
        <f t="shared" si="41"/>
        <v>0</v>
      </c>
      <c r="BL81" s="414">
        <f t="shared" si="42"/>
        <v>0</v>
      </c>
      <c r="BM81" s="414">
        <f t="shared" si="43"/>
        <v>0</v>
      </c>
      <c r="BN81" s="414"/>
      <c r="BO81" s="414">
        <f t="shared" si="44"/>
        <v>0</v>
      </c>
      <c r="BP81" s="414">
        <f t="shared" si="45"/>
        <v>0</v>
      </c>
      <c r="BQ81" s="414">
        <f t="shared" si="46"/>
        <v>0</v>
      </c>
      <c r="BR81" s="414">
        <f t="shared" si="47"/>
        <v>0</v>
      </c>
      <c r="BS81" s="414">
        <f t="shared" si="48"/>
        <v>0</v>
      </c>
      <c r="BT81" s="414">
        <f t="shared" si="49"/>
        <v>0</v>
      </c>
      <c r="BU81" s="414">
        <f t="shared" si="50"/>
        <v>0</v>
      </c>
      <c r="BV81" s="721"/>
      <c r="BW81" s="72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32"/>
      <c r="CL81" s="432"/>
      <c r="CM81" s="432"/>
      <c r="CN81" s="432"/>
      <c r="CO81" s="432"/>
      <c r="CP81" s="432"/>
      <c r="CQ81" s="320"/>
      <c r="CR81" s="320"/>
    </row>
    <row r="82" spans="1:96" s="37" customFormat="1" ht="37.5" customHeight="1" x14ac:dyDescent="0.2">
      <c r="A82" s="533" t="str">
        <f>IF(B82&lt;&gt;"",設定!$C$4,"")</f>
        <v/>
      </c>
      <c r="B82" s="214" t="str">
        <f t="shared" si="28"/>
        <v/>
      </c>
      <c r="C82" s="373">
        <f t="shared" si="29"/>
        <v>70</v>
      </c>
      <c r="D82" s="342"/>
      <c r="E82" s="342"/>
      <c r="F82" s="343"/>
      <c r="G82" s="344"/>
      <c r="H82" s="345"/>
      <c r="I82" s="346"/>
      <c r="J82" s="347" t="str">
        <f>IFERROR(IF(I82="","",VLOOKUP(I82,国・地域!A:C,2,FALSE)),"正しい番号を入力してください")</f>
        <v/>
      </c>
      <c r="K82" s="348" t="str">
        <f>IFERROR(IF(I82="","",VLOOKUP(I82,国・地域!A:C,3,FALSE)),"正しい番号を入力してください")</f>
        <v/>
      </c>
      <c r="L82" s="325"/>
      <c r="M82" s="349"/>
      <c r="N82" s="350"/>
      <c r="O82" s="350"/>
      <c r="P82" s="350"/>
      <c r="Q82" s="350"/>
      <c r="R82" s="350"/>
      <c r="S82" s="350"/>
      <c r="T82" s="350"/>
      <c r="U82" s="351"/>
      <c r="V82" s="352"/>
      <c r="W82" s="1061"/>
      <c r="X82" s="1062"/>
      <c r="Y82" s="1070"/>
      <c r="Z82" s="1071"/>
      <c r="AA82" s="1072"/>
      <c r="AB82" s="1073"/>
      <c r="AC82" s="1072"/>
      <c r="AD82" s="1071"/>
      <c r="AE82" s="1074"/>
      <c r="AF82" s="1073"/>
      <c r="AG82" s="1072"/>
      <c r="AH82" s="1071"/>
      <c r="AI82" s="1074"/>
      <c r="AJ82" s="1073"/>
      <c r="AK82" s="1072"/>
      <c r="AL82" s="1071"/>
      <c r="AM82" s="342"/>
      <c r="AN82" s="344"/>
      <c r="AO82" s="325"/>
      <c r="AP82" s="342"/>
      <c r="AQ82" s="344"/>
      <c r="AR82" s="353"/>
      <c r="AS82" s="354"/>
      <c r="AT82" s="342"/>
      <c r="AU82" s="344"/>
      <c r="AV82" s="353"/>
      <c r="AW82" s="355"/>
      <c r="AX82" s="94" t="str">
        <f t="shared" si="27"/>
        <v/>
      </c>
      <c r="AY82" s="94" t="str">
        <f t="shared" si="30"/>
        <v/>
      </c>
      <c r="AZ82" s="433"/>
      <c r="BA82" s="414">
        <f t="shared" si="31"/>
        <v>0</v>
      </c>
      <c r="BB82" s="414">
        <f t="shared" si="32"/>
        <v>0</v>
      </c>
      <c r="BC82" s="414">
        <f t="shared" si="33"/>
        <v>0</v>
      </c>
      <c r="BD82" s="414">
        <f t="shared" si="34"/>
        <v>0</v>
      </c>
      <c r="BE82" s="414">
        <f t="shared" si="35"/>
        <v>0</v>
      </c>
      <c r="BF82" s="414">
        <f t="shared" si="36"/>
        <v>0</v>
      </c>
      <c r="BG82" s="414">
        <f t="shared" si="37"/>
        <v>0</v>
      </c>
      <c r="BH82" s="414">
        <f t="shared" si="38"/>
        <v>0</v>
      </c>
      <c r="BI82" s="414">
        <f t="shared" si="39"/>
        <v>0</v>
      </c>
      <c r="BJ82" s="414">
        <f t="shared" si="40"/>
        <v>0</v>
      </c>
      <c r="BK82" s="414">
        <f t="shared" si="41"/>
        <v>0</v>
      </c>
      <c r="BL82" s="414">
        <f t="shared" si="42"/>
        <v>0</v>
      </c>
      <c r="BM82" s="414">
        <f t="shared" si="43"/>
        <v>0</v>
      </c>
      <c r="BN82" s="414"/>
      <c r="BO82" s="414">
        <f t="shared" si="44"/>
        <v>0</v>
      </c>
      <c r="BP82" s="414">
        <f t="shared" si="45"/>
        <v>0</v>
      </c>
      <c r="BQ82" s="414">
        <f t="shared" si="46"/>
        <v>0</v>
      </c>
      <c r="BR82" s="414">
        <f t="shared" si="47"/>
        <v>0</v>
      </c>
      <c r="BS82" s="414">
        <f t="shared" si="48"/>
        <v>0</v>
      </c>
      <c r="BT82" s="414">
        <f t="shared" si="49"/>
        <v>0</v>
      </c>
      <c r="BU82" s="414">
        <f t="shared" si="50"/>
        <v>0</v>
      </c>
      <c r="BV82" s="721"/>
      <c r="BW82" s="72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32"/>
      <c r="CL82" s="432"/>
      <c r="CM82" s="432"/>
      <c r="CN82" s="432"/>
      <c r="CO82" s="432"/>
      <c r="CP82" s="432"/>
      <c r="CQ82" s="320"/>
      <c r="CR82" s="320"/>
    </row>
    <row r="83" spans="1:96" s="37" customFormat="1" ht="37.5" customHeight="1" x14ac:dyDescent="0.2">
      <c r="A83" s="574" t="str">
        <f>IF(B83&lt;&gt;"",設定!$C$4,"")</f>
        <v/>
      </c>
      <c r="B83" s="215" t="str">
        <f t="shared" si="28"/>
        <v/>
      </c>
      <c r="C83" s="374">
        <f t="shared" si="29"/>
        <v>71</v>
      </c>
      <c r="D83" s="356"/>
      <c r="E83" s="356"/>
      <c r="F83" s="357"/>
      <c r="G83" s="358"/>
      <c r="H83" s="359"/>
      <c r="I83" s="360"/>
      <c r="J83" s="361" t="str">
        <f>IFERROR(IF(I83="","",VLOOKUP(I83,国・地域!A:C,2,FALSE)),"正しい番号を入力してください")</f>
        <v/>
      </c>
      <c r="K83" s="362" t="str">
        <f>IFERROR(IF(I83="","",VLOOKUP(I83,国・地域!A:C,3,FALSE)),"正しい番号を入力してください")</f>
        <v/>
      </c>
      <c r="L83" s="326"/>
      <c r="M83" s="363"/>
      <c r="N83" s="364"/>
      <c r="O83" s="364"/>
      <c r="P83" s="364"/>
      <c r="Q83" s="364"/>
      <c r="R83" s="364"/>
      <c r="S83" s="364"/>
      <c r="T83" s="364"/>
      <c r="U83" s="365"/>
      <c r="V83" s="366"/>
      <c r="W83" s="1063"/>
      <c r="X83" s="1064"/>
      <c r="Y83" s="1075"/>
      <c r="Z83" s="1076"/>
      <c r="AA83" s="1077"/>
      <c r="AB83" s="1078"/>
      <c r="AC83" s="1077"/>
      <c r="AD83" s="1076"/>
      <c r="AE83" s="1079"/>
      <c r="AF83" s="1078"/>
      <c r="AG83" s="1077"/>
      <c r="AH83" s="1076"/>
      <c r="AI83" s="1079"/>
      <c r="AJ83" s="1078"/>
      <c r="AK83" s="1077"/>
      <c r="AL83" s="1076"/>
      <c r="AM83" s="356"/>
      <c r="AN83" s="358"/>
      <c r="AO83" s="326"/>
      <c r="AP83" s="356"/>
      <c r="AQ83" s="358"/>
      <c r="AR83" s="367"/>
      <c r="AS83" s="368"/>
      <c r="AT83" s="356"/>
      <c r="AU83" s="358"/>
      <c r="AV83" s="367"/>
      <c r="AW83" s="369"/>
      <c r="AX83" s="94" t="str">
        <f t="shared" si="27"/>
        <v/>
      </c>
      <c r="AY83" s="94" t="str">
        <f t="shared" si="30"/>
        <v/>
      </c>
      <c r="AZ83" s="433"/>
      <c r="BA83" s="414">
        <f t="shared" si="31"/>
        <v>0</v>
      </c>
      <c r="BB83" s="414">
        <f t="shared" si="32"/>
        <v>0</v>
      </c>
      <c r="BC83" s="414">
        <f t="shared" si="33"/>
        <v>0</v>
      </c>
      <c r="BD83" s="414">
        <f t="shared" si="34"/>
        <v>0</v>
      </c>
      <c r="BE83" s="414">
        <f t="shared" si="35"/>
        <v>0</v>
      </c>
      <c r="BF83" s="414">
        <f t="shared" si="36"/>
        <v>0</v>
      </c>
      <c r="BG83" s="414">
        <f t="shared" si="37"/>
        <v>0</v>
      </c>
      <c r="BH83" s="414">
        <f t="shared" si="38"/>
        <v>0</v>
      </c>
      <c r="BI83" s="414">
        <f t="shared" si="39"/>
        <v>0</v>
      </c>
      <c r="BJ83" s="414">
        <f t="shared" si="40"/>
        <v>0</v>
      </c>
      <c r="BK83" s="414">
        <f t="shared" si="41"/>
        <v>0</v>
      </c>
      <c r="BL83" s="414">
        <f t="shared" si="42"/>
        <v>0</v>
      </c>
      <c r="BM83" s="414">
        <f t="shared" si="43"/>
        <v>0</v>
      </c>
      <c r="BN83" s="414"/>
      <c r="BO83" s="414">
        <f t="shared" si="44"/>
        <v>0</v>
      </c>
      <c r="BP83" s="414">
        <f t="shared" si="45"/>
        <v>0</v>
      </c>
      <c r="BQ83" s="414">
        <f t="shared" si="46"/>
        <v>0</v>
      </c>
      <c r="BR83" s="414">
        <f t="shared" si="47"/>
        <v>0</v>
      </c>
      <c r="BS83" s="414">
        <f t="shared" si="48"/>
        <v>0</v>
      </c>
      <c r="BT83" s="414">
        <f t="shared" si="49"/>
        <v>0</v>
      </c>
      <c r="BU83" s="414">
        <f t="shared" si="50"/>
        <v>0</v>
      </c>
      <c r="BV83" s="721"/>
      <c r="BW83" s="72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32"/>
      <c r="CL83" s="432"/>
      <c r="CM83" s="432"/>
      <c r="CN83" s="432"/>
      <c r="CO83" s="432"/>
      <c r="CP83" s="432"/>
      <c r="CQ83" s="320"/>
      <c r="CR83" s="320"/>
    </row>
    <row r="84" spans="1:96" s="37" customFormat="1" ht="37.5" customHeight="1" x14ac:dyDescent="0.2">
      <c r="A84" s="575" t="str">
        <f>IF(B84&lt;&gt;"",設定!$C$4,"")</f>
        <v/>
      </c>
      <c r="B84" s="567" t="str">
        <f t="shared" si="28"/>
        <v/>
      </c>
      <c r="C84" s="322">
        <f t="shared" si="29"/>
        <v>72</v>
      </c>
      <c r="D84" s="328"/>
      <c r="E84" s="328"/>
      <c r="F84" s="329"/>
      <c r="G84" s="330"/>
      <c r="H84" s="331"/>
      <c r="I84" s="332"/>
      <c r="J84" s="333" t="str">
        <f>IFERROR(IF(I84="","",VLOOKUP(I84,国・地域!A:C,2,FALSE)),"正しい番号を入力してください")</f>
        <v/>
      </c>
      <c r="K84" s="334" t="str">
        <f>IFERROR(IF(I84="","",VLOOKUP(I84,国・地域!A:C,3,FALSE)),"正しい番号を入力してください")</f>
        <v/>
      </c>
      <c r="L84" s="327"/>
      <c r="M84" s="335"/>
      <c r="N84" s="336"/>
      <c r="O84" s="336"/>
      <c r="P84" s="336"/>
      <c r="Q84" s="336"/>
      <c r="R84" s="336"/>
      <c r="S84" s="336"/>
      <c r="T84" s="336"/>
      <c r="U84" s="337"/>
      <c r="V84" s="338"/>
      <c r="W84" s="1059"/>
      <c r="X84" s="1060"/>
      <c r="Y84" s="1065"/>
      <c r="Z84" s="1066"/>
      <c r="AA84" s="1067"/>
      <c r="AB84" s="1068"/>
      <c r="AC84" s="1067"/>
      <c r="AD84" s="1066"/>
      <c r="AE84" s="1069"/>
      <c r="AF84" s="1068"/>
      <c r="AG84" s="1067"/>
      <c r="AH84" s="1066"/>
      <c r="AI84" s="1069"/>
      <c r="AJ84" s="1068"/>
      <c r="AK84" s="1067"/>
      <c r="AL84" s="1066"/>
      <c r="AM84" s="328"/>
      <c r="AN84" s="330"/>
      <c r="AO84" s="327"/>
      <c r="AP84" s="328"/>
      <c r="AQ84" s="330"/>
      <c r="AR84" s="339"/>
      <c r="AS84" s="340"/>
      <c r="AT84" s="328"/>
      <c r="AU84" s="330"/>
      <c r="AV84" s="339"/>
      <c r="AW84" s="341"/>
      <c r="AX84" s="94" t="str">
        <f t="shared" si="27"/>
        <v/>
      </c>
      <c r="AY84" s="94" t="str">
        <f t="shared" si="30"/>
        <v/>
      </c>
      <c r="AZ84" s="433"/>
      <c r="BA84" s="414">
        <f t="shared" si="31"/>
        <v>0</v>
      </c>
      <c r="BB84" s="414">
        <f t="shared" si="32"/>
        <v>0</v>
      </c>
      <c r="BC84" s="414">
        <f t="shared" si="33"/>
        <v>0</v>
      </c>
      <c r="BD84" s="414">
        <f t="shared" si="34"/>
        <v>0</v>
      </c>
      <c r="BE84" s="414">
        <f t="shared" si="35"/>
        <v>0</v>
      </c>
      <c r="BF84" s="414">
        <f t="shared" si="36"/>
        <v>0</v>
      </c>
      <c r="BG84" s="414">
        <f t="shared" si="37"/>
        <v>0</v>
      </c>
      <c r="BH84" s="414">
        <f t="shared" si="38"/>
        <v>0</v>
      </c>
      <c r="BI84" s="414">
        <f t="shared" si="39"/>
        <v>0</v>
      </c>
      <c r="BJ84" s="414">
        <f t="shared" si="40"/>
        <v>0</v>
      </c>
      <c r="BK84" s="414">
        <f t="shared" si="41"/>
        <v>0</v>
      </c>
      <c r="BL84" s="414">
        <f t="shared" si="42"/>
        <v>0</v>
      </c>
      <c r="BM84" s="414">
        <f t="shared" si="43"/>
        <v>0</v>
      </c>
      <c r="BN84" s="414"/>
      <c r="BO84" s="414">
        <f t="shared" si="44"/>
        <v>0</v>
      </c>
      <c r="BP84" s="414">
        <f t="shared" si="45"/>
        <v>0</v>
      </c>
      <c r="BQ84" s="414">
        <f t="shared" si="46"/>
        <v>0</v>
      </c>
      <c r="BR84" s="414">
        <f t="shared" si="47"/>
        <v>0</v>
      </c>
      <c r="BS84" s="414">
        <f t="shared" si="48"/>
        <v>0</v>
      </c>
      <c r="BT84" s="414">
        <f t="shared" si="49"/>
        <v>0</v>
      </c>
      <c r="BU84" s="414">
        <f t="shared" si="50"/>
        <v>0</v>
      </c>
      <c r="BV84" s="721"/>
      <c r="BW84" s="72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32"/>
      <c r="CL84" s="432"/>
      <c r="CM84" s="432"/>
      <c r="CN84" s="432"/>
      <c r="CO84" s="432"/>
      <c r="CP84" s="432"/>
      <c r="CQ84" s="320"/>
      <c r="CR84" s="320"/>
    </row>
    <row r="85" spans="1:96" s="37" customFormat="1" ht="37.5" customHeight="1" x14ac:dyDescent="0.2">
      <c r="A85" s="533" t="str">
        <f>IF(B85&lt;&gt;"",設定!$C$4,"")</f>
        <v/>
      </c>
      <c r="B85" s="214" t="str">
        <f t="shared" si="28"/>
        <v/>
      </c>
      <c r="C85" s="373">
        <f t="shared" si="29"/>
        <v>73</v>
      </c>
      <c r="D85" s="342"/>
      <c r="E85" s="342"/>
      <c r="F85" s="343"/>
      <c r="G85" s="344"/>
      <c r="H85" s="345"/>
      <c r="I85" s="346"/>
      <c r="J85" s="347" t="str">
        <f>IFERROR(IF(I85="","",VLOOKUP(I85,国・地域!A:C,2,FALSE)),"正しい番号を入力してください")</f>
        <v/>
      </c>
      <c r="K85" s="348" t="str">
        <f>IFERROR(IF(I85="","",VLOOKUP(I85,国・地域!A:C,3,FALSE)),"正しい番号を入力してください")</f>
        <v/>
      </c>
      <c r="L85" s="325"/>
      <c r="M85" s="349"/>
      <c r="N85" s="350"/>
      <c r="O85" s="350"/>
      <c r="P85" s="350"/>
      <c r="Q85" s="350"/>
      <c r="R85" s="350"/>
      <c r="S85" s="350"/>
      <c r="T85" s="350"/>
      <c r="U85" s="351"/>
      <c r="V85" s="352"/>
      <c r="W85" s="1061"/>
      <c r="X85" s="1062"/>
      <c r="Y85" s="1070"/>
      <c r="Z85" s="1071"/>
      <c r="AA85" s="1072"/>
      <c r="AB85" s="1073"/>
      <c r="AC85" s="1072"/>
      <c r="AD85" s="1071"/>
      <c r="AE85" s="1074"/>
      <c r="AF85" s="1073"/>
      <c r="AG85" s="1072"/>
      <c r="AH85" s="1071"/>
      <c r="AI85" s="1074"/>
      <c r="AJ85" s="1073"/>
      <c r="AK85" s="1072"/>
      <c r="AL85" s="1071"/>
      <c r="AM85" s="342"/>
      <c r="AN85" s="344"/>
      <c r="AO85" s="325"/>
      <c r="AP85" s="342"/>
      <c r="AQ85" s="344"/>
      <c r="AR85" s="353"/>
      <c r="AS85" s="354"/>
      <c r="AT85" s="342"/>
      <c r="AU85" s="344"/>
      <c r="AV85" s="353"/>
      <c r="AW85" s="355"/>
      <c r="AX85" s="94" t="str">
        <f t="shared" si="27"/>
        <v/>
      </c>
      <c r="AY85" s="94" t="str">
        <f t="shared" si="30"/>
        <v/>
      </c>
      <c r="AZ85" s="433"/>
      <c r="BA85" s="414">
        <f t="shared" si="31"/>
        <v>0</v>
      </c>
      <c r="BB85" s="414">
        <f t="shared" si="32"/>
        <v>0</v>
      </c>
      <c r="BC85" s="414">
        <f t="shared" si="33"/>
        <v>0</v>
      </c>
      <c r="BD85" s="414">
        <f t="shared" si="34"/>
        <v>0</v>
      </c>
      <c r="BE85" s="414">
        <f t="shared" si="35"/>
        <v>0</v>
      </c>
      <c r="BF85" s="414">
        <f t="shared" si="36"/>
        <v>0</v>
      </c>
      <c r="BG85" s="414">
        <f t="shared" si="37"/>
        <v>0</v>
      </c>
      <c r="BH85" s="414">
        <f t="shared" si="38"/>
        <v>0</v>
      </c>
      <c r="BI85" s="414">
        <f t="shared" si="39"/>
        <v>0</v>
      </c>
      <c r="BJ85" s="414">
        <f t="shared" si="40"/>
        <v>0</v>
      </c>
      <c r="BK85" s="414">
        <f t="shared" si="41"/>
        <v>0</v>
      </c>
      <c r="BL85" s="414">
        <f t="shared" si="42"/>
        <v>0</v>
      </c>
      <c r="BM85" s="414">
        <f t="shared" si="43"/>
        <v>0</v>
      </c>
      <c r="BN85" s="414"/>
      <c r="BO85" s="414">
        <f t="shared" si="44"/>
        <v>0</v>
      </c>
      <c r="BP85" s="414">
        <f t="shared" si="45"/>
        <v>0</v>
      </c>
      <c r="BQ85" s="414">
        <f t="shared" si="46"/>
        <v>0</v>
      </c>
      <c r="BR85" s="414">
        <f t="shared" si="47"/>
        <v>0</v>
      </c>
      <c r="BS85" s="414">
        <f t="shared" si="48"/>
        <v>0</v>
      </c>
      <c r="BT85" s="414">
        <f t="shared" si="49"/>
        <v>0</v>
      </c>
      <c r="BU85" s="414">
        <f t="shared" si="50"/>
        <v>0</v>
      </c>
      <c r="BV85" s="721"/>
      <c r="BW85" s="72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32"/>
      <c r="CL85" s="432"/>
      <c r="CM85" s="432"/>
      <c r="CN85" s="432"/>
      <c r="CO85" s="432"/>
      <c r="CP85" s="432"/>
      <c r="CQ85" s="320"/>
      <c r="CR85" s="320"/>
    </row>
    <row r="86" spans="1:96" s="37" customFormat="1" ht="37.5" customHeight="1" x14ac:dyDescent="0.2">
      <c r="A86" s="533" t="str">
        <f>IF(B86&lt;&gt;"",設定!$C$4,"")</f>
        <v/>
      </c>
      <c r="B86" s="214" t="str">
        <f t="shared" si="28"/>
        <v/>
      </c>
      <c r="C86" s="373">
        <f t="shared" si="29"/>
        <v>74</v>
      </c>
      <c r="D86" s="342"/>
      <c r="E86" s="342"/>
      <c r="F86" s="343"/>
      <c r="G86" s="344"/>
      <c r="H86" s="345"/>
      <c r="I86" s="346"/>
      <c r="J86" s="347" t="str">
        <f>IFERROR(IF(I86="","",VLOOKUP(I86,国・地域!A:C,2,FALSE)),"正しい番号を入力してください")</f>
        <v/>
      </c>
      <c r="K86" s="348" t="str">
        <f>IFERROR(IF(I86="","",VLOOKUP(I86,国・地域!A:C,3,FALSE)),"正しい番号を入力してください")</f>
        <v/>
      </c>
      <c r="L86" s="325"/>
      <c r="M86" s="349"/>
      <c r="N86" s="350"/>
      <c r="O86" s="350"/>
      <c r="P86" s="350"/>
      <c r="Q86" s="350"/>
      <c r="R86" s="350"/>
      <c r="S86" s="350"/>
      <c r="T86" s="350"/>
      <c r="U86" s="351"/>
      <c r="V86" s="352"/>
      <c r="W86" s="1061"/>
      <c r="X86" s="1062"/>
      <c r="Y86" s="1070"/>
      <c r="Z86" s="1071"/>
      <c r="AA86" s="1072"/>
      <c r="AB86" s="1073"/>
      <c r="AC86" s="1072"/>
      <c r="AD86" s="1071"/>
      <c r="AE86" s="1074"/>
      <c r="AF86" s="1073"/>
      <c r="AG86" s="1072"/>
      <c r="AH86" s="1071"/>
      <c r="AI86" s="1074"/>
      <c r="AJ86" s="1073"/>
      <c r="AK86" s="1072"/>
      <c r="AL86" s="1071"/>
      <c r="AM86" s="342"/>
      <c r="AN86" s="344"/>
      <c r="AO86" s="325"/>
      <c r="AP86" s="342"/>
      <c r="AQ86" s="344"/>
      <c r="AR86" s="353"/>
      <c r="AS86" s="354"/>
      <c r="AT86" s="342"/>
      <c r="AU86" s="344"/>
      <c r="AV86" s="353"/>
      <c r="AW86" s="355"/>
      <c r="AX86" s="94" t="str">
        <f t="shared" si="27"/>
        <v/>
      </c>
      <c r="AY86" s="94" t="str">
        <f t="shared" si="30"/>
        <v/>
      </c>
      <c r="AZ86" s="433"/>
      <c r="BA86" s="414">
        <f t="shared" si="31"/>
        <v>0</v>
      </c>
      <c r="BB86" s="414">
        <f t="shared" si="32"/>
        <v>0</v>
      </c>
      <c r="BC86" s="414">
        <f t="shared" si="33"/>
        <v>0</v>
      </c>
      <c r="BD86" s="414">
        <f t="shared" si="34"/>
        <v>0</v>
      </c>
      <c r="BE86" s="414">
        <f t="shared" si="35"/>
        <v>0</v>
      </c>
      <c r="BF86" s="414">
        <f t="shared" si="36"/>
        <v>0</v>
      </c>
      <c r="BG86" s="414">
        <f t="shared" si="37"/>
        <v>0</v>
      </c>
      <c r="BH86" s="414">
        <f t="shared" si="38"/>
        <v>0</v>
      </c>
      <c r="BI86" s="414">
        <f t="shared" si="39"/>
        <v>0</v>
      </c>
      <c r="BJ86" s="414">
        <f t="shared" si="40"/>
        <v>0</v>
      </c>
      <c r="BK86" s="414">
        <f t="shared" si="41"/>
        <v>0</v>
      </c>
      <c r="BL86" s="414">
        <f t="shared" si="42"/>
        <v>0</v>
      </c>
      <c r="BM86" s="414">
        <f t="shared" si="43"/>
        <v>0</v>
      </c>
      <c r="BN86" s="414"/>
      <c r="BO86" s="414">
        <f t="shared" si="44"/>
        <v>0</v>
      </c>
      <c r="BP86" s="414">
        <f t="shared" si="45"/>
        <v>0</v>
      </c>
      <c r="BQ86" s="414">
        <f t="shared" si="46"/>
        <v>0</v>
      </c>
      <c r="BR86" s="414">
        <f t="shared" si="47"/>
        <v>0</v>
      </c>
      <c r="BS86" s="414">
        <f t="shared" si="48"/>
        <v>0</v>
      </c>
      <c r="BT86" s="414">
        <f t="shared" si="49"/>
        <v>0</v>
      </c>
      <c r="BU86" s="414">
        <f t="shared" si="50"/>
        <v>0</v>
      </c>
      <c r="BV86" s="721"/>
      <c r="BW86" s="72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32"/>
      <c r="CL86" s="432"/>
      <c r="CM86" s="432"/>
      <c r="CN86" s="432"/>
      <c r="CO86" s="432"/>
      <c r="CP86" s="432"/>
      <c r="CQ86" s="320"/>
      <c r="CR86" s="320"/>
    </row>
    <row r="87" spans="1:96" s="37" customFormat="1" ht="37.5" customHeight="1" x14ac:dyDescent="0.2">
      <c r="A87" s="533" t="str">
        <f>IF(B87&lt;&gt;"",設定!$C$4,"")</f>
        <v/>
      </c>
      <c r="B87" s="214" t="str">
        <f t="shared" si="28"/>
        <v/>
      </c>
      <c r="C87" s="373">
        <f t="shared" si="29"/>
        <v>75</v>
      </c>
      <c r="D87" s="342"/>
      <c r="E87" s="342"/>
      <c r="F87" s="343"/>
      <c r="G87" s="344"/>
      <c r="H87" s="345"/>
      <c r="I87" s="346"/>
      <c r="J87" s="347" t="str">
        <f>IFERROR(IF(I87="","",VLOOKUP(I87,国・地域!A:C,2,FALSE)),"正しい番号を入力してください")</f>
        <v/>
      </c>
      <c r="K87" s="348" t="str">
        <f>IFERROR(IF(I87="","",VLOOKUP(I87,国・地域!A:C,3,FALSE)),"正しい番号を入力してください")</f>
        <v/>
      </c>
      <c r="L87" s="325"/>
      <c r="M87" s="349"/>
      <c r="N87" s="350"/>
      <c r="O87" s="350"/>
      <c r="P87" s="350"/>
      <c r="Q87" s="350"/>
      <c r="R87" s="350"/>
      <c r="S87" s="350"/>
      <c r="T87" s="350"/>
      <c r="U87" s="351"/>
      <c r="V87" s="352"/>
      <c r="W87" s="1061"/>
      <c r="X87" s="1062"/>
      <c r="Y87" s="1070"/>
      <c r="Z87" s="1071"/>
      <c r="AA87" s="1072"/>
      <c r="AB87" s="1073"/>
      <c r="AC87" s="1072"/>
      <c r="AD87" s="1071"/>
      <c r="AE87" s="1074"/>
      <c r="AF87" s="1073"/>
      <c r="AG87" s="1072"/>
      <c r="AH87" s="1071"/>
      <c r="AI87" s="1074"/>
      <c r="AJ87" s="1073"/>
      <c r="AK87" s="1072"/>
      <c r="AL87" s="1071"/>
      <c r="AM87" s="342"/>
      <c r="AN87" s="344"/>
      <c r="AO87" s="325"/>
      <c r="AP87" s="342"/>
      <c r="AQ87" s="344"/>
      <c r="AR87" s="353"/>
      <c r="AS87" s="354"/>
      <c r="AT87" s="342"/>
      <c r="AU87" s="344"/>
      <c r="AV87" s="353"/>
      <c r="AW87" s="355"/>
      <c r="AX87" s="94" t="str">
        <f t="shared" si="27"/>
        <v/>
      </c>
      <c r="AY87" s="94" t="str">
        <f t="shared" si="30"/>
        <v/>
      </c>
      <c r="AZ87" s="433"/>
      <c r="BA87" s="414">
        <f t="shared" si="31"/>
        <v>0</v>
      </c>
      <c r="BB87" s="414">
        <f t="shared" si="32"/>
        <v>0</v>
      </c>
      <c r="BC87" s="414">
        <f t="shared" si="33"/>
        <v>0</v>
      </c>
      <c r="BD87" s="414">
        <f t="shared" si="34"/>
        <v>0</v>
      </c>
      <c r="BE87" s="414">
        <f t="shared" si="35"/>
        <v>0</v>
      </c>
      <c r="BF87" s="414">
        <f t="shared" si="36"/>
        <v>0</v>
      </c>
      <c r="BG87" s="414">
        <f t="shared" si="37"/>
        <v>0</v>
      </c>
      <c r="BH87" s="414">
        <f t="shared" si="38"/>
        <v>0</v>
      </c>
      <c r="BI87" s="414">
        <f t="shared" si="39"/>
        <v>0</v>
      </c>
      <c r="BJ87" s="414">
        <f t="shared" si="40"/>
        <v>0</v>
      </c>
      <c r="BK87" s="414">
        <f t="shared" si="41"/>
        <v>0</v>
      </c>
      <c r="BL87" s="414">
        <f t="shared" si="42"/>
        <v>0</v>
      </c>
      <c r="BM87" s="414">
        <f t="shared" si="43"/>
        <v>0</v>
      </c>
      <c r="BN87" s="414"/>
      <c r="BO87" s="414">
        <f t="shared" si="44"/>
        <v>0</v>
      </c>
      <c r="BP87" s="414">
        <f t="shared" si="45"/>
        <v>0</v>
      </c>
      <c r="BQ87" s="414">
        <f t="shared" si="46"/>
        <v>0</v>
      </c>
      <c r="BR87" s="414">
        <f t="shared" si="47"/>
        <v>0</v>
      </c>
      <c r="BS87" s="414">
        <f t="shared" si="48"/>
        <v>0</v>
      </c>
      <c r="BT87" s="414">
        <f t="shared" si="49"/>
        <v>0</v>
      </c>
      <c r="BU87" s="414">
        <f t="shared" si="50"/>
        <v>0</v>
      </c>
      <c r="BV87" s="721"/>
      <c r="BW87" s="72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32"/>
      <c r="CL87" s="432"/>
      <c r="CM87" s="432"/>
      <c r="CN87" s="432"/>
      <c r="CO87" s="432"/>
      <c r="CP87" s="432"/>
      <c r="CQ87" s="320"/>
      <c r="CR87" s="320"/>
    </row>
    <row r="88" spans="1:96" s="37" customFormat="1" ht="37.5" customHeight="1" x14ac:dyDescent="0.2">
      <c r="A88" s="574" t="str">
        <f>IF(B88&lt;&gt;"",設定!$C$4,"")</f>
        <v/>
      </c>
      <c r="B88" s="215" t="str">
        <f t="shared" si="28"/>
        <v/>
      </c>
      <c r="C88" s="374">
        <f t="shared" si="29"/>
        <v>76</v>
      </c>
      <c r="D88" s="356"/>
      <c r="E88" s="356"/>
      <c r="F88" s="357"/>
      <c r="G88" s="358"/>
      <c r="H88" s="359"/>
      <c r="I88" s="360"/>
      <c r="J88" s="361" t="str">
        <f>IFERROR(IF(I88="","",VLOOKUP(I88,国・地域!A:C,2,FALSE)),"正しい番号を入力してください")</f>
        <v/>
      </c>
      <c r="K88" s="362" t="str">
        <f>IFERROR(IF(I88="","",VLOOKUP(I88,国・地域!A:C,3,FALSE)),"正しい番号を入力してください")</f>
        <v/>
      </c>
      <c r="L88" s="326"/>
      <c r="M88" s="363"/>
      <c r="N88" s="364"/>
      <c r="O88" s="364"/>
      <c r="P88" s="364"/>
      <c r="Q88" s="364"/>
      <c r="R88" s="364"/>
      <c r="S88" s="364"/>
      <c r="T88" s="364"/>
      <c r="U88" s="365"/>
      <c r="V88" s="366"/>
      <c r="W88" s="1063"/>
      <c r="X88" s="1064"/>
      <c r="Y88" s="1075"/>
      <c r="Z88" s="1076"/>
      <c r="AA88" s="1077"/>
      <c r="AB88" s="1078"/>
      <c r="AC88" s="1077"/>
      <c r="AD88" s="1076"/>
      <c r="AE88" s="1079"/>
      <c r="AF88" s="1078"/>
      <c r="AG88" s="1077"/>
      <c r="AH88" s="1076"/>
      <c r="AI88" s="1079"/>
      <c r="AJ88" s="1078"/>
      <c r="AK88" s="1077"/>
      <c r="AL88" s="1076"/>
      <c r="AM88" s="356"/>
      <c r="AN88" s="358"/>
      <c r="AO88" s="326"/>
      <c r="AP88" s="356"/>
      <c r="AQ88" s="358"/>
      <c r="AR88" s="367"/>
      <c r="AS88" s="368"/>
      <c r="AT88" s="356"/>
      <c r="AU88" s="358"/>
      <c r="AV88" s="367"/>
      <c r="AW88" s="369"/>
      <c r="AX88" s="94" t="str">
        <f t="shared" si="27"/>
        <v/>
      </c>
      <c r="AY88" s="94" t="str">
        <f t="shared" si="30"/>
        <v/>
      </c>
      <c r="AZ88" s="433"/>
      <c r="BA88" s="414">
        <f t="shared" si="31"/>
        <v>0</v>
      </c>
      <c r="BB88" s="414">
        <f t="shared" si="32"/>
        <v>0</v>
      </c>
      <c r="BC88" s="414">
        <f t="shared" si="33"/>
        <v>0</v>
      </c>
      <c r="BD88" s="414">
        <f t="shared" si="34"/>
        <v>0</v>
      </c>
      <c r="BE88" s="414">
        <f t="shared" si="35"/>
        <v>0</v>
      </c>
      <c r="BF88" s="414">
        <f t="shared" si="36"/>
        <v>0</v>
      </c>
      <c r="BG88" s="414">
        <f t="shared" si="37"/>
        <v>0</v>
      </c>
      <c r="BH88" s="414">
        <f t="shared" si="38"/>
        <v>0</v>
      </c>
      <c r="BI88" s="414">
        <f t="shared" si="39"/>
        <v>0</v>
      </c>
      <c r="BJ88" s="414">
        <f t="shared" si="40"/>
        <v>0</v>
      </c>
      <c r="BK88" s="414">
        <f t="shared" si="41"/>
        <v>0</v>
      </c>
      <c r="BL88" s="414">
        <f t="shared" si="42"/>
        <v>0</v>
      </c>
      <c r="BM88" s="414">
        <f t="shared" si="43"/>
        <v>0</v>
      </c>
      <c r="BN88" s="414"/>
      <c r="BO88" s="414">
        <f t="shared" si="44"/>
        <v>0</v>
      </c>
      <c r="BP88" s="414">
        <f t="shared" si="45"/>
        <v>0</v>
      </c>
      <c r="BQ88" s="414">
        <f t="shared" si="46"/>
        <v>0</v>
      </c>
      <c r="BR88" s="414">
        <f t="shared" si="47"/>
        <v>0</v>
      </c>
      <c r="BS88" s="414">
        <f t="shared" si="48"/>
        <v>0</v>
      </c>
      <c r="BT88" s="414">
        <f t="shared" si="49"/>
        <v>0</v>
      </c>
      <c r="BU88" s="414">
        <f t="shared" si="50"/>
        <v>0</v>
      </c>
      <c r="BV88" s="721"/>
      <c r="BW88" s="72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32"/>
      <c r="CL88" s="432"/>
      <c r="CM88" s="432"/>
      <c r="CN88" s="432"/>
      <c r="CO88" s="432"/>
      <c r="CP88" s="432"/>
      <c r="CQ88" s="320"/>
      <c r="CR88" s="320"/>
    </row>
    <row r="89" spans="1:96" s="37" customFormat="1" ht="37.5" customHeight="1" x14ac:dyDescent="0.2">
      <c r="A89" s="575" t="str">
        <f>IF(B89&lt;&gt;"",設定!$C$4,"")</f>
        <v/>
      </c>
      <c r="B89" s="567" t="str">
        <f t="shared" si="28"/>
        <v/>
      </c>
      <c r="C89" s="322">
        <f t="shared" si="29"/>
        <v>77</v>
      </c>
      <c r="D89" s="328"/>
      <c r="E89" s="328"/>
      <c r="F89" s="329"/>
      <c r="G89" s="330"/>
      <c r="H89" s="331"/>
      <c r="I89" s="332"/>
      <c r="J89" s="333" t="str">
        <f>IFERROR(IF(I89="","",VLOOKUP(I89,国・地域!A:C,2,FALSE)),"正しい番号を入力してください")</f>
        <v/>
      </c>
      <c r="K89" s="334" t="str">
        <f>IFERROR(IF(I89="","",VLOOKUP(I89,国・地域!A:C,3,FALSE)),"正しい番号を入力してください")</f>
        <v/>
      </c>
      <c r="L89" s="327"/>
      <c r="M89" s="335"/>
      <c r="N89" s="336"/>
      <c r="O89" s="336"/>
      <c r="P89" s="336"/>
      <c r="Q89" s="336"/>
      <c r="R89" s="336"/>
      <c r="S89" s="336"/>
      <c r="T89" s="336"/>
      <c r="U89" s="337"/>
      <c r="V89" s="338"/>
      <c r="W89" s="1059"/>
      <c r="X89" s="1060"/>
      <c r="Y89" s="1065"/>
      <c r="Z89" s="1066"/>
      <c r="AA89" s="1067"/>
      <c r="AB89" s="1068"/>
      <c r="AC89" s="1067"/>
      <c r="AD89" s="1066"/>
      <c r="AE89" s="1069"/>
      <c r="AF89" s="1068"/>
      <c r="AG89" s="1067"/>
      <c r="AH89" s="1066"/>
      <c r="AI89" s="1069"/>
      <c r="AJ89" s="1068"/>
      <c r="AK89" s="1067"/>
      <c r="AL89" s="1066"/>
      <c r="AM89" s="328"/>
      <c r="AN89" s="330"/>
      <c r="AO89" s="327"/>
      <c r="AP89" s="328"/>
      <c r="AQ89" s="330"/>
      <c r="AR89" s="339"/>
      <c r="AS89" s="340"/>
      <c r="AT89" s="328"/>
      <c r="AU89" s="330"/>
      <c r="AV89" s="339"/>
      <c r="AW89" s="341"/>
      <c r="AX89" s="94" t="str">
        <f t="shared" si="27"/>
        <v/>
      </c>
      <c r="AY89" s="94" t="str">
        <f t="shared" si="30"/>
        <v/>
      </c>
      <c r="AZ89" s="433"/>
      <c r="BA89" s="414">
        <f t="shared" si="31"/>
        <v>0</v>
      </c>
      <c r="BB89" s="414">
        <f t="shared" si="32"/>
        <v>0</v>
      </c>
      <c r="BC89" s="414">
        <f t="shared" si="33"/>
        <v>0</v>
      </c>
      <c r="BD89" s="414">
        <f t="shared" si="34"/>
        <v>0</v>
      </c>
      <c r="BE89" s="414">
        <f t="shared" si="35"/>
        <v>0</v>
      </c>
      <c r="BF89" s="414">
        <f t="shared" si="36"/>
        <v>0</v>
      </c>
      <c r="BG89" s="414">
        <f t="shared" si="37"/>
        <v>0</v>
      </c>
      <c r="BH89" s="414">
        <f t="shared" si="38"/>
        <v>0</v>
      </c>
      <c r="BI89" s="414">
        <f t="shared" si="39"/>
        <v>0</v>
      </c>
      <c r="BJ89" s="414">
        <f t="shared" si="40"/>
        <v>0</v>
      </c>
      <c r="BK89" s="414">
        <f t="shared" si="41"/>
        <v>0</v>
      </c>
      <c r="BL89" s="414">
        <f t="shared" si="42"/>
        <v>0</v>
      </c>
      <c r="BM89" s="414">
        <f t="shared" si="43"/>
        <v>0</v>
      </c>
      <c r="BN89" s="414"/>
      <c r="BO89" s="414">
        <f t="shared" si="44"/>
        <v>0</v>
      </c>
      <c r="BP89" s="414">
        <f t="shared" si="45"/>
        <v>0</v>
      </c>
      <c r="BQ89" s="414">
        <f t="shared" si="46"/>
        <v>0</v>
      </c>
      <c r="BR89" s="414">
        <f t="shared" si="47"/>
        <v>0</v>
      </c>
      <c r="BS89" s="414">
        <f t="shared" si="48"/>
        <v>0</v>
      </c>
      <c r="BT89" s="414">
        <f t="shared" si="49"/>
        <v>0</v>
      </c>
      <c r="BU89" s="414">
        <f t="shared" si="50"/>
        <v>0</v>
      </c>
      <c r="BV89" s="721"/>
      <c r="BW89" s="72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32"/>
      <c r="CL89" s="432"/>
      <c r="CM89" s="432"/>
      <c r="CN89" s="432"/>
      <c r="CO89" s="432"/>
      <c r="CP89" s="432"/>
      <c r="CQ89" s="320"/>
      <c r="CR89" s="320"/>
    </row>
    <row r="90" spans="1:96" s="37" customFormat="1" ht="37.5" customHeight="1" x14ac:dyDescent="0.2">
      <c r="A90" s="533" t="str">
        <f>IF(B90&lt;&gt;"",設定!$C$4,"")</f>
        <v/>
      </c>
      <c r="B90" s="214" t="str">
        <f t="shared" si="28"/>
        <v/>
      </c>
      <c r="C90" s="373">
        <f t="shared" si="29"/>
        <v>78</v>
      </c>
      <c r="D90" s="342"/>
      <c r="E90" s="342"/>
      <c r="F90" s="343"/>
      <c r="G90" s="344"/>
      <c r="H90" s="345"/>
      <c r="I90" s="346"/>
      <c r="J90" s="347" t="str">
        <f>IFERROR(IF(I90="","",VLOOKUP(I90,国・地域!A:C,2,FALSE)),"正しい番号を入力してください")</f>
        <v/>
      </c>
      <c r="K90" s="348" t="str">
        <f>IFERROR(IF(I90="","",VLOOKUP(I90,国・地域!A:C,3,FALSE)),"正しい番号を入力してください")</f>
        <v/>
      </c>
      <c r="L90" s="325"/>
      <c r="M90" s="349"/>
      <c r="N90" s="350"/>
      <c r="O90" s="350"/>
      <c r="P90" s="350"/>
      <c r="Q90" s="350"/>
      <c r="R90" s="350"/>
      <c r="S90" s="350"/>
      <c r="T90" s="350"/>
      <c r="U90" s="351"/>
      <c r="V90" s="352"/>
      <c r="W90" s="1061"/>
      <c r="X90" s="1062"/>
      <c r="Y90" s="1070"/>
      <c r="Z90" s="1071"/>
      <c r="AA90" s="1072"/>
      <c r="AB90" s="1073"/>
      <c r="AC90" s="1072"/>
      <c r="AD90" s="1071"/>
      <c r="AE90" s="1074"/>
      <c r="AF90" s="1073"/>
      <c r="AG90" s="1072"/>
      <c r="AH90" s="1071"/>
      <c r="AI90" s="1074"/>
      <c r="AJ90" s="1073"/>
      <c r="AK90" s="1072"/>
      <c r="AL90" s="1071"/>
      <c r="AM90" s="342"/>
      <c r="AN90" s="344"/>
      <c r="AO90" s="325"/>
      <c r="AP90" s="342"/>
      <c r="AQ90" s="344"/>
      <c r="AR90" s="353"/>
      <c r="AS90" s="354"/>
      <c r="AT90" s="342"/>
      <c r="AU90" s="344"/>
      <c r="AV90" s="353"/>
      <c r="AW90" s="355"/>
      <c r="AX90" s="94" t="str">
        <f t="shared" si="27"/>
        <v/>
      </c>
      <c r="AY90" s="94" t="str">
        <f t="shared" si="30"/>
        <v/>
      </c>
      <c r="AZ90" s="433"/>
      <c r="BA90" s="414">
        <f t="shared" si="31"/>
        <v>0</v>
      </c>
      <c r="BB90" s="414">
        <f t="shared" si="32"/>
        <v>0</v>
      </c>
      <c r="BC90" s="414">
        <f t="shared" si="33"/>
        <v>0</v>
      </c>
      <c r="BD90" s="414">
        <f t="shared" si="34"/>
        <v>0</v>
      </c>
      <c r="BE90" s="414">
        <f t="shared" si="35"/>
        <v>0</v>
      </c>
      <c r="BF90" s="414">
        <f t="shared" si="36"/>
        <v>0</v>
      </c>
      <c r="BG90" s="414">
        <f t="shared" si="37"/>
        <v>0</v>
      </c>
      <c r="BH90" s="414">
        <f t="shared" si="38"/>
        <v>0</v>
      </c>
      <c r="BI90" s="414">
        <f t="shared" si="39"/>
        <v>0</v>
      </c>
      <c r="BJ90" s="414">
        <f t="shared" si="40"/>
        <v>0</v>
      </c>
      <c r="BK90" s="414">
        <f t="shared" si="41"/>
        <v>0</v>
      </c>
      <c r="BL90" s="414">
        <f t="shared" si="42"/>
        <v>0</v>
      </c>
      <c r="BM90" s="414">
        <f t="shared" si="43"/>
        <v>0</v>
      </c>
      <c r="BN90" s="414"/>
      <c r="BO90" s="414">
        <f t="shared" si="44"/>
        <v>0</v>
      </c>
      <c r="BP90" s="414">
        <f t="shared" si="45"/>
        <v>0</v>
      </c>
      <c r="BQ90" s="414">
        <f t="shared" si="46"/>
        <v>0</v>
      </c>
      <c r="BR90" s="414">
        <f t="shared" si="47"/>
        <v>0</v>
      </c>
      <c r="BS90" s="414">
        <f t="shared" si="48"/>
        <v>0</v>
      </c>
      <c r="BT90" s="414">
        <f t="shared" si="49"/>
        <v>0</v>
      </c>
      <c r="BU90" s="414">
        <f t="shared" si="50"/>
        <v>0</v>
      </c>
      <c r="BV90" s="721"/>
      <c r="BW90" s="72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32"/>
      <c r="CL90" s="432"/>
      <c r="CM90" s="432"/>
      <c r="CN90" s="432"/>
      <c r="CO90" s="432"/>
      <c r="CP90" s="432"/>
      <c r="CQ90" s="320"/>
      <c r="CR90" s="320"/>
    </row>
    <row r="91" spans="1:96" s="37" customFormat="1" ht="37.5" customHeight="1" x14ac:dyDescent="0.2">
      <c r="A91" s="533" t="str">
        <f>IF(B91&lt;&gt;"",設定!$C$4,"")</f>
        <v/>
      </c>
      <c r="B91" s="214" t="str">
        <f t="shared" si="28"/>
        <v/>
      </c>
      <c r="C91" s="373">
        <f t="shared" si="29"/>
        <v>79</v>
      </c>
      <c r="D91" s="342"/>
      <c r="E91" s="342"/>
      <c r="F91" s="343"/>
      <c r="G91" s="344"/>
      <c r="H91" s="345"/>
      <c r="I91" s="346"/>
      <c r="J91" s="347" t="str">
        <f>IFERROR(IF(I91="","",VLOOKUP(I91,国・地域!A:C,2,FALSE)),"正しい番号を入力してください")</f>
        <v/>
      </c>
      <c r="K91" s="348" t="str">
        <f>IFERROR(IF(I91="","",VLOOKUP(I91,国・地域!A:C,3,FALSE)),"正しい番号を入力してください")</f>
        <v/>
      </c>
      <c r="L91" s="325"/>
      <c r="M91" s="349"/>
      <c r="N91" s="350"/>
      <c r="O91" s="350"/>
      <c r="P91" s="350"/>
      <c r="Q91" s="350"/>
      <c r="R91" s="350"/>
      <c r="S91" s="350"/>
      <c r="T91" s="350"/>
      <c r="U91" s="351"/>
      <c r="V91" s="352"/>
      <c r="W91" s="1061"/>
      <c r="X91" s="1062"/>
      <c r="Y91" s="1070"/>
      <c r="Z91" s="1071"/>
      <c r="AA91" s="1072"/>
      <c r="AB91" s="1073"/>
      <c r="AC91" s="1072"/>
      <c r="AD91" s="1071"/>
      <c r="AE91" s="1074"/>
      <c r="AF91" s="1073"/>
      <c r="AG91" s="1072"/>
      <c r="AH91" s="1071"/>
      <c r="AI91" s="1074"/>
      <c r="AJ91" s="1073"/>
      <c r="AK91" s="1072"/>
      <c r="AL91" s="1071"/>
      <c r="AM91" s="342"/>
      <c r="AN91" s="344"/>
      <c r="AO91" s="325"/>
      <c r="AP91" s="342"/>
      <c r="AQ91" s="344"/>
      <c r="AR91" s="353"/>
      <c r="AS91" s="354"/>
      <c r="AT91" s="342"/>
      <c r="AU91" s="344"/>
      <c r="AV91" s="353"/>
      <c r="AW91" s="355"/>
      <c r="AX91" s="94" t="str">
        <f t="shared" si="27"/>
        <v/>
      </c>
      <c r="AY91" s="94" t="str">
        <f t="shared" si="30"/>
        <v/>
      </c>
      <c r="AZ91" s="433"/>
      <c r="BA91" s="414">
        <f t="shared" si="31"/>
        <v>0</v>
      </c>
      <c r="BB91" s="414">
        <f t="shared" si="32"/>
        <v>0</v>
      </c>
      <c r="BC91" s="414">
        <f t="shared" si="33"/>
        <v>0</v>
      </c>
      <c r="BD91" s="414">
        <f t="shared" si="34"/>
        <v>0</v>
      </c>
      <c r="BE91" s="414">
        <f t="shared" si="35"/>
        <v>0</v>
      </c>
      <c r="BF91" s="414">
        <f t="shared" si="36"/>
        <v>0</v>
      </c>
      <c r="BG91" s="414">
        <f t="shared" si="37"/>
        <v>0</v>
      </c>
      <c r="BH91" s="414">
        <f t="shared" si="38"/>
        <v>0</v>
      </c>
      <c r="BI91" s="414">
        <f t="shared" si="39"/>
        <v>0</v>
      </c>
      <c r="BJ91" s="414">
        <f t="shared" si="40"/>
        <v>0</v>
      </c>
      <c r="BK91" s="414">
        <f t="shared" si="41"/>
        <v>0</v>
      </c>
      <c r="BL91" s="414">
        <f t="shared" si="42"/>
        <v>0</v>
      </c>
      <c r="BM91" s="414">
        <f t="shared" si="43"/>
        <v>0</v>
      </c>
      <c r="BN91" s="414"/>
      <c r="BO91" s="414">
        <f t="shared" si="44"/>
        <v>0</v>
      </c>
      <c r="BP91" s="414">
        <f t="shared" si="45"/>
        <v>0</v>
      </c>
      <c r="BQ91" s="414">
        <f t="shared" si="46"/>
        <v>0</v>
      </c>
      <c r="BR91" s="414">
        <f t="shared" si="47"/>
        <v>0</v>
      </c>
      <c r="BS91" s="414">
        <f t="shared" si="48"/>
        <v>0</v>
      </c>
      <c r="BT91" s="414">
        <f t="shared" si="49"/>
        <v>0</v>
      </c>
      <c r="BU91" s="414">
        <f t="shared" si="50"/>
        <v>0</v>
      </c>
      <c r="BV91" s="721"/>
      <c r="BW91" s="72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32"/>
      <c r="CL91" s="432"/>
      <c r="CM91" s="432"/>
      <c r="CN91" s="432"/>
      <c r="CO91" s="432"/>
      <c r="CP91" s="432"/>
      <c r="CQ91" s="320"/>
      <c r="CR91" s="320"/>
    </row>
    <row r="92" spans="1:96" s="37" customFormat="1" ht="37.5" customHeight="1" x14ac:dyDescent="0.2">
      <c r="A92" s="533" t="str">
        <f>IF(B92&lt;&gt;"",設定!$C$4,"")</f>
        <v/>
      </c>
      <c r="B92" s="214" t="str">
        <f t="shared" si="28"/>
        <v/>
      </c>
      <c r="C92" s="373">
        <f t="shared" si="29"/>
        <v>80</v>
      </c>
      <c r="D92" s="342"/>
      <c r="E92" s="342"/>
      <c r="F92" s="343"/>
      <c r="G92" s="344"/>
      <c r="H92" s="345"/>
      <c r="I92" s="346"/>
      <c r="J92" s="347" t="str">
        <f>IFERROR(IF(I92="","",VLOOKUP(I92,国・地域!A:C,2,FALSE)),"正しい番号を入力してください")</f>
        <v/>
      </c>
      <c r="K92" s="348" t="str">
        <f>IFERROR(IF(I92="","",VLOOKUP(I92,国・地域!A:C,3,FALSE)),"正しい番号を入力してください")</f>
        <v/>
      </c>
      <c r="L92" s="325"/>
      <c r="M92" s="349"/>
      <c r="N92" s="350"/>
      <c r="O92" s="350"/>
      <c r="P92" s="350"/>
      <c r="Q92" s="350"/>
      <c r="R92" s="350"/>
      <c r="S92" s="350"/>
      <c r="T92" s="350"/>
      <c r="U92" s="351"/>
      <c r="V92" s="352"/>
      <c r="W92" s="1061"/>
      <c r="X92" s="1062"/>
      <c r="Y92" s="1070"/>
      <c r="Z92" s="1071"/>
      <c r="AA92" s="1072"/>
      <c r="AB92" s="1073"/>
      <c r="AC92" s="1072"/>
      <c r="AD92" s="1071"/>
      <c r="AE92" s="1074"/>
      <c r="AF92" s="1073"/>
      <c r="AG92" s="1072"/>
      <c r="AH92" s="1071"/>
      <c r="AI92" s="1074"/>
      <c r="AJ92" s="1073"/>
      <c r="AK92" s="1072"/>
      <c r="AL92" s="1071"/>
      <c r="AM92" s="342"/>
      <c r="AN92" s="344"/>
      <c r="AO92" s="325"/>
      <c r="AP92" s="342"/>
      <c r="AQ92" s="344"/>
      <c r="AR92" s="353"/>
      <c r="AS92" s="354"/>
      <c r="AT92" s="342"/>
      <c r="AU92" s="344"/>
      <c r="AV92" s="353"/>
      <c r="AW92" s="355"/>
      <c r="AX92" s="94" t="str">
        <f t="shared" si="27"/>
        <v/>
      </c>
      <c r="AY92" s="94" t="str">
        <f t="shared" si="30"/>
        <v/>
      </c>
      <c r="AZ92" s="433"/>
      <c r="BA92" s="414">
        <f t="shared" si="31"/>
        <v>0</v>
      </c>
      <c r="BB92" s="414">
        <f t="shared" si="32"/>
        <v>0</v>
      </c>
      <c r="BC92" s="414">
        <f t="shared" si="33"/>
        <v>0</v>
      </c>
      <c r="BD92" s="414">
        <f t="shared" si="34"/>
        <v>0</v>
      </c>
      <c r="BE92" s="414">
        <f t="shared" si="35"/>
        <v>0</v>
      </c>
      <c r="BF92" s="414">
        <f t="shared" si="36"/>
        <v>0</v>
      </c>
      <c r="BG92" s="414">
        <f t="shared" si="37"/>
        <v>0</v>
      </c>
      <c r="BH92" s="414">
        <f t="shared" si="38"/>
        <v>0</v>
      </c>
      <c r="BI92" s="414">
        <f t="shared" si="39"/>
        <v>0</v>
      </c>
      <c r="BJ92" s="414">
        <f t="shared" si="40"/>
        <v>0</v>
      </c>
      <c r="BK92" s="414">
        <f t="shared" si="41"/>
        <v>0</v>
      </c>
      <c r="BL92" s="414">
        <f t="shared" si="42"/>
        <v>0</v>
      </c>
      <c r="BM92" s="414">
        <f t="shared" si="43"/>
        <v>0</v>
      </c>
      <c r="BN92" s="414"/>
      <c r="BO92" s="414">
        <f t="shared" si="44"/>
        <v>0</v>
      </c>
      <c r="BP92" s="414">
        <f t="shared" si="45"/>
        <v>0</v>
      </c>
      <c r="BQ92" s="414">
        <f t="shared" si="46"/>
        <v>0</v>
      </c>
      <c r="BR92" s="414">
        <f t="shared" si="47"/>
        <v>0</v>
      </c>
      <c r="BS92" s="414">
        <f t="shared" si="48"/>
        <v>0</v>
      </c>
      <c r="BT92" s="414">
        <f t="shared" si="49"/>
        <v>0</v>
      </c>
      <c r="BU92" s="414">
        <f t="shared" si="50"/>
        <v>0</v>
      </c>
      <c r="BV92" s="721"/>
      <c r="BW92" s="72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32"/>
      <c r="CL92" s="432"/>
      <c r="CM92" s="432"/>
      <c r="CN92" s="432"/>
      <c r="CO92" s="432"/>
      <c r="CP92" s="432"/>
      <c r="CQ92" s="320"/>
      <c r="CR92" s="320"/>
    </row>
    <row r="93" spans="1:96" s="37" customFormat="1" ht="37.5" customHeight="1" x14ac:dyDescent="0.2">
      <c r="A93" s="574" t="str">
        <f>IF(B93&lt;&gt;"",設定!$C$4,"")</f>
        <v/>
      </c>
      <c r="B93" s="215" t="str">
        <f t="shared" si="28"/>
        <v/>
      </c>
      <c r="C93" s="374">
        <f t="shared" si="29"/>
        <v>81</v>
      </c>
      <c r="D93" s="356"/>
      <c r="E93" s="356"/>
      <c r="F93" s="357"/>
      <c r="G93" s="358"/>
      <c r="H93" s="359"/>
      <c r="I93" s="360"/>
      <c r="J93" s="361" t="str">
        <f>IFERROR(IF(I93="","",VLOOKUP(I93,国・地域!A:C,2,FALSE)),"正しい番号を入力してください")</f>
        <v/>
      </c>
      <c r="K93" s="362" t="str">
        <f>IFERROR(IF(I93="","",VLOOKUP(I93,国・地域!A:C,3,FALSE)),"正しい番号を入力してください")</f>
        <v/>
      </c>
      <c r="L93" s="326"/>
      <c r="M93" s="363"/>
      <c r="N93" s="364"/>
      <c r="O93" s="364"/>
      <c r="P93" s="364"/>
      <c r="Q93" s="364"/>
      <c r="R93" s="364"/>
      <c r="S93" s="364"/>
      <c r="T93" s="364"/>
      <c r="U93" s="365"/>
      <c r="V93" s="366"/>
      <c r="W93" s="1063"/>
      <c r="X93" s="1064"/>
      <c r="Y93" s="1075"/>
      <c r="Z93" s="1076"/>
      <c r="AA93" s="1077"/>
      <c r="AB93" s="1078"/>
      <c r="AC93" s="1077"/>
      <c r="AD93" s="1076"/>
      <c r="AE93" s="1079"/>
      <c r="AF93" s="1078"/>
      <c r="AG93" s="1077"/>
      <c r="AH93" s="1076"/>
      <c r="AI93" s="1079"/>
      <c r="AJ93" s="1078"/>
      <c r="AK93" s="1077"/>
      <c r="AL93" s="1076"/>
      <c r="AM93" s="356"/>
      <c r="AN93" s="358"/>
      <c r="AO93" s="326"/>
      <c r="AP93" s="356"/>
      <c r="AQ93" s="358"/>
      <c r="AR93" s="367"/>
      <c r="AS93" s="368"/>
      <c r="AT93" s="356"/>
      <c r="AU93" s="358"/>
      <c r="AV93" s="367"/>
      <c r="AW93" s="369"/>
      <c r="AX93" s="94" t="str">
        <f t="shared" si="27"/>
        <v/>
      </c>
      <c r="AY93" s="94" t="str">
        <f t="shared" si="30"/>
        <v/>
      </c>
      <c r="AZ93" s="433"/>
      <c r="BA93" s="414">
        <f t="shared" si="31"/>
        <v>0</v>
      </c>
      <c r="BB93" s="414">
        <f t="shared" si="32"/>
        <v>0</v>
      </c>
      <c r="BC93" s="414">
        <f t="shared" si="33"/>
        <v>0</v>
      </c>
      <c r="BD93" s="414">
        <f t="shared" si="34"/>
        <v>0</v>
      </c>
      <c r="BE93" s="414">
        <f t="shared" si="35"/>
        <v>0</v>
      </c>
      <c r="BF93" s="414">
        <f t="shared" si="36"/>
        <v>0</v>
      </c>
      <c r="BG93" s="414">
        <f t="shared" si="37"/>
        <v>0</v>
      </c>
      <c r="BH93" s="414">
        <f t="shared" si="38"/>
        <v>0</v>
      </c>
      <c r="BI93" s="414">
        <f t="shared" si="39"/>
        <v>0</v>
      </c>
      <c r="BJ93" s="414">
        <f t="shared" si="40"/>
        <v>0</v>
      </c>
      <c r="BK93" s="414">
        <f t="shared" si="41"/>
        <v>0</v>
      </c>
      <c r="BL93" s="414">
        <f t="shared" si="42"/>
        <v>0</v>
      </c>
      <c r="BM93" s="414">
        <f t="shared" si="43"/>
        <v>0</v>
      </c>
      <c r="BN93" s="414"/>
      <c r="BO93" s="414">
        <f t="shared" si="44"/>
        <v>0</v>
      </c>
      <c r="BP93" s="414">
        <f t="shared" si="45"/>
        <v>0</v>
      </c>
      <c r="BQ93" s="414">
        <f t="shared" si="46"/>
        <v>0</v>
      </c>
      <c r="BR93" s="414">
        <f t="shared" si="47"/>
        <v>0</v>
      </c>
      <c r="BS93" s="414">
        <f t="shared" si="48"/>
        <v>0</v>
      </c>
      <c r="BT93" s="414">
        <f t="shared" si="49"/>
        <v>0</v>
      </c>
      <c r="BU93" s="414">
        <f t="shared" si="50"/>
        <v>0</v>
      </c>
      <c r="BV93" s="721"/>
      <c r="BW93" s="72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32"/>
      <c r="CL93" s="432"/>
      <c r="CM93" s="432"/>
      <c r="CN93" s="432"/>
      <c r="CO93" s="432"/>
      <c r="CP93" s="432"/>
      <c r="CQ93" s="320"/>
      <c r="CR93" s="320"/>
    </row>
    <row r="94" spans="1:96" s="37" customFormat="1" ht="37.5" customHeight="1" x14ac:dyDescent="0.2">
      <c r="A94" s="575" t="str">
        <f>IF(B94&lt;&gt;"",設定!$C$4,"")</f>
        <v/>
      </c>
      <c r="B94" s="567" t="str">
        <f t="shared" si="28"/>
        <v/>
      </c>
      <c r="C94" s="322">
        <f t="shared" si="29"/>
        <v>82</v>
      </c>
      <c r="D94" s="328"/>
      <c r="E94" s="328"/>
      <c r="F94" s="329"/>
      <c r="G94" s="330"/>
      <c r="H94" s="331"/>
      <c r="I94" s="332"/>
      <c r="J94" s="333" t="str">
        <f>IFERROR(IF(I94="","",VLOOKUP(I94,国・地域!A:C,2,FALSE)),"正しい番号を入力してください")</f>
        <v/>
      </c>
      <c r="K94" s="334" t="str">
        <f>IFERROR(IF(I94="","",VLOOKUP(I94,国・地域!A:C,3,FALSE)),"正しい番号を入力してください")</f>
        <v/>
      </c>
      <c r="L94" s="327"/>
      <c r="M94" s="335"/>
      <c r="N94" s="336"/>
      <c r="O94" s="336"/>
      <c r="P94" s="336"/>
      <c r="Q94" s="336"/>
      <c r="R94" s="336"/>
      <c r="S94" s="336"/>
      <c r="T94" s="336"/>
      <c r="U94" s="337"/>
      <c r="V94" s="338"/>
      <c r="W94" s="1059"/>
      <c r="X94" s="1060"/>
      <c r="Y94" s="1065"/>
      <c r="Z94" s="1066"/>
      <c r="AA94" s="1067"/>
      <c r="AB94" s="1068"/>
      <c r="AC94" s="1067"/>
      <c r="AD94" s="1066"/>
      <c r="AE94" s="1069"/>
      <c r="AF94" s="1068"/>
      <c r="AG94" s="1067"/>
      <c r="AH94" s="1066"/>
      <c r="AI94" s="1069"/>
      <c r="AJ94" s="1068"/>
      <c r="AK94" s="1067"/>
      <c r="AL94" s="1066"/>
      <c r="AM94" s="328"/>
      <c r="AN94" s="330"/>
      <c r="AO94" s="327"/>
      <c r="AP94" s="328"/>
      <c r="AQ94" s="330"/>
      <c r="AR94" s="339"/>
      <c r="AS94" s="340"/>
      <c r="AT94" s="328"/>
      <c r="AU94" s="330"/>
      <c r="AV94" s="339"/>
      <c r="AW94" s="341"/>
      <c r="AX94" s="94" t="str">
        <f t="shared" si="27"/>
        <v/>
      </c>
      <c r="AY94" s="94" t="str">
        <f t="shared" si="30"/>
        <v/>
      </c>
      <c r="AZ94" s="433"/>
      <c r="BA94" s="414">
        <f t="shared" si="31"/>
        <v>0</v>
      </c>
      <c r="BB94" s="414">
        <f t="shared" si="32"/>
        <v>0</v>
      </c>
      <c r="BC94" s="414">
        <f t="shared" si="33"/>
        <v>0</v>
      </c>
      <c r="BD94" s="414">
        <f t="shared" si="34"/>
        <v>0</v>
      </c>
      <c r="BE94" s="414">
        <f t="shared" si="35"/>
        <v>0</v>
      </c>
      <c r="BF94" s="414">
        <f t="shared" si="36"/>
        <v>0</v>
      </c>
      <c r="BG94" s="414">
        <f t="shared" si="37"/>
        <v>0</v>
      </c>
      <c r="BH94" s="414">
        <f t="shared" si="38"/>
        <v>0</v>
      </c>
      <c r="BI94" s="414">
        <f t="shared" si="39"/>
        <v>0</v>
      </c>
      <c r="BJ94" s="414">
        <f t="shared" si="40"/>
        <v>0</v>
      </c>
      <c r="BK94" s="414">
        <f t="shared" si="41"/>
        <v>0</v>
      </c>
      <c r="BL94" s="414">
        <f t="shared" si="42"/>
        <v>0</v>
      </c>
      <c r="BM94" s="414">
        <f t="shared" si="43"/>
        <v>0</v>
      </c>
      <c r="BN94" s="414"/>
      <c r="BO94" s="414">
        <f t="shared" si="44"/>
        <v>0</v>
      </c>
      <c r="BP94" s="414">
        <f t="shared" si="45"/>
        <v>0</v>
      </c>
      <c r="BQ94" s="414">
        <f t="shared" si="46"/>
        <v>0</v>
      </c>
      <c r="BR94" s="414">
        <f t="shared" si="47"/>
        <v>0</v>
      </c>
      <c r="BS94" s="414">
        <f t="shared" si="48"/>
        <v>0</v>
      </c>
      <c r="BT94" s="414">
        <f t="shared" si="49"/>
        <v>0</v>
      </c>
      <c r="BU94" s="414">
        <f t="shared" si="50"/>
        <v>0</v>
      </c>
      <c r="BV94" s="721"/>
      <c r="BW94" s="72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32"/>
      <c r="CL94" s="432"/>
      <c r="CM94" s="432"/>
      <c r="CN94" s="432"/>
      <c r="CO94" s="432"/>
      <c r="CP94" s="432"/>
      <c r="CQ94" s="320"/>
      <c r="CR94" s="320"/>
    </row>
    <row r="95" spans="1:96" s="37" customFormat="1" ht="37.5" customHeight="1" x14ac:dyDescent="0.2">
      <c r="A95" s="533" t="str">
        <f>IF(B95&lt;&gt;"",設定!$C$4,"")</f>
        <v/>
      </c>
      <c r="B95" s="214" t="str">
        <f t="shared" si="28"/>
        <v/>
      </c>
      <c r="C95" s="373">
        <f t="shared" si="29"/>
        <v>83</v>
      </c>
      <c r="D95" s="342"/>
      <c r="E95" s="342"/>
      <c r="F95" s="343"/>
      <c r="G95" s="344"/>
      <c r="H95" s="345"/>
      <c r="I95" s="346"/>
      <c r="J95" s="347" t="str">
        <f>IFERROR(IF(I95="","",VLOOKUP(I95,国・地域!A:C,2,FALSE)),"正しい番号を入力してください")</f>
        <v/>
      </c>
      <c r="K95" s="348" t="str">
        <f>IFERROR(IF(I95="","",VLOOKUP(I95,国・地域!A:C,3,FALSE)),"正しい番号を入力してください")</f>
        <v/>
      </c>
      <c r="L95" s="325"/>
      <c r="M95" s="349"/>
      <c r="N95" s="350"/>
      <c r="O95" s="350"/>
      <c r="P95" s="350"/>
      <c r="Q95" s="350"/>
      <c r="R95" s="350"/>
      <c r="S95" s="350"/>
      <c r="T95" s="350"/>
      <c r="U95" s="351"/>
      <c r="V95" s="352"/>
      <c r="W95" s="1061"/>
      <c r="X95" s="1062"/>
      <c r="Y95" s="1070"/>
      <c r="Z95" s="1071"/>
      <c r="AA95" s="1072"/>
      <c r="AB95" s="1073"/>
      <c r="AC95" s="1072"/>
      <c r="AD95" s="1071"/>
      <c r="AE95" s="1074"/>
      <c r="AF95" s="1073"/>
      <c r="AG95" s="1072"/>
      <c r="AH95" s="1071"/>
      <c r="AI95" s="1074"/>
      <c r="AJ95" s="1073"/>
      <c r="AK95" s="1072"/>
      <c r="AL95" s="1071"/>
      <c r="AM95" s="342"/>
      <c r="AN95" s="344"/>
      <c r="AO95" s="325"/>
      <c r="AP95" s="342"/>
      <c r="AQ95" s="344"/>
      <c r="AR95" s="353"/>
      <c r="AS95" s="354"/>
      <c r="AT95" s="342"/>
      <c r="AU95" s="344"/>
      <c r="AV95" s="353"/>
      <c r="AW95" s="355"/>
      <c r="AX95" s="94" t="str">
        <f t="shared" si="27"/>
        <v/>
      </c>
      <c r="AY95" s="94" t="str">
        <f t="shared" si="30"/>
        <v/>
      </c>
      <c r="AZ95" s="433"/>
      <c r="BA95" s="414">
        <f t="shared" si="31"/>
        <v>0</v>
      </c>
      <c r="BB95" s="414">
        <f t="shared" si="32"/>
        <v>0</v>
      </c>
      <c r="BC95" s="414">
        <f t="shared" si="33"/>
        <v>0</v>
      </c>
      <c r="BD95" s="414">
        <f t="shared" si="34"/>
        <v>0</v>
      </c>
      <c r="BE95" s="414">
        <f t="shared" si="35"/>
        <v>0</v>
      </c>
      <c r="BF95" s="414">
        <f t="shared" si="36"/>
        <v>0</v>
      </c>
      <c r="BG95" s="414">
        <f t="shared" si="37"/>
        <v>0</v>
      </c>
      <c r="BH95" s="414">
        <f t="shared" si="38"/>
        <v>0</v>
      </c>
      <c r="BI95" s="414">
        <f t="shared" si="39"/>
        <v>0</v>
      </c>
      <c r="BJ95" s="414">
        <f t="shared" si="40"/>
        <v>0</v>
      </c>
      <c r="BK95" s="414">
        <f t="shared" si="41"/>
        <v>0</v>
      </c>
      <c r="BL95" s="414">
        <f t="shared" si="42"/>
        <v>0</v>
      </c>
      <c r="BM95" s="414">
        <f t="shared" si="43"/>
        <v>0</v>
      </c>
      <c r="BN95" s="414"/>
      <c r="BO95" s="414">
        <f t="shared" si="44"/>
        <v>0</v>
      </c>
      <c r="BP95" s="414">
        <f t="shared" si="45"/>
        <v>0</v>
      </c>
      <c r="BQ95" s="414">
        <f t="shared" si="46"/>
        <v>0</v>
      </c>
      <c r="BR95" s="414">
        <f t="shared" si="47"/>
        <v>0</v>
      </c>
      <c r="BS95" s="414">
        <f t="shared" si="48"/>
        <v>0</v>
      </c>
      <c r="BT95" s="414">
        <f t="shared" si="49"/>
        <v>0</v>
      </c>
      <c r="BU95" s="414">
        <f t="shared" si="50"/>
        <v>0</v>
      </c>
      <c r="BV95" s="721"/>
      <c r="BW95" s="72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32"/>
      <c r="CL95" s="432"/>
      <c r="CM95" s="432"/>
      <c r="CN95" s="432"/>
      <c r="CO95" s="432"/>
      <c r="CP95" s="432"/>
      <c r="CQ95" s="320"/>
      <c r="CR95" s="320"/>
    </row>
    <row r="96" spans="1:96" s="37" customFormat="1" ht="37.5" customHeight="1" x14ac:dyDescent="0.2">
      <c r="A96" s="533" t="str">
        <f>IF(B96&lt;&gt;"",設定!$C$4,"")</f>
        <v/>
      </c>
      <c r="B96" s="214" t="str">
        <f t="shared" si="28"/>
        <v/>
      </c>
      <c r="C96" s="373">
        <f t="shared" si="29"/>
        <v>84</v>
      </c>
      <c r="D96" s="342"/>
      <c r="E96" s="342"/>
      <c r="F96" s="343"/>
      <c r="G96" s="344"/>
      <c r="H96" s="345"/>
      <c r="I96" s="346"/>
      <c r="J96" s="347" t="str">
        <f>IFERROR(IF(I96="","",VLOOKUP(I96,国・地域!A:C,2,FALSE)),"正しい番号を入力してください")</f>
        <v/>
      </c>
      <c r="K96" s="348" t="str">
        <f>IFERROR(IF(I96="","",VLOOKUP(I96,国・地域!A:C,3,FALSE)),"正しい番号を入力してください")</f>
        <v/>
      </c>
      <c r="L96" s="325"/>
      <c r="M96" s="349"/>
      <c r="N96" s="350"/>
      <c r="O96" s="350"/>
      <c r="P96" s="350"/>
      <c r="Q96" s="350"/>
      <c r="R96" s="350"/>
      <c r="S96" s="350"/>
      <c r="T96" s="350"/>
      <c r="U96" s="351"/>
      <c r="V96" s="352"/>
      <c r="W96" s="1061"/>
      <c r="X96" s="1062"/>
      <c r="Y96" s="1070"/>
      <c r="Z96" s="1071"/>
      <c r="AA96" s="1072"/>
      <c r="AB96" s="1073"/>
      <c r="AC96" s="1072"/>
      <c r="AD96" s="1071"/>
      <c r="AE96" s="1074"/>
      <c r="AF96" s="1073"/>
      <c r="AG96" s="1072"/>
      <c r="AH96" s="1071"/>
      <c r="AI96" s="1074"/>
      <c r="AJ96" s="1073"/>
      <c r="AK96" s="1072"/>
      <c r="AL96" s="1071"/>
      <c r="AM96" s="342"/>
      <c r="AN96" s="344"/>
      <c r="AO96" s="325"/>
      <c r="AP96" s="342"/>
      <c r="AQ96" s="344"/>
      <c r="AR96" s="353"/>
      <c r="AS96" s="354"/>
      <c r="AT96" s="342"/>
      <c r="AU96" s="344"/>
      <c r="AV96" s="353"/>
      <c r="AW96" s="355"/>
      <c r="AX96" s="94" t="str">
        <f t="shared" si="27"/>
        <v/>
      </c>
      <c r="AY96" s="94" t="str">
        <f t="shared" si="30"/>
        <v/>
      </c>
      <c r="AZ96" s="433"/>
      <c r="BA96" s="414">
        <f t="shared" si="31"/>
        <v>0</v>
      </c>
      <c r="BB96" s="414">
        <f t="shared" si="32"/>
        <v>0</v>
      </c>
      <c r="BC96" s="414">
        <f t="shared" si="33"/>
        <v>0</v>
      </c>
      <c r="BD96" s="414">
        <f t="shared" si="34"/>
        <v>0</v>
      </c>
      <c r="BE96" s="414">
        <f t="shared" si="35"/>
        <v>0</v>
      </c>
      <c r="BF96" s="414">
        <f t="shared" si="36"/>
        <v>0</v>
      </c>
      <c r="BG96" s="414">
        <f t="shared" si="37"/>
        <v>0</v>
      </c>
      <c r="BH96" s="414">
        <f t="shared" si="38"/>
        <v>0</v>
      </c>
      <c r="BI96" s="414">
        <f t="shared" si="39"/>
        <v>0</v>
      </c>
      <c r="BJ96" s="414">
        <f t="shared" si="40"/>
        <v>0</v>
      </c>
      <c r="BK96" s="414">
        <f t="shared" si="41"/>
        <v>0</v>
      </c>
      <c r="BL96" s="414">
        <f t="shared" si="42"/>
        <v>0</v>
      </c>
      <c r="BM96" s="414">
        <f t="shared" si="43"/>
        <v>0</v>
      </c>
      <c r="BN96" s="414"/>
      <c r="BO96" s="414">
        <f t="shared" si="44"/>
        <v>0</v>
      </c>
      <c r="BP96" s="414">
        <f t="shared" si="45"/>
        <v>0</v>
      </c>
      <c r="BQ96" s="414">
        <f t="shared" si="46"/>
        <v>0</v>
      </c>
      <c r="BR96" s="414">
        <f t="shared" si="47"/>
        <v>0</v>
      </c>
      <c r="BS96" s="414">
        <f t="shared" si="48"/>
        <v>0</v>
      </c>
      <c r="BT96" s="414">
        <f t="shared" si="49"/>
        <v>0</v>
      </c>
      <c r="BU96" s="414">
        <f t="shared" si="50"/>
        <v>0</v>
      </c>
      <c r="BV96" s="721"/>
      <c r="BW96" s="72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32"/>
      <c r="CL96" s="432"/>
      <c r="CM96" s="432"/>
      <c r="CN96" s="432"/>
      <c r="CO96" s="432"/>
      <c r="CP96" s="432"/>
      <c r="CQ96" s="320"/>
      <c r="CR96" s="320"/>
    </row>
    <row r="97" spans="1:96" s="37" customFormat="1" ht="37.5" customHeight="1" x14ac:dyDescent="0.2">
      <c r="A97" s="533" t="str">
        <f>IF(B97&lt;&gt;"",設定!$C$4,"")</f>
        <v/>
      </c>
      <c r="B97" s="214" t="str">
        <f t="shared" si="28"/>
        <v/>
      </c>
      <c r="C97" s="373">
        <f t="shared" si="29"/>
        <v>85</v>
      </c>
      <c r="D97" s="342"/>
      <c r="E97" s="342"/>
      <c r="F97" s="343"/>
      <c r="G97" s="344"/>
      <c r="H97" s="345"/>
      <c r="I97" s="346"/>
      <c r="J97" s="347" t="str">
        <f>IFERROR(IF(I97="","",VLOOKUP(I97,国・地域!A:C,2,FALSE)),"正しい番号を入力してください")</f>
        <v/>
      </c>
      <c r="K97" s="348" t="str">
        <f>IFERROR(IF(I97="","",VLOOKUP(I97,国・地域!A:C,3,FALSE)),"正しい番号を入力してください")</f>
        <v/>
      </c>
      <c r="L97" s="325"/>
      <c r="M97" s="349"/>
      <c r="N97" s="350"/>
      <c r="O97" s="350"/>
      <c r="P97" s="350"/>
      <c r="Q97" s="350"/>
      <c r="R97" s="350"/>
      <c r="S97" s="350"/>
      <c r="T97" s="350"/>
      <c r="U97" s="351"/>
      <c r="V97" s="352"/>
      <c r="W97" s="1061"/>
      <c r="X97" s="1062"/>
      <c r="Y97" s="1070"/>
      <c r="Z97" s="1071"/>
      <c r="AA97" s="1072"/>
      <c r="AB97" s="1073"/>
      <c r="AC97" s="1072"/>
      <c r="AD97" s="1071"/>
      <c r="AE97" s="1074"/>
      <c r="AF97" s="1073"/>
      <c r="AG97" s="1072"/>
      <c r="AH97" s="1071"/>
      <c r="AI97" s="1074"/>
      <c r="AJ97" s="1073"/>
      <c r="AK97" s="1072"/>
      <c r="AL97" s="1071"/>
      <c r="AM97" s="342"/>
      <c r="AN97" s="344"/>
      <c r="AO97" s="325"/>
      <c r="AP97" s="342"/>
      <c r="AQ97" s="344"/>
      <c r="AR97" s="353"/>
      <c r="AS97" s="354"/>
      <c r="AT97" s="342"/>
      <c r="AU97" s="344"/>
      <c r="AV97" s="353"/>
      <c r="AW97" s="355"/>
      <c r="AX97" s="94" t="str">
        <f t="shared" si="27"/>
        <v/>
      </c>
      <c r="AY97" s="94" t="str">
        <f t="shared" si="30"/>
        <v/>
      </c>
      <c r="AZ97" s="433"/>
      <c r="BA97" s="414">
        <f t="shared" si="31"/>
        <v>0</v>
      </c>
      <c r="BB97" s="414">
        <f t="shared" si="32"/>
        <v>0</v>
      </c>
      <c r="BC97" s="414">
        <f t="shared" si="33"/>
        <v>0</v>
      </c>
      <c r="BD97" s="414">
        <f t="shared" si="34"/>
        <v>0</v>
      </c>
      <c r="BE97" s="414">
        <f t="shared" si="35"/>
        <v>0</v>
      </c>
      <c r="BF97" s="414">
        <f t="shared" si="36"/>
        <v>0</v>
      </c>
      <c r="BG97" s="414">
        <f t="shared" si="37"/>
        <v>0</v>
      </c>
      <c r="BH97" s="414">
        <f t="shared" si="38"/>
        <v>0</v>
      </c>
      <c r="BI97" s="414">
        <f t="shared" si="39"/>
        <v>0</v>
      </c>
      <c r="BJ97" s="414">
        <f t="shared" si="40"/>
        <v>0</v>
      </c>
      <c r="BK97" s="414">
        <f t="shared" si="41"/>
        <v>0</v>
      </c>
      <c r="BL97" s="414">
        <f t="shared" si="42"/>
        <v>0</v>
      </c>
      <c r="BM97" s="414">
        <f t="shared" si="43"/>
        <v>0</v>
      </c>
      <c r="BN97" s="414"/>
      <c r="BO97" s="414">
        <f t="shared" si="44"/>
        <v>0</v>
      </c>
      <c r="BP97" s="414">
        <f t="shared" si="45"/>
        <v>0</v>
      </c>
      <c r="BQ97" s="414">
        <f t="shared" si="46"/>
        <v>0</v>
      </c>
      <c r="BR97" s="414">
        <f t="shared" si="47"/>
        <v>0</v>
      </c>
      <c r="BS97" s="414">
        <f t="shared" si="48"/>
        <v>0</v>
      </c>
      <c r="BT97" s="414">
        <f t="shared" si="49"/>
        <v>0</v>
      </c>
      <c r="BU97" s="414">
        <f t="shared" si="50"/>
        <v>0</v>
      </c>
      <c r="BV97" s="721"/>
      <c r="BW97" s="72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32"/>
      <c r="CL97" s="432"/>
      <c r="CM97" s="432"/>
      <c r="CN97" s="432"/>
      <c r="CO97" s="432"/>
      <c r="CP97" s="432"/>
      <c r="CQ97" s="320"/>
      <c r="CR97" s="320"/>
    </row>
    <row r="98" spans="1:96" s="37" customFormat="1" ht="37.5" customHeight="1" x14ac:dyDescent="0.2">
      <c r="A98" s="574" t="str">
        <f>IF(B98&lt;&gt;"",設定!$C$4,"")</f>
        <v/>
      </c>
      <c r="B98" s="215" t="str">
        <f t="shared" si="28"/>
        <v/>
      </c>
      <c r="C98" s="374">
        <f t="shared" si="29"/>
        <v>86</v>
      </c>
      <c r="D98" s="356"/>
      <c r="E98" s="356"/>
      <c r="F98" s="357"/>
      <c r="G98" s="358"/>
      <c r="H98" s="359"/>
      <c r="I98" s="360"/>
      <c r="J98" s="361" t="str">
        <f>IFERROR(IF(I98="","",VLOOKUP(I98,国・地域!A:C,2,FALSE)),"正しい番号を入力してください")</f>
        <v/>
      </c>
      <c r="K98" s="362" t="str">
        <f>IFERROR(IF(I98="","",VLOOKUP(I98,国・地域!A:C,3,FALSE)),"正しい番号を入力してください")</f>
        <v/>
      </c>
      <c r="L98" s="326"/>
      <c r="M98" s="363"/>
      <c r="N98" s="364"/>
      <c r="O98" s="364"/>
      <c r="P98" s="364"/>
      <c r="Q98" s="364"/>
      <c r="R98" s="364"/>
      <c r="S98" s="364"/>
      <c r="T98" s="364"/>
      <c r="U98" s="365"/>
      <c r="V98" s="366"/>
      <c r="W98" s="1063"/>
      <c r="X98" s="1064"/>
      <c r="Y98" s="1075"/>
      <c r="Z98" s="1076"/>
      <c r="AA98" s="1077"/>
      <c r="AB98" s="1078"/>
      <c r="AC98" s="1077"/>
      <c r="AD98" s="1076"/>
      <c r="AE98" s="1079"/>
      <c r="AF98" s="1078"/>
      <c r="AG98" s="1077"/>
      <c r="AH98" s="1076"/>
      <c r="AI98" s="1079"/>
      <c r="AJ98" s="1078"/>
      <c r="AK98" s="1077"/>
      <c r="AL98" s="1076"/>
      <c r="AM98" s="356"/>
      <c r="AN98" s="358"/>
      <c r="AO98" s="326"/>
      <c r="AP98" s="356"/>
      <c r="AQ98" s="358"/>
      <c r="AR98" s="367"/>
      <c r="AS98" s="368"/>
      <c r="AT98" s="356"/>
      <c r="AU98" s="358"/>
      <c r="AV98" s="367"/>
      <c r="AW98" s="369"/>
      <c r="AX98" s="94" t="str">
        <f t="shared" si="27"/>
        <v/>
      </c>
      <c r="AY98" s="94" t="str">
        <f t="shared" si="30"/>
        <v/>
      </c>
      <c r="AZ98" s="433"/>
      <c r="BA98" s="414">
        <f t="shared" si="31"/>
        <v>0</v>
      </c>
      <c r="BB98" s="414">
        <f t="shared" si="32"/>
        <v>0</v>
      </c>
      <c r="BC98" s="414">
        <f t="shared" si="33"/>
        <v>0</v>
      </c>
      <c r="BD98" s="414">
        <f t="shared" si="34"/>
        <v>0</v>
      </c>
      <c r="BE98" s="414">
        <f t="shared" si="35"/>
        <v>0</v>
      </c>
      <c r="BF98" s="414">
        <f t="shared" si="36"/>
        <v>0</v>
      </c>
      <c r="BG98" s="414">
        <f t="shared" si="37"/>
        <v>0</v>
      </c>
      <c r="BH98" s="414">
        <f t="shared" si="38"/>
        <v>0</v>
      </c>
      <c r="BI98" s="414">
        <f t="shared" si="39"/>
        <v>0</v>
      </c>
      <c r="BJ98" s="414">
        <f t="shared" si="40"/>
        <v>0</v>
      </c>
      <c r="BK98" s="414">
        <f t="shared" si="41"/>
        <v>0</v>
      </c>
      <c r="BL98" s="414">
        <f t="shared" si="42"/>
        <v>0</v>
      </c>
      <c r="BM98" s="414">
        <f t="shared" si="43"/>
        <v>0</v>
      </c>
      <c r="BN98" s="414"/>
      <c r="BO98" s="414">
        <f t="shared" si="44"/>
        <v>0</v>
      </c>
      <c r="BP98" s="414">
        <f t="shared" si="45"/>
        <v>0</v>
      </c>
      <c r="BQ98" s="414">
        <f t="shared" si="46"/>
        <v>0</v>
      </c>
      <c r="BR98" s="414">
        <f t="shared" si="47"/>
        <v>0</v>
      </c>
      <c r="BS98" s="414">
        <f t="shared" si="48"/>
        <v>0</v>
      </c>
      <c r="BT98" s="414">
        <f t="shared" si="49"/>
        <v>0</v>
      </c>
      <c r="BU98" s="414">
        <f t="shared" si="50"/>
        <v>0</v>
      </c>
      <c r="BV98" s="721"/>
      <c r="BW98" s="72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32"/>
      <c r="CL98" s="432"/>
      <c r="CM98" s="432"/>
      <c r="CN98" s="432"/>
      <c r="CO98" s="432"/>
      <c r="CP98" s="432"/>
      <c r="CQ98" s="320"/>
      <c r="CR98" s="320"/>
    </row>
    <row r="99" spans="1:96" s="37" customFormat="1" ht="37.5" customHeight="1" x14ac:dyDescent="0.2">
      <c r="A99" s="575" t="str">
        <f>IF(B99&lt;&gt;"",設定!$C$4,"")</f>
        <v/>
      </c>
      <c r="B99" s="567" t="str">
        <f t="shared" si="28"/>
        <v/>
      </c>
      <c r="C99" s="322">
        <f t="shared" si="29"/>
        <v>87</v>
      </c>
      <c r="D99" s="328"/>
      <c r="E99" s="328"/>
      <c r="F99" s="329"/>
      <c r="G99" s="330"/>
      <c r="H99" s="331"/>
      <c r="I99" s="332"/>
      <c r="J99" s="333" t="str">
        <f>IFERROR(IF(I99="","",VLOOKUP(I99,国・地域!A:C,2,FALSE)),"正しい番号を入力してください")</f>
        <v/>
      </c>
      <c r="K99" s="334" t="str">
        <f>IFERROR(IF(I99="","",VLOOKUP(I99,国・地域!A:C,3,FALSE)),"正しい番号を入力してください")</f>
        <v/>
      </c>
      <c r="L99" s="327"/>
      <c r="M99" s="335"/>
      <c r="N99" s="336"/>
      <c r="O99" s="336"/>
      <c r="P99" s="336"/>
      <c r="Q99" s="336"/>
      <c r="R99" s="336"/>
      <c r="S99" s="336"/>
      <c r="T99" s="336"/>
      <c r="U99" s="337"/>
      <c r="V99" s="338"/>
      <c r="W99" s="1059"/>
      <c r="X99" s="1060"/>
      <c r="Y99" s="1065"/>
      <c r="Z99" s="1066"/>
      <c r="AA99" s="1067"/>
      <c r="AB99" s="1068"/>
      <c r="AC99" s="1067"/>
      <c r="AD99" s="1066"/>
      <c r="AE99" s="1069"/>
      <c r="AF99" s="1068"/>
      <c r="AG99" s="1067"/>
      <c r="AH99" s="1066"/>
      <c r="AI99" s="1069"/>
      <c r="AJ99" s="1068"/>
      <c r="AK99" s="1067"/>
      <c r="AL99" s="1066"/>
      <c r="AM99" s="328"/>
      <c r="AN99" s="330"/>
      <c r="AO99" s="327"/>
      <c r="AP99" s="328"/>
      <c r="AQ99" s="330"/>
      <c r="AR99" s="339"/>
      <c r="AS99" s="340"/>
      <c r="AT99" s="328"/>
      <c r="AU99" s="330"/>
      <c r="AV99" s="339"/>
      <c r="AW99" s="341"/>
      <c r="AX99" s="94" t="str">
        <f t="shared" si="27"/>
        <v/>
      </c>
      <c r="AY99" s="94" t="str">
        <f t="shared" si="30"/>
        <v/>
      </c>
      <c r="AZ99" s="433"/>
      <c r="BA99" s="414">
        <f t="shared" si="31"/>
        <v>0</v>
      </c>
      <c r="BB99" s="414">
        <f t="shared" si="32"/>
        <v>0</v>
      </c>
      <c r="BC99" s="414">
        <f t="shared" si="33"/>
        <v>0</v>
      </c>
      <c r="BD99" s="414">
        <f t="shared" si="34"/>
        <v>0</v>
      </c>
      <c r="BE99" s="414">
        <f t="shared" si="35"/>
        <v>0</v>
      </c>
      <c r="BF99" s="414">
        <f t="shared" si="36"/>
        <v>0</v>
      </c>
      <c r="BG99" s="414">
        <f t="shared" si="37"/>
        <v>0</v>
      </c>
      <c r="BH99" s="414">
        <f t="shared" si="38"/>
        <v>0</v>
      </c>
      <c r="BI99" s="414">
        <f t="shared" si="39"/>
        <v>0</v>
      </c>
      <c r="BJ99" s="414">
        <f t="shared" si="40"/>
        <v>0</v>
      </c>
      <c r="BK99" s="414">
        <f t="shared" si="41"/>
        <v>0</v>
      </c>
      <c r="BL99" s="414">
        <f t="shared" si="42"/>
        <v>0</v>
      </c>
      <c r="BM99" s="414">
        <f t="shared" si="43"/>
        <v>0</v>
      </c>
      <c r="BN99" s="414"/>
      <c r="BO99" s="414">
        <f t="shared" si="44"/>
        <v>0</v>
      </c>
      <c r="BP99" s="414">
        <f t="shared" si="45"/>
        <v>0</v>
      </c>
      <c r="BQ99" s="414">
        <f t="shared" si="46"/>
        <v>0</v>
      </c>
      <c r="BR99" s="414">
        <f t="shared" si="47"/>
        <v>0</v>
      </c>
      <c r="BS99" s="414">
        <f t="shared" si="48"/>
        <v>0</v>
      </c>
      <c r="BT99" s="414">
        <f t="shared" si="49"/>
        <v>0</v>
      </c>
      <c r="BU99" s="414">
        <f t="shared" si="50"/>
        <v>0</v>
      </c>
      <c r="BV99" s="721"/>
      <c r="BW99" s="72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32"/>
      <c r="CL99" s="432"/>
      <c r="CM99" s="432"/>
      <c r="CN99" s="432"/>
      <c r="CO99" s="432"/>
      <c r="CP99" s="432"/>
      <c r="CQ99" s="320"/>
      <c r="CR99" s="320"/>
    </row>
    <row r="100" spans="1:96" s="37" customFormat="1" ht="37.5" customHeight="1" x14ac:dyDescent="0.2">
      <c r="A100" s="533" t="str">
        <f>IF(B100&lt;&gt;"",設定!$C$4,"")</f>
        <v/>
      </c>
      <c r="B100" s="214" t="str">
        <f t="shared" si="28"/>
        <v/>
      </c>
      <c r="C100" s="373">
        <f t="shared" si="29"/>
        <v>88</v>
      </c>
      <c r="D100" s="342"/>
      <c r="E100" s="342"/>
      <c r="F100" s="343"/>
      <c r="G100" s="344"/>
      <c r="H100" s="345"/>
      <c r="I100" s="346"/>
      <c r="J100" s="347" t="str">
        <f>IFERROR(IF(I100="","",VLOOKUP(I100,国・地域!A:C,2,FALSE)),"正しい番号を入力してください")</f>
        <v/>
      </c>
      <c r="K100" s="348" t="str">
        <f>IFERROR(IF(I100="","",VLOOKUP(I100,国・地域!A:C,3,FALSE)),"正しい番号を入力してください")</f>
        <v/>
      </c>
      <c r="L100" s="325"/>
      <c r="M100" s="349"/>
      <c r="N100" s="350"/>
      <c r="O100" s="350"/>
      <c r="P100" s="350"/>
      <c r="Q100" s="350"/>
      <c r="R100" s="350"/>
      <c r="S100" s="350"/>
      <c r="T100" s="350"/>
      <c r="U100" s="351"/>
      <c r="V100" s="352"/>
      <c r="W100" s="1061"/>
      <c r="X100" s="1062"/>
      <c r="Y100" s="1070"/>
      <c r="Z100" s="1071"/>
      <c r="AA100" s="1072"/>
      <c r="AB100" s="1073"/>
      <c r="AC100" s="1072"/>
      <c r="AD100" s="1071"/>
      <c r="AE100" s="1074"/>
      <c r="AF100" s="1073"/>
      <c r="AG100" s="1072"/>
      <c r="AH100" s="1071"/>
      <c r="AI100" s="1074"/>
      <c r="AJ100" s="1073"/>
      <c r="AK100" s="1072"/>
      <c r="AL100" s="1071"/>
      <c r="AM100" s="342"/>
      <c r="AN100" s="344"/>
      <c r="AO100" s="325"/>
      <c r="AP100" s="342"/>
      <c r="AQ100" s="344"/>
      <c r="AR100" s="353"/>
      <c r="AS100" s="354"/>
      <c r="AT100" s="342"/>
      <c r="AU100" s="344"/>
      <c r="AV100" s="353"/>
      <c r="AW100" s="355"/>
      <c r="AX100" s="94" t="str">
        <f t="shared" si="27"/>
        <v/>
      </c>
      <c r="AY100" s="94" t="str">
        <f t="shared" si="30"/>
        <v/>
      </c>
      <c r="AZ100" s="433"/>
      <c r="BA100" s="414">
        <f t="shared" si="31"/>
        <v>0</v>
      </c>
      <c r="BB100" s="414">
        <f t="shared" si="32"/>
        <v>0</v>
      </c>
      <c r="BC100" s="414">
        <f t="shared" si="33"/>
        <v>0</v>
      </c>
      <c r="BD100" s="414">
        <f t="shared" si="34"/>
        <v>0</v>
      </c>
      <c r="BE100" s="414">
        <f t="shared" si="35"/>
        <v>0</v>
      </c>
      <c r="BF100" s="414">
        <f t="shared" si="36"/>
        <v>0</v>
      </c>
      <c r="BG100" s="414">
        <f t="shared" si="37"/>
        <v>0</v>
      </c>
      <c r="BH100" s="414">
        <f t="shared" si="38"/>
        <v>0</v>
      </c>
      <c r="BI100" s="414">
        <f t="shared" si="39"/>
        <v>0</v>
      </c>
      <c r="BJ100" s="414">
        <f t="shared" si="40"/>
        <v>0</v>
      </c>
      <c r="BK100" s="414">
        <f t="shared" si="41"/>
        <v>0</v>
      </c>
      <c r="BL100" s="414">
        <f t="shared" si="42"/>
        <v>0</v>
      </c>
      <c r="BM100" s="414">
        <f t="shared" si="43"/>
        <v>0</v>
      </c>
      <c r="BN100" s="414"/>
      <c r="BO100" s="414">
        <f t="shared" si="44"/>
        <v>0</v>
      </c>
      <c r="BP100" s="414">
        <f t="shared" si="45"/>
        <v>0</v>
      </c>
      <c r="BQ100" s="414">
        <f t="shared" si="46"/>
        <v>0</v>
      </c>
      <c r="BR100" s="414">
        <f t="shared" si="47"/>
        <v>0</v>
      </c>
      <c r="BS100" s="414">
        <f t="shared" si="48"/>
        <v>0</v>
      </c>
      <c r="BT100" s="414">
        <f t="shared" si="49"/>
        <v>0</v>
      </c>
      <c r="BU100" s="414">
        <f t="shared" si="50"/>
        <v>0</v>
      </c>
      <c r="BV100" s="721"/>
      <c r="BW100" s="72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32"/>
      <c r="CL100" s="432"/>
      <c r="CM100" s="432"/>
      <c r="CN100" s="432"/>
      <c r="CO100" s="432"/>
      <c r="CP100" s="432"/>
      <c r="CQ100" s="320"/>
      <c r="CR100" s="320"/>
    </row>
    <row r="101" spans="1:96" s="37" customFormat="1" ht="37.5" customHeight="1" x14ac:dyDescent="0.2">
      <c r="A101" s="533" t="str">
        <f>IF(B101&lt;&gt;"",設定!$C$4,"")</f>
        <v/>
      </c>
      <c r="B101" s="214" t="str">
        <f t="shared" si="28"/>
        <v/>
      </c>
      <c r="C101" s="373">
        <f t="shared" si="29"/>
        <v>89</v>
      </c>
      <c r="D101" s="342"/>
      <c r="E101" s="342"/>
      <c r="F101" s="343"/>
      <c r="G101" s="344"/>
      <c r="H101" s="345"/>
      <c r="I101" s="346"/>
      <c r="J101" s="347" t="str">
        <f>IFERROR(IF(I101="","",VLOOKUP(I101,国・地域!A:C,2,FALSE)),"正しい番号を入力してください")</f>
        <v/>
      </c>
      <c r="K101" s="348" t="str">
        <f>IFERROR(IF(I101="","",VLOOKUP(I101,国・地域!A:C,3,FALSE)),"正しい番号を入力してください")</f>
        <v/>
      </c>
      <c r="L101" s="325"/>
      <c r="M101" s="349"/>
      <c r="N101" s="350"/>
      <c r="O101" s="350"/>
      <c r="P101" s="350"/>
      <c r="Q101" s="350"/>
      <c r="R101" s="350"/>
      <c r="S101" s="350"/>
      <c r="T101" s="350"/>
      <c r="U101" s="351"/>
      <c r="V101" s="352"/>
      <c r="W101" s="1061"/>
      <c r="X101" s="1062"/>
      <c r="Y101" s="1070"/>
      <c r="Z101" s="1071"/>
      <c r="AA101" s="1072"/>
      <c r="AB101" s="1073"/>
      <c r="AC101" s="1072"/>
      <c r="AD101" s="1071"/>
      <c r="AE101" s="1074"/>
      <c r="AF101" s="1073"/>
      <c r="AG101" s="1072"/>
      <c r="AH101" s="1071"/>
      <c r="AI101" s="1074"/>
      <c r="AJ101" s="1073"/>
      <c r="AK101" s="1072"/>
      <c r="AL101" s="1071"/>
      <c r="AM101" s="342"/>
      <c r="AN101" s="344"/>
      <c r="AO101" s="325"/>
      <c r="AP101" s="342"/>
      <c r="AQ101" s="344"/>
      <c r="AR101" s="353"/>
      <c r="AS101" s="354"/>
      <c r="AT101" s="342"/>
      <c r="AU101" s="344"/>
      <c r="AV101" s="353"/>
      <c r="AW101" s="355"/>
      <c r="AX101" s="94" t="str">
        <f t="shared" si="27"/>
        <v/>
      </c>
      <c r="AY101" s="94" t="str">
        <f t="shared" si="30"/>
        <v/>
      </c>
      <c r="AZ101" s="433"/>
      <c r="BA101" s="414">
        <f t="shared" si="31"/>
        <v>0</v>
      </c>
      <c r="BB101" s="414">
        <f t="shared" si="32"/>
        <v>0</v>
      </c>
      <c r="BC101" s="414">
        <f t="shared" si="33"/>
        <v>0</v>
      </c>
      <c r="BD101" s="414">
        <f t="shared" si="34"/>
        <v>0</v>
      </c>
      <c r="BE101" s="414">
        <f t="shared" si="35"/>
        <v>0</v>
      </c>
      <c r="BF101" s="414">
        <f t="shared" si="36"/>
        <v>0</v>
      </c>
      <c r="BG101" s="414">
        <f t="shared" si="37"/>
        <v>0</v>
      </c>
      <c r="BH101" s="414">
        <f t="shared" si="38"/>
        <v>0</v>
      </c>
      <c r="BI101" s="414">
        <f t="shared" si="39"/>
        <v>0</v>
      </c>
      <c r="BJ101" s="414">
        <f t="shared" si="40"/>
        <v>0</v>
      </c>
      <c r="BK101" s="414">
        <f t="shared" si="41"/>
        <v>0</v>
      </c>
      <c r="BL101" s="414">
        <f t="shared" si="42"/>
        <v>0</v>
      </c>
      <c r="BM101" s="414">
        <f t="shared" si="43"/>
        <v>0</v>
      </c>
      <c r="BN101" s="414"/>
      <c r="BO101" s="414">
        <f t="shared" si="44"/>
        <v>0</v>
      </c>
      <c r="BP101" s="414">
        <f t="shared" si="45"/>
        <v>0</v>
      </c>
      <c r="BQ101" s="414">
        <f t="shared" si="46"/>
        <v>0</v>
      </c>
      <c r="BR101" s="414">
        <f t="shared" si="47"/>
        <v>0</v>
      </c>
      <c r="BS101" s="414">
        <f t="shared" si="48"/>
        <v>0</v>
      </c>
      <c r="BT101" s="414">
        <f t="shared" si="49"/>
        <v>0</v>
      </c>
      <c r="BU101" s="414">
        <f t="shared" si="50"/>
        <v>0</v>
      </c>
      <c r="BV101" s="721"/>
      <c r="BW101" s="72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32"/>
      <c r="CL101" s="432"/>
      <c r="CM101" s="432"/>
      <c r="CN101" s="432"/>
      <c r="CO101" s="432"/>
      <c r="CP101" s="432"/>
      <c r="CQ101" s="320"/>
      <c r="CR101" s="320"/>
    </row>
    <row r="102" spans="1:96" s="37" customFormat="1" ht="37.5" customHeight="1" x14ac:dyDescent="0.2">
      <c r="A102" s="533" t="str">
        <f>IF(B102&lt;&gt;"",設定!$C$4,"")</f>
        <v/>
      </c>
      <c r="B102" s="214" t="str">
        <f t="shared" si="28"/>
        <v/>
      </c>
      <c r="C102" s="373">
        <f t="shared" si="29"/>
        <v>90</v>
      </c>
      <c r="D102" s="342"/>
      <c r="E102" s="342"/>
      <c r="F102" s="343"/>
      <c r="G102" s="344"/>
      <c r="H102" s="345"/>
      <c r="I102" s="346"/>
      <c r="J102" s="347" t="str">
        <f>IFERROR(IF(I102="","",VLOOKUP(I102,国・地域!A:C,2,FALSE)),"正しい番号を入力してください")</f>
        <v/>
      </c>
      <c r="K102" s="348" t="str">
        <f>IFERROR(IF(I102="","",VLOOKUP(I102,国・地域!A:C,3,FALSE)),"正しい番号を入力してください")</f>
        <v/>
      </c>
      <c r="L102" s="325"/>
      <c r="M102" s="349"/>
      <c r="N102" s="350"/>
      <c r="O102" s="350"/>
      <c r="P102" s="350"/>
      <c r="Q102" s="350"/>
      <c r="R102" s="350"/>
      <c r="S102" s="350"/>
      <c r="T102" s="350"/>
      <c r="U102" s="351"/>
      <c r="V102" s="352"/>
      <c r="W102" s="1061"/>
      <c r="X102" s="1062"/>
      <c r="Y102" s="1070"/>
      <c r="Z102" s="1071"/>
      <c r="AA102" s="1072"/>
      <c r="AB102" s="1073"/>
      <c r="AC102" s="1072"/>
      <c r="AD102" s="1071"/>
      <c r="AE102" s="1074"/>
      <c r="AF102" s="1073"/>
      <c r="AG102" s="1072"/>
      <c r="AH102" s="1071"/>
      <c r="AI102" s="1074"/>
      <c r="AJ102" s="1073"/>
      <c r="AK102" s="1072"/>
      <c r="AL102" s="1071"/>
      <c r="AM102" s="342"/>
      <c r="AN102" s="344"/>
      <c r="AO102" s="325"/>
      <c r="AP102" s="342"/>
      <c r="AQ102" s="344"/>
      <c r="AR102" s="353"/>
      <c r="AS102" s="354"/>
      <c r="AT102" s="342"/>
      <c r="AU102" s="344"/>
      <c r="AV102" s="353"/>
      <c r="AW102" s="355"/>
      <c r="AX102" s="94" t="str">
        <f t="shared" si="27"/>
        <v/>
      </c>
      <c r="AY102" s="94" t="str">
        <f t="shared" si="30"/>
        <v/>
      </c>
      <c r="AZ102" s="433"/>
      <c r="BA102" s="414">
        <f t="shared" si="31"/>
        <v>0</v>
      </c>
      <c r="BB102" s="414">
        <f t="shared" si="32"/>
        <v>0</v>
      </c>
      <c r="BC102" s="414">
        <f t="shared" si="33"/>
        <v>0</v>
      </c>
      <c r="BD102" s="414">
        <f t="shared" si="34"/>
        <v>0</v>
      </c>
      <c r="BE102" s="414">
        <f t="shared" si="35"/>
        <v>0</v>
      </c>
      <c r="BF102" s="414">
        <f t="shared" si="36"/>
        <v>0</v>
      </c>
      <c r="BG102" s="414">
        <f t="shared" si="37"/>
        <v>0</v>
      </c>
      <c r="BH102" s="414">
        <f t="shared" si="38"/>
        <v>0</v>
      </c>
      <c r="BI102" s="414">
        <f t="shared" si="39"/>
        <v>0</v>
      </c>
      <c r="BJ102" s="414">
        <f t="shared" si="40"/>
        <v>0</v>
      </c>
      <c r="BK102" s="414">
        <f t="shared" si="41"/>
        <v>0</v>
      </c>
      <c r="BL102" s="414">
        <f t="shared" si="42"/>
        <v>0</v>
      </c>
      <c r="BM102" s="414">
        <f t="shared" si="43"/>
        <v>0</v>
      </c>
      <c r="BN102" s="414"/>
      <c r="BO102" s="414">
        <f t="shared" si="44"/>
        <v>0</v>
      </c>
      <c r="BP102" s="414">
        <f t="shared" si="45"/>
        <v>0</v>
      </c>
      <c r="BQ102" s="414">
        <f t="shared" si="46"/>
        <v>0</v>
      </c>
      <c r="BR102" s="414">
        <f t="shared" si="47"/>
        <v>0</v>
      </c>
      <c r="BS102" s="414">
        <f t="shared" si="48"/>
        <v>0</v>
      </c>
      <c r="BT102" s="414">
        <f t="shared" si="49"/>
        <v>0</v>
      </c>
      <c r="BU102" s="414">
        <f t="shared" si="50"/>
        <v>0</v>
      </c>
      <c r="BV102" s="721"/>
      <c r="BW102" s="72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32"/>
      <c r="CL102" s="432"/>
      <c r="CM102" s="432"/>
      <c r="CN102" s="432"/>
      <c r="CO102" s="432"/>
      <c r="CP102" s="432"/>
      <c r="CQ102" s="320"/>
      <c r="CR102" s="320"/>
    </row>
    <row r="103" spans="1:96" s="37" customFormat="1" ht="37.5" customHeight="1" x14ac:dyDescent="0.2">
      <c r="A103" s="574" t="str">
        <f>IF(B103&lt;&gt;"",設定!$C$4,"")</f>
        <v/>
      </c>
      <c r="B103" s="215" t="str">
        <f t="shared" si="28"/>
        <v/>
      </c>
      <c r="C103" s="374">
        <f t="shared" si="29"/>
        <v>91</v>
      </c>
      <c r="D103" s="356"/>
      <c r="E103" s="356"/>
      <c r="F103" s="357"/>
      <c r="G103" s="358"/>
      <c r="H103" s="359"/>
      <c r="I103" s="360"/>
      <c r="J103" s="361" t="str">
        <f>IFERROR(IF(I103="","",VLOOKUP(I103,国・地域!A:C,2,FALSE)),"正しい番号を入力してください")</f>
        <v/>
      </c>
      <c r="K103" s="362" t="str">
        <f>IFERROR(IF(I103="","",VLOOKUP(I103,国・地域!A:C,3,FALSE)),"正しい番号を入力してください")</f>
        <v/>
      </c>
      <c r="L103" s="326"/>
      <c r="M103" s="363"/>
      <c r="N103" s="364"/>
      <c r="O103" s="364"/>
      <c r="P103" s="364"/>
      <c r="Q103" s="364"/>
      <c r="R103" s="364"/>
      <c r="S103" s="364"/>
      <c r="T103" s="364"/>
      <c r="U103" s="365"/>
      <c r="V103" s="366"/>
      <c r="W103" s="1063"/>
      <c r="X103" s="1064"/>
      <c r="Y103" s="1075"/>
      <c r="Z103" s="1076"/>
      <c r="AA103" s="1077"/>
      <c r="AB103" s="1078"/>
      <c r="AC103" s="1077"/>
      <c r="AD103" s="1076"/>
      <c r="AE103" s="1079"/>
      <c r="AF103" s="1078"/>
      <c r="AG103" s="1077"/>
      <c r="AH103" s="1076"/>
      <c r="AI103" s="1079"/>
      <c r="AJ103" s="1078"/>
      <c r="AK103" s="1077"/>
      <c r="AL103" s="1076"/>
      <c r="AM103" s="356"/>
      <c r="AN103" s="358"/>
      <c r="AO103" s="326"/>
      <c r="AP103" s="356"/>
      <c r="AQ103" s="358"/>
      <c r="AR103" s="367"/>
      <c r="AS103" s="368"/>
      <c r="AT103" s="356"/>
      <c r="AU103" s="358"/>
      <c r="AV103" s="367"/>
      <c r="AW103" s="369"/>
      <c r="AX103" s="94" t="str">
        <f t="shared" si="27"/>
        <v/>
      </c>
      <c r="AY103" s="94" t="str">
        <f t="shared" si="30"/>
        <v/>
      </c>
      <c r="AZ103" s="433"/>
      <c r="BA103" s="414">
        <f t="shared" si="31"/>
        <v>0</v>
      </c>
      <c r="BB103" s="414">
        <f t="shared" si="32"/>
        <v>0</v>
      </c>
      <c r="BC103" s="414">
        <f t="shared" si="33"/>
        <v>0</v>
      </c>
      <c r="BD103" s="414">
        <f t="shared" si="34"/>
        <v>0</v>
      </c>
      <c r="BE103" s="414">
        <f t="shared" si="35"/>
        <v>0</v>
      </c>
      <c r="BF103" s="414">
        <f t="shared" si="36"/>
        <v>0</v>
      </c>
      <c r="BG103" s="414">
        <f t="shared" si="37"/>
        <v>0</v>
      </c>
      <c r="BH103" s="414">
        <f t="shared" si="38"/>
        <v>0</v>
      </c>
      <c r="BI103" s="414">
        <f t="shared" si="39"/>
        <v>0</v>
      </c>
      <c r="BJ103" s="414">
        <f t="shared" si="40"/>
        <v>0</v>
      </c>
      <c r="BK103" s="414">
        <f t="shared" si="41"/>
        <v>0</v>
      </c>
      <c r="BL103" s="414">
        <f t="shared" si="42"/>
        <v>0</v>
      </c>
      <c r="BM103" s="414">
        <f t="shared" si="43"/>
        <v>0</v>
      </c>
      <c r="BN103" s="414"/>
      <c r="BO103" s="414">
        <f t="shared" si="44"/>
        <v>0</v>
      </c>
      <c r="BP103" s="414">
        <f t="shared" si="45"/>
        <v>0</v>
      </c>
      <c r="BQ103" s="414">
        <f t="shared" si="46"/>
        <v>0</v>
      </c>
      <c r="BR103" s="414">
        <f t="shared" si="47"/>
        <v>0</v>
      </c>
      <c r="BS103" s="414">
        <f t="shared" si="48"/>
        <v>0</v>
      </c>
      <c r="BT103" s="414">
        <f t="shared" si="49"/>
        <v>0</v>
      </c>
      <c r="BU103" s="414">
        <f t="shared" si="50"/>
        <v>0</v>
      </c>
      <c r="BV103" s="721"/>
      <c r="BW103" s="72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32"/>
      <c r="CL103" s="432"/>
      <c r="CM103" s="432"/>
      <c r="CN103" s="432"/>
      <c r="CO103" s="432"/>
      <c r="CP103" s="432"/>
      <c r="CQ103" s="320"/>
      <c r="CR103" s="320"/>
    </row>
    <row r="104" spans="1:96" s="37" customFormat="1" ht="37.5" customHeight="1" x14ac:dyDescent="0.2">
      <c r="A104" s="575" t="str">
        <f>IF(B104&lt;&gt;"",設定!$C$4,"")</f>
        <v/>
      </c>
      <c r="B104" s="567" t="str">
        <f t="shared" si="28"/>
        <v/>
      </c>
      <c r="C104" s="322">
        <f t="shared" si="29"/>
        <v>92</v>
      </c>
      <c r="D104" s="328"/>
      <c r="E104" s="328"/>
      <c r="F104" s="329"/>
      <c r="G104" s="330"/>
      <c r="H104" s="331"/>
      <c r="I104" s="332"/>
      <c r="J104" s="333" t="str">
        <f>IFERROR(IF(I104="","",VLOOKUP(I104,国・地域!A:C,2,FALSE)),"正しい番号を入力してください")</f>
        <v/>
      </c>
      <c r="K104" s="334" t="str">
        <f>IFERROR(IF(I104="","",VLOOKUP(I104,国・地域!A:C,3,FALSE)),"正しい番号を入力してください")</f>
        <v/>
      </c>
      <c r="L104" s="327"/>
      <c r="M104" s="335"/>
      <c r="N104" s="336"/>
      <c r="O104" s="336"/>
      <c r="P104" s="336"/>
      <c r="Q104" s="336"/>
      <c r="R104" s="336"/>
      <c r="S104" s="336"/>
      <c r="T104" s="336"/>
      <c r="U104" s="337"/>
      <c r="V104" s="338"/>
      <c r="W104" s="1059"/>
      <c r="X104" s="1060"/>
      <c r="Y104" s="1065"/>
      <c r="Z104" s="1066"/>
      <c r="AA104" s="1067"/>
      <c r="AB104" s="1068"/>
      <c r="AC104" s="1067"/>
      <c r="AD104" s="1066"/>
      <c r="AE104" s="1069"/>
      <c r="AF104" s="1068"/>
      <c r="AG104" s="1067"/>
      <c r="AH104" s="1066"/>
      <c r="AI104" s="1069"/>
      <c r="AJ104" s="1068"/>
      <c r="AK104" s="1067"/>
      <c r="AL104" s="1066"/>
      <c r="AM104" s="328"/>
      <c r="AN104" s="330"/>
      <c r="AO104" s="327"/>
      <c r="AP104" s="328"/>
      <c r="AQ104" s="330"/>
      <c r="AR104" s="339"/>
      <c r="AS104" s="340"/>
      <c r="AT104" s="328"/>
      <c r="AU104" s="330"/>
      <c r="AV104" s="339"/>
      <c r="AW104" s="341"/>
      <c r="AX104" s="94" t="str">
        <f t="shared" si="27"/>
        <v/>
      </c>
      <c r="AY104" s="94" t="str">
        <f t="shared" si="30"/>
        <v/>
      </c>
      <c r="AZ104" s="433"/>
      <c r="BA104" s="414">
        <f t="shared" si="31"/>
        <v>0</v>
      </c>
      <c r="BB104" s="414">
        <f t="shared" si="32"/>
        <v>0</v>
      </c>
      <c r="BC104" s="414">
        <f t="shared" si="33"/>
        <v>0</v>
      </c>
      <c r="BD104" s="414">
        <f t="shared" si="34"/>
        <v>0</v>
      </c>
      <c r="BE104" s="414">
        <f t="shared" si="35"/>
        <v>0</v>
      </c>
      <c r="BF104" s="414">
        <f t="shared" si="36"/>
        <v>0</v>
      </c>
      <c r="BG104" s="414">
        <f t="shared" si="37"/>
        <v>0</v>
      </c>
      <c r="BH104" s="414">
        <f t="shared" si="38"/>
        <v>0</v>
      </c>
      <c r="BI104" s="414">
        <f t="shared" si="39"/>
        <v>0</v>
      </c>
      <c r="BJ104" s="414">
        <f t="shared" si="40"/>
        <v>0</v>
      </c>
      <c r="BK104" s="414">
        <f t="shared" si="41"/>
        <v>0</v>
      </c>
      <c r="BL104" s="414">
        <f t="shared" si="42"/>
        <v>0</v>
      </c>
      <c r="BM104" s="414">
        <f t="shared" si="43"/>
        <v>0</v>
      </c>
      <c r="BN104" s="414"/>
      <c r="BO104" s="414">
        <f t="shared" si="44"/>
        <v>0</v>
      </c>
      <c r="BP104" s="414">
        <f t="shared" si="45"/>
        <v>0</v>
      </c>
      <c r="BQ104" s="414">
        <f t="shared" si="46"/>
        <v>0</v>
      </c>
      <c r="BR104" s="414">
        <f t="shared" si="47"/>
        <v>0</v>
      </c>
      <c r="BS104" s="414">
        <f t="shared" si="48"/>
        <v>0</v>
      </c>
      <c r="BT104" s="414">
        <f t="shared" si="49"/>
        <v>0</v>
      </c>
      <c r="BU104" s="414">
        <f t="shared" si="50"/>
        <v>0</v>
      </c>
      <c r="BV104" s="721"/>
      <c r="BW104" s="72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32"/>
      <c r="CL104" s="432"/>
      <c r="CM104" s="432"/>
      <c r="CN104" s="432"/>
      <c r="CO104" s="432"/>
      <c r="CP104" s="432"/>
      <c r="CQ104" s="320"/>
      <c r="CR104" s="320"/>
    </row>
    <row r="105" spans="1:96" s="37" customFormat="1" ht="37.5" customHeight="1" x14ac:dyDescent="0.2">
      <c r="A105" s="533" t="str">
        <f>IF(B105&lt;&gt;"",設定!$C$4,"")</f>
        <v/>
      </c>
      <c r="B105" s="214" t="str">
        <f t="shared" si="28"/>
        <v/>
      </c>
      <c r="C105" s="373">
        <f t="shared" si="29"/>
        <v>93</v>
      </c>
      <c r="D105" s="342"/>
      <c r="E105" s="342"/>
      <c r="F105" s="343"/>
      <c r="G105" s="344"/>
      <c r="H105" s="345"/>
      <c r="I105" s="346"/>
      <c r="J105" s="347" t="str">
        <f>IFERROR(IF(I105="","",VLOOKUP(I105,国・地域!A:C,2,FALSE)),"正しい番号を入力してください")</f>
        <v/>
      </c>
      <c r="K105" s="348" t="str">
        <f>IFERROR(IF(I105="","",VLOOKUP(I105,国・地域!A:C,3,FALSE)),"正しい番号を入力してください")</f>
        <v/>
      </c>
      <c r="L105" s="325"/>
      <c r="M105" s="349"/>
      <c r="N105" s="350"/>
      <c r="O105" s="350"/>
      <c r="P105" s="350"/>
      <c r="Q105" s="350"/>
      <c r="R105" s="350"/>
      <c r="S105" s="350"/>
      <c r="T105" s="350"/>
      <c r="U105" s="351"/>
      <c r="V105" s="352"/>
      <c r="W105" s="1061"/>
      <c r="X105" s="1062"/>
      <c r="Y105" s="1070"/>
      <c r="Z105" s="1071"/>
      <c r="AA105" s="1072"/>
      <c r="AB105" s="1073"/>
      <c r="AC105" s="1072"/>
      <c r="AD105" s="1071"/>
      <c r="AE105" s="1074"/>
      <c r="AF105" s="1073"/>
      <c r="AG105" s="1072"/>
      <c r="AH105" s="1071"/>
      <c r="AI105" s="1074"/>
      <c r="AJ105" s="1073"/>
      <c r="AK105" s="1072"/>
      <c r="AL105" s="1071"/>
      <c r="AM105" s="342"/>
      <c r="AN105" s="344"/>
      <c r="AO105" s="325"/>
      <c r="AP105" s="342"/>
      <c r="AQ105" s="344"/>
      <c r="AR105" s="353"/>
      <c r="AS105" s="354"/>
      <c r="AT105" s="342"/>
      <c r="AU105" s="344"/>
      <c r="AV105" s="353"/>
      <c r="AW105" s="355"/>
      <c r="AX105" s="94" t="str">
        <f t="shared" si="27"/>
        <v/>
      </c>
      <c r="AY105" s="94" t="str">
        <f t="shared" si="30"/>
        <v/>
      </c>
      <c r="AZ105" s="433"/>
      <c r="BA105" s="414">
        <f t="shared" si="31"/>
        <v>0</v>
      </c>
      <c r="BB105" s="414">
        <f t="shared" si="32"/>
        <v>0</v>
      </c>
      <c r="BC105" s="414">
        <f t="shared" si="33"/>
        <v>0</v>
      </c>
      <c r="BD105" s="414">
        <f t="shared" si="34"/>
        <v>0</v>
      </c>
      <c r="BE105" s="414">
        <f t="shared" si="35"/>
        <v>0</v>
      </c>
      <c r="BF105" s="414">
        <f t="shared" si="36"/>
        <v>0</v>
      </c>
      <c r="BG105" s="414">
        <f t="shared" si="37"/>
        <v>0</v>
      </c>
      <c r="BH105" s="414">
        <f t="shared" si="38"/>
        <v>0</v>
      </c>
      <c r="BI105" s="414">
        <f t="shared" si="39"/>
        <v>0</v>
      </c>
      <c r="BJ105" s="414">
        <f t="shared" si="40"/>
        <v>0</v>
      </c>
      <c r="BK105" s="414">
        <f t="shared" si="41"/>
        <v>0</v>
      </c>
      <c r="BL105" s="414">
        <f t="shared" si="42"/>
        <v>0</v>
      </c>
      <c r="BM105" s="414">
        <f t="shared" si="43"/>
        <v>0</v>
      </c>
      <c r="BN105" s="414"/>
      <c r="BO105" s="414">
        <f t="shared" si="44"/>
        <v>0</v>
      </c>
      <c r="BP105" s="414">
        <f t="shared" si="45"/>
        <v>0</v>
      </c>
      <c r="BQ105" s="414">
        <f t="shared" si="46"/>
        <v>0</v>
      </c>
      <c r="BR105" s="414">
        <f t="shared" si="47"/>
        <v>0</v>
      </c>
      <c r="BS105" s="414">
        <f t="shared" si="48"/>
        <v>0</v>
      </c>
      <c r="BT105" s="414">
        <f t="shared" si="49"/>
        <v>0</v>
      </c>
      <c r="BU105" s="414">
        <f t="shared" si="50"/>
        <v>0</v>
      </c>
      <c r="BV105" s="721"/>
      <c r="BW105" s="72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32"/>
      <c r="CL105" s="432"/>
      <c r="CM105" s="432"/>
      <c r="CN105" s="432"/>
      <c r="CO105" s="432"/>
      <c r="CP105" s="432"/>
      <c r="CQ105" s="320"/>
      <c r="CR105" s="320"/>
    </row>
    <row r="106" spans="1:96" s="37" customFormat="1" ht="37.5" customHeight="1" x14ac:dyDescent="0.2">
      <c r="A106" s="533" t="str">
        <f>IF(B106&lt;&gt;"",設定!$C$4,"")</f>
        <v/>
      </c>
      <c r="B106" s="214" t="str">
        <f t="shared" si="28"/>
        <v/>
      </c>
      <c r="C106" s="373">
        <f t="shared" si="29"/>
        <v>94</v>
      </c>
      <c r="D106" s="342"/>
      <c r="E106" s="342"/>
      <c r="F106" s="343"/>
      <c r="G106" s="344"/>
      <c r="H106" s="345"/>
      <c r="I106" s="346"/>
      <c r="J106" s="347" t="str">
        <f>IFERROR(IF(I106="","",VLOOKUP(I106,国・地域!A:C,2,FALSE)),"正しい番号を入力してください")</f>
        <v/>
      </c>
      <c r="K106" s="348" t="str">
        <f>IFERROR(IF(I106="","",VLOOKUP(I106,国・地域!A:C,3,FALSE)),"正しい番号を入力してください")</f>
        <v/>
      </c>
      <c r="L106" s="325"/>
      <c r="M106" s="349"/>
      <c r="N106" s="350"/>
      <c r="O106" s="350"/>
      <c r="P106" s="350"/>
      <c r="Q106" s="350"/>
      <c r="R106" s="350"/>
      <c r="S106" s="350"/>
      <c r="T106" s="350"/>
      <c r="U106" s="351"/>
      <c r="V106" s="352"/>
      <c r="W106" s="1061"/>
      <c r="X106" s="1062"/>
      <c r="Y106" s="1070"/>
      <c r="Z106" s="1071"/>
      <c r="AA106" s="1072"/>
      <c r="AB106" s="1073"/>
      <c r="AC106" s="1072"/>
      <c r="AD106" s="1071"/>
      <c r="AE106" s="1074"/>
      <c r="AF106" s="1073"/>
      <c r="AG106" s="1072"/>
      <c r="AH106" s="1071"/>
      <c r="AI106" s="1074"/>
      <c r="AJ106" s="1073"/>
      <c r="AK106" s="1072"/>
      <c r="AL106" s="1071"/>
      <c r="AM106" s="342"/>
      <c r="AN106" s="344"/>
      <c r="AO106" s="325"/>
      <c r="AP106" s="342"/>
      <c r="AQ106" s="344"/>
      <c r="AR106" s="353"/>
      <c r="AS106" s="354"/>
      <c r="AT106" s="342"/>
      <c r="AU106" s="344"/>
      <c r="AV106" s="353"/>
      <c r="AW106" s="355"/>
      <c r="AX106" s="94" t="str">
        <f t="shared" si="27"/>
        <v/>
      </c>
      <c r="AY106" s="94" t="str">
        <f t="shared" si="30"/>
        <v/>
      </c>
      <c r="AZ106" s="433"/>
      <c r="BA106" s="414">
        <f t="shared" si="31"/>
        <v>0</v>
      </c>
      <c r="BB106" s="414">
        <f t="shared" si="32"/>
        <v>0</v>
      </c>
      <c r="BC106" s="414">
        <f t="shared" si="33"/>
        <v>0</v>
      </c>
      <c r="BD106" s="414">
        <f t="shared" si="34"/>
        <v>0</v>
      </c>
      <c r="BE106" s="414">
        <f t="shared" si="35"/>
        <v>0</v>
      </c>
      <c r="BF106" s="414">
        <f t="shared" si="36"/>
        <v>0</v>
      </c>
      <c r="BG106" s="414">
        <f t="shared" si="37"/>
        <v>0</v>
      </c>
      <c r="BH106" s="414">
        <f t="shared" si="38"/>
        <v>0</v>
      </c>
      <c r="BI106" s="414">
        <f t="shared" si="39"/>
        <v>0</v>
      </c>
      <c r="BJ106" s="414">
        <f t="shared" si="40"/>
        <v>0</v>
      </c>
      <c r="BK106" s="414">
        <f t="shared" si="41"/>
        <v>0</v>
      </c>
      <c r="BL106" s="414">
        <f t="shared" si="42"/>
        <v>0</v>
      </c>
      <c r="BM106" s="414">
        <f t="shared" si="43"/>
        <v>0</v>
      </c>
      <c r="BN106" s="414"/>
      <c r="BO106" s="414">
        <f t="shared" si="44"/>
        <v>0</v>
      </c>
      <c r="BP106" s="414">
        <f t="shared" si="45"/>
        <v>0</v>
      </c>
      <c r="BQ106" s="414">
        <f t="shared" si="46"/>
        <v>0</v>
      </c>
      <c r="BR106" s="414">
        <f t="shared" si="47"/>
        <v>0</v>
      </c>
      <c r="BS106" s="414">
        <f t="shared" si="48"/>
        <v>0</v>
      </c>
      <c r="BT106" s="414">
        <f t="shared" si="49"/>
        <v>0</v>
      </c>
      <c r="BU106" s="414">
        <f t="shared" si="50"/>
        <v>0</v>
      </c>
      <c r="BV106" s="721"/>
      <c r="BW106" s="72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32"/>
      <c r="CL106" s="432"/>
      <c r="CM106" s="432"/>
      <c r="CN106" s="432"/>
      <c r="CO106" s="432"/>
      <c r="CP106" s="432"/>
      <c r="CQ106" s="320"/>
      <c r="CR106" s="320"/>
    </row>
    <row r="107" spans="1:96" s="37" customFormat="1" ht="37.5" customHeight="1" x14ac:dyDescent="0.2">
      <c r="A107" s="533" t="str">
        <f>IF(B107&lt;&gt;"",設定!$C$4,"")</f>
        <v/>
      </c>
      <c r="B107" s="214" t="str">
        <f t="shared" si="28"/>
        <v/>
      </c>
      <c r="C107" s="373">
        <f t="shared" si="29"/>
        <v>95</v>
      </c>
      <c r="D107" s="342"/>
      <c r="E107" s="342"/>
      <c r="F107" s="343"/>
      <c r="G107" s="344"/>
      <c r="H107" s="345"/>
      <c r="I107" s="346"/>
      <c r="J107" s="347" t="str">
        <f>IFERROR(IF(I107="","",VLOOKUP(I107,国・地域!A:C,2,FALSE)),"正しい番号を入力してください")</f>
        <v/>
      </c>
      <c r="K107" s="348" t="str">
        <f>IFERROR(IF(I107="","",VLOOKUP(I107,国・地域!A:C,3,FALSE)),"正しい番号を入力してください")</f>
        <v/>
      </c>
      <c r="L107" s="325"/>
      <c r="M107" s="349"/>
      <c r="N107" s="350"/>
      <c r="O107" s="350"/>
      <c r="P107" s="350"/>
      <c r="Q107" s="350"/>
      <c r="R107" s="350"/>
      <c r="S107" s="350"/>
      <c r="T107" s="350"/>
      <c r="U107" s="351"/>
      <c r="V107" s="352"/>
      <c r="W107" s="1061"/>
      <c r="X107" s="1062"/>
      <c r="Y107" s="1070"/>
      <c r="Z107" s="1071"/>
      <c r="AA107" s="1072"/>
      <c r="AB107" s="1073"/>
      <c r="AC107" s="1072"/>
      <c r="AD107" s="1071"/>
      <c r="AE107" s="1074"/>
      <c r="AF107" s="1073"/>
      <c r="AG107" s="1072"/>
      <c r="AH107" s="1071"/>
      <c r="AI107" s="1074"/>
      <c r="AJ107" s="1073"/>
      <c r="AK107" s="1072"/>
      <c r="AL107" s="1071"/>
      <c r="AM107" s="342"/>
      <c r="AN107" s="344"/>
      <c r="AO107" s="325"/>
      <c r="AP107" s="342"/>
      <c r="AQ107" s="344"/>
      <c r="AR107" s="353"/>
      <c r="AS107" s="354"/>
      <c r="AT107" s="342"/>
      <c r="AU107" s="344"/>
      <c r="AV107" s="353"/>
      <c r="AW107" s="355"/>
      <c r="AX107" s="94" t="str">
        <f t="shared" si="27"/>
        <v/>
      </c>
      <c r="AY107" s="94" t="str">
        <f t="shared" si="30"/>
        <v/>
      </c>
      <c r="AZ107" s="433"/>
      <c r="BA107" s="414">
        <f t="shared" si="31"/>
        <v>0</v>
      </c>
      <c r="BB107" s="414">
        <f t="shared" si="32"/>
        <v>0</v>
      </c>
      <c r="BC107" s="414">
        <f t="shared" si="33"/>
        <v>0</v>
      </c>
      <c r="BD107" s="414">
        <f t="shared" si="34"/>
        <v>0</v>
      </c>
      <c r="BE107" s="414">
        <f t="shared" si="35"/>
        <v>0</v>
      </c>
      <c r="BF107" s="414">
        <f t="shared" si="36"/>
        <v>0</v>
      </c>
      <c r="BG107" s="414">
        <f t="shared" si="37"/>
        <v>0</v>
      </c>
      <c r="BH107" s="414">
        <f t="shared" si="38"/>
        <v>0</v>
      </c>
      <c r="BI107" s="414">
        <f t="shared" si="39"/>
        <v>0</v>
      </c>
      <c r="BJ107" s="414">
        <f t="shared" si="40"/>
        <v>0</v>
      </c>
      <c r="BK107" s="414">
        <f t="shared" si="41"/>
        <v>0</v>
      </c>
      <c r="BL107" s="414">
        <f t="shared" si="42"/>
        <v>0</v>
      </c>
      <c r="BM107" s="414">
        <f t="shared" si="43"/>
        <v>0</v>
      </c>
      <c r="BN107" s="414"/>
      <c r="BO107" s="414">
        <f t="shared" si="44"/>
        <v>0</v>
      </c>
      <c r="BP107" s="414">
        <f t="shared" si="45"/>
        <v>0</v>
      </c>
      <c r="BQ107" s="414">
        <f t="shared" si="46"/>
        <v>0</v>
      </c>
      <c r="BR107" s="414">
        <f t="shared" si="47"/>
        <v>0</v>
      </c>
      <c r="BS107" s="414">
        <f t="shared" si="48"/>
        <v>0</v>
      </c>
      <c r="BT107" s="414">
        <f t="shared" si="49"/>
        <v>0</v>
      </c>
      <c r="BU107" s="414">
        <f t="shared" si="50"/>
        <v>0</v>
      </c>
      <c r="BV107" s="721"/>
      <c r="BW107" s="72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32"/>
      <c r="CL107" s="432"/>
      <c r="CM107" s="432"/>
      <c r="CN107" s="432"/>
      <c r="CO107" s="432"/>
      <c r="CP107" s="432"/>
      <c r="CQ107" s="320"/>
      <c r="CR107" s="320"/>
    </row>
    <row r="108" spans="1:96" s="37" customFormat="1" ht="37.5" customHeight="1" x14ac:dyDescent="0.2">
      <c r="A108" s="574" t="str">
        <f>IF(B108&lt;&gt;"",設定!$C$4,"")</f>
        <v/>
      </c>
      <c r="B108" s="215" t="str">
        <f t="shared" si="28"/>
        <v/>
      </c>
      <c r="C108" s="374">
        <f t="shared" si="29"/>
        <v>96</v>
      </c>
      <c r="D108" s="356"/>
      <c r="E108" s="356"/>
      <c r="F108" s="357"/>
      <c r="G108" s="358"/>
      <c r="H108" s="359"/>
      <c r="I108" s="360"/>
      <c r="J108" s="361" t="str">
        <f>IFERROR(IF(I108="","",VLOOKUP(I108,国・地域!A:C,2,FALSE)),"正しい番号を入力してください")</f>
        <v/>
      </c>
      <c r="K108" s="362" t="str">
        <f>IFERROR(IF(I108="","",VLOOKUP(I108,国・地域!A:C,3,FALSE)),"正しい番号を入力してください")</f>
        <v/>
      </c>
      <c r="L108" s="326"/>
      <c r="M108" s="363"/>
      <c r="N108" s="364"/>
      <c r="O108" s="364"/>
      <c r="P108" s="364"/>
      <c r="Q108" s="364"/>
      <c r="R108" s="364"/>
      <c r="S108" s="364"/>
      <c r="T108" s="364"/>
      <c r="U108" s="365"/>
      <c r="V108" s="366"/>
      <c r="W108" s="1063"/>
      <c r="X108" s="1064"/>
      <c r="Y108" s="1075"/>
      <c r="Z108" s="1076"/>
      <c r="AA108" s="1077"/>
      <c r="AB108" s="1078"/>
      <c r="AC108" s="1077"/>
      <c r="AD108" s="1076"/>
      <c r="AE108" s="1079"/>
      <c r="AF108" s="1078"/>
      <c r="AG108" s="1077"/>
      <c r="AH108" s="1076"/>
      <c r="AI108" s="1079"/>
      <c r="AJ108" s="1078"/>
      <c r="AK108" s="1077"/>
      <c r="AL108" s="1076"/>
      <c r="AM108" s="356"/>
      <c r="AN108" s="358"/>
      <c r="AO108" s="326"/>
      <c r="AP108" s="356"/>
      <c r="AQ108" s="358"/>
      <c r="AR108" s="367"/>
      <c r="AS108" s="368"/>
      <c r="AT108" s="356"/>
      <c r="AU108" s="358"/>
      <c r="AV108" s="367"/>
      <c r="AW108" s="369"/>
      <c r="AX108" s="94" t="str">
        <f t="shared" si="27"/>
        <v/>
      </c>
      <c r="AY108" s="94" t="str">
        <f t="shared" si="30"/>
        <v/>
      </c>
      <c r="AZ108" s="433"/>
      <c r="BA108" s="414">
        <f t="shared" si="31"/>
        <v>0</v>
      </c>
      <c r="BB108" s="414">
        <f t="shared" si="32"/>
        <v>0</v>
      </c>
      <c r="BC108" s="414">
        <f t="shared" si="33"/>
        <v>0</v>
      </c>
      <c r="BD108" s="414">
        <f t="shared" si="34"/>
        <v>0</v>
      </c>
      <c r="BE108" s="414">
        <f t="shared" si="35"/>
        <v>0</v>
      </c>
      <c r="BF108" s="414">
        <f t="shared" si="36"/>
        <v>0</v>
      </c>
      <c r="BG108" s="414">
        <f t="shared" si="37"/>
        <v>0</v>
      </c>
      <c r="BH108" s="414">
        <f t="shared" si="38"/>
        <v>0</v>
      </c>
      <c r="BI108" s="414">
        <f t="shared" si="39"/>
        <v>0</v>
      </c>
      <c r="BJ108" s="414">
        <f t="shared" si="40"/>
        <v>0</v>
      </c>
      <c r="BK108" s="414">
        <f t="shared" si="41"/>
        <v>0</v>
      </c>
      <c r="BL108" s="414">
        <f t="shared" si="42"/>
        <v>0</v>
      </c>
      <c r="BM108" s="414">
        <f t="shared" si="43"/>
        <v>0</v>
      </c>
      <c r="BN108" s="414"/>
      <c r="BO108" s="414">
        <f t="shared" si="44"/>
        <v>0</v>
      </c>
      <c r="BP108" s="414">
        <f t="shared" si="45"/>
        <v>0</v>
      </c>
      <c r="BQ108" s="414">
        <f t="shared" si="46"/>
        <v>0</v>
      </c>
      <c r="BR108" s="414">
        <f t="shared" si="47"/>
        <v>0</v>
      </c>
      <c r="BS108" s="414">
        <f t="shared" si="48"/>
        <v>0</v>
      </c>
      <c r="BT108" s="414">
        <f t="shared" si="49"/>
        <v>0</v>
      </c>
      <c r="BU108" s="414">
        <f t="shared" si="50"/>
        <v>0</v>
      </c>
      <c r="BV108" s="721"/>
      <c r="BW108" s="72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32"/>
      <c r="CL108" s="432"/>
      <c r="CM108" s="432"/>
      <c r="CN108" s="432"/>
      <c r="CO108" s="432"/>
      <c r="CP108" s="432"/>
      <c r="CQ108" s="320"/>
      <c r="CR108" s="320"/>
    </row>
    <row r="109" spans="1:96" s="37" customFormat="1" ht="37.5" customHeight="1" x14ac:dyDescent="0.2">
      <c r="A109" s="575" t="str">
        <f>IF(B109&lt;&gt;"",設定!$C$4,"")</f>
        <v/>
      </c>
      <c r="B109" s="567" t="str">
        <f t="shared" si="28"/>
        <v/>
      </c>
      <c r="C109" s="322">
        <f t="shared" si="29"/>
        <v>97</v>
      </c>
      <c r="D109" s="328"/>
      <c r="E109" s="328"/>
      <c r="F109" s="329"/>
      <c r="G109" s="330"/>
      <c r="H109" s="331"/>
      <c r="I109" s="332"/>
      <c r="J109" s="333" t="str">
        <f>IFERROR(IF(I109="","",VLOOKUP(I109,国・地域!A:C,2,FALSE)),"正しい番号を入力してください")</f>
        <v/>
      </c>
      <c r="K109" s="334" t="str">
        <f>IFERROR(IF(I109="","",VLOOKUP(I109,国・地域!A:C,3,FALSE)),"正しい番号を入力してください")</f>
        <v/>
      </c>
      <c r="L109" s="327"/>
      <c r="M109" s="335"/>
      <c r="N109" s="336"/>
      <c r="O109" s="336"/>
      <c r="P109" s="336"/>
      <c r="Q109" s="336"/>
      <c r="R109" s="336"/>
      <c r="S109" s="336"/>
      <c r="T109" s="336"/>
      <c r="U109" s="337"/>
      <c r="V109" s="338"/>
      <c r="W109" s="1059"/>
      <c r="X109" s="1060"/>
      <c r="Y109" s="1065"/>
      <c r="Z109" s="1066"/>
      <c r="AA109" s="1067"/>
      <c r="AB109" s="1068"/>
      <c r="AC109" s="1067"/>
      <c r="AD109" s="1066"/>
      <c r="AE109" s="1069"/>
      <c r="AF109" s="1068"/>
      <c r="AG109" s="1067"/>
      <c r="AH109" s="1066"/>
      <c r="AI109" s="1069"/>
      <c r="AJ109" s="1068"/>
      <c r="AK109" s="1067"/>
      <c r="AL109" s="1066"/>
      <c r="AM109" s="328"/>
      <c r="AN109" s="330"/>
      <c r="AO109" s="327"/>
      <c r="AP109" s="328"/>
      <c r="AQ109" s="330"/>
      <c r="AR109" s="339"/>
      <c r="AS109" s="340"/>
      <c r="AT109" s="328"/>
      <c r="AU109" s="330"/>
      <c r="AV109" s="339"/>
      <c r="AW109" s="341"/>
      <c r="AX109" s="94" t="str">
        <f t="shared" si="27"/>
        <v/>
      </c>
      <c r="AY109" s="94" t="str">
        <f t="shared" si="30"/>
        <v/>
      </c>
      <c r="AZ109" s="433"/>
      <c r="BA109" s="414">
        <f t="shared" si="31"/>
        <v>0</v>
      </c>
      <c r="BB109" s="414">
        <f t="shared" si="32"/>
        <v>0</v>
      </c>
      <c r="BC109" s="414">
        <f t="shared" si="33"/>
        <v>0</v>
      </c>
      <c r="BD109" s="414">
        <f t="shared" si="34"/>
        <v>0</v>
      </c>
      <c r="BE109" s="414">
        <f t="shared" si="35"/>
        <v>0</v>
      </c>
      <c r="BF109" s="414">
        <f t="shared" si="36"/>
        <v>0</v>
      </c>
      <c r="BG109" s="414">
        <f t="shared" si="37"/>
        <v>0</v>
      </c>
      <c r="BH109" s="414">
        <f t="shared" si="38"/>
        <v>0</v>
      </c>
      <c r="BI109" s="414">
        <f t="shared" si="39"/>
        <v>0</v>
      </c>
      <c r="BJ109" s="414">
        <f t="shared" si="40"/>
        <v>0</v>
      </c>
      <c r="BK109" s="414">
        <f t="shared" si="41"/>
        <v>0</v>
      </c>
      <c r="BL109" s="414">
        <f t="shared" si="42"/>
        <v>0</v>
      </c>
      <c r="BM109" s="414">
        <f t="shared" si="43"/>
        <v>0</v>
      </c>
      <c r="BN109" s="414"/>
      <c r="BO109" s="414">
        <f t="shared" si="44"/>
        <v>0</v>
      </c>
      <c r="BP109" s="414">
        <f t="shared" si="45"/>
        <v>0</v>
      </c>
      <c r="BQ109" s="414">
        <f t="shared" si="46"/>
        <v>0</v>
      </c>
      <c r="BR109" s="414">
        <f t="shared" si="47"/>
        <v>0</v>
      </c>
      <c r="BS109" s="414">
        <f t="shared" si="48"/>
        <v>0</v>
      </c>
      <c r="BT109" s="414">
        <f t="shared" si="49"/>
        <v>0</v>
      </c>
      <c r="BU109" s="414">
        <f t="shared" si="50"/>
        <v>0</v>
      </c>
      <c r="BV109" s="721"/>
      <c r="BW109" s="72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32"/>
      <c r="CL109" s="432"/>
      <c r="CM109" s="432"/>
      <c r="CN109" s="432"/>
      <c r="CO109" s="432"/>
      <c r="CP109" s="432"/>
      <c r="CQ109" s="320"/>
      <c r="CR109" s="320"/>
    </row>
    <row r="110" spans="1:96" s="37" customFormat="1" ht="37.5" customHeight="1" x14ac:dyDescent="0.2">
      <c r="A110" s="533" t="str">
        <f>IF(B110&lt;&gt;"",設定!$C$4,"")</f>
        <v/>
      </c>
      <c r="B110" s="214" t="str">
        <f t="shared" si="28"/>
        <v/>
      </c>
      <c r="C110" s="373">
        <f t="shared" si="29"/>
        <v>98</v>
      </c>
      <c r="D110" s="342"/>
      <c r="E110" s="342"/>
      <c r="F110" s="343"/>
      <c r="G110" s="344"/>
      <c r="H110" s="345"/>
      <c r="I110" s="346"/>
      <c r="J110" s="347" t="str">
        <f>IFERROR(IF(I110="","",VLOOKUP(I110,国・地域!A:C,2,FALSE)),"正しい番号を入力してください")</f>
        <v/>
      </c>
      <c r="K110" s="348" t="str">
        <f>IFERROR(IF(I110="","",VLOOKUP(I110,国・地域!A:C,3,FALSE)),"正しい番号を入力してください")</f>
        <v/>
      </c>
      <c r="L110" s="325"/>
      <c r="M110" s="349"/>
      <c r="N110" s="350"/>
      <c r="O110" s="350"/>
      <c r="P110" s="350"/>
      <c r="Q110" s="350"/>
      <c r="R110" s="350"/>
      <c r="S110" s="350"/>
      <c r="T110" s="350"/>
      <c r="U110" s="351"/>
      <c r="V110" s="352"/>
      <c r="W110" s="1061"/>
      <c r="X110" s="1062"/>
      <c r="Y110" s="1070"/>
      <c r="Z110" s="1071"/>
      <c r="AA110" s="1072"/>
      <c r="AB110" s="1073"/>
      <c r="AC110" s="1072"/>
      <c r="AD110" s="1071"/>
      <c r="AE110" s="1074"/>
      <c r="AF110" s="1073"/>
      <c r="AG110" s="1072"/>
      <c r="AH110" s="1071"/>
      <c r="AI110" s="1074"/>
      <c r="AJ110" s="1073"/>
      <c r="AK110" s="1072"/>
      <c r="AL110" s="1071"/>
      <c r="AM110" s="342"/>
      <c r="AN110" s="344"/>
      <c r="AO110" s="325"/>
      <c r="AP110" s="342"/>
      <c r="AQ110" s="344"/>
      <c r="AR110" s="353"/>
      <c r="AS110" s="354"/>
      <c r="AT110" s="342"/>
      <c r="AU110" s="344"/>
      <c r="AV110" s="353"/>
      <c r="AW110" s="355"/>
      <c r="AX110" s="94" t="str">
        <f t="shared" si="27"/>
        <v/>
      </c>
      <c r="AY110" s="94" t="str">
        <f t="shared" si="30"/>
        <v/>
      </c>
      <c r="AZ110" s="433"/>
      <c r="BA110" s="414">
        <f t="shared" si="31"/>
        <v>0</v>
      </c>
      <c r="BB110" s="414">
        <f t="shared" si="32"/>
        <v>0</v>
      </c>
      <c r="BC110" s="414">
        <f t="shared" si="33"/>
        <v>0</v>
      </c>
      <c r="BD110" s="414">
        <f t="shared" si="34"/>
        <v>0</v>
      </c>
      <c r="BE110" s="414">
        <f t="shared" si="35"/>
        <v>0</v>
      </c>
      <c r="BF110" s="414">
        <f t="shared" si="36"/>
        <v>0</v>
      </c>
      <c r="BG110" s="414">
        <f t="shared" si="37"/>
        <v>0</v>
      </c>
      <c r="BH110" s="414">
        <f t="shared" si="38"/>
        <v>0</v>
      </c>
      <c r="BI110" s="414">
        <f t="shared" si="39"/>
        <v>0</v>
      </c>
      <c r="BJ110" s="414">
        <f t="shared" si="40"/>
        <v>0</v>
      </c>
      <c r="BK110" s="414">
        <f t="shared" si="41"/>
        <v>0</v>
      </c>
      <c r="BL110" s="414">
        <f t="shared" si="42"/>
        <v>0</v>
      </c>
      <c r="BM110" s="414">
        <f t="shared" si="43"/>
        <v>0</v>
      </c>
      <c r="BN110" s="414"/>
      <c r="BO110" s="414">
        <f t="shared" si="44"/>
        <v>0</v>
      </c>
      <c r="BP110" s="414">
        <f t="shared" si="45"/>
        <v>0</v>
      </c>
      <c r="BQ110" s="414">
        <f t="shared" si="46"/>
        <v>0</v>
      </c>
      <c r="BR110" s="414">
        <f t="shared" si="47"/>
        <v>0</v>
      </c>
      <c r="BS110" s="414">
        <f t="shared" si="48"/>
        <v>0</v>
      </c>
      <c r="BT110" s="414">
        <f t="shared" si="49"/>
        <v>0</v>
      </c>
      <c r="BU110" s="414">
        <f t="shared" si="50"/>
        <v>0</v>
      </c>
      <c r="BV110" s="721"/>
      <c r="BW110" s="72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32"/>
      <c r="CL110" s="432"/>
      <c r="CM110" s="432"/>
      <c r="CN110" s="432"/>
      <c r="CO110" s="432"/>
      <c r="CP110" s="432"/>
      <c r="CQ110" s="320"/>
      <c r="CR110" s="320"/>
    </row>
    <row r="111" spans="1:96" s="37" customFormat="1" ht="37.5" customHeight="1" x14ac:dyDescent="0.2">
      <c r="A111" s="533" t="str">
        <f>IF(B111&lt;&gt;"",設定!$C$4,"")</f>
        <v/>
      </c>
      <c r="B111" s="214" t="str">
        <f t="shared" si="28"/>
        <v/>
      </c>
      <c r="C111" s="373">
        <f t="shared" si="29"/>
        <v>99</v>
      </c>
      <c r="D111" s="342"/>
      <c r="E111" s="342"/>
      <c r="F111" s="343"/>
      <c r="G111" s="344"/>
      <c r="H111" s="345"/>
      <c r="I111" s="346"/>
      <c r="J111" s="347" t="str">
        <f>IFERROR(IF(I111="","",VLOOKUP(I111,国・地域!A:C,2,FALSE)),"正しい番号を入力してください")</f>
        <v/>
      </c>
      <c r="K111" s="348" t="str">
        <f>IFERROR(IF(I111="","",VLOOKUP(I111,国・地域!A:C,3,FALSE)),"正しい番号を入力してください")</f>
        <v/>
      </c>
      <c r="L111" s="325"/>
      <c r="M111" s="349"/>
      <c r="N111" s="350"/>
      <c r="O111" s="350"/>
      <c r="P111" s="350"/>
      <c r="Q111" s="350"/>
      <c r="R111" s="350"/>
      <c r="S111" s="350"/>
      <c r="T111" s="350"/>
      <c r="U111" s="351"/>
      <c r="V111" s="352"/>
      <c r="W111" s="1061"/>
      <c r="X111" s="1062"/>
      <c r="Y111" s="1070"/>
      <c r="Z111" s="1071"/>
      <c r="AA111" s="1072"/>
      <c r="AB111" s="1073"/>
      <c r="AC111" s="1072"/>
      <c r="AD111" s="1071"/>
      <c r="AE111" s="1074"/>
      <c r="AF111" s="1073"/>
      <c r="AG111" s="1072"/>
      <c r="AH111" s="1071"/>
      <c r="AI111" s="1074"/>
      <c r="AJ111" s="1073"/>
      <c r="AK111" s="1072"/>
      <c r="AL111" s="1071"/>
      <c r="AM111" s="342"/>
      <c r="AN111" s="344"/>
      <c r="AO111" s="325"/>
      <c r="AP111" s="342"/>
      <c r="AQ111" s="344"/>
      <c r="AR111" s="353"/>
      <c r="AS111" s="354"/>
      <c r="AT111" s="342"/>
      <c r="AU111" s="344"/>
      <c r="AV111" s="353"/>
      <c r="AW111" s="355"/>
      <c r="AX111" s="94" t="str">
        <f t="shared" si="27"/>
        <v/>
      </c>
      <c r="AY111" s="94" t="str">
        <f t="shared" si="30"/>
        <v/>
      </c>
      <c r="AZ111" s="433"/>
      <c r="BA111" s="414">
        <f t="shared" si="31"/>
        <v>0</v>
      </c>
      <c r="BB111" s="414">
        <f t="shared" si="32"/>
        <v>0</v>
      </c>
      <c r="BC111" s="414">
        <f t="shared" si="33"/>
        <v>0</v>
      </c>
      <c r="BD111" s="414">
        <f t="shared" si="34"/>
        <v>0</v>
      </c>
      <c r="BE111" s="414">
        <f t="shared" si="35"/>
        <v>0</v>
      </c>
      <c r="BF111" s="414">
        <f t="shared" si="36"/>
        <v>0</v>
      </c>
      <c r="BG111" s="414">
        <f t="shared" si="37"/>
        <v>0</v>
      </c>
      <c r="BH111" s="414">
        <f t="shared" si="38"/>
        <v>0</v>
      </c>
      <c r="BI111" s="414">
        <f t="shared" si="39"/>
        <v>0</v>
      </c>
      <c r="BJ111" s="414">
        <f t="shared" si="40"/>
        <v>0</v>
      </c>
      <c r="BK111" s="414">
        <f t="shared" si="41"/>
        <v>0</v>
      </c>
      <c r="BL111" s="414">
        <f t="shared" si="42"/>
        <v>0</v>
      </c>
      <c r="BM111" s="414">
        <f t="shared" si="43"/>
        <v>0</v>
      </c>
      <c r="BN111" s="414"/>
      <c r="BO111" s="414">
        <f t="shared" si="44"/>
        <v>0</v>
      </c>
      <c r="BP111" s="414">
        <f t="shared" si="45"/>
        <v>0</v>
      </c>
      <c r="BQ111" s="414">
        <f t="shared" si="46"/>
        <v>0</v>
      </c>
      <c r="BR111" s="414">
        <f t="shared" si="47"/>
        <v>0</v>
      </c>
      <c r="BS111" s="414">
        <f t="shared" si="48"/>
        <v>0</v>
      </c>
      <c r="BT111" s="414">
        <f t="shared" si="49"/>
        <v>0</v>
      </c>
      <c r="BU111" s="414">
        <f t="shared" si="50"/>
        <v>0</v>
      </c>
      <c r="BV111" s="721"/>
      <c r="BW111" s="72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32"/>
      <c r="CL111" s="432"/>
      <c r="CM111" s="432"/>
      <c r="CN111" s="432"/>
      <c r="CO111" s="432"/>
      <c r="CP111" s="432"/>
      <c r="CQ111" s="320"/>
      <c r="CR111" s="320"/>
    </row>
    <row r="112" spans="1:96" s="37" customFormat="1" ht="37.5" customHeight="1" x14ac:dyDescent="0.2">
      <c r="A112" s="533" t="str">
        <f>IF(B112&lt;&gt;"",設定!$C$4,"")</f>
        <v/>
      </c>
      <c r="B112" s="214" t="str">
        <f t="shared" si="28"/>
        <v/>
      </c>
      <c r="C112" s="373">
        <f t="shared" si="29"/>
        <v>100</v>
      </c>
      <c r="D112" s="342"/>
      <c r="E112" s="342"/>
      <c r="F112" s="343"/>
      <c r="G112" s="344"/>
      <c r="H112" s="345"/>
      <c r="I112" s="346"/>
      <c r="J112" s="347" t="str">
        <f>IFERROR(IF(I112="","",VLOOKUP(I112,国・地域!A:C,2,FALSE)),"正しい番号を入力してください")</f>
        <v/>
      </c>
      <c r="K112" s="348" t="str">
        <f>IFERROR(IF(I112="","",VLOOKUP(I112,国・地域!A:C,3,FALSE)),"正しい番号を入力してください")</f>
        <v/>
      </c>
      <c r="L112" s="325"/>
      <c r="M112" s="349"/>
      <c r="N112" s="350"/>
      <c r="O112" s="350"/>
      <c r="P112" s="350"/>
      <c r="Q112" s="350"/>
      <c r="R112" s="350"/>
      <c r="S112" s="350"/>
      <c r="T112" s="350"/>
      <c r="U112" s="351"/>
      <c r="V112" s="352"/>
      <c r="W112" s="1061"/>
      <c r="X112" s="1062"/>
      <c r="Y112" s="1070"/>
      <c r="Z112" s="1071"/>
      <c r="AA112" s="1072"/>
      <c r="AB112" s="1073"/>
      <c r="AC112" s="1072"/>
      <c r="AD112" s="1071"/>
      <c r="AE112" s="1074"/>
      <c r="AF112" s="1073"/>
      <c r="AG112" s="1072"/>
      <c r="AH112" s="1071"/>
      <c r="AI112" s="1074"/>
      <c r="AJ112" s="1073"/>
      <c r="AK112" s="1072"/>
      <c r="AL112" s="1071"/>
      <c r="AM112" s="342"/>
      <c r="AN112" s="344"/>
      <c r="AO112" s="325"/>
      <c r="AP112" s="342"/>
      <c r="AQ112" s="344"/>
      <c r="AR112" s="353"/>
      <c r="AS112" s="354"/>
      <c r="AT112" s="342"/>
      <c r="AU112" s="344"/>
      <c r="AV112" s="353"/>
      <c r="AW112" s="355"/>
      <c r="AX112" s="94" t="str">
        <f t="shared" si="27"/>
        <v/>
      </c>
      <c r="AY112" s="94" t="str">
        <f t="shared" si="30"/>
        <v/>
      </c>
      <c r="AZ112" s="433"/>
      <c r="BA112" s="414">
        <f t="shared" si="31"/>
        <v>0</v>
      </c>
      <c r="BB112" s="414">
        <f t="shared" si="32"/>
        <v>0</v>
      </c>
      <c r="BC112" s="414">
        <f t="shared" si="33"/>
        <v>0</v>
      </c>
      <c r="BD112" s="414">
        <f t="shared" si="34"/>
        <v>0</v>
      </c>
      <c r="BE112" s="414">
        <f t="shared" si="35"/>
        <v>0</v>
      </c>
      <c r="BF112" s="414">
        <f t="shared" si="36"/>
        <v>0</v>
      </c>
      <c r="BG112" s="414">
        <f t="shared" si="37"/>
        <v>0</v>
      </c>
      <c r="BH112" s="414">
        <f t="shared" si="38"/>
        <v>0</v>
      </c>
      <c r="BI112" s="414">
        <f t="shared" si="39"/>
        <v>0</v>
      </c>
      <c r="BJ112" s="414">
        <f t="shared" si="40"/>
        <v>0</v>
      </c>
      <c r="BK112" s="414">
        <f t="shared" si="41"/>
        <v>0</v>
      </c>
      <c r="BL112" s="414">
        <f t="shared" si="42"/>
        <v>0</v>
      </c>
      <c r="BM112" s="414">
        <f t="shared" si="43"/>
        <v>0</v>
      </c>
      <c r="BN112" s="414"/>
      <c r="BO112" s="414">
        <f t="shared" si="44"/>
        <v>0</v>
      </c>
      <c r="BP112" s="414">
        <f t="shared" si="45"/>
        <v>0</v>
      </c>
      <c r="BQ112" s="414">
        <f t="shared" si="46"/>
        <v>0</v>
      </c>
      <c r="BR112" s="414">
        <f t="shared" si="47"/>
        <v>0</v>
      </c>
      <c r="BS112" s="414">
        <f t="shared" si="48"/>
        <v>0</v>
      </c>
      <c r="BT112" s="414">
        <f t="shared" si="49"/>
        <v>0</v>
      </c>
      <c r="BU112" s="414">
        <f t="shared" si="50"/>
        <v>0</v>
      </c>
      <c r="BV112" s="721"/>
      <c r="BW112" s="72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32"/>
      <c r="CL112" s="432"/>
      <c r="CM112" s="432"/>
      <c r="CN112" s="432"/>
      <c r="CO112" s="432"/>
      <c r="CP112" s="432"/>
      <c r="CQ112" s="320"/>
      <c r="CR112" s="320"/>
    </row>
    <row r="113" spans="1:96" s="37" customFormat="1" ht="37.5" customHeight="1" x14ac:dyDescent="0.2">
      <c r="A113" s="574" t="str">
        <f>IF(B113&lt;&gt;"",設定!$C$4,"")</f>
        <v/>
      </c>
      <c r="B113" s="215" t="str">
        <f t="shared" si="28"/>
        <v/>
      </c>
      <c r="C113" s="374">
        <f t="shared" si="29"/>
        <v>101</v>
      </c>
      <c r="D113" s="356"/>
      <c r="E113" s="356"/>
      <c r="F113" s="357"/>
      <c r="G113" s="358"/>
      <c r="H113" s="359"/>
      <c r="I113" s="360"/>
      <c r="J113" s="407" t="str">
        <f>IFERROR(IF(I113="","",VLOOKUP(I113,国・地域!A:C,2,FALSE)),"正しい番号を入力してください")</f>
        <v/>
      </c>
      <c r="K113" s="362" t="str">
        <f>IFERROR(IF(I113="","",VLOOKUP(I113,国・地域!A:C,3,FALSE)),"正しい番号を入力してください")</f>
        <v/>
      </c>
      <c r="L113" s="326"/>
      <c r="M113" s="363"/>
      <c r="N113" s="364"/>
      <c r="O113" s="364"/>
      <c r="P113" s="364"/>
      <c r="Q113" s="364"/>
      <c r="R113" s="364"/>
      <c r="S113" s="364"/>
      <c r="T113" s="364"/>
      <c r="U113" s="365"/>
      <c r="V113" s="366"/>
      <c r="W113" s="1063"/>
      <c r="X113" s="1064"/>
      <c r="Y113" s="1075"/>
      <c r="Z113" s="1076"/>
      <c r="AA113" s="1077"/>
      <c r="AB113" s="1078"/>
      <c r="AC113" s="1077"/>
      <c r="AD113" s="1076"/>
      <c r="AE113" s="1079"/>
      <c r="AF113" s="1078"/>
      <c r="AG113" s="1077"/>
      <c r="AH113" s="1076"/>
      <c r="AI113" s="1079"/>
      <c r="AJ113" s="1078"/>
      <c r="AK113" s="1077"/>
      <c r="AL113" s="1076"/>
      <c r="AM113" s="356"/>
      <c r="AN113" s="358"/>
      <c r="AO113" s="326"/>
      <c r="AP113" s="356"/>
      <c r="AQ113" s="358"/>
      <c r="AR113" s="367"/>
      <c r="AS113" s="368"/>
      <c r="AT113" s="356"/>
      <c r="AU113" s="358"/>
      <c r="AV113" s="367"/>
      <c r="AW113" s="369"/>
      <c r="AX113" s="94" t="str">
        <f t="shared" si="27"/>
        <v/>
      </c>
      <c r="AY113" s="94" t="str">
        <f t="shared" si="30"/>
        <v/>
      </c>
      <c r="AZ113" s="433"/>
      <c r="BA113" s="414">
        <f t="shared" si="31"/>
        <v>0</v>
      </c>
      <c r="BB113" s="414">
        <f t="shared" si="32"/>
        <v>0</v>
      </c>
      <c r="BC113" s="414">
        <f t="shared" si="33"/>
        <v>0</v>
      </c>
      <c r="BD113" s="414">
        <f t="shared" si="34"/>
        <v>0</v>
      </c>
      <c r="BE113" s="414">
        <f t="shared" si="35"/>
        <v>0</v>
      </c>
      <c r="BF113" s="414">
        <f t="shared" si="36"/>
        <v>0</v>
      </c>
      <c r="BG113" s="414">
        <f t="shared" si="37"/>
        <v>0</v>
      </c>
      <c r="BH113" s="414">
        <f t="shared" si="38"/>
        <v>0</v>
      </c>
      <c r="BI113" s="414">
        <f t="shared" si="39"/>
        <v>0</v>
      </c>
      <c r="BJ113" s="414">
        <f t="shared" si="40"/>
        <v>0</v>
      </c>
      <c r="BK113" s="414">
        <f t="shared" si="41"/>
        <v>0</v>
      </c>
      <c r="BL113" s="414">
        <f t="shared" si="42"/>
        <v>0</v>
      </c>
      <c r="BM113" s="414">
        <f t="shared" si="43"/>
        <v>0</v>
      </c>
      <c r="BN113" s="414"/>
      <c r="BO113" s="414">
        <f t="shared" si="44"/>
        <v>0</v>
      </c>
      <c r="BP113" s="414">
        <f t="shared" si="45"/>
        <v>0</v>
      </c>
      <c r="BQ113" s="414">
        <f t="shared" si="46"/>
        <v>0</v>
      </c>
      <c r="BR113" s="414">
        <f t="shared" si="47"/>
        <v>0</v>
      </c>
      <c r="BS113" s="414">
        <f t="shared" si="48"/>
        <v>0</v>
      </c>
      <c r="BT113" s="414">
        <f t="shared" si="49"/>
        <v>0</v>
      </c>
      <c r="BU113" s="414">
        <f t="shared" si="50"/>
        <v>0</v>
      </c>
      <c r="BV113" s="721"/>
      <c r="BW113" s="72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32"/>
      <c r="CL113" s="432"/>
      <c r="CM113" s="432"/>
      <c r="CN113" s="432"/>
      <c r="CO113" s="432"/>
      <c r="CP113" s="432"/>
      <c r="CQ113" s="320"/>
      <c r="CR113" s="320"/>
    </row>
    <row r="114" spans="1:96" s="37" customFormat="1" ht="37.5" customHeight="1" x14ac:dyDescent="0.2">
      <c r="A114" s="575" t="str">
        <f>IF(B114&lt;&gt;"",設定!$C$4,"")</f>
        <v/>
      </c>
      <c r="B114" s="567" t="str">
        <f t="shared" si="28"/>
        <v/>
      </c>
      <c r="C114" s="322">
        <f t="shared" si="29"/>
        <v>102</v>
      </c>
      <c r="D114" s="328"/>
      <c r="E114" s="328"/>
      <c r="F114" s="329"/>
      <c r="G114" s="330"/>
      <c r="H114" s="331"/>
      <c r="I114" s="332"/>
      <c r="J114" s="406" t="str">
        <f>IFERROR(IF(I114="","",VLOOKUP(I114,国・地域!A:C,2,FALSE)),"正しい番号を入力してください")</f>
        <v/>
      </c>
      <c r="K114" s="334" t="str">
        <f>IFERROR(IF(I114="","",VLOOKUP(I114,国・地域!A:C,3,FALSE)),"正しい番号を入力してください")</f>
        <v/>
      </c>
      <c r="L114" s="327"/>
      <c r="M114" s="335"/>
      <c r="N114" s="336"/>
      <c r="O114" s="336"/>
      <c r="P114" s="336"/>
      <c r="Q114" s="336"/>
      <c r="R114" s="336"/>
      <c r="S114" s="336"/>
      <c r="T114" s="336"/>
      <c r="U114" s="337"/>
      <c r="V114" s="338"/>
      <c r="W114" s="1059"/>
      <c r="X114" s="1060"/>
      <c r="Y114" s="1065"/>
      <c r="Z114" s="1066"/>
      <c r="AA114" s="1067"/>
      <c r="AB114" s="1068"/>
      <c r="AC114" s="1067"/>
      <c r="AD114" s="1066"/>
      <c r="AE114" s="1069"/>
      <c r="AF114" s="1068"/>
      <c r="AG114" s="1067"/>
      <c r="AH114" s="1066"/>
      <c r="AI114" s="1069"/>
      <c r="AJ114" s="1068"/>
      <c r="AK114" s="1067"/>
      <c r="AL114" s="1066"/>
      <c r="AM114" s="328"/>
      <c r="AN114" s="330"/>
      <c r="AO114" s="327"/>
      <c r="AP114" s="328"/>
      <c r="AQ114" s="330"/>
      <c r="AR114" s="339"/>
      <c r="AS114" s="340"/>
      <c r="AT114" s="328"/>
      <c r="AU114" s="330"/>
      <c r="AV114" s="339"/>
      <c r="AW114" s="341"/>
      <c r="AX114" s="94" t="str">
        <f>IF(SUM(BA114:BM114)&gt;0,"←未入力あり","")</f>
        <v/>
      </c>
      <c r="AY114" s="94" t="str">
        <f t="shared" si="30"/>
        <v/>
      </c>
      <c r="AZ114" s="94"/>
      <c r="BA114" s="414">
        <f t="shared" si="31"/>
        <v>0</v>
      </c>
      <c r="BB114" s="414">
        <f t="shared" si="32"/>
        <v>0</v>
      </c>
      <c r="BC114" s="414">
        <f t="shared" si="33"/>
        <v>0</v>
      </c>
      <c r="BD114" s="414">
        <f t="shared" si="34"/>
        <v>0</v>
      </c>
      <c r="BE114" s="414">
        <f t="shared" si="35"/>
        <v>0</v>
      </c>
      <c r="BF114" s="414">
        <f t="shared" si="36"/>
        <v>0</v>
      </c>
      <c r="BG114" s="414">
        <f t="shared" si="37"/>
        <v>0</v>
      </c>
      <c r="BH114" s="414">
        <f t="shared" si="38"/>
        <v>0</v>
      </c>
      <c r="BI114" s="414">
        <f t="shared" si="39"/>
        <v>0</v>
      </c>
      <c r="BJ114" s="414">
        <f t="shared" si="40"/>
        <v>0</v>
      </c>
      <c r="BK114" s="414">
        <f t="shared" si="41"/>
        <v>0</v>
      </c>
      <c r="BL114" s="414">
        <f t="shared" si="42"/>
        <v>0</v>
      </c>
      <c r="BM114" s="414">
        <f t="shared" si="43"/>
        <v>0</v>
      </c>
      <c r="BN114" s="414"/>
      <c r="BO114" s="414">
        <f t="shared" si="44"/>
        <v>0</v>
      </c>
      <c r="BP114" s="414">
        <f t="shared" si="45"/>
        <v>0</v>
      </c>
      <c r="BQ114" s="414">
        <f t="shared" si="46"/>
        <v>0</v>
      </c>
      <c r="BR114" s="414">
        <f t="shared" si="47"/>
        <v>0</v>
      </c>
      <c r="BS114" s="414">
        <f t="shared" si="48"/>
        <v>0</v>
      </c>
      <c r="BT114" s="414">
        <f t="shared" si="49"/>
        <v>0</v>
      </c>
      <c r="BU114" s="414">
        <f t="shared" si="50"/>
        <v>0</v>
      </c>
      <c r="BV114" s="721"/>
      <c r="BW114" s="72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32"/>
      <c r="CL114" s="432"/>
      <c r="CM114" s="432"/>
      <c r="CN114" s="432"/>
      <c r="CO114" s="432"/>
      <c r="CP114" s="432"/>
      <c r="CQ114" s="320"/>
      <c r="CR114" s="320"/>
    </row>
    <row r="115" spans="1:96" s="37" customFormat="1" ht="37.5" customHeight="1" x14ac:dyDescent="0.2">
      <c r="A115" s="533" t="str">
        <f>IF(B115&lt;&gt;"",設定!$C$4,"")</f>
        <v/>
      </c>
      <c r="B115" s="214" t="str">
        <f t="shared" si="28"/>
        <v/>
      </c>
      <c r="C115" s="373">
        <f t="shared" si="29"/>
        <v>103</v>
      </c>
      <c r="D115" s="342"/>
      <c r="E115" s="342"/>
      <c r="F115" s="343"/>
      <c r="G115" s="344"/>
      <c r="H115" s="345"/>
      <c r="I115" s="346"/>
      <c r="J115" s="333" t="str">
        <f>IFERROR(IF(I115="","",VLOOKUP(I115,国・地域!A:C,2,FALSE)),"正しい番号を入力してください")</f>
        <v/>
      </c>
      <c r="K115" s="348" t="str">
        <f>IFERROR(IF(I115="","",VLOOKUP(I115,国・地域!A:C,3,FALSE)),"正しい番号を入力してください")</f>
        <v/>
      </c>
      <c r="L115" s="325"/>
      <c r="M115" s="349"/>
      <c r="N115" s="350"/>
      <c r="O115" s="350"/>
      <c r="P115" s="350"/>
      <c r="Q115" s="350"/>
      <c r="R115" s="350"/>
      <c r="S115" s="350"/>
      <c r="T115" s="350"/>
      <c r="U115" s="351"/>
      <c r="V115" s="352"/>
      <c r="W115" s="1061"/>
      <c r="X115" s="1062"/>
      <c r="Y115" s="1070"/>
      <c r="Z115" s="1071"/>
      <c r="AA115" s="1072"/>
      <c r="AB115" s="1073"/>
      <c r="AC115" s="1072"/>
      <c r="AD115" s="1071"/>
      <c r="AE115" s="1074"/>
      <c r="AF115" s="1073"/>
      <c r="AG115" s="1072"/>
      <c r="AH115" s="1071"/>
      <c r="AI115" s="1074"/>
      <c r="AJ115" s="1073"/>
      <c r="AK115" s="1072"/>
      <c r="AL115" s="1071"/>
      <c r="AM115" s="342"/>
      <c r="AN115" s="344"/>
      <c r="AO115" s="325"/>
      <c r="AP115" s="342"/>
      <c r="AQ115" s="344"/>
      <c r="AR115" s="353"/>
      <c r="AS115" s="354"/>
      <c r="AT115" s="342"/>
      <c r="AU115" s="344"/>
      <c r="AV115" s="353"/>
      <c r="AW115" s="355"/>
      <c r="AX115" s="94" t="str">
        <f t="shared" ref="AX115:AX178" si="51">IF(SUM(BA115:BM115)&gt;0,"←未入力あり","")</f>
        <v/>
      </c>
      <c r="AY115" s="94" t="str">
        <f t="shared" si="30"/>
        <v/>
      </c>
      <c r="AZ115" s="433"/>
      <c r="BA115" s="414">
        <f t="shared" si="31"/>
        <v>0</v>
      </c>
      <c r="BB115" s="414">
        <f t="shared" si="32"/>
        <v>0</v>
      </c>
      <c r="BC115" s="414">
        <f t="shared" si="33"/>
        <v>0</v>
      </c>
      <c r="BD115" s="414">
        <f t="shared" si="34"/>
        <v>0</v>
      </c>
      <c r="BE115" s="414">
        <f t="shared" si="35"/>
        <v>0</v>
      </c>
      <c r="BF115" s="414">
        <f t="shared" si="36"/>
        <v>0</v>
      </c>
      <c r="BG115" s="414">
        <f t="shared" si="37"/>
        <v>0</v>
      </c>
      <c r="BH115" s="414">
        <f t="shared" si="38"/>
        <v>0</v>
      </c>
      <c r="BI115" s="414">
        <f t="shared" si="39"/>
        <v>0</v>
      </c>
      <c r="BJ115" s="414">
        <f t="shared" si="40"/>
        <v>0</v>
      </c>
      <c r="BK115" s="414">
        <f t="shared" si="41"/>
        <v>0</v>
      </c>
      <c r="BL115" s="414">
        <f t="shared" si="42"/>
        <v>0</v>
      </c>
      <c r="BM115" s="414">
        <f t="shared" si="43"/>
        <v>0</v>
      </c>
      <c r="BN115" s="414"/>
      <c r="BO115" s="414">
        <f t="shared" si="44"/>
        <v>0</v>
      </c>
      <c r="BP115" s="414">
        <f t="shared" si="45"/>
        <v>0</v>
      </c>
      <c r="BQ115" s="414">
        <f t="shared" si="46"/>
        <v>0</v>
      </c>
      <c r="BR115" s="414">
        <f t="shared" si="47"/>
        <v>0</v>
      </c>
      <c r="BS115" s="414">
        <f t="shared" si="48"/>
        <v>0</v>
      </c>
      <c r="BT115" s="414">
        <f t="shared" si="49"/>
        <v>0</v>
      </c>
      <c r="BU115" s="414">
        <f t="shared" si="50"/>
        <v>0</v>
      </c>
      <c r="BV115" s="721"/>
      <c r="BW115" s="72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32"/>
      <c r="CL115" s="432"/>
      <c r="CM115" s="432"/>
      <c r="CN115" s="432"/>
      <c r="CO115" s="432"/>
      <c r="CP115" s="432"/>
      <c r="CQ115" s="320"/>
      <c r="CR115" s="320"/>
    </row>
    <row r="116" spans="1:96" s="37" customFormat="1" ht="37.5" customHeight="1" x14ac:dyDescent="0.2">
      <c r="A116" s="533" t="str">
        <f>IF(B116&lt;&gt;"",設定!$C$4,"")</f>
        <v/>
      </c>
      <c r="B116" s="214" t="str">
        <f t="shared" si="28"/>
        <v/>
      </c>
      <c r="C116" s="373">
        <f t="shared" si="29"/>
        <v>104</v>
      </c>
      <c r="D116" s="342"/>
      <c r="E116" s="342"/>
      <c r="F116" s="343"/>
      <c r="G116" s="344"/>
      <c r="H116" s="345"/>
      <c r="I116" s="346"/>
      <c r="J116" s="347" t="str">
        <f>IFERROR(IF(I116="","",VLOOKUP(I116,国・地域!A:C,2,FALSE)),"正しい番号を入力してください")</f>
        <v/>
      </c>
      <c r="K116" s="348" t="str">
        <f>IFERROR(IF(I116="","",VLOOKUP(I116,国・地域!A:C,3,FALSE)),"正しい番号を入力してください")</f>
        <v/>
      </c>
      <c r="L116" s="325"/>
      <c r="M116" s="349"/>
      <c r="N116" s="350"/>
      <c r="O116" s="350"/>
      <c r="P116" s="350"/>
      <c r="Q116" s="350"/>
      <c r="R116" s="350"/>
      <c r="S116" s="350"/>
      <c r="T116" s="350"/>
      <c r="U116" s="351"/>
      <c r="V116" s="352"/>
      <c r="W116" s="1061"/>
      <c r="X116" s="1062"/>
      <c r="Y116" s="1070"/>
      <c r="Z116" s="1071"/>
      <c r="AA116" s="1072"/>
      <c r="AB116" s="1073"/>
      <c r="AC116" s="1072"/>
      <c r="AD116" s="1071"/>
      <c r="AE116" s="1074"/>
      <c r="AF116" s="1073"/>
      <c r="AG116" s="1072"/>
      <c r="AH116" s="1071"/>
      <c r="AI116" s="1074"/>
      <c r="AJ116" s="1073"/>
      <c r="AK116" s="1072"/>
      <c r="AL116" s="1071"/>
      <c r="AM116" s="342"/>
      <c r="AN116" s="344"/>
      <c r="AO116" s="325"/>
      <c r="AP116" s="342"/>
      <c r="AQ116" s="344"/>
      <c r="AR116" s="353"/>
      <c r="AS116" s="354"/>
      <c r="AT116" s="342"/>
      <c r="AU116" s="344"/>
      <c r="AV116" s="353"/>
      <c r="AW116" s="355"/>
      <c r="AX116" s="94" t="str">
        <f t="shared" si="51"/>
        <v/>
      </c>
      <c r="AY116" s="94" t="str">
        <f t="shared" si="30"/>
        <v/>
      </c>
      <c r="AZ116" s="433"/>
      <c r="BA116" s="414">
        <f t="shared" si="31"/>
        <v>0</v>
      </c>
      <c r="BB116" s="414">
        <f t="shared" si="32"/>
        <v>0</v>
      </c>
      <c r="BC116" s="414">
        <f t="shared" si="33"/>
        <v>0</v>
      </c>
      <c r="BD116" s="414">
        <f t="shared" si="34"/>
        <v>0</v>
      </c>
      <c r="BE116" s="414">
        <f t="shared" si="35"/>
        <v>0</v>
      </c>
      <c r="BF116" s="414">
        <f t="shared" si="36"/>
        <v>0</v>
      </c>
      <c r="BG116" s="414">
        <f t="shared" si="37"/>
        <v>0</v>
      </c>
      <c r="BH116" s="414">
        <f t="shared" si="38"/>
        <v>0</v>
      </c>
      <c r="BI116" s="414">
        <f t="shared" si="39"/>
        <v>0</v>
      </c>
      <c r="BJ116" s="414">
        <f t="shared" si="40"/>
        <v>0</v>
      </c>
      <c r="BK116" s="414">
        <f t="shared" si="41"/>
        <v>0</v>
      </c>
      <c r="BL116" s="414">
        <f t="shared" si="42"/>
        <v>0</v>
      </c>
      <c r="BM116" s="414">
        <f t="shared" si="43"/>
        <v>0</v>
      </c>
      <c r="BN116" s="414"/>
      <c r="BO116" s="414">
        <f t="shared" si="44"/>
        <v>0</v>
      </c>
      <c r="BP116" s="414">
        <f t="shared" si="45"/>
        <v>0</v>
      </c>
      <c r="BQ116" s="414">
        <f t="shared" si="46"/>
        <v>0</v>
      </c>
      <c r="BR116" s="414">
        <f t="shared" si="47"/>
        <v>0</v>
      </c>
      <c r="BS116" s="414">
        <f t="shared" si="48"/>
        <v>0</v>
      </c>
      <c r="BT116" s="414">
        <f t="shared" si="49"/>
        <v>0</v>
      </c>
      <c r="BU116" s="414">
        <f t="shared" si="50"/>
        <v>0</v>
      </c>
      <c r="BV116" s="721"/>
      <c r="BW116" s="72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32"/>
      <c r="CL116" s="432"/>
      <c r="CM116" s="432"/>
      <c r="CN116" s="432"/>
      <c r="CO116" s="432"/>
      <c r="CP116" s="432"/>
      <c r="CQ116" s="320"/>
      <c r="CR116" s="320"/>
    </row>
    <row r="117" spans="1:96" s="37" customFormat="1" ht="37.5" customHeight="1" x14ac:dyDescent="0.2">
      <c r="A117" s="533" t="str">
        <f>IF(B117&lt;&gt;"",設定!$C$4,"")</f>
        <v/>
      </c>
      <c r="B117" s="214" t="str">
        <f t="shared" si="28"/>
        <v/>
      </c>
      <c r="C117" s="373">
        <f t="shared" si="29"/>
        <v>105</v>
      </c>
      <c r="D117" s="342"/>
      <c r="E117" s="342"/>
      <c r="F117" s="343"/>
      <c r="G117" s="344"/>
      <c r="H117" s="345"/>
      <c r="I117" s="346"/>
      <c r="J117" s="347" t="str">
        <f>IFERROR(IF(I117="","",VLOOKUP(I117,国・地域!A:C,2,FALSE)),"正しい番号を入力してください")</f>
        <v/>
      </c>
      <c r="K117" s="348" t="str">
        <f>IFERROR(IF(I117="","",VLOOKUP(I117,国・地域!A:C,3,FALSE)),"正しい番号を入力してください")</f>
        <v/>
      </c>
      <c r="L117" s="325"/>
      <c r="M117" s="349"/>
      <c r="N117" s="350"/>
      <c r="O117" s="350"/>
      <c r="P117" s="350"/>
      <c r="Q117" s="350"/>
      <c r="R117" s="350"/>
      <c r="S117" s="350"/>
      <c r="T117" s="350"/>
      <c r="U117" s="351"/>
      <c r="V117" s="352"/>
      <c r="W117" s="1061"/>
      <c r="X117" s="1062"/>
      <c r="Y117" s="1070"/>
      <c r="Z117" s="1071"/>
      <c r="AA117" s="1072"/>
      <c r="AB117" s="1073"/>
      <c r="AC117" s="1072"/>
      <c r="AD117" s="1071"/>
      <c r="AE117" s="1074"/>
      <c r="AF117" s="1073"/>
      <c r="AG117" s="1072"/>
      <c r="AH117" s="1071"/>
      <c r="AI117" s="1074"/>
      <c r="AJ117" s="1073"/>
      <c r="AK117" s="1072"/>
      <c r="AL117" s="1071"/>
      <c r="AM117" s="342"/>
      <c r="AN117" s="344"/>
      <c r="AO117" s="325"/>
      <c r="AP117" s="342"/>
      <c r="AQ117" s="344"/>
      <c r="AR117" s="353"/>
      <c r="AS117" s="354"/>
      <c r="AT117" s="342"/>
      <c r="AU117" s="344"/>
      <c r="AV117" s="353"/>
      <c r="AW117" s="355"/>
      <c r="AX117" s="94" t="str">
        <f t="shared" si="51"/>
        <v/>
      </c>
      <c r="AY117" s="94" t="str">
        <f t="shared" si="30"/>
        <v/>
      </c>
      <c r="AZ117" s="433"/>
      <c r="BA117" s="414">
        <f t="shared" si="31"/>
        <v>0</v>
      </c>
      <c r="BB117" s="414">
        <f t="shared" si="32"/>
        <v>0</v>
      </c>
      <c r="BC117" s="414">
        <f t="shared" si="33"/>
        <v>0</v>
      </c>
      <c r="BD117" s="414">
        <f t="shared" si="34"/>
        <v>0</v>
      </c>
      <c r="BE117" s="414">
        <f t="shared" si="35"/>
        <v>0</v>
      </c>
      <c r="BF117" s="414">
        <f t="shared" si="36"/>
        <v>0</v>
      </c>
      <c r="BG117" s="414">
        <f t="shared" si="37"/>
        <v>0</v>
      </c>
      <c r="BH117" s="414">
        <f t="shared" si="38"/>
        <v>0</v>
      </c>
      <c r="BI117" s="414">
        <f t="shared" si="39"/>
        <v>0</v>
      </c>
      <c r="BJ117" s="414">
        <f t="shared" si="40"/>
        <v>0</v>
      </c>
      <c r="BK117" s="414">
        <f t="shared" si="41"/>
        <v>0</v>
      </c>
      <c r="BL117" s="414">
        <f t="shared" si="42"/>
        <v>0</v>
      </c>
      <c r="BM117" s="414">
        <f t="shared" si="43"/>
        <v>0</v>
      </c>
      <c r="BN117" s="414"/>
      <c r="BO117" s="414">
        <f t="shared" si="44"/>
        <v>0</v>
      </c>
      <c r="BP117" s="414">
        <f t="shared" si="45"/>
        <v>0</v>
      </c>
      <c r="BQ117" s="414">
        <f t="shared" si="46"/>
        <v>0</v>
      </c>
      <c r="BR117" s="414">
        <f t="shared" si="47"/>
        <v>0</v>
      </c>
      <c r="BS117" s="414">
        <f t="shared" si="48"/>
        <v>0</v>
      </c>
      <c r="BT117" s="414">
        <f t="shared" si="49"/>
        <v>0</v>
      </c>
      <c r="BU117" s="414">
        <f t="shared" si="50"/>
        <v>0</v>
      </c>
      <c r="BV117" s="721"/>
      <c r="BW117" s="72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32"/>
      <c r="CL117" s="432"/>
      <c r="CM117" s="432"/>
      <c r="CN117" s="432"/>
      <c r="CO117" s="432"/>
      <c r="CP117" s="432"/>
      <c r="CQ117" s="320"/>
      <c r="CR117" s="320"/>
    </row>
    <row r="118" spans="1:96" s="37" customFormat="1" ht="37.5" customHeight="1" x14ac:dyDescent="0.2">
      <c r="A118" s="574" t="str">
        <f>IF(B118&lt;&gt;"",設定!$C$4,"")</f>
        <v/>
      </c>
      <c r="B118" s="215" t="str">
        <f t="shared" si="28"/>
        <v/>
      </c>
      <c r="C118" s="374">
        <f t="shared" si="29"/>
        <v>106</v>
      </c>
      <c r="D118" s="356"/>
      <c r="E118" s="356"/>
      <c r="F118" s="357"/>
      <c r="G118" s="358"/>
      <c r="H118" s="359"/>
      <c r="I118" s="360"/>
      <c r="J118" s="361" t="str">
        <f>IFERROR(IF(I118="","",VLOOKUP(I118,国・地域!A:C,2,FALSE)),"正しい番号を入力してください")</f>
        <v/>
      </c>
      <c r="K118" s="362" t="str">
        <f>IFERROR(IF(I118="","",VLOOKUP(I118,国・地域!A:C,3,FALSE)),"正しい番号を入力してください")</f>
        <v/>
      </c>
      <c r="L118" s="326"/>
      <c r="M118" s="363"/>
      <c r="N118" s="364"/>
      <c r="O118" s="364"/>
      <c r="P118" s="364"/>
      <c r="Q118" s="364"/>
      <c r="R118" s="364"/>
      <c r="S118" s="364"/>
      <c r="T118" s="364"/>
      <c r="U118" s="365"/>
      <c r="V118" s="366"/>
      <c r="W118" s="1063"/>
      <c r="X118" s="1064"/>
      <c r="Y118" s="1075"/>
      <c r="Z118" s="1076"/>
      <c r="AA118" s="1077"/>
      <c r="AB118" s="1078"/>
      <c r="AC118" s="1077"/>
      <c r="AD118" s="1076"/>
      <c r="AE118" s="1079"/>
      <c r="AF118" s="1078"/>
      <c r="AG118" s="1077"/>
      <c r="AH118" s="1076"/>
      <c r="AI118" s="1079"/>
      <c r="AJ118" s="1078"/>
      <c r="AK118" s="1077"/>
      <c r="AL118" s="1076"/>
      <c r="AM118" s="356"/>
      <c r="AN118" s="358"/>
      <c r="AO118" s="326"/>
      <c r="AP118" s="356"/>
      <c r="AQ118" s="358"/>
      <c r="AR118" s="367"/>
      <c r="AS118" s="368"/>
      <c r="AT118" s="356"/>
      <c r="AU118" s="358"/>
      <c r="AV118" s="367"/>
      <c r="AW118" s="369"/>
      <c r="AX118" s="94" t="str">
        <f t="shared" si="51"/>
        <v/>
      </c>
      <c r="AY118" s="94" t="str">
        <f t="shared" si="30"/>
        <v/>
      </c>
      <c r="AZ118" s="433"/>
      <c r="BA118" s="414">
        <f t="shared" si="31"/>
        <v>0</v>
      </c>
      <c r="BB118" s="414">
        <f t="shared" si="32"/>
        <v>0</v>
      </c>
      <c r="BC118" s="414">
        <f t="shared" si="33"/>
        <v>0</v>
      </c>
      <c r="BD118" s="414">
        <f t="shared" si="34"/>
        <v>0</v>
      </c>
      <c r="BE118" s="414">
        <f t="shared" si="35"/>
        <v>0</v>
      </c>
      <c r="BF118" s="414">
        <f t="shared" si="36"/>
        <v>0</v>
      </c>
      <c r="BG118" s="414">
        <f t="shared" si="37"/>
        <v>0</v>
      </c>
      <c r="BH118" s="414">
        <f t="shared" si="38"/>
        <v>0</v>
      </c>
      <c r="BI118" s="414">
        <f t="shared" si="39"/>
        <v>0</v>
      </c>
      <c r="BJ118" s="414">
        <f t="shared" si="40"/>
        <v>0</v>
      </c>
      <c r="BK118" s="414">
        <f t="shared" si="41"/>
        <v>0</v>
      </c>
      <c r="BL118" s="414">
        <f t="shared" si="42"/>
        <v>0</v>
      </c>
      <c r="BM118" s="414">
        <f t="shared" si="43"/>
        <v>0</v>
      </c>
      <c r="BN118" s="414"/>
      <c r="BO118" s="414">
        <f t="shared" si="44"/>
        <v>0</v>
      </c>
      <c r="BP118" s="414">
        <f t="shared" si="45"/>
        <v>0</v>
      </c>
      <c r="BQ118" s="414">
        <f t="shared" si="46"/>
        <v>0</v>
      </c>
      <c r="BR118" s="414">
        <f t="shared" si="47"/>
        <v>0</v>
      </c>
      <c r="BS118" s="414">
        <f t="shared" si="48"/>
        <v>0</v>
      </c>
      <c r="BT118" s="414">
        <f t="shared" si="49"/>
        <v>0</v>
      </c>
      <c r="BU118" s="414">
        <f t="shared" si="50"/>
        <v>0</v>
      </c>
      <c r="BV118" s="721"/>
      <c r="BW118" s="72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32"/>
      <c r="CL118" s="432"/>
      <c r="CM118" s="432"/>
      <c r="CN118" s="432"/>
      <c r="CO118" s="432"/>
      <c r="CP118" s="432"/>
      <c r="CQ118" s="320"/>
      <c r="CR118" s="320"/>
    </row>
    <row r="119" spans="1:96" s="37" customFormat="1" ht="37.5" customHeight="1" x14ac:dyDescent="0.2">
      <c r="A119" s="575" t="str">
        <f>IF(B119&lt;&gt;"",設定!$C$4,"")</f>
        <v/>
      </c>
      <c r="B119" s="567" t="str">
        <f t="shared" si="28"/>
        <v/>
      </c>
      <c r="C119" s="322">
        <f t="shared" si="29"/>
        <v>107</v>
      </c>
      <c r="D119" s="328"/>
      <c r="E119" s="328"/>
      <c r="F119" s="329"/>
      <c r="G119" s="330"/>
      <c r="H119" s="331"/>
      <c r="I119" s="332"/>
      <c r="J119" s="333" t="str">
        <f>IFERROR(IF(I119="","",VLOOKUP(I119,国・地域!A:C,2,FALSE)),"正しい番号を入力してください")</f>
        <v/>
      </c>
      <c r="K119" s="334" t="str">
        <f>IFERROR(IF(I119="","",VLOOKUP(I119,国・地域!A:C,3,FALSE)),"正しい番号を入力してください")</f>
        <v/>
      </c>
      <c r="L119" s="327"/>
      <c r="M119" s="335"/>
      <c r="N119" s="336"/>
      <c r="O119" s="336"/>
      <c r="P119" s="336"/>
      <c r="Q119" s="336"/>
      <c r="R119" s="336"/>
      <c r="S119" s="336"/>
      <c r="T119" s="336"/>
      <c r="U119" s="337"/>
      <c r="V119" s="338"/>
      <c r="W119" s="1059"/>
      <c r="X119" s="1060"/>
      <c r="Y119" s="1065"/>
      <c r="Z119" s="1066"/>
      <c r="AA119" s="1067"/>
      <c r="AB119" s="1068"/>
      <c r="AC119" s="1067"/>
      <c r="AD119" s="1066"/>
      <c r="AE119" s="1069"/>
      <c r="AF119" s="1068"/>
      <c r="AG119" s="1067"/>
      <c r="AH119" s="1066"/>
      <c r="AI119" s="1069"/>
      <c r="AJ119" s="1068"/>
      <c r="AK119" s="1067"/>
      <c r="AL119" s="1066"/>
      <c r="AM119" s="328"/>
      <c r="AN119" s="330"/>
      <c r="AO119" s="327"/>
      <c r="AP119" s="328"/>
      <c r="AQ119" s="330"/>
      <c r="AR119" s="339"/>
      <c r="AS119" s="340"/>
      <c r="AT119" s="328"/>
      <c r="AU119" s="330"/>
      <c r="AV119" s="339"/>
      <c r="AW119" s="341"/>
      <c r="AX119" s="94" t="str">
        <f t="shared" si="51"/>
        <v/>
      </c>
      <c r="AY119" s="94" t="str">
        <f t="shared" si="30"/>
        <v/>
      </c>
      <c r="AZ119" s="433"/>
      <c r="BA119" s="414">
        <f t="shared" si="31"/>
        <v>0</v>
      </c>
      <c r="BB119" s="414">
        <f t="shared" si="32"/>
        <v>0</v>
      </c>
      <c r="BC119" s="414">
        <f t="shared" si="33"/>
        <v>0</v>
      </c>
      <c r="BD119" s="414">
        <f t="shared" si="34"/>
        <v>0</v>
      </c>
      <c r="BE119" s="414">
        <f t="shared" si="35"/>
        <v>0</v>
      </c>
      <c r="BF119" s="414">
        <f t="shared" si="36"/>
        <v>0</v>
      </c>
      <c r="BG119" s="414">
        <f t="shared" si="37"/>
        <v>0</v>
      </c>
      <c r="BH119" s="414">
        <f t="shared" si="38"/>
        <v>0</v>
      </c>
      <c r="BI119" s="414">
        <f t="shared" si="39"/>
        <v>0</v>
      </c>
      <c r="BJ119" s="414">
        <f t="shared" si="40"/>
        <v>0</v>
      </c>
      <c r="BK119" s="414">
        <f t="shared" si="41"/>
        <v>0</v>
      </c>
      <c r="BL119" s="414">
        <f t="shared" si="42"/>
        <v>0</v>
      </c>
      <c r="BM119" s="414">
        <f t="shared" si="43"/>
        <v>0</v>
      </c>
      <c r="BN119" s="414"/>
      <c r="BO119" s="414">
        <f t="shared" si="44"/>
        <v>0</v>
      </c>
      <c r="BP119" s="414">
        <f t="shared" si="45"/>
        <v>0</v>
      </c>
      <c r="BQ119" s="414">
        <f t="shared" si="46"/>
        <v>0</v>
      </c>
      <c r="BR119" s="414">
        <f t="shared" si="47"/>
        <v>0</v>
      </c>
      <c r="BS119" s="414">
        <f t="shared" si="48"/>
        <v>0</v>
      </c>
      <c r="BT119" s="414">
        <f t="shared" si="49"/>
        <v>0</v>
      </c>
      <c r="BU119" s="414">
        <f t="shared" si="50"/>
        <v>0</v>
      </c>
      <c r="BV119" s="721"/>
      <c r="BW119" s="72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32"/>
      <c r="CL119" s="432"/>
      <c r="CM119" s="432"/>
      <c r="CN119" s="432"/>
      <c r="CO119" s="432"/>
      <c r="CP119" s="432"/>
      <c r="CQ119" s="320"/>
      <c r="CR119" s="320"/>
    </row>
    <row r="120" spans="1:96" s="37" customFormat="1" ht="37.5" customHeight="1" x14ac:dyDescent="0.2">
      <c r="A120" s="533" t="str">
        <f>IF(B120&lt;&gt;"",設定!$C$4,"")</f>
        <v/>
      </c>
      <c r="B120" s="214" t="str">
        <f t="shared" si="28"/>
        <v/>
      </c>
      <c r="C120" s="373">
        <f t="shared" si="29"/>
        <v>108</v>
      </c>
      <c r="D120" s="342"/>
      <c r="E120" s="342"/>
      <c r="F120" s="343"/>
      <c r="G120" s="344"/>
      <c r="H120" s="345"/>
      <c r="I120" s="346"/>
      <c r="J120" s="347" t="str">
        <f>IFERROR(IF(I120="","",VLOOKUP(I120,国・地域!A:C,2,FALSE)),"正しい番号を入力してください")</f>
        <v/>
      </c>
      <c r="K120" s="348" t="str">
        <f>IFERROR(IF(I120="","",VLOOKUP(I120,国・地域!A:C,3,FALSE)),"正しい番号を入力してください")</f>
        <v/>
      </c>
      <c r="L120" s="325"/>
      <c r="M120" s="349"/>
      <c r="N120" s="350"/>
      <c r="O120" s="350"/>
      <c r="P120" s="350"/>
      <c r="Q120" s="350"/>
      <c r="R120" s="350"/>
      <c r="S120" s="350"/>
      <c r="T120" s="350"/>
      <c r="U120" s="351"/>
      <c r="V120" s="352"/>
      <c r="W120" s="1061"/>
      <c r="X120" s="1062"/>
      <c r="Y120" s="1070"/>
      <c r="Z120" s="1071"/>
      <c r="AA120" s="1072"/>
      <c r="AB120" s="1073"/>
      <c r="AC120" s="1072"/>
      <c r="AD120" s="1071"/>
      <c r="AE120" s="1074"/>
      <c r="AF120" s="1073"/>
      <c r="AG120" s="1072"/>
      <c r="AH120" s="1071"/>
      <c r="AI120" s="1074"/>
      <c r="AJ120" s="1073"/>
      <c r="AK120" s="1072"/>
      <c r="AL120" s="1071"/>
      <c r="AM120" s="342"/>
      <c r="AN120" s="344"/>
      <c r="AO120" s="325"/>
      <c r="AP120" s="342"/>
      <c r="AQ120" s="344"/>
      <c r="AR120" s="353"/>
      <c r="AS120" s="354"/>
      <c r="AT120" s="342"/>
      <c r="AU120" s="344"/>
      <c r="AV120" s="353"/>
      <c r="AW120" s="355"/>
      <c r="AX120" s="94" t="str">
        <f t="shared" si="51"/>
        <v/>
      </c>
      <c r="AY120" s="94" t="str">
        <f t="shared" si="30"/>
        <v/>
      </c>
      <c r="AZ120" s="433"/>
      <c r="BA120" s="414">
        <f t="shared" si="31"/>
        <v>0</v>
      </c>
      <c r="BB120" s="414">
        <f t="shared" si="32"/>
        <v>0</v>
      </c>
      <c r="BC120" s="414">
        <f t="shared" si="33"/>
        <v>0</v>
      </c>
      <c r="BD120" s="414">
        <f t="shared" si="34"/>
        <v>0</v>
      </c>
      <c r="BE120" s="414">
        <f t="shared" si="35"/>
        <v>0</v>
      </c>
      <c r="BF120" s="414">
        <f t="shared" si="36"/>
        <v>0</v>
      </c>
      <c r="BG120" s="414">
        <f t="shared" si="37"/>
        <v>0</v>
      </c>
      <c r="BH120" s="414">
        <f t="shared" si="38"/>
        <v>0</v>
      </c>
      <c r="BI120" s="414">
        <f t="shared" si="39"/>
        <v>0</v>
      </c>
      <c r="BJ120" s="414">
        <f t="shared" si="40"/>
        <v>0</v>
      </c>
      <c r="BK120" s="414">
        <f t="shared" si="41"/>
        <v>0</v>
      </c>
      <c r="BL120" s="414">
        <f t="shared" si="42"/>
        <v>0</v>
      </c>
      <c r="BM120" s="414">
        <f t="shared" si="43"/>
        <v>0</v>
      </c>
      <c r="BN120" s="414"/>
      <c r="BO120" s="414">
        <f t="shared" si="44"/>
        <v>0</v>
      </c>
      <c r="BP120" s="414">
        <f t="shared" si="45"/>
        <v>0</v>
      </c>
      <c r="BQ120" s="414">
        <f t="shared" si="46"/>
        <v>0</v>
      </c>
      <c r="BR120" s="414">
        <f t="shared" si="47"/>
        <v>0</v>
      </c>
      <c r="BS120" s="414">
        <f t="shared" si="48"/>
        <v>0</v>
      </c>
      <c r="BT120" s="414">
        <f t="shared" si="49"/>
        <v>0</v>
      </c>
      <c r="BU120" s="414">
        <f t="shared" si="50"/>
        <v>0</v>
      </c>
      <c r="BV120" s="721"/>
      <c r="BW120" s="72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32"/>
      <c r="CL120" s="432"/>
      <c r="CM120" s="432"/>
      <c r="CN120" s="432"/>
      <c r="CO120" s="432"/>
      <c r="CP120" s="432"/>
      <c r="CQ120" s="320"/>
      <c r="CR120" s="320"/>
    </row>
    <row r="121" spans="1:96" s="37" customFormat="1" ht="37.5" customHeight="1" x14ac:dyDescent="0.2">
      <c r="A121" s="533" t="str">
        <f>IF(B121&lt;&gt;"",設定!$C$4,"")</f>
        <v/>
      </c>
      <c r="B121" s="214" t="str">
        <f t="shared" si="28"/>
        <v/>
      </c>
      <c r="C121" s="373">
        <f t="shared" si="29"/>
        <v>109</v>
      </c>
      <c r="D121" s="342"/>
      <c r="E121" s="342"/>
      <c r="F121" s="343"/>
      <c r="G121" s="344"/>
      <c r="H121" s="345"/>
      <c r="I121" s="346"/>
      <c r="J121" s="347" t="str">
        <f>IFERROR(IF(I121="","",VLOOKUP(I121,国・地域!A:C,2,FALSE)),"正しい番号を入力してください")</f>
        <v/>
      </c>
      <c r="K121" s="348" t="str">
        <f>IFERROR(IF(I121="","",VLOOKUP(I121,国・地域!A:C,3,FALSE)),"正しい番号を入力してください")</f>
        <v/>
      </c>
      <c r="L121" s="325"/>
      <c r="M121" s="349"/>
      <c r="N121" s="350"/>
      <c r="O121" s="350"/>
      <c r="P121" s="350"/>
      <c r="Q121" s="350"/>
      <c r="R121" s="350"/>
      <c r="S121" s="350"/>
      <c r="T121" s="350"/>
      <c r="U121" s="351"/>
      <c r="V121" s="352"/>
      <c r="W121" s="1061"/>
      <c r="X121" s="1062"/>
      <c r="Y121" s="1070"/>
      <c r="Z121" s="1071"/>
      <c r="AA121" s="1072"/>
      <c r="AB121" s="1073"/>
      <c r="AC121" s="1072"/>
      <c r="AD121" s="1071"/>
      <c r="AE121" s="1074"/>
      <c r="AF121" s="1073"/>
      <c r="AG121" s="1072"/>
      <c r="AH121" s="1071"/>
      <c r="AI121" s="1074"/>
      <c r="AJ121" s="1073"/>
      <c r="AK121" s="1072"/>
      <c r="AL121" s="1071"/>
      <c r="AM121" s="342"/>
      <c r="AN121" s="344"/>
      <c r="AO121" s="325"/>
      <c r="AP121" s="342"/>
      <c r="AQ121" s="344"/>
      <c r="AR121" s="353"/>
      <c r="AS121" s="354"/>
      <c r="AT121" s="342"/>
      <c r="AU121" s="344"/>
      <c r="AV121" s="353"/>
      <c r="AW121" s="355"/>
      <c r="AX121" s="94" t="str">
        <f t="shared" si="51"/>
        <v/>
      </c>
      <c r="AY121" s="94" t="str">
        <f t="shared" si="30"/>
        <v/>
      </c>
      <c r="AZ121" s="433"/>
      <c r="BA121" s="414">
        <f t="shared" si="31"/>
        <v>0</v>
      </c>
      <c r="BB121" s="414">
        <f t="shared" si="32"/>
        <v>0</v>
      </c>
      <c r="BC121" s="414">
        <f t="shared" si="33"/>
        <v>0</v>
      </c>
      <c r="BD121" s="414">
        <f t="shared" si="34"/>
        <v>0</v>
      </c>
      <c r="BE121" s="414">
        <f t="shared" si="35"/>
        <v>0</v>
      </c>
      <c r="BF121" s="414">
        <f t="shared" si="36"/>
        <v>0</v>
      </c>
      <c r="BG121" s="414">
        <f t="shared" si="37"/>
        <v>0</v>
      </c>
      <c r="BH121" s="414">
        <f t="shared" si="38"/>
        <v>0</v>
      </c>
      <c r="BI121" s="414">
        <f t="shared" si="39"/>
        <v>0</v>
      </c>
      <c r="BJ121" s="414">
        <f t="shared" si="40"/>
        <v>0</v>
      </c>
      <c r="BK121" s="414">
        <f t="shared" si="41"/>
        <v>0</v>
      </c>
      <c r="BL121" s="414">
        <f t="shared" si="42"/>
        <v>0</v>
      </c>
      <c r="BM121" s="414">
        <f t="shared" si="43"/>
        <v>0</v>
      </c>
      <c r="BN121" s="414"/>
      <c r="BO121" s="414">
        <f t="shared" si="44"/>
        <v>0</v>
      </c>
      <c r="BP121" s="414">
        <f t="shared" si="45"/>
        <v>0</v>
      </c>
      <c r="BQ121" s="414">
        <f t="shared" si="46"/>
        <v>0</v>
      </c>
      <c r="BR121" s="414">
        <f t="shared" si="47"/>
        <v>0</v>
      </c>
      <c r="BS121" s="414">
        <f t="shared" si="48"/>
        <v>0</v>
      </c>
      <c r="BT121" s="414">
        <f t="shared" si="49"/>
        <v>0</v>
      </c>
      <c r="BU121" s="414">
        <f t="shared" si="50"/>
        <v>0</v>
      </c>
      <c r="BV121" s="721"/>
      <c r="BW121" s="72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32"/>
      <c r="CL121" s="432"/>
      <c r="CM121" s="432"/>
      <c r="CN121" s="432"/>
      <c r="CO121" s="432"/>
      <c r="CP121" s="432"/>
      <c r="CQ121" s="320"/>
      <c r="CR121" s="320"/>
    </row>
    <row r="122" spans="1:96" s="37" customFormat="1" ht="37.5" customHeight="1" x14ac:dyDescent="0.2">
      <c r="A122" s="533" t="str">
        <f>IF(B122&lt;&gt;"",設定!$C$4,"")</f>
        <v/>
      </c>
      <c r="B122" s="214" t="str">
        <f t="shared" si="28"/>
        <v/>
      </c>
      <c r="C122" s="373">
        <f t="shared" si="29"/>
        <v>110</v>
      </c>
      <c r="D122" s="342"/>
      <c r="E122" s="342"/>
      <c r="F122" s="343"/>
      <c r="G122" s="344"/>
      <c r="H122" s="345"/>
      <c r="I122" s="346"/>
      <c r="J122" s="347" t="str">
        <f>IFERROR(IF(I122="","",VLOOKUP(I122,国・地域!A:C,2,FALSE)),"正しい番号を入力してください")</f>
        <v/>
      </c>
      <c r="K122" s="348" t="str">
        <f>IFERROR(IF(I122="","",VLOOKUP(I122,国・地域!A:C,3,FALSE)),"正しい番号を入力してください")</f>
        <v/>
      </c>
      <c r="L122" s="325"/>
      <c r="M122" s="349"/>
      <c r="N122" s="350"/>
      <c r="O122" s="350"/>
      <c r="P122" s="350"/>
      <c r="Q122" s="350"/>
      <c r="R122" s="350"/>
      <c r="S122" s="350"/>
      <c r="T122" s="350"/>
      <c r="U122" s="351"/>
      <c r="V122" s="352"/>
      <c r="W122" s="1061"/>
      <c r="X122" s="1062"/>
      <c r="Y122" s="1070"/>
      <c r="Z122" s="1071"/>
      <c r="AA122" s="1072"/>
      <c r="AB122" s="1073"/>
      <c r="AC122" s="1072"/>
      <c r="AD122" s="1071"/>
      <c r="AE122" s="1074"/>
      <c r="AF122" s="1073"/>
      <c r="AG122" s="1072"/>
      <c r="AH122" s="1071"/>
      <c r="AI122" s="1074"/>
      <c r="AJ122" s="1073"/>
      <c r="AK122" s="1072"/>
      <c r="AL122" s="1071"/>
      <c r="AM122" s="342"/>
      <c r="AN122" s="344"/>
      <c r="AO122" s="325"/>
      <c r="AP122" s="342"/>
      <c r="AQ122" s="344"/>
      <c r="AR122" s="353"/>
      <c r="AS122" s="354"/>
      <c r="AT122" s="342"/>
      <c r="AU122" s="344"/>
      <c r="AV122" s="353"/>
      <c r="AW122" s="355"/>
      <c r="AX122" s="94" t="str">
        <f t="shared" si="51"/>
        <v/>
      </c>
      <c r="AY122" s="94" t="str">
        <f t="shared" si="30"/>
        <v/>
      </c>
      <c r="AZ122" s="433"/>
      <c r="BA122" s="414">
        <f t="shared" si="31"/>
        <v>0</v>
      </c>
      <c r="BB122" s="414">
        <f t="shared" si="32"/>
        <v>0</v>
      </c>
      <c r="BC122" s="414">
        <f t="shared" si="33"/>
        <v>0</v>
      </c>
      <c r="BD122" s="414">
        <f t="shared" si="34"/>
        <v>0</v>
      </c>
      <c r="BE122" s="414">
        <f t="shared" si="35"/>
        <v>0</v>
      </c>
      <c r="BF122" s="414">
        <f t="shared" si="36"/>
        <v>0</v>
      </c>
      <c r="BG122" s="414">
        <f t="shared" si="37"/>
        <v>0</v>
      </c>
      <c r="BH122" s="414">
        <f t="shared" si="38"/>
        <v>0</v>
      </c>
      <c r="BI122" s="414">
        <f t="shared" si="39"/>
        <v>0</v>
      </c>
      <c r="BJ122" s="414">
        <f t="shared" si="40"/>
        <v>0</v>
      </c>
      <c r="BK122" s="414">
        <f t="shared" si="41"/>
        <v>0</v>
      </c>
      <c r="BL122" s="414">
        <f t="shared" si="42"/>
        <v>0</v>
      </c>
      <c r="BM122" s="414">
        <f t="shared" si="43"/>
        <v>0</v>
      </c>
      <c r="BN122" s="414"/>
      <c r="BO122" s="414">
        <f t="shared" si="44"/>
        <v>0</v>
      </c>
      <c r="BP122" s="414">
        <f t="shared" si="45"/>
        <v>0</v>
      </c>
      <c r="BQ122" s="414">
        <f t="shared" si="46"/>
        <v>0</v>
      </c>
      <c r="BR122" s="414">
        <f t="shared" si="47"/>
        <v>0</v>
      </c>
      <c r="BS122" s="414">
        <f t="shared" si="48"/>
        <v>0</v>
      </c>
      <c r="BT122" s="414">
        <f t="shared" si="49"/>
        <v>0</v>
      </c>
      <c r="BU122" s="414">
        <f t="shared" si="50"/>
        <v>0</v>
      </c>
      <c r="BV122" s="721"/>
      <c r="BW122" s="72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32"/>
      <c r="CL122" s="432"/>
      <c r="CM122" s="432"/>
      <c r="CN122" s="432"/>
      <c r="CO122" s="432"/>
      <c r="CP122" s="432"/>
      <c r="CQ122" s="320"/>
      <c r="CR122" s="320"/>
    </row>
    <row r="123" spans="1:96" s="37" customFormat="1" ht="37.5" customHeight="1" x14ac:dyDescent="0.2">
      <c r="A123" s="574" t="str">
        <f>IF(B123&lt;&gt;"",設定!$C$4,"")</f>
        <v/>
      </c>
      <c r="B123" s="215" t="str">
        <f t="shared" si="28"/>
        <v/>
      </c>
      <c r="C123" s="374">
        <f t="shared" si="29"/>
        <v>111</v>
      </c>
      <c r="D123" s="356"/>
      <c r="E123" s="356"/>
      <c r="F123" s="357"/>
      <c r="G123" s="358"/>
      <c r="H123" s="359"/>
      <c r="I123" s="360"/>
      <c r="J123" s="361" t="str">
        <f>IFERROR(IF(I123="","",VLOOKUP(I123,国・地域!A:C,2,FALSE)),"正しい番号を入力してください")</f>
        <v/>
      </c>
      <c r="K123" s="362" t="str">
        <f>IFERROR(IF(I123="","",VLOOKUP(I123,国・地域!A:C,3,FALSE)),"正しい番号を入力してください")</f>
        <v/>
      </c>
      <c r="L123" s="326"/>
      <c r="M123" s="363"/>
      <c r="N123" s="364"/>
      <c r="O123" s="364"/>
      <c r="P123" s="364"/>
      <c r="Q123" s="364"/>
      <c r="R123" s="364"/>
      <c r="S123" s="364"/>
      <c r="T123" s="364"/>
      <c r="U123" s="365"/>
      <c r="V123" s="366"/>
      <c r="W123" s="1063"/>
      <c r="X123" s="1064"/>
      <c r="Y123" s="1075"/>
      <c r="Z123" s="1076"/>
      <c r="AA123" s="1077"/>
      <c r="AB123" s="1078"/>
      <c r="AC123" s="1077"/>
      <c r="AD123" s="1076"/>
      <c r="AE123" s="1079"/>
      <c r="AF123" s="1078"/>
      <c r="AG123" s="1077"/>
      <c r="AH123" s="1076"/>
      <c r="AI123" s="1079"/>
      <c r="AJ123" s="1078"/>
      <c r="AK123" s="1077"/>
      <c r="AL123" s="1076"/>
      <c r="AM123" s="356"/>
      <c r="AN123" s="358"/>
      <c r="AO123" s="326"/>
      <c r="AP123" s="356"/>
      <c r="AQ123" s="358"/>
      <c r="AR123" s="367"/>
      <c r="AS123" s="368"/>
      <c r="AT123" s="356"/>
      <c r="AU123" s="358"/>
      <c r="AV123" s="367"/>
      <c r="AW123" s="369"/>
      <c r="AX123" s="94" t="str">
        <f t="shared" si="51"/>
        <v/>
      </c>
      <c r="AY123" s="94" t="str">
        <f t="shared" si="30"/>
        <v/>
      </c>
      <c r="AZ123" s="433"/>
      <c r="BA123" s="414">
        <f t="shared" si="31"/>
        <v>0</v>
      </c>
      <c r="BB123" s="414">
        <f t="shared" si="32"/>
        <v>0</v>
      </c>
      <c r="BC123" s="414">
        <f t="shared" si="33"/>
        <v>0</v>
      </c>
      <c r="BD123" s="414">
        <f t="shared" si="34"/>
        <v>0</v>
      </c>
      <c r="BE123" s="414">
        <f t="shared" si="35"/>
        <v>0</v>
      </c>
      <c r="BF123" s="414">
        <f t="shared" si="36"/>
        <v>0</v>
      </c>
      <c r="BG123" s="414">
        <f t="shared" si="37"/>
        <v>0</v>
      </c>
      <c r="BH123" s="414">
        <f t="shared" si="38"/>
        <v>0</v>
      </c>
      <c r="BI123" s="414">
        <f t="shared" si="39"/>
        <v>0</v>
      </c>
      <c r="BJ123" s="414">
        <f t="shared" si="40"/>
        <v>0</v>
      </c>
      <c r="BK123" s="414">
        <f t="shared" si="41"/>
        <v>0</v>
      </c>
      <c r="BL123" s="414">
        <f t="shared" si="42"/>
        <v>0</v>
      </c>
      <c r="BM123" s="414">
        <f t="shared" si="43"/>
        <v>0</v>
      </c>
      <c r="BN123" s="414"/>
      <c r="BO123" s="414">
        <f t="shared" si="44"/>
        <v>0</v>
      </c>
      <c r="BP123" s="414">
        <f t="shared" si="45"/>
        <v>0</v>
      </c>
      <c r="BQ123" s="414">
        <f t="shared" si="46"/>
        <v>0</v>
      </c>
      <c r="BR123" s="414">
        <f t="shared" si="47"/>
        <v>0</v>
      </c>
      <c r="BS123" s="414">
        <f t="shared" si="48"/>
        <v>0</v>
      </c>
      <c r="BT123" s="414">
        <f t="shared" si="49"/>
        <v>0</v>
      </c>
      <c r="BU123" s="414">
        <f t="shared" si="50"/>
        <v>0</v>
      </c>
      <c r="BV123" s="721"/>
      <c r="BW123" s="72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32"/>
      <c r="CL123" s="432"/>
      <c r="CM123" s="432"/>
      <c r="CN123" s="432"/>
      <c r="CO123" s="432"/>
      <c r="CP123" s="432"/>
      <c r="CQ123" s="320"/>
      <c r="CR123" s="320"/>
    </row>
    <row r="124" spans="1:96" s="37" customFormat="1" ht="37.5" customHeight="1" x14ac:dyDescent="0.2">
      <c r="A124" s="575" t="str">
        <f>IF(B124&lt;&gt;"",設定!$C$4,"")</f>
        <v/>
      </c>
      <c r="B124" s="567" t="str">
        <f t="shared" si="28"/>
        <v/>
      </c>
      <c r="C124" s="322">
        <f t="shared" si="29"/>
        <v>112</v>
      </c>
      <c r="D124" s="328"/>
      <c r="E124" s="328"/>
      <c r="F124" s="329"/>
      <c r="G124" s="330"/>
      <c r="H124" s="331"/>
      <c r="I124" s="332"/>
      <c r="J124" s="333" t="str">
        <f>IFERROR(IF(I124="","",VLOOKUP(I124,国・地域!A:C,2,FALSE)),"正しい番号を入力してください")</f>
        <v/>
      </c>
      <c r="K124" s="334" t="str">
        <f>IFERROR(IF(I124="","",VLOOKUP(I124,国・地域!A:C,3,FALSE)),"正しい番号を入力してください")</f>
        <v/>
      </c>
      <c r="L124" s="327"/>
      <c r="M124" s="335"/>
      <c r="N124" s="336"/>
      <c r="O124" s="336"/>
      <c r="P124" s="336"/>
      <c r="Q124" s="336"/>
      <c r="R124" s="336"/>
      <c r="S124" s="336"/>
      <c r="T124" s="336"/>
      <c r="U124" s="337"/>
      <c r="V124" s="338"/>
      <c r="W124" s="1059"/>
      <c r="X124" s="1060"/>
      <c r="Y124" s="1065"/>
      <c r="Z124" s="1066"/>
      <c r="AA124" s="1067"/>
      <c r="AB124" s="1068"/>
      <c r="AC124" s="1067"/>
      <c r="AD124" s="1066"/>
      <c r="AE124" s="1069"/>
      <c r="AF124" s="1068"/>
      <c r="AG124" s="1067"/>
      <c r="AH124" s="1066"/>
      <c r="AI124" s="1069"/>
      <c r="AJ124" s="1068"/>
      <c r="AK124" s="1067"/>
      <c r="AL124" s="1066"/>
      <c r="AM124" s="328"/>
      <c r="AN124" s="330"/>
      <c r="AO124" s="327"/>
      <c r="AP124" s="328"/>
      <c r="AQ124" s="330"/>
      <c r="AR124" s="339"/>
      <c r="AS124" s="340"/>
      <c r="AT124" s="328"/>
      <c r="AU124" s="330"/>
      <c r="AV124" s="339"/>
      <c r="AW124" s="341"/>
      <c r="AX124" s="94" t="str">
        <f t="shared" si="51"/>
        <v/>
      </c>
      <c r="AY124" s="94" t="str">
        <f t="shared" si="30"/>
        <v/>
      </c>
      <c r="AZ124" s="433"/>
      <c r="BA124" s="414">
        <f t="shared" si="31"/>
        <v>0</v>
      </c>
      <c r="BB124" s="414">
        <f t="shared" si="32"/>
        <v>0</v>
      </c>
      <c r="BC124" s="414">
        <f t="shared" si="33"/>
        <v>0</v>
      </c>
      <c r="BD124" s="414">
        <f t="shared" si="34"/>
        <v>0</v>
      </c>
      <c r="BE124" s="414">
        <f t="shared" si="35"/>
        <v>0</v>
      </c>
      <c r="BF124" s="414">
        <f t="shared" si="36"/>
        <v>0</v>
      </c>
      <c r="BG124" s="414">
        <f t="shared" si="37"/>
        <v>0</v>
      </c>
      <c r="BH124" s="414">
        <f t="shared" si="38"/>
        <v>0</v>
      </c>
      <c r="BI124" s="414">
        <f t="shared" si="39"/>
        <v>0</v>
      </c>
      <c r="BJ124" s="414">
        <f t="shared" si="40"/>
        <v>0</v>
      </c>
      <c r="BK124" s="414">
        <f t="shared" si="41"/>
        <v>0</v>
      </c>
      <c r="BL124" s="414">
        <f t="shared" si="42"/>
        <v>0</v>
      </c>
      <c r="BM124" s="414">
        <f t="shared" si="43"/>
        <v>0</v>
      </c>
      <c r="BN124" s="414"/>
      <c r="BO124" s="414">
        <f t="shared" si="44"/>
        <v>0</v>
      </c>
      <c r="BP124" s="414">
        <f t="shared" si="45"/>
        <v>0</v>
      </c>
      <c r="BQ124" s="414">
        <f t="shared" si="46"/>
        <v>0</v>
      </c>
      <c r="BR124" s="414">
        <f t="shared" si="47"/>
        <v>0</v>
      </c>
      <c r="BS124" s="414">
        <f t="shared" si="48"/>
        <v>0</v>
      </c>
      <c r="BT124" s="414">
        <f t="shared" si="49"/>
        <v>0</v>
      </c>
      <c r="BU124" s="414">
        <f t="shared" si="50"/>
        <v>0</v>
      </c>
      <c r="BV124" s="721"/>
      <c r="BW124" s="72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32"/>
      <c r="CL124" s="432"/>
      <c r="CM124" s="432"/>
      <c r="CN124" s="432"/>
      <c r="CO124" s="432"/>
      <c r="CP124" s="432"/>
      <c r="CQ124" s="320"/>
      <c r="CR124" s="320"/>
    </row>
    <row r="125" spans="1:96" s="37" customFormat="1" ht="37.5" customHeight="1" x14ac:dyDescent="0.2">
      <c r="A125" s="533" t="str">
        <f>IF(B125&lt;&gt;"",設定!$C$4,"")</f>
        <v/>
      </c>
      <c r="B125" s="214" t="str">
        <f t="shared" si="28"/>
        <v/>
      </c>
      <c r="C125" s="373">
        <f t="shared" si="29"/>
        <v>113</v>
      </c>
      <c r="D125" s="342"/>
      <c r="E125" s="342"/>
      <c r="F125" s="343"/>
      <c r="G125" s="344"/>
      <c r="H125" s="345"/>
      <c r="I125" s="346"/>
      <c r="J125" s="347" t="str">
        <f>IFERROR(IF(I125="","",VLOOKUP(I125,国・地域!A:C,2,FALSE)),"正しい番号を入力してください")</f>
        <v/>
      </c>
      <c r="K125" s="348" t="str">
        <f>IFERROR(IF(I125="","",VLOOKUP(I125,国・地域!A:C,3,FALSE)),"正しい番号を入力してください")</f>
        <v/>
      </c>
      <c r="L125" s="325"/>
      <c r="M125" s="349"/>
      <c r="N125" s="350"/>
      <c r="O125" s="350"/>
      <c r="P125" s="350"/>
      <c r="Q125" s="350"/>
      <c r="R125" s="350"/>
      <c r="S125" s="350"/>
      <c r="T125" s="350"/>
      <c r="U125" s="351"/>
      <c r="V125" s="352"/>
      <c r="W125" s="1061"/>
      <c r="X125" s="1062"/>
      <c r="Y125" s="1070"/>
      <c r="Z125" s="1071"/>
      <c r="AA125" s="1072"/>
      <c r="AB125" s="1073"/>
      <c r="AC125" s="1072"/>
      <c r="AD125" s="1071"/>
      <c r="AE125" s="1074"/>
      <c r="AF125" s="1073"/>
      <c r="AG125" s="1072"/>
      <c r="AH125" s="1071"/>
      <c r="AI125" s="1074"/>
      <c r="AJ125" s="1073"/>
      <c r="AK125" s="1072"/>
      <c r="AL125" s="1071"/>
      <c r="AM125" s="342"/>
      <c r="AN125" s="344"/>
      <c r="AO125" s="325"/>
      <c r="AP125" s="342"/>
      <c r="AQ125" s="344"/>
      <c r="AR125" s="353"/>
      <c r="AS125" s="354"/>
      <c r="AT125" s="342"/>
      <c r="AU125" s="344"/>
      <c r="AV125" s="353"/>
      <c r="AW125" s="355"/>
      <c r="AX125" s="94" t="str">
        <f t="shared" si="51"/>
        <v/>
      </c>
      <c r="AY125" s="94" t="str">
        <f t="shared" si="30"/>
        <v/>
      </c>
      <c r="AZ125" s="433"/>
      <c r="BA125" s="414">
        <f t="shared" si="31"/>
        <v>0</v>
      </c>
      <c r="BB125" s="414">
        <f t="shared" si="32"/>
        <v>0</v>
      </c>
      <c r="BC125" s="414">
        <f t="shared" si="33"/>
        <v>0</v>
      </c>
      <c r="BD125" s="414">
        <f t="shared" si="34"/>
        <v>0</v>
      </c>
      <c r="BE125" s="414">
        <f t="shared" si="35"/>
        <v>0</v>
      </c>
      <c r="BF125" s="414">
        <f t="shared" si="36"/>
        <v>0</v>
      </c>
      <c r="BG125" s="414">
        <f t="shared" si="37"/>
        <v>0</v>
      </c>
      <c r="BH125" s="414">
        <f t="shared" si="38"/>
        <v>0</v>
      </c>
      <c r="BI125" s="414">
        <f t="shared" si="39"/>
        <v>0</v>
      </c>
      <c r="BJ125" s="414">
        <f t="shared" si="40"/>
        <v>0</v>
      </c>
      <c r="BK125" s="414">
        <f t="shared" si="41"/>
        <v>0</v>
      </c>
      <c r="BL125" s="414">
        <f t="shared" si="42"/>
        <v>0</v>
      </c>
      <c r="BM125" s="414">
        <f t="shared" si="43"/>
        <v>0</v>
      </c>
      <c r="BN125" s="414"/>
      <c r="BO125" s="414">
        <f t="shared" si="44"/>
        <v>0</v>
      </c>
      <c r="BP125" s="414">
        <f t="shared" si="45"/>
        <v>0</v>
      </c>
      <c r="BQ125" s="414">
        <f t="shared" si="46"/>
        <v>0</v>
      </c>
      <c r="BR125" s="414">
        <f t="shared" si="47"/>
        <v>0</v>
      </c>
      <c r="BS125" s="414">
        <f t="shared" si="48"/>
        <v>0</v>
      </c>
      <c r="BT125" s="414">
        <f t="shared" si="49"/>
        <v>0</v>
      </c>
      <c r="BU125" s="414">
        <f t="shared" si="50"/>
        <v>0</v>
      </c>
      <c r="BV125" s="721"/>
      <c r="BW125" s="72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32"/>
      <c r="CL125" s="432"/>
      <c r="CM125" s="432"/>
      <c r="CN125" s="432"/>
      <c r="CO125" s="432"/>
      <c r="CP125" s="432"/>
      <c r="CQ125" s="320"/>
      <c r="CR125" s="320"/>
    </row>
    <row r="126" spans="1:96" s="37" customFormat="1" ht="37.5" customHeight="1" x14ac:dyDescent="0.2">
      <c r="A126" s="533" t="str">
        <f>IF(B126&lt;&gt;"",設定!$C$4,"")</f>
        <v/>
      </c>
      <c r="B126" s="214" t="str">
        <f t="shared" si="28"/>
        <v/>
      </c>
      <c r="C126" s="373">
        <f t="shared" si="29"/>
        <v>114</v>
      </c>
      <c r="D126" s="342"/>
      <c r="E126" s="342"/>
      <c r="F126" s="343"/>
      <c r="G126" s="344"/>
      <c r="H126" s="345"/>
      <c r="I126" s="346"/>
      <c r="J126" s="347" t="str">
        <f>IFERROR(IF(I126="","",VLOOKUP(I126,国・地域!A:C,2,FALSE)),"正しい番号を入力してください")</f>
        <v/>
      </c>
      <c r="K126" s="348" t="str">
        <f>IFERROR(IF(I126="","",VLOOKUP(I126,国・地域!A:C,3,FALSE)),"正しい番号を入力してください")</f>
        <v/>
      </c>
      <c r="L126" s="325"/>
      <c r="M126" s="349"/>
      <c r="N126" s="350"/>
      <c r="O126" s="350"/>
      <c r="P126" s="350"/>
      <c r="Q126" s="350"/>
      <c r="R126" s="350"/>
      <c r="S126" s="350"/>
      <c r="T126" s="350"/>
      <c r="U126" s="351"/>
      <c r="V126" s="352"/>
      <c r="W126" s="1061"/>
      <c r="X126" s="1062"/>
      <c r="Y126" s="1070"/>
      <c r="Z126" s="1071"/>
      <c r="AA126" s="1072"/>
      <c r="AB126" s="1073"/>
      <c r="AC126" s="1072"/>
      <c r="AD126" s="1071"/>
      <c r="AE126" s="1074"/>
      <c r="AF126" s="1073"/>
      <c r="AG126" s="1072"/>
      <c r="AH126" s="1071"/>
      <c r="AI126" s="1074"/>
      <c r="AJ126" s="1073"/>
      <c r="AK126" s="1072"/>
      <c r="AL126" s="1071"/>
      <c r="AM126" s="342"/>
      <c r="AN126" s="344"/>
      <c r="AO126" s="325"/>
      <c r="AP126" s="342"/>
      <c r="AQ126" s="344"/>
      <c r="AR126" s="353"/>
      <c r="AS126" s="354"/>
      <c r="AT126" s="342"/>
      <c r="AU126" s="344"/>
      <c r="AV126" s="353"/>
      <c r="AW126" s="355"/>
      <c r="AX126" s="94" t="str">
        <f t="shared" si="51"/>
        <v/>
      </c>
      <c r="AY126" s="94" t="str">
        <f t="shared" si="30"/>
        <v/>
      </c>
      <c r="AZ126" s="433"/>
      <c r="BA126" s="414">
        <f t="shared" si="31"/>
        <v>0</v>
      </c>
      <c r="BB126" s="414">
        <f t="shared" si="32"/>
        <v>0</v>
      </c>
      <c r="BC126" s="414">
        <f t="shared" si="33"/>
        <v>0</v>
      </c>
      <c r="BD126" s="414">
        <f t="shared" si="34"/>
        <v>0</v>
      </c>
      <c r="BE126" s="414">
        <f t="shared" si="35"/>
        <v>0</v>
      </c>
      <c r="BF126" s="414">
        <f t="shared" si="36"/>
        <v>0</v>
      </c>
      <c r="BG126" s="414">
        <f t="shared" si="37"/>
        <v>0</v>
      </c>
      <c r="BH126" s="414">
        <f t="shared" si="38"/>
        <v>0</v>
      </c>
      <c r="BI126" s="414">
        <f t="shared" si="39"/>
        <v>0</v>
      </c>
      <c r="BJ126" s="414">
        <f t="shared" si="40"/>
        <v>0</v>
      </c>
      <c r="BK126" s="414">
        <f t="shared" si="41"/>
        <v>0</v>
      </c>
      <c r="BL126" s="414">
        <f t="shared" si="42"/>
        <v>0</v>
      </c>
      <c r="BM126" s="414">
        <f t="shared" si="43"/>
        <v>0</v>
      </c>
      <c r="BN126" s="414"/>
      <c r="BO126" s="414">
        <f t="shared" si="44"/>
        <v>0</v>
      </c>
      <c r="BP126" s="414">
        <f t="shared" si="45"/>
        <v>0</v>
      </c>
      <c r="BQ126" s="414">
        <f t="shared" si="46"/>
        <v>0</v>
      </c>
      <c r="BR126" s="414">
        <f t="shared" si="47"/>
        <v>0</v>
      </c>
      <c r="BS126" s="414">
        <f t="shared" si="48"/>
        <v>0</v>
      </c>
      <c r="BT126" s="414">
        <f t="shared" si="49"/>
        <v>0</v>
      </c>
      <c r="BU126" s="414">
        <f t="shared" si="50"/>
        <v>0</v>
      </c>
      <c r="BV126" s="721"/>
      <c r="BW126" s="72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32"/>
      <c r="CL126" s="432"/>
      <c r="CM126" s="432"/>
      <c r="CN126" s="432"/>
      <c r="CO126" s="432"/>
      <c r="CP126" s="432"/>
      <c r="CQ126" s="320"/>
      <c r="CR126" s="320"/>
    </row>
    <row r="127" spans="1:96" s="37" customFormat="1" ht="37.5" customHeight="1" x14ac:dyDescent="0.2">
      <c r="A127" s="533" t="str">
        <f>IF(B127&lt;&gt;"",設定!$C$4,"")</f>
        <v/>
      </c>
      <c r="B127" s="214" t="str">
        <f t="shared" si="28"/>
        <v/>
      </c>
      <c r="C127" s="373">
        <f t="shared" si="29"/>
        <v>115</v>
      </c>
      <c r="D127" s="342"/>
      <c r="E127" s="342"/>
      <c r="F127" s="343"/>
      <c r="G127" s="344"/>
      <c r="H127" s="345"/>
      <c r="I127" s="346"/>
      <c r="J127" s="347" t="str">
        <f>IFERROR(IF(I127="","",VLOOKUP(I127,国・地域!A:C,2,FALSE)),"正しい番号を入力してください")</f>
        <v/>
      </c>
      <c r="K127" s="348" t="str">
        <f>IFERROR(IF(I127="","",VLOOKUP(I127,国・地域!A:C,3,FALSE)),"正しい番号を入力してください")</f>
        <v/>
      </c>
      <c r="L127" s="325"/>
      <c r="M127" s="349"/>
      <c r="N127" s="350"/>
      <c r="O127" s="350"/>
      <c r="P127" s="350"/>
      <c r="Q127" s="350"/>
      <c r="R127" s="350"/>
      <c r="S127" s="350"/>
      <c r="T127" s="350"/>
      <c r="U127" s="351"/>
      <c r="V127" s="352"/>
      <c r="W127" s="1061"/>
      <c r="X127" s="1062"/>
      <c r="Y127" s="1070"/>
      <c r="Z127" s="1071"/>
      <c r="AA127" s="1072"/>
      <c r="AB127" s="1073"/>
      <c r="AC127" s="1072"/>
      <c r="AD127" s="1071"/>
      <c r="AE127" s="1074"/>
      <c r="AF127" s="1073"/>
      <c r="AG127" s="1072"/>
      <c r="AH127" s="1071"/>
      <c r="AI127" s="1074"/>
      <c r="AJ127" s="1073"/>
      <c r="AK127" s="1072"/>
      <c r="AL127" s="1071"/>
      <c r="AM127" s="342"/>
      <c r="AN127" s="344"/>
      <c r="AO127" s="325"/>
      <c r="AP127" s="342"/>
      <c r="AQ127" s="344"/>
      <c r="AR127" s="353"/>
      <c r="AS127" s="354"/>
      <c r="AT127" s="342"/>
      <c r="AU127" s="344"/>
      <c r="AV127" s="353"/>
      <c r="AW127" s="355"/>
      <c r="AX127" s="94" t="str">
        <f t="shared" si="51"/>
        <v/>
      </c>
      <c r="AY127" s="94" t="str">
        <f t="shared" si="30"/>
        <v/>
      </c>
      <c r="AZ127" s="433"/>
      <c r="BA127" s="414">
        <f t="shared" si="31"/>
        <v>0</v>
      </c>
      <c r="BB127" s="414">
        <f t="shared" si="32"/>
        <v>0</v>
      </c>
      <c r="BC127" s="414">
        <f t="shared" si="33"/>
        <v>0</v>
      </c>
      <c r="BD127" s="414">
        <f t="shared" si="34"/>
        <v>0</v>
      </c>
      <c r="BE127" s="414">
        <f t="shared" si="35"/>
        <v>0</v>
      </c>
      <c r="BF127" s="414">
        <f t="shared" si="36"/>
        <v>0</v>
      </c>
      <c r="BG127" s="414">
        <f t="shared" si="37"/>
        <v>0</v>
      </c>
      <c r="BH127" s="414">
        <f t="shared" si="38"/>
        <v>0</v>
      </c>
      <c r="BI127" s="414">
        <f t="shared" si="39"/>
        <v>0</v>
      </c>
      <c r="BJ127" s="414">
        <f t="shared" si="40"/>
        <v>0</v>
      </c>
      <c r="BK127" s="414">
        <f t="shared" si="41"/>
        <v>0</v>
      </c>
      <c r="BL127" s="414">
        <f t="shared" si="42"/>
        <v>0</v>
      </c>
      <c r="BM127" s="414">
        <f t="shared" si="43"/>
        <v>0</v>
      </c>
      <c r="BN127" s="414"/>
      <c r="BO127" s="414">
        <f t="shared" si="44"/>
        <v>0</v>
      </c>
      <c r="BP127" s="414">
        <f t="shared" si="45"/>
        <v>0</v>
      </c>
      <c r="BQ127" s="414">
        <f t="shared" si="46"/>
        <v>0</v>
      </c>
      <c r="BR127" s="414">
        <f t="shared" si="47"/>
        <v>0</v>
      </c>
      <c r="BS127" s="414">
        <f t="shared" si="48"/>
        <v>0</v>
      </c>
      <c r="BT127" s="414">
        <f t="shared" si="49"/>
        <v>0</v>
      </c>
      <c r="BU127" s="414">
        <f t="shared" si="50"/>
        <v>0</v>
      </c>
      <c r="BV127" s="721"/>
      <c r="BW127" s="72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32"/>
      <c r="CL127" s="432"/>
      <c r="CM127" s="432"/>
      <c r="CN127" s="432"/>
      <c r="CO127" s="432"/>
      <c r="CP127" s="432"/>
      <c r="CQ127" s="320"/>
      <c r="CR127" s="320"/>
    </row>
    <row r="128" spans="1:96" s="37" customFormat="1" ht="37.5" customHeight="1" x14ac:dyDescent="0.2">
      <c r="A128" s="574" t="str">
        <f>IF(B128&lt;&gt;"",設定!$C$4,"")</f>
        <v/>
      </c>
      <c r="B128" s="215" t="str">
        <f t="shared" si="28"/>
        <v/>
      </c>
      <c r="C128" s="374">
        <f t="shared" si="29"/>
        <v>116</v>
      </c>
      <c r="D128" s="356"/>
      <c r="E128" s="356"/>
      <c r="F128" s="357"/>
      <c r="G128" s="358"/>
      <c r="H128" s="359"/>
      <c r="I128" s="360"/>
      <c r="J128" s="361" t="str">
        <f>IFERROR(IF(I128="","",VLOOKUP(I128,国・地域!A:C,2,FALSE)),"正しい番号を入力してください")</f>
        <v/>
      </c>
      <c r="K128" s="362" t="str">
        <f>IFERROR(IF(I128="","",VLOOKUP(I128,国・地域!A:C,3,FALSE)),"正しい番号を入力してください")</f>
        <v/>
      </c>
      <c r="L128" s="326"/>
      <c r="M128" s="363"/>
      <c r="N128" s="364"/>
      <c r="O128" s="364"/>
      <c r="P128" s="364"/>
      <c r="Q128" s="364"/>
      <c r="R128" s="364"/>
      <c r="S128" s="364"/>
      <c r="T128" s="364"/>
      <c r="U128" s="365"/>
      <c r="V128" s="366"/>
      <c r="W128" s="1063"/>
      <c r="X128" s="1064"/>
      <c r="Y128" s="1075"/>
      <c r="Z128" s="1076"/>
      <c r="AA128" s="1077"/>
      <c r="AB128" s="1078"/>
      <c r="AC128" s="1077"/>
      <c r="AD128" s="1076"/>
      <c r="AE128" s="1079"/>
      <c r="AF128" s="1078"/>
      <c r="AG128" s="1077"/>
      <c r="AH128" s="1076"/>
      <c r="AI128" s="1079"/>
      <c r="AJ128" s="1078"/>
      <c r="AK128" s="1077"/>
      <c r="AL128" s="1076"/>
      <c r="AM128" s="356"/>
      <c r="AN128" s="358"/>
      <c r="AO128" s="326"/>
      <c r="AP128" s="356"/>
      <c r="AQ128" s="358"/>
      <c r="AR128" s="367"/>
      <c r="AS128" s="368"/>
      <c r="AT128" s="356"/>
      <c r="AU128" s="358"/>
      <c r="AV128" s="367"/>
      <c r="AW128" s="369"/>
      <c r="AX128" s="94" t="str">
        <f t="shared" si="51"/>
        <v/>
      </c>
      <c r="AY128" s="94" t="str">
        <f t="shared" si="30"/>
        <v/>
      </c>
      <c r="AZ128" s="433"/>
      <c r="BA128" s="414">
        <f t="shared" si="31"/>
        <v>0</v>
      </c>
      <c r="BB128" s="414">
        <f t="shared" si="32"/>
        <v>0</v>
      </c>
      <c r="BC128" s="414">
        <f t="shared" si="33"/>
        <v>0</v>
      </c>
      <c r="BD128" s="414">
        <f t="shared" si="34"/>
        <v>0</v>
      </c>
      <c r="BE128" s="414">
        <f t="shared" si="35"/>
        <v>0</v>
      </c>
      <c r="BF128" s="414">
        <f t="shared" si="36"/>
        <v>0</v>
      </c>
      <c r="BG128" s="414">
        <f t="shared" si="37"/>
        <v>0</v>
      </c>
      <c r="BH128" s="414">
        <f t="shared" si="38"/>
        <v>0</v>
      </c>
      <c r="BI128" s="414">
        <f t="shared" si="39"/>
        <v>0</v>
      </c>
      <c r="BJ128" s="414">
        <f t="shared" si="40"/>
        <v>0</v>
      </c>
      <c r="BK128" s="414">
        <f t="shared" si="41"/>
        <v>0</v>
      </c>
      <c r="BL128" s="414">
        <f t="shared" si="42"/>
        <v>0</v>
      </c>
      <c r="BM128" s="414">
        <f t="shared" si="43"/>
        <v>0</v>
      </c>
      <c r="BN128" s="414"/>
      <c r="BO128" s="414">
        <f t="shared" si="44"/>
        <v>0</v>
      </c>
      <c r="BP128" s="414">
        <f t="shared" si="45"/>
        <v>0</v>
      </c>
      <c r="BQ128" s="414">
        <f t="shared" si="46"/>
        <v>0</v>
      </c>
      <c r="BR128" s="414">
        <f t="shared" si="47"/>
        <v>0</v>
      </c>
      <c r="BS128" s="414">
        <f t="shared" si="48"/>
        <v>0</v>
      </c>
      <c r="BT128" s="414">
        <f t="shared" si="49"/>
        <v>0</v>
      </c>
      <c r="BU128" s="414">
        <f t="shared" si="50"/>
        <v>0</v>
      </c>
      <c r="BV128" s="721"/>
      <c r="BW128" s="72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32"/>
      <c r="CL128" s="432"/>
      <c r="CM128" s="432"/>
      <c r="CN128" s="432"/>
      <c r="CO128" s="432"/>
      <c r="CP128" s="432"/>
      <c r="CQ128" s="320"/>
      <c r="CR128" s="320"/>
    </row>
    <row r="129" spans="1:96" s="37" customFormat="1" ht="37.5" customHeight="1" x14ac:dyDescent="0.2">
      <c r="A129" s="575" t="str">
        <f>IF(B129&lt;&gt;"",設定!$C$4,"")</f>
        <v/>
      </c>
      <c r="B129" s="567" t="str">
        <f t="shared" si="28"/>
        <v/>
      </c>
      <c r="C129" s="322">
        <f t="shared" si="29"/>
        <v>117</v>
      </c>
      <c r="D129" s="328"/>
      <c r="E129" s="328"/>
      <c r="F129" s="329"/>
      <c r="G129" s="330"/>
      <c r="H129" s="331"/>
      <c r="I129" s="332"/>
      <c r="J129" s="333" t="str">
        <f>IFERROR(IF(I129="","",VLOOKUP(I129,国・地域!A:C,2,FALSE)),"正しい番号を入力してください")</f>
        <v/>
      </c>
      <c r="K129" s="334" t="str">
        <f>IFERROR(IF(I129="","",VLOOKUP(I129,国・地域!A:C,3,FALSE)),"正しい番号を入力してください")</f>
        <v/>
      </c>
      <c r="L129" s="327"/>
      <c r="M129" s="335"/>
      <c r="N129" s="336"/>
      <c r="O129" s="336"/>
      <c r="P129" s="336"/>
      <c r="Q129" s="336"/>
      <c r="R129" s="336"/>
      <c r="S129" s="336"/>
      <c r="T129" s="336"/>
      <c r="U129" s="337"/>
      <c r="V129" s="338"/>
      <c r="W129" s="1059"/>
      <c r="X129" s="1060"/>
      <c r="Y129" s="1065"/>
      <c r="Z129" s="1066"/>
      <c r="AA129" s="1067"/>
      <c r="AB129" s="1068"/>
      <c r="AC129" s="1067"/>
      <c r="AD129" s="1066"/>
      <c r="AE129" s="1069"/>
      <c r="AF129" s="1068"/>
      <c r="AG129" s="1067"/>
      <c r="AH129" s="1066"/>
      <c r="AI129" s="1069"/>
      <c r="AJ129" s="1068"/>
      <c r="AK129" s="1067"/>
      <c r="AL129" s="1066"/>
      <c r="AM129" s="328"/>
      <c r="AN129" s="330"/>
      <c r="AO129" s="327"/>
      <c r="AP129" s="328"/>
      <c r="AQ129" s="330"/>
      <c r="AR129" s="339"/>
      <c r="AS129" s="340"/>
      <c r="AT129" s="328"/>
      <c r="AU129" s="330"/>
      <c r="AV129" s="339"/>
      <c r="AW129" s="341"/>
      <c r="AX129" s="94" t="str">
        <f t="shared" si="51"/>
        <v/>
      </c>
      <c r="AY129" s="94" t="str">
        <f t="shared" si="30"/>
        <v/>
      </c>
      <c r="AZ129" s="433"/>
      <c r="BA129" s="414">
        <f t="shared" si="31"/>
        <v>0</v>
      </c>
      <c r="BB129" s="414">
        <f t="shared" si="32"/>
        <v>0</v>
      </c>
      <c r="BC129" s="414">
        <f t="shared" si="33"/>
        <v>0</v>
      </c>
      <c r="BD129" s="414">
        <f t="shared" si="34"/>
        <v>0</v>
      </c>
      <c r="BE129" s="414">
        <f t="shared" si="35"/>
        <v>0</v>
      </c>
      <c r="BF129" s="414">
        <f t="shared" si="36"/>
        <v>0</v>
      </c>
      <c r="BG129" s="414">
        <f t="shared" si="37"/>
        <v>0</v>
      </c>
      <c r="BH129" s="414">
        <f t="shared" si="38"/>
        <v>0</v>
      </c>
      <c r="BI129" s="414">
        <f t="shared" si="39"/>
        <v>0</v>
      </c>
      <c r="BJ129" s="414">
        <f t="shared" si="40"/>
        <v>0</v>
      </c>
      <c r="BK129" s="414">
        <f t="shared" si="41"/>
        <v>0</v>
      </c>
      <c r="BL129" s="414">
        <f t="shared" si="42"/>
        <v>0</v>
      </c>
      <c r="BM129" s="414">
        <f t="shared" si="43"/>
        <v>0</v>
      </c>
      <c r="BN129" s="414"/>
      <c r="BO129" s="414">
        <f t="shared" si="44"/>
        <v>0</v>
      </c>
      <c r="BP129" s="414">
        <f t="shared" si="45"/>
        <v>0</v>
      </c>
      <c r="BQ129" s="414">
        <f t="shared" si="46"/>
        <v>0</v>
      </c>
      <c r="BR129" s="414">
        <f t="shared" si="47"/>
        <v>0</v>
      </c>
      <c r="BS129" s="414">
        <f t="shared" si="48"/>
        <v>0</v>
      </c>
      <c r="BT129" s="414">
        <f t="shared" si="49"/>
        <v>0</v>
      </c>
      <c r="BU129" s="414">
        <f t="shared" si="50"/>
        <v>0</v>
      </c>
      <c r="BV129" s="721"/>
      <c r="BW129" s="72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32"/>
      <c r="CL129" s="432"/>
      <c r="CM129" s="432"/>
      <c r="CN129" s="432"/>
      <c r="CO129" s="432"/>
      <c r="CP129" s="432"/>
      <c r="CQ129" s="320"/>
      <c r="CR129" s="320"/>
    </row>
    <row r="130" spans="1:96" s="37" customFormat="1" ht="37.5" customHeight="1" x14ac:dyDescent="0.2">
      <c r="A130" s="533" t="str">
        <f>IF(B130&lt;&gt;"",設定!$C$4,"")</f>
        <v/>
      </c>
      <c r="B130" s="214" t="str">
        <f t="shared" si="28"/>
        <v/>
      </c>
      <c r="C130" s="373">
        <f t="shared" si="29"/>
        <v>118</v>
      </c>
      <c r="D130" s="342"/>
      <c r="E130" s="342"/>
      <c r="F130" s="343"/>
      <c r="G130" s="344"/>
      <c r="H130" s="345"/>
      <c r="I130" s="346"/>
      <c r="J130" s="347" t="str">
        <f>IFERROR(IF(I130="","",VLOOKUP(I130,国・地域!A:C,2,FALSE)),"正しい番号を入力してください")</f>
        <v/>
      </c>
      <c r="K130" s="348" t="str">
        <f>IFERROR(IF(I130="","",VLOOKUP(I130,国・地域!A:C,3,FALSE)),"正しい番号を入力してください")</f>
        <v/>
      </c>
      <c r="L130" s="325"/>
      <c r="M130" s="349"/>
      <c r="N130" s="350"/>
      <c r="O130" s="350"/>
      <c r="P130" s="350"/>
      <c r="Q130" s="350"/>
      <c r="R130" s="350"/>
      <c r="S130" s="350"/>
      <c r="T130" s="350"/>
      <c r="U130" s="351"/>
      <c r="V130" s="352"/>
      <c r="W130" s="1061"/>
      <c r="X130" s="1062"/>
      <c r="Y130" s="1070"/>
      <c r="Z130" s="1071"/>
      <c r="AA130" s="1072"/>
      <c r="AB130" s="1073"/>
      <c r="AC130" s="1072"/>
      <c r="AD130" s="1071"/>
      <c r="AE130" s="1074"/>
      <c r="AF130" s="1073"/>
      <c r="AG130" s="1072"/>
      <c r="AH130" s="1071"/>
      <c r="AI130" s="1074"/>
      <c r="AJ130" s="1073"/>
      <c r="AK130" s="1072"/>
      <c r="AL130" s="1071"/>
      <c r="AM130" s="342"/>
      <c r="AN130" s="344"/>
      <c r="AO130" s="325"/>
      <c r="AP130" s="342"/>
      <c r="AQ130" s="344"/>
      <c r="AR130" s="353"/>
      <c r="AS130" s="354"/>
      <c r="AT130" s="342"/>
      <c r="AU130" s="344"/>
      <c r="AV130" s="353"/>
      <c r="AW130" s="355"/>
      <c r="AX130" s="94" t="str">
        <f t="shared" si="51"/>
        <v/>
      </c>
      <c r="AY130" s="94" t="str">
        <f t="shared" si="30"/>
        <v/>
      </c>
      <c r="AZ130" s="433"/>
      <c r="BA130" s="414">
        <f t="shared" si="31"/>
        <v>0</v>
      </c>
      <c r="BB130" s="414">
        <f t="shared" si="32"/>
        <v>0</v>
      </c>
      <c r="BC130" s="414">
        <f t="shared" si="33"/>
        <v>0</v>
      </c>
      <c r="BD130" s="414">
        <f t="shared" si="34"/>
        <v>0</v>
      </c>
      <c r="BE130" s="414">
        <f t="shared" si="35"/>
        <v>0</v>
      </c>
      <c r="BF130" s="414">
        <f t="shared" si="36"/>
        <v>0</v>
      </c>
      <c r="BG130" s="414">
        <f t="shared" si="37"/>
        <v>0</v>
      </c>
      <c r="BH130" s="414">
        <f t="shared" si="38"/>
        <v>0</v>
      </c>
      <c r="BI130" s="414">
        <f t="shared" si="39"/>
        <v>0</v>
      </c>
      <c r="BJ130" s="414">
        <f t="shared" si="40"/>
        <v>0</v>
      </c>
      <c r="BK130" s="414">
        <f t="shared" si="41"/>
        <v>0</v>
      </c>
      <c r="BL130" s="414">
        <f t="shared" si="42"/>
        <v>0</v>
      </c>
      <c r="BM130" s="414">
        <f t="shared" si="43"/>
        <v>0</v>
      </c>
      <c r="BN130" s="414"/>
      <c r="BO130" s="414">
        <f t="shared" si="44"/>
        <v>0</v>
      </c>
      <c r="BP130" s="414">
        <f t="shared" si="45"/>
        <v>0</v>
      </c>
      <c r="BQ130" s="414">
        <f t="shared" si="46"/>
        <v>0</v>
      </c>
      <c r="BR130" s="414">
        <f t="shared" si="47"/>
        <v>0</v>
      </c>
      <c r="BS130" s="414">
        <f t="shared" si="48"/>
        <v>0</v>
      </c>
      <c r="BT130" s="414">
        <f t="shared" si="49"/>
        <v>0</v>
      </c>
      <c r="BU130" s="414">
        <f t="shared" si="50"/>
        <v>0</v>
      </c>
      <c r="BV130" s="721"/>
      <c r="BW130" s="72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32"/>
      <c r="CL130" s="432"/>
      <c r="CM130" s="432"/>
      <c r="CN130" s="432"/>
      <c r="CO130" s="432"/>
      <c r="CP130" s="432"/>
      <c r="CQ130" s="320"/>
      <c r="CR130" s="320"/>
    </row>
    <row r="131" spans="1:96" s="37" customFormat="1" ht="37.5" customHeight="1" x14ac:dyDescent="0.2">
      <c r="A131" s="533" t="str">
        <f>IF(B131&lt;&gt;"",設定!$C$4,"")</f>
        <v/>
      </c>
      <c r="B131" s="214" t="str">
        <f t="shared" si="28"/>
        <v/>
      </c>
      <c r="C131" s="373">
        <f t="shared" si="29"/>
        <v>119</v>
      </c>
      <c r="D131" s="342"/>
      <c r="E131" s="342"/>
      <c r="F131" s="343"/>
      <c r="G131" s="344"/>
      <c r="H131" s="345"/>
      <c r="I131" s="346"/>
      <c r="J131" s="347" t="str">
        <f>IFERROR(IF(I131="","",VLOOKUP(I131,国・地域!A:C,2,FALSE)),"正しい番号を入力してください")</f>
        <v/>
      </c>
      <c r="K131" s="348" t="str">
        <f>IFERROR(IF(I131="","",VLOOKUP(I131,国・地域!A:C,3,FALSE)),"正しい番号を入力してください")</f>
        <v/>
      </c>
      <c r="L131" s="325"/>
      <c r="M131" s="349"/>
      <c r="N131" s="350"/>
      <c r="O131" s="350"/>
      <c r="P131" s="350"/>
      <c r="Q131" s="350"/>
      <c r="R131" s="350"/>
      <c r="S131" s="350"/>
      <c r="T131" s="350"/>
      <c r="U131" s="351"/>
      <c r="V131" s="352"/>
      <c r="W131" s="1061"/>
      <c r="X131" s="1062"/>
      <c r="Y131" s="1070"/>
      <c r="Z131" s="1071"/>
      <c r="AA131" s="1072"/>
      <c r="AB131" s="1073"/>
      <c r="AC131" s="1072"/>
      <c r="AD131" s="1071"/>
      <c r="AE131" s="1074"/>
      <c r="AF131" s="1073"/>
      <c r="AG131" s="1072"/>
      <c r="AH131" s="1071"/>
      <c r="AI131" s="1074"/>
      <c r="AJ131" s="1073"/>
      <c r="AK131" s="1072"/>
      <c r="AL131" s="1071"/>
      <c r="AM131" s="342"/>
      <c r="AN131" s="344"/>
      <c r="AO131" s="325"/>
      <c r="AP131" s="342"/>
      <c r="AQ131" s="344"/>
      <c r="AR131" s="353"/>
      <c r="AS131" s="354"/>
      <c r="AT131" s="342"/>
      <c r="AU131" s="344"/>
      <c r="AV131" s="353"/>
      <c r="AW131" s="355"/>
      <c r="AX131" s="94" t="str">
        <f t="shared" si="51"/>
        <v/>
      </c>
      <c r="AY131" s="94" t="str">
        <f t="shared" si="30"/>
        <v/>
      </c>
      <c r="AZ131" s="433"/>
      <c r="BA131" s="414">
        <f t="shared" si="31"/>
        <v>0</v>
      </c>
      <c r="BB131" s="414">
        <f t="shared" si="32"/>
        <v>0</v>
      </c>
      <c r="BC131" s="414">
        <f t="shared" si="33"/>
        <v>0</v>
      </c>
      <c r="BD131" s="414">
        <f t="shared" si="34"/>
        <v>0</v>
      </c>
      <c r="BE131" s="414">
        <f t="shared" si="35"/>
        <v>0</v>
      </c>
      <c r="BF131" s="414">
        <f t="shared" si="36"/>
        <v>0</v>
      </c>
      <c r="BG131" s="414">
        <f t="shared" si="37"/>
        <v>0</v>
      </c>
      <c r="BH131" s="414">
        <f t="shared" si="38"/>
        <v>0</v>
      </c>
      <c r="BI131" s="414">
        <f t="shared" si="39"/>
        <v>0</v>
      </c>
      <c r="BJ131" s="414">
        <f t="shared" si="40"/>
        <v>0</v>
      </c>
      <c r="BK131" s="414">
        <f t="shared" si="41"/>
        <v>0</v>
      </c>
      <c r="BL131" s="414">
        <f t="shared" si="42"/>
        <v>0</v>
      </c>
      <c r="BM131" s="414">
        <f t="shared" si="43"/>
        <v>0</v>
      </c>
      <c r="BN131" s="414"/>
      <c r="BO131" s="414">
        <f t="shared" si="44"/>
        <v>0</v>
      </c>
      <c r="BP131" s="414">
        <f t="shared" si="45"/>
        <v>0</v>
      </c>
      <c r="BQ131" s="414">
        <f t="shared" si="46"/>
        <v>0</v>
      </c>
      <c r="BR131" s="414">
        <f t="shared" si="47"/>
        <v>0</v>
      </c>
      <c r="BS131" s="414">
        <f t="shared" si="48"/>
        <v>0</v>
      </c>
      <c r="BT131" s="414">
        <f t="shared" si="49"/>
        <v>0</v>
      </c>
      <c r="BU131" s="414">
        <f t="shared" si="50"/>
        <v>0</v>
      </c>
      <c r="BV131" s="721"/>
      <c r="BW131" s="72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32"/>
      <c r="CL131" s="432"/>
      <c r="CM131" s="432"/>
      <c r="CN131" s="432"/>
      <c r="CO131" s="432"/>
      <c r="CP131" s="432"/>
      <c r="CQ131" s="320"/>
      <c r="CR131" s="320"/>
    </row>
    <row r="132" spans="1:96" s="37" customFormat="1" ht="37.5" customHeight="1" x14ac:dyDescent="0.2">
      <c r="A132" s="533" t="str">
        <f>IF(B132&lt;&gt;"",設定!$C$4,"")</f>
        <v/>
      </c>
      <c r="B132" s="214" t="str">
        <f t="shared" si="28"/>
        <v/>
      </c>
      <c r="C132" s="373">
        <f t="shared" si="29"/>
        <v>120</v>
      </c>
      <c r="D132" s="342"/>
      <c r="E132" s="342"/>
      <c r="F132" s="343"/>
      <c r="G132" s="344"/>
      <c r="H132" s="345"/>
      <c r="I132" s="346"/>
      <c r="J132" s="347" t="str">
        <f>IFERROR(IF(I132="","",VLOOKUP(I132,国・地域!A:C,2,FALSE)),"正しい番号を入力してください")</f>
        <v/>
      </c>
      <c r="K132" s="348" t="str">
        <f>IFERROR(IF(I132="","",VLOOKUP(I132,国・地域!A:C,3,FALSE)),"正しい番号を入力してください")</f>
        <v/>
      </c>
      <c r="L132" s="325"/>
      <c r="M132" s="349"/>
      <c r="N132" s="350"/>
      <c r="O132" s="350"/>
      <c r="P132" s="350"/>
      <c r="Q132" s="350"/>
      <c r="R132" s="350"/>
      <c r="S132" s="350"/>
      <c r="T132" s="350"/>
      <c r="U132" s="351"/>
      <c r="V132" s="352"/>
      <c r="W132" s="1061"/>
      <c r="X132" s="1062"/>
      <c r="Y132" s="1070"/>
      <c r="Z132" s="1071"/>
      <c r="AA132" s="1072"/>
      <c r="AB132" s="1073"/>
      <c r="AC132" s="1072"/>
      <c r="AD132" s="1071"/>
      <c r="AE132" s="1074"/>
      <c r="AF132" s="1073"/>
      <c r="AG132" s="1072"/>
      <c r="AH132" s="1071"/>
      <c r="AI132" s="1074"/>
      <c r="AJ132" s="1073"/>
      <c r="AK132" s="1072"/>
      <c r="AL132" s="1071"/>
      <c r="AM132" s="342"/>
      <c r="AN132" s="344"/>
      <c r="AO132" s="325"/>
      <c r="AP132" s="342"/>
      <c r="AQ132" s="344"/>
      <c r="AR132" s="353"/>
      <c r="AS132" s="354"/>
      <c r="AT132" s="342"/>
      <c r="AU132" s="344"/>
      <c r="AV132" s="353"/>
      <c r="AW132" s="355"/>
      <c r="AX132" s="94" t="str">
        <f t="shared" si="51"/>
        <v/>
      </c>
      <c r="AY132" s="94" t="str">
        <f t="shared" si="30"/>
        <v/>
      </c>
      <c r="AZ132" s="433"/>
      <c r="BA132" s="414">
        <f t="shared" si="31"/>
        <v>0</v>
      </c>
      <c r="BB132" s="414">
        <f t="shared" si="32"/>
        <v>0</v>
      </c>
      <c r="BC132" s="414">
        <f t="shared" si="33"/>
        <v>0</v>
      </c>
      <c r="BD132" s="414">
        <f t="shared" si="34"/>
        <v>0</v>
      </c>
      <c r="BE132" s="414">
        <f t="shared" si="35"/>
        <v>0</v>
      </c>
      <c r="BF132" s="414">
        <f t="shared" si="36"/>
        <v>0</v>
      </c>
      <c r="BG132" s="414">
        <f t="shared" si="37"/>
        <v>0</v>
      </c>
      <c r="BH132" s="414">
        <f t="shared" si="38"/>
        <v>0</v>
      </c>
      <c r="BI132" s="414">
        <f t="shared" si="39"/>
        <v>0</v>
      </c>
      <c r="BJ132" s="414">
        <f t="shared" si="40"/>
        <v>0</v>
      </c>
      <c r="BK132" s="414">
        <f t="shared" si="41"/>
        <v>0</v>
      </c>
      <c r="BL132" s="414">
        <f t="shared" si="42"/>
        <v>0</v>
      </c>
      <c r="BM132" s="414">
        <f t="shared" si="43"/>
        <v>0</v>
      </c>
      <c r="BN132" s="414"/>
      <c r="BO132" s="414">
        <f t="shared" si="44"/>
        <v>0</v>
      </c>
      <c r="BP132" s="414">
        <f t="shared" si="45"/>
        <v>0</v>
      </c>
      <c r="BQ132" s="414">
        <f t="shared" si="46"/>
        <v>0</v>
      </c>
      <c r="BR132" s="414">
        <f t="shared" si="47"/>
        <v>0</v>
      </c>
      <c r="BS132" s="414">
        <f t="shared" si="48"/>
        <v>0</v>
      </c>
      <c r="BT132" s="414">
        <f t="shared" si="49"/>
        <v>0</v>
      </c>
      <c r="BU132" s="414">
        <f t="shared" si="50"/>
        <v>0</v>
      </c>
      <c r="BV132" s="721"/>
      <c r="BW132" s="72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32"/>
      <c r="CL132" s="432"/>
      <c r="CM132" s="432"/>
      <c r="CN132" s="432"/>
      <c r="CO132" s="432"/>
      <c r="CP132" s="432"/>
      <c r="CQ132" s="320"/>
      <c r="CR132" s="320"/>
    </row>
    <row r="133" spans="1:96" s="37" customFormat="1" ht="37.5" customHeight="1" x14ac:dyDescent="0.2">
      <c r="A133" s="574" t="str">
        <f>IF(B133&lt;&gt;"",設定!$C$4,"")</f>
        <v/>
      </c>
      <c r="B133" s="215" t="str">
        <f t="shared" si="28"/>
        <v/>
      </c>
      <c r="C133" s="374">
        <f t="shared" si="29"/>
        <v>121</v>
      </c>
      <c r="D133" s="356"/>
      <c r="E133" s="356"/>
      <c r="F133" s="357"/>
      <c r="G133" s="358"/>
      <c r="H133" s="359"/>
      <c r="I133" s="360"/>
      <c r="J133" s="361" t="str">
        <f>IFERROR(IF(I133="","",VLOOKUP(I133,国・地域!A:C,2,FALSE)),"正しい番号を入力してください")</f>
        <v/>
      </c>
      <c r="K133" s="362" t="str">
        <f>IFERROR(IF(I133="","",VLOOKUP(I133,国・地域!A:C,3,FALSE)),"正しい番号を入力してください")</f>
        <v/>
      </c>
      <c r="L133" s="326"/>
      <c r="M133" s="363"/>
      <c r="N133" s="364"/>
      <c r="O133" s="364"/>
      <c r="P133" s="364"/>
      <c r="Q133" s="364"/>
      <c r="R133" s="364"/>
      <c r="S133" s="364"/>
      <c r="T133" s="364"/>
      <c r="U133" s="365"/>
      <c r="V133" s="366"/>
      <c r="W133" s="1063"/>
      <c r="X133" s="1064"/>
      <c r="Y133" s="1075"/>
      <c r="Z133" s="1076"/>
      <c r="AA133" s="1077"/>
      <c r="AB133" s="1078"/>
      <c r="AC133" s="1077"/>
      <c r="AD133" s="1076"/>
      <c r="AE133" s="1079"/>
      <c r="AF133" s="1078"/>
      <c r="AG133" s="1077"/>
      <c r="AH133" s="1076"/>
      <c r="AI133" s="1079"/>
      <c r="AJ133" s="1078"/>
      <c r="AK133" s="1077"/>
      <c r="AL133" s="1076"/>
      <c r="AM133" s="356"/>
      <c r="AN133" s="358"/>
      <c r="AO133" s="326"/>
      <c r="AP133" s="356"/>
      <c r="AQ133" s="358"/>
      <c r="AR133" s="367"/>
      <c r="AS133" s="368"/>
      <c r="AT133" s="356"/>
      <c r="AU133" s="358"/>
      <c r="AV133" s="367"/>
      <c r="AW133" s="369"/>
      <c r="AX133" s="94" t="str">
        <f t="shared" si="51"/>
        <v/>
      </c>
      <c r="AY133" s="94" t="str">
        <f t="shared" si="30"/>
        <v/>
      </c>
      <c r="AZ133" s="433"/>
      <c r="BA133" s="414">
        <f t="shared" si="31"/>
        <v>0</v>
      </c>
      <c r="BB133" s="414">
        <f t="shared" si="32"/>
        <v>0</v>
      </c>
      <c r="BC133" s="414">
        <f t="shared" si="33"/>
        <v>0</v>
      </c>
      <c r="BD133" s="414">
        <f t="shared" si="34"/>
        <v>0</v>
      </c>
      <c r="BE133" s="414">
        <f t="shared" si="35"/>
        <v>0</v>
      </c>
      <c r="BF133" s="414">
        <f t="shared" si="36"/>
        <v>0</v>
      </c>
      <c r="BG133" s="414">
        <f t="shared" si="37"/>
        <v>0</v>
      </c>
      <c r="BH133" s="414">
        <f t="shared" si="38"/>
        <v>0</v>
      </c>
      <c r="BI133" s="414">
        <f t="shared" si="39"/>
        <v>0</v>
      </c>
      <c r="BJ133" s="414">
        <f t="shared" si="40"/>
        <v>0</v>
      </c>
      <c r="BK133" s="414">
        <f t="shared" si="41"/>
        <v>0</v>
      </c>
      <c r="BL133" s="414">
        <f t="shared" si="42"/>
        <v>0</v>
      </c>
      <c r="BM133" s="414">
        <f t="shared" si="43"/>
        <v>0</v>
      </c>
      <c r="BN133" s="414"/>
      <c r="BO133" s="414">
        <f t="shared" si="44"/>
        <v>0</v>
      </c>
      <c r="BP133" s="414">
        <f t="shared" si="45"/>
        <v>0</v>
      </c>
      <c r="BQ133" s="414">
        <f t="shared" si="46"/>
        <v>0</v>
      </c>
      <c r="BR133" s="414">
        <f t="shared" si="47"/>
        <v>0</v>
      </c>
      <c r="BS133" s="414">
        <f t="shared" si="48"/>
        <v>0</v>
      </c>
      <c r="BT133" s="414">
        <f t="shared" si="49"/>
        <v>0</v>
      </c>
      <c r="BU133" s="414">
        <f t="shared" si="50"/>
        <v>0</v>
      </c>
      <c r="BV133" s="721"/>
      <c r="BW133" s="72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32"/>
      <c r="CL133" s="432"/>
      <c r="CM133" s="432"/>
      <c r="CN133" s="432"/>
      <c r="CO133" s="432"/>
      <c r="CP133" s="432"/>
      <c r="CQ133" s="320"/>
      <c r="CR133" s="320"/>
    </row>
    <row r="134" spans="1:96" s="37" customFormat="1" ht="37.5" customHeight="1" x14ac:dyDescent="0.2">
      <c r="A134" s="575" t="str">
        <f>IF(B134&lt;&gt;"",設定!$C$4,"")</f>
        <v/>
      </c>
      <c r="B134" s="567" t="str">
        <f t="shared" si="28"/>
        <v/>
      </c>
      <c r="C134" s="322">
        <f t="shared" si="29"/>
        <v>122</v>
      </c>
      <c r="D134" s="328"/>
      <c r="E134" s="328"/>
      <c r="F134" s="329"/>
      <c r="G134" s="330"/>
      <c r="H134" s="331"/>
      <c r="I134" s="332"/>
      <c r="J134" s="333" t="str">
        <f>IFERROR(IF(I134="","",VLOOKUP(I134,国・地域!A:C,2,FALSE)),"正しい番号を入力してください")</f>
        <v/>
      </c>
      <c r="K134" s="334" t="str">
        <f>IFERROR(IF(I134="","",VLOOKUP(I134,国・地域!A:C,3,FALSE)),"正しい番号を入力してください")</f>
        <v/>
      </c>
      <c r="L134" s="327"/>
      <c r="M134" s="335"/>
      <c r="N134" s="336"/>
      <c r="O134" s="336"/>
      <c r="P134" s="336"/>
      <c r="Q134" s="336"/>
      <c r="R134" s="336"/>
      <c r="S134" s="336"/>
      <c r="T134" s="336"/>
      <c r="U134" s="337"/>
      <c r="V134" s="338"/>
      <c r="W134" s="1059"/>
      <c r="X134" s="1060"/>
      <c r="Y134" s="1065"/>
      <c r="Z134" s="1066"/>
      <c r="AA134" s="1067"/>
      <c r="AB134" s="1068"/>
      <c r="AC134" s="1067"/>
      <c r="AD134" s="1066"/>
      <c r="AE134" s="1069"/>
      <c r="AF134" s="1068"/>
      <c r="AG134" s="1067"/>
      <c r="AH134" s="1066"/>
      <c r="AI134" s="1069"/>
      <c r="AJ134" s="1068"/>
      <c r="AK134" s="1067"/>
      <c r="AL134" s="1066"/>
      <c r="AM134" s="328"/>
      <c r="AN134" s="330"/>
      <c r="AO134" s="327"/>
      <c r="AP134" s="328"/>
      <c r="AQ134" s="330"/>
      <c r="AR134" s="339"/>
      <c r="AS134" s="340"/>
      <c r="AT134" s="328"/>
      <c r="AU134" s="330"/>
      <c r="AV134" s="339"/>
      <c r="AW134" s="341"/>
      <c r="AX134" s="94" t="str">
        <f t="shared" si="51"/>
        <v/>
      </c>
      <c r="AY134" s="94" t="str">
        <f t="shared" si="30"/>
        <v/>
      </c>
      <c r="AZ134" s="433"/>
      <c r="BA134" s="414">
        <f t="shared" si="31"/>
        <v>0</v>
      </c>
      <c r="BB134" s="414">
        <f t="shared" si="32"/>
        <v>0</v>
      </c>
      <c r="BC134" s="414">
        <f t="shared" si="33"/>
        <v>0</v>
      </c>
      <c r="BD134" s="414">
        <f t="shared" si="34"/>
        <v>0</v>
      </c>
      <c r="BE134" s="414">
        <f t="shared" si="35"/>
        <v>0</v>
      </c>
      <c r="BF134" s="414">
        <f t="shared" si="36"/>
        <v>0</v>
      </c>
      <c r="BG134" s="414">
        <f t="shared" si="37"/>
        <v>0</v>
      </c>
      <c r="BH134" s="414">
        <f t="shared" si="38"/>
        <v>0</v>
      </c>
      <c r="BI134" s="414">
        <f t="shared" si="39"/>
        <v>0</v>
      </c>
      <c r="BJ134" s="414">
        <f t="shared" si="40"/>
        <v>0</v>
      </c>
      <c r="BK134" s="414">
        <f t="shared" si="41"/>
        <v>0</v>
      </c>
      <c r="BL134" s="414">
        <f t="shared" si="42"/>
        <v>0</v>
      </c>
      <c r="BM134" s="414">
        <f t="shared" si="43"/>
        <v>0</v>
      </c>
      <c r="BN134" s="414"/>
      <c r="BO134" s="414">
        <f t="shared" si="44"/>
        <v>0</v>
      </c>
      <c r="BP134" s="414">
        <f t="shared" si="45"/>
        <v>0</v>
      </c>
      <c r="BQ134" s="414">
        <f t="shared" si="46"/>
        <v>0</v>
      </c>
      <c r="BR134" s="414">
        <f t="shared" si="47"/>
        <v>0</v>
      </c>
      <c r="BS134" s="414">
        <f t="shared" si="48"/>
        <v>0</v>
      </c>
      <c r="BT134" s="414">
        <f t="shared" si="49"/>
        <v>0</v>
      </c>
      <c r="BU134" s="414">
        <f t="shared" si="50"/>
        <v>0</v>
      </c>
      <c r="BV134" s="721"/>
      <c r="BW134" s="72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32"/>
      <c r="CL134" s="432"/>
      <c r="CM134" s="432"/>
      <c r="CN134" s="432"/>
      <c r="CO134" s="432"/>
      <c r="CP134" s="432"/>
      <c r="CQ134" s="320"/>
      <c r="CR134" s="320"/>
    </row>
    <row r="135" spans="1:96" s="37" customFormat="1" ht="37.5" customHeight="1" x14ac:dyDescent="0.2">
      <c r="A135" s="533" t="str">
        <f>IF(B135&lt;&gt;"",設定!$C$4,"")</f>
        <v/>
      </c>
      <c r="B135" s="214" t="str">
        <f t="shared" si="28"/>
        <v/>
      </c>
      <c r="C135" s="373">
        <f t="shared" si="29"/>
        <v>123</v>
      </c>
      <c r="D135" s="342"/>
      <c r="E135" s="342"/>
      <c r="F135" s="343"/>
      <c r="G135" s="344"/>
      <c r="H135" s="345"/>
      <c r="I135" s="346"/>
      <c r="J135" s="347" t="str">
        <f>IFERROR(IF(I135="","",VLOOKUP(I135,国・地域!A:C,2,FALSE)),"正しい番号を入力してください")</f>
        <v/>
      </c>
      <c r="K135" s="348" t="str">
        <f>IFERROR(IF(I135="","",VLOOKUP(I135,国・地域!A:C,3,FALSE)),"正しい番号を入力してください")</f>
        <v/>
      </c>
      <c r="L135" s="325"/>
      <c r="M135" s="349"/>
      <c r="N135" s="350"/>
      <c r="O135" s="350"/>
      <c r="P135" s="350"/>
      <c r="Q135" s="350"/>
      <c r="R135" s="350"/>
      <c r="S135" s="350"/>
      <c r="T135" s="350"/>
      <c r="U135" s="351"/>
      <c r="V135" s="352"/>
      <c r="W135" s="1061"/>
      <c r="X135" s="1062"/>
      <c r="Y135" s="1070"/>
      <c r="Z135" s="1071"/>
      <c r="AA135" s="1072"/>
      <c r="AB135" s="1073"/>
      <c r="AC135" s="1072"/>
      <c r="AD135" s="1071"/>
      <c r="AE135" s="1074"/>
      <c r="AF135" s="1073"/>
      <c r="AG135" s="1072"/>
      <c r="AH135" s="1071"/>
      <c r="AI135" s="1074"/>
      <c r="AJ135" s="1073"/>
      <c r="AK135" s="1072"/>
      <c r="AL135" s="1071"/>
      <c r="AM135" s="342"/>
      <c r="AN135" s="344"/>
      <c r="AO135" s="325"/>
      <c r="AP135" s="342"/>
      <c r="AQ135" s="344"/>
      <c r="AR135" s="353"/>
      <c r="AS135" s="354"/>
      <c r="AT135" s="342"/>
      <c r="AU135" s="344"/>
      <c r="AV135" s="353"/>
      <c r="AW135" s="355"/>
      <c r="AX135" s="94" t="str">
        <f t="shared" si="51"/>
        <v/>
      </c>
      <c r="AY135" s="94" t="str">
        <f t="shared" si="30"/>
        <v/>
      </c>
      <c r="AZ135" s="433"/>
      <c r="BA135" s="414">
        <f t="shared" si="31"/>
        <v>0</v>
      </c>
      <c r="BB135" s="414">
        <f t="shared" si="32"/>
        <v>0</v>
      </c>
      <c r="BC135" s="414">
        <f t="shared" si="33"/>
        <v>0</v>
      </c>
      <c r="BD135" s="414">
        <f t="shared" si="34"/>
        <v>0</v>
      </c>
      <c r="BE135" s="414">
        <f t="shared" si="35"/>
        <v>0</v>
      </c>
      <c r="BF135" s="414">
        <f t="shared" si="36"/>
        <v>0</v>
      </c>
      <c r="BG135" s="414">
        <f t="shared" si="37"/>
        <v>0</v>
      </c>
      <c r="BH135" s="414">
        <f t="shared" si="38"/>
        <v>0</v>
      </c>
      <c r="BI135" s="414">
        <f t="shared" si="39"/>
        <v>0</v>
      </c>
      <c r="BJ135" s="414">
        <f t="shared" si="40"/>
        <v>0</v>
      </c>
      <c r="BK135" s="414">
        <f t="shared" si="41"/>
        <v>0</v>
      </c>
      <c r="BL135" s="414">
        <f t="shared" si="42"/>
        <v>0</v>
      </c>
      <c r="BM135" s="414">
        <f t="shared" si="43"/>
        <v>0</v>
      </c>
      <c r="BN135" s="414"/>
      <c r="BO135" s="414">
        <f t="shared" si="44"/>
        <v>0</v>
      </c>
      <c r="BP135" s="414">
        <f t="shared" si="45"/>
        <v>0</v>
      </c>
      <c r="BQ135" s="414">
        <f t="shared" si="46"/>
        <v>0</v>
      </c>
      <c r="BR135" s="414">
        <f t="shared" si="47"/>
        <v>0</v>
      </c>
      <c r="BS135" s="414">
        <f t="shared" si="48"/>
        <v>0</v>
      </c>
      <c r="BT135" s="414">
        <f t="shared" si="49"/>
        <v>0</v>
      </c>
      <c r="BU135" s="414">
        <f t="shared" si="50"/>
        <v>0</v>
      </c>
      <c r="BV135" s="721"/>
      <c r="BW135" s="72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32"/>
      <c r="CL135" s="432"/>
      <c r="CM135" s="432"/>
      <c r="CN135" s="432"/>
      <c r="CO135" s="432"/>
      <c r="CP135" s="432"/>
      <c r="CQ135" s="320"/>
      <c r="CR135" s="320"/>
    </row>
    <row r="136" spans="1:96" s="37" customFormat="1" ht="37.5" customHeight="1" x14ac:dyDescent="0.2">
      <c r="A136" s="533" t="str">
        <f>IF(B136&lt;&gt;"",設定!$C$4,"")</f>
        <v/>
      </c>
      <c r="B136" s="214" t="str">
        <f t="shared" si="28"/>
        <v/>
      </c>
      <c r="C136" s="373">
        <f t="shared" si="29"/>
        <v>124</v>
      </c>
      <c r="D136" s="342"/>
      <c r="E136" s="342"/>
      <c r="F136" s="343"/>
      <c r="G136" s="344"/>
      <c r="H136" s="345"/>
      <c r="I136" s="346"/>
      <c r="J136" s="347" t="str">
        <f>IFERROR(IF(I136="","",VLOOKUP(I136,国・地域!A:C,2,FALSE)),"正しい番号を入力してください")</f>
        <v/>
      </c>
      <c r="K136" s="348" t="str">
        <f>IFERROR(IF(I136="","",VLOOKUP(I136,国・地域!A:C,3,FALSE)),"正しい番号を入力してください")</f>
        <v/>
      </c>
      <c r="L136" s="325"/>
      <c r="M136" s="349"/>
      <c r="N136" s="350"/>
      <c r="O136" s="350"/>
      <c r="P136" s="350"/>
      <c r="Q136" s="350"/>
      <c r="R136" s="350"/>
      <c r="S136" s="350"/>
      <c r="T136" s="350"/>
      <c r="U136" s="351"/>
      <c r="V136" s="352"/>
      <c r="W136" s="1061"/>
      <c r="X136" s="1062"/>
      <c r="Y136" s="1070"/>
      <c r="Z136" s="1071"/>
      <c r="AA136" s="1072"/>
      <c r="AB136" s="1073"/>
      <c r="AC136" s="1072"/>
      <c r="AD136" s="1071"/>
      <c r="AE136" s="1074"/>
      <c r="AF136" s="1073"/>
      <c r="AG136" s="1072"/>
      <c r="AH136" s="1071"/>
      <c r="AI136" s="1074"/>
      <c r="AJ136" s="1073"/>
      <c r="AK136" s="1072"/>
      <c r="AL136" s="1071"/>
      <c r="AM136" s="342"/>
      <c r="AN136" s="344"/>
      <c r="AO136" s="325"/>
      <c r="AP136" s="342"/>
      <c r="AQ136" s="344"/>
      <c r="AR136" s="353"/>
      <c r="AS136" s="354"/>
      <c r="AT136" s="342"/>
      <c r="AU136" s="344"/>
      <c r="AV136" s="353"/>
      <c r="AW136" s="355"/>
      <c r="AX136" s="94" t="str">
        <f t="shared" si="51"/>
        <v/>
      </c>
      <c r="AY136" s="94" t="str">
        <f t="shared" si="30"/>
        <v/>
      </c>
      <c r="AZ136" s="433"/>
      <c r="BA136" s="414">
        <f t="shared" si="31"/>
        <v>0</v>
      </c>
      <c r="BB136" s="414">
        <f t="shared" si="32"/>
        <v>0</v>
      </c>
      <c r="BC136" s="414">
        <f t="shared" si="33"/>
        <v>0</v>
      </c>
      <c r="BD136" s="414">
        <f t="shared" si="34"/>
        <v>0</v>
      </c>
      <c r="BE136" s="414">
        <f t="shared" si="35"/>
        <v>0</v>
      </c>
      <c r="BF136" s="414">
        <f t="shared" si="36"/>
        <v>0</v>
      </c>
      <c r="BG136" s="414">
        <f t="shared" si="37"/>
        <v>0</v>
      </c>
      <c r="BH136" s="414">
        <f t="shared" si="38"/>
        <v>0</v>
      </c>
      <c r="BI136" s="414">
        <f t="shared" si="39"/>
        <v>0</v>
      </c>
      <c r="BJ136" s="414">
        <f t="shared" si="40"/>
        <v>0</v>
      </c>
      <c r="BK136" s="414">
        <f t="shared" si="41"/>
        <v>0</v>
      </c>
      <c r="BL136" s="414">
        <f t="shared" si="42"/>
        <v>0</v>
      </c>
      <c r="BM136" s="414">
        <f t="shared" si="43"/>
        <v>0</v>
      </c>
      <c r="BN136" s="414"/>
      <c r="BO136" s="414">
        <f t="shared" si="44"/>
        <v>0</v>
      </c>
      <c r="BP136" s="414">
        <f t="shared" si="45"/>
        <v>0</v>
      </c>
      <c r="BQ136" s="414">
        <f t="shared" si="46"/>
        <v>0</v>
      </c>
      <c r="BR136" s="414">
        <f t="shared" si="47"/>
        <v>0</v>
      </c>
      <c r="BS136" s="414">
        <f t="shared" si="48"/>
        <v>0</v>
      </c>
      <c r="BT136" s="414">
        <f t="shared" si="49"/>
        <v>0</v>
      </c>
      <c r="BU136" s="414">
        <f t="shared" si="50"/>
        <v>0</v>
      </c>
      <c r="BV136" s="721"/>
      <c r="BW136" s="72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32"/>
      <c r="CL136" s="432"/>
      <c r="CM136" s="432"/>
      <c r="CN136" s="432"/>
      <c r="CO136" s="432"/>
      <c r="CP136" s="432"/>
      <c r="CQ136" s="320"/>
      <c r="CR136" s="320"/>
    </row>
    <row r="137" spans="1:96" s="37" customFormat="1" ht="37.5" customHeight="1" x14ac:dyDescent="0.2">
      <c r="A137" s="533" t="str">
        <f>IF(B137&lt;&gt;"",設定!$C$4,"")</f>
        <v/>
      </c>
      <c r="B137" s="214" t="str">
        <f t="shared" si="28"/>
        <v/>
      </c>
      <c r="C137" s="373">
        <f t="shared" si="29"/>
        <v>125</v>
      </c>
      <c r="D137" s="342"/>
      <c r="E137" s="342"/>
      <c r="F137" s="343"/>
      <c r="G137" s="344"/>
      <c r="H137" s="345"/>
      <c r="I137" s="346"/>
      <c r="J137" s="347" t="str">
        <f>IFERROR(IF(I137="","",VLOOKUP(I137,国・地域!A:C,2,FALSE)),"正しい番号を入力してください")</f>
        <v/>
      </c>
      <c r="K137" s="348" t="str">
        <f>IFERROR(IF(I137="","",VLOOKUP(I137,国・地域!A:C,3,FALSE)),"正しい番号を入力してください")</f>
        <v/>
      </c>
      <c r="L137" s="325"/>
      <c r="M137" s="349"/>
      <c r="N137" s="350"/>
      <c r="O137" s="350"/>
      <c r="P137" s="350"/>
      <c r="Q137" s="350"/>
      <c r="R137" s="350"/>
      <c r="S137" s="350"/>
      <c r="T137" s="350"/>
      <c r="U137" s="351"/>
      <c r="V137" s="352"/>
      <c r="W137" s="1061"/>
      <c r="X137" s="1062"/>
      <c r="Y137" s="1070"/>
      <c r="Z137" s="1071"/>
      <c r="AA137" s="1072"/>
      <c r="AB137" s="1073"/>
      <c r="AC137" s="1072"/>
      <c r="AD137" s="1071"/>
      <c r="AE137" s="1074"/>
      <c r="AF137" s="1073"/>
      <c r="AG137" s="1072"/>
      <c r="AH137" s="1071"/>
      <c r="AI137" s="1074"/>
      <c r="AJ137" s="1073"/>
      <c r="AK137" s="1072"/>
      <c r="AL137" s="1071"/>
      <c r="AM137" s="342"/>
      <c r="AN137" s="344"/>
      <c r="AO137" s="325"/>
      <c r="AP137" s="342"/>
      <c r="AQ137" s="344"/>
      <c r="AR137" s="353"/>
      <c r="AS137" s="354"/>
      <c r="AT137" s="342"/>
      <c r="AU137" s="344"/>
      <c r="AV137" s="353"/>
      <c r="AW137" s="355"/>
      <c r="AX137" s="94" t="str">
        <f t="shared" si="51"/>
        <v/>
      </c>
      <c r="AY137" s="94" t="str">
        <f t="shared" si="30"/>
        <v/>
      </c>
      <c r="AZ137" s="433"/>
      <c r="BA137" s="414">
        <f t="shared" si="31"/>
        <v>0</v>
      </c>
      <c r="BB137" s="414">
        <f t="shared" si="32"/>
        <v>0</v>
      </c>
      <c r="BC137" s="414">
        <f t="shared" si="33"/>
        <v>0</v>
      </c>
      <c r="BD137" s="414">
        <f t="shared" si="34"/>
        <v>0</v>
      </c>
      <c r="BE137" s="414">
        <f t="shared" si="35"/>
        <v>0</v>
      </c>
      <c r="BF137" s="414">
        <f t="shared" si="36"/>
        <v>0</v>
      </c>
      <c r="BG137" s="414">
        <f t="shared" si="37"/>
        <v>0</v>
      </c>
      <c r="BH137" s="414">
        <f t="shared" si="38"/>
        <v>0</v>
      </c>
      <c r="BI137" s="414">
        <f t="shared" si="39"/>
        <v>0</v>
      </c>
      <c r="BJ137" s="414">
        <f t="shared" si="40"/>
        <v>0</v>
      </c>
      <c r="BK137" s="414">
        <f t="shared" si="41"/>
        <v>0</v>
      </c>
      <c r="BL137" s="414">
        <f t="shared" si="42"/>
        <v>0</v>
      </c>
      <c r="BM137" s="414">
        <f t="shared" si="43"/>
        <v>0</v>
      </c>
      <c r="BN137" s="414"/>
      <c r="BO137" s="414">
        <f t="shared" si="44"/>
        <v>0</v>
      </c>
      <c r="BP137" s="414">
        <f t="shared" si="45"/>
        <v>0</v>
      </c>
      <c r="BQ137" s="414">
        <f t="shared" si="46"/>
        <v>0</v>
      </c>
      <c r="BR137" s="414">
        <f t="shared" si="47"/>
        <v>0</v>
      </c>
      <c r="BS137" s="414">
        <f t="shared" si="48"/>
        <v>0</v>
      </c>
      <c r="BT137" s="414">
        <f t="shared" si="49"/>
        <v>0</v>
      </c>
      <c r="BU137" s="414">
        <f t="shared" si="50"/>
        <v>0</v>
      </c>
      <c r="BV137" s="721"/>
      <c r="BW137" s="72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32"/>
      <c r="CL137" s="432"/>
      <c r="CM137" s="432"/>
      <c r="CN137" s="432"/>
      <c r="CO137" s="432"/>
      <c r="CP137" s="432"/>
      <c r="CQ137" s="320"/>
      <c r="CR137" s="320"/>
    </row>
    <row r="138" spans="1:96" s="37" customFormat="1" ht="37.5" customHeight="1" x14ac:dyDescent="0.2">
      <c r="A138" s="574" t="str">
        <f>IF(B138&lt;&gt;"",設定!$C$4,"")</f>
        <v/>
      </c>
      <c r="B138" s="215" t="str">
        <f t="shared" si="28"/>
        <v/>
      </c>
      <c r="C138" s="374">
        <f t="shared" si="29"/>
        <v>126</v>
      </c>
      <c r="D138" s="356"/>
      <c r="E138" s="356"/>
      <c r="F138" s="357"/>
      <c r="G138" s="358"/>
      <c r="H138" s="359"/>
      <c r="I138" s="360"/>
      <c r="J138" s="361" t="str">
        <f>IFERROR(IF(I138="","",VLOOKUP(I138,国・地域!A:C,2,FALSE)),"正しい番号を入力してください")</f>
        <v/>
      </c>
      <c r="K138" s="362" t="str">
        <f>IFERROR(IF(I138="","",VLOOKUP(I138,国・地域!A:C,3,FALSE)),"正しい番号を入力してください")</f>
        <v/>
      </c>
      <c r="L138" s="326"/>
      <c r="M138" s="363"/>
      <c r="N138" s="364"/>
      <c r="O138" s="364"/>
      <c r="P138" s="364"/>
      <c r="Q138" s="364"/>
      <c r="R138" s="364"/>
      <c r="S138" s="364"/>
      <c r="T138" s="364"/>
      <c r="U138" s="365"/>
      <c r="V138" s="366"/>
      <c r="W138" s="1063"/>
      <c r="X138" s="1064"/>
      <c r="Y138" s="1075"/>
      <c r="Z138" s="1076"/>
      <c r="AA138" s="1077"/>
      <c r="AB138" s="1078"/>
      <c r="AC138" s="1077"/>
      <c r="AD138" s="1076"/>
      <c r="AE138" s="1079"/>
      <c r="AF138" s="1078"/>
      <c r="AG138" s="1077"/>
      <c r="AH138" s="1076"/>
      <c r="AI138" s="1079"/>
      <c r="AJ138" s="1078"/>
      <c r="AK138" s="1077"/>
      <c r="AL138" s="1076"/>
      <c r="AM138" s="356"/>
      <c r="AN138" s="358"/>
      <c r="AO138" s="326"/>
      <c r="AP138" s="356"/>
      <c r="AQ138" s="358"/>
      <c r="AR138" s="367"/>
      <c r="AS138" s="368"/>
      <c r="AT138" s="356"/>
      <c r="AU138" s="358"/>
      <c r="AV138" s="367"/>
      <c r="AW138" s="369"/>
      <c r="AX138" s="94" t="str">
        <f t="shared" si="51"/>
        <v/>
      </c>
      <c r="AY138" s="94" t="str">
        <f t="shared" si="30"/>
        <v/>
      </c>
      <c r="AZ138" s="433"/>
      <c r="BA138" s="414">
        <f t="shared" si="31"/>
        <v>0</v>
      </c>
      <c r="BB138" s="414">
        <f t="shared" si="32"/>
        <v>0</v>
      </c>
      <c r="BC138" s="414">
        <f t="shared" si="33"/>
        <v>0</v>
      </c>
      <c r="BD138" s="414">
        <f t="shared" si="34"/>
        <v>0</v>
      </c>
      <c r="BE138" s="414">
        <f t="shared" si="35"/>
        <v>0</v>
      </c>
      <c r="BF138" s="414">
        <f t="shared" si="36"/>
        <v>0</v>
      </c>
      <c r="BG138" s="414">
        <f t="shared" si="37"/>
        <v>0</v>
      </c>
      <c r="BH138" s="414">
        <f t="shared" si="38"/>
        <v>0</v>
      </c>
      <c r="BI138" s="414">
        <f t="shared" si="39"/>
        <v>0</v>
      </c>
      <c r="BJ138" s="414">
        <f t="shared" si="40"/>
        <v>0</v>
      </c>
      <c r="BK138" s="414">
        <f t="shared" si="41"/>
        <v>0</v>
      </c>
      <c r="BL138" s="414">
        <f t="shared" si="42"/>
        <v>0</v>
      </c>
      <c r="BM138" s="414">
        <f t="shared" si="43"/>
        <v>0</v>
      </c>
      <c r="BN138" s="414"/>
      <c r="BO138" s="414">
        <f t="shared" si="44"/>
        <v>0</v>
      </c>
      <c r="BP138" s="414">
        <f t="shared" si="45"/>
        <v>0</v>
      </c>
      <c r="BQ138" s="414">
        <f t="shared" si="46"/>
        <v>0</v>
      </c>
      <c r="BR138" s="414">
        <f t="shared" si="47"/>
        <v>0</v>
      </c>
      <c r="BS138" s="414">
        <f t="shared" si="48"/>
        <v>0</v>
      </c>
      <c r="BT138" s="414">
        <f t="shared" si="49"/>
        <v>0</v>
      </c>
      <c r="BU138" s="414">
        <f t="shared" si="50"/>
        <v>0</v>
      </c>
      <c r="BV138" s="721"/>
      <c r="BW138" s="72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32"/>
      <c r="CL138" s="432"/>
      <c r="CM138" s="432"/>
      <c r="CN138" s="432"/>
      <c r="CO138" s="432"/>
      <c r="CP138" s="432"/>
      <c r="CQ138" s="320"/>
      <c r="CR138" s="320"/>
    </row>
    <row r="139" spans="1:96" s="37" customFormat="1" ht="37.5" customHeight="1" x14ac:dyDescent="0.2">
      <c r="A139" s="575" t="str">
        <f>IF(B139&lt;&gt;"",設定!$C$4,"")</f>
        <v/>
      </c>
      <c r="B139" s="567" t="str">
        <f t="shared" si="28"/>
        <v/>
      </c>
      <c r="C139" s="322">
        <f t="shared" si="29"/>
        <v>127</v>
      </c>
      <c r="D139" s="328"/>
      <c r="E139" s="328"/>
      <c r="F139" s="329"/>
      <c r="G139" s="330"/>
      <c r="H139" s="331"/>
      <c r="I139" s="332"/>
      <c r="J139" s="333" t="str">
        <f>IFERROR(IF(I139="","",VLOOKUP(I139,国・地域!A:C,2,FALSE)),"正しい番号を入力してください")</f>
        <v/>
      </c>
      <c r="K139" s="334" t="str">
        <f>IFERROR(IF(I139="","",VLOOKUP(I139,国・地域!A:C,3,FALSE)),"正しい番号を入力してください")</f>
        <v/>
      </c>
      <c r="L139" s="327"/>
      <c r="M139" s="335"/>
      <c r="N139" s="336"/>
      <c r="O139" s="336"/>
      <c r="P139" s="336"/>
      <c r="Q139" s="336"/>
      <c r="R139" s="336"/>
      <c r="S139" s="336"/>
      <c r="T139" s="336"/>
      <c r="U139" s="337"/>
      <c r="V139" s="338"/>
      <c r="W139" s="1059"/>
      <c r="X139" s="1060"/>
      <c r="Y139" s="1065"/>
      <c r="Z139" s="1066"/>
      <c r="AA139" s="1067"/>
      <c r="AB139" s="1068"/>
      <c r="AC139" s="1067"/>
      <c r="AD139" s="1066"/>
      <c r="AE139" s="1069"/>
      <c r="AF139" s="1068"/>
      <c r="AG139" s="1067"/>
      <c r="AH139" s="1066"/>
      <c r="AI139" s="1069"/>
      <c r="AJ139" s="1068"/>
      <c r="AK139" s="1067"/>
      <c r="AL139" s="1066"/>
      <c r="AM139" s="328"/>
      <c r="AN139" s="330"/>
      <c r="AO139" s="327"/>
      <c r="AP139" s="328"/>
      <c r="AQ139" s="330"/>
      <c r="AR139" s="339"/>
      <c r="AS139" s="340"/>
      <c r="AT139" s="328"/>
      <c r="AU139" s="330"/>
      <c r="AV139" s="339"/>
      <c r="AW139" s="341"/>
      <c r="AX139" s="94" t="str">
        <f t="shared" si="51"/>
        <v/>
      </c>
      <c r="AY139" s="94" t="str">
        <f t="shared" si="30"/>
        <v/>
      </c>
      <c r="AZ139" s="433"/>
      <c r="BA139" s="414">
        <f t="shared" si="31"/>
        <v>0</v>
      </c>
      <c r="BB139" s="414">
        <f t="shared" si="32"/>
        <v>0</v>
      </c>
      <c r="BC139" s="414">
        <f t="shared" si="33"/>
        <v>0</v>
      </c>
      <c r="BD139" s="414">
        <f t="shared" si="34"/>
        <v>0</v>
      </c>
      <c r="BE139" s="414">
        <f t="shared" si="35"/>
        <v>0</v>
      </c>
      <c r="BF139" s="414">
        <f t="shared" si="36"/>
        <v>0</v>
      </c>
      <c r="BG139" s="414">
        <f t="shared" si="37"/>
        <v>0</v>
      </c>
      <c r="BH139" s="414">
        <f t="shared" si="38"/>
        <v>0</v>
      </c>
      <c r="BI139" s="414">
        <f t="shared" si="39"/>
        <v>0</v>
      </c>
      <c r="BJ139" s="414">
        <f t="shared" si="40"/>
        <v>0</v>
      </c>
      <c r="BK139" s="414">
        <f t="shared" si="41"/>
        <v>0</v>
      </c>
      <c r="BL139" s="414">
        <f t="shared" si="42"/>
        <v>0</v>
      </c>
      <c r="BM139" s="414">
        <f t="shared" si="43"/>
        <v>0</v>
      </c>
      <c r="BN139" s="414"/>
      <c r="BO139" s="414">
        <f t="shared" si="44"/>
        <v>0</v>
      </c>
      <c r="BP139" s="414">
        <f t="shared" si="45"/>
        <v>0</v>
      </c>
      <c r="BQ139" s="414">
        <f t="shared" si="46"/>
        <v>0</v>
      </c>
      <c r="BR139" s="414">
        <f t="shared" si="47"/>
        <v>0</v>
      </c>
      <c r="BS139" s="414">
        <f t="shared" si="48"/>
        <v>0</v>
      </c>
      <c r="BT139" s="414">
        <f t="shared" si="49"/>
        <v>0</v>
      </c>
      <c r="BU139" s="414">
        <f t="shared" si="50"/>
        <v>0</v>
      </c>
      <c r="BV139" s="721"/>
      <c r="BW139" s="72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32"/>
      <c r="CL139" s="432"/>
      <c r="CM139" s="432"/>
      <c r="CN139" s="432"/>
      <c r="CO139" s="432"/>
      <c r="CP139" s="432"/>
      <c r="CQ139" s="320"/>
      <c r="CR139" s="320"/>
    </row>
    <row r="140" spans="1:96" s="37" customFormat="1" ht="37.5" customHeight="1" x14ac:dyDescent="0.2">
      <c r="A140" s="533" t="str">
        <f>IF(B140&lt;&gt;"",設定!$C$4,"")</f>
        <v/>
      </c>
      <c r="B140" s="214" t="str">
        <f t="shared" si="28"/>
        <v/>
      </c>
      <c r="C140" s="373">
        <f t="shared" si="29"/>
        <v>128</v>
      </c>
      <c r="D140" s="342"/>
      <c r="E140" s="342"/>
      <c r="F140" s="343"/>
      <c r="G140" s="344"/>
      <c r="H140" s="345"/>
      <c r="I140" s="346"/>
      <c r="J140" s="347" t="str">
        <f>IFERROR(IF(I140="","",VLOOKUP(I140,国・地域!A:C,2,FALSE)),"正しい番号を入力してください")</f>
        <v/>
      </c>
      <c r="K140" s="348" t="str">
        <f>IFERROR(IF(I140="","",VLOOKUP(I140,国・地域!A:C,3,FALSE)),"正しい番号を入力してください")</f>
        <v/>
      </c>
      <c r="L140" s="325"/>
      <c r="M140" s="349"/>
      <c r="N140" s="350"/>
      <c r="O140" s="350"/>
      <c r="P140" s="350"/>
      <c r="Q140" s="350"/>
      <c r="R140" s="350"/>
      <c r="S140" s="350"/>
      <c r="T140" s="350"/>
      <c r="U140" s="351"/>
      <c r="V140" s="352"/>
      <c r="W140" s="1061"/>
      <c r="X140" s="1062"/>
      <c r="Y140" s="1070"/>
      <c r="Z140" s="1071"/>
      <c r="AA140" s="1072"/>
      <c r="AB140" s="1073"/>
      <c r="AC140" s="1072"/>
      <c r="AD140" s="1071"/>
      <c r="AE140" s="1074"/>
      <c r="AF140" s="1073"/>
      <c r="AG140" s="1072"/>
      <c r="AH140" s="1071"/>
      <c r="AI140" s="1074"/>
      <c r="AJ140" s="1073"/>
      <c r="AK140" s="1072"/>
      <c r="AL140" s="1071"/>
      <c r="AM140" s="342"/>
      <c r="AN140" s="344"/>
      <c r="AO140" s="325"/>
      <c r="AP140" s="342"/>
      <c r="AQ140" s="344"/>
      <c r="AR140" s="353"/>
      <c r="AS140" s="354"/>
      <c r="AT140" s="342"/>
      <c r="AU140" s="344"/>
      <c r="AV140" s="353"/>
      <c r="AW140" s="355"/>
      <c r="AX140" s="94" t="str">
        <f t="shared" si="51"/>
        <v/>
      </c>
      <c r="AY140" s="94" t="str">
        <f t="shared" si="30"/>
        <v/>
      </c>
      <c r="AZ140" s="433"/>
      <c r="BA140" s="414">
        <f t="shared" si="31"/>
        <v>0</v>
      </c>
      <c r="BB140" s="414">
        <f t="shared" si="32"/>
        <v>0</v>
      </c>
      <c r="BC140" s="414">
        <f t="shared" si="33"/>
        <v>0</v>
      </c>
      <c r="BD140" s="414">
        <f t="shared" si="34"/>
        <v>0</v>
      </c>
      <c r="BE140" s="414">
        <f t="shared" si="35"/>
        <v>0</v>
      </c>
      <c r="BF140" s="414">
        <f t="shared" si="36"/>
        <v>0</v>
      </c>
      <c r="BG140" s="414">
        <f t="shared" si="37"/>
        <v>0</v>
      </c>
      <c r="BH140" s="414">
        <f t="shared" si="38"/>
        <v>0</v>
      </c>
      <c r="BI140" s="414">
        <f t="shared" si="39"/>
        <v>0</v>
      </c>
      <c r="BJ140" s="414">
        <f t="shared" si="40"/>
        <v>0</v>
      </c>
      <c r="BK140" s="414">
        <f t="shared" si="41"/>
        <v>0</v>
      </c>
      <c r="BL140" s="414">
        <f t="shared" si="42"/>
        <v>0</v>
      </c>
      <c r="BM140" s="414">
        <f t="shared" si="43"/>
        <v>0</v>
      </c>
      <c r="BN140" s="414"/>
      <c r="BO140" s="414">
        <f t="shared" si="44"/>
        <v>0</v>
      </c>
      <c r="BP140" s="414">
        <f t="shared" si="45"/>
        <v>0</v>
      </c>
      <c r="BQ140" s="414">
        <f t="shared" si="46"/>
        <v>0</v>
      </c>
      <c r="BR140" s="414">
        <f t="shared" si="47"/>
        <v>0</v>
      </c>
      <c r="BS140" s="414">
        <f t="shared" si="48"/>
        <v>0</v>
      </c>
      <c r="BT140" s="414">
        <f t="shared" si="49"/>
        <v>0</v>
      </c>
      <c r="BU140" s="414">
        <f t="shared" si="50"/>
        <v>0</v>
      </c>
      <c r="BV140" s="721"/>
      <c r="BW140" s="72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32"/>
      <c r="CL140" s="432"/>
      <c r="CM140" s="432"/>
      <c r="CN140" s="432"/>
      <c r="CO140" s="432"/>
      <c r="CP140" s="432"/>
      <c r="CQ140" s="320"/>
      <c r="CR140" s="320"/>
    </row>
    <row r="141" spans="1:96" s="37" customFormat="1" ht="37.5" customHeight="1" x14ac:dyDescent="0.2">
      <c r="A141" s="533" t="str">
        <f>IF(B141&lt;&gt;"",設定!$C$4,"")</f>
        <v/>
      </c>
      <c r="B141" s="214" t="str">
        <f t="shared" si="28"/>
        <v/>
      </c>
      <c r="C141" s="373">
        <f t="shared" si="29"/>
        <v>129</v>
      </c>
      <c r="D141" s="342"/>
      <c r="E141" s="342"/>
      <c r="F141" s="343"/>
      <c r="G141" s="344"/>
      <c r="H141" s="345"/>
      <c r="I141" s="346"/>
      <c r="J141" s="347" t="str">
        <f>IFERROR(IF(I141="","",VLOOKUP(I141,国・地域!A:C,2,FALSE)),"正しい番号を入力してください")</f>
        <v/>
      </c>
      <c r="K141" s="348" t="str">
        <f>IFERROR(IF(I141="","",VLOOKUP(I141,国・地域!A:C,3,FALSE)),"正しい番号を入力してください")</f>
        <v/>
      </c>
      <c r="L141" s="325"/>
      <c r="M141" s="349"/>
      <c r="N141" s="350"/>
      <c r="O141" s="350"/>
      <c r="P141" s="350"/>
      <c r="Q141" s="350"/>
      <c r="R141" s="350"/>
      <c r="S141" s="350"/>
      <c r="T141" s="350"/>
      <c r="U141" s="351"/>
      <c r="V141" s="352"/>
      <c r="W141" s="1061"/>
      <c r="X141" s="1062"/>
      <c r="Y141" s="1070"/>
      <c r="Z141" s="1071"/>
      <c r="AA141" s="1072"/>
      <c r="AB141" s="1073"/>
      <c r="AC141" s="1072"/>
      <c r="AD141" s="1071"/>
      <c r="AE141" s="1074"/>
      <c r="AF141" s="1073"/>
      <c r="AG141" s="1072"/>
      <c r="AH141" s="1071"/>
      <c r="AI141" s="1074"/>
      <c r="AJ141" s="1073"/>
      <c r="AK141" s="1072"/>
      <c r="AL141" s="1071"/>
      <c r="AM141" s="342"/>
      <c r="AN141" s="344"/>
      <c r="AO141" s="325"/>
      <c r="AP141" s="342"/>
      <c r="AQ141" s="344"/>
      <c r="AR141" s="353"/>
      <c r="AS141" s="354"/>
      <c r="AT141" s="342"/>
      <c r="AU141" s="344"/>
      <c r="AV141" s="353"/>
      <c r="AW141" s="355"/>
      <c r="AX141" s="94" t="str">
        <f t="shared" si="51"/>
        <v/>
      </c>
      <c r="AY141" s="94" t="str">
        <f t="shared" si="30"/>
        <v/>
      </c>
      <c r="AZ141" s="433"/>
      <c r="BA141" s="414">
        <f t="shared" si="31"/>
        <v>0</v>
      </c>
      <c r="BB141" s="414">
        <f t="shared" si="32"/>
        <v>0</v>
      </c>
      <c r="BC141" s="414">
        <f t="shared" si="33"/>
        <v>0</v>
      </c>
      <c r="BD141" s="414">
        <f t="shared" si="34"/>
        <v>0</v>
      </c>
      <c r="BE141" s="414">
        <f t="shared" si="35"/>
        <v>0</v>
      </c>
      <c r="BF141" s="414">
        <f t="shared" si="36"/>
        <v>0</v>
      </c>
      <c r="BG141" s="414">
        <f t="shared" si="37"/>
        <v>0</v>
      </c>
      <c r="BH141" s="414">
        <f t="shared" si="38"/>
        <v>0</v>
      </c>
      <c r="BI141" s="414">
        <f t="shared" si="39"/>
        <v>0</v>
      </c>
      <c r="BJ141" s="414">
        <f t="shared" si="40"/>
        <v>0</v>
      </c>
      <c r="BK141" s="414">
        <f t="shared" si="41"/>
        <v>0</v>
      </c>
      <c r="BL141" s="414">
        <f t="shared" si="42"/>
        <v>0</v>
      </c>
      <c r="BM141" s="414">
        <f t="shared" si="43"/>
        <v>0</v>
      </c>
      <c r="BN141" s="414"/>
      <c r="BO141" s="414">
        <f t="shared" si="44"/>
        <v>0</v>
      </c>
      <c r="BP141" s="414">
        <f t="shared" si="45"/>
        <v>0</v>
      </c>
      <c r="BQ141" s="414">
        <f t="shared" si="46"/>
        <v>0</v>
      </c>
      <c r="BR141" s="414">
        <f t="shared" si="47"/>
        <v>0</v>
      </c>
      <c r="BS141" s="414">
        <f t="shared" si="48"/>
        <v>0</v>
      </c>
      <c r="BT141" s="414">
        <f t="shared" si="49"/>
        <v>0</v>
      </c>
      <c r="BU141" s="414">
        <f t="shared" si="50"/>
        <v>0</v>
      </c>
      <c r="BV141" s="721"/>
      <c r="BW141" s="72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32"/>
      <c r="CL141" s="432"/>
      <c r="CM141" s="432"/>
      <c r="CN141" s="432"/>
      <c r="CO141" s="432"/>
      <c r="CP141" s="432"/>
      <c r="CQ141" s="320"/>
      <c r="CR141" s="320"/>
    </row>
    <row r="142" spans="1:96" s="37" customFormat="1" ht="37.5" customHeight="1" x14ac:dyDescent="0.2">
      <c r="A142" s="533" t="str">
        <f>IF(B142&lt;&gt;"",設定!$C$4,"")</f>
        <v/>
      </c>
      <c r="B142" s="214" t="str">
        <f t="shared" si="28"/>
        <v/>
      </c>
      <c r="C142" s="373">
        <f t="shared" si="29"/>
        <v>130</v>
      </c>
      <c r="D142" s="342"/>
      <c r="E142" s="342"/>
      <c r="F142" s="343"/>
      <c r="G142" s="344"/>
      <c r="H142" s="345"/>
      <c r="I142" s="346"/>
      <c r="J142" s="347" t="str">
        <f>IFERROR(IF(I142="","",VLOOKUP(I142,国・地域!A:C,2,FALSE)),"正しい番号を入力してください")</f>
        <v/>
      </c>
      <c r="K142" s="348" t="str">
        <f>IFERROR(IF(I142="","",VLOOKUP(I142,国・地域!A:C,3,FALSE)),"正しい番号を入力してください")</f>
        <v/>
      </c>
      <c r="L142" s="325"/>
      <c r="M142" s="349"/>
      <c r="N142" s="350"/>
      <c r="O142" s="350"/>
      <c r="P142" s="350"/>
      <c r="Q142" s="350"/>
      <c r="R142" s="350"/>
      <c r="S142" s="350"/>
      <c r="T142" s="350"/>
      <c r="U142" s="351"/>
      <c r="V142" s="352"/>
      <c r="W142" s="1061"/>
      <c r="X142" s="1062"/>
      <c r="Y142" s="1070"/>
      <c r="Z142" s="1071"/>
      <c r="AA142" s="1072"/>
      <c r="AB142" s="1073"/>
      <c r="AC142" s="1072"/>
      <c r="AD142" s="1071"/>
      <c r="AE142" s="1074"/>
      <c r="AF142" s="1073"/>
      <c r="AG142" s="1072"/>
      <c r="AH142" s="1071"/>
      <c r="AI142" s="1074"/>
      <c r="AJ142" s="1073"/>
      <c r="AK142" s="1072"/>
      <c r="AL142" s="1071"/>
      <c r="AM142" s="342"/>
      <c r="AN142" s="344"/>
      <c r="AO142" s="325"/>
      <c r="AP142" s="342"/>
      <c r="AQ142" s="344"/>
      <c r="AR142" s="353"/>
      <c r="AS142" s="354"/>
      <c r="AT142" s="342"/>
      <c r="AU142" s="344"/>
      <c r="AV142" s="353"/>
      <c r="AW142" s="355"/>
      <c r="AX142" s="94" t="str">
        <f t="shared" si="51"/>
        <v/>
      </c>
      <c r="AY142" s="94" t="str">
        <f t="shared" si="30"/>
        <v/>
      </c>
      <c r="AZ142" s="433"/>
      <c r="BA142" s="414">
        <f t="shared" si="31"/>
        <v>0</v>
      </c>
      <c r="BB142" s="414">
        <f t="shared" si="32"/>
        <v>0</v>
      </c>
      <c r="BC142" s="414">
        <f t="shared" si="33"/>
        <v>0</v>
      </c>
      <c r="BD142" s="414">
        <f t="shared" si="34"/>
        <v>0</v>
      </c>
      <c r="BE142" s="414">
        <f t="shared" si="35"/>
        <v>0</v>
      </c>
      <c r="BF142" s="414">
        <f t="shared" si="36"/>
        <v>0</v>
      </c>
      <c r="BG142" s="414">
        <f t="shared" si="37"/>
        <v>0</v>
      </c>
      <c r="BH142" s="414">
        <f t="shared" si="38"/>
        <v>0</v>
      </c>
      <c r="BI142" s="414">
        <f t="shared" si="39"/>
        <v>0</v>
      </c>
      <c r="BJ142" s="414">
        <f t="shared" si="40"/>
        <v>0</v>
      </c>
      <c r="BK142" s="414">
        <f t="shared" si="41"/>
        <v>0</v>
      </c>
      <c r="BL142" s="414">
        <f t="shared" si="42"/>
        <v>0</v>
      </c>
      <c r="BM142" s="414">
        <f t="shared" si="43"/>
        <v>0</v>
      </c>
      <c r="BN142" s="414"/>
      <c r="BO142" s="414">
        <f t="shared" si="44"/>
        <v>0</v>
      </c>
      <c r="BP142" s="414">
        <f t="shared" si="45"/>
        <v>0</v>
      </c>
      <c r="BQ142" s="414">
        <f t="shared" si="46"/>
        <v>0</v>
      </c>
      <c r="BR142" s="414">
        <f t="shared" si="47"/>
        <v>0</v>
      </c>
      <c r="BS142" s="414">
        <f t="shared" si="48"/>
        <v>0</v>
      </c>
      <c r="BT142" s="414">
        <f t="shared" si="49"/>
        <v>0</v>
      </c>
      <c r="BU142" s="414">
        <f t="shared" si="50"/>
        <v>0</v>
      </c>
      <c r="BV142" s="721"/>
      <c r="BW142" s="72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32"/>
      <c r="CL142" s="432"/>
      <c r="CM142" s="432"/>
      <c r="CN142" s="432"/>
      <c r="CO142" s="432"/>
      <c r="CP142" s="432"/>
      <c r="CQ142" s="320"/>
      <c r="CR142" s="320"/>
    </row>
    <row r="143" spans="1:96" s="37" customFormat="1" ht="37.5" customHeight="1" x14ac:dyDescent="0.2">
      <c r="A143" s="574" t="str">
        <f>IF(B143&lt;&gt;"",設定!$C$4,"")</f>
        <v/>
      </c>
      <c r="B143" s="215" t="str">
        <f t="shared" ref="B143:B206" si="52">IF(COUNTA(D143:I143,L143)&gt;0,$B$7,"")</f>
        <v/>
      </c>
      <c r="C143" s="374">
        <f t="shared" ref="C143:C206" si="53">ROW()-12</f>
        <v>131</v>
      </c>
      <c r="D143" s="356"/>
      <c r="E143" s="356"/>
      <c r="F143" s="357"/>
      <c r="G143" s="358"/>
      <c r="H143" s="359"/>
      <c r="I143" s="360"/>
      <c r="J143" s="361" t="str">
        <f>IFERROR(IF(I143="","",VLOOKUP(I143,国・地域!A:C,2,FALSE)),"正しい番号を入力してください")</f>
        <v/>
      </c>
      <c r="K143" s="362" t="str">
        <f>IFERROR(IF(I143="","",VLOOKUP(I143,国・地域!A:C,3,FALSE)),"正しい番号を入力してください")</f>
        <v/>
      </c>
      <c r="L143" s="326"/>
      <c r="M143" s="363"/>
      <c r="N143" s="364"/>
      <c r="O143" s="364"/>
      <c r="P143" s="364"/>
      <c r="Q143" s="364"/>
      <c r="R143" s="364"/>
      <c r="S143" s="364"/>
      <c r="T143" s="364"/>
      <c r="U143" s="365"/>
      <c r="V143" s="366"/>
      <c r="W143" s="1063"/>
      <c r="X143" s="1064"/>
      <c r="Y143" s="1075"/>
      <c r="Z143" s="1076"/>
      <c r="AA143" s="1077"/>
      <c r="AB143" s="1078"/>
      <c r="AC143" s="1077"/>
      <c r="AD143" s="1076"/>
      <c r="AE143" s="1079"/>
      <c r="AF143" s="1078"/>
      <c r="AG143" s="1077"/>
      <c r="AH143" s="1076"/>
      <c r="AI143" s="1079"/>
      <c r="AJ143" s="1078"/>
      <c r="AK143" s="1077"/>
      <c r="AL143" s="1076"/>
      <c r="AM143" s="356"/>
      <c r="AN143" s="358"/>
      <c r="AO143" s="326"/>
      <c r="AP143" s="356"/>
      <c r="AQ143" s="358"/>
      <c r="AR143" s="367"/>
      <c r="AS143" s="368"/>
      <c r="AT143" s="356"/>
      <c r="AU143" s="358"/>
      <c r="AV143" s="367"/>
      <c r="AW143" s="369"/>
      <c r="AX143" s="94" t="str">
        <f t="shared" si="51"/>
        <v/>
      </c>
      <c r="AY143" s="94" t="str">
        <f t="shared" ref="AY143:AY206" si="54">IF(SUM(BO143:BU143)&gt;0,"←入力エラー","")</f>
        <v/>
      </c>
      <c r="AZ143" s="433"/>
      <c r="BA143" s="414">
        <f t="shared" ref="BA143:BA206" si="55">IF($E$7="1：締結している",IF(AND($D143&lt;&gt;"",OR(E143="",F143="")),1,0),0)</f>
        <v>0</v>
      </c>
      <c r="BB143" s="414">
        <f t="shared" ref="BB143:BB206" si="56">IF($E$7="1：締結している",IF(AND($D143&lt;&gt;"",OR(G143="",H143="")),1,0),0)</f>
        <v>0</v>
      </c>
      <c r="BC143" s="414">
        <f t="shared" ref="BC143:BC206" si="57">IF($E$7="1：締結している",IF(AND($D143&lt;&gt;"",I143=""),1,0),0)</f>
        <v>0</v>
      </c>
      <c r="BD143" s="414">
        <f t="shared" ref="BD143:BD206" si="58">IF($E$7="1：締結している",IF(AND(I143=801,L143=""),1,0),0)</f>
        <v>0</v>
      </c>
      <c r="BE143" s="414">
        <f t="shared" ref="BE143:BE206" si="59">IF($E$7="1：締結している",IF(AND($D143&lt;&gt;"",COUNTA(M143:V143)=0),1,0),0)</f>
        <v>0</v>
      </c>
      <c r="BF143" s="414">
        <f t="shared" ref="BF143:BF206" si="60">IF($E$7="1：締結している",IF(AND($D143&lt;&gt;"",$M143="○",OR(W143="",X143="")),1,0),0)</f>
        <v>0</v>
      </c>
      <c r="BG143" s="414">
        <f t="shared" ref="BG143:BG206" si="61">IF($E$7="1：締結している",IF(AND($D143&lt;&gt;"",OR(Y143="",Z143="")),1,0),0)</f>
        <v>0</v>
      </c>
      <c r="BH143" s="414">
        <f t="shared" ref="BH143:BH206" si="62">IF($E$7="1：締結している",IF(AND($D143&lt;&gt;"",$P143="○",OR(AA143="",AB143="",AC143="",AD143="")),1,0),0)</f>
        <v>0</v>
      </c>
      <c r="BI143" s="414">
        <f t="shared" ref="BI143:BI206" si="63">IF($E$7="1：締結している",IF(AND($D143&lt;&gt;"",$Q143="○",OR(AE143="",AF143="",AG143="",AH143="")),1,0),0)</f>
        <v>0</v>
      </c>
      <c r="BJ143" s="414">
        <f t="shared" ref="BJ143:BJ206" si="64">IF($E$7="1：締結している",IF(AND($D143&lt;&gt;"",$R143="○",OR(AI143="",AJ143="",AK143="",AL143="")),1,0),0)</f>
        <v>0</v>
      </c>
      <c r="BK143" s="414">
        <f t="shared" ref="BK143:BK206" si="65">IF($E$7="1：締結している",IF(AND($D143&lt;&gt;"",$P143="○",OR(AM143="",AN143="",AO143="")),1,0),0)</f>
        <v>0</v>
      </c>
      <c r="BL143" s="414">
        <f t="shared" ref="BL143:BL206" si="66">IF($E$7="1：締結している",IF(AND($D143&lt;&gt;"",$Q143="○",OR(AP143="",AQ143="",AR143="",AS143="")),1,0),0)</f>
        <v>0</v>
      </c>
      <c r="BM143" s="414">
        <f t="shared" ref="BM143:BM206" si="67">IF($E$7="1：締結している",IF(AND($D143&lt;&gt;"",$R143="○",OR(AT143="",AU143="",AV143="",AW143="")),1,0),0)</f>
        <v>0</v>
      </c>
      <c r="BN143" s="414"/>
      <c r="BO143" s="414">
        <f t="shared" ref="BO143:BO206" si="68">IF($E$7="2：締結していない",IF(COUNTA(D143:AW143)&lt;&gt;2,1,0),0)</f>
        <v>0</v>
      </c>
      <c r="BP143" s="414">
        <f t="shared" ref="BP143:BP206" si="69">IF(AND(I143&lt;&gt;801,L143&lt;&gt;""),1,0)</f>
        <v>0</v>
      </c>
      <c r="BQ143" s="414">
        <f t="shared" ref="BQ143:BQ206" si="70">IF(AND(COUNTA(M143:U143)&lt;&gt;0,V143&lt;&gt;""),1,0)</f>
        <v>0</v>
      </c>
      <c r="BR143" s="414">
        <f t="shared" ref="BR143:BR206" si="71">IF(M143="",IF(COUNTA(W143:X143)&lt;&gt;0,1,0),0)</f>
        <v>0</v>
      </c>
      <c r="BS143" s="414">
        <f t="shared" ref="BS143:BS206" si="72">IF(P143="",IF(OR(COUNTA(AA143:AD143)&lt;&gt;0,COUNTA(AM143:AO143)&lt;&gt;0),1,0),0)</f>
        <v>0</v>
      </c>
      <c r="BT143" s="414">
        <f t="shared" ref="BT143:BT206" si="73">IF(Q143="",IF(OR(COUNTA(AE143:AH143)&lt;&gt;0,COUNTA(AP143:AS143)&lt;&gt;0),1,0),0)</f>
        <v>0</v>
      </c>
      <c r="BU143" s="414">
        <f t="shared" ref="BU143:BU206" si="74">IF(R143="",IF(OR(COUNTA(AI143:AL143)&lt;&gt;0,COUNTA(AT143:AW143)&lt;&gt;0),1,0),0)</f>
        <v>0</v>
      </c>
      <c r="BV143" s="721"/>
      <c r="BW143" s="72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32"/>
      <c r="CL143" s="432"/>
      <c r="CM143" s="432"/>
      <c r="CN143" s="432"/>
      <c r="CO143" s="432"/>
      <c r="CP143" s="432"/>
      <c r="CQ143" s="320"/>
      <c r="CR143" s="320"/>
    </row>
    <row r="144" spans="1:96" s="37" customFormat="1" ht="37.5" customHeight="1" x14ac:dyDescent="0.2">
      <c r="A144" s="575" t="str">
        <f>IF(B144&lt;&gt;"",設定!$C$4,"")</f>
        <v/>
      </c>
      <c r="B144" s="567" t="str">
        <f t="shared" si="52"/>
        <v/>
      </c>
      <c r="C144" s="322">
        <f t="shared" si="53"/>
        <v>132</v>
      </c>
      <c r="D144" s="328"/>
      <c r="E144" s="328"/>
      <c r="F144" s="329"/>
      <c r="G144" s="330"/>
      <c r="H144" s="331"/>
      <c r="I144" s="332"/>
      <c r="J144" s="333" t="str">
        <f>IFERROR(IF(I144="","",VLOOKUP(I144,国・地域!A:C,2,FALSE)),"正しい番号を入力してください")</f>
        <v/>
      </c>
      <c r="K144" s="334" t="str">
        <f>IFERROR(IF(I144="","",VLOOKUP(I144,国・地域!A:C,3,FALSE)),"正しい番号を入力してください")</f>
        <v/>
      </c>
      <c r="L144" s="327"/>
      <c r="M144" s="335"/>
      <c r="N144" s="336"/>
      <c r="O144" s="336"/>
      <c r="P144" s="336"/>
      <c r="Q144" s="336"/>
      <c r="R144" s="336"/>
      <c r="S144" s="336"/>
      <c r="T144" s="336"/>
      <c r="U144" s="337"/>
      <c r="V144" s="338"/>
      <c r="W144" s="1059"/>
      <c r="X144" s="1060"/>
      <c r="Y144" s="1065"/>
      <c r="Z144" s="1066"/>
      <c r="AA144" s="1067"/>
      <c r="AB144" s="1068"/>
      <c r="AC144" s="1067"/>
      <c r="AD144" s="1066"/>
      <c r="AE144" s="1069"/>
      <c r="AF144" s="1068"/>
      <c r="AG144" s="1067"/>
      <c r="AH144" s="1066"/>
      <c r="AI144" s="1069"/>
      <c r="AJ144" s="1068"/>
      <c r="AK144" s="1067"/>
      <c r="AL144" s="1066"/>
      <c r="AM144" s="328"/>
      <c r="AN144" s="330"/>
      <c r="AO144" s="327"/>
      <c r="AP144" s="328"/>
      <c r="AQ144" s="330"/>
      <c r="AR144" s="339"/>
      <c r="AS144" s="340"/>
      <c r="AT144" s="328"/>
      <c r="AU144" s="330"/>
      <c r="AV144" s="339"/>
      <c r="AW144" s="341"/>
      <c r="AX144" s="94" t="str">
        <f t="shared" si="51"/>
        <v/>
      </c>
      <c r="AY144" s="94" t="str">
        <f t="shared" si="54"/>
        <v/>
      </c>
      <c r="AZ144" s="433"/>
      <c r="BA144" s="414">
        <f t="shared" si="55"/>
        <v>0</v>
      </c>
      <c r="BB144" s="414">
        <f t="shared" si="56"/>
        <v>0</v>
      </c>
      <c r="BC144" s="414">
        <f t="shared" si="57"/>
        <v>0</v>
      </c>
      <c r="BD144" s="414">
        <f t="shared" si="58"/>
        <v>0</v>
      </c>
      <c r="BE144" s="414">
        <f t="shared" si="59"/>
        <v>0</v>
      </c>
      <c r="BF144" s="414">
        <f t="shared" si="60"/>
        <v>0</v>
      </c>
      <c r="BG144" s="414">
        <f t="shared" si="61"/>
        <v>0</v>
      </c>
      <c r="BH144" s="414">
        <f t="shared" si="62"/>
        <v>0</v>
      </c>
      <c r="BI144" s="414">
        <f t="shared" si="63"/>
        <v>0</v>
      </c>
      <c r="BJ144" s="414">
        <f t="shared" si="64"/>
        <v>0</v>
      </c>
      <c r="BK144" s="414">
        <f t="shared" si="65"/>
        <v>0</v>
      </c>
      <c r="BL144" s="414">
        <f t="shared" si="66"/>
        <v>0</v>
      </c>
      <c r="BM144" s="414">
        <f t="shared" si="67"/>
        <v>0</v>
      </c>
      <c r="BN144" s="414"/>
      <c r="BO144" s="414">
        <f t="shared" si="68"/>
        <v>0</v>
      </c>
      <c r="BP144" s="414">
        <f t="shared" si="69"/>
        <v>0</v>
      </c>
      <c r="BQ144" s="414">
        <f t="shared" si="70"/>
        <v>0</v>
      </c>
      <c r="BR144" s="414">
        <f t="shared" si="71"/>
        <v>0</v>
      </c>
      <c r="BS144" s="414">
        <f t="shared" si="72"/>
        <v>0</v>
      </c>
      <c r="BT144" s="414">
        <f t="shared" si="73"/>
        <v>0</v>
      </c>
      <c r="BU144" s="414">
        <f t="shared" si="74"/>
        <v>0</v>
      </c>
      <c r="BV144" s="721"/>
      <c r="BW144" s="72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32"/>
      <c r="CL144" s="432"/>
      <c r="CM144" s="432"/>
      <c r="CN144" s="432"/>
      <c r="CO144" s="432"/>
      <c r="CP144" s="432"/>
      <c r="CQ144" s="320"/>
      <c r="CR144" s="320"/>
    </row>
    <row r="145" spans="1:96" s="37" customFormat="1" ht="37.5" customHeight="1" x14ac:dyDescent="0.2">
      <c r="A145" s="533" t="str">
        <f>IF(B145&lt;&gt;"",設定!$C$4,"")</f>
        <v/>
      </c>
      <c r="B145" s="214" t="str">
        <f t="shared" si="52"/>
        <v/>
      </c>
      <c r="C145" s="373">
        <f t="shared" si="53"/>
        <v>133</v>
      </c>
      <c r="D145" s="342"/>
      <c r="E145" s="342"/>
      <c r="F145" s="343"/>
      <c r="G145" s="344"/>
      <c r="H145" s="345"/>
      <c r="I145" s="346"/>
      <c r="J145" s="347" t="str">
        <f>IFERROR(IF(I145="","",VLOOKUP(I145,国・地域!A:C,2,FALSE)),"正しい番号を入力してください")</f>
        <v/>
      </c>
      <c r="K145" s="348" t="str">
        <f>IFERROR(IF(I145="","",VLOOKUP(I145,国・地域!A:C,3,FALSE)),"正しい番号を入力してください")</f>
        <v/>
      </c>
      <c r="L145" s="325"/>
      <c r="M145" s="349"/>
      <c r="N145" s="350"/>
      <c r="O145" s="350"/>
      <c r="P145" s="350"/>
      <c r="Q145" s="350"/>
      <c r="R145" s="350"/>
      <c r="S145" s="350"/>
      <c r="T145" s="350"/>
      <c r="U145" s="351"/>
      <c r="V145" s="352"/>
      <c r="W145" s="1061"/>
      <c r="X145" s="1062"/>
      <c r="Y145" s="1070"/>
      <c r="Z145" s="1071"/>
      <c r="AA145" s="1072"/>
      <c r="AB145" s="1073"/>
      <c r="AC145" s="1072"/>
      <c r="AD145" s="1071"/>
      <c r="AE145" s="1074"/>
      <c r="AF145" s="1073"/>
      <c r="AG145" s="1072"/>
      <c r="AH145" s="1071"/>
      <c r="AI145" s="1074"/>
      <c r="AJ145" s="1073"/>
      <c r="AK145" s="1072"/>
      <c r="AL145" s="1071"/>
      <c r="AM145" s="342"/>
      <c r="AN145" s="344"/>
      <c r="AO145" s="325"/>
      <c r="AP145" s="342"/>
      <c r="AQ145" s="344"/>
      <c r="AR145" s="353"/>
      <c r="AS145" s="354"/>
      <c r="AT145" s="342"/>
      <c r="AU145" s="344"/>
      <c r="AV145" s="353"/>
      <c r="AW145" s="355"/>
      <c r="AX145" s="94" t="str">
        <f t="shared" si="51"/>
        <v/>
      </c>
      <c r="AY145" s="94" t="str">
        <f t="shared" si="54"/>
        <v/>
      </c>
      <c r="AZ145" s="433"/>
      <c r="BA145" s="414">
        <f t="shared" si="55"/>
        <v>0</v>
      </c>
      <c r="BB145" s="414">
        <f t="shared" si="56"/>
        <v>0</v>
      </c>
      <c r="BC145" s="414">
        <f t="shared" si="57"/>
        <v>0</v>
      </c>
      <c r="BD145" s="414">
        <f t="shared" si="58"/>
        <v>0</v>
      </c>
      <c r="BE145" s="414">
        <f t="shared" si="59"/>
        <v>0</v>
      </c>
      <c r="BF145" s="414">
        <f t="shared" si="60"/>
        <v>0</v>
      </c>
      <c r="BG145" s="414">
        <f t="shared" si="61"/>
        <v>0</v>
      </c>
      <c r="BH145" s="414">
        <f t="shared" si="62"/>
        <v>0</v>
      </c>
      <c r="BI145" s="414">
        <f t="shared" si="63"/>
        <v>0</v>
      </c>
      <c r="BJ145" s="414">
        <f t="shared" si="64"/>
        <v>0</v>
      </c>
      <c r="BK145" s="414">
        <f t="shared" si="65"/>
        <v>0</v>
      </c>
      <c r="BL145" s="414">
        <f t="shared" si="66"/>
        <v>0</v>
      </c>
      <c r="BM145" s="414">
        <f t="shared" si="67"/>
        <v>0</v>
      </c>
      <c r="BN145" s="414"/>
      <c r="BO145" s="414">
        <f t="shared" si="68"/>
        <v>0</v>
      </c>
      <c r="BP145" s="414">
        <f t="shared" si="69"/>
        <v>0</v>
      </c>
      <c r="BQ145" s="414">
        <f t="shared" si="70"/>
        <v>0</v>
      </c>
      <c r="BR145" s="414">
        <f t="shared" si="71"/>
        <v>0</v>
      </c>
      <c r="BS145" s="414">
        <f t="shared" si="72"/>
        <v>0</v>
      </c>
      <c r="BT145" s="414">
        <f t="shared" si="73"/>
        <v>0</v>
      </c>
      <c r="BU145" s="414">
        <f t="shared" si="74"/>
        <v>0</v>
      </c>
      <c r="BV145" s="721"/>
      <c r="BW145" s="72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32"/>
      <c r="CL145" s="432"/>
      <c r="CM145" s="432"/>
      <c r="CN145" s="432"/>
      <c r="CO145" s="432"/>
      <c r="CP145" s="432"/>
      <c r="CQ145" s="320"/>
      <c r="CR145" s="320"/>
    </row>
    <row r="146" spans="1:96" s="37" customFormat="1" ht="37.5" customHeight="1" x14ac:dyDescent="0.2">
      <c r="A146" s="533" t="str">
        <f>IF(B146&lt;&gt;"",設定!$C$4,"")</f>
        <v/>
      </c>
      <c r="B146" s="214" t="str">
        <f t="shared" si="52"/>
        <v/>
      </c>
      <c r="C146" s="373">
        <f t="shared" si="53"/>
        <v>134</v>
      </c>
      <c r="D146" s="342"/>
      <c r="E146" s="342"/>
      <c r="F146" s="343"/>
      <c r="G146" s="344"/>
      <c r="H146" s="345"/>
      <c r="I146" s="346"/>
      <c r="J146" s="347" t="str">
        <f>IFERROR(IF(I146="","",VLOOKUP(I146,国・地域!A:C,2,FALSE)),"正しい番号を入力してください")</f>
        <v/>
      </c>
      <c r="K146" s="348" t="str">
        <f>IFERROR(IF(I146="","",VLOOKUP(I146,国・地域!A:C,3,FALSE)),"正しい番号を入力してください")</f>
        <v/>
      </c>
      <c r="L146" s="325"/>
      <c r="M146" s="349"/>
      <c r="N146" s="350"/>
      <c r="O146" s="350"/>
      <c r="P146" s="350"/>
      <c r="Q146" s="350"/>
      <c r="R146" s="350"/>
      <c r="S146" s="350"/>
      <c r="T146" s="350"/>
      <c r="U146" s="351"/>
      <c r="V146" s="352"/>
      <c r="W146" s="1061"/>
      <c r="X146" s="1062"/>
      <c r="Y146" s="1070"/>
      <c r="Z146" s="1071"/>
      <c r="AA146" s="1072"/>
      <c r="AB146" s="1073"/>
      <c r="AC146" s="1072"/>
      <c r="AD146" s="1071"/>
      <c r="AE146" s="1074"/>
      <c r="AF146" s="1073"/>
      <c r="AG146" s="1072"/>
      <c r="AH146" s="1071"/>
      <c r="AI146" s="1074"/>
      <c r="AJ146" s="1073"/>
      <c r="AK146" s="1072"/>
      <c r="AL146" s="1071"/>
      <c r="AM146" s="342"/>
      <c r="AN146" s="344"/>
      <c r="AO146" s="325"/>
      <c r="AP146" s="342"/>
      <c r="AQ146" s="344"/>
      <c r="AR146" s="353"/>
      <c r="AS146" s="354"/>
      <c r="AT146" s="342"/>
      <c r="AU146" s="344"/>
      <c r="AV146" s="353"/>
      <c r="AW146" s="355"/>
      <c r="AX146" s="94" t="str">
        <f t="shared" si="51"/>
        <v/>
      </c>
      <c r="AY146" s="94" t="str">
        <f t="shared" si="54"/>
        <v/>
      </c>
      <c r="AZ146" s="433"/>
      <c r="BA146" s="414">
        <f t="shared" si="55"/>
        <v>0</v>
      </c>
      <c r="BB146" s="414">
        <f t="shared" si="56"/>
        <v>0</v>
      </c>
      <c r="BC146" s="414">
        <f t="shared" si="57"/>
        <v>0</v>
      </c>
      <c r="BD146" s="414">
        <f t="shared" si="58"/>
        <v>0</v>
      </c>
      <c r="BE146" s="414">
        <f t="shared" si="59"/>
        <v>0</v>
      </c>
      <c r="BF146" s="414">
        <f t="shared" si="60"/>
        <v>0</v>
      </c>
      <c r="BG146" s="414">
        <f t="shared" si="61"/>
        <v>0</v>
      </c>
      <c r="BH146" s="414">
        <f t="shared" si="62"/>
        <v>0</v>
      </c>
      <c r="BI146" s="414">
        <f t="shared" si="63"/>
        <v>0</v>
      </c>
      <c r="BJ146" s="414">
        <f t="shared" si="64"/>
        <v>0</v>
      </c>
      <c r="BK146" s="414">
        <f t="shared" si="65"/>
        <v>0</v>
      </c>
      <c r="BL146" s="414">
        <f t="shared" si="66"/>
        <v>0</v>
      </c>
      <c r="BM146" s="414">
        <f t="shared" si="67"/>
        <v>0</v>
      </c>
      <c r="BN146" s="414"/>
      <c r="BO146" s="414">
        <f t="shared" si="68"/>
        <v>0</v>
      </c>
      <c r="BP146" s="414">
        <f t="shared" si="69"/>
        <v>0</v>
      </c>
      <c r="BQ146" s="414">
        <f t="shared" si="70"/>
        <v>0</v>
      </c>
      <c r="BR146" s="414">
        <f t="shared" si="71"/>
        <v>0</v>
      </c>
      <c r="BS146" s="414">
        <f t="shared" si="72"/>
        <v>0</v>
      </c>
      <c r="BT146" s="414">
        <f t="shared" si="73"/>
        <v>0</v>
      </c>
      <c r="BU146" s="414">
        <f t="shared" si="74"/>
        <v>0</v>
      </c>
      <c r="BV146" s="721"/>
      <c r="BW146" s="72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32"/>
      <c r="CL146" s="432"/>
      <c r="CM146" s="432"/>
      <c r="CN146" s="432"/>
      <c r="CO146" s="432"/>
      <c r="CP146" s="432"/>
      <c r="CQ146" s="320"/>
      <c r="CR146" s="320"/>
    </row>
    <row r="147" spans="1:96" s="37" customFormat="1" ht="37.5" customHeight="1" x14ac:dyDescent="0.2">
      <c r="A147" s="533" t="str">
        <f>IF(B147&lt;&gt;"",設定!$C$4,"")</f>
        <v/>
      </c>
      <c r="B147" s="214" t="str">
        <f t="shared" si="52"/>
        <v/>
      </c>
      <c r="C147" s="373">
        <f t="shared" si="53"/>
        <v>135</v>
      </c>
      <c r="D147" s="342"/>
      <c r="E147" s="342"/>
      <c r="F147" s="343"/>
      <c r="G147" s="344"/>
      <c r="H147" s="345"/>
      <c r="I147" s="346"/>
      <c r="J147" s="347" t="str">
        <f>IFERROR(IF(I147="","",VLOOKUP(I147,国・地域!A:C,2,FALSE)),"正しい番号を入力してください")</f>
        <v/>
      </c>
      <c r="K147" s="348" t="str">
        <f>IFERROR(IF(I147="","",VLOOKUP(I147,国・地域!A:C,3,FALSE)),"正しい番号を入力してください")</f>
        <v/>
      </c>
      <c r="L147" s="325"/>
      <c r="M147" s="349"/>
      <c r="N147" s="350"/>
      <c r="O147" s="350"/>
      <c r="P147" s="350"/>
      <c r="Q147" s="350"/>
      <c r="R147" s="350"/>
      <c r="S147" s="350"/>
      <c r="T147" s="350"/>
      <c r="U147" s="351"/>
      <c r="V147" s="352"/>
      <c r="W147" s="1061"/>
      <c r="X147" s="1062"/>
      <c r="Y147" s="1070"/>
      <c r="Z147" s="1071"/>
      <c r="AA147" s="1072"/>
      <c r="AB147" s="1073"/>
      <c r="AC147" s="1072"/>
      <c r="AD147" s="1071"/>
      <c r="AE147" s="1074"/>
      <c r="AF147" s="1073"/>
      <c r="AG147" s="1072"/>
      <c r="AH147" s="1071"/>
      <c r="AI147" s="1074"/>
      <c r="AJ147" s="1073"/>
      <c r="AK147" s="1072"/>
      <c r="AL147" s="1071"/>
      <c r="AM147" s="342"/>
      <c r="AN147" s="344"/>
      <c r="AO147" s="325"/>
      <c r="AP147" s="342"/>
      <c r="AQ147" s="344"/>
      <c r="AR147" s="353"/>
      <c r="AS147" s="354"/>
      <c r="AT147" s="342"/>
      <c r="AU147" s="344"/>
      <c r="AV147" s="353"/>
      <c r="AW147" s="355"/>
      <c r="AX147" s="94" t="str">
        <f t="shared" si="51"/>
        <v/>
      </c>
      <c r="AY147" s="94" t="str">
        <f t="shared" si="54"/>
        <v/>
      </c>
      <c r="AZ147" s="433"/>
      <c r="BA147" s="414">
        <f t="shared" si="55"/>
        <v>0</v>
      </c>
      <c r="BB147" s="414">
        <f t="shared" si="56"/>
        <v>0</v>
      </c>
      <c r="BC147" s="414">
        <f t="shared" si="57"/>
        <v>0</v>
      </c>
      <c r="BD147" s="414">
        <f t="shared" si="58"/>
        <v>0</v>
      </c>
      <c r="BE147" s="414">
        <f t="shared" si="59"/>
        <v>0</v>
      </c>
      <c r="BF147" s="414">
        <f t="shared" si="60"/>
        <v>0</v>
      </c>
      <c r="BG147" s="414">
        <f t="shared" si="61"/>
        <v>0</v>
      </c>
      <c r="BH147" s="414">
        <f t="shared" si="62"/>
        <v>0</v>
      </c>
      <c r="BI147" s="414">
        <f t="shared" si="63"/>
        <v>0</v>
      </c>
      <c r="BJ147" s="414">
        <f t="shared" si="64"/>
        <v>0</v>
      </c>
      <c r="BK147" s="414">
        <f t="shared" si="65"/>
        <v>0</v>
      </c>
      <c r="BL147" s="414">
        <f t="shared" si="66"/>
        <v>0</v>
      </c>
      <c r="BM147" s="414">
        <f t="shared" si="67"/>
        <v>0</v>
      </c>
      <c r="BN147" s="414"/>
      <c r="BO147" s="414">
        <f t="shared" si="68"/>
        <v>0</v>
      </c>
      <c r="BP147" s="414">
        <f t="shared" si="69"/>
        <v>0</v>
      </c>
      <c r="BQ147" s="414">
        <f t="shared" si="70"/>
        <v>0</v>
      </c>
      <c r="BR147" s="414">
        <f t="shared" si="71"/>
        <v>0</v>
      </c>
      <c r="BS147" s="414">
        <f t="shared" si="72"/>
        <v>0</v>
      </c>
      <c r="BT147" s="414">
        <f t="shared" si="73"/>
        <v>0</v>
      </c>
      <c r="BU147" s="414">
        <f t="shared" si="74"/>
        <v>0</v>
      </c>
      <c r="BV147" s="721"/>
      <c r="BW147" s="72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32"/>
      <c r="CL147" s="432"/>
      <c r="CM147" s="432"/>
      <c r="CN147" s="432"/>
      <c r="CO147" s="432"/>
      <c r="CP147" s="432"/>
      <c r="CQ147" s="320"/>
      <c r="CR147" s="320"/>
    </row>
    <row r="148" spans="1:96" s="37" customFormat="1" ht="37.5" customHeight="1" x14ac:dyDescent="0.2">
      <c r="A148" s="574" t="str">
        <f>IF(B148&lt;&gt;"",設定!$C$4,"")</f>
        <v/>
      </c>
      <c r="B148" s="215" t="str">
        <f t="shared" si="52"/>
        <v/>
      </c>
      <c r="C148" s="374">
        <f t="shared" si="53"/>
        <v>136</v>
      </c>
      <c r="D148" s="356"/>
      <c r="E148" s="356"/>
      <c r="F148" s="357"/>
      <c r="G148" s="358"/>
      <c r="H148" s="359"/>
      <c r="I148" s="360"/>
      <c r="J148" s="361" t="str">
        <f>IFERROR(IF(I148="","",VLOOKUP(I148,国・地域!A:C,2,FALSE)),"正しい番号を入力してください")</f>
        <v/>
      </c>
      <c r="K148" s="362" t="str">
        <f>IFERROR(IF(I148="","",VLOOKUP(I148,国・地域!A:C,3,FALSE)),"正しい番号を入力してください")</f>
        <v/>
      </c>
      <c r="L148" s="326"/>
      <c r="M148" s="363"/>
      <c r="N148" s="364"/>
      <c r="O148" s="364"/>
      <c r="P148" s="364"/>
      <c r="Q148" s="364"/>
      <c r="R148" s="364"/>
      <c r="S148" s="364"/>
      <c r="T148" s="364"/>
      <c r="U148" s="365"/>
      <c r="V148" s="366"/>
      <c r="W148" s="1063"/>
      <c r="X148" s="1064"/>
      <c r="Y148" s="1075"/>
      <c r="Z148" s="1076"/>
      <c r="AA148" s="1077"/>
      <c r="AB148" s="1078"/>
      <c r="AC148" s="1077"/>
      <c r="AD148" s="1076"/>
      <c r="AE148" s="1079"/>
      <c r="AF148" s="1078"/>
      <c r="AG148" s="1077"/>
      <c r="AH148" s="1076"/>
      <c r="AI148" s="1079"/>
      <c r="AJ148" s="1078"/>
      <c r="AK148" s="1077"/>
      <c r="AL148" s="1076"/>
      <c r="AM148" s="356"/>
      <c r="AN148" s="358"/>
      <c r="AO148" s="326"/>
      <c r="AP148" s="356"/>
      <c r="AQ148" s="358"/>
      <c r="AR148" s="367"/>
      <c r="AS148" s="368"/>
      <c r="AT148" s="356"/>
      <c r="AU148" s="358"/>
      <c r="AV148" s="367"/>
      <c r="AW148" s="369"/>
      <c r="AX148" s="94" t="str">
        <f t="shared" si="51"/>
        <v/>
      </c>
      <c r="AY148" s="94" t="str">
        <f t="shared" si="54"/>
        <v/>
      </c>
      <c r="AZ148" s="433"/>
      <c r="BA148" s="414">
        <f t="shared" si="55"/>
        <v>0</v>
      </c>
      <c r="BB148" s="414">
        <f t="shared" si="56"/>
        <v>0</v>
      </c>
      <c r="BC148" s="414">
        <f t="shared" si="57"/>
        <v>0</v>
      </c>
      <c r="BD148" s="414">
        <f t="shared" si="58"/>
        <v>0</v>
      </c>
      <c r="BE148" s="414">
        <f t="shared" si="59"/>
        <v>0</v>
      </c>
      <c r="BF148" s="414">
        <f t="shared" si="60"/>
        <v>0</v>
      </c>
      <c r="BG148" s="414">
        <f t="shared" si="61"/>
        <v>0</v>
      </c>
      <c r="BH148" s="414">
        <f t="shared" si="62"/>
        <v>0</v>
      </c>
      <c r="BI148" s="414">
        <f t="shared" si="63"/>
        <v>0</v>
      </c>
      <c r="BJ148" s="414">
        <f t="shared" si="64"/>
        <v>0</v>
      </c>
      <c r="BK148" s="414">
        <f t="shared" si="65"/>
        <v>0</v>
      </c>
      <c r="BL148" s="414">
        <f t="shared" si="66"/>
        <v>0</v>
      </c>
      <c r="BM148" s="414">
        <f t="shared" si="67"/>
        <v>0</v>
      </c>
      <c r="BN148" s="414"/>
      <c r="BO148" s="414">
        <f t="shared" si="68"/>
        <v>0</v>
      </c>
      <c r="BP148" s="414">
        <f t="shared" si="69"/>
        <v>0</v>
      </c>
      <c r="BQ148" s="414">
        <f t="shared" si="70"/>
        <v>0</v>
      </c>
      <c r="BR148" s="414">
        <f t="shared" si="71"/>
        <v>0</v>
      </c>
      <c r="BS148" s="414">
        <f t="shared" si="72"/>
        <v>0</v>
      </c>
      <c r="BT148" s="414">
        <f t="shared" si="73"/>
        <v>0</v>
      </c>
      <c r="BU148" s="414">
        <f t="shared" si="74"/>
        <v>0</v>
      </c>
      <c r="BV148" s="721"/>
      <c r="BW148" s="72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32"/>
      <c r="CL148" s="432"/>
      <c r="CM148" s="432"/>
      <c r="CN148" s="432"/>
      <c r="CO148" s="432"/>
      <c r="CP148" s="432"/>
      <c r="CQ148" s="320"/>
      <c r="CR148" s="320"/>
    </row>
    <row r="149" spans="1:96" s="37" customFormat="1" ht="37.5" customHeight="1" x14ac:dyDescent="0.2">
      <c r="A149" s="575" t="str">
        <f>IF(B149&lt;&gt;"",設定!$C$4,"")</f>
        <v/>
      </c>
      <c r="B149" s="567" t="str">
        <f t="shared" si="52"/>
        <v/>
      </c>
      <c r="C149" s="322">
        <f t="shared" si="53"/>
        <v>137</v>
      </c>
      <c r="D149" s="328"/>
      <c r="E149" s="328"/>
      <c r="F149" s="329"/>
      <c r="G149" s="330"/>
      <c r="H149" s="331"/>
      <c r="I149" s="332"/>
      <c r="J149" s="333" t="str">
        <f>IFERROR(IF(I149="","",VLOOKUP(I149,国・地域!A:C,2,FALSE)),"正しい番号を入力してください")</f>
        <v/>
      </c>
      <c r="K149" s="334" t="str">
        <f>IFERROR(IF(I149="","",VLOOKUP(I149,国・地域!A:C,3,FALSE)),"正しい番号を入力してください")</f>
        <v/>
      </c>
      <c r="L149" s="327"/>
      <c r="M149" s="335"/>
      <c r="N149" s="336"/>
      <c r="O149" s="336"/>
      <c r="P149" s="336"/>
      <c r="Q149" s="336"/>
      <c r="R149" s="336"/>
      <c r="S149" s="336"/>
      <c r="T149" s="336"/>
      <c r="U149" s="337"/>
      <c r="V149" s="338"/>
      <c r="W149" s="1059"/>
      <c r="X149" s="1060"/>
      <c r="Y149" s="1065"/>
      <c r="Z149" s="1066"/>
      <c r="AA149" s="1067"/>
      <c r="AB149" s="1068"/>
      <c r="AC149" s="1067"/>
      <c r="AD149" s="1066"/>
      <c r="AE149" s="1069"/>
      <c r="AF149" s="1068"/>
      <c r="AG149" s="1067"/>
      <c r="AH149" s="1066"/>
      <c r="AI149" s="1069"/>
      <c r="AJ149" s="1068"/>
      <c r="AK149" s="1067"/>
      <c r="AL149" s="1066"/>
      <c r="AM149" s="328"/>
      <c r="AN149" s="330"/>
      <c r="AO149" s="327"/>
      <c r="AP149" s="328"/>
      <c r="AQ149" s="330"/>
      <c r="AR149" s="339"/>
      <c r="AS149" s="340"/>
      <c r="AT149" s="328"/>
      <c r="AU149" s="330"/>
      <c r="AV149" s="339"/>
      <c r="AW149" s="341"/>
      <c r="AX149" s="94" t="str">
        <f t="shared" si="51"/>
        <v/>
      </c>
      <c r="AY149" s="94" t="str">
        <f t="shared" si="54"/>
        <v/>
      </c>
      <c r="AZ149" s="433"/>
      <c r="BA149" s="414">
        <f t="shared" si="55"/>
        <v>0</v>
      </c>
      <c r="BB149" s="414">
        <f t="shared" si="56"/>
        <v>0</v>
      </c>
      <c r="BC149" s="414">
        <f t="shared" si="57"/>
        <v>0</v>
      </c>
      <c r="BD149" s="414">
        <f t="shared" si="58"/>
        <v>0</v>
      </c>
      <c r="BE149" s="414">
        <f t="shared" si="59"/>
        <v>0</v>
      </c>
      <c r="BF149" s="414">
        <f t="shared" si="60"/>
        <v>0</v>
      </c>
      <c r="BG149" s="414">
        <f t="shared" si="61"/>
        <v>0</v>
      </c>
      <c r="BH149" s="414">
        <f t="shared" si="62"/>
        <v>0</v>
      </c>
      <c r="BI149" s="414">
        <f t="shared" si="63"/>
        <v>0</v>
      </c>
      <c r="BJ149" s="414">
        <f t="shared" si="64"/>
        <v>0</v>
      </c>
      <c r="BK149" s="414">
        <f t="shared" si="65"/>
        <v>0</v>
      </c>
      <c r="BL149" s="414">
        <f t="shared" si="66"/>
        <v>0</v>
      </c>
      <c r="BM149" s="414">
        <f t="shared" si="67"/>
        <v>0</v>
      </c>
      <c r="BN149" s="414"/>
      <c r="BO149" s="414">
        <f t="shared" si="68"/>
        <v>0</v>
      </c>
      <c r="BP149" s="414">
        <f t="shared" si="69"/>
        <v>0</v>
      </c>
      <c r="BQ149" s="414">
        <f t="shared" si="70"/>
        <v>0</v>
      </c>
      <c r="BR149" s="414">
        <f t="shared" si="71"/>
        <v>0</v>
      </c>
      <c r="BS149" s="414">
        <f t="shared" si="72"/>
        <v>0</v>
      </c>
      <c r="BT149" s="414">
        <f t="shared" si="73"/>
        <v>0</v>
      </c>
      <c r="BU149" s="414">
        <f t="shared" si="74"/>
        <v>0</v>
      </c>
      <c r="BV149" s="721"/>
      <c r="BW149" s="72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32"/>
      <c r="CL149" s="432"/>
      <c r="CM149" s="432"/>
      <c r="CN149" s="432"/>
      <c r="CO149" s="432"/>
      <c r="CP149" s="432"/>
      <c r="CQ149" s="320"/>
      <c r="CR149" s="320"/>
    </row>
    <row r="150" spans="1:96" s="37" customFormat="1" ht="37.5" customHeight="1" x14ac:dyDescent="0.2">
      <c r="A150" s="533" t="str">
        <f>IF(B150&lt;&gt;"",設定!$C$4,"")</f>
        <v/>
      </c>
      <c r="B150" s="214" t="str">
        <f t="shared" si="52"/>
        <v/>
      </c>
      <c r="C150" s="373">
        <f t="shared" si="53"/>
        <v>138</v>
      </c>
      <c r="D150" s="342"/>
      <c r="E150" s="342"/>
      <c r="F150" s="343"/>
      <c r="G150" s="344"/>
      <c r="H150" s="345"/>
      <c r="I150" s="346"/>
      <c r="J150" s="347" t="str">
        <f>IFERROR(IF(I150="","",VLOOKUP(I150,国・地域!A:C,2,FALSE)),"正しい番号を入力してください")</f>
        <v/>
      </c>
      <c r="K150" s="348" t="str">
        <f>IFERROR(IF(I150="","",VLOOKUP(I150,国・地域!A:C,3,FALSE)),"正しい番号を入力してください")</f>
        <v/>
      </c>
      <c r="L150" s="325"/>
      <c r="M150" s="349"/>
      <c r="N150" s="350"/>
      <c r="O150" s="350"/>
      <c r="P150" s="350"/>
      <c r="Q150" s="350"/>
      <c r="R150" s="350"/>
      <c r="S150" s="350"/>
      <c r="T150" s="350"/>
      <c r="U150" s="351"/>
      <c r="V150" s="352"/>
      <c r="W150" s="1061"/>
      <c r="X150" s="1062"/>
      <c r="Y150" s="1070"/>
      <c r="Z150" s="1071"/>
      <c r="AA150" s="1072"/>
      <c r="AB150" s="1073"/>
      <c r="AC150" s="1072"/>
      <c r="AD150" s="1071"/>
      <c r="AE150" s="1074"/>
      <c r="AF150" s="1073"/>
      <c r="AG150" s="1072"/>
      <c r="AH150" s="1071"/>
      <c r="AI150" s="1074"/>
      <c r="AJ150" s="1073"/>
      <c r="AK150" s="1072"/>
      <c r="AL150" s="1071"/>
      <c r="AM150" s="342"/>
      <c r="AN150" s="344"/>
      <c r="AO150" s="325"/>
      <c r="AP150" s="342"/>
      <c r="AQ150" s="344"/>
      <c r="AR150" s="353"/>
      <c r="AS150" s="354"/>
      <c r="AT150" s="342"/>
      <c r="AU150" s="344"/>
      <c r="AV150" s="353"/>
      <c r="AW150" s="355"/>
      <c r="AX150" s="94" t="str">
        <f t="shared" si="51"/>
        <v/>
      </c>
      <c r="AY150" s="94" t="str">
        <f t="shared" si="54"/>
        <v/>
      </c>
      <c r="AZ150" s="433"/>
      <c r="BA150" s="414">
        <f t="shared" si="55"/>
        <v>0</v>
      </c>
      <c r="BB150" s="414">
        <f t="shared" si="56"/>
        <v>0</v>
      </c>
      <c r="BC150" s="414">
        <f t="shared" si="57"/>
        <v>0</v>
      </c>
      <c r="BD150" s="414">
        <f t="shared" si="58"/>
        <v>0</v>
      </c>
      <c r="BE150" s="414">
        <f t="shared" si="59"/>
        <v>0</v>
      </c>
      <c r="BF150" s="414">
        <f t="shared" si="60"/>
        <v>0</v>
      </c>
      <c r="BG150" s="414">
        <f t="shared" si="61"/>
        <v>0</v>
      </c>
      <c r="BH150" s="414">
        <f t="shared" si="62"/>
        <v>0</v>
      </c>
      <c r="BI150" s="414">
        <f t="shared" si="63"/>
        <v>0</v>
      </c>
      <c r="BJ150" s="414">
        <f t="shared" si="64"/>
        <v>0</v>
      </c>
      <c r="BK150" s="414">
        <f t="shared" si="65"/>
        <v>0</v>
      </c>
      <c r="BL150" s="414">
        <f t="shared" si="66"/>
        <v>0</v>
      </c>
      <c r="BM150" s="414">
        <f t="shared" si="67"/>
        <v>0</v>
      </c>
      <c r="BN150" s="414"/>
      <c r="BO150" s="414">
        <f t="shared" si="68"/>
        <v>0</v>
      </c>
      <c r="BP150" s="414">
        <f t="shared" si="69"/>
        <v>0</v>
      </c>
      <c r="BQ150" s="414">
        <f t="shared" si="70"/>
        <v>0</v>
      </c>
      <c r="BR150" s="414">
        <f t="shared" si="71"/>
        <v>0</v>
      </c>
      <c r="BS150" s="414">
        <f t="shared" si="72"/>
        <v>0</v>
      </c>
      <c r="BT150" s="414">
        <f t="shared" si="73"/>
        <v>0</v>
      </c>
      <c r="BU150" s="414">
        <f t="shared" si="74"/>
        <v>0</v>
      </c>
      <c r="BV150" s="721"/>
      <c r="BW150" s="72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32"/>
      <c r="CL150" s="432"/>
      <c r="CM150" s="432"/>
      <c r="CN150" s="432"/>
      <c r="CO150" s="432"/>
      <c r="CP150" s="432"/>
      <c r="CQ150" s="320"/>
      <c r="CR150" s="320"/>
    </row>
    <row r="151" spans="1:96" s="37" customFormat="1" ht="37.5" customHeight="1" x14ac:dyDescent="0.2">
      <c r="A151" s="533" t="str">
        <f>IF(B151&lt;&gt;"",設定!$C$4,"")</f>
        <v/>
      </c>
      <c r="B151" s="214" t="str">
        <f t="shared" si="52"/>
        <v/>
      </c>
      <c r="C151" s="373">
        <f t="shared" si="53"/>
        <v>139</v>
      </c>
      <c r="D151" s="342"/>
      <c r="E151" s="342"/>
      <c r="F151" s="343"/>
      <c r="G151" s="344"/>
      <c r="H151" s="345"/>
      <c r="I151" s="346"/>
      <c r="J151" s="347" t="str">
        <f>IFERROR(IF(I151="","",VLOOKUP(I151,国・地域!A:C,2,FALSE)),"正しい番号を入力してください")</f>
        <v/>
      </c>
      <c r="K151" s="348" t="str">
        <f>IFERROR(IF(I151="","",VLOOKUP(I151,国・地域!A:C,3,FALSE)),"正しい番号を入力してください")</f>
        <v/>
      </c>
      <c r="L151" s="325"/>
      <c r="M151" s="349"/>
      <c r="N151" s="350"/>
      <c r="O151" s="350"/>
      <c r="P151" s="350"/>
      <c r="Q151" s="350"/>
      <c r="R151" s="350"/>
      <c r="S151" s="350"/>
      <c r="T151" s="350"/>
      <c r="U151" s="351"/>
      <c r="V151" s="352"/>
      <c r="W151" s="1061"/>
      <c r="X151" s="1062"/>
      <c r="Y151" s="1070"/>
      <c r="Z151" s="1071"/>
      <c r="AA151" s="1072"/>
      <c r="AB151" s="1073"/>
      <c r="AC151" s="1072"/>
      <c r="AD151" s="1071"/>
      <c r="AE151" s="1074"/>
      <c r="AF151" s="1073"/>
      <c r="AG151" s="1072"/>
      <c r="AH151" s="1071"/>
      <c r="AI151" s="1074"/>
      <c r="AJ151" s="1073"/>
      <c r="AK151" s="1072"/>
      <c r="AL151" s="1071"/>
      <c r="AM151" s="342"/>
      <c r="AN151" s="344"/>
      <c r="AO151" s="325"/>
      <c r="AP151" s="342"/>
      <c r="AQ151" s="344"/>
      <c r="AR151" s="353"/>
      <c r="AS151" s="354"/>
      <c r="AT151" s="342"/>
      <c r="AU151" s="344"/>
      <c r="AV151" s="353"/>
      <c r="AW151" s="355"/>
      <c r="AX151" s="94" t="str">
        <f t="shared" si="51"/>
        <v/>
      </c>
      <c r="AY151" s="94" t="str">
        <f t="shared" si="54"/>
        <v/>
      </c>
      <c r="AZ151" s="433"/>
      <c r="BA151" s="414">
        <f t="shared" si="55"/>
        <v>0</v>
      </c>
      <c r="BB151" s="414">
        <f t="shared" si="56"/>
        <v>0</v>
      </c>
      <c r="BC151" s="414">
        <f t="shared" si="57"/>
        <v>0</v>
      </c>
      <c r="BD151" s="414">
        <f t="shared" si="58"/>
        <v>0</v>
      </c>
      <c r="BE151" s="414">
        <f t="shared" si="59"/>
        <v>0</v>
      </c>
      <c r="BF151" s="414">
        <f t="shared" si="60"/>
        <v>0</v>
      </c>
      <c r="BG151" s="414">
        <f t="shared" si="61"/>
        <v>0</v>
      </c>
      <c r="BH151" s="414">
        <f t="shared" si="62"/>
        <v>0</v>
      </c>
      <c r="BI151" s="414">
        <f t="shared" si="63"/>
        <v>0</v>
      </c>
      <c r="BJ151" s="414">
        <f t="shared" si="64"/>
        <v>0</v>
      </c>
      <c r="BK151" s="414">
        <f t="shared" si="65"/>
        <v>0</v>
      </c>
      <c r="BL151" s="414">
        <f t="shared" si="66"/>
        <v>0</v>
      </c>
      <c r="BM151" s="414">
        <f t="shared" si="67"/>
        <v>0</v>
      </c>
      <c r="BN151" s="414"/>
      <c r="BO151" s="414">
        <f t="shared" si="68"/>
        <v>0</v>
      </c>
      <c r="BP151" s="414">
        <f t="shared" si="69"/>
        <v>0</v>
      </c>
      <c r="BQ151" s="414">
        <f t="shared" si="70"/>
        <v>0</v>
      </c>
      <c r="BR151" s="414">
        <f t="shared" si="71"/>
        <v>0</v>
      </c>
      <c r="BS151" s="414">
        <f t="shared" si="72"/>
        <v>0</v>
      </c>
      <c r="BT151" s="414">
        <f t="shared" si="73"/>
        <v>0</v>
      </c>
      <c r="BU151" s="414">
        <f t="shared" si="74"/>
        <v>0</v>
      </c>
      <c r="BV151" s="721"/>
      <c r="BW151" s="72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32"/>
      <c r="CL151" s="432"/>
      <c r="CM151" s="432"/>
      <c r="CN151" s="432"/>
      <c r="CO151" s="432"/>
      <c r="CP151" s="432"/>
      <c r="CQ151" s="320"/>
      <c r="CR151" s="320"/>
    </row>
    <row r="152" spans="1:96" s="37" customFormat="1" ht="37.5" customHeight="1" x14ac:dyDescent="0.2">
      <c r="A152" s="533" t="str">
        <f>IF(B152&lt;&gt;"",設定!$C$4,"")</f>
        <v/>
      </c>
      <c r="B152" s="214" t="str">
        <f t="shared" si="52"/>
        <v/>
      </c>
      <c r="C152" s="373">
        <f t="shared" si="53"/>
        <v>140</v>
      </c>
      <c r="D152" s="342"/>
      <c r="E152" s="342"/>
      <c r="F152" s="343"/>
      <c r="G152" s="344"/>
      <c r="H152" s="345"/>
      <c r="I152" s="346"/>
      <c r="J152" s="347" t="str">
        <f>IFERROR(IF(I152="","",VLOOKUP(I152,国・地域!A:C,2,FALSE)),"正しい番号を入力してください")</f>
        <v/>
      </c>
      <c r="K152" s="348" t="str">
        <f>IFERROR(IF(I152="","",VLOOKUP(I152,国・地域!A:C,3,FALSE)),"正しい番号を入力してください")</f>
        <v/>
      </c>
      <c r="L152" s="325"/>
      <c r="M152" s="349"/>
      <c r="N152" s="350"/>
      <c r="O152" s="350"/>
      <c r="P152" s="350"/>
      <c r="Q152" s="350"/>
      <c r="R152" s="350"/>
      <c r="S152" s="350"/>
      <c r="T152" s="350"/>
      <c r="U152" s="351"/>
      <c r="V152" s="352"/>
      <c r="W152" s="1061"/>
      <c r="X152" s="1062"/>
      <c r="Y152" s="1070"/>
      <c r="Z152" s="1071"/>
      <c r="AA152" s="1072"/>
      <c r="AB152" s="1073"/>
      <c r="AC152" s="1072"/>
      <c r="AD152" s="1071"/>
      <c r="AE152" s="1074"/>
      <c r="AF152" s="1073"/>
      <c r="AG152" s="1072"/>
      <c r="AH152" s="1071"/>
      <c r="AI152" s="1074"/>
      <c r="AJ152" s="1073"/>
      <c r="AK152" s="1072"/>
      <c r="AL152" s="1071"/>
      <c r="AM152" s="342"/>
      <c r="AN152" s="344"/>
      <c r="AO152" s="325"/>
      <c r="AP152" s="342"/>
      <c r="AQ152" s="344"/>
      <c r="AR152" s="353"/>
      <c r="AS152" s="354"/>
      <c r="AT152" s="342"/>
      <c r="AU152" s="344"/>
      <c r="AV152" s="353"/>
      <c r="AW152" s="355"/>
      <c r="AX152" s="94" t="str">
        <f t="shared" si="51"/>
        <v/>
      </c>
      <c r="AY152" s="94" t="str">
        <f t="shared" si="54"/>
        <v/>
      </c>
      <c r="AZ152" s="433"/>
      <c r="BA152" s="414">
        <f t="shared" si="55"/>
        <v>0</v>
      </c>
      <c r="BB152" s="414">
        <f t="shared" si="56"/>
        <v>0</v>
      </c>
      <c r="BC152" s="414">
        <f t="shared" si="57"/>
        <v>0</v>
      </c>
      <c r="BD152" s="414">
        <f t="shared" si="58"/>
        <v>0</v>
      </c>
      <c r="BE152" s="414">
        <f t="shared" si="59"/>
        <v>0</v>
      </c>
      <c r="BF152" s="414">
        <f t="shared" si="60"/>
        <v>0</v>
      </c>
      <c r="BG152" s="414">
        <f t="shared" si="61"/>
        <v>0</v>
      </c>
      <c r="BH152" s="414">
        <f t="shared" si="62"/>
        <v>0</v>
      </c>
      <c r="BI152" s="414">
        <f t="shared" si="63"/>
        <v>0</v>
      </c>
      <c r="BJ152" s="414">
        <f t="shared" si="64"/>
        <v>0</v>
      </c>
      <c r="BK152" s="414">
        <f t="shared" si="65"/>
        <v>0</v>
      </c>
      <c r="BL152" s="414">
        <f t="shared" si="66"/>
        <v>0</v>
      </c>
      <c r="BM152" s="414">
        <f t="shared" si="67"/>
        <v>0</v>
      </c>
      <c r="BN152" s="414"/>
      <c r="BO152" s="414">
        <f t="shared" si="68"/>
        <v>0</v>
      </c>
      <c r="BP152" s="414">
        <f t="shared" si="69"/>
        <v>0</v>
      </c>
      <c r="BQ152" s="414">
        <f t="shared" si="70"/>
        <v>0</v>
      </c>
      <c r="BR152" s="414">
        <f t="shared" si="71"/>
        <v>0</v>
      </c>
      <c r="BS152" s="414">
        <f t="shared" si="72"/>
        <v>0</v>
      </c>
      <c r="BT152" s="414">
        <f t="shared" si="73"/>
        <v>0</v>
      </c>
      <c r="BU152" s="414">
        <f t="shared" si="74"/>
        <v>0</v>
      </c>
      <c r="BV152" s="721"/>
      <c r="BW152" s="72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32"/>
      <c r="CL152" s="432"/>
      <c r="CM152" s="432"/>
      <c r="CN152" s="432"/>
      <c r="CO152" s="432"/>
      <c r="CP152" s="432"/>
      <c r="CQ152" s="320"/>
      <c r="CR152" s="320"/>
    </row>
    <row r="153" spans="1:96" s="37" customFormat="1" ht="37.5" customHeight="1" x14ac:dyDescent="0.2">
      <c r="A153" s="574" t="str">
        <f>IF(B153&lt;&gt;"",設定!$C$4,"")</f>
        <v/>
      </c>
      <c r="B153" s="215" t="str">
        <f t="shared" si="52"/>
        <v/>
      </c>
      <c r="C153" s="374">
        <f t="shared" si="53"/>
        <v>141</v>
      </c>
      <c r="D153" s="356"/>
      <c r="E153" s="356"/>
      <c r="F153" s="357"/>
      <c r="G153" s="358"/>
      <c r="H153" s="359"/>
      <c r="I153" s="360"/>
      <c r="J153" s="361" t="str">
        <f>IFERROR(IF(I153="","",VLOOKUP(I153,国・地域!A:C,2,FALSE)),"正しい番号を入力してください")</f>
        <v/>
      </c>
      <c r="K153" s="362" t="str">
        <f>IFERROR(IF(I153="","",VLOOKUP(I153,国・地域!A:C,3,FALSE)),"正しい番号を入力してください")</f>
        <v/>
      </c>
      <c r="L153" s="326"/>
      <c r="M153" s="363"/>
      <c r="N153" s="364"/>
      <c r="O153" s="364"/>
      <c r="P153" s="364"/>
      <c r="Q153" s="364"/>
      <c r="R153" s="364"/>
      <c r="S153" s="364"/>
      <c r="T153" s="364"/>
      <c r="U153" s="365"/>
      <c r="V153" s="366"/>
      <c r="W153" s="1063"/>
      <c r="X153" s="1064"/>
      <c r="Y153" s="1075"/>
      <c r="Z153" s="1076"/>
      <c r="AA153" s="1077"/>
      <c r="AB153" s="1078"/>
      <c r="AC153" s="1077"/>
      <c r="AD153" s="1076"/>
      <c r="AE153" s="1079"/>
      <c r="AF153" s="1078"/>
      <c r="AG153" s="1077"/>
      <c r="AH153" s="1076"/>
      <c r="AI153" s="1079"/>
      <c r="AJ153" s="1078"/>
      <c r="AK153" s="1077"/>
      <c r="AL153" s="1076"/>
      <c r="AM153" s="356"/>
      <c r="AN153" s="358"/>
      <c r="AO153" s="326"/>
      <c r="AP153" s="356"/>
      <c r="AQ153" s="358"/>
      <c r="AR153" s="367"/>
      <c r="AS153" s="368"/>
      <c r="AT153" s="356"/>
      <c r="AU153" s="358"/>
      <c r="AV153" s="367"/>
      <c r="AW153" s="369"/>
      <c r="AX153" s="94" t="str">
        <f t="shared" si="51"/>
        <v/>
      </c>
      <c r="AY153" s="94" t="str">
        <f t="shared" si="54"/>
        <v/>
      </c>
      <c r="AZ153" s="433"/>
      <c r="BA153" s="414">
        <f t="shared" si="55"/>
        <v>0</v>
      </c>
      <c r="BB153" s="414">
        <f t="shared" si="56"/>
        <v>0</v>
      </c>
      <c r="BC153" s="414">
        <f t="shared" si="57"/>
        <v>0</v>
      </c>
      <c r="BD153" s="414">
        <f t="shared" si="58"/>
        <v>0</v>
      </c>
      <c r="BE153" s="414">
        <f t="shared" si="59"/>
        <v>0</v>
      </c>
      <c r="BF153" s="414">
        <f t="shared" si="60"/>
        <v>0</v>
      </c>
      <c r="BG153" s="414">
        <f t="shared" si="61"/>
        <v>0</v>
      </c>
      <c r="BH153" s="414">
        <f t="shared" si="62"/>
        <v>0</v>
      </c>
      <c r="BI153" s="414">
        <f t="shared" si="63"/>
        <v>0</v>
      </c>
      <c r="BJ153" s="414">
        <f t="shared" si="64"/>
        <v>0</v>
      </c>
      <c r="BK153" s="414">
        <f t="shared" si="65"/>
        <v>0</v>
      </c>
      <c r="BL153" s="414">
        <f t="shared" si="66"/>
        <v>0</v>
      </c>
      <c r="BM153" s="414">
        <f t="shared" si="67"/>
        <v>0</v>
      </c>
      <c r="BN153" s="414"/>
      <c r="BO153" s="414">
        <f t="shared" si="68"/>
        <v>0</v>
      </c>
      <c r="BP153" s="414">
        <f t="shared" si="69"/>
        <v>0</v>
      </c>
      <c r="BQ153" s="414">
        <f t="shared" si="70"/>
        <v>0</v>
      </c>
      <c r="BR153" s="414">
        <f t="shared" si="71"/>
        <v>0</v>
      </c>
      <c r="BS153" s="414">
        <f t="shared" si="72"/>
        <v>0</v>
      </c>
      <c r="BT153" s="414">
        <f t="shared" si="73"/>
        <v>0</v>
      </c>
      <c r="BU153" s="414">
        <f t="shared" si="74"/>
        <v>0</v>
      </c>
      <c r="BV153" s="721"/>
      <c r="BW153" s="72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32"/>
      <c r="CL153" s="432"/>
      <c r="CM153" s="432"/>
      <c r="CN153" s="432"/>
      <c r="CO153" s="432"/>
      <c r="CP153" s="432"/>
      <c r="CQ153" s="320"/>
      <c r="CR153" s="320"/>
    </row>
    <row r="154" spans="1:96" s="37" customFormat="1" ht="37.5" customHeight="1" x14ac:dyDescent="0.2">
      <c r="A154" s="575" t="str">
        <f>IF(B154&lt;&gt;"",設定!$C$4,"")</f>
        <v/>
      </c>
      <c r="B154" s="567" t="str">
        <f t="shared" si="52"/>
        <v/>
      </c>
      <c r="C154" s="322">
        <f t="shared" si="53"/>
        <v>142</v>
      </c>
      <c r="D154" s="328"/>
      <c r="E154" s="328"/>
      <c r="F154" s="329"/>
      <c r="G154" s="330"/>
      <c r="H154" s="331"/>
      <c r="I154" s="332"/>
      <c r="J154" s="333" t="str">
        <f>IFERROR(IF(I154="","",VLOOKUP(I154,国・地域!A:C,2,FALSE)),"正しい番号を入力してください")</f>
        <v/>
      </c>
      <c r="K154" s="334" t="str">
        <f>IFERROR(IF(I154="","",VLOOKUP(I154,国・地域!A:C,3,FALSE)),"正しい番号を入力してください")</f>
        <v/>
      </c>
      <c r="L154" s="327"/>
      <c r="M154" s="335"/>
      <c r="N154" s="336"/>
      <c r="O154" s="336"/>
      <c r="P154" s="336"/>
      <c r="Q154" s="336"/>
      <c r="R154" s="336"/>
      <c r="S154" s="336"/>
      <c r="T154" s="336"/>
      <c r="U154" s="337"/>
      <c r="V154" s="338"/>
      <c r="W154" s="1059"/>
      <c r="X154" s="1060"/>
      <c r="Y154" s="1065"/>
      <c r="Z154" s="1066"/>
      <c r="AA154" s="1067"/>
      <c r="AB154" s="1068"/>
      <c r="AC154" s="1067"/>
      <c r="AD154" s="1066"/>
      <c r="AE154" s="1069"/>
      <c r="AF154" s="1068"/>
      <c r="AG154" s="1067"/>
      <c r="AH154" s="1066"/>
      <c r="AI154" s="1069"/>
      <c r="AJ154" s="1068"/>
      <c r="AK154" s="1067"/>
      <c r="AL154" s="1066"/>
      <c r="AM154" s="328"/>
      <c r="AN154" s="330"/>
      <c r="AO154" s="327"/>
      <c r="AP154" s="328"/>
      <c r="AQ154" s="330"/>
      <c r="AR154" s="339"/>
      <c r="AS154" s="340"/>
      <c r="AT154" s="328"/>
      <c r="AU154" s="330"/>
      <c r="AV154" s="339"/>
      <c r="AW154" s="341"/>
      <c r="AX154" s="94" t="str">
        <f t="shared" si="51"/>
        <v/>
      </c>
      <c r="AY154" s="94" t="str">
        <f t="shared" si="54"/>
        <v/>
      </c>
      <c r="AZ154" s="433"/>
      <c r="BA154" s="414">
        <f t="shared" si="55"/>
        <v>0</v>
      </c>
      <c r="BB154" s="414">
        <f t="shared" si="56"/>
        <v>0</v>
      </c>
      <c r="BC154" s="414">
        <f t="shared" si="57"/>
        <v>0</v>
      </c>
      <c r="BD154" s="414">
        <f t="shared" si="58"/>
        <v>0</v>
      </c>
      <c r="BE154" s="414">
        <f t="shared" si="59"/>
        <v>0</v>
      </c>
      <c r="BF154" s="414">
        <f t="shared" si="60"/>
        <v>0</v>
      </c>
      <c r="BG154" s="414">
        <f t="shared" si="61"/>
        <v>0</v>
      </c>
      <c r="BH154" s="414">
        <f t="shared" si="62"/>
        <v>0</v>
      </c>
      <c r="BI154" s="414">
        <f t="shared" si="63"/>
        <v>0</v>
      </c>
      <c r="BJ154" s="414">
        <f t="shared" si="64"/>
        <v>0</v>
      </c>
      <c r="BK154" s="414">
        <f t="shared" si="65"/>
        <v>0</v>
      </c>
      <c r="BL154" s="414">
        <f t="shared" si="66"/>
        <v>0</v>
      </c>
      <c r="BM154" s="414">
        <f t="shared" si="67"/>
        <v>0</v>
      </c>
      <c r="BN154" s="414"/>
      <c r="BO154" s="414">
        <f t="shared" si="68"/>
        <v>0</v>
      </c>
      <c r="BP154" s="414">
        <f t="shared" si="69"/>
        <v>0</v>
      </c>
      <c r="BQ154" s="414">
        <f t="shared" si="70"/>
        <v>0</v>
      </c>
      <c r="BR154" s="414">
        <f t="shared" si="71"/>
        <v>0</v>
      </c>
      <c r="BS154" s="414">
        <f t="shared" si="72"/>
        <v>0</v>
      </c>
      <c r="BT154" s="414">
        <f t="shared" si="73"/>
        <v>0</v>
      </c>
      <c r="BU154" s="414">
        <f t="shared" si="74"/>
        <v>0</v>
      </c>
      <c r="BV154" s="721"/>
      <c r="BW154" s="72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32"/>
      <c r="CL154" s="432"/>
      <c r="CM154" s="432"/>
      <c r="CN154" s="432"/>
      <c r="CO154" s="432"/>
      <c r="CP154" s="432"/>
      <c r="CQ154" s="320"/>
      <c r="CR154" s="320"/>
    </row>
    <row r="155" spans="1:96" s="37" customFormat="1" ht="37.5" customHeight="1" x14ac:dyDescent="0.2">
      <c r="A155" s="533" t="str">
        <f>IF(B155&lt;&gt;"",設定!$C$4,"")</f>
        <v/>
      </c>
      <c r="B155" s="214" t="str">
        <f t="shared" si="52"/>
        <v/>
      </c>
      <c r="C155" s="373">
        <f t="shared" si="53"/>
        <v>143</v>
      </c>
      <c r="D155" s="342"/>
      <c r="E155" s="342"/>
      <c r="F155" s="343"/>
      <c r="G155" s="344"/>
      <c r="H155" s="345"/>
      <c r="I155" s="346"/>
      <c r="J155" s="347" t="str">
        <f>IFERROR(IF(I155="","",VLOOKUP(I155,国・地域!A:C,2,FALSE)),"正しい番号を入力してください")</f>
        <v/>
      </c>
      <c r="K155" s="348" t="str">
        <f>IFERROR(IF(I155="","",VLOOKUP(I155,国・地域!A:C,3,FALSE)),"正しい番号を入力してください")</f>
        <v/>
      </c>
      <c r="L155" s="325"/>
      <c r="M155" s="349"/>
      <c r="N155" s="350"/>
      <c r="O155" s="350"/>
      <c r="P155" s="350"/>
      <c r="Q155" s="350"/>
      <c r="R155" s="350"/>
      <c r="S155" s="350"/>
      <c r="T155" s="350"/>
      <c r="U155" s="351"/>
      <c r="V155" s="352"/>
      <c r="W155" s="1061"/>
      <c r="X155" s="1062"/>
      <c r="Y155" s="1070"/>
      <c r="Z155" s="1071"/>
      <c r="AA155" s="1072"/>
      <c r="AB155" s="1073"/>
      <c r="AC155" s="1072"/>
      <c r="AD155" s="1071"/>
      <c r="AE155" s="1074"/>
      <c r="AF155" s="1073"/>
      <c r="AG155" s="1072"/>
      <c r="AH155" s="1071"/>
      <c r="AI155" s="1074"/>
      <c r="AJ155" s="1073"/>
      <c r="AK155" s="1072"/>
      <c r="AL155" s="1071"/>
      <c r="AM155" s="342"/>
      <c r="AN155" s="344"/>
      <c r="AO155" s="325"/>
      <c r="AP155" s="342"/>
      <c r="AQ155" s="344"/>
      <c r="AR155" s="353"/>
      <c r="AS155" s="354"/>
      <c r="AT155" s="342"/>
      <c r="AU155" s="344"/>
      <c r="AV155" s="353"/>
      <c r="AW155" s="355"/>
      <c r="AX155" s="94" t="str">
        <f t="shared" si="51"/>
        <v/>
      </c>
      <c r="AY155" s="94" t="str">
        <f t="shared" si="54"/>
        <v/>
      </c>
      <c r="AZ155" s="433"/>
      <c r="BA155" s="414">
        <f t="shared" si="55"/>
        <v>0</v>
      </c>
      <c r="BB155" s="414">
        <f t="shared" si="56"/>
        <v>0</v>
      </c>
      <c r="BC155" s="414">
        <f t="shared" si="57"/>
        <v>0</v>
      </c>
      <c r="BD155" s="414">
        <f t="shared" si="58"/>
        <v>0</v>
      </c>
      <c r="BE155" s="414">
        <f t="shared" si="59"/>
        <v>0</v>
      </c>
      <c r="BF155" s="414">
        <f t="shared" si="60"/>
        <v>0</v>
      </c>
      <c r="BG155" s="414">
        <f t="shared" si="61"/>
        <v>0</v>
      </c>
      <c r="BH155" s="414">
        <f t="shared" si="62"/>
        <v>0</v>
      </c>
      <c r="BI155" s="414">
        <f t="shared" si="63"/>
        <v>0</v>
      </c>
      <c r="BJ155" s="414">
        <f t="shared" si="64"/>
        <v>0</v>
      </c>
      <c r="BK155" s="414">
        <f t="shared" si="65"/>
        <v>0</v>
      </c>
      <c r="BL155" s="414">
        <f t="shared" si="66"/>
        <v>0</v>
      </c>
      <c r="BM155" s="414">
        <f t="shared" si="67"/>
        <v>0</v>
      </c>
      <c r="BN155" s="414"/>
      <c r="BO155" s="414">
        <f t="shared" si="68"/>
        <v>0</v>
      </c>
      <c r="BP155" s="414">
        <f t="shared" si="69"/>
        <v>0</v>
      </c>
      <c r="BQ155" s="414">
        <f t="shared" si="70"/>
        <v>0</v>
      </c>
      <c r="BR155" s="414">
        <f t="shared" si="71"/>
        <v>0</v>
      </c>
      <c r="BS155" s="414">
        <f t="shared" si="72"/>
        <v>0</v>
      </c>
      <c r="BT155" s="414">
        <f t="shared" si="73"/>
        <v>0</v>
      </c>
      <c r="BU155" s="414">
        <f t="shared" si="74"/>
        <v>0</v>
      </c>
      <c r="BV155" s="721"/>
      <c r="BW155" s="72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32"/>
      <c r="CL155" s="432"/>
      <c r="CM155" s="432"/>
      <c r="CN155" s="432"/>
      <c r="CO155" s="432"/>
      <c r="CP155" s="432"/>
      <c r="CQ155" s="320"/>
      <c r="CR155" s="320"/>
    </row>
    <row r="156" spans="1:96" s="37" customFormat="1" ht="37.5" customHeight="1" x14ac:dyDescent="0.2">
      <c r="A156" s="533" t="str">
        <f>IF(B156&lt;&gt;"",設定!$C$4,"")</f>
        <v/>
      </c>
      <c r="B156" s="214" t="str">
        <f t="shared" si="52"/>
        <v/>
      </c>
      <c r="C156" s="373">
        <f t="shared" si="53"/>
        <v>144</v>
      </c>
      <c r="D156" s="342"/>
      <c r="E156" s="342"/>
      <c r="F156" s="343"/>
      <c r="G156" s="344"/>
      <c r="H156" s="345"/>
      <c r="I156" s="346"/>
      <c r="J156" s="347" t="str">
        <f>IFERROR(IF(I156="","",VLOOKUP(I156,国・地域!A:C,2,FALSE)),"正しい番号を入力してください")</f>
        <v/>
      </c>
      <c r="K156" s="348" t="str">
        <f>IFERROR(IF(I156="","",VLOOKUP(I156,国・地域!A:C,3,FALSE)),"正しい番号を入力してください")</f>
        <v/>
      </c>
      <c r="L156" s="325"/>
      <c r="M156" s="349"/>
      <c r="N156" s="350"/>
      <c r="O156" s="350"/>
      <c r="P156" s="350"/>
      <c r="Q156" s="350"/>
      <c r="R156" s="350"/>
      <c r="S156" s="350"/>
      <c r="T156" s="350"/>
      <c r="U156" s="351"/>
      <c r="V156" s="352"/>
      <c r="W156" s="1061"/>
      <c r="X156" s="1062"/>
      <c r="Y156" s="1070"/>
      <c r="Z156" s="1071"/>
      <c r="AA156" s="1072"/>
      <c r="AB156" s="1073"/>
      <c r="AC156" s="1072"/>
      <c r="AD156" s="1071"/>
      <c r="AE156" s="1074"/>
      <c r="AF156" s="1073"/>
      <c r="AG156" s="1072"/>
      <c r="AH156" s="1071"/>
      <c r="AI156" s="1074"/>
      <c r="AJ156" s="1073"/>
      <c r="AK156" s="1072"/>
      <c r="AL156" s="1071"/>
      <c r="AM156" s="342"/>
      <c r="AN156" s="344"/>
      <c r="AO156" s="325"/>
      <c r="AP156" s="342"/>
      <c r="AQ156" s="344"/>
      <c r="AR156" s="353"/>
      <c r="AS156" s="354"/>
      <c r="AT156" s="342"/>
      <c r="AU156" s="344"/>
      <c r="AV156" s="353"/>
      <c r="AW156" s="355"/>
      <c r="AX156" s="94" t="str">
        <f t="shared" si="51"/>
        <v/>
      </c>
      <c r="AY156" s="94" t="str">
        <f t="shared" si="54"/>
        <v/>
      </c>
      <c r="AZ156" s="433"/>
      <c r="BA156" s="414">
        <f t="shared" si="55"/>
        <v>0</v>
      </c>
      <c r="BB156" s="414">
        <f t="shared" si="56"/>
        <v>0</v>
      </c>
      <c r="BC156" s="414">
        <f t="shared" si="57"/>
        <v>0</v>
      </c>
      <c r="BD156" s="414">
        <f t="shared" si="58"/>
        <v>0</v>
      </c>
      <c r="BE156" s="414">
        <f t="shared" si="59"/>
        <v>0</v>
      </c>
      <c r="BF156" s="414">
        <f t="shared" si="60"/>
        <v>0</v>
      </c>
      <c r="BG156" s="414">
        <f t="shared" si="61"/>
        <v>0</v>
      </c>
      <c r="BH156" s="414">
        <f t="shared" si="62"/>
        <v>0</v>
      </c>
      <c r="BI156" s="414">
        <f t="shared" si="63"/>
        <v>0</v>
      </c>
      <c r="BJ156" s="414">
        <f t="shared" si="64"/>
        <v>0</v>
      </c>
      <c r="BK156" s="414">
        <f t="shared" si="65"/>
        <v>0</v>
      </c>
      <c r="BL156" s="414">
        <f t="shared" si="66"/>
        <v>0</v>
      </c>
      <c r="BM156" s="414">
        <f t="shared" si="67"/>
        <v>0</v>
      </c>
      <c r="BN156" s="414"/>
      <c r="BO156" s="414">
        <f t="shared" si="68"/>
        <v>0</v>
      </c>
      <c r="BP156" s="414">
        <f t="shared" si="69"/>
        <v>0</v>
      </c>
      <c r="BQ156" s="414">
        <f t="shared" si="70"/>
        <v>0</v>
      </c>
      <c r="BR156" s="414">
        <f t="shared" si="71"/>
        <v>0</v>
      </c>
      <c r="BS156" s="414">
        <f t="shared" si="72"/>
        <v>0</v>
      </c>
      <c r="BT156" s="414">
        <f t="shared" si="73"/>
        <v>0</v>
      </c>
      <c r="BU156" s="414">
        <f t="shared" si="74"/>
        <v>0</v>
      </c>
      <c r="BV156" s="721"/>
      <c r="BW156" s="72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32"/>
      <c r="CL156" s="432"/>
      <c r="CM156" s="432"/>
      <c r="CN156" s="432"/>
      <c r="CO156" s="432"/>
      <c r="CP156" s="432"/>
      <c r="CQ156" s="320"/>
      <c r="CR156" s="320"/>
    </row>
    <row r="157" spans="1:96" s="37" customFormat="1" ht="37.5" customHeight="1" x14ac:dyDescent="0.2">
      <c r="A157" s="533" t="str">
        <f>IF(B157&lt;&gt;"",設定!$C$4,"")</f>
        <v/>
      </c>
      <c r="B157" s="214" t="str">
        <f t="shared" si="52"/>
        <v/>
      </c>
      <c r="C157" s="373">
        <f t="shared" si="53"/>
        <v>145</v>
      </c>
      <c r="D157" s="342"/>
      <c r="E157" s="342"/>
      <c r="F157" s="343"/>
      <c r="G157" s="344"/>
      <c r="H157" s="345"/>
      <c r="I157" s="346"/>
      <c r="J157" s="347" t="str">
        <f>IFERROR(IF(I157="","",VLOOKUP(I157,国・地域!A:C,2,FALSE)),"正しい番号を入力してください")</f>
        <v/>
      </c>
      <c r="K157" s="348" t="str">
        <f>IFERROR(IF(I157="","",VLOOKUP(I157,国・地域!A:C,3,FALSE)),"正しい番号を入力してください")</f>
        <v/>
      </c>
      <c r="L157" s="325"/>
      <c r="M157" s="349"/>
      <c r="N157" s="350"/>
      <c r="O157" s="350"/>
      <c r="P157" s="350"/>
      <c r="Q157" s="350"/>
      <c r="R157" s="350"/>
      <c r="S157" s="350"/>
      <c r="T157" s="350"/>
      <c r="U157" s="351"/>
      <c r="V157" s="352"/>
      <c r="W157" s="1061"/>
      <c r="X157" s="1062"/>
      <c r="Y157" s="1070"/>
      <c r="Z157" s="1071"/>
      <c r="AA157" s="1072"/>
      <c r="AB157" s="1073"/>
      <c r="AC157" s="1072"/>
      <c r="AD157" s="1071"/>
      <c r="AE157" s="1074"/>
      <c r="AF157" s="1073"/>
      <c r="AG157" s="1072"/>
      <c r="AH157" s="1071"/>
      <c r="AI157" s="1074"/>
      <c r="AJ157" s="1073"/>
      <c r="AK157" s="1072"/>
      <c r="AL157" s="1071"/>
      <c r="AM157" s="342"/>
      <c r="AN157" s="344"/>
      <c r="AO157" s="325"/>
      <c r="AP157" s="342"/>
      <c r="AQ157" s="344"/>
      <c r="AR157" s="353"/>
      <c r="AS157" s="354"/>
      <c r="AT157" s="342"/>
      <c r="AU157" s="344"/>
      <c r="AV157" s="353"/>
      <c r="AW157" s="355"/>
      <c r="AX157" s="94" t="str">
        <f t="shared" si="51"/>
        <v/>
      </c>
      <c r="AY157" s="94" t="str">
        <f t="shared" si="54"/>
        <v/>
      </c>
      <c r="AZ157" s="433"/>
      <c r="BA157" s="414">
        <f t="shared" si="55"/>
        <v>0</v>
      </c>
      <c r="BB157" s="414">
        <f t="shared" si="56"/>
        <v>0</v>
      </c>
      <c r="BC157" s="414">
        <f t="shared" si="57"/>
        <v>0</v>
      </c>
      <c r="BD157" s="414">
        <f t="shared" si="58"/>
        <v>0</v>
      </c>
      <c r="BE157" s="414">
        <f t="shared" si="59"/>
        <v>0</v>
      </c>
      <c r="BF157" s="414">
        <f t="shared" si="60"/>
        <v>0</v>
      </c>
      <c r="BG157" s="414">
        <f t="shared" si="61"/>
        <v>0</v>
      </c>
      <c r="BH157" s="414">
        <f t="shared" si="62"/>
        <v>0</v>
      </c>
      <c r="BI157" s="414">
        <f t="shared" si="63"/>
        <v>0</v>
      </c>
      <c r="BJ157" s="414">
        <f t="shared" si="64"/>
        <v>0</v>
      </c>
      <c r="BK157" s="414">
        <f t="shared" si="65"/>
        <v>0</v>
      </c>
      <c r="BL157" s="414">
        <f t="shared" si="66"/>
        <v>0</v>
      </c>
      <c r="BM157" s="414">
        <f t="shared" si="67"/>
        <v>0</v>
      </c>
      <c r="BN157" s="414"/>
      <c r="BO157" s="414">
        <f t="shared" si="68"/>
        <v>0</v>
      </c>
      <c r="BP157" s="414">
        <f t="shared" si="69"/>
        <v>0</v>
      </c>
      <c r="BQ157" s="414">
        <f t="shared" si="70"/>
        <v>0</v>
      </c>
      <c r="BR157" s="414">
        <f t="shared" si="71"/>
        <v>0</v>
      </c>
      <c r="BS157" s="414">
        <f t="shared" si="72"/>
        <v>0</v>
      </c>
      <c r="BT157" s="414">
        <f t="shared" si="73"/>
        <v>0</v>
      </c>
      <c r="BU157" s="414">
        <f t="shared" si="74"/>
        <v>0</v>
      </c>
      <c r="BV157" s="721"/>
      <c r="BW157" s="72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32"/>
      <c r="CL157" s="432"/>
      <c r="CM157" s="432"/>
      <c r="CN157" s="432"/>
      <c r="CO157" s="432"/>
      <c r="CP157" s="432"/>
      <c r="CQ157" s="320"/>
      <c r="CR157" s="320"/>
    </row>
    <row r="158" spans="1:96" s="37" customFormat="1" ht="37.5" customHeight="1" x14ac:dyDescent="0.2">
      <c r="A158" s="574" t="str">
        <f>IF(B158&lt;&gt;"",設定!$C$4,"")</f>
        <v/>
      </c>
      <c r="B158" s="215" t="str">
        <f t="shared" si="52"/>
        <v/>
      </c>
      <c r="C158" s="374">
        <f t="shared" si="53"/>
        <v>146</v>
      </c>
      <c r="D158" s="356"/>
      <c r="E158" s="356"/>
      <c r="F158" s="357"/>
      <c r="G158" s="358"/>
      <c r="H158" s="359"/>
      <c r="I158" s="360"/>
      <c r="J158" s="361" t="str">
        <f>IFERROR(IF(I158="","",VLOOKUP(I158,国・地域!A:C,2,FALSE)),"正しい番号を入力してください")</f>
        <v/>
      </c>
      <c r="K158" s="362" t="str">
        <f>IFERROR(IF(I158="","",VLOOKUP(I158,国・地域!A:C,3,FALSE)),"正しい番号を入力してください")</f>
        <v/>
      </c>
      <c r="L158" s="326"/>
      <c r="M158" s="363"/>
      <c r="N158" s="364"/>
      <c r="O158" s="364"/>
      <c r="P158" s="364"/>
      <c r="Q158" s="364"/>
      <c r="R158" s="364"/>
      <c r="S158" s="364"/>
      <c r="T158" s="364"/>
      <c r="U158" s="365"/>
      <c r="V158" s="366"/>
      <c r="W158" s="1063"/>
      <c r="X158" s="1064"/>
      <c r="Y158" s="1075"/>
      <c r="Z158" s="1076"/>
      <c r="AA158" s="1077"/>
      <c r="AB158" s="1078"/>
      <c r="AC158" s="1077"/>
      <c r="AD158" s="1076"/>
      <c r="AE158" s="1079"/>
      <c r="AF158" s="1078"/>
      <c r="AG158" s="1077"/>
      <c r="AH158" s="1076"/>
      <c r="AI158" s="1079"/>
      <c r="AJ158" s="1078"/>
      <c r="AK158" s="1077"/>
      <c r="AL158" s="1076"/>
      <c r="AM158" s="356"/>
      <c r="AN158" s="358"/>
      <c r="AO158" s="326"/>
      <c r="AP158" s="356"/>
      <c r="AQ158" s="358"/>
      <c r="AR158" s="367"/>
      <c r="AS158" s="368"/>
      <c r="AT158" s="356"/>
      <c r="AU158" s="358"/>
      <c r="AV158" s="367"/>
      <c r="AW158" s="369"/>
      <c r="AX158" s="94" t="str">
        <f t="shared" si="51"/>
        <v/>
      </c>
      <c r="AY158" s="94" t="str">
        <f t="shared" si="54"/>
        <v/>
      </c>
      <c r="AZ158" s="433"/>
      <c r="BA158" s="414">
        <f t="shared" si="55"/>
        <v>0</v>
      </c>
      <c r="BB158" s="414">
        <f t="shared" si="56"/>
        <v>0</v>
      </c>
      <c r="BC158" s="414">
        <f t="shared" si="57"/>
        <v>0</v>
      </c>
      <c r="BD158" s="414">
        <f t="shared" si="58"/>
        <v>0</v>
      </c>
      <c r="BE158" s="414">
        <f t="shared" si="59"/>
        <v>0</v>
      </c>
      <c r="BF158" s="414">
        <f t="shared" si="60"/>
        <v>0</v>
      </c>
      <c r="BG158" s="414">
        <f t="shared" si="61"/>
        <v>0</v>
      </c>
      <c r="BH158" s="414">
        <f t="shared" si="62"/>
        <v>0</v>
      </c>
      <c r="BI158" s="414">
        <f t="shared" si="63"/>
        <v>0</v>
      </c>
      <c r="BJ158" s="414">
        <f t="shared" si="64"/>
        <v>0</v>
      </c>
      <c r="BK158" s="414">
        <f t="shared" si="65"/>
        <v>0</v>
      </c>
      <c r="BL158" s="414">
        <f t="shared" si="66"/>
        <v>0</v>
      </c>
      <c r="BM158" s="414">
        <f t="shared" si="67"/>
        <v>0</v>
      </c>
      <c r="BN158" s="414"/>
      <c r="BO158" s="414">
        <f t="shared" si="68"/>
        <v>0</v>
      </c>
      <c r="BP158" s="414">
        <f t="shared" si="69"/>
        <v>0</v>
      </c>
      <c r="BQ158" s="414">
        <f t="shared" si="70"/>
        <v>0</v>
      </c>
      <c r="BR158" s="414">
        <f t="shared" si="71"/>
        <v>0</v>
      </c>
      <c r="BS158" s="414">
        <f t="shared" si="72"/>
        <v>0</v>
      </c>
      <c r="BT158" s="414">
        <f t="shared" si="73"/>
        <v>0</v>
      </c>
      <c r="BU158" s="414">
        <f t="shared" si="74"/>
        <v>0</v>
      </c>
      <c r="BV158" s="721"/>
      <c r="BW158" s="72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32"/>
      <c r="CL158" s="432"/>
      <c r="CM158" s="432"/>
      <c r="CN158" s="432"/>
      <c r="CO158" s="432"/>
      <c r="CP158" s="432"/>
      <c r="CQ158" s="320"/>
      <c r="CR158" s="320"/>
    </row>
    <row r="159" spans="1:96" s="37" customFormat="1" ht="37.5" customHeight="1" x14ac:dyDescent="0.2">
      <c r="A159" s="575" t="str">
        <f>IF(B159&lt;&gt;"",設定!$C$4,"")</f>
        <v/>
      </c>
      <c r="B159" s="567" t="str">
        <f t="shared" si="52"/>
        <v/>
      </c>
      <c r="C159" s="322">
        <f t="shared" si="53"/>
        <v>147</v>
      </c>
      <c r="D159" s="328"/>
      <c r="E159" s="328"/>
      <c r="F159" s="329"/>
      <c r="G159" s="330"/>
      <c r="H159" s="331"/>
      <c r="I159" s="332"/>
      <c r="J159" s="333" t="str">
        <f>IFERROR(IF(I159="","",VLOOKUP(I159,国・地域!A:C,2,FALSE)),"正しい番号を入力してください")</f>
        <v/>
      </c>
      <c r="K159" s="334" t="str">
        <f>IFERROR(IF(I159="","",VLOOKUP(I159,国・地域!A:C,3,FALSE)),"正しい番号を入力してください")</f>
        <v/>
      </c>
      <c r="L159" s="327"/>
      <c r="M159" s="335"/>
      <c r="N159" s="336"/>
      <c r="O159" s="336"/>
      <c r="P159" s="336"/>
      <c r="Q159" s="336"/>
      <c r="R159" s="336"/>
      <c r="S159" s="336"/>
      <c r="T159" s="336"/>
      <c r="U159" s="337"/>
      <c r="V159" s="338"/>
      <c r="W159" s="1059"/>
      <c r="X159" s="1060"/>
      <c r="Y159" s="1065"/>
      <c r="Z159" s="1066"/>
      <c r="AA159" s="1067"/>
      <c r="AB159" s="1068"/>
      <c r="AC159" s="1067"/>
      <c r="AD159" s="1066"/>
      <c r="AE159" s="1069"/>
      <c r="AF159" s="1068"/>
      <c r="AG159" s="1067"/>
      <c r="AH159" s="1066"/>
      <c r="AI159" s="1069"/>
      <c r="AJ159" s="1068"/>
      <c r="AK159" s="1067"/>
      <c r="AL159" s="1066"/>
      <c r="AM159" s="328"/>
      <c r="AN159" s="330"/>
      <c r="AO159" s="327"/>
      <c r="AP159" s="328"/>
      <c r="AQ159" s="330"/>
      <c r="AR159" s="339"/>
      <c r="AS159" s="340"/>
      <c r="AT159" s="328"/>
      <c r="AU159" s="330"/>
      <c r="AV159" s="339"/>
      <c r="AW159" s="341"/>
      <c r="AX159" s="94" t="str">
        <f t="shared" si="51"/>
        <v/>
      </c>
      <c r="AY159" s="94" t="str">
        <f t="shared" si="54"/>
        <v/>
      </c>
      <c r="AZ159" s="433"/>
      <c r="BA159" s="414">
        <f t="shared" si="55"/>
        <v>0</v>
      </c>
      <c r="BB159" s="414">
        <f t="shared" si="56"/>
        <v>0</v>
      </c>
      <c r="BC159" s="414">
        <f t="shared" si="57"/>
        <v>0</v>
      </c>
      <c r="BD159" s="414">
        <f t="shared" si="58"/>
        <v>0</v>
      </c>
      <c r="BE159" s="414">
        <f t="shared" si="59"/>
        <v>0</v>
      </c>
      <c r="BF159" s="414">
        <f t="shared" si="60"/>
        <v>0</v>
      </c>
      <c r="BG159" s="414">
        <f t="shared" si="61"/>
        <v>0</v>
      </c>
      <c r="BH159" s="414">
        <f t="shared" si="62"/>
        <v>0</v>
      </c>
      <c r="BI159" s="414">
        <f t="shared" si="63"/>
        <v>0</v>
      </c>
      <c r="BJ159" s="414">
        <f t="shared" si="64"/>
        <v>0</v>
      </c>
      <c r="BK159" s="414">
        <f t="shared" si="65"/>
        <v>0</v>
      </c>
      <c r="BL159" s="414">
        <f t="shared" si="66"/>
        <v>0</v>
      </c>
      <c r="BM159" s="414">
        <f t="shared" si="67"/>
        <v>0</v>
      </c>
      <c r="BN159" s="414"/>
      <c r="BO159" s="414">
        <f t="shared" si="68"/>
        <v>0</v>
      </c>
      <c r="BP159" s="414">
        <f t="shared" si="69"/>
        <v>0</v>
      </c>
      <c r="BQ159" s="414">
        <f t="shared" si="70"/>
        <v>0</v>
      </c>
      <c r="BR159" s="414">
        <f t="shared" si="71"/>
        <v>0</v>
      </c>
      <c r="BS159" s="414">
        <f t="shared" si="72"/>
        <v>0</v>
      </c>
      <c r="BT159" s="414">
        <f t="shared" si="73"/>
        <v>0</v>
      </c>
      <c r="BU159" s="414">
        <f t="shared" si="74"/>
        <v>0</v>
      </c>
      <c r="BV159" s="721"/>
      <c r="BW159" s="72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32"/>
      <c r="CL159" s="432"/>
      <c r="CM159" s="432"/>
      <c r="CN159" s="432"/>
      <c r="CO159" s="432"/>
      <c r="CP159" s="432"/>
      <c r="CQ159" s="320"/>
      <c r="CR159" s="320"/>
    </row>
    <row r="160" spans="1:96" s="37" customFormat="1" ht="37.5" customHeight="1" x14ac:dyDescent="0.2">
      <c r="A160" s="533" t="str">
        <f>IF(B160&lt;&gt;"",設定!$C$4,"")</f>
        <v/>
      </c>
      <c r="B160" s="214" t="str">
        <f t="shared" si="52"/>
        <v/>
      </c>
      <c r="C160" s="373">
        <f t="shared" si="53"/>
        <v>148</v>
      </c>
      <c r="D160" s="342"/>
      <c r="E160" s="342"/>
      <c r="F160" s="343"/>
      <c r="G160" s="344"/>
      <c r="H160" s="345"/>
      <c r="I160" s="346"/>
      <c r="J160" s="347" t="str">
        <f>IFERROR(IF(I160="","",VLOOKUP(I160,国・地域!A:C,2,FALSE)),"正しい番号を入力してください")</f>
        <v/>
      </c>
      <c r="K160" s="348" t="str">
        <f>IFERROR(IF(I160="","",VLOOKUP(I160,国・地域!A:C,3,FALSE)),"正しい番号を入力してください")</f>
        <v/>
      </c>
      <c r="L160" s="325"/>
      <c r="M160" s="349"/>
      <c r="N160" s="350"/>
      <c r="O160" s="350"/>
      <c r="P160" s="350"/>
      <c r="Q160" s="350"/>
      <c r="R160" s="350"/>
      <c r="S160" s="350"/>
      <c r="T160" s="350"/>
      <c r="U160" s="351"/>
      <c r="V160" s="352"/>
      <c r="W160" s="1061"/>
      <c r="X160" s="1062"/>
      <c r="Y160" s="1070"/>
      <c r="Z160" s="1071"/>
      <c r="AA160" s="1072"/>
      <c r="AB160" s="1073"/>
      <c r="AC160" s="1072"/>
      <c r="AD160" s="1071"/>
      <c r="AE160" s="1074"/>
      <c r="AF160" s="1073"/>
      <c r="AG160" s="1072"/>
      <c r="AH160" s="1071"/>
      <c r="AI160" s="1074"/>
      <c r="AJ160" s="1073"/>
      <c r="AK160" s="1072"/>
      <c r="AL160" s="1071"/>
      <c r="AM160" s="342"/>
      <c r="AN160" s="344"/>
      <c r="AO160" s="325"/>
      <c r="AP160" s="342"/>
      <c r="AQ160" s="344"/>
      <c r="AR160" s="353"/>
      <c r="AS160" s="354"/>
      <c r="AT160" s="342"/>
      <c r="AU160" s="344"/>
      <c r="AV160" s="353"/>
      <c r="AW160" s="355"/>
      <c r="AX160" s="94" t="str">
        <f t="shared" si="51"/>
        <v/>
      </c>
      <c r="AY160" s="94" t="str">
        <f t="shared" si="54"/>
        <v/>
      </c>
      <c r="AZ160" s="433"/>
      <c r="BA160" s="414">
        <f t="shared" si="55"/>
        <v>0</v>
      </c>
      <c r="BB160" s="414">
        <f t="shared" si="56"/>
        <v>0</v>
      </c>
      <c r="BC160" s="414">
        <f t="shared" si="57"/>
        <v>0</v>
      </c>
      <c r="BD160" s="414">
        <f t="shared" si="58"/>
        <v>0</v>
      </c>
      <c r="BE160" s="414">
        <f t="shared" si="59"/>
        <v>0</v>
      </c>
      <c r="BF160" s="414">
        <f t="shared" si="60"/>
        <v>0</v>
      </c>
      <c r="BG160" s="414">
        <f t="shared" si="61"/>
        <v>0</v>
      </c>
      <c r="BH160" s="414">
        <f t="shared" si="62"/>
        <v>0</v>
      </c>
      <c r="BI160" s="414">
        <f t="shared" si="63"/>
        <v>0</v>
      </c>
      <c r="BJ160" s="414">
        <f t="shared" si="64"/>
        <v>0</v>
      </c>
      <c r="BK160" s="414">
        <f t="shared" si="65"/>
        <v>0</v>
      </c>
      <c r="BL160" s="414">
        <f t="shared" si="66"/>
        <v>0</v>
      </c>
      <c r="BM160" s="414">
        <f t="shared" si="67"/>
        <v>0</v>
      </c>
      <c r="BN160" s="414"/>
      <c r="BO160" s="414">
        <f t="shared" si="68"/>
        <v>0</v>
      </c>
      <c r="BP160" s="414">
        <f t="shared" si="69"/>
        <v>0</v>
      </c>
      <c r="BQ160" s="414">
        <f t="shared" si="70"/>
        <v>0</v>
      </c>
      <c r="BR160" s="414">
        <f t="shared" si="71"/>
        <v>0</v>
      </c>
      <c r="BS160" s="414">
        <f t="shared" si="72"/>
        <v>0</v>
      </c>
      <c r="BT160" s="414">
        <f t="shared" si="73"/>
        <v>0</v>
      </c>
      <c r="BU160" s="414">
        <f t="shared" si="74"/>
        <v>0</v>
      </c>
      <c r="BV160" s="721"/>
      <c r="BW160" s="72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32"/>
      <c r="CL160" s="432"/>
      <c r="CM160" s="432"/>
      <c r="CN160" s="432"/>
      <c r="CO160" s="432"/>
      <c r="CP160" s="432"/>
      <c r="CQ160" s="320"/>
      <c r="CR160" s="320"/>
    </row>
    <row r="161" spans="1:96" s="37" customFormat="1" ht="37.5" customHeight="1" x14ac:dyDescent="0.2">
      <c r="A161" s="533" t="str">
        <f>IF(B161&lt;&gt;"",設定!$C$4,"")</f>
        <v/>
      </c>
      <c r="B161" s="214" t="str">
        <f t="shared" si="52"/>
        <v/>
      </c>
      <c r="C161" s="373">
        <f t="shared" si="53"/>
        <v>149</v>
      </c>
      <c r="D161" s="342"/>
      <c r="E161" s="342"/>
      <c r="F161" s="343"/>
      <c r="G161" s="344"/>
      <c r="H161" s="345"/>
      <c r="I161" s="346"/>
      <c r="J161" s="347" t="str">
        <f>IFERROR(IF(I161="","",VLOOKUP(I161,国・地域!A:C,2,FALSE)),"正しい番号を入力してください")</f>
        <v/>
      </c>
      <c r="K161" s="348" t="str">
        <f>IFERROR(IF(I161="","",VLOOKUP(I161,国・地域!A:C,3,FALSE)),"正しい番号を入力してください")</f>
        <v/>
      </c>
      <c r="L161" s="325"/>
      <c r="M161" s="349"/>
      <c r="N161" s="350"/>
      <c r="O161" s="350"/>
      <c r="P161" s="350"/>
      <c r="Q161" s="350"/>
      <c r="R161" s="350"/>
      <c r="S161" s="350"/>
      <c r="T161" s="350"/>
      <c r="U161" s="351"/>
      <c r="V161" s="352"/>
      <c r="W161" s="1061"/>
      <c r="X161" s="1062"/>
      <c r="Y161" s="1070"/>
      <c r="Z161" s="1071"/>
      <c r="AA161" s="1072"/>
      <c r="AB161" s="1073"/>
      <c r="AC161" s="1072"/>
      <c r="AD161" s="1071"/>
      <c r="AE161" s="1074"/>
      <c r="AF161" s="1073"/>
      <c r="AG161" s="1072"/>
      <c r="AH161" s="1071"/>
      <c r="AI161" s="1074"/>
      <c r="AJ161" s="1073"/>
      <c r="AK161" s="1072"/>
      <c r="AL161" s="1071"/>
      <c r="AM161" s="342"/>
      <c r="AN161" s="344"/>
      <c r="AO161" s="325"/>
      <c r="AP161" s="342"/>
      <c r="AQ161" s="344"/>
      <c r="AR161" s="353"/>
      <c r="AS161" s="354"/>
      <c r="AT161" s="342"/>
      <c r="AU161" s="344"/>
      <c r="AV161" s="353"/>
      <c r="AW161" s="355"/>
      <c r="AX161" s="94" t="str">
        <f t="shared" si="51"/>
        <v/>
      </c>
      <c r="AY161" s="94" t="str">
        <f t="shared" si="54"/>
        <v/>
      </c>
      <c r="AZ161" s="433"/>
      <c r="BA161" s="414">
        <f t="shared" si="55"/>
        <v>0</v>
      </c>
      <c r="BB161" s="414">
        <f t="shared" si="56"/>
        <v>0</v>
      </c>
      <c r="BC161" s="414">
        <f t="shared" si="57"/>
        <v>0</v>
      </c>
      <c r="BD161" s="414">
        <f t="shared" si="58"/>
        <v>0</v>
      </c>
      <c r="BE161" s="414">
        <f t="shared" si="59"/>
        <v>0</v>
      </c>
      <c r="BF161" s="414">
        <f t="shared" si="60"/>
        <v>0</v>
      </c>
      <c r="BG161" s="414">
        <f t="shared" si="61"/>
        <v>0</v>
      </c>
      <c r="BH161" s="414">
        <f t="shared" si="62"/>
        <v>0</v>
      </c>
      <c r="BI161" s="414">
        <f t="shared" si="63"/>
        <v>0</v>
      </c>
      <c r="BJ161" s="414">
        <f t="shared" si="64"/>
        <v>0</v>
      </c>
      <c r="BK161" s="414">
        <f t="shared" si="65"/>
        <v>0</v>
      </c>
      <c r="BL161" s="414">
        <f t="shared" si="66"/>
        <v>0</v>
      </c>
      <c r="BM161" s="414">
        <f t="shared" si="67"/>
        <v>0</v>
      </c>
      <c r="BN161" s="414"/>
      <c r="BO161" s="414">
        <f t="shared" si="68"/>
        <v>0</v>
      </c>
      <c r="BP161" s="414">
        <f t="shared" si="69"/>
        <v>0</v>
      </c>
      <c r="BQ161" s="414">
        <f t="shared" si="70"/>
        <v>0</v>
      </c>
      <c r="BR161" s="414">
        <f t="shared" si="71"/>
        <v>0</v>
      </c>
      <c r="BS161" s="414">
        <f t="shared" si="72"/>
        <v>0</v>
      </c>
      <c r="BT161" s="414">
        <f t="shared" si="73"/>
        <v>0</v>
      </c>
      <c r="BU161" s="414">
        <f t="shared" si="74"/>
        <v>0</v>
      </c>
      <c r="BV161" s="721"/>
      <c r="BW161" s="72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32"/>
      <c r="CL161" s="432"/>
      <c r="CM161" s="432"/>
      <c r="CN161" s="432"/>
      <c r="CO161" s="432"/>
      <c r="CP161" s="432"/>
      <c r="CQ161" s="320"/>
      <c r="CR161" s="320"/>
    </row>
    <row r="162" spans="1:96" s="37" customFormat="1" ht="37.5" customHeight="1" x14ac:dyDescent="0.2">
      <c r="A162" s="533" t="str">
        <f>IF(B162&lt;&gt;"",設定!$C$4,"")</f>
        <v/>
      </c>
      <c r="B162" s="214" t="str">
        <f t="shared" si="52"/>
        <v/>
      </c>
      <c r="C162" s="373">
        <f t="shared" si="53"/>
        <v>150</v>
      </c>
      <c r="D162" s="342"/>
      <c r="E162" s="342"/>
      <c r="F162" s="343"/>
      <c r="G162" s="344"/>
      <c r="H162" s="345"/>
      <c r="I162" s="346"/>
      <c r="J162" s="347" t="str">
        <f>IFERROR(IF(I162="","",VLOOKUP(I162,国・地域!A:C,2,FALSE)),"正しい番号を入力してください")</f>
        <v/>
      </c>
      <c r="K162" s="348" t="str">
        <f>IFERROR(IF(I162="","",VLOOKUP(I162,国・地域!A:C,3,FALSE)),"正しい番号を入力してください")</f>
        <v/>
      </c>
      <c r="L162" s="325"/>
      <c r="M162" s="349"/>
      <c r="N162" s="350"/>
      <c r="O162" s="350"/>
      <c r="P162" s="350"/>
      <c r="Q162" s="350"/>
      <c r="R162" s="350"/>
      <c r="S162" s="350"/>
      <c r="T162" s="350"/>
      <c r="U162" s="351"/>
      <c r="V162" s="352"/>
      <c r="W162" s="1061"/>
      <c r="X162" s="1062"/>
      <c r="Y162" s="1070"/>
      <c r="Z162" s="1071"/>
      <c r="AA162" s="1072"/>
      <c r="AB162" s="1073"/>
      <c r="AC162" s="1072"/>
      <c r="AD162" s="1071"/>
      <c r="AE162" s="1074"/>
      <c r="AF162" s="1073"/>
      <c r="AG162" s="1072"/>
      <c r="AH162" s="1071"/>
      <c r="AI162" s="1074"/>
      <c r="AJ162" s="1073"/>
      <c r="AK162" s="1072"/>
      <c r="AL162" s="1071"/>
      <c r="AM162" s="342"/>
      <c r="AN162" s="344"/>
      <c r="AO162" s="325"/>
      <c r="AP162" s="342"/>
      <c r="AQ162" s="344"/>
      <c r="AR162" s="353"/>
      <c r="AS162" s="354"/>
      <c r="AT162" s="342"/>
      <c r="AU162" s="344"/>
      <c r="AV162" s="353"/>
      <c r="AW162" s="355"/>
      <c r="AX162" s="94" t="str">
        <f t="shared" si="51"/>
        <v/>
      </c>
      <c r="AY162" s="94" t="str">
        <f t="shared" si="54"/>
        <v/>
      </c>
      <c r="AZ162" s="433"/>
      <c r="BA162" s="414">
        <f t="shared" si="55"/>
        <v>0</v>
      </c>
      <c r="BB162" s="414">
        <f t="shared" si="56"/>
        <v>0</v>
      </c>
      <c r="BC162" s="414">
        <f t="shared" si="57"/>
        <v>0</v>
      </c>
      <c r="BD162" s="414">
        <f t="shared" si="58"/>
        <v>0</v>
      </c>
      <c r="BE162" s="414">
        <f t="shared" si="59"/>
        <v>0</v>
      </c>
      <c r="BF162" s="414">
        <f t="shared" si="60"/>
        <v>0</v>
      </c>
      <c r="BG162" s="414">
        <f t="shared" si="61"/>
        <v>0</v>
      </c>
      <c r="BH162" s="414">
        <f t="shared" si="62"/>
        <v>0</v>
      </c>
      <c r="BI162" s="414">
        <f t="shared" si="63"/>
        <v>0</v>
      </c>
      <c r="BJ162" s="414">
        <f t="shared" si="64"/>
        <v>0</v>
      </c>
      <c r="BK162" s="414">
        <f t="shared" si="65"/>
        <v>0</v>
      </c>
      <c r="BL162" s="414">
        <f t="shared" si="66"/>
        <v>0</v>
      </c>
      <c r="BM162" s="414">
        <f t="shared" si="67"/>
        <v>0</v>
      </c>
      <c r="BN162" s="414"/>
      <c r="BO162" s="414">
        <f t="shared" si="68"/>
        <v>0</v>
      </c>
      <c r="BP162" s="414">
        <f t="shared" si="69"/>
        <v>0</v>
      </c>
      <c r="BQ162" s="414">
        <f t="shared" si="70"/>
        <v>0</v>
      </c>
      <c r="BR162" s="414">
        <f t="shared" si="71"/>
        <v>0</v>
      </c>
      <c r="BS162" s="414">
        <f t="shared" si="72"/>
        <v>0</v>
      </c>
      <c r="BT162" s="414">
        <f t="shared" si="73"/>
        <v>0</v>
      </c>
      <c r="BU162" s="414">
        <f t="shared" si="74"/>
        <v>0</v>
      </c>
      <c r="BV162" s="721"/>
      <c r="BW162" s="72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32"/>
      <c r="CL162" s="432"/>
      <c r="CM162" s="432"/>
      <c r="CN162" s="432"/>
      <c r="CO162" s="432"/>
      <c r="CP162" s="432"/>
      <c r="CQ162" s="320"/>
      <c r="CR162" s="320"/>
    </row>
    <row r="163" spans="1:96" s="37" customFormat="1" ht="37.5" customHeight="1" x14ac:dyDescent="0.2">
      <c r="A163" s="574" t="str">
        <f>IF(B163&lt;&gt;"",設定!$C$4,"")</f>
        <v/>
      </c>
      <c r="B163" s="215" t="str">
        <f t="shared" si="52"/>
        <v/>
      </c>
      <c r="C163" s="374">
        <f t="shared" si="53"/>
        <v>151</v>
      </c>
      <c r="D163" s="356"/>
      <c r="E163" s="356"/>
      <c r="F163" s="357"/>
      <c r="G163" s="358"/>
      <c r="H163" s="359"/>
      <c r="I163" s="360"/>
      <c r="J163" s="361" t="str">
        <f>IFERROR(IF(I163="","",VLOOKUP(I163,国・地域!A:C,2,FALSE)),"正しい番号を入力してください")</f>
        <v/>
      </c>
      <c r="K163" s="362" t="str">
        <f>IFERROR(IF(I163="","",VLOOKUP(I163,国・地域!A:C,3,FALSE)),"正しい番号を入力してください")</f>
        <v/>
      </c>
      <c r="L163" s="326"/>
      <c r="M163" s="363"/>
      <c r="N163" s="364"/>
      <c r="O163" s="364"/>
      <c r="P163" s="364"/>
      <c r="Q163" s="364"/>
      <c r="R163" s="364"/>
      <c r="S163" s="364"/>
      <c r="T163" s="364"/>
      <c r="U163" s="365"/>
      <c r="V163" s="366"/>
      <c r="W163" s="1063"/>
      <c r="X163" s="1064"/>
      <c r="Y163" s="1075"/>
      <c r="Z163" s="1076"/>
      <c r="AA163" s="1077"/>
      <c r="AB163" s="1078"/>
      <c r="AC163" s="1077"/>
      <c r="AD163" s="1076"/>
      <c r="AE163" s="1079"/>
      <c r="AF163" s="1078"/>
      <c r="AG163" s="1077"/>
      <c r="AH163" s="1076"/>
      <c r="AI163" s="1079"/>
      <c r="AJ163" s="1078"/>
      <c r="AK163" s="1077"/>
      <c r="AL163" s="1076"/>
      <c r="AM163" s="356"/>
      <c r="AN163" s="358"/>
      <c r="AO163" s="326"/>
      <c r="AP163" s="356"/>
      <c r="AQ163" s="358"/>
      <c r="AR163" s="367"/>
      <c r="AS163" s="368"/>
      <c r="AT163" s="356"/>
      <c r="AU163" s="358"/>
      <c r="AV163" s="367"/>
      <c r="AW163" s="369"/>
      <c r="AX163" s="94" t="str">
        <f t="shared" si="51"/>
        <v/>
      </c>
      <c r="AY163" s="94" t="str">
        <f t="shared" si="54"/>
        <v/>
      </c>
      <c r="AZ163" s="433"/>
      <c r="BA163" s="414">
        <f t="shared" si="55"/>
        <v>0</v>
      </c>
      <c r="BB163" s="414">
        <f t="shared" si="56"/>
        <v>0</v>
      </c>
      <c r="BC163" s="414">
        <f t="shared" si="57"/>
        <v>0</v>
      </c>
      <c r="BD163" s="414">
        <f t="shared" si="58"/>
        <v>0</v>
      </c>
      <c r="BE163" s="414">
        <f t="shared" si="59"/>
        <v>0</v>
      </c>
      <c r="BF163" s="414">
        <f t="shared" si="60"/>
        <v>0</v>
      </c>
      <c r="BG163" s="414">
        <f t="shared" si="61"/>
        <v>0</v>
      </c>
      <c r="BH163" s="414">
        <f t="shared" si="62"/>
        <v>0</v>
      </c>
      <c r="BI163" s="414">
        <f t="shared" si="63"/>
        <v>0</v>
      </c>
      <c r="BJ163" s="414">
        <f t="shared" si="64"/>
        <v>0</v>
      </c>
      <c r="BK163" s="414">
        <f t="shared" si="65"/>
        <v>0</v>
      </c>
      <c r="BL163" s="414">
        <f t="shared" si="66"/>
        <v>0</v>
      </c>
      <c r="BM163" s="414">
        <f t="shared" si="67"/>
        <v>0</v>
      </c>
      <c r="BN163" s="414"/>
      <c r="BO163" s="414">
        <f t="shared" si="68"/>
        <v>0</v>
      </c>
      <c r="BP163" s="414">
        <f t="shared" si="69"/>
        <v>0</v>
      </c>
      <c r="BQ163" s="414">
        <f t="shared" si="70"/>
        <v>0</v>
      </c>
      <c r="BR163" s="414">
        <f t="shared" si="71"/>
        <v>0</v>
      </c>
      <c r="BS163" s="414">
        <f t="shared" si="72"/>
        <v>0</v>
      </c>
      <c r="BT163" s="414">
        <f t="shared" si="73"/>
        <v>0</v>
      </c>
      <c r="BU163" s="414">
        <f t="shared" si="74"/>
        <v>0</v>
      </c>
      <c r="BV163" s="721"/>
      <c r="BW163" s="72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32"/>
      <c r="CL163" s="432"/>
      <c r="CM163" s="432"/>
      <c r="CN163" s="432"/>
      <c r="CO163" s="432"/>
      <c r="CP163" s="432"/>
      <c r="CQ163" s="320"/>
      <c r="CR163" s="320"/>
    </row>
    <row r="164" spans="1:96" s="37" customFormat="1" ht="37.5" customHeight="1" x14ac:dyDescent="0.2">
      <c r="A164" s="575" t="str">
        <f>IF(B164&lt;&gt;"",設定!$C$4,"")</f>
        <v/>
      </c>
      <c r="B164" s="567" t="str">
        <f t="shared" si="52"/>
        <v/>
      </c>
      <c r="C164" s="322">
        <f t="shared" si="53"/>
        <v>152</v>
      </c>
      <c r="D164" s="328"/>
      <c r="E164" s="328"/>
      <c r="F164" s="329"/>
      <c r="G164" s="330"/>
      <c r="H164" s="331"/>
      <c r="I164" s="332"/>
      <c r="J164" s="333" t="str">
        <f>IFERROR(IF(I164="","",VLOOKUP(I164,国・地域!A:C,2,FALSE)),"正しい番号を入力してください")</f>
        <v/>
      </c>
      <c r="K164" s="334" t="str">
        <f>IFERROR(IF(I164="","",VLOOKUP(I164,国・地域!A:C,3,FALSE)),"正しい番号を入力してください")</f>
        <v/>
      </c>
      <c r="L164" s="327"/>
      <c r="M164" s="335"/>
      <c r="N164" s="336"/>
      <c r="O164" s="336"/>
      <c r="P164" s="336"/>
      <c r="Q164" s="336"/>
      <c r="R164" s="336"/>
      <c r="S164" s="336"/>
      <c r="T164" s="336"/>
      <c r="U164" s="337"/>
      <c r="V164" s="338"/>
      <c r="W164" s="1059"/>
      <c r="X164" s="1060"/>
      <c r="Y164" s="1065"/>
      <c r="Z164" s="1066"/>
      <c r="AA164" s="1067"/>
      <c r="AB164" s="1068"/>
      <c r="AC164" s="1067"/>
      <c r="AD164" s="1066"/>
      <c r="AE164" s="1069"/>
      <c r="AF164" s="1068"/>
      <c r="AG164" s="1067"/>
      <c r="AH164" s="1066"/>
      <c r="AI164" s="1069"/>
      <c r="AJ164" s="1068"/>
      <c r="AK164" s="1067"/>
      <c r="AL164" s="1066"/>
      <c r="AM164" s="328"/>
      <c r="AN164" s="330"/>
      <c r="AO164" s="327"/>
      <c r="AP164" s="328"/>
      <c r="AQ164" s="330"/>
      <c r="AR164" s="339"/>
      <c r="AS164" s="340"/>
      <c r="AT164" s="328"/>
      <c r="AU164" s="330"/>
      <c r="AV164" s="339"/>
      <c r="AW164" s="341"/>
      <c r="AX164" s="94" t="str">
        <f t="shared" si="51"/>
        <v/>
      </c>
      <c r="AY164" s="94" t="str">
        <f t="shared" si="54"/>
        <v/>
      </c>
      <c r="AZ164" s="433"/>
      <c r="BA164" s="414">
        <f t="shared" si="55"/>
        <v>0</v>
      </c>
      <c r="BB164" s="414">
        <f t="shared" si="56"/>
        <v>0</v>
      </c>
      <c r="BC164" s="414">
        <f t="shared" si="57"/>
        <v>0</v>
      </c>
      <c r="BD164" s="414">
        <f t="shared" si="58"/>
        <v>0</v>
      </c>
      <c r="BE164" s="414">
        <f t="shared" si="59"/>
        <v>0</v>
      </c>
      <c r="BF164" s="414">
        <f t="shared" si="60"/>
        <v>0</v>
      </c>
      <c r="BG164" s="414">
        <f t="shared" si="61"/>
        <v>0</v>
      </c>
      <c r="BH164" s="414">
        <f t="shared" si="62"/>
        <v>0</v>
      </c>
      <c r="BI164" s="414">
        <f t="shared" si="63"/>
        <v>0</v>
      </c>
      <c r="BJ164" s="414">
        <f t="shared" si="64"/>
        <v>0</v>
      </c>
      <c r="BK164" s="414">
        <f t="shared" si="65"/>
        <v>0</v>
      </c>
      <c r="BL164" s="414">
        <f t="shared" si="66"/>
        <v>0</v>
      </c>
      <c r="BM164" s="414">
        <f t="shared" si="67"/>
        <v>0</v>
      </c>
      <c r="BN164" s="414"/>
      <c r="BO164" s="414">
        <f t="shared" si="68"/>
        <v>0</v>
      </c>
      <c r="BP164" s="414">
        <f t="shared" si="69"/>
        <v>0</v>
      </c>
      <c r="BQ164" s="414">
        <f t="shared" si="70"/>
        <v>0</v>
      </c>
      <c r="BR164" s="414">
        <f t="shared" si="71"/>
        <v>0</v>
      </c>
      <c r="BS164" s="414">
        <f t="shared" si="72"/>
        <v>0</v>
      </c>
      <c r="BT164" s="414">
        <f t="shared" si="73"/>
        <v>0</v>
      </c>
      <c r="BU164" s="414">
        <f t="shared" si="74"/>
        <v>0</v>
      </c>
      <c r="BV164" s="721"/>
      <c r="BW164" s="72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32"/>
      <c r="CL164" s="432"/>
      <c r="CM164" s="432"/>
      <c r="CN164" s="432"/>
      <c r="CO164" s="432"/>
      <c r="CP164" s="432"/>
      <c r="CQ164" s="320"/>
      <c r="CR164" s="320"/>
    </row>
    <row r="165" spans="1:96" s="37" customFormat="1" ht="37.5" customHeight="1" x14ac:dyDescent="0.2">
      <c r="A165" s="533" t="str">
        <f>IF(B165&lt;&gt;"",設定!$C$4,"")</f>
        <v/>
      </c>
      <c r="B165" s="214" t="str">
        <f t="shared" si="52"/>
        <v/>
      </c>
      <c r="C165" s="373">
        <f t="shared" si="53"/>
        <v>153</v>
      </c>
      <c r="D165" s="342"/>
      <c r="E165" s="342"/>
      <c r="F165" s="343"/>
      <c r="G165" s="344"/>
      <c r="H165" s="345"/>
      <c r="I165" s="346"/>
      <c r="J165" s="347" t="str">
        <f>IFERROR(IF(I165="","",VLOOKUP(I165,国・地域!A:C,2,FALSE)),"正しい番号を入力してください")</f>
        <v/>
      </c>
      <c r="K165" s="348" t="str">
        <f>IFERROR(IF(I165="","",VLOOKUP(I165,国・地域!A:C,3,FALSE)),"正しい番号を入力してください")</f>
        <v/>
      </c>
      <c r="L165" s="325"/>
      <c r="M165" s="349"/>
      <c r="N165" s="350"/>
      <c r="O165" s="350"/>
      <c r="P165" s="350"/>
      <c r="Q165" s="350"/>
      <c r="R165" s="350"/>
      <c r="S165" s="350"/>
      <c r="T165" s="350"/>
      <c r="U165" s="351"/>
      <c r="V165" s="352"/>
      <c r="W165" s="1061"/>
      <c r="X165" s="1062"/>
      <c r="Y165" s="1070"/>
      <c r="Z165" s="1071"/>
      <c r="AA165" s="1072"/>
      <c r="AB165" s="1073"/>
      <c r="AC165" s="1072"/>
      <c r="AD165" s="1071"/>
      <c r="AE165" s="1074"/>
      <c r="AF165" s="1073"/>
      <c r="AG165" s="1072"/>
      <c r="AH165" s="1071"/>
      <c r="AI165" s="1074"/>
      <c r="AJ165" s="1073"/>
      <c r="AK165" s="1072"/>
      <c r="AL165" s="1071"/>
      <c r="AM165" s="342"/>
      <c r="AN165" s="344"/>
      <c r="AO165" s="325"/>
      <c r="AP165" s="342"/>
      <c r="AQ165" s="344"/>
      <c r="AR165" s="353"/>
      <c r="AS165" s="354"/>
      <c r="AT165" s="342"/>
      <c r="AU165" s="344"/>
      <c r="AV165" s="353"/>
      <c r="AW165" s="355"/>
      <c r="AX165" s="94" t="str">
        <f t="shared" si="51"/>
        <v/>
      </c>
      <c r="AY165" s="94" t="str">
        <f t="shared" si="54"/>
        <v/>
      </c>
      <c r="AZ165" s="433"/>
      <c r="BA165" s="414">
        <f t="shared" si="55"/>
        <v>0</v>
      </c>
      <c r="BB165" s="414">
        <f t="shared" si="56"/>
        <v>0</v>
      </c>
      <c r="BC165" s="414">
        <f t="shared" si="57"/>
        <v>0</v>
      </c>
      <c r="BD165" s="414">
        <f t="shared" si="58"/>
        <v>0</v>
      </c>
      <c r="BE165" s="414">
        <f t="shared" si="59"/>
        <v>0</v>
      </c>
      <c r="BF165" s="414">
        <f t="shared" si="60"/>
        <v>0</v>
      </c>
      <c r="BG165" s="414">
        <f t="shared" si="61"/>
        <v>0</v>
      </c>
      <c r="BH165" s="414">
        <f t="shared" si="62"/>
        <v>0</v>
      </c>
      <c r="BI165" s="414">
        <f t="shared" si="63"/>
        <v>0</v>
      </c>
      <c r="BJ165" s="414">
        <f t="shared" si="64"/>
        <v>0</v>
      </c>
      <c r="BK165" s="414">
        <f t="shared" si="65"/>
        <v>0</v>
      </c>
      <c r="BL165" s="414">
        <f t="shared" si="66"/>
        <v>0</v>
      </c>
      <c r="BM165" s="414">
        <f t="shared" si="67"/>
        <v>0</v>
      </c>
      <c r="BN165" s="414"/>
      <c r="BO165" s="414">
        <f t="shared" si="68"/>
        <v>0</v>
      </c>
      <c r="BP165" s="414">
        <f t="shared" si="69"/>
        <v>0</v>
      </c>
      <c r="BQ165" s="414">
        <f t="shared" si="70"/>
        <v>0</v>
      </c>
      <c r="BR165" s="414">
        <f t="shared" si="71"/>
        <v>0</v>
      </c>
      <c r="BS165" s="414">
        <f t="shared" si="72"/>
        <v>0</v>
      </c>
      <c r="BT165" s="414">
        <f t="shared" si="73"/>
        <v>0</v>
      </c>
      <c r="BU165" s="414">
        <f t="shared" si="74"/>
        <v>0</v>
      </c>
      <c r="BV165" s="721"/>
      <c r="BW165" s="72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32"/>
      <c r="CL165" s="432"/>
      <c r="CM165" s="432"/>
      <c r="CN165" s="432"/>
      <c r="CO165" s="432"/>
      <c r="CP165" s="432"/>
      <c r="CQ165" s="320"/>
      <c r="CR165" s="320"/>
    </row>
    <row r="166" spans="1:96" s="37" customFormat="1" ht="37.5" customHeight="1" x14ac:dyDescent="0.2">
      <c r="A166" s="533" t="str">
        <f>IF(B166&lt;&gt;"",設定!$C$4,"")</f>
        <v/>
      </c>
      <c r="B166" s="214" t="str">
        <f t="shared" si="52"/>
        <v/>
      </c>
      <c r="C166" s="373">
        <f t="shared" si="53"/>
        <v>154</v>
      </c>
      <c r="D166" s="342"/>
      <c r="E166" s="342"/>
      <c r="F166" s="343"/>
      <c r="G166" s="344"/>
      <c r="H166" s="345"/>
      <c r="I166" s="346"/>
      <c r="J166" s="347" t="str">
        <f>IFERROR(IF(I166="","",VLOOKUP(I166,国・地域!A:C,2,FALSE)),"正しい番号を入力してください")</f>
        <v/>
      </c>
      <c r="K166" s="348" t="str">
        <f>IFERROR(IF(I166="","",VLOOKUP(I166,国・地域!A:C,3,FALSE)),"正しい番号を入力してください")</f>
        <v/>
      </c>
      <c r="L166" s="325"/>
      <c r="M166" s="349"/>
      <c r="N166" s="350"/>
      <c r="O166" s="350"/>
      <c r="P166" s="350"/>
      <c r="Q166" s="350"/>
      <c r="R166" s="350"/>
      <c r="S166" s="350"/>
      <c r="T166" s="350"/>
      <c r="U166" s="351"/>
      <c r="V166" s="352"/>
      <c r="W166" s="1061"/>
      <c r="X166" s="1062"/>
      <c r="Y166" s="1070"/>
      <c r="Z166" s="1071"/>
      <c r="AA166" s="1072"/>
      <c r="AB166" s="1073"/>
      <c r="AC166" s="1072"/>
      <c r="AD166" s="1071"/>
      <c r="AE166" s="1074"/>
      <c r="AF166" s="1073"/>
      <c r="AG166" s="1072"/>
      <c r="AH166" s="1071"/>
      <c r="AI166" s="1074"/>
      <c r="AJ166" s="1073"/>
      <c r="AK166" s="1072"/>
      <c r="AL166" s="1071"/>
      <c r="AM166" s="342"/>
      <c r="AN166" s="344"/>
      <c r="AO166" s="325"/>
      <c r="AP166" s="342"/>
      <c r="AQ166" s="344"/>
      <c r="AR166" s="353"/>
      <c r="AS166" s="354"/>
      <c r="AT166" s="342"/>
      <c r="AU166" s="344"/>
      <c r="AV166" s="353"/>
      <c r="AW166" s="355"/>
      <c r="AX166" s="94" t="str">
        <f t="shared" si="51"/>
        <v/>
      </c>
      <c r="AY166" s="94" t="str">
        <f t="shared" si="54"/>
        <v/>
      </c>
      <c r="AZ166" s="433"/>
      <c r="BA166" s="414">
        <f t="shared" si="55"/>
        <v>0</v>
      </c>
      <c r="BB166" s="414">
        <f t="shared" si="56"/>
        <v>0</v>
      </c>
      <c r="BC166" s="414">
        <f t="shared" si="57"/>
        <v>0</v>
      </c>
      <c r="BD166" s="414">
        <f t="shared" si="58"/>
        <v>0</v>
      </c>
      <c r="BE166" s="414">
        <f t="shared" si="59"/>
        <v>0</v>
      </c>
      <c r="BF166" s="414">
        <f t="shared" si="60"/>
        <v>0</v>
      </c>
      <c r="BG166" s="414">
        <f t="shared" si="61"/>
        <v>0</v>
      </c>
      <c r="BH166" s="414">
        <f t="shared" si="62"/>
        <v>0</v>
      </c>
      <c r="BI166" s="414">
        <f t="shared" si="63"/>
        <v>0</v>
      </c>
      <c r="BJ166" s="414">
        <f t="shared" si="64"/>
        <v>0</v>
      </c>
      <c r="BK166" s="414">
        <f t="shared" si="65"/>
        <v>0</v>
      </c>
      <c r="BL166" s="414">
        <f t="shared" si="66"/>
        <v>0</v>
      </c>
      <c r="BM166" s="414">
        <f t="shared" si="67"/>
        <v>0</v>
      </c>
      <c r="BN166" s="414"/>
      <c r="BO166" s="414">
        <f t="shared" si="68"/>
        <v>0</v>
      </c>
      <c r="BP166" s="414">
        <f t="shared" si="69"/>
        <v>0</v>
      </c>
      <c r="BQ166" s="414">
        <f t="shared" si="70"/>
        <v>0</v>
      </c>
      <c r="BR166" s="414">
        <f t="shared" si="71"/>
        <v>0</v>
      </c>
      <c r="BS166" s="414">
        <f t="shared" si="72"/>
        <v>0</v>
      </c>
      <c r="BT166" s="414">
        <f t="shared" si="73"/>
        <v>0</v>
      </c>
      <c r="BU166" s="414">
        <f t="shared" si="74"/>
        <v>0</v>
      </c>
      <c r="BV166" s="721"/>
      <c r="BW166" s="72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32"/>
      <c r="CL166" s="432"/>
      <c r="CM166" s="432"/>
      <c r="CN166" s="432"/>
      <c r="CO166" s="432"/>
      <c r="CP166" s="432"/>
      <c r="CQ166" s="320"/>
      <c r="CR166" s="320"/>
    </row>
    <row r="167" spans="1:96" s="37" customFormat="1" ht="37.5" customHeight="1" x14ac:dyDescent="0.2">
      <c r="A167" s="533" t="str">
        <f>IF(B167&lt;&gt;"",設定!$C$4,"")</f>
        <v/>
      </c>
      <c r="B167" s="214" t="str">
        <f t="shared" si="52"/>
        <v/>
      </c>
      <c r="C167" s="373">
        <f t="shared" si="53"/>
        <v>155</v>
      </c>
      <c r="D167" s="342"/>
      <c r="E167" s="342"/>
      <c r="F167" s="343"/>
      <c r="G167" s="344"/>
      <c r="H167" s="345"/>
      <c r="I167" s="346"/>
      <c r="J167" s="347" t="str">
        <f>IFERROR(IF(I167="","",VLOOKUP(I167,国・地域!A:C,2,FALSE)),"正しい番号を入力してください")</f>
        <v/>
      </c>
      <c r="K167" s="348" t="str">
        <f>IFERROR(IF(I167="","",VLOOKUP(I167,国・地域!A:C,3,FALSE)),"正しい番号を入力してください")</f>
        <v/>
      </c>
      <c r="L167" s="325"/>
      <c r="M167" s="349"/>
      <c r="N167" s="350"/>
      <c r="O167" s="350"/>
      <c r="P167" s="350"/>
      <c r="Q167" s="350"/>
      <c r="R167" s="350"/>
      <c r="S167" s="350"/>
      <c r="T167" s="350"/>
      <c r="U167" s="351"/>
      <c r="V167" s="352"/>
      <c r="W167" s="1061"/>
      <c r="X167" s="1062"/>
      <c r="Y167" s="1070"/>
      <c r="Z167" s="1071"/>
      <c r="AA167" s="1072"/>
      <c r="AB167" s="1073"/>
      <c r="AC167" s="1072"/>
      <c r="AD167" s="1071"/>
      <c r="AE167" s="1074"/>
      <c r="AF167" s="1073"/>
      <c r="AG167" s="1072"/>
      <c r="AH167" s="1071"/>
      <c r="AI167" s="1074"/>
      <c r="AJ167" s="1073"/>
      <c r="AK167" s="1072"/>
      <c r="AL167" s="1071"/>
      <c r="AM167" s="342"/>
      <c r="AN167" s="344"/>
      <c r="AO167" s="325"/>
      <c r="AP167" s="342"/>
      <c r="AQ167" s="344"/>
      <c r="AR167" s="353"/>
      <c r="AS167" s="354"/>
      <c r="AT167" s="342"/>
      <c r="AU167" s="344"/>
      <c r="AV167" s="353"/>
      <c r="AW167" s="355"/>
      <c r="AX167" s="94" t="str">
        <f t="shared" si="51"/>
        <v/>
      </c>
      <c r="AY167" s="94" t="str">
        <f t="shared" si="54"/>
        <v/>
      </c>
      <c r="AZ167" s="433"/>
      <c r="BA167" s="414">
        <f t="shared" si="55"/>
        <v>0</v>
      </c>
      <c r="BB167" s="414">
        <f t="shared" si="56"/>
        <v>0</v>
      </c>
      <c r="BC167" s="414">
        <f t="shared" si="57"/>
        <v>0</v>
      </c>
      <c r="BD167" s="414">
        <f t="shared" si="58"/>
        <v>0</v>
      </c>
      <c r="BE167" s="414">
        <f t="shared" si="59"/>
        <v>0</v>
      </c>
      <c r="BF167" s="414">
        <f t="shared" si="60"/>
        <v>0</v>
      </c>
      <c r="BG167" s="414">
        <f t="shared" si="61"/>
        <v>0</v>
      </c>
      <c r="BH167" s="414">
        <f t="shared" si="62"/>
        <v>0</v>
      </c>
      <c r="BI167" s="414">
        <f t="shared" si="63"/>
        <v>0</v>
      </c>
      <c r="BJ167" s="414">
        <f t="shared" si="64"/>
        <v>0</v>
      </c>
      <c r="BK167" s="414">
        <f t="shared" si="65"/>
        <v>0</v>
      </c>
      <c r="BL167" s="414">
        <f t="shared" si="66"/>
        <v>0</v>
      </c>
      <c r="BM167" s="414">
        <f t="shared" si="67"/>
        <v>0</v>
      </c>
      <c r="BN167" s="414"/>
      <c r="BO167" s="414">
        <f t="shared" si="68"/>
        <v>0</v>
      </c>
      <c r="BP167" s="414">
        <f t="shared" si="69"/>
        <v>0</v>
      </c>
      <c r="BQ167" s="414">
        <f t="shared" si="70"/>
        <v>0</v>
      </c>
      <c r="BR167" s="414">
        <f t="shared" si="71"/>
        <v>0</v>
      </c>
      <c r="BS167" s="414">
        <f t="shared" si="72"/>
        <v>0</v>
      </c>
      <c r="BT167" s="414">
        <f t="shared" si="73"/>
        <v>0</v>
      </c>
      <c r="BU167" s="414">
        <f t="shared" si="74"/>
        <v>0</v>
      </c>
      <c r="BV167" s="721"/>
      <c r="BW167" s="72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32"/>
      <c r="CL167" s="432"/>
      <c r="CM167" s="432"/>
      <c r="CN167" s="432"/>
      <c r="CO167" s="432"/>
      <c r="CP167" s="432"/>
      <c r="CQ167" s="320"/>
      <c r="CR167" s="320"/>
    </row>
    <row r="168" spans="1:96" s="37" customFormat="1" ht="37.5" customHeight="1" x14ac:dyDescent="0.2">
      <c r="A168" s="574" t="str">
        <f>IF(B168&lt;&gt;"",設定!$C$4,"")</f>
        <v/>
      </c>
      <c r="B168" s="215" t="str">
        <f t="shared" si="52"/>
        <v/>
      </c>
      <c r="C168" s="374">
        <f t="shared" si="53"/>
        <v>156</v>
      </c>
      <c r="D168" s="356"/>
      <c r="E168" s="356"/>
      <c r="F168" s="357"/>
      <c r="G168" s="358"/>
      <c r="H168" s="359"/>
      <c r="I168" s="360"/>
      <c r="J168" s="361" t="str">
        <f>IFERROR(IF(I168="","",VLOOKUP(I168,国・地域!A:C,2,FALSE)),"正しい番号を入力してください")</f>
        <v/>
      </c>
      <c r="K168" s="362" t="str">
        <f>IFERROR(IF(I168="","",VLOOKUP(I168,国・地域!A:C,3,FALSE)),"正しい番号を入力してください")</f>
        <v/>
      </c>
      <c r="L168" s="326"/>
      <c r="M168" s="363"/>
      <c r="N168" s="364"/>
      <c r="O168" s="364"/>
      <c r="P168" s="364"/>
      <c r="Q168" s="364"/>
      <c r="R168" s="364"/>
      <c r="S168" s="364"/>
      <c r="T168" s="364"/>
      <c r="U168" s="365"/>
      <c r="V168" s="366"/>
      <c r="W168" s="1063"/>
      <c r="X168" s="1064"/>
      <c r="Y168" s="1075"/>
      <c r="Z168" s="1076"/>
      <c r="AA168" s="1077"/>
      <c r="AB168" s="1078"/>
      <c r="AC168" s="1077"/>
      <c r="AD168" s="1076"/>
      <c r="AE168" s="1079"/>
      <c r="AF168" s="1078"/>
      <c r="AG168" s="1077"/>
      <c r="AH168" s="1076"/>
      <c r="AI168" s="1079"/>
      <c r="AJ168" s="1078"/>
      <c r="AK168" s="1077"/>
      <c r="AL168" s="1076"/>
      <c r="AM168" s="356"/>
      <c r="AN168" s="358"/>
      <c r="AO168" s="326"/>
      <c r="AP168" s="356"/>
      <c r="AQ168" s="358"/>
      <c r="AR168" s="367"/>
      <c r="AS168" s="368"/>
      <c r="AT168" s="356"/>
      <c r="AU168" s="358"/>
      <c r="AV168" s="367"/>
      <c r="AW168" s="369"/>
      <c r="AX168" s="94" t="str">
        <f t="shared" si="51"/>
        <v/>
      </c>
      <c r="AY168" s="94" t="str">
        <f t="shared" si="54"/>
        <v/>
      </c>
      <c r="AZ168" s="433"/>
      <c r="BA168" s="414">
        <f t="shared" si="55"/>
        <v>0</v>
      </c>
      <c r="BB168" s="414">
        <f t="shared" si="56"/>
        <v>0</v>
      </c>
      <c r="BC168" s="414">
        <f t="shared" si="57"/>
        <v>0</v>
      </c>
      <c r="BD168" s="414">
        <f t="shared" si="58"/>
        <v>0</v>
      </c>
      <c r="BE168" s="414">
        <f t="shared" si="59"/>
        <v>0</v>
      </c>
      <c r="BF168" s="414">
        <f t="shared" si="60"/>
        <v>0</v>
      </c>
      <c r="BG168" s="414">
        <f t="shared" si="61"/>
        <v>0</v>
      </c>
      <c r="BH168" s="414">
        <f t="shared" si="62"/>
        <v>0</v>
      </c>
      <c r="BI168" s="414">
        <f t="shared" si="63"/>
        <v>0</v>
      </c>
      <c r="BJ168" s="414">
        <f t="shared" si="64"/>
        <v>0</v>
      </c>
      <c r="BK168" s="414">
        <f t="shared" si="65"/>
        <v>0</v>
      </c>
      <c r="BL168" s="414">
        <f t="shared" si="66"/>
        <v>0</v>
      </c>
      <c r="BM168" s="414">
        <f t="shared" si="67"/>
        <v>0</v>
      </c>
      <c r="BN168" s="414"/>
      <c r="BO168" s="414">
        <f t="shared" si="68"/>
        <v>0</v>
      </c>
      <c r="BP168" s="414">
        <f t="shared" si="69"/>
        <v>0</v>
      </c>
      <c r="BQ168" s="414">
        <f t="shared" si="70"/>
        <v>0</v>
      </c>
      <c r="BR168" s="414">
        <f t="shared" si="71"/>
        <v>0</v>
      </c>
      <c r="BS168" s="414">
        <f t="shared" si="72"/>
        <v>0</v>
      </c>
      <c r="BT168" s="414">
        <f t="shared" si="73"/>
        <v>0</v>
      </c>
      <c r="BU168" s="414">
        <f t="shared" si="74"/>
        <v>0</v>
      </c>
      <c r="BV168" s="721"/>
      <c r="BW168" s="72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32"/>
      <c r="CL168" s="432"/>
      <c r="CM168" s="432"/>
      <c r="CN168" s="432"/>
      <c r="CO168" s="432"/>
      <c r="CP168" s="432"/>
      <c r="CQ168" s="320"/>
      <c r="CR168" s="320"/>
    </row>
    <row r="169" spans="1:96" s="37" customFormat="1" ht="37.5" customHeight="1" x14ac:dyDescent="0.2">
      <c r="A169" s="575" t="str">
        <f>IF(B169&lt;&gt;"",設定!$C$4,"")</f>
        <v/>
      </c>
      <c r="B169" s="567" t="str">
        <f t="shared" si="52"/>
        <v/>
      </c>
      <c r="C169" s="322">
        <f t="shared" si="53"/>
        <v>157</v>
      </c>
      <c r="D169" s="328"/>
      <c r="E169" s="328"/>
      <c r="F169" s="329"/>
      <c r="G169" s="330"/>
      <c r="H169" s="331"/>
      <c r="I169" s="332"/>
      <c r="J169" s="333" t="str">
        <f>IFERROR(IF(I169="","",VLOOKUP(I169,国・地域!A:C,2,FALSE)),"正しい番号を入力してください")</f>
        <v/>
      </c>
      <c r="K169" s="334" t="str">
        <f>IFERROR(IF(I169="","",VLOOKUP(I169,国・地域!A:C,3,FALSE)),"正しい番号を入力してください")</f>
        <v/>
      </c>
      <c r="L169" s="327"/>
      <c r="M169" s="335"/>
      <c r="N169" s="336"/>
      <c r="O169" s="336"/>
      <c r="P169" s="336"/>
      <c r="Q169" s="336"/>
      <c r="R169" s="336"/>
      <c r="S169" s="336"/>
      <c r="T169" s="336"/>
      <c r="U169" s="337"/>
      <c r="V169" s="338"/>
      <c r="W169" s="1059"/>
      <c r="X169" s="1060"/>
      <c r="Y169" s="1065"/>
      <c r="Z169" s="1066"/>
      <c r="AA169" s="1067"/>
      <c r="AB169" s="1068"/>
      <c r="AC169" s="1067"/>
      <c r="AD169" s="1066"/>
      <c r="AE169" s="1069"/>
      <c r="AF169" s="1068"/>
      <c r="AG169" s="1067"/>
      <c r="AH169" s="1066"/>
      <c r="AI169" s="1069"/>
      <c r="AJ169" s="1068"/>
      <c r="AK169" s="1067"/>
      <c r="AL169" s="1066"/>
      <c r="AM169" s="328"/>
      <c r="AN169" s="330"/>
      <c r="AO169" s="327"/>
      <c r="AP169" s="328"/>
      <c r="AQ169" s="330"/>
      <c r="AR169" s="339"/>
      <c r="AS169" s="340"/>
      <c r="AT169" s="328"/>
      <c r="AU169" s="330"/>
      <c r="AV169" s="339"/>
      <c r="AW169" s="341"/>
      <c r="AX169" s="94" t="str">
        <f t="shared" si="51"/>
        <v/>
      </c>
      <c r="AY169" s="94" t="str">
        <f t="shared" si="54"/>
        <v/>
      </c>
      <c r="AZ169" s="433"/>
      <c r="BA169" s="414">
        <f t="shared" si="55"/>
        <v>0</v>
      </c>
      <c r="BB169" s="414">
        <f t="shared" si="56"/>
        <v>0</v>
      </c>
      <c r="BC169" s="414">
        <f t="shared" si="57"/>
        <v>0</v>
      </c>
      <c r="BD169" s="414">
        <f t="shared" si="58"/>
        <v>0</v>
      </c>
      <c r="BE169" s="414">
        <f t="shared" si="59"/>
        <v>0</v>
      </c>
      <c r="BF169" s="414">
        <f t="shared" si="60"/>
        <v>0</v>
      </c>
      <c r="BG169" s="414">
        <f t="shared" si="61"/>
        <v>0</v>
      </c>
      <c r="BH169" s="414">
        <f t="shared" si="62"/>
        <v>0</v>
      </c>
      <c r="BI169" s="414">
        <f t="shared" si="63"/>
        <v>0</v>
      </c>
      <c r="BJ169" s="414">
        <f t="shared" si="64"/>
        <v>0</v>
      </c>
      <c r="BK169" s="414">
        <f t="shared" si="65"/>
        <v>0</v>
      </c>
      <c r="BL169" s="414">
        <f t="shared" si="66"/>
        <v>0</v>
      </c>
      <c r="BM169" s="414">
        <f t="shared" si="67"/>
        <v>0</v>
      </c>
      <c r="BN169" s="414"/>
      <c r="BO169" s="414">
        <f t="shared" si="68"/>
        <v>0</v>
      </c>
      <c r="BP169" s="414">
        <f t="shared" si="69"/>
        <v>0</v>
      </c>
      <c r="BQ169" s="414">
        <f t="shared" si="70"/>
        <v>0</v>
      </c>
      <c r="BR169" s="414">
        <f t="shared" si="71"/>
        <v>0</v>
      </c>
      <c r="BS169" s="414">
        <f t="shared" si="72"/>
        <v>0</v>
      </c>
      <c r="BT169" s="414">
        <f t="shared" si="73"/>
        <v>0</v>
      </c>
      <c r="BU169" s="414">
        <f t="shared" si="74"/>
        <v>0</v>
      </c>
      <c r="BV169" s="721"/>
      <c r="BW169" s="72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32"/>
      <c r="CL169" s="432"/>
      <c r="CM169" s="432"/>
      <c r="CN169" s="432"/>
      <c r="CO169" s="432"/>
      <c r="CP169" s="432"/>
      <c r="CQ169" s="320"/>
      <c r="CR169" s="320"/>
    </row>
    <row r="170" spans="1:96" s="37" customFormat="1" ht="37.5" customHeight="1" x14ac:dyDescent="0.2">
      <c r="A170" s="533" t="str">
        <f>IF(B170&lt;&gt;"",設定!$C$4,"")</f>
        <v/>
      </c>
      <c r="B170" s="214" t="str">
        <f t="shared" si="52"/>
        <v/>
      </c>
      <c r="C170" s="373">
        <f t="shared" si="53"/>
        <v>158</v>
      </c>
      <c r="D170" s="342"/>
      <c r="E170" s="342"/>
      <c r="F170" s="343"/>
      <c r="G170" s="344"/>
      <c r="H170" s="345"/>
      <c r="I170" s="346"/>
      <c r="J170" s="347" t="str">
        <f>IFERROR(IF(I170="","",VLOOKUP(I170,国・地域!A:C,2,FALSE)),"正しい番号を入力してください")</f>
        <v/>
      </c>
      <c r="K170" s="348" t="str">
        <f>IFERROR(IF(I170="","",VLOOKUP(I170,国・地域!A:C,3,FALSE)),"正しい番号を入力してください")</f>
        <v/>
      </c>
      <c r="L170" s="325"/>
      <c r="M170" s="349"/>
      <c r="N170" s="350"/>
      <c r="O170" s="350"/>
      <c r="P170" s="350"/>
      <c r="Q170" s="350"/>
      <c r="R170" s="350"/>
      <c r="S170" s="350"/>
      <c r="T170" s="350"/>
      <c r="U170" s="351"/>
      <c r="V170" s="352"/>
      <c r="W170" s="1061"/>
      <c r="X170" s="1062"/>
      <c r="Y170" s="1070"/>
      <c r="Z170" s="1071"/>
      <c r="AA170" s="1072"/>
      <c r="AB170" s="1073"/>
      <c r="AC170" s="1072"/>
      <c r="AD170" s="1071"/>
      <c r="AE170" s="1074"/>
      <c r="AF170" s="1073"/>
      <c r="AG170" s="1072"/>
      <c r="AH170" s="1071"/>
      <c r="AI170" s="1074"/>
      <c r="AJ170" s="1073"/>
      <c r="AK170" s="1072"/>
      <c r="AL170" s="1071"/>
      <c r="AM170" s="342"/>
      <c r="AN170" s="344"/>
      <c r="AO170" s="325"/>
      <c r="AP170" s="342"/>
      <c r="AQ170" s="344"/>
      <c r="AR170" s="353"/>
      <c r="AS170" s="354"/>
      <c r="AT170" s="342"/>
      <c r="AU170" s="344"/>
      <c r="AV170" s="353"/>
      <c r="AW170" s="355"/>
      <c r="AX170" s="94" t="str">
        <f t="shared" si="51"/>
        <v/>
      </c>
      <c r="AY170" s="94" t="str">
        <f t="shared" si="54"/>
        <v/>
      </c>
      <c r="AZ170" s="433"/>
      <c r="BA170" s="414">
        <f t="shared" si="55"/>
        <v>0</v>
      </c>
      <c r="BB170" s="414">
        <f t="shared" si="56"/>
        <v>0</v>
      </c>
      <c r="BC170" s="414">
        <f t="shared" si="57"/>
        <v>0</v>
      </c>
      <c r="BD170" s="414">
        <f t="shared" si="58"/>
        <v>0</v>
      </c>
      <c r="BE170" s="414">
        <f t="shared" si="59"/>
        <v>0</v>
      </c>
      <c r="BF170" s="414">
        <f t="shared" si="60"/>
        <v>0</v>
      </c>
      <c r="BG170" s="414">
        <f t="shared" si="61"/>
        <v>0</v>
      </c>
      <c r="BH170" s="414">
        <f t="shared" si="62"/>
        <v>0</v>
      </c>
      <c r="BI170" s="414">
        <f t="shared" si="63"/>
        <v>0</v>
      </c>
      <c r="BJ170" s="414">
        <f t="shared" si="64"/>
        <v>0</v>
      </c>
      <c r="BK170" s="414">
        <f t="shared" si="65"/>
        <v>0</v>
      </c>
      <c r="BL170" s="414">
        <f t="shared" si="66"/>
        <v>0</v>
      </c>
      <c r="BM170" s="414">
        <f t="shared" si="67"/>
        <v>0</v>
      </c>
      <c r="BN170" s="414"/>
      <c r="BO170" s="414">
        <f t="shared" si="68"/>
        <v>0</v>
      </c>
      <c r="BP170" s="414">
        <f t="shared" si="69"/>
        <v>0</v>
      </c>
      <c r="BQ170" s="414">
        <f t="shared" si="70"/>
        <v>0</v>
      </c>
      <c r="BR170" s="414">
        <f t="shared" si="71"/>
        <v>0</v>
      </c>
      <c r="BS170" s="414">
        <f t="shared" si="72"/>
        <v>0</v>
      </c>
      <c r="BT170" s="414">
        <f t="shared" si="73"/>
        <v>0</v>
      </c>
      <c r="BU170" s="414">
        <f t="shared" si="74"/>
        <v>0</v>
      </c>
      <c r="BV170" s="721"/>
      <c r="BW170" s="72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32"/>
      <c r="CL170" s="432"/>
      <c r="CM170" s="432"/>
      <c r="CN170" s="432"/>
      <c r="CO170" s="432"/>
      <c r="CP170" s="432"/>
      <c r="CQ170" s="320"/>
      <c r="CR170" s="320"/>
    </row>
    <row r="171" spans="1:96" s="37" customFormat="1" ht="37.5" customHeight="1" x14ac:dyDescent="0.2">
      <c r="A171" s="533" t="str">
        <f>IF(B171&lt;&gt;"",設定!$C$4,"")</f>
        <v/>
      </c>
      <c r="B171" s="214" t="str">
        <f t="shared" si="52"/>
        <v/>
      </c>
      <c r="C171" s="373">
        <f t="shared" si="53"/>
        <v>159</v>
      </c>
      <c r="D171" s="342"/>
      <c r="E171" s="342"/>
      <c r="F171" s="343"/>
      <c r="G171" s="344"/>
      <c r="H171" s="345"/>
      <c r="I171" s="346"/>
      <c r="J171" s="347" t="str">
        <f>IFERROR(IF(I171="","",VLOOKUP(I171,国・地域!A:C,2,FALSE)),"正しい番号を入力してください")</f>
        <v/>
      </c>
      <c r="K171" s="348" t="str">
        <f>IFERROR(IF(I171="","",VLOOKUP(I171,国・地域!A:C,3,FALSE)),"正しい番号を入力してください")</f>
        <v/>
      </c>
      <c r="L171" s="325"/>
      <c r="M171" s="349"/>
      <c r="N171" s="350"/>
      <c r="O171" s="350"/>
      <c r="P171" s="350"/>
      <c r="Q171" s="350"/>
      <c r="R171" s="350"/>
      <c r="S171" s="350"/>
      <c r="T171" s="350"/>
      <c r="U171" s="351"/>
      <c r="V171" s="352"/>
      <c r="W171" s="1061"/>
      <c r="X171" s="1062"/>
      <c r="Y171" s="1070"/>
      <c r="Z171" s="1071"/>
      <c r="AA171" s="1072"/>
      <c r="AB171" s="1073"/>
      <c r="AC171" s="1072"/>
      <c r="AD171" s="1071"/>
      <c r="AE171" s="1074"/>
      <c r="AF171" s="1073"/>
      <c r="AG171" s="1072"/>
      <c r="AH171" s="1071"/>
      <c r="AI171" s="1074"/>
      <c r="AJ171" s="1073"/>
      <c r="AK171" s="1072"/>
      <c r="AL171" s="1071"/>
      <c r="AM171" s="342"/>
      <c r="AN171" s="344"/>
      <c r="AO171" s="325"/>
      <c r="AP171" s="342"/>
      <c r="AQ171" s="344"/>
      <c r="AR171" s="353"/>
      <c r="AS171" s="354"/>
      <c r="AT171" s="342"/>
      <c r="AU171" s="344"/>
      <c r="AV171" s="353"/>
      <c r="AW171" s="355"/>
      <c r="AX171" s="94" t="str">
        <f t="shared" si="51"/>
        <v/>
      </c>
      <c r="AY171" s="94" t="str">
        <f t="shared" si="54"/>
        <v/>
      </c>
      <c r="AZ171" s="433"/>
      <c r="BA171" s="414">
        <f t="shared" si="55"/>
        <v>0</v>
      </c>
      <c r="BB171" s="414">
        <f t="shared" si="56"/>
        <v>0</v>
      </c>
      <c r="BC171" s="414">
        <f t="shared" si="57"/>
        <v>0</v>
      </c>
      <c r="BD171" s="414">
        <f t="shared" si="58"/>
        <v>0</v>
      </c>
      <c r="BE171" s="414">
        <f t="shared" si="59"/>
        <v>0</v>
      </c>
      <c r="BF171" s="414">
        <f t="shared" si="60"/>
        <v>0</v>
      </c>
      <c r="BG171" s="414">
        <f t="shared" si="61"/>
        <v>0</v>
      </c>
      <c r="BH171" s="414">
        <f t="shared" si="62"/>
        <v>0</v>
      </c>
      <c r="BI171" s="414">
        <f t="shared" si="63"/>
        <v>0</v>
      </c>
      <c r="BJ171" s="414">
        <f t="shared" si="64"/>
        <v>0</v>
      </c>
      <c r="BK171" s="414">
        <f t="shared" si="65"/>
        <v>0</v>
      </c>
      <c r="BL171" s="414">
        <f t="shared" si="66"/>
        <v>0</v>
      </c>
      <c r="BM171" s="414">
        <f t="shared" si="67"/>
        <v>0</v>
      </c>
      <c r="BN171" s="414"/>
      <c r="BO171" s="414">
        <f t="shared" si="68"/>
        <v>0</v>
      </c>
      <c r="BP171" s="414">
        <f t="shared" si="69"/>
        <v>0</v>
      </c>
      <c r="BQ171" s="414">
        <f t="shared" si="70"/>
        <v>0</v>
      </c>
      <c r="BR171" s="414">
        <f t="shared" si="71"/>
        <v>0</v>
      </c>
      <c r="BS171" s="414">
        <f t="shared" si="72"/>
        <v>0</v>
      </c>
      <c r="BT171" s="414">
        <f t="shared" si="73"/>
        <v>0</v>
      </c>
      <c r="BU171" s="414">
        <f t="shared" si="74"/>
        <v>0</v>
      </c>
      <c r="BV171" s="721"/>
      <c r="BW171" s="72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32"/>
      <c r="CL171" s="432"/>
      <c r="CM171" s="432"/>
      <c r="CN171" s="432"/>
      <c r="CO171" s="432"/>
      <c r="CP171" s="432"/>
      <c r="CQ171" s="320"/>
      <c r="CR171" s="320"/>
    </row>
    <row r="172" spans="1:96" s="37" customFormat="1" ht="37.5" customHeight="1" x14ac:dyDescent="0.2">
      <c r="A172" s="533" t="str">
        <f>IF(B172&lt;&gt;"",設定!$C$4,"")</f>
        <v/>
      </c>
      <c r="B172" s="214" t="str">
        <f t="shared" si="52"/>
        <v/>
      </c>
      <c r="C172" s="373">
        <f t="shared" si="53"/>
        <v>160</v>
      </c>
      <c r="D172" s="342"/>
      <c r="E172" s="342"/>
      <c r="F172" s="343"/>
      <c r="G172" s="344"/>
      <c r="H172" s="345"/>
      <c r="I172" s="346"/>
      <c r="J172" s="347" t="str">
        <f>IFERROR(IF(I172="","",VLOOKUP(I172,国・地域!A:C,2,FALSE)),"正しい番号を入力してください")</f>
        <v/>
      </c>
      <c r="K172" s="348" t="str">
        <f>IFERROR(IF(I172="","",VLOOKUP(I172,国・地域!A:C,3,FALSE)),"正しい番号を入力してください")</f>
        <v/>
      </c>
      <c r="L172" s="325"/>
      <c r="M172" s="349"/>
      <c r="N172" s="350"/>
      <c r="O172" s="350"/>
      <c r="P172" s="350"/>
      <c r="Q172" s="350"/>
      <c r="R172" s="350"/>
      <c r="S172" s="350"/>
      <c r="T172" s="350"/>
      <c r="U172" s="351"/>
      <c r="V172" s="352"/>
      <c r="W172" s="1061"/>
      <c r="X172" s="1062"/>
      <c r="Y172" s="1070"/>
      <c r="Z172" s="1071"/>
      <c r="AA172" s="1072"/>
      <c r="AB172" s="1073"/>
      <c r="AC172" s="1072"/>
      <c r="AD172" s="1071"/>
      <c r="AE172" s="1074"/>
      <c r="AF172" s="1073"/>
      <c r="AG172" s="1072"/>
      <c r="AH172" s="1071"/>
      <c r="AI172" s="1074"/>
      <c r="AJ172" s="1073"/>
      <c r="AK172" s="1072"/>
      <c r="AL172" s="1071"/>
      <c r="AM172" s="342"/>
      <c r="AN172" s="344"/>
      <c r="AO172" s="325"/>
      <c r="AP172" s="342"/>
      <c r="AQ172" s="344"/>
      <c r="AR172" s="353"/>
      <c r="AS172" s="354"/>
      <c r="AT172" s="342"/>
      <c r="AU172" s="344"/>
      <c r="AV172" s="353"/>
      <c r="AW172" s="355"/>
      <c r="AX172" s="94" t="str">
        <f t="shared" si="51"/>
        <v/>
      </c>
      <c r="AY172" s="94" t="str">
        <f t="shared" si="54"/>
        <v/>
      </c>
      <c r="AZ172" s="433"/>
      <c r="BA172" s="414">
        <f t="shared" si="55"/>
        <v>0</v>
      </c>
      <c r="BB172" s="414">
        <f t="shared" si="56"/>
        <v>0</v>
      </c>
      <c r="BC172" s="414">
        <f t="shared" si="57"/>
        <v>0</v>
      </c>
      <c r="BD172" s="414">
        <f t="shared" si="58"/>
        <v>0</v>
      </c>
      <c r="BE172" s="414">
        <f t="shared" si="59"/>
        <v>0</v>
      </c>
      <c r="BF172" s="414">
        <f t="shared" si="60"/>
        <v>0</v>
      </c>
      <c r="BG172" s="414">
        <f t="shared" si="61"/>
        <v>0</v>
      </c>
      <c r="BH172" s="414">
        <f t="shared" si="62"/>
        <v>0</v>
      </c>
      <c r="BI172" s="414">
        <f t="shared" si="63"/>
        <v>0</v>
      </c>
      <c r="BJ172" s="414">
        <f t="shared" si="64"/>
        <v>0</v>
      </c>
      <c r="BK172" s="414">
        <f t="shared" si="65"/>
        <v>0</v>
      </c>
      <c r="BL172" s="414">
        <f t="shared" si="66"/>
        <v>0</v>
      </c>
      <c r="BM172" s="414">
        <f t="shared" si="67"/>
        <v>0</v>
      </c>
      <c r="BN172" s="414"/>
      <c r="BO172" s="414">
        <f t="shared" si="68"/>
        <v>0</v>
      </c>
      <c r="BP172" s="414">
        <f t="shared" si="69"/>
        <v>0</v>
      </c>
      <c r="BQ172" s="414">
        <f t="shared" si="70"/>
        <v>0</v>
      </c>
      <c r="BR172" s="414">
        <f t="shared" si="71"/>
        <v>0</v>
      </c>
      <c r="BS172" s="414">
        <f t="shared" si="72"/>
        <v>0</v>
      </c>
      <c r="BT172" s="414">
        <f t="shared" si="73"/>
        <v>0</v>
      </c>
      <c r="BU172" s="414">
        <f t="shared" si="74"/>
        <v>0</v>
      </c>
      <c r="BV172" s="721"/>
      <c r="BW172" s="72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32"/>
      <c r="CL172" s="432"/>
      <c r="CM172" s="432"/>
      <c r="CN172" s="432"/>
      <c r="CO172" s="432"/>
      <c r="CP172" s="432"/>
      <c r="CQ172" s="320"/>
      <c r="CR172" s="320"/>
    </row>
    <row r="173" spans="1:96" s="37" customFormat="1" ht="37.5" customHeight="1" x14ac:dyDescent="0.2">
      <c r="A173" s="574" t="str">
        <f>IF(B173&lt;&gt;"",設定!$C$4,"")</f>
        <v/>
      </c>
      <c r="B173" s="215" t="str">
        <f t="shared" si="52"/>
        <v/>
      </c>
      <c r="C173" s="374">
        <f t="shared" si="53"/>
        <v>161</v>
      </c>
      <c r="D173" s="356"/>
      <c r="E173" s="356"/>
      <c r="F173" s="357"/>
      <c r="G173" s="358"/>
      <c r="H173" s="359"/>
      <c r="I173" s="360"/>
      <c r="J173" s="361" t="str">
        <f>IFERROR(IF(I173="","",VLOOKUP(I173,国・地域!A:C,2,FALSE)),"正しい番号を入力してください")</f>
        <v/>
      </c>
      <c r="K173" s="362" t="str">
        <f>IFERROR(IF(I173="","",VLOOKUP(I173,国・地域!A:C,3,FALSE)),"正しい番号を入力してください")</f>
        <v/>
      </c>
      <c r="L173" s="326"/>
      <c r="M173" s="363"/>
      <c r="N173" s="364"/>
      <c r="O173" s="364"/>
      <c r="P173" s="364"/>
      <c r="Q173" s="364"/>
      <c r="R173" s="364"/>
      <c r="S173" s="364"/>
      <c r="T173" s="364"/>
      <c r="U173" s="365"/>
      <c r="V173" s="366"/>
      <c r="W173" s="1063"/>
      <c r="X173" s="1064"/>
      <c r="Y173" s="1075"/>
      <c r="Z173" s="1076"/>
      <c r="AA173" s="1077"/>
      <c r="AB173" s="1078"/>
      <c r="AC173" s="1077"/>
      <c r="AD173" s="1076"/>
      <c r="AE173" s="1079"/>
      <c r="AF173" s="1078"/>
      <c r="AG173" s="1077"/>
      <c r="AH173" s="1076"/>
      <c r="AI173" s="1079"/>
      <c r="AJ173" s="1078"/>
      <c r="AK173" s="1077"/>
      <c r="AL173" s="1076"/>
      <c r="AM173" s="356"/>
      <c r="AN173" s="358"/>
      <c r="AO173" s="326"/>
      <c r="AP173" s="356"/>
      <c r="AQ173" s="358"/>
      <c r="AR173" s="367"/>
      <c r="AS173" s="368"/>
      <c r="AT173" s="356"/>
      <c r="AU173" s="358"/>
      <c r="AV173" s="367"/>
      <c r="AW173" s="369"/>
      <c r="AX173" s="94" t="str">
        <f t="shared" si="51"/>
        <v/>
      </c>
      <c r="AY173" s="94" t="str">
        <f t="shared" si="54"/>
        <v/>
      </c>
      <c r="AZ173" s="433"/>
      <c r="BA173" s="414">
        <f t="shared" si="55"/>
        <v>0</v>
      </c>
      <c r="BB173" s="414">
        <f t="shared" si="56"/>
        <v>0</v>
      </c>
      <c r="BC173" s="414">
        <f t="shared" si="57"/>
        <v>0</v>
      </c>
      <c r="BD173" s="414">
        <f t="shared" si="58"/>
        <v>0</v>
      </c>
      <c r="BE173" s="414">
        <f t="shared" si="59"/>
        <v>0</v>
      </c>
      <c r="BF173" s="414">
        <f t="shared" si="60"/>
        <v>0</v>
      </c>
      <c r="BG173" s="414">
        <f t="shared" si="61"/>
        <v>0</v>
      </c>
      <c r="BH173" s="414">
        <f t="shared" si="62"/>
        <v>0</v>
      </c>
      <c r="BI173" s="414">
        <f t="shared" si="63"/>
        <v>0</v>
      </c>
      <c r="BJ173" s="414">
        <f t="shared" si="64"/>
        <v>0</v>
      </c>
      <c r="BK173" s="414">
        <f t="shared" si="65"/>
        <v>0</v>
      </c>
      <c r="BL173" s="414">
        <f t="shared" si="66"/>
        <v>0</v>
      </c>
      <c r="BM173" s="414">
        <f t="shared" si="67"/>
        <v>0</v>
      </c>
      <c r="BN173" s="414"/>
      <c r="BO173" s="414">
        <f t="shared" si="68"/>
        <v>0</v>
      </c>
      <c r="BP173" s="414">
        <f t="shared" si="69"/>
        <v>0</v>
      </c>
      <c r="BQ173" s="414">
        <f t="shared" si="70"/>
        <v>0</v>
      </c>
      <c r="BR173" s="414">
        <f t="shared" si="71"/>
        <v>0</v>
      </c>
      <c r="BS173" s="414">
        <f t="shared" si="72"/>
        <v>0</v>
      </c>
      <c r="BT173" s="414">
        <f t="shared" si="73"/>
        <v>0</v>
      </c>
      <c r="BU173" s="414">
        <f t="shared" si="74"/>
        <v>0</v>
      </c>
      <c r="BV173" s="721"/>
      <c r="BW173" s="72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32"/>
      <c r="CL173" s="432"/>
      <c r="CM173" s="432"/>
      <c r="CN173" s="432"/>
      <c r="CO173" s="432"/>
      <c r="CP173" s="432"/>
      <c r="CQ173" s="320"/>
      <c r="CR173" s="320"/>
    </row>
    <row r="174" spans="1:96" s="37" customFormat="1" ht="37.5" customHeight="1" x14ac:dyDescent="0.2">
      <c r="A174" s="575" t="str">
        <f>IF(B174&lt;&gt;"",設定!$C$4,"")</f>
        <v/>
      </c>
      <c r="B174" s="567" t="str">
        <f t="shared" si="52"/>
        <v/>
      </c>
      <c r="C174" s="322">
        <f t="shared" si="53"/>
        <v>162</v>
      </c>
      <c r="D174" s="328"/>
      <c r="E174" s="328"/>
      <c r="F174" s="329"/>
      <c r="G174" s="330"/>
      <c r="H174" s="331"/>
      <c r="I174" s="332"/>
      <c r="J174" s="333" t="str">
        <f>IFERROR(IF(I174="","",VLOOKUP(I174,国・地域!A:C,2,FALSE)),"正しい番号を入力してください")</f>
        <v/>
      </c>
      <c r="K174" s="334" t="str">
        <f>IFERROR(IF(I174="","",VLOOKUP(I174,国・地域!A:C,3,FALSE)),"正しい番号を入力してください")</f>
        <v/>
      </c>
      <c r="L174" s="327"/>
      <c r="M174" s="335"/>
      <c r="N174" s="336"/>
      <c r="O174" s="336"/>
      <c r="P174" s="336"/>
      <c r="Q174" s="336"/>
      <c r="R174" s="336"/>
      <c r="S174" s="336"/>
      <c r="T174" s="336"/>
      <c r="U174" s="337"/>
      <c r="V174" s="338"/>
      <c r="W174" s="1059"/>
      <c r="X174" s="1060"/>
      <c r="Y174" s="1065"/>
      <c r="Z174" s="1066"/>
      <c r="AA174" s="1067"/>
      <c r="AB174" s="1068"/>
      <c r="AC174" s="1067"/>
      <c r="AD174" s="1066"/>
      <c r="AE174" s="1069"/>
      <c r="AF174" s="1068"/>
      <c r="AG174" s="1067"/>
      <c r="AH174" s="1066"/>
      <c r="AI174" s="1069"/>
      <c r="AJ174" s="1068"/>
      <c r="AK174" s="1067"/>
      <c r="AL174" s="1066"/>
      <c r="AM174" s="328"/>
      <c r="AN174" s="330"/>
      <c r="AO174" s="327"/>
      <c r="AP174" s="328"/>
      <c r="AQ174" s="330"/>
      <c r="AR174" s="339"/>
      <c r="AS174" s="340"/>
      <c r="AT174" s="328"/>
      <c r="AU174" s="330"/>
      <c r="AV174" s="339"/>
      <c r="AW174" s="341"/>
      <c r="AX174" s="94" t="str">
        <f t="shared" si="51"/>
        <v/>
      </c>
      <c r="AY174" s="94" t="str">
        <f t="shared" si="54"/>
        <v/>
      </c>
      <c r="AZ174" s="433"/>
      <c r="BA174" s="414">
        <f t="shared" si="55"/>
        <v>0</v>
      </c>
      <c r="BB174" s="414">
        <f t="shared" si="56"/>
        <v>0</v>
      </c>
      <c r="BC174" s="414">
        <f t="shared" si="57"/>
        <v>0</v>
      </c>
      <c r="BD174" s="414">
        <f t="shared" si="58"/>
        <v>0</v>
      </c>
      <c r="BE174" s="414">
        <f t="shared" si="59"/>
        <v>0</v>
      </c>
      <c r="BF174" s="414">
        <f t="shared" si="60"/>
        <v>0</v>
      </c>
      <c r="BG174" s="414">
        <f t="shared" si="61"/>
        <v>0</v>
      </c>
      <c r="BH174" s="414">
        <f t="shared" si="62"/>
        <v>0</v>
      </c>
      <c r="BI174" s="414">
        <f t="shared" si="63"/>
        <v>0</v>
      </c>
      <c r="BJ174" s="414">
        <f t="shared" si="64"/>
        <v>0</v>
      </c>
      <c r="BK174" s="414">
        <f t="shared" si="65"/>
        <v>0</v>
      </c>
      <c r="BL174" s="414">
        <f t="shared" si="66"/>
        <v>0</v>
      </c>
      <c r="BM174" s="414">
        <f t="shared" si="67"/>
        <v>0</v>
      </c>
      <c r="BN174" s="414"/>
      <c r="BO174" s="414">
        <f t="shared" si="68"/>
        <v>0</v>
      </c>
      <c r="BP174" s="414">
        <f t="shared" si="69"/>
        <v>0</v>
      </c>
      <c r="BQ174" s="414">
        <f t="shared" si="70"/>
        <v>0</v>
      </c>
      <c r="BR174" s="414">
        <f t="shared" si="71"/>
        <v>0</v>
      </c>
      <c r="BS174" s="414">
        <f t="shared" si="72"/>
        <v>0</v>
      </c>
      <c r="BT174" s="414">
        <f t="shared" si="73"/>
        <v>0</v>
      </c>
      <c r="BU174" s="414">
        <f t="shared" si="74"/>
        <v>0</v>
      </c>
      <c r="BV174" s="721"/>
      <c r="BW174" s="72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32"/>
      <c r="CL174" s="432"/>
      <c r="CM174" s="432"/>
      <c r="CN174" s="432"/>
      <c r="CO174" s="432"/>
      <c r="CP174" s="432"/>
      <c r="CQ174" s="320"/>
      <c r="CR174" s="320"/>
    </row>
    <row r="175" spans="1:96" s="37" customFormat="1" ht="37.5" customHeight="1" x14ac:dyDescent="0.2">
      <c r="A175" s="533" t="str">
        <f>IF(B175&lt;&gt;"",設定!$C$4,"")</f>
        <v/>
      </c>
      <c r="B175" s="214" t="str">
        <f t="shared" si="52"/>
        <v/>
      </c>
      <c r="C175" s="373">
        <f t="shared" si="53"/>
        <v>163</v>
      </c>
      <c r="D175" s="342"/>
      <c r="E175" s="342"/>
      <c r="F175" s="343"/>
      <c r="G175" s="344"/>
      <c r="H175" s="345"/>
      <c r="I175" s="346"/>
      <c r="J175" s="347" t="str">
        <f>IFERROR(IF(I175="","",VLOOKUP(I175,国・地域!A:C,2,FALSE)),"正しい番号を入力してください")</f>
        <v/>
      </c>
      <c r="K175" s="348" t="str">
        <f>IFERROR(IF(I175="","",VLOOKUP(I175,国・地域!A:C,3,FALSE)),"正しい番号を入力してください")</f>
        <v/>
      </c>
      <c r="L175" s="325"/>
      <c r="M175" s="349"/>
      <c r="N175" s="350"/>
      <c r="O175" s="350"/>
      <c r="P175" s="350"/>
      <c r="Q175" s="350"/>
      <c r="R175" s="350"/>
      <c r="S175" s="350"/>
      <c r="T175" s="350"/>
      <c r="U175" s="351"/>
      <c r="V175" s="352"/>
      <c r="W175" s="1061"/>
      <c r="X175" s="1062"/>
      <c r="Y175" s="1070"/>
      <c r="Z175" s="1071"/>
      <c r="AA175" s="1072"/>
      <c r="AB175" s="1073"/>
      <c r="AC175" s="1072"/>
      <c r="AD175" s="1071"/>
      <c r="AE175" s="1074"/>
      <c r="AF175" s="1073"/>
      <c r="AG175" s="1072"/>
      <c r="AH175" s="1071"/>
      <c r="AI175" s="1074"/>
      <c r="AJ175" s="1073"/>
      <c r="AK175" s="1072"/>
      <c r="AL175" s="1071"/>
      <c r="AM175" s="342"/>
      <c r="AN175" s="344"/>
      <c r="AO175" s="325"/>
      <c r="AP175" s="342"/>
      <c r="AQ175" s="344"/>
      <c r="AR175" s="353"/>
      <c r="AS175" s="354"/>
      <c r="AT175" s="342"/>
      <c r="AU175" s="344"/>
      <c r="AV175" s="353"/>
      <c r="AW175" s="355"/>
      <c r="AX175" s="94" t="str">
        <f t="shared" si="51"/>
        <v/>
      </c>
      <c r="AY175" s="94" t="str">
        <f t="shared" si="54"/>
        <v/>
      </c>
      <c r="AZ175" s="433"/>
      <c r="BA175" s="414">
        <f t="shared" si="55"/>
        <v>0</v>
      </c>
      <c r="BB175" s="414">
        <f t="shared" si="56"/>
        <v>0</v>
      </c>
      <c r="BC175" s="414">
        <f t="shared" si="57"/>
        <v>0</v>
      </c>
      <c r="BD175" s="414">
        <f t="shared" si="58"/>
        <v>0</v>
      </c>
      <c r="BE175" s="414">
        <f t="shared" si="59"/>
        <v>0</v>
      </c>
      <c r="BF175" s="414">
        <f t="shared" si="60"/>
        <v>0</v>
      </c>
      <c r="BG175" s="414">
        <f t="shared" si="61"/>
        <v>0</v>
      </c>
      <c r="BH175" s="414">
        <f t="shared" si="62"/>
        <v>0</v>
      </c>
      <c r="BI175" s="414">
        <f t="shared" si="63"/>
        <v>0</v>
      </c>
      <c r="BJ175" s="414">
        <f t="shared" si="64"/>
        <v>0</v>
      </c>
      <c r="BK175" s="414">
        <f t="shared" si="65"/>
        <v>0</v>
      </c>
      <c r="BL175" s="414">
        <f t="shared" si="66"/>
        <v>0</v>
      </c>
      <c r="BM175" s="414">
        <f t="shared" si="67"/>
        <v>0</v>
      </c>
      <c r="BN175" s="414"/>
      <c r="BO175" s="414">
        <f t="shared" si="68"/>
        <v>0</v>
      </c>
      <c r="BP175" s="414">
        <f t="shared" si="69"/>
        <v>0</v>
      </c>
      <c r="BQ175" s="414">
        <f t="shared" si="70"/>
        <v>0</v>
      </c>
      <c r="BR175" s="414">
        <f t="shared" si="71"/>
        <v>0</v>
      </c>
      <c r="BS175" s="414">
        <f t="shared" si="72"/>
        <v>0</v>
      </c>
      <c r="BT175" s="414">
        <f t="shared" si="73"/>
        <v>0</v>
      </c>
      <c r="BU175" s="414">
        <f t="shared" si="74"/>
        <v>0</v>
      </c>
      <c r="BV175" s="721"/>
      <c r="BW175" s="72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32"/>
      <c r="CL175" s="432"/>
      <c r="CM175" s="432"/>
      <c r="CN175" s="432"/>
      <c r="CO175" s="432"/>
      <c r="CP175" s="432"/>
      <c r="CQ175" s="320"/>
      <c r="CR175" s="320"/>
    </row>
    <row r="176" spans="1:96" s="37" customFormat="1" ht="37.5" customHeight="1" x14ac:dyDescent="0.2">
      <c r="A176" s="533" t="str">
        <f>IF(B176&lt;&gt;"",設定!$C$4,"")</f>
        <v/>
      </c>
      <c r="B176" s="214" t="str">
        <f t="shared" si="52"/>
        <v/>
      </c>
      <c r="C176" s="373">
        <f t="shared" si="53"/>
        <v>164</v>
      </c>
      <c r="D176" s="342"/>
      <c r="E176" s="342"/>
      <c r="F176" s="343"/>
      <c r="G176" s="344"/>
      <c r="H176" s="345"/>
      <c r="I176" s="346"/>
      <c r="J176" s="347" t="str">
        <f>IFERROR(IF(I176="","",VLOOKUP(I176,国・地域!A:C,2,FALSE)),"正しい番号を入力してください")</f>
        <v/>
      </c>
      <c r="K176" s="348" t="str">
        <f>IFERROR(IF(I176="","",VLOOKUP(I176,国・地域!A:C,3,FALSE)),"正しい番号を入力してください")</f>
        <v/>
      </c>
      <c r="L176" s="325"/>
      <c r="M176" s="349"/>
      <c r="N176" s="350"/>
      <c r="O176" s="350"/>
      <c r="P176" s="350"/>
      <c r="Q176" s="350"/>
      <c r="R176" s="350"/>
      <c r="S176" s="350"/>
      <c r="T176" s="350"/>
      <c r="U176" s="351"/>
      <c r="V176" s="352"/>
      <c r="W176" s="1061"/>
      <c r="X176" s="1062"/>
      <c r="Y176" s="1070"/>
      <c r="Z176" s="1071"/>
      <c r="AA176" s="1072"/>
      <c r="AB176" s="1073"/>
      <c r="AC176" s="1072"/>
      <c r="AD176" s="1071"/>
      <c r="AE176" s="1074"/>
      <c r="AF176" s="1073"/>
      <c r="AG176" s="1072"/>
      <c r="AH176" s="1071"/>
      <c r="AI176" s="1074"/>
      <c r="AJ176" s="1073"/>
      <c r="AK176" s="1072"/>
      <c r="AL176" s="1071"/>
      <c r="AM176" s="342"/>
      <c r="AN176" s="344"/>
      <c r="AO176" s="325"/>
      <c r="AP176" s="342"/>
      <c r="AQ176" s="344"/>
      <c r="AR176" s="353"/>
      <c r="AS176" s="354"/>
      <c r="AT176" s="342"/>
      <c r="AU176" s="344"/>
      <c r="AV176" s="353"/>
      <c r="AW176" s="355"/>
      <c r="AX176" s="94" t="str">
        <f t="shared" si="51"/>
        <v/>
      </c>
      <c r="AY176" s="94" t="str">
        <f t="shared" si="54"/>
        <v/>
      </c>
      <c r="AZ176" s="433"/>
      <c r="BA176" s="414">
        <f t="shared" si="55"/>
        <v>0</v>
      </c>
      <c r="BB176" s="414">
        <f t="shared" si="56"/>
        <v>0</v>
      </c>
      <c r="BC176" s="414">
        <f t="shared" si="57"/>
        <v>0</v>
      </c>
      <c r="BD176" s="414">
        <f t="shared" si="58"/>
        <v>0</v>
      </c>
      <c r="BE176" s="414">
        <f t="shared" si="59"/>
        <v>0</v>
      </c>
      <c r="BF176" s="414">
        <f t="shared" si="60"/>
        <v>0</v>
      </c>
      <c r="BG176" s="414">
        <f t="shared" si="61"/>
        <v>0</v>
      </c>
      <c r="BH176" s="414">
        <f t="shared" si="62"/>
        <v>0</v>
      </c>
      <c r="BI176" s="414">
        <f t="shared" si="63"/>
        <v>0</v>
      </c>
      <c r="BJ176" s="414">
        <f t="shared" si="64"/>
        <v>0</v>
      </c>
      <c r="BK176" s="414">
        <f t="shared" si="65"/>
        <v>0</v>
      </c>
      <c r="BL176" s="414">
        <f t="shared" si="66"/>
        <v>0</v>
      </c>
      <c r="BM176" s="414">
        <f t="shared" si="67"/>
        <v>0</v>
      </c>
      <c r="BN176" s="414"/>
      <c r="BO176" s="414">
        <f t="shared" si="68"/>
        <v>0</v>
      </c>
      <c r="BP176" s="414">
        <f t="shared" si="69"/>
        <v>0</v>
      </c>
      <c r="BQ176" s="414">
        <f t="shared" si="70"/>
        <v>0</v>
      </c>
      <c r="BR176" s="414">
        <f t="shared" si="71"/>
        <v>0</v>
      </c>
      <c r="BS176" s="414">
        <f t="shared" si="72"/>
        <v>0</v>
      </c>
      <c r="BT176" s="414">
        <f t="shared" si="73"/>
        <v>0</v>
      </c>
      <c r="BU176" s="414">
        <f t="shared" si="74"/>
        <v>0</v>
      </c>
      <c r="BV176" s="721"/>
      <c r="BW176" s="72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32"/>
      <c r="CL176" s="432"/>
      <c r="CM176" s="432"/>
      <c r="CN176" s="432"/>
      <c r="CO176" s="432"/>
      <c r="CP176" s="432"/>
      <c r="CQ176" s="320"/>
      <c r="CR176" s="320"/>
    </row>
    <row r="177" spans="1:96" s="37" customFormat="1" ht="37.5" customHeight="1" x14ac:dyDescent="0.2">
      <c r="A177" s="533" t="str">
        <f>IF(B177&lt;&gt;"",設定!$C$4,"")</f>
        <v/>
      </c>
      <c r="B177" s="214" t="str">
        <f t="shared" si="52"/>
        <v/>
      </c>
      <c r="C177" s="373">
        <f t="shared" si="53"/>
        <v>165</v>
      </c>
      <c r="D177" s="342"/>
      <c r="E177" s="342"/>
      <c r="F177" s="343"/>
      <c r="G177" s="344"/>
      <c r="H177" s="345"/>
      <c r="I177" s="346"/>
      <c r="J177" s="347" t="str">
        <f>IFERROR(IF(I177="","",VLOOKUP(I177,国・地域!A:C,2,FALSE)),"正しい番号を入力してください")</f>
        <v/>
      </c>
      <c r="K177" s="348" t="str">
        <f>IFERROR(IF(I177="","",VLOOKUP(I177,国・地域!A:C,3,FALSE)),"正しい番号を入力してください")</f>
        <v/>
      </c>
      <c r="L177" s="325"/>
      <c r="M177" s="349"/>
      <c r="N177" s="350"/>
      <c r="O177" s="350"/>
      <c r="P177" s="350"/>
      <c r="Q177" s="350"/>
      <c r="R177" s="350"/>
      <c r="S177" s="350"/>
      <c r="T177" s="350"/>
      <c r="U177" s="351"/>
      <c r="V177" s="352"/>
      <c r="W177" s="1061"/>
      <c r="X177" s="1062"/>
      <c r="Y177" s="1070"/>
      <c r="Z177" s="1071"/>
      <c r="AA177" s="1072"/>
      <c r="AB177" s="1073"/>
      <c r="AC177" s="1072"/>
      <c r="AD177" s="1071"/>
      <c r="AE177" s="1074"/>
      <c r="AF177" s="1073"/>
      <c r="AG177" s="1072"/>
      <c r="AH177" s="1071"/>
      <c r="AI177" s="1074"/>
      <c r="AJ177" s="1073"/>
      <c r="AK177" s="1072"/>
      <c r="AL177" s="1071"/>
      <c r="AM177" s="342"/>
      <c r="AN177" s="344"/>
      <c r="AO177" s="325"/>
      <c r="AP177" s="342"/>
      <c r="AQ177" s="344"/>
      <c r="AR177" s="353"/>
      <c r="AS177" s="354"/>
      <c r="AT177" s="342"/>
      <c r="AU177" s="344"/>
      <c r="AV177" s="353"/>
      <c r="AW177" s="355"/>
      <c r="AX177" s="94" t="str">
        <f t="shared" si="51"/>
        <v/>
      </c>
      <c r="AY177" s="94" t="str">
        <f t="shared" si="54"/>
        <v/>
      </c>
      <c r="AZ177" s="433"/>
      <c r="BA177" s="414">
        <f t="shared" si="55"/>
        <v>0</v>
      </c>
      <c r="BB177" s="414">
        <f t="shared" si="56"/>
        <v>0</v>
      </c>
      <c r="BC177" s="414">
        <f t="shared" si="57"/>
        <v>0</v>
      </c>
      <c r="BD177" s="414">
        <f t="shared" si="58"/>
        <v>0</v>
      </c>
      <c r="BE177" s="414">
        <f t="shared" si="59"/>
        <v>0</v>
      </c>
      <c r="BF177" s="414">
        <f t="shared" si="60"/>
        <v>0</v>
      </c>
      <c r="BG177" s="414">
        <f t="shared" si="61"/>
        <v>0</v>
      </c>
      <c r="BH177" s="414">
        <f t="shared" si="62"/>
        <v>0</v>
      </c>
      <c r="BI177" s="414">
        <f t="shared" si="63"/>
        <v>0</v>
      </c>
      <c r="BJ177" s="414">
        <f t="shared" si="64"/>
        <v>0</v>
      </c>
      <c r="BK177" s="414">
        <f t="shared" si="65"/>
        <v>0</v>
      </c>
      <c r="BL177" s="414">
        <f t="shared" si="66"/>
        <v>0</v>
      </c>
      <c r="BM177" s="414">
        <f t="shared" si="67"/>
        <v>0</v>
      </c>
      <c r="BN177" s="414"/>
      <c r="BO177" s="414">
        <f t="shared" si="68"/>
        <v>0</v>
      </c>
      <c r="BP177" s="414">
        <f t="shared" si="69"/>
        <v>0</v>
      </c>
      <c r="BQ177" s="414">
        <f t="shared" si="70"/>
        <v>0</v>
      </c>
      <c r="BR177" s="414">
        <f t="shared" si="71"/>
        <v>0</v>
      </c>
      <c r="BS177" s="414">
        <f t="shared" si="72"/>
        <v>0</v>
      </c>
      <c r="BT177" s="414">
        <f t="shared" si="73"/>
        <v>0</v>
      </c>
      <c r="BU177" s="414">
        <f t="shared" si="74"/>
        <v>0</v>
      </c>
      <c r="BV177" s="721"/>
      <c r="BW177" s="72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32"/>
      <c r="CL177" s="432"/>
      <c r="CM177" s="432"/>
      <c r="CN177" s="432"/>
      <c r="CO177" s="432"/>
      <c r="CP177" s="432"/>
      <c r="CQ177" s="320"/>
      <c r="CR177" s="320"/>
    </row>
    <row r="178" spans="1:96" s="37" customFormat="1" ht="37.5" customHeight="1" x14ac:dyDescent="0.2">
      <c r="A178" s="574" t="str">
        <f>IF(B178&lt;&gt;"",設定!$C$4,"")</f>
        <v/>
      </c>
      <c r="B178" s="215" t="str">
        <f t="shared" si="52"/>
        <v/>
      </c>
      <c r="C178" s="374">
        <f t="shared" si="53"/>
        <v>166</v>
      </c>
      <c r="D178" s="356"/>
      <c r="E178" s="356"/>
      <c r="F178" s="357"/>
      <c r="G178" s="358"/>
      <c r="H178" s="359"/>
      <c r="I178" s="360"/>
      <c r="J178" s="361" t="str">
        <f>IFERROR(IF(I178="","",VLOOKUP(I178,国・地域!A:C,2,FALSE)),"正しい番号を入力してください")</f>
        <v/>
      </c>
      <c r="K178" s="362" t="str">
        <f>IFERROR(IF(I178="","",VLOOKUP(I178,国・地域!A:C,3,FALSE)),"正しい番号を入力してください")</f>
        <v/>
      </c>
      <c r="L178" s="326"/>
      <c r="M178" s="363"/>
      <c r="N178" s="364"/>
      <c r="O178" s="364"/>
      <c r="P178" s="364"/>
      <c r="Q178" s="364"/>
      <c r="R178" s="364"/>
      <c r="S178" s="364"/>
      <c r="T178" s="364"/>
      <c r="U178" s="365"/>
      <c r="V178" s="366"/>
      <c r="W178" s="1063"/>
      <c r="X178" s="1064"/>
      <c r="Y178" s="1075"/>
      <c r="Z178" s="1076"/>
      <c r="AA178" s="1077"/>
      <c r="AB178" s="1078"/>
      <c r="AC178" s="1077"/>
      <c r="AD178" s="1076"/>
      <c r="AE178" s="1079"/>
      <c r="AF178" s="1078"/>
      <c r="AG178" s="1077"/>
      <c r="AH178" s="1076"/>
      <c r="AI178" s="1079"/>
      <c r="AJ178" s="1078"/>
      <c r="AK178" s="1077"/>
      <c r="AL178" s="1076"/>
      <c r="AM178" s="356"/>
      <c r="AN178" s="358"/>
      <c r="AO178" s="326"/>
      <c r="AP178" s="356"/>
      <c r="AQ178" s="358"/>
      <c r="AR178" s="367"/>
      <c r="AS178" s="368"/>
      <c r="AT178" s="356"/>
      <c r="AU178" s="358"/>
      <c r="AV178" s="367"/>
      <c r="AW178" s="369"/>
      <c r="AX178" s="94" t="str">
        <f t="shared" si="51"/>
        <v/>
      </c>
      <c r="AY178" s="94" t="str">
        <f t="shared" si="54"/>
        <v/>
      </c>
      <c r="AZ178" s="433"/>
      <c r="BA178" s="414">
        <f t="shared" si="55"/>
        <v>0</v>
      </c>
      <c r="BB178" s="414">
        <f t="shared" si="56"/>
        <v>0</v>
      </c>
      <c r="BC178" s="414">
        <f t="shared" si="57"/>
        <v>0</v>
      </c>
      <c r="BD178" s="414">
        <f t="shared" si="58"/>
        <v>0</v>
      </c>
      <c r="BE178" s="414">
        <f t="shared" si="59"/>
        <v>0</v>
      </c>
      <c r="BF178" s="414">
        <f t="shared" si="60"/>
        <v>0</v>
      </c>
      <c r="BG178" s="414">
        <f t="shared" si="61"/>
        <v>0</v>
      </c>
      <c r="BH178" s="414">
        <f t="shared" si="62"/>
        <v>0</v>
      </c>
      <c r="BI178" s="414">
        <f t="shared" si="63"/>
        <v>0</v>
      </c>
      <c r="BJ178" s="414">
        <f t="shared" si="64"/>
        <v>0</v>
      </c>
      <c r="BK178" s="414">
        <f t="shared" si="65"/>
        <v>0</v>
      </c>
      <c r="BL178" s="414">
        <f t="shared" si="66"/>
        <v>0</v>
      </c>
      <c r="BM178" s="414">
        <f t="shared" si="67"/>
        <v>0</v>
      </c>
      <c r="BN178" s="414"/>
      <c r="BO178" s="414">
        <f t="shared" si="68"/>
        <v>0</v>
      </c>
      <c r="BP178" s="414">
        <f t="shared" si="69"/>
        <v>0</v>
      </c>
      <c r="BQ178" s="414">
        <f t="shared" si="70"/>
        <v>0</v>
      </c>
      <c r="BR178" s="414">
        <f t="shared" si="71"/>
        <v>0</v>
      </c>
      <c r="BS178" s="414">
        <f t="shared" si="72"/>
        <v>0</v>
      </c>
      <c r="BT178" s="414">
        <f t="shared" si="73"/>
        <v>0</v>
      </c>
      <c r="BU178" s="414">
        <f t="shared" si="74"/>
        <v>0</v>
      </c>
      <c r="BV178" s="721"/>
      <c r="BW178" s="72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32"/>
      <c r="CL178" s="432"/>
      <c r="CM178" s="432"/>
      <c r="CN178" s="432"/>
      <c r="CO178" s="432"/>
      <c r="CP178" s="432"/>
      <c r="CQ178" s="320"/>
      <c r="CR178" s="320"/>
    </row>
    <row r="179" spans="1:96" s="37" customFormat="1" ht="37.5" customHeight="1" x14ac:dyDescent="0.2">
      <c r="A179" s="575" t="str">
        <f>IF(B179&lt;&gt;"",設定!$C$4,"")</f>
        <v/>
      </c>
      <c r="B179" s="567" t="str">
        <f t="shared" si="52"/>
        <v/>
      </c>
      <c r="C179" s="322">
        <f t="shared" si="53"/>
        <v>167</v>
      </c>
      <c r="D179" s="328"/>
      <c r="E179" s="328"/>
      <c r="F179" s="329"/>
      <c r="G179" s="330"/>
      <c r="H179" s="331"/>
      <c r="I179" s="332"/>
      <c r="J179" s="333" t="str">
        <f>IFERROR(IF(I179="","",VLOOKUP(I179,国・地域!A:C,2,FALSE)),"正しい番号を入力してください")</f>
        <v/>
      </c>
      <c r="K179" s="334" t="str">
        <f>IFERROR(IF(I179="","",VLOOKUP(I179,国・地域!A:C,3,FALSE)),"正しい番号を入力してください")</f>
        <v/>
      </c>
      <c r="L179" s="327"/>
      <c r="M179" s="335"/>
      <c r="N179" s="336"/>
      <c r="O179" s="336"/>
      <c r="P179" s="336"/>
      <c r="Q179" s="336"/>
      <c r="R179" s="336"/>
      <c r="S179" s="336"/>
      <c r="T179" s="336"/>
      <c r="U179" s="337"/>
      <c r="V179" s="338"/>
      <c r="W179" s="1059"/>
      <c r="X179" s="1060"/>
      <c r="Y179" s="1065"/>
      <c r="Z179" s="1066"/>
      <c r="AA179" s="1067"/>
      <c r="AB179" s="1068"/>
      <c r="AC179" s="1067"/>
      <c r="AD179" s="1066"/>
      <c r="AE179" s="1069"/>
      <c r="AF179" s="1068"/>
      <c r="AG179" s="1067"/>
      <c r="AH179" s="1066"/>
      <c r="AI179" s="1069"/>
      <c r="AJ179" s="1068"/>
      <c r="AK179" s="1067"/>
      <c r="AL179" s="1066"/>
      <c r="AM179" s="328"/>
      <c r="AN179" s="330"/>
      <c r="AO179" s="327"/>
      <c r="AP179" s="328"/>
      <c r="AQ179" s="330"/>
      <c r="AR179" s="339"/>
      <c r="AS179" s="340"/>
      <c r="AT179" s="328"/>
      <c r="AU179" s="330"/>
      <c r="AV179" s="339"/>
      <c r="AW179" s="341"/>
      <c r="AX179" s="94" t="str">
        <f t="shared" ref="AX179:AX213" si="75">IF(SUM(BA179:BM179)&gt;0,"←未入力あり","")</f>
        <v/>
      </c>
      <c r="AY179" s="94" t="str">
        <f t="shared" si="54"/>
        <v/>
      </c>
      <c r="AZ179" s="433"/>
      <c r="BA179" s="414">
        <f t="shared" si="55"/>
        <v>0</v>
      </c>
      <c r="BB179" s="414">
        <f t="shared" si="56"/>
        <v>0</v>
      </c>
      <c r="BC179" s="414">
        <f t="shared" si="57"/>
        <v>0</v>
      </c>
      <c r="BD179" s="414">
        <f t="shared" si="58"/>
        <v>0</v>
      </c>
      <c r="BE179" s="414">
        <f t="shared" si="59"/>
        <v>0</v>
      </c>
      <c r="BF179" s="414">
        <f t="shared" si="60"/>
        <v>0</v>
      </c>
      <c r="BG179" s="414">
        <f t="shared" si="61"/>
        <v>0</v>
      </c>
      <c r="BH179" s="414">
        <f t="shared" si="62"/>
        <v>0</v>
      </c>
      <c r="BI179" s="414">
        <f t="shared" si="63"/>
        <v>0</v>
      </c>
      <c r="BJ179" s="414">
        <f t="shared" si="64"/>
        <v>0</v>
      </c>
      <c r="BK179" s="414">
        <f t="shared" si="65"/>
        <v>0</v>
      </c>
      <c r="BL179" s="414">
        <f t="shared" si="66"/>
        <v>0</v>
      </c>
      <c r="BM179" s="414">
        <f t="shared" si="67"/>
        <v>0</v>
      </c>
      <c r="BN179" s="414"/>
      <c r="BO179" s="414">
        <f t="shared" si="68"/>
        <v>0</v>
      </c>
      <c r="BP179" s="414">
        <f t="shared" si="69"/>
        <v>0</v>
      </c>
      <c r="BQ179" s="414">
        <f t="shared" si="70"/>
        <v>0</v>
      </c>
      <c r="BR179" s="414">
        <f t="shared" si="71"/>
        <v>0</v>
      </c>
      <c r="BS179" s="414">
        <f t="shared" si="72"/>
        <v>0</v>
      </c>
      <c r="BT179" s="414">
        <f t="shared" si="73"/>
        <v>0</v>
      </c>
      <c r="BU179" s="414">
        <f t="shared" si="74"/>
        <v>0</v>
      </c>
      <c r="BV179" s="721"/>
      <c r="BW179" s="72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32"/>
      <c r="CL179" s="432"/>
      <c r="CM179" s="432"/>
      <c r="CN179" s="432"/>
      <c r="CO179" s="432"/>
      <c r="CP179" s="432"/>
      <c r="CQ179" s="320"/>
      <c r="CR179" s="320"/>
    </row>
    <row r="180" spans="1:96" s="37" customFormat="1" ht="37.5" customHeight="1" x14ac:dyDescent="0.2">
      <c r="A180" s="533" t="str">
        <f>IF(B180&lt;&gt;"",設定!$C$4,"")</f>
        <v/>
      </c>
      <c r="B180" s="214" t="str">
        <f t="shared" si="52"/>
        <v/>
      </c>
      <c r="C180" s="373">
        <f t="shared" si="53"/>
        <v>168</v>
      </c>
      <c r="D180" s="342"/>
      <c r="E180" s="342"/>
      <c r="F180" s="343"/>
      <c r="G180" s="344"/>
      <c r="H180" s="345"/>
      <c r="I180" s="346"/>
      <c r="J180" s="347" t="str">
        <f>IFERROR(IF(I180="","",VLOOKUP(I180,国・地域!A:C,2,FALSE)),"正しい番号を入力してください")</f>
        <v/>
      </c>
      <c r="K180" s="348" t="str">
        <f>IFERROR(IF(I180="","",VLOOKUP(I180,国・地域!A:C,3,FALSE)),"正しい番号を入力してください")</f>
        <v/>
      </c>
      <c r="L180" s="325"/>
      <c r="M180" s="349"/>
      <c r="N180" s="350"/>
      <c r="O180" s="350"/>
      <c r="P180" s="350"/>
      <c r="Q180" s="350"/>
      <c r="R180" s="350"/>
      <c r="S180" s="350"/>
      <c r="T180" s="350"/>
      <c r="U180" s="351"/>
      <c r="V180" s="352"/>
      <c r="W180" s="1061"/>
      <c r="X180" s="1062"/>
      <c r="Y180" s="1070"/>
      <c r="Z180" s="1071"/>
      <c r="AA180" s="1072"/>
      <c r="AB180" s="1073"/>
      <c r="AC180" s="1072"/>
      <c r="AD180" s="1071"/>
      <c r="AE180" s="1074"/>
      <c r="AF180" s="1073"/>
      <c r="AG180" s="1072"/>
      <c r="AH180" s="1071"/>
      <c r="AI180" s="1074"/>
      <c r="AJ180" s="1073"/>
      <c r="AK180" s="1072"/>
      <c r="AL180" s="1071"/>
      <c r="AM180" s="342"/>
      <c r="AN180" s="344"/>
      <c r="AO180" s="325"/>
      <c r="AP180" s="342"/>
      <c r="AQ180" s="344"/>
      <c r="AR180" s="353"/>
      <c r="AS180" s="354"/>
      <c r="AT180" s="342"/>
      <c r="AU180" s="344"/>
      <c r="AV180" s="353"/>
      <c r="AW180" s="355"/>
      <c r="AX180" s="94" t="str">
        <f t="shared" si="75"/>
        <v/>
      </c>
      <c r="AY180" s="94" t="str">
        <f t="shared" si="54"/>
        <v/>
      </c>
      <c r="AZ180" s="433"/>
      <c r="BA180" s="414">
        <f t="shared" si="55"/>
        <v>0</v>
      </c>
      <c r="BB180" s="414">
        <f t="shared" si="56"/>
        <v>0</v>
      </c>
      <c r="BC180" s="414">
        <f t="shared" si="57"/>
        <v>0</v>
      </c>
      <c r="BD180" s="414">
        <f t="shared" si="58"/>
        <v>0</v>
      </c>
      <c r="BE180" s="414">
        <f t="shared" si="59"/>
        <v>0</v>
      </c>
      <c r="BF180" s="414">
        <f t="shared" si="60"/>
        <v>0</v>
      </c>
      <c r="BG180" s="414">
        <f t="shared" si="61"/>
        <v>0</v>
      </c>
      <c r="BH180" s="414">
        <f t="shared" si="62"/>
        <v>0</v>
      </c>
      <c r="BI180" s="414">
        <f t="shared" si="63"/>
        <v>0</v>
      </c>
      <c r="BJ180" s="414">
        <f t="shared" si="64"/>
        <v>0</v>
      </c>
      <c r="BK180" s="414">
        <f t="shared" si="65"/>
        <v>0</v>
      </c>
      <c r="BL180" s="414">
        <f t="shared" si="66"/>
        <v>0</v>
      </c>
      <c r="BM180" s="414">
        <f t="shared" si="67"/>
        <v>0</v>
      </c>
      <c r="BN180" s="414"/>
      <c r="BO180" s="414">
        <f t="shared" si="68"/>
        <v>0</v>
      </c>
      <c r="BP180" s="414">
        <f t="shared" si="69"/>
        <v>0</v>
      </c>
      <c r="BQ180" s="414">
        <f t="shared" si="70"/>
        <v>0</v>
      </c>
      <c r="BR180" s="414">
        <f t="shared" si="71"/>
        <v>0</v>
      </c>
      <c r="BS180" s="414">
        <f t="shared" si="72"/>
        <v>0</v>
      </c>
      <c r="BT180" s="414">
        <f t="shared" si="73"/>
        <v>0</v>
      </c>
      <c r="BU180" s="414">
        <f t="shared" si="74"/>
        <v>0</v>
      </c>
      <c r="BV180" s="721"/>
      <c r="BW180" s="72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32"/>
      <c r="CL180" s="432"/>
      <c r="CM180" s="432"/>
      <c r="CN180" s="432"/>
      <c r="CO180" s="432"/>
      <c r="CP180" s="432"/>
      <c r="CQ180" s="320"/>
      <c r="CR180" s="320"/>
    </row>
    <row r="181" spans="1:96" s="37" customFormat="1" ht="37.5" customHeight="1" x14ac:dyDescent="0.2">
      <c r="A181" s="533" t="str">
        <f>IF(B181&lt;&gt;"",設定!$C$4,"")</f>
        <v/>
      </c>
      <c r="B181" s="214" t="str">
        <f t="shared" si="52"/>
        <v/>
      </c>
      <c r="C181" s="373">
        <f t="shared" si="53"/>
        <v>169</v>
      </c>
      <c r="D181" s="342"/>
      <c r="E181" s="342"/>
      <c r="F181" s="343"/>
      <c r="G181" s="344"/>
      <c r="H181" s="345"/>
      <c r="I181" s="346"/>
      <c r="J181" s="347" t="str">
        <f>IFERROR(IF(I181="","",VLOOKUP(I181,国・地域!A:C,2,FALSE)),"正しい番号を入力してください")</f>
        <v/>
      </c>
      <c r="K181" s="348" t="str">
        <f>IFERROR(IF(I181="","",VLOOKUP(I181,国・地域!A:C,3,FALSE)),"正しい番号を入力してください")</f>
        <v/>
      </c>
      <c r="L181" s="325"/>
      <c r="M181" s="349"/>
      <c r="N181" s="350"/>
      <c r="O181" s="350"/>
      <c r="P181" s="350"/>
      <c r="Q181" s="350"/>
      <c r="R181" s="350"/>
      <c r="S181" s="350"/>
      <c r="T181" s="350"/>
      <c r="U181" s="351"/>
      <c r="V181" s="352"/>
      <c r="W181" s="1061"/>
      <c r="X181" s="1062"/>
      <c r="Y181" s="1070"/>
      <c r="Z181" s="1071"/>
      <c r="AA181" s="1072"/>
      <c r="AB181" s="1073"/>
      <c r="AC181" s="1072"/>
      <c r="AD181" s="1071"/>
      <c r="AE181" s="1074"/>
      <c r="AF181" s="1073"/>
      <c r="AG181" s="1072"/>
      <c r="AH181" s="1071"/>
      <c r="AI181" s="1074"/>
      <c r="AJ181" s="1073"/>
      <c r="AK181" s="1072"/>
      <c r="AL181" s="1071"/>
      <c r="AM181" s="342"/>
      <c r="AN181" s="344"/>
      <c r="AO181" s="325"/>
      <c r="AP181" s="342"/>
      <c r="AQ181" s="344"/>
      <c r="AR181" s="353"/>
      <c r="AS181" s="354"/>
      <c r="AT181" s="342"/>
      <c r="AU181" s="344"/>
      <c r="AV181" s="353"/>
      <c r="AW181" s="355"/>
      <c r="AX181" s="94" t="str">
        <f t="shared" si="75"/>
        <v/>
      </c>
      <c r="AY181" s="94" t="str">
        <f t="shared" si="54"/>
        <v/>
      </c>
      <c r="AZ181" s="433"/>
      <c r="BA181" s="414">
        <f t="shared" si="55"/>
        <v>0</v>
      </c>
      <c r="BB181" s="414">
        <f t="shared" si="56"/>
        <v>0</v>
      </c>
      <c r="BC181" s="414">
        <f t="shared" si="57"/>
        <v>0</v>
      </c>
      <c r="BD181" s="414">
        <f t="shared" si="58"/>
        <v>0</v>
      </c>
      <c r="BE181" s="414">
        <f t="shared" si="59"/>
        <v>0</v>
      </c>
      <c r="BF181" s="414">
        <f t="shared" si="60"/>
        <v>0</v>
      </c>
      <c r="BG181" s="414">
        <f t="shared" si="61"/>
        <v>0</v>
      </c>
      <c r="BH181" s="414">
        <f t="shared" si="62"/>
        <v>0</v>
      </c>
      <c r="BI181" s="414">
        <f t="shared" si="63"/>
        <v>0</v>
      </c>
      <c r="BJ181" s="414">
        <f t="shared" si="64"/>
        <v>0</v>
      </c>
      <c r="BK181" s="414">
        <f t="shared" si="65"/>
        <v>0</v>
      </c>
      <c r="BL181" s="414">
        <f t="shared" si="66"/>
        <v>0</v>
      </c>
      <c r="BM181" s="414">
        <f t="shared" si="67"/>
        <v>0</v>
      </c>
      <c r="BN181" s="414"/>
      <c r="BO181" s="414">
        <f t="shared" si="68"/>
        <v>0</v>
      </c>
      <c r="BP181" s="414">
        <f t="shared" si="69"/>
        <v>0</v>
      </c>
      <c r="BQ181" s="414">
        <f t="shared" si="70"/>
        <v>0</v>
      </c>
      <c r="BR181" s="414">
        <f t="shared" si="71"/>
        <v>0</v>
      </c>
      <c r="BS181" s="414">
        <f t="shared" si="72"/>
        <v>0</v>
      </c>
      <c r="BT181" s="414">
        <f t="shared" si="73"/>
        <v>0</v>
      </c>
      <c r="BU181" s="414">
        <f t="shared" si="74"/>
        <v>0</v>
      </c>
      <c r="BV181" s="721"/>
      <c r="BW181" s="72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32"/>
      <c r="CL181" s="432"/>
      <c r="CM181" s="432"/>
      <c r="CN181" s="432"/>
      <c r="CO181" s="432"/>
      <c r="CP181" s="432"/>
      <c r="CQ181" s="320"/>
      <c r="CR181" s="320"/>
    </row>
    <row r="182" spans="1:96" s="37" customFormat="1" ht="37.5" customHeight="1" x14ac:dyDescent="0.2">
      <c r="A182" s="533" t="str">
        <f>IF(B182&lt;&gt;"",設定!$C$4,"")</f>
        <v/>
      </c>
      <c r="B182" s="214" t="str">
        <f t="shared" si="52"/>
        <v/>
      </c>
      <c r="C182" s="373">
        <f t="shared" si="53"/>
        <v>170</v>
      </c>
      <c r="D182" s="342"/>
      <c r="E182" s="342"/>
      <c r="F182" s="343"/>
      <c r="G182" s="344"/>
      <c r="H182" s="345"/>
      <c r="I182" s="346"/>
      <c r="J182" s="347" t="str">
        <f>IFERROR(IF(I182="","",VLOOKUP(I182,国・地域!A:C,2,FALSE)),"正しい番号を入力してください")</f>
        <v/>
      </c>
      <c r="K182" s="348" t="str">
        <f>IFERROR(IF(I182="","",VLOOKUP(I182,国・地域!A:C,3,FALSE)),"正しい番号を入力してください")</f>
        <v/>
      </c>
      <c r="L182" s="325"/>
      <c r="M182" s="349"/>
      <c r="N182" s="350"/>
      <c r="O182" s="350"/>
      <c r="P182" s="350"/>
      <c r="Q182" s="350"/>
      <c r="R182" s="350"/>
      <c r="S182" s="350"/>
      <c r="T182" s="350"/>
      <c r="U182" s="351"/>
      <c r="V182" s="352"/>
      <c r="W182" s="1061"/>
      <c r="X182" s="1062"/>
      <c r="Y182" s="1070"/>
      <c r="Z182" s="1071"/>
      <c r="AA182" s="1072"/>
      <c r="AB182" s="1073"/>
      <c r="AC182" s="1072"/>
      <c r="AD182" s="1071"/>
      <c r="AE182" s="1074"/>
      <c r="AF182" s="1073"/>
      <c r="AG182" s="1072"/>
      <c r="AH182" s="1071"/>
      <c r="AI182" s="1074"/>
      <c r="AJ182" s="1073"/>
      <c r="AK182" s="1072"/>
      <c r="AL182" s="1071"/>
      <c r="AM182" s="342"/>
      <c r="AN182" s="344"/>
      <c r="AO182" s="325"/>
      <c r="AP182" s="342"/>
      <c r="AQ182" s="344"/>
      <c r="AR182" s="353"/>
      <c r="AS182" s="354"/>
      <c r="AT182" s="342"/>
      <c r="AU182" s="344"/>
      <c r="AV182" s="353"/>
      <c r="AW182" s="355"/>
      <c r="AX182" s="94" t="str">
        <f t="shared" si="75"/>
        <v/>
      </c>
      <c r="AY182" s="94" t="str">
        <f t="shared" si="54"/>
        <v/>
      </c>
      <c r="AZ182" s="433"/>
      <c r="BA182" s="414">
        <f t="shared" si="55"/>
        <v>0</v>
      </c>
      <c r="BB182" s="414">
        <f t="shared" si="56"/>
        <v>0</v>
      </c>
      <c r="BC182" s="414">
        <f t="shared" si="57"/>
        <v>0</v>
      </c>
      <c r="BD182" s="414">
        <f t="shared" si="58"/>
        <v>0</v>
      </c>
      <c r="BE182" s="414">
        <f t="shared" si="59"/>
        <v>0</v>
      </c>
      <c r="BF182" s="414">
        <f t="shared" si="60"/>
        <v>0</v>
      </c>
      <c r="BG182" s="414">
        <f t="shared" si="61"/>
        <v>0</v>
      </c>
      <c r="BH182" s="414">
        <f t="shared" si="62"/>
        <v>0</v>
      </c>
      <c r="BI182" s="414">
        <f t="shared" si="63"/>
        <v>0</v>
      </c>
      <c r="BJ182" s="414">
        <f t="shared" si="64"/>
        <v>0</v>
      </c>
      <c r="BK182" s="414">
        <f t="shared" si="65"/>
        <v>0</v>
      </c>
      <c r="BL182" s="414">
        <f t="shared" si="66"/>
        <v>0</v>
      </c>
      <c r="BM182" s="414">
        <f t="shared" si="67"/>
        <v>0</v>
      </c>
      <c r="BN182" s="414"/>
      <c r="BO182" s="414">
        <f t="shared" si="68"/>
        <v>0</v>
      </c>
      <c r="BP182" s="414">
        <f t="shared" si="69"/>
        <v>0</v>
      </c>
      <c r="BQ182" s="414">
        <f t="shared" si="70"/>
        <v>0</v>
      </c>
      <c r="BR182" s="414">
        <f t="shared" si="71"/>
        <v>0</v>
      </c>
      <c r="BS182" s="414">
        <f t="shared" si="72"/>
        <v>0</v>
      </c>
      <c r="BT182" s="414">
        <f t="shared" si="73"/>
        <v>0</v>
      </c>
      <c r="BU182" s="414">
        <f t="shared" si="74"/>
        <v>0</v>
      </c>
      <c r="BV182" s="721"/>
      <c r="BW182" s="72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32"/>
      <c r="CL182" s="432"/>
      <c r="CM182" s="432"/>
      <c r="CN182" s="432"/>
      <c r="CO182" s="432"/>
      <c r="CP182" s="432"/>
      <c r="CQ182" s="320"/>
      <c r="CR182" s="320"/>
    </row>
    <row r="183" spans="1:96" s="37" customFormat="1" ht="37.5" customHeight="1" x14ac:dyDescent="0.2">
      <c r="A183" s="574" t="str">
        <f>IF(B183&lt;&gt;"",設定!$C$4,"")</f>
        <v/>
      </c>
      <c r="B183" s="215" t="str">
        <f t="shared" si="52"/>
        <v/>
      </c>
      <c r="C183" s="374">
        <f t="shared" si="53"/>
        <v>171</v>
      </c>
      <c r="D183" s="356"/>
      <c r="E183" s="356"/>
      <c r="F183" s="357"/>
      <c r="G183" s="358"/>
      <c r="H183" s="359"/>
      <c r="I183" s="360"/>
      <c r="J183" s="361" t="str">
        <f>IFERROR(IF(I183="","",VLOOKUP(I183,国・地域!A:C,2,FALSE)),"正しい番号を入力してください")</f>
        <v/>
      </c>
      <c r="K183" s="362" t="str">
        <f>IFERROR(IF(I183="","",VLOOKUP(I183,国・地域!A:C,3,FALSE)),"正しい番号を入力してください")</f>
        <v/>
      </c>
      <c r="L183" s="326"/>
      <c r="M183" s="363"/>
      <c r="N183" s="364"/>
      <c r="O183" s="364"/>
      <c r="P183" s="364"/>
      <c r="Q183" s="364"/>
      <c r="R183" s="364"/>
      <c r="S183" s="364"/>
      <c r="T183" s="364"/>
      <c r="U183" s="365"/>
      <c r="V183" s="366"/>
      <c r="W183" s="1063"/>
      <c r="X183" s="1064"/>
      <c r="Y183" s="1075"/>
      <c r="Z183" s="1076"/>
      <c r="AA183" s="1077"/>
      <c r="AB183" s="1078"/>
      <c r="AC183" s="1077"/>
      <c r="AD183" s="1076"/>
      <c r="AE183" s="1079"/>
      <c r="AF183" s="1078"/>
      <c r="AG183" s="1077"/>
      <c r="AH183" s="1076"/>
      <c r="AI183" s="1079"/>
      <c r="AJ183" s="1078"/>
      <c r="AK183" s="1077"/>
      <c r="AL183" s="1076"/>
      <c r="AM183" s="356"/>
      <c r="AN183" s="358"/>
      <c r="AO183" s="326"/>
      <c r="AP183" s="356"/>
      <c r="AQ183" s="358"/>
      <c r="AR183" s="367"/>
      <c r="AS183" s="368"/>
      <c r="AT183" s="356"/>
      <c r="AU183" s="358"/>
      <c r="AV183" s="367"/>
      <c r="AW183" s="369"/>
      <c r="AX183" s="94" t="str">
        <f t="shared" si="75"/>
        <v/>
      </c>
      <c r="AY183" s="94" t="str">
        <f t="shared" si="54"/>
        <v/>
      </c>
      <c r="AZ183" s="433"/>
      <c r="BA183" s="414">
        <f t="shared" si="55"/>
        <v>0</v>
      </c>
      <c r="BB183" s="414">
        <f t="shared" si="56"/>
        <v>0</v>
      </c>
      <c r="BC183" s="414">
        <f t="shared" si="57"/>
        <v>0</v>
      </c>
      <c r="BD183" s="414">
        <f t="shared" si="58"/>
        <v>0</v>
      </c>
      <c r="BE183" s="414">
        <f t="shared" si="59"/>
        <v>0</v>
      </c>
      <c r="BF183" s="414">
        <f t="shared" si="60"/>
        <v>0</v>
      </c>
      <c r="BG183" s="414">
        <f t="shared" si="61"/>
        <v>0</v>
      </c>
      <c r="BH183" s="414">
        <f t="shared" si="62"/>
        <v>0</v>
      </c>
      <c r="BI183" s="414">
        <f t="shared" si="63"/>
        <v>0</v>
      </c>
      <c r="BJ183" s="414">
        <f t="shared" si="64"/>
        <v>0</v>
      </c>
      <c r="BK183" s="414">
        <f t="shared" si="65"/>
        <v>0</v>
      </c>
      <c r="BL183" s="414">
        <f t="shared" si="66"/>
        <v>0</v>
      </c>
      <c r="BM183" s="414">
        <f t="shared" si="67"/>
        <v>0</v>
      </c>
      <c r="BN183" s="414"/>
      <c r="BO183" s="414">
        <f t="shared" si="68"/>
        <v>0</v>
      </c>
      <c r="BP183" s="414">
        <f t="shared" si="69"/>
        <v>0</v>
      </c>
      <c r="BQ183" s="414">
        <f t="shared" si="70"/>
        <v>0</v>
      </c>
      <c r="BR183" s="414">
        <f t="shared" si="71"/>
        <v>0</v>
      </c>
      <c r="BS183" s="414">
        <f t="shared" si="72"/>
        <v>0</v>
      </c>
      <c r="BT183" s="414">
        <f t="shared" si="73"/>
        <v>0</v>
      </c>
      <c r="BU183" s="414">
        <f t="shared" si="74"/>
        <v>0</v>
      </c>
      <c r="BV183" s="721"/>
      <c r="BW183" s="72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32"/>
      <c r="CL183" s="432"/>
      <c r="CM183" s="432"/>
      <c r="CN183" s="432"/>
      <c r="CO183" s="432"/>
      <c r="CP183" s="432"/>
      <c r="CQ183" s="320"/>
      <c r="CR183" s="320"/>
    </row>
    <row r="184" spans="1:96" s="37" customFormat="1" ht="37.5" customHeight="1" x14ac:dyDescent="0.2">
      <c r="A184" s="575" t="str">
        <f>IF(B184&lt;&gt;"",設定!$C$4,"")</f>
        <v/>
      </c>
      <c r="B184" s="567" t="str">
        <f t="shared" si="52"/>
        <v/>
      </c>
      <c r="C184" s="322">
        <f t="shared" si="53"/>
        <v>172</v>
      </c>
      <c r="D184" s="328"/>
      <c r="E184" s="328"/>
      <c r="F184" s="329"/>
      <c r="G184" s="330"/>
      <c r="H184" s="331"/>
      <c r="I184" s="332"/>
      <c r="J184" s="333" t="str">
        <f>IFERROR(IF(I184="","",VLOOKUP(I184,国・地域!A:C,2,FALSE)),"正しい番号を入力してください")</f>
        <v/>
      </c>
      <c r="K184" s="334" t="str">
        <f>IFERROR(IF(I184="","",VLOOKUP(I184,国・地域!A:C,3,FALSE)),"正しい番号を入力してください")</f>
        <v/>
      </c>
      <c r="L184" s="327"/>
      <c r="M184" s="335"/>
      <c r="N184" s="336"/>
      <c r="O184" s="336"/>
      <c r="P184" s="336"/>
      <c r="Q184" s="336"/>
      <c r="R184" s="336"/>
      <c r="S184" s="336"/>
      <c r="T184" s="336"/>
      <c r="U184" s="337"/>
      <c r="V184" s="338"/>
      <c r="W184" s="1059"/>
      <c r="X184" s="1060"/>
      <c r="Y184" s="1065"/>
      <c r="Z184" s="1066"/>
      <c r="AA184" s="1067"/>
      <c r="AB184" s="1068"/>
      <c r="AC184" s="1067"/>
      <c r="AD184" s="1066"/>
      <c r="AE184" s="1069"/>
      <c r="AF184" s="1068"/>
      <c r="AG184" s="1067"/>
      <c r="AH184" s="1066"/>
      <c r="AI184" s="1069"/>
      <c r="AJ184" s="1068"/>
      <c r="AK184" s="1067"/>
      <c r="AL184" s="1066"/>
      <c r="AM184" s="328"/>
      <c r="AN184" s="330"/>
      <c r="AO184" s="327"/>
      <c r="AP184" s="328"/>
      <c r="AQ184" s="330"/>
      <c r="AR184" s="339"/>
      <c r="AS184" s="340"/>
      <c r="AT184" s="328"/>
      <c r="AU184" s="330"/>
      <c r="AV184" s="339"/>
      <c r="AW184" s="341"/>
      <c r="AX184" s="94" t="str">
        <f t="shared" si="75"/>
        <v/>
      </c>
      <c r="AY184" s="94" t="str">
        <f t="shared" si="54"/>
        <v/>
      </c>
      <c r="AZ184" s="433"/>
      <c r="BA184" s="414">
        <f t="shared" si="55"/>
        <v>0</v>
      </c>
      <c r="BB184" s="414">
        <f t="shared" si="56"/>
        <v>0</v>
      </c>
      <c r="BC184" s="414">
        <f t="shared" si="57"/>
        <v>0</v>
      </c>
      <c r="BD184" s="414">
        <f t="shared" si="58"/>
        <v>0</v>
      </c>
      <c r="BE184" s="414">
        <f t="shared" si="59"/>
        <v>0</v>
      </c>
      <c r="BF184" s="414">
        <f t="shared" si="60"/>
        <v>0</v>
      </c>
      <c r="BG184" s="414">
        <f t="shared" si="61"/>
        <v>0</v>
      </c>
      <c r="BH184" s="414">
        <f t="shared" si="62"/>
        <v>0</v>
      </c>
      <c r="BI184" s="414">
        <f t="shared" si="63"/>
        <v>0</v>
      </c>
      <c r="BJ184" s="414">
        <f t="shared" si="64"/>
        <v>0</v>
      </c>
      <c r="BK184" s="414">
        <f t="shared" si="65"/>
        <v>0</v>
      </c>
      <c r="BL184" s="414">
        <f t="shared" si="66"/>
        <v>0</v>
      </c>
      <c r="BM184" s="414">
        <f t="shared" si="67"/>
        <v>0</v>
      </c>
      <c r="BN184" s="414"/>
      <c r="BO184" s="414">
        <f t="shared" si="68"/>
        <v>0</v>
      </c>
      <c r="BP184" s="414">
        <f t="shared" si="69"/>
        <v>0</v>
      </c>
      <c r="BQ184" s="414">
        <f t="shared" si="70"/>
        <v>0</v>
      </c>
      <c r="BR184" s="414">
        <f t="shared" si="71"/>
        <v>0</v>
      </c>
      <c r="BS184" s="414">
        <f t="shared" si="72"/>
        <v>0</v>
      </c>
      <c r="BT184" s="414">
        <f t="shared" si="73"/>
        <v>0</v>
      </c>
      <c r="BU184" s="414">
        <f t="shared" si="74"/>
        <v>0</v>
      </c>
      <c r="BV184" s="721"/>
      <c r="BW184" s="72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32"/>
      <c r="CL184" s="432"/>
      <c r="CM184" s="432"/>
      <c r="CN184" s="432"/>
      <c r="CO184" s="432"/>
      <c r="CP184" s="432"/>
      <c r="CQ184" s="320"/>
      <c r="CR184" s="320"/>
    </row>
    <row r="185" spans="1:96" s="37" customFormat="1" ht="37.5" customHeight="1" x14ac:dyDescent="0.2">
      <c r="A185" s="533" t="str">
        <f>IF(B185&lt;&gt;"",設定!$C$4,"")</f>
        <v/>
      </c>
      <c r="B185" s="214" t="str">
        <f t="shared" si="52"/>
        <v/>
      </c>
      <c r="C185" s="373">
        <f t="shared" si="53"/>
        <v>173</v>
      </c>
      <c r="D185" s="342"/>
      <c r="E185" s="342"/>
      <c r="F185" s="343"/>
      <c r="G185" s="344"/>
      <c r="H185" s="345"/>
      <c r="I185" s="346"/>
      <c r="J185" s="347" t="str">
        <f>IFERROR(IF(I185="","",VLOOKUP(I185,国・地域!A:C,2,FALSE)),"正しい番号を入力してください")</f>
        <v/>
      </c>
      <c r="K185" s="348" t="str">
        <f>IFERROR(IF(I185="","",VLOOKUP(I185,国・地域!A:C,3,FALSE)),"正しい番号を入力してください")</f>
        <v/>
      </c>
      <c r="L185" s="325"/>
      <c r="M185" s="349"/>
      <c r="N185" s="350"/>
      <c r="O185" s="350"/>
      <c r="P185" s="350"/>
      <c r="Q185" s="350"/>
      <c r="R185" s="350"/>
      <c r="S185" s="350"/>
      <c r="T185" s="350"/>
      <c r="U185" s="351"/>
      <c r="V185" s="352"/>
      <c r="W185" s="1061"/>
      <c r="X185" s="1062"/>
      <c r="Y185" s="1070"/>
      <c r="Z185" s="1071"/>
      <c r="AA185" s="1072"/>
      <c r="AB185" s="1073"/>
      <c r="AC185" s="1072"/>
      <c r="AD185" s="1071"/>
      <c r="AE185" s="1074"/>
      <c r="AF185" s="1073"/>
      <c r="AG185" s="1072"/>
      <c r="AH185" s="1071"/>
      <c r="AI185" s="1074"/>
      <c r="AJ185" s="1073"/>
      <c r="AK185" s="1072"/>
      <c r="AL185" s="1071"/>
      <c r="AM185" s="342"/>
      <c r="AN185" s="344"/>
      <c r="AO185" s="325"/>
      <c r="AP185" s="342"/>
      <c r="AQ185" s="344"/>
      <c r="AR185" s="353"/>
      <c r="AS185" s="354"/>
      <c r="AT185" s="342"/>
      <c r="AU185" s="344"/>
      <c r="AV185" s="353"/>
      <c r="AW185" s="355"/>
      <c r="AX185" s="94" t="str">
        <f t="shared" si="75"/>
        <v/>
      </c>
      <c r="AY185" s="94" t="str">
        <f t="shared" si="54"/>
        <v/>
      </c>
      <c r="AZ185" s="433"/>
      <c r="BA185" s="414">
        <f t="shared" si="55"/>
        <v>0</v>
      </c>
      <c r="BB185" s="414">
        <f t="shared" si="56"/>
        <v>0</v>
      </c>
      <c r="BC185" s="414">
        <f t="shared" si="57"/>
        <v>0</v>
      </c>
      <c r="BD185" s="414">
        <f t="shared" si="58"/>
        <v>0</v>
      </c>
      <c r="BE185" s="414">
        <f t="shared" si="59"/>
        <v>0</v>
      </c>
      <c r="BF185" s="414">
        <f t="shared" si="60"/>
        <v>0</v>
      </c>
      <c r="BG185" s="414">
        <f t="shared" si="61"/>
        <v>0</v>
      </c>
      <c r="BH185" s="414">
        <f t="shared" si="62"/>
        <v>0</v>
      </c>
      <c r="BI185" s="414">
        <f t="shared" si="63"/>
        <v>0</v>
      </c>
      <c r="BJ185" s="414">
        <f t="shared" si="64"/>
        <v>0</v>
      </c>
      <c r="BK185" s="414">
        <f t="shared" si="65"/>
        <v>0</v>
      </c>
      <c r="BL185" s="414">
        <f t="shared" si="66"/>
        <v>0</v>
      </c>
      <c r="BM185" s="414">
        <f t="shared" si="67"/>
        <v>0</v>
      </c>
      <c r="BN185" s="414"/>
      <c r="BO185" s="414">
        <f t="shared" si="68"/>
        <v>0</v>
      </c>
      <c r="BP185" s="414">
        <f t="shared" si="69"/>
        <v>0</v>
      </c>
      <c r="BQ185" s="414">
        <f t="shared" si="70"/>
        <v>0</v>
      </c>
      <c r="BR185" s="414">
        <f t="shared" si="71"/>
        <v>0</v>
      </c>
      <c r="BS185" s="414">
        <f t="shared" si="72"/>
        <v>0</v>
      </c>
      <c r="BT185" s="414">
        <f t="shared" si="73"/>
        <v>0</v>
      </c>
      <c r="BU185" s="414">
        <f t="shared" si="74"/>
        <v>0</v>
      </c>
      <c r="BV185" s="721"/>
      <c r="BW185" s="72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32"/>
      <c r="CL185" s="432"/>
      <c r="CM185" s="432"/>
      <c r="CN185" s="432"/>
      <c r="CO185" s="432"/>
      <c r="CP185" s="432"/>
      <c r="CQ185" s="320"/>
      <c r="CR185" s="320"/>
    </row>
    <row r="186" spans="1:96" s="37" customFormat="1" ht="37.5" customHeight="1" x14ac:dyDescent="0.2">
      <c r="A186" s="533" t="str">
        <f>IF(B186&lt;&gt;"",設定!$C$4,"")</f>
        <v/>
      </c>
      <c r="B186" s="214" t="str">
        <f t="shared" si="52"/>
        <v/>
      </c>
      <c r="C186" s="373">
        <f t="shared" si="53"/>
        <v>174</v>
      </c>
      <c r="D186" s="342"/>
      <c r="E186" s="342"/>
      <c r="F186" s="343"/>
      <c r="G186" s="344"/>
      <c r="H186" s="345"/>
      <c r="I186" s="346"/>
      <c r="J186" s="347" t="str">
        <f>IFERROR(IF(I186="","",VLOOKUP(I186,国・地域!A:C,2,FALSE)),"正しい番号を入力してください")</f>
        <v/>
      </c>
      <c r="K186" s="348" t="str">
        <f>IFERROR(IF(I186="","",VLOOKUP(I186,国・地域!A:C,3,FALSE)),"正しい番号を入力してください")</f>
        <v/>
      </c>
      <c r="L186" s="325"/>
      <c r="M186" s="349"/>
      <c r="N186" s="350"/>
      <c r="O186" s="350"/>
      <c r="P186" s="350"/>
      <c r="Q186" s="350"/>
      <c r="R186" s="350"/>
      <c r="S186" s="350"/>
      <c r="T186" s="350"/>
      <c r="U186" s="351"/>
      <c r="V186" s="352"/>
      <c r="W186" s="1061"/>
      <c r="X186" s="1062"/>
      <c r="Y186" s="1070"/>
      <c r="Z186" s="1071"/>
      <c r="AA186" s="1072"/>
      <c r="AB186" s="1073"/>
      <c r="AC186" s="1072"/>
      <c r="AD186" s="1071"/>
      <c r="AE186" s="1074"/>
      <c r="AF186" s="1073"/>
      <c r="AG186" s="1072"/>
      <c r="AH186" s="1071"/>
      <c r="AI186" s="1074"/>
      <c r="AJ186" s="1073"/>
      <c r="AK186" s="1072"/>
      <c r="AL186" s="1071"/>
      <c r="AM186" s="342"/>
      <c r="AN186" s="344"/>
      <c r="AO186" s="325"/>
      <c r="AP186" s="342"/>
      <c r="AQ186" s="344"/>
      <c r="AR186" s="353"/>
      <c r="AS186" s="354"/>
      <c r="AT186" s="342"/>
      <c r="AU186" s="344"/>
      <c r="AV186" s="353"/>
      <c r="AW186" s="355"/>
      <c r="AX186" s="94" t="str">
        <f t="shared" si="75"/>
        <v/>
      </c>
      <c r="AY186" s="94" t="str">
        <f t="shared" si="54"/>
        <v/>
      </c>
      <c r="AZ186" s="433"/>
      <c r="BA186" s="414">
        <f t="shared" si="55"/>
        <v>0</v>
      </c>
      <c r="BB186" s="414">
        <f t="shared" si="56"/>
        <v>0</v>
      </c>
      <c r="BC186" s="414">
        <f t="shared" si="57"/>
        <v>0</v>
      </c>
      <c r="BD186" s="414">
        <f t="shared" si="58"/>
        <v>0</v>
      </c>
      <c r="BE186" s="414">
        <f t="shared" si="59"/>
        <v>0</v>
      </c>
      <c r="BF186" s="414">
        <f t="shared" si="60"/>
        <v>0</v>
      </c>
      <c r="BG186" s="414">
        <f t="shared" si="61"/>
        <v>0</v>
      </c>
      <c r="BH186" s="414">
        <f t="shared" si="62"/>
        <v>0</v>
      </c>
      <c r="BI186" s="414">
        <f t="shared" si="63"/>
        <v>0</v>
      </c>
      <c r="BJ186" s="414">
        <f t="shared" si="64"/>
        <v>0</v>
      </c>
      <c r="BK186" s="414">
        <f t="shared" si="65"/>
        <v>0</v>
      </c>
      <c r="BL186" s="414">
        <f t="shared" si="66"/>
        <v>0</v>
      </c>
      <c r="BM186" s="414">
        <f t="shared" si="67"/>
        <v>0</v>
      </c>
      <c r="BN186" s="414"/>
      <c r="BO186" s="414">
        <f t="shared" si="68"/>
        <v>0</v>
      </c>
      <c r="BP186" s="414">
        <f t="shared" si="69"/>
        <v>0</v>
      </c>
      <c r="BQ186" s="414">
        <f t="shared" si="70"/>
        <v>0</v>
      </c>
      <c r="BR186" s="414">
        <f t="shared" si="71"/>
        <v>0</v>
      </c>
      <c r="BS186" s="414">
        <f t="shared" si="72"/>
        <v>0</v>
      </c>
      <c r="BT186" s="414">
        <f t="shared" si="73"/>
        <v>0</v>
      </c>
      <c r="BU186" s="414">
        <f t="shared" si="74"/>
        <v>0</v>
      </c>
      <c r="BV186" s="721"/>
      <c r="BW186" s="72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32"/>
      <c r="CL186" s="432"/>
      <c r="CM186" s="432"/>
      <c r="CN186" s="432"/>
      <c r="CO186" s="432"/>
      <c r="CP186" s="432"/>
      <c r="CQ186" s="320"/>
      <c r="CR186" s="320"/>
    </row>
    <row r="187" spans="1:96" s="37" customFormat="1" ht="37.5" customHeight="1" x14ac:dyDescent="0.2">
      <c r="A187" s="533" t="str">
        <f>IF(B187&lt;&gt;"",設定!$C$4,"")</f>
        <v/>
      </c>
      <c r="B187" s="214" t="str">
        <f t="shared" si="52"/>
        <v/>
      </c>
      <c r="C187" s="373">
        <f t="shared" si="53"/>
        <v>175</v>
      </c>
      <c r="D187" s="342"/>
      <c r="E187" s="342"/>
      <c r="F187" s="343"/>
      <c r="G187" s="344"/>
      <c r="H187" s="345"/>
      <c r="I187" s="346"/>
      <c r="J187" s="347" t="str">
        <f>IFERROR(IF(I187="","",VLOOKUP(I187,国・地域!A:C,2,FALSE)),"正しい番号を入力してください")</f>
        <v/>
      </c>
      <c r="K187" s="348" t="str">
        <f>IFERROR(IF(I187="","",VLOOKUP(I187,国・地域!A:C,3,FALSE)),"正しい番号を入力してください")</f>
        <v/>
      </c>
      <c r="L187" s="325"/>
      <c r="M187" s="349"/>
      <c r="N187" s="350"/>
      <c r="O187" s="350"/>
      <c r="P187" s="350"/>
      <c r="Q187" s="350"/>
      <c r="R187" s="350"/>
      <c r="S187" s="350"/>
      <c r="T187" s="350"/>
      <c r="U187" s="351"/>
      <c r="V187" s="352"/>
      <c r="W187" s="1061"/>
      <c r="X187" s="1062"/>
      <c r="Y187" s="1070"/>
      <c r="Z187" s="1071"/>
      <c r="AA187" s="1072"/>
      <c r="AB187" s="1073"/>
      <c r="AC187" s="1072"/>
      <c r="AD187" s="1071"/>
      <c r="AE187" s="1074"/>
      <c r="AF187" s="1073"/>
      <c r="AG187" s="1072"/>
      <c r="AH187" s="1071"/>
      <c r="AI187" s="1074"/>
      <c r="AJ187" s="1073"/>
      <c r="AK187" s="1072"/>
      <c r="AL187" s="1071"/>
      <c r="AM187" s="342"/>
      <c r="AN187" s="344"/>
      <c r="AO187" s="325"/>
      <c r="AP187" s="342"/>
      <c r="AQ187" s="344"/>
      <c r="AR187" s="353"/>
      <c r="AS187" s="354"/>
      <c r="AT187" s="342"/>
      <c r="AU187" s="344"/>
      <c r="AV187" s="353"/>
      <c r="AW187" s="355"/>
      <c r="AX187" s="94" t="str">
        <f t="shared" si="75"/>
        <v/>
      </c>
      <c r="AY187" s="94" t="str">
        <f t="shared" si="54"/>
        <v/>
      </c>
      <c r="AZ187" s="433"/>
      <c r="BA187" s="414">
        <f t="shared" si="55"/>
        <v>0</v>
      </c>
      <c r="BB187" s="414">
        <f t="shared" si="56"/>
        <v>0</v>
      </c>
      <c r="BC187" s="414">
        <f t="shared" si="57"/>
        <v>0</v>
      </c>
      <c r="BD187" s="414">
        <f t="shared" si="58"/>
        <v>0</v>
      </c>
      <c r="BE187" s="414">
        <f t="shared" si="59"/>
        <v>0</v>
      </c>
      <c r="BF187" s="414">
        <f t="shared" si="60"/>
        <v>0</v>
      </c>
      <c r="BG187" s="414">
        <f t="shared" si="61"/>
        <v>0</v>
      </c>
      <c r="BH187" s="414">
        <f t="shared" si="62"/>
        <v>0</v>
      </c>
      <c r="BI187" s="414">
        <f t="shared" si="63"/>
        <v>0</v>
      </c>
      <c r="BJ187" s="414">
        <f t="shared" si="64"/>
        <v>0</v>
      </c>
      <c r="BK187" s="414">
        <f t="shared" si="65"/>
        <v>0</v>
      </c>
      <c r="BL187" s="414">
        <f t="shared" si="66"/>
        <v>0</v>
      </c>
      <c r="BM187" s="414">
        <f t="shared" si="67"/>
        <v>0</v>
      </c>
      <c r="BN187" s="414"/>
      <c r="BO187" s="414">
        <f t="shared" si="68"/>
        <v>0</v>
      </c>
      <c r="BP187" s="414">
        <f t="shared" si="69"/>
        <v>0</v>
      </c>
      <c r="BQ187" s="414">
        <f t="shared" si="70"/>
        <v>0</v>
      </c>
      <c r="BR187" s="414">
        <f t="shared" si="71"/>
        <v>0</v>
      </c>
      <c r="BS187" s="414">
        <f t="shared" si="72"/>
        <v>0</v>
      </c>
      <c r="BT187" s="414">
        <f t="shared" si="73"/>
        <v>0</v>
      </c>
      <c r="BU187" s="414">
        <f t="shared" si="74"/>
        <v>0</v>
      </c>
      <c r="BV187" s="721"/>
      <c r="BW187" s="72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32"/>
      <c r="CL187" s="432"/>
      <c r="CM187" s="432"/>
      <c r="CN187" s="432"/>
      <c r="CO187" s="432"/>
      <c r="CP187" s="432"/>
      <c r="CQ187" s="320"/>
      <c r="CR187" s="320"/>
    </row>
    <row r="188" spans="1:96" s="37" customFormat="1" ht="37.5" customHeight="1" x14ac:dyDescent="0.2">
      <c r="A188" s="574" t="str">
        <f>IF(B188&lt;&gt;"",設定!$C$4,"")</f>
        <v/>
      </c>
      <c r="B188" s="215" t="str">
        <f t="shared" si="52"/>
        <v/>
      </c>
      <c r="C188" s="374">
        <f t="shared" si="53"/>
        <v>176</v>
      </c>
      <c r="D188" s="356"/>
      <c r="E188" s="356"/>
      <c r="F188" s="357"/>
      <c r="G188" s="358"/>
      <c r="H188" s="359"/>
      <c r="I188" s="360"/>
      <c r="J188" s="361" t="str">
        <f>IFERROR(IF(I188="","",VLOOKUP(I188,国・地域!A:C,2,FALSE)),"正しい番号を入力してください")</f>
        <v/>
      </c>
      <c r="K188" s="362" t="str">
        <f>IFERROR(IF(I188="","",VLOOKUP(I188,国・地域!A:C,3,FALSE)),"正しい番号を入力してください")</f>
        <v/>
      </c>
      <c r="L188" s="326"/>
      <c r="M188" s="363"/>
      <c r="N188" s="364"/>
      <c r="O188" s="364"/>
      <c r="P188" s="364"/>
      <c r="Q188" s="364"/>
      <c r="R188" s="364"/>
      <c r="S188" s="364"/>
      <c r="T188" s="364"/>
      <c r="U188" s="365"/>
      <c r="V188" s="366"/>
      <c r="W188" s="1063"/>
      <c r="X188" s="1064"/>
      <c r="Y188" s="1075"/>
      <c r="Z188" s="1076"/>
      <c r="AA188" s="1077"/>
      <c r="AB188" s="1078"/>
      <c r="AC188" s="1077"/>
      <c r="AD188" s="1076"/>
      <c r="AE188" s="1079"/>
      <c r="AF188" s="1078"/>
      <c r="AG188" s="1077"/>
      <c r="AH188" s="1076"/>
      <c r="AI188" s="1079"/>
      <c r="AJ188" s="1078"/>
      <c r="AK188" s="1077"/>
      <c r="AL188" s="1076"/>
      <c r="AM188" s="356"/>
      <c r="AN188" s="358"/>
      <c r="AO188" s="326"/>
      <c r="AP188" s="356"/>
      <c r="AQ188" s="358"/>
      <c r="AR188" s="367"/>
      <c r="AS188" s="368"/>
      <c r="AT188" s="356"/>
      <c r="AU188" s="358"/>
      <c r="AV188" s="367"/>
      <c r="AW188" s="369"/>
      <c r="AX188" s="94" t="str">
        <f t="shared" si="75"/>
        <v/>
      </c>
      <c r="AY188" s="94" t="str">
        <f t="shared" si="54"/>
        <v/>
      </c>
      <c r="AZ188" s="433"/>
      <c r="BA188" s="414">
        <f t="shared" si="55"/>
        <v>0</v>
      </c>
      <c r="BB188" s="414">
        <f t="shared" si="56"/>
        <v>0</v>
      </c>
      <c r="BC188" s="414">
        <f t="shared" si="57"/>
        <v>0</v>
      </c>
      <c r="BD188" s="414">
        <f t="shared" si="58"/>
        <v>0</v>
      </c>
      <c r="BE188" s="414">
        <f t="shared" si="59"/>
        <v>0</v>
      </c>
      <c r="BF188" s="414">
        <f t="shared" si="60"/>
        <v>0</v>
      </c>
      <c r="BG188" s="414">
        <f t="shared" si="61"/>
        <v>0</v>
      </c>
      <c r="BH188" s="414">
        <f t="shared" si="62"/>
        <v>0</v>
      </c>
      <c r="BI188" s="414">
        <f t="shared" si="63"/>
        <v>0</v>
      </c>
      <c r="BJ188" s="414">
        <f t="shared" si="64"/>
        <v>0</v>
      </c>
      <c r="BK188" s="414">
        <f t="shared" si="65"/>
        <v>0</v>
      </c>
      <c r="BL188" s="414">
        <f t="shared" si="66"/>
        <v>0</v>
      </c>
      <c r="BM188" s="414">
        <f t="shared" si="67"/>
        <v>0</v>
      </c>
      <c r="BN188" s="414"/>
      <c r="BO188" s="414">
        <f t="shared" si="68"/>
        <v>0</v>
      </c>
      <c r="BP188" s="414">
        <f t="shared" si="69"/>
        <v>0</v>
      </c>
      <c r="BQ188" s="414">
        <f t="shared" si="70"/>
        <v>0</v>
      </c>
      <c r="BR188" s="414">
        <f t="shared" si="71"/>
        <v>0</v>
      </c>
      <c r="BS188" s="414">
        <f t="shared" si="72"/>
        <v>0</v>
      </c>
      <c r="BT188" s="414">
        <f t="shared" si="73"/>
        <v>0</v>
      </c>
      <c r="BU188" s="414">
        <f t="shared" si="74"/>
        <v>0</v>
      </c>
      <c r="BV188" s="721"/>
      <c r="BW188" s="72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32"/>
      <c r="CL188" s="432"/>
      <c r="CM188" s="432"/>
      <c r="CN188" s="432"/>
      <c r="CO188" s="432"/>
      <c r="CP188" s="432"/>
      <c r="CQ188" s="320"/>
      <c r="CR188" s="320"/>
    </row>
    <row r="189" spans="1:96" s="37" customFormat="1" ht="37.5" customHeight="1" x14ac:dyDescent="0.2">
      <c r="A189" s="575" t="str">
        <f>IF(B189&lt;&gt;"",設定!$C$4,"")</f>
        <v/>
      </c>
      <c r="B189" s="567" t="str">
        <f t="shared" si="52"/>
        <v/>
      </c>
      <c r="C189" s="322">
        <f t="shared" si="53"/>
        <v>177</v>
      </c>
      <c r="D189" s="328"/>
      <c r="E189" s="328"/>
      <c r="F189" s="329"/>
      <c r="G189" s="330"/>
      <c r="H189" s="331"/>
      <c r="I189" s="332"/>
      <c r="J189" s="333" t="str">
        <f>IFERROR(IF(I189="","",VLOOKUP(I189,国・地域!A:C,2,FALSE)),"正しい番号を入力してください")</f>
        <v/>
      </c>
      <c r="K189" s="334" t="str">
        <f>IFERROR(IF(I189="","",VLOOKUP(I189,国・地域!A:C,3,FALSE)),"正しい番号を入力してください")</f>
        <v/>
      </c>
      <c r="L189" s="327"/>
      <c r="M189" s="335"/>
      <c r="N189" s="336"/>
      <c r="O189" s="336"/>
      <c r="P189" s="336"/>
      <c r="Q189" s="336"/>
      <c r="R189" s="336"/>
      <c r="S189" s="336"/>
      <c r="T189" s="336"/>
      <c r="U189" s="337"/>
      <c r="V189" s="338"/>
      <c r="W189" s="1059"/>
      <c r="X189" s="1060"/>
      <c r="Y189" s="1065"/>
      <c r="Z189" s="1066"/>
      <c r="AA189" s="1067"/>
      <c r="AB189" s="1068"/>
      <c r="AC189" s="1067"/>
      <c r="AD189" s="1066"/>
      <c r="AE189" s="1069"/>
      <c r="AF189" s="1068"/>
      <c r="AG189" s="1067"/>
      <c r="AH189" s="1066"/>
      <c r="AI189" s="1069"/>
      <c r="AJ189" s="1068"/>
      <c r="AK189" s="1067"/>
      <c r="AL189" s="1066"/>
      <c r="AM189" s="328"/>
      <c r="AN189" s="330"/>
      <c r="AO189" s="327"/>
      <c r="AP189" s="328"/>
      <c r="AQ189" s="330"/>
      <c r="AR189" s="339"/>
      <c r="AS189" s="340"/>
      <c r="AT189" s="328"/>
      <c r="AU189" s="330"/>
      <c r="AV189" s="339"/>
      <c r="AW189" s="341"/>
      <c r="AX189" s="94" t="str">
        <f t="shared" si="75"/>
        <v/>
      </c>
      <c r="AY189" s="94" t="str">
        <f t="shared" si="54"/>
        <v/>
      </c>
      <c r="AZ189" s="433"/>
      <c r="BA189" s="414">
        <f t="shared" si="55"/>
        <v>0</v>
      </c>
      <c r="BB189" s="414">
        <f t="shared" si="56"/>
        <v>0</v>
      </c>
      <c r="BC189" s="414">
        <f t="shared" si="57"/>
        <v>0</v>
      </c>
      <c r="BD189" s="414">
        <f t="shared" si="58"/>
        <v>0</v>
      </c>
      <c r="BE189" s="414">
        <f t="shared" si="59"/>
        <v>0</v>
      </c>
      <c r="BF189" s="414">
        <f t="shared" si="60"/>
        <v>0</v>
      </c>
      <c r="BG189" s="414">
        <f t="shared" si="61"/>
        <v>0</v>
      </c>
      <c r="BH189" s="414">
        <f t="shared" si="62"/>
        <v>0</v>
      </c>
      <c r="BI189" s="414">
        <f t="shared" si="63"/>
        <v>0</v>
      </c>
      <c r="BJ189" s="414">
        <f t="shared" si="64"/>
        <v>0</v>
      </c>
      <c r="BK189" s="414">
        <f t="shared" si="65"/>
        <v>0</v>
      </c>
      <c r="BL189" s="414">
        <f t="shared" si="66"/>
        <v>0</v>
      </c>
      <c r="BM189" s="414">
        <f t="shared" si="67"/>
        <v>0</v>
      </c>
      <c r="BN189" s="414"/>
      <c r="BO189" s="414">
        <f t="shared" si="68"/>
        <v>0</v>
      </c>
      <c r="BP189" s="414">
        <f t="shared" si="69"/>
        <v>0</v>
      </c>
      <c r="BQ189" s="414">
        <f t="shared" si="70"/>
        <v>0</v>
      </c>
      <c r="BR189" s="414">
        <f t="shared" si="71"/>
        <v>0</v>
      </c>
      <c r="BS189" s="414">
        <f t="shared" si="72"/>
        <v>0</v>
      </c>
      <c r="BT189" s="414">
        <f t="shared" si="73"/>
        <v>0</v>
      </c>
      <c r="BU189" s="414">
        <f t="shared" si="74"/>
        <v>0</v>
      </c>
      <c r="BV189" s="721"/>
      <c r="BW189" s="72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32"/>
      <c r="CL189" s="432"/>
      <c r="CM189" s="432"/>
      <c r="CN189" s="432"/>
      <c r="CO189" s="432"/>
      <c r="CP189" s="432"/>
      <c r="CQ189" s="320"/>
      <c r="CR189" s="320"/>
    </row>
    <row r="190" spans="1:96" s="37" customFormat="1" ht="37.5" customHeight="1" x14ac:dyDescent="0.2">
      <c r="A190" s="533" t="str">
        <f>IF(B190&lt;&gt;"",設定!$C$4,"")</f>
        <v/>
      </c>
      <c r="B190" s="214" t="str">
        <f t="shared" si="52"/>
        <v/>
      </c>
      <c r="C190" s="373">
        <f t="shared" si="53"/>
        <v>178</v>
      </c>
      <c r="D190" s="342"/>
      <c r="E190" s="342"/>
      <c r="F190" s="343"/>
      <c r="G190" s="344"/>
      <c r="H190" s="345"/>
      <c r="I190" s="346"/>
      <c r="J190" s="347" t="str">
        <f>IFERROR(IF(I190="","",VLOOKUP(I190,国・地域!A:C,2,FALSE)),"正しい番号を入力してください")</f>
        <v/>
      </c>
      <c r="K190" s="348" t="str">
        <f>IFERROR(IF(I190="","",VLOOKUP(I190,国・地域!A:C,3,FALSE)),"正しい番号を入力してください")</f>
        <v/>
      </c>
      <c r="L190" s="325"/>
      <c r="M190" s="349"/>
      <c r="N190" s="350"/>
      <c r="O190" s="350"/>
      <c r="P190" s="350"/>
      <c r="Q190" s="350"/>
      <c r="R190" s="350"/>
      <c r="S190" s="350"/>
      <c r="T190" s="350"/>
      <c r="U190" s="351"/>
      <c r="V190" s="352"/>
      <c r="W190" s="1061"/>
      <c r="X190" s="1062"/>
      <c r="Y190" s="1070"/>
      <c r="Z190" s="1071"/>
      <c r="AA190" s="1072"/>
      <c r="AB190" s="1073"/>
      <c r="AC190" s="1072"/>
      <c r="AD190" s="1071"/>
      <c r="AE190" s="1074"/>
      <c r="AF190" s="1073"/>
      <c r="AG190" s="1072"/>
      <c r="AH190" s="1071"/>
      <c r="AI190" s="1074"/>
      <c r="AJ190" s="1073"/>
      <c r="AK190" s="1072"/>
      <c r="AL190" s="1071"/>
      <c r="AM190" s="342"/>
      <c r="AN190" s="344"/>
      <c r="AO190" s="325"/>
      <c r="AP190" s="342"/>
      <c r="AQ190" s="344"/>
      <c r="AR190" s="353"/>
      <c r="AS190" s="354"/>
      <c r="AT190" s="342"/>
      <c r="AU190" s="344"/>
      <c r="AV190" s="353"/>
      <c r="AW190" s="355"/>
      <c r="AX190" s="94" t="str">
        <f t="shared" si="75"/>
        <v/>
      </c>
      <c r="AY190" s="94" t="str">
        <f t="shared" si="54"/>
        <v/>
      </c>
      <c r="AZ190" s="433"/>
      <c r="BA190" s="414">
        <f t="shared" si="55"/>
        <v>0</v>
      </c>
      <c r="BB190" s="414">
        <f t="shared" si="56"/>
        <v>0</v>
      </c>
      <c r="BC190" s="414">
        <f t="shared" si="57"/>
        <v>0</v>
      </c>
      <c r="BD190" s="414">
        <f t="shared" si="58"/>
        <v>0</v>
      </c>
      <c r="BE190" s="414">
        <f t="shared" si="59"/>
        <v>0</v>
      </c>
      <c r="BF190" s="414">
        <f t="shared" si="60"/>
        <v>0</v>
      </c>
      <c r="BG190" s="414">
        <f t="shared" si="61"/>
        <v>0</v>
      </c>
      <c r="BH190" s="414">
        <f t="shared" si="62"/>
        <v>0</v>
      </c>
      <c r="BI190" s="414">
        <f t="shared" si="63"/>
        <v>0</v>
      </c>
      <c r="BJ190" s="414">
        <f t="shared" si="64"/>
        <v>0</v>
      </c>
      <c r="BK190" s="414">
        <f t="shared" si="65"/>
        <v>0</v>
      </c>
      <c r="BL190" s="414">
        <f t="shared" si="66"/>
        <v>0</v>
      </c>
      <c r="BM190" s="414">
        <f t="shared" si="67"/>
        <v>0</v>
      </c>
      <c r="BN190" s="414"/>
      <c r="BO190" s="414">
        <f t="shared" si="68"/>
        <v>0</v>
      </c>
      <c r="BP190" s="414">
        <f t="shared" si="69"/>
        <v>0</v>
      </c>
      <c r="BQ190" s="414">
        <f t="shared" si="70"/>
        <v>0</v>
      </c>
      <c r="BR190" s="414">
        <f t="shared" si="71"/>
        <v>0</v>
      </c>
      <c r="BS190" s="414">
        <f t="shared" si="72"/>
        <v>0</v>
      </c>
      <c r="BT190" s="414">
        <f t="shared" si="73"/>
        <v>0</v>
      </c>
      <c r="BU190" s="414">
        <f t="shared" si="74"/>
        <v>0</v>
      </c>
      <c r="BV190" s="721"/>
      <c r="BW190" s="72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32"/>
      <c r="CL190" s="432"/>
      <c r="CM190" s="432"/>
      <c r="CN190" s="432"/>
      <c r="CO190" s="432"/>
      <c r="CP190" s="432"/>
      <c r="CQ190" s="320"/>
      <c r="CR190" s="320"/>
    </row>
    <row r="191" spans="1:96" s="37" customFormat="1" ht="37.5" customHeight="1" x14ac:dyDescent="0.2">
      <c r="A191" s="533" t="str">
        <f>IF(B191&lt;&gt;"",設定!$C$4,"")</f>
        <v/>
      </c>
      <c r="B191" s="214" t="str">
        <f t="shared" si="52"/>
        <v/>
      </c>
      <c r="C191" s="373">
        <f t="shared" si="53"/>
        <v>179</v>
      </c>
      <c r="D191" s="342"/>
      <c r="E191" s="342"/>
      <c r="F191" s="343"/>
      <c r="G191" s="344"/>
      <c r="H191" s="345"/>
      <c r="I191" s="346"/>
      <c r="J191" s="347" t="str">
        <f>IFERROR(IF(I191="","",VLOOKUP(I191,国・地域!A:C,2,FALSE)),"正しい番号を入力してください")</f>
        <v/>
      </c>
      <c r="K191" s="348" t="str">
        <f>IFERROR(IF(I191="","",VLOOKUP(I191,国・地域!A:C,3,FALSE)),"正しい番号を入力してください")</f>
        <v/>
      </c>
      <c r="L191" s="325"/>
      <c r="M191" s="349"/>
      <c r="N191" s="350"/>
      <c r="O191" s="350"/>
      <c r="P191" s="350"/>
      <c r="Q191" s="350"/>
      <c r="R191" s="350"/>
      <c r="S191" s="350"/>
      <c r="T191" s="350"/>
      <c r="U191" s="351"/>
      <c r="V191" s="352"/>
      <c r="W191" s="1061"/>
      <c r="X191" s="1062"/>
      <c r="Y191" s="1070"/>
      <c r="Z191" s="1071"/>
      <c r="AA191" s="1072"/>
      <c r="AB191" s="1073"/>
      <c r="AC191" s="1072"/>
      <c r="AD191" s="1071"/>
      <c r="AE191" s="1074"/>
      <c r="AF191" s="1073"/>
      <c r="AG191" s="1072"/>
      <c r="AH191" s="1071"/>
      <c r="AI191" s="1074"/>
      <c r="AJ191" s="1073"/>
      <c r="AK191" s="1072"/>
      <c r="AL191" s="1071"/>
      <c r="AM191" s="342"/>
      <c r="AN191" s="344"/>
      <c r="AO191" s="325"/>
      <c r="AP191" s="342"/>
      <c r="AQ191" s="344"/>
      <c r="AR191" s="353"/>
      <c r="AS191" s="354"/>
      <c r="AT191" s="342"/>
      <c r="AU191" s="344"/>
      <c r="AV191" s="353"/>
      <c r="AW191" s="355"/>
      <c r="AX191" s="94" t="str">
        <f t="shared" si="75"/>
        <v/>
      </c>
      <c r="AY191" s="94" t="str">
        <f t="shared" si="54"/>
        <v/>
      </c>
      <c r="AZ191" s="433"/>
      <c r="BA191" s="414">
        <f t="shared" si="55"/>
        <v>0</v>
      </c>
      <c r="BB191" s="414">
        <f t="shared" si="56"/>
        <v>0</v>
      </c>
      <c r="BC191" s="414">
        <f t="shared" si="57"/>
        <v>0</v>
      </c>
      <c r="BD191" s="414">
        <f t="shared" si="58"/>
        <v>0</v>
      </c>
      <c r="BE191" s="414">
        <f t="shared" si="59"/>
        <v>0</v>
      </c>
      <c r="BF191" s="414">
        <f t="shared" si="60"/>
        <v>0</v>
      </c>
      <c r="BG191" s="414">
        <f t="shared" si="61"/>
        <v>0</v>
      </c>
      <c r="BH191" s="414">
        <f t="shared" si="62"/>
        <v>0</v>
      </c>
      <c r="BI191" s="414">
        <f t="shared" si="63"/>
        <v>0</v>
      </c>
      <c r="BJ191" s="414">
        <f t="shared" si="64"/>
        <v>0</v>
      </c>
      <c r="BK191" s="414">
        <f t="shared" si="65"/>
        <v>0</v>
      </c>
      <c r="BL191" s="414">
        <f t="shared" si="66"/>
        <v>0</v>
      </c>
      <c r="BM191" s="414">
        <f t="shared" si="67"/>
        <v>0</v>
      </c>
      <c r="BN191" s="414"/>
      <c r="BO191" s="414">
        <f t="shared" si="68"/>
        <v>0</v>
      </c>
      <c r="BP191" s="414">
        <f t="shared" si="69"/>
        <v>0</v>
      </c>
      <c r="BQ191" s="414">
        <f t="shared" si="70"/>
        <v>0</v>
      </c>
      <c r="BR191" s="414">
        <f t="shared" si="71"/>
        <v>0</v>
      </c>
      <c r="BS191" s="414">
        <f t="shared" si="72"/>
        <v>0</v>
      </c>
      <c r="BT191" s="414">
        <f t="shared" si="73"/>
        <v>0</v>
      </c>
      <c r="BU191" s="414">
        <f t="shared" si="74"/>
        <v>0</v>
      </c>
      <c r="BV191" s="721"/>
      <c r="BW191" s="72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32"/>
      <c r="CL191" s="432"/>
      <c r="CM191" s="432"/>
      <c r="CN191" s="432"/>
      <c r="CO191" s="432"/>
      <c r="CP191" s="432"/>
      <c r="CQ191" s="320"/>
      <c r="CR191" s="320"/>
    </row>
    <row r="192" spans="1:96" s="37" customFormat="1" ht="37.5" customHeight="1" x14ac:dyDescent="0.2">
      <c r="A192" s="533" t="str">
        <f>IF(B192&lt;&gt;"",設定!$C$4,"")</f>
        <v/>
      </c>
      <c r="B192" s="214" t="str">
        <f t="shared" si="52"/>
        <v/>
      </c>
      <c r="C192" s="373">
        <f t="shared" si="53"/>
        <v>180</v>
      </c>
      <c r="D192" s="342"/>
      <c r="E192" s="342"/>
      <c r="F192" s="343"/>
      <c r="G192" s="344"/>
      <c r="H192" s="345"/>
      <c r="I192" s="346"/>
      <c r="J192" s="347" t="str">
        <f>IFERROR(IF(I192="","",VLOOKUP(I192,国・地域!A:C,2,FALSE)),"正しい番号を入力してください")</f>
        <v/>
      </c>
      <c r="K192" s="348" t="str">
        <f>IFERROR(IF(I192="","",VLOOKUP(I192,国・地域!A:C,3,FALSE)),"正しい番号を入力してください")</f>
        <v/>
      </c>
      <c r="L192" s="325"/>
      <c r="M192" s="349"/>
      <c r="N192" s="350"/>
      <c r="O192" s="350"/>
      <c r="P192" s="350"/>
      <c r="Q192" s="350"/>
      <c r="R192" s="350"/>
      <c r="S192" s="350"/>
      <c r="T192" s="350"/>
      <c r="U192" s="351"/>
      <c r="V192" s="352"/>
      <c r="W192" s="1061"/>
      <c r="X192" s="1062"/>
      <c r="Y192" s="1070"/>
      <c r="Z192" s="1071"/>
      <c r="AA192" s="1072"/>
      <c r="AB192" s="1073"/>
      <c r="AC192" s="1072"/>
      <c r="AD192" s="1071"/>
      <c r="AE192" s="1074"/>
      <c r="AF192" s="1073"/>
      <c r="AG192" s="1072"/>
      <c r="AH192" s="1071"/>
      <c r="AI192" s="1074"/>
      <c r="AJ192" s="1073"/>
      <c r="AK192" s="1072"/>
      <c r="AL192" s="1071"/>
      <c r="AM192" s="342"/>
      <c r="AN192" s="344"/>
      <c r="AO192" s="325"/>
      <c r="AP192" s="342"/>
      <c r="AQ192" s="344"/>
      <c r="AR192" s="353"/>
      <c r="AS192" s="354"/>
      <c r="AT192" s="342"/>
      <c r="AU192" s="344"/>
      <c r="AV192" s="353"/>
      <c r="AW192" s="355"/>
      <c r="AX192" s="94" t="str">
        <f t="shared" si="75"/>
        <v/>
      </c>
      <c r="AY192" s="94" t="str">
        <f t="shared" si="54"/>
        <v/>
      </c>
      <c r="AZ192" s="433"/>
      <c r="BA192" s="414">
        <f t="shared" si="55"/>
        <v>0</v>
      </c>
      <c r="BB192" s="414">
        <f t="shared" si="56"/>
        <v>0</v>
      </c>
      <c r="BC192" s="414">
        <f t="shared" si="57"/>
        <v>0</v>
      </c>
      <c r="BD192" s="414">
        <f t="shared" si="58"/>
        <v>0</v>
      </c>
      <c r="BE192" s="414">
        <f t="shared" si="59"/>
        <v>0</v>
      </c>
      <c r="BF192" s="414">
        <f t="shared" si="60"/>
        <v>0</v>
      </c>
      <c r="BG192" s="414">
        <f t="shared" si="61"/>
        <v>0</v>
      </c>
      <c r="BH192" s="414">
        <f t="shared" si="62"/>
        <v>0</v>
      </c>
      <c r="BI192" s="414">
        <f t="shared" si="63"/>
        <v>0</v>
      </c>
      <c r="BJ192" s="414">
        <f t="shared" si="64"/>
        <v>0</v>
      </c>
      <c r="BK192" s="414">
        <f t="shared" si="65"/>
        <v>0</v>
      </c>
      <c r="BL192" s="414">
        <f t="shared" si="66"/>
        <v>0</v>
      </c>
      <c r="BM192" s="414">
        <f t="shared" si="67"/>
        <v>0</v>
      </c>
      <c r="BN192" s="414"/>
      <c r="BO192" s="414">
        <f t="shared" si="68"/>
        <v>0</v>
      </c>
      <c r="BP192" s="414">
        <f t="shared" si="69"/>
        <v>0</v>
      </c>
      <c r="BQ192" s="414">
        <f t="shared" si="70"/>
        <v>0</v>
      </c>
      <c r="BR192" s="414">
        <f t="shared" si="71"/>
        <v>0</v>
      </c>
      <c r="BS192" s="414">
        <f t="shared" si="72"/>
        <v>0</v>
      </c>
      <c r="BT192" s="414">
        <f t="shared" si="73"/>
        <v>0</v>
      </c>
      <c r="BU192" s="414">
        <f t="shared" si="74"/>
        <v>0</v>
      </c>
      <c r="BV192" s="721"/>
      <c r="BW192" s="72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32"/>
      <c r="CL192" s="432"/>
      <c r="CM192" s="432"/>
      <c r="CN192" s="432"/>
      <c r="CO192" s="432"/>
      <c r="CP192" s="432"/>
      <c r="CQ192" s="320"/>
      <c r="CR192" s="320"/>
    </row>
    <row r="193" spans="1:96" s="37" customFormat="1" ht="37.5" customHeight="1" x14ac:dyDescent="0.2">
      <c r="A193" s="574" t="str">
        <f>IF(B193&lt;&gt;"",設定!$C$4,"")</f>
        <v/>
      </c>
      <c r="B193" s="215" t="str">
        <f t="shared" si="52"/>
        <v/>
      </c>
      <c r="C193" s="374">
        <f t="shared" si="53"/>
        <v>181</v>
      </c>
      <c r="D193" s="356"/>
      <c r="E193" s="356"/>
      <c r="F193" s="357"/>
      <c r="G193" s="358"/>
      <c r="H193" s="359"/>
      <c r="I193" s="360"/>
      <c r="J193" s="361" t="str">
        <f>IFERROR(IF(I193="","",VLOOKUP(I193,国・地域!A:C,2,FALSE)),"正しい番号を入力してください")</f>
        <v/>
      </c>
      <c r="K193" s="362" t="str">
        <f>IFERROR(IF(I193="","",VLOOKUP(I193,国・地域!A:C,3,FALSE)),"正しい番号を入力してください")</f>
        <v/>
      </c>
      <c r="L193" s="326"/>
      <c r="M193" s="363"/>
      <c r="N193" s="364"/>
      <c r="O193" s="364"/>
      <c r="P193" s="364"/>
      <c r="Q193" s="364"/>
      <c r="R193" s="364"/>
      <c r="S193" s="364"/>
      <c r="T193" s="364"/>
      <c r="U193" s="365"/>
      <c r="V193" s="366"/>
      <c r="W193" s="1063"/>
      <c r="X193" s="1064"/>
      <c r="Y193" s="1075"/>
      <c r="Z193" s="1076"/>
      <c r="AA193" s="1077"/>
      <c r="AB193" s="1078"/>
      <c r="AC193" s="1077"/>
      <c r="AD193" s="1076"/>
      <c r="AE193" s="1079"/>
      <c r="AF193" s="1078"/>
      <c r="AG193" s="1077"/>
      <c r="AH193" s="1076"/>
      <c r="AI193" s="1079"/>
      <c r="AJ193" s="1078"/>
      <c r="AK193" s="1077"/>
      <c r="AL193" s="1076"/>
      <c r="AM193" s="356"/>
      <c r="AN193" s="358"/>
      <c r="AO193" s="326"/>
      <c r="AP193" s="356"/>
      <c r="AQ193" s="358"/>
      <c r="AR193" s="367"/>
      <c r="AS193" s="368"/>
      <c r="AT193" s="356"/>
      <c r="AU193" s="358"/>
      <c r="AV193" s="367"/>
      <c r="AW193" s="369"/>
      <c r="AX193" s="94" t="str">
        <f t="shared" si="75"/>
        <v/>
      </c>
      <c r="AY193" s="94" t="str">
        <f t="shared" si="54"/>
        <v/>
      </c>
      <c r="AZ193" s="433"/>
      <c r="BA193" s="414">
        <f t="shared" si="55"/>
        <v>0</v>
      </c>
      <c r="BB193" s="414">
        <f t="shared" si="56"/>
        <v>0</v>
      </c>
      <c r="BC193" s="414">
        <f t="shared" si="57"/>
        <v>0</v>
      </c>
      <c r="BD193" s="414">
        <f t="shared" si="58"/>
        <v>0</v>
      </c>
      <c r="BE193" s="414">
        <f t="shared" si="59"/>
        <v>0</v>
      </c>
      <c r="BF193" s="414">
        <f t="shared" si="60"/>
        <v>0</v>
      </c>
      <c r="BG193" s="414">
        <f t="shared" si="61"/>
        <v>0</v>
      </c>
      <c r="BH193" s="414">
        <f t="shared" si="62"/>
        <v>0</v>
      </c>
      <c r="BI193" s="414">
        <f t="shared" si="63"/>
        <v>0</v>
      </c>
      <c r="BJ193" s="414">
        <f t="shared" si="64"/>
        <v>0</v>
      </c>
      <c r="BK193" s="414">
        <f t="shared" si="65"/>
        <v>0</v>
      </c>
      <c r="BL193" s="414">
        <f t="shared" si="66"/>
        <v>0</v>
      </c>
      <c r="BM193" s="414">
        <f t="shared" si="67"/>
        <v>0</v>
      </c>
      <c r="BN193" s="414"/>
      <c r="BO193" s="414">
        <f t="shared" si="68"/>
        <v>0</v>
      </c>
      <c r="BP193" s="414">
        <f t="shared" si="69"/>
        <v>0</v>
      </c>
      <c r="BQ193" s="414">
        <f t="shared" si="70"/>
        <v>0</v>
      </c>
      <c r="BR193" s="414">
        <f t="shared" si="71"/>
        <v>0</v>
      </c>
      <c r="BS193" s="414">
        <f t="shared" si="72"/>
        <v>0</v>
      </c>
      <c r="BT193" s="414">
        <f t="shared" si="73"/>
        <v>0</v>
      </c>
      <c r="BU193" s="414">
        <f t="shared" si="74"/>
        <v>0</v>
      </c>
      <c r="BV193" s="721"/>
      <c r="BW193" s="72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32"/>
      <c r="CL193" s="432"/>
      <c r="CM193" s="432"/>
      <c r="CN193" s="432"/>
      <c r="CO193" s="432"/>
      <c r="CP193" s="432"/>
      <c r="CQ193" s="320"/>
      <c r="CR193" s="320"/>
    </row>
    <row r="194" spans="1:96" s="37" customFormat="1" ht="37.5" customHeight="1" x14ac:dyDescent="0.2">
      <c r="A194" s="575" t="str">
        <f>IF(B194&lt;&gt;"",設定!$C$4,"")</f>
        <v/>
      </c>
      <c r="B194" s="567" t="str">
        <f t="shared" si="52"/>
        <v/>
      </c>
      <c r="C194" s="322">
        <f t="shared" si="53"/>
        <v>182</v>
      </c>
      <c r="D194" s="328"/>
      <c r="E194" s="328"/>
      <c r="F194" s="329"/>
      <c r="G194" s="330"/>
      <c r="H194" s="331"/>
      <c r="I194" s="332"/>
      <c r="J194" s="333" t="str">
        <f>IFERROR(IF(I194="","",VLOOKUP(I194,国・地域!A:C,2,FALSE)),"正しい番号を入力してください")</f>
        <v/>
      </c>
      <c r="K194" s="334" t="str">
        <f>IFERROR(IF(I194="","",VLOOKUP(I194,国・地域!A:C,3,FALSE)),"正しい番号を入力してください")</f>
        <v/>
      </c>
      <c r="L194" s="327"/>
      <c r="M194" s="335"/>
      <c r="N194" s="336"/>
      <c r="O194" s="336"/>
      <c r="P194" s="336"/>
      <c r="Q194" s="336"/>
      <c r="R194" s="336"/>
      <c r="S194" s="336"/>
      <c r="T194" s="336"/>
      <c r="U194" s="337"/>
      <c r="V194" s="338"/>
      <c r="W194" s="1059"/>
      <c r="X194" s="1060"/>
      <c r="Y194" s="1065"/>
      <c r="Z194" s="1066"/>
      <c r="AA194" s="1067"/>
      <c r="AB194" s="1068"/>
      <c r="AC194" s="1067"/>
      <c r="AD194" s="1066"/>
      <c r="AE194" s="1069"/>
      <c r="AF194" s="1068"/>
      <c r="AG194" s="1067"/>
      <c r="AH194" s="1066"/>
      <c r="AI194" s="1069"/>
      <c r="AJ194" s="1068"/>
      <c r="AK194" s="1067"/>
      <c r="AL194" s="1066"/>
      <c r="AM194" s="328"/>
      <c r="AN194" s="330"/>
      <c r="AO194" s="327"/>
      <c r="AP194" s="328"/>
      <c r="AQ194" s="330"/>
      <c r="AR194" s="339"/>
      <c r="AS194" s="340"/>
      <c r="AT194" s="328"/>
      <c r="AU194" s="330"/>
      <c r="AV194" s="339"/>
      <c r="AW194" s="341"/>
      <c r="AX194" s="94" t="str">
        <f t="shared" si="75"/>
        <v/>
      </c>
      <c r="AY194" s="94" t="str">
        <f t="shared" si="54"/>
        <v/>
      </c>
      <c r="AZ194" s="433"/>
      <c r="BA194" s="414">
        <f t="shared" si="55"/>
        <v>0</v>
      </c>
      <c r="BB194" s="414">
        <f t="shared" si="56"/>
        <v>0</v>
      </c>
      <c r="BC194" s="414">
        <f t="shared" si="57"/>
        <v>0</v>
      </c>
      <c r="BD194" s="414">
        <f t="shared" si="58"/>
        <v>0</v>
      </c>
      <c r="BE194" s="414">
        <f t="shared" si="59"/>
        <v>0</v>
      </c>
      <c r="BF194" s="414">
        <f t="shared" si="60"/>
        <v>0</v>
      </c>
      <c r="BG194" s="414">
        <f t="shared" si="61"/>
        <v>0</v>
      </c>
      <c r="BH194" s="414">
        <f t="shared" si="62"/>
        <v>0</v>
      </c>
      <c r="BI194" s="414">
        <f t="shared" si="63"/>
        <v>0</v>
      </c>
      <c r="BJ194" s="414">
        <f t="shared" si="64"/>
        <v>0</v>
      </c>
      <c r="BK194" s="414">
        <f t="shared" si="65"/>
        <v>0</v>
      </c>
      <c r="BL194" s="414">
        <f t="shared" si="66"/>
        <v>0</v>
      </c>
      <c r="BM194" s="414">
        <f t="shared" si="67"/>
        <v>0</v>
      </c>
      <c r="BN194" s="414"/>
      <c r="BO194" s="414">
        <f t="shared" si="68"/>
        <v>0</v>
      </c>
      <c r="BP194" s="414">
        <f t="shared" si="69"/>
        <v>0</v>
      </c>
      <c r="BQ194" s="414">
        <f t="shared" si="70"/>
        <v>0</v>
      </c>
      <c r="BR194" s="414">
        <f t="shared" si="71"/>
        <v>0</v>
      </c>
      <c r="BS194" s="414">
        <f t="shared" si="72"/>
        <v>0</v>
      </c>
      <c r="BT194" s="414">
        <f t="shared" si="73"/>
        <v>0</v>
      </c>
      <c r="BU194" s="414">
        <f t="shared" si="74"/>
        <v>0</v>
      </c>
      <c r="BV194" s="721"/>
      <c r="BW194" s="72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32"/>
      <c r="CL194" s="432"/>
      <c r="CM194" s="432"/>
      <c r="CN194" s="432"/>
      <c r="CO194" s="432"/>
      <c r="CP194" s="432"/>
      <c r="CQ194" s="320"/>
      <c r="CR194" s="320"/>
    </row>
    <row r="195" spans="1:96" s="37" customFormat="1" ht="37.5" customHeight="1" x14ac:dyDescent="0.2">
      <c r="A195" s="533" t="str">
        <f>IF(B195&lt;&gt;"",設定!$C$4,"")</f>
        <v/>
      </c>
      <c r="B195" s="214" t="str">
        <f t="shared" si="52"/>
        <v/>
      </c>
      <c r="C195" s="373">
        <f t="shared" si="53"/>
        <v>183</v>
      </c>
      <c r="D195" s="342"/>
      <c r="E195" s="342"/>
      <c r="F195" s="343"/>
      <c r="G195" s="344"/>
      <c r="H195" s="345"/>
      <c r="I195" s="346"/>
      <c r="J195" s="347" t="str">
        <f>IFERROR(IF(I195="","",VLOOKUP(I195,国・地域!A:C,2,FALSE)),"正しい番号を入力してください")</f>
        <v/>
      </c>
      <c r="K195" s="348" t="str">
        <f>IFERROR(IF(I195="","",VLOOKUP(I195,国・地域!A:C,3,FALSE)),"正しい番号を入力してください")</f>
        <v/>
      </c>
      <c r="L195" s="325"/>
      <c r="M195" s="349"/>
      <c r="N195" s="350"/>
      <c r="O195" s="350"/>
      <c r="P195" s="350"/>
      <c r="Q195" s="350"/>
      <c r="R195" s="350"/>
      <c r="S195" s="350"/>
      <c r="T195" s="350"/>
      <c r="U195" s="351"/>
      <c r="V195" s="352"/>
      <c r="W195" s="1061"/>
      <c r="X195" s="1062"/>
      <c r="Y195" s="1070"/>
      <c r="Z195" s="1071"/>
      <c r="AA195" s="1072"/>
      <c r="AB195" s="1073"/>
      <c r="AC195" s="1072"/>
      <c r="AD195" s="1071"/>
      <c r="AE195" s="1074"/>
      <c r="AF195" s="1073"/>
      <c r="AG195" s="1072"/>
      <c r="AH195" s="1071"/>
      <c r="AI195" s="1074"/>
      <c r="AJ195" s="1073"/>
      <c r="AK195" s="1072"/>
      <c r="AL195" s="1071"/>
      <c r="AM195" s="342"/>
      <c r="AN195" s="344"/>
      <c r="AO195" s="325"/>
      <c r="AP195" s="342"/>
      <c r="AQ195" s="344"/>
      <c r="AR195" s="353"/>
      <c r="AS195" s="354"/>
      <c r="AT195" s="342"/>
      <c r="AU195" s="344"/>
      <c r="AV195" s="353"/>
      <c r="AW195" s="355"/>
      <c r="AX195" s="94" t="str">
        <f t="shared" si="75"/>
        <v/>
      </c>
      <c r="AY195" s="94" t="str">
        <f t="shared" si="54"/>
        <v/>
      </c>
      <c r="AZ195" s="433"/>
      <c r="BA195" s="414">
        <f t="shared" si="55"/>
        <v>0</v>
      </c>
      <c r="BB195" s="414">
        <f t="shared" si="56"/>
        <v>0</v>
      </c>
      <c r="BC195" s="414">
        <f t="shared" si="57"/>
        <v>0</v>
      </c>
      <c r="BD195" s="414">
        <f t="shared" si="58"/>
        <v>0</v>
      </c>
      <c r="BE195" s="414">
        <f t="shared" si="59"/>
        <v>0</v>
      </c>
      <c r="BF195" s="414">
        <f t="shared" si="60"/>
        <v>0</v>
      </c>
      <c r="BG195" s="414">
        <f t="shared" si="61"/>
        <v>0</v>
      </c>
      <c r="BH195" s="414">
        <f t="shared" si="62"/>
        <v>0</v>
      </c>
      <c r="BI195" s="414">
        <f t="shared" si="63"/>
        <v>0</v>
      </c>
      <c r="BJ195" s="414">
        <f t="shared" si="64"/>
        <v>0</v>
      </c>
      <c r="BK195" s="414">
        <f t="shared" si="65"/>
        <v>0</v>
      </c>
      <c r="BL195" s="414">
        <f t="shared" si="66"/>
        <v>0</v>
      </c>
      <c r="BM195" s="414">
        <f t="shared" si="67"/>
        <v>0</v>
      </c>
      <c r="BN195" s="414"/>
      <c r="BO195" s="414">
        <f t="shared" si="68"/>
        <v>0</v>
      </c>
      <c r="BP195" s="414">
        <f t="shared" si="69"/>
        <v>0</v>
      </c>
      <c r="BQ195" s="414">
        <f t="shared" si="70"/>
        <v>0</v>
      </c>
      <c r="BR195" s="414">
        <f t="shared" si="71"/>
        <v>0</v>
      </c>
      <c r="BS195" s="414">
        <f t="shared" si="72"/>
        <v>0</v>
      </c>
      <c r="BT195" s="414">
        <f t="shared" si="73"/>
        <v>0</v>
      </c>
      <c r="BU195" s="414">
        <f t="shared" si="74"/>
        <v>0</v>
      </c>
      <c r="BV195" s="721"/>
      <c r="BW195" s="72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32"/>
      <c r="CL195" s="432"/>
      <c r="CM195" s="432"/>
      <c r="CN195" s="432"/>
      <c r="CO195" s="432"/>
      <c r="CP195" s="432"/>
      <c r="CQ195" s="320"/>
      <c r="CR195" s="320"/>
    </row>
    <row r="196" spans="1:96" s="37" customFormat="1" ht="37.5" customHeight="1" x14ac:dyDescent="0.2">
      <c r="A196" s="533" t="str">
        <f>IF(B196&lt;&gt;"",設定!$C$4,"")</f>
        <v/>
      </c>
      <c r="B196" s="214" t="str">
        <f t="shared" si="52"/>
        <v/>
      </c>
      <c r="C196" s="373">
        <f t="shared" si="53"/>
        <v>184</v>
      </c>
      <c r="D196" s="342"/>
      <c r="E196" s="342"/>
      <c r="F196" s="343"/>
      <c r="G196" s="344"/>
      <c r="H196" s="345"/>
      <c r="I196" s="346"/>
      <c r="J196" s="347" t="str">
        <f>IFERROR(IF(I196="","",VLOOKUP(I196,国・地域!A:C,2,FALSE)),"正しい番号を入力してください")</f>
        <v/>
      </c>
      <c r="K196" s="348" t="str">
        <f>IFERROR(IF(I196="","",VLOOKUP(I196,国・地域!A:C,3,FALSE)),"正しい番号を入力してください")</f>
        <v/>
      </c>
      <c r="L196" s="325"/>
      <c r="M196" s="349"/>
      <c r="N196" s="350"/>
      <c r="O196" s="350"/>
      <c r="P196" s="350"/>
      <c r="Q196" s="350"/>
      <c r="R196" s="350"/>
      <c r="S196" s="350"/>
      <c r="T196" s="350"/>
      <c r="U196" s="351"/>
      <c r="V196" s="352"/>
      <c r="W196" s="1061"/>
      <c r="X196" s="1062"/>
      <c r="Y196" s="1070"/>
      <c r="Z196" s="1071"/>
      <c r="AA196" s="1072"/>
      <c r="AB196" s="1073"/>
      <c r="AC196" s="1072"/>
      <c r="AD196" s="1071"/>
      <c r="AE196" s="1074"/>
      <c r="AF196" s="1073"/>
      <c r="AG196" s="1072"/>
      <c r="AH196" s="1071"/>
      <c r="AI196" s="1074"/>
      <c r="AJ196" s="1073"/>
      <c r="AK196" s="1072"/>
      <c r="AL196" s="1071"/>
      <c r="AM196" s="342"/>
      <c r="AN196" s="344"/>
      <c r="AO196" s="325"/>
      <c r="AP196" s="342"/>
      <c r="AQ196" s="344"/>
      <c r="AR196" s="353"/>
      <c r="AS196" s="354"/>
      <c r="AT196" s="342"/>
      <c r="AU196" s="344"/>
      <c r="AV196" s="353"/>
      <c r="AW196" s="355"/>
      <c r="AX196" s="94" t="str">
        <f t="shared" si="75"/>
        <v/>
      </c>
      <c r="AY196" s="94" t="str">
        <f t="shared" si="54"/>
        <v/>
      </c>
      <c r="AZ196" s="433"/>
      <c r="BA196" s="414">
        <f t="shared" si="55"/>
        <v>0</v>
      </c>
      <c r="BB196" s="414">
        <f t="shared" si="56"/>
        <v>0</v>
      </c>
      <c r="BC196" s="414">
        <f t="shared" si="57"/>
        <v>0</v>
      </c>
      <c r="BD196" s="414">
        <f t="shared" si="58"/>
        <v>0</v>
      </c>
      <c r="BE196" s="414">
        <f t="shared" si="59"/>
        <v>0</v>
      </c>
      <c r="BF196" s="414">
        <f t="shared" si="60"/>
        <v>0</v>
      </c>
      <c r="BG196" s="414">
        <f t="shared" si="61"/>
        <v>0</v>
      </c>
      <c r="BH196" s="414">
        <f t="shared" si="62"/>
        <v>0</v>
      </c>
      <c r="BI196" s="414">
        <f t="shared" si="63"/>
        <v>0</v>
      </c>
      <c r="BJ196" s="414">
        <f t="shared" si="64"/>
        <v>0</v>
      </c>
      <c r="BK196" s="414">
        <f t="shared" si="65"/>
        <v>0</v>
      </c>
      <c r="BL196" s="414">
        <f t="shared" si="66"/>
        <v>0</v>
      </c>
      <c r="BM196" s="414">
        <f t="shared" si="67"/>
        <v>0</v>
      </c>
      <c r="BN196" s="414"/>
      <c r="BO196" s="414">
        <f t="shared" si="68"/>
        <v>0</v>
      </c>
      <c r="BP196" s="414">
        <f t="shared" si="69"/>
        <v>0</v>
      </c>
      <c r="BQ196" s="414">
        <f t="shared" si="70"/>
        <v>0</v>
      </c>
      <c r="BR196" s="414">
        <f t="shared" si="71"/>
        <v>0</v>
      </c>
      <c r="BS196" s="414">
        <f t="shared" si="72"/>
        <v>0</v>
      </c>
      <c r="BT196" s="414">
        <f t="shared" si="73"/>
        <v>0</v>
      </c>
      <c r="BU196" s="414">
        <f t="shared" si="74"/>
        <v>0</v>
      </c>
      <c r="BV196" s="721"/>
      <c r="BW196" s="72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32"/>
      <c r="CL196" s="432"/>
      <c r="CM196" s="432"/>
      <c r="CN196" s="432"/>
      <c r="CO196" s="432"/>
      <c r="CP196" s="432"/>
      <c r="CQ196" s="320"/>
      <c r="CR196" s="320"/>
    </row>
    <row r="197" spans="1:96" s="37" customFormat="1" ht="37.5" customHeight="1" x14ac:dyDescent="0.2">
      <c r="A197" s="533" t="str">
        <f>IF(B197&lt;&gt;"",設定!$C$4,"")</f>
        <v/>
      </c>
      <c r="B197" s="214" t="str">
        <f t="shared" si="52"/>
        <v/>
      </c>
      <c r="C197" s="373">
        <f t="shared" si="53"/>
        <v>185</v>
      </c>
      <c r="D197" s="342"/>
      <c r="E197" s="342"/>
      <c r="F197" s="343"/>
      <c r="G197" s="344"/>
      <c r="H197" s="345"/>
      <c r="I197" s="346"/>
      <c r="J197" s="347" t="str">
        <f>IFERROR(IF(I197="","",VLOOKUP(I197,国・地域!A:C,2,FALSE)),"正しい番号を入力してください")</f>
        <v/>
      </c>
      <c r="K197" s="348" t="str">
        <f>IFERROR(IF(I197="","",VLOOKUP(I197,国・地域!A:C,3,FALSE)),"正しい番号を入力してください")</f>
        <v/>
      </c>
      <c r="L197" s="325"/>
      <c r="M197" s="349"/>
      <c r="N197" s="350"/>
      <c r="O197" s="350"/>
      <c r="P197" s="350"/>
      <c r="Q197" s="350"/>
      <c r="R197" s="350"/>
      <c r="S197" s="350"/>
      <c r="T197" s="350"/>
      <c r="U197" s="351"/>
      <c r="V197" s="352"/>
      <c r="W197" s="1061"/>
      <c r="X197" s="1062"/>
      <c r="Y197" s="1070"/>
      <c r="Z197" s="1071"/>
      <c r="AA197" s="1072"/>
      <c r="AB197" s="1073"/>
      <c r="AC197" s="1072"/>
      <c r="AD197" s="1071"/>
      <c r="AE197" s="1074"/>
      <c r="AF197" s="1073"/>
      <c r="AG197" s="1072"/>
      <c r="AH197" s="1071"/>
      <c r="AI197" s="1074"/>
      <c r="AJ197" s="1073"/>
      <c r="AK197" s="1072"/>
      <c r="AL197" s="1071"/>
      <c r="AM197" s="342"/>
      <c r="AN197" s="344"/>
      <c r="AO197" s="325"/>
      <c r="AP197" s="342"/>
      <c r="AQ197" s="344"/>
      <c r="AR197" s="353"/>
      <c r="AS197" s="354"/>
      <c r="AT197" s="342"/>
      <c r="AU197" s="344"/>
      <c r="AV197" s="353"/>
      <c r="AW197" s="355"/>
      <c r="AX197" s="94" t="str">
        <f t="shared" si="75"/>
        <v/>
      </c>
      <c r="AY197" s="94" t="str">
        <f t="shared" si="54"/>
        <v/>
      </c>
      <c r="AZ197" s="433"/>
      <c r="BA197" s="414">
        <f t="shared" si="55"/>
        <v>0</v>
      </c>
      <c r="BB197" s="414">
        <f t="shared" si="56"/>
        <v>0</v>
      </c>
      <c r="BC197" s="414">
        <f t="shared" si="57"/>
        <v>0</v>
      </c>
      <c r="BD197" s="414">
        <f t="shared" si="58"/>
        <v>0</v>
      </c>
      <c r="BE197" s="414">
        <f t="shared" si="59"/>
        <v>0</v>
      </c>
      <c r="BF197" s="414">
        <f t="shared" si="60"/>
        <v>0</v>
      </c>
      <c r="BG197" s="414">
        <f t="shared" si="61"/>
        <v>0</v>
      </c>
      <c r="BH197" s="414">
        <f t="shared" si="62"/>
        <v>0</v>
      </c>
      <c r="BI197" s="414">
        <f t="shared" si="63"/>
        <v>0</v>
      </c>
      <c r="BJ197" s="414">
        <f t="shared" si="64"/>
        <v>0</v>
      </c>
      <c r="BK197" s="414">
        <f t="shared" si="65"/>
        <v>0</v>
      </c>
      <c r="BL197" s="414">
        <f t="shared" si="66"/>
        <v>0</v>
      </c>
      <c r="BM197" s="414">
        <f t="shared" si="67"/>
        <v>0</v>
      </c>
      <c r="BN197" s="414"/>
      <c r="BO197" s="414">
        <f t="shared" si="68"/>
        <v>0</v>
      </c>
      <c r="BP197" s="414">
        <f t="shared" si="69"/>
        <v>0</v>
      </c>
      <c r="BQ197" s="414">
        <f t="shared" si="70"/>
        <v>0</v>
      </c>
      <c r="BR197" s="414">
        <f t="shared" si="71"/>
        <v>0</v>
      </c>
      <c r="BS197" s="414">
        <f t="shared" si="72"/>
        <v>0</v>
      </c>
      <c r="BT197" s="414">
        <f t="shared" si="73"/>
        <v>0</v>
      </c>
      <c r="BU197" s="414">
        <f t="shared" si="74"/>
        <v>0</v>
      </c>
      <c r="BV197" s="721"/>
      <c r="BW197" s="72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32"/>
      <c r="CL197" s="432"/>
      <c r="CM197" s="432"/>
      <c r="CN197" s="432"/>
      <c r="CO197" s="432"/>
      <c r="CP197" s="432"/>
      <c r="CQ197" s="320"/>
      <c r="CR197" s="320"/>
    </row>
    <row r="198" spans="1:96" s="37" customFormat="1" ht="37.5" customHeight="1" x14ac:dyDescent="0.2">
      <c r="A198" s="574" t="str">
        <f>IF(B198&lt;&gt;"",設定!$C$4,"")</f>
        <v/>
      </c>
      <c r="B198" s="215" t="str">
        <f t="shared" si="52"/>
        <v/>
      </c>
      <c r="C198" s="374">
        <f t="shared" si="53"/>
        <v>186</v>
      </c>
      <c r="D198" s="356"/>
      <c r="E198" s="356"/>
      <c r="F198" s="357"/>
      <c r="G198" s="358"/>
      <c r="H198" s="359"/>
      <c r="I198" s="360"/>
      <c r="J198" s="361" t="str">
        <f>IFERROR(IF(I198="","",VLOOKUP(I198,国・地域!A:C,2,FALSE)),"正しい番号を入力してください")</f>
        <v/>
      </c>
      <c r="K198" s="362" t="str">
        <f>IFERROR(IF(I198="","",VLOOKUP(I198,国・地域!A:C,3,FALSE)),"正しい番号を入力してください")</f>
        <v/>
      </c>
      <c r="L198" s="326"/>
      <c r="M198" s="363"/>
      <c r="N198" s="364"/>
      <c r="O198" s="364"/>
      <c r="P198" s="364"/>
      <c r="Q198" s="364"/>
      <c r="R198" s="364"/>
      <c r="S198" s="364"/>
      <c r="T198" s="364"/>
      <c r="U198" s="365"/>
      <c r="V198" s="366"/>
      <c r="W198" s="1063"/>
      <c r="X198" s="1064"/>
      <c r="Y198" s="1075"/>
      <c r="Z198" s="1076"/>
      <c r="AA198" s="1077"/>
      <c r="AB198" s="1078"/>
      <c r="AC198" s="1077"/>
      <c r="AD198" s="1076"/>
      <c r="AE198" s="1079"/>
      <c r="AF198" s="1078"/>
      <c r="AG198" s="1077"/>
      <c r="AH198" s="1076"/>
      <c r="AI198" s="1079"/>
      <c r="AJ198" s="1078"/>
      <c r="AK198" s="1077"/>
      <c r="AL198" s="1076"/>
      <c r="AM198" s="356"/>
      <c r="AN198" s="358"/>
      <c r="AO198" s="326"/>
      <c r="AP198" s="356"/>
      <c r="AQ198" s="358"/>
      <c r="AR198" s="367"/>
      <c r="AS198" s="368"/>
      <c r="AT198" s="356"/>
      <c r="AU198" s="358"/>
      <c r="AV198" s="367"/>
      <c r="AW198" s="369"/>
      <c r="AX198" s="94" t="str">
        <f t="shared" si="75"/>
        <v/>
      </c>
      <c r="AY198" s="94" t="str">
        <f t="shared" si="54"/>
        <v/>
      </c>
      <c r="AZ198" s="433"/>
      <c r="BA198" s="414">
        <f t="shared" si="55"/>
        <v>0</v>
      </c>
      <c r="BB198" s="414">
        <f t="shared" si="56"/>
        <v>0</v>
      </c>
      <c r="BC198" s="414">
        <f t="shared" si="57"/>
        <v>0</v>
      </c>
      <c r="BD198" s="414">
        <f t="shared" si="58"/>
        <v>0</v>
      </c>
      <c r="BE198" s="414">
        <f t="shared" si="59"/>
        <v>0</v>
      </c>
      <c r="BF198" s="414">
        <f t="shared" si="60"/>
        <v>0</v>
      </c>
      <c r="BG198" s="414">
        <f t="shared" si="61"/>
        <v>0</v>
      </c>
      <c r="BH198" s="414">
        <f t="shared" si="62"/>
        <v>0</v>
      </c>
      <c r="BI198" s="414">
        <f t="shared" si="63"/>
        <v>0</v>
      </c>
      <c r="BJ198" s="414">
        <f t="shared" si="64"/>
        <v>0</v>
      </c>
      <c r="BK198" s="414">
        <f t="shared" si="65"/>
        <v>0</v>
      </c>
      <c r="BL198" s="414">
        <f t="shared" si="66"/>
        <v>0</v>
      </c>
      <c r="BM198" s="414">
        <f t="shared" si="67"/>
        <v>0</v>
      </c>
      <c r="BN198" s="414"/>
      <c r="BO198" s="414">
        <f t="shared" si="68"/>
        <v>0</v>
      </c>
      <c r="BP198" s="414">
        <f t="shared" si="69"/>
        <v>0</v>
      </c>
      <c r="BQ198" s="414">
        <f t="shared" si="70"/>
        <v>0</v>
      </c>
      <c r="BR198" s="414">
        <f t="shared" si="71"/>
        <v>0</v>
      </c>
      <c r="BS198" s="414">
        <f t="shared" si="72"/>
        <v>0</v>
      </c>
      <c r="BT198" s="414">
        <f t="shared" si="73"/>
        <v>0</v>
      </c>
      <c r="BU198" s="414">
        <f t="shared" si="74"/>
        <v>0</v>
      </c>
      <c r="BV198" s="721"/>
      <c r="BW198" s="72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32"/>
      <c r="CL198" s="432"/>
      <c r="CM198" s="432"/>
      <c r="CN198" s="432"/>
      <c r="CO198" s="432"/>
      <c r="CP198" s="432"/>
      <c r="CQ198" s="320"/>
      <c r="CR198" s="320"/>
    </row>
    <row r="199" spans="1:96" s="37" customFormat="1" ht="37.5" customHeight="1" x14ac:dyDescent="0.2">
      <c r="A199" s="575" t="str">
        <f>IF(B199&lt;&gt;"",設定!$C$4,"")</f>
        <v/>
      </c>
      <c r="B199" s="567" t="str">
        <f t="shared" si="52"/>
        <v/>
      </c>
      <c r="C199" s="322">
        <f t="shared" si="53"/>
        <v>187</v>
      </c>
      <c r="D199" s="328"/>
      <c r="E199" s="328"/>
      <c r="F199" s="329"/>
      <c r="G199" s="330"/>
      <c r="H199" s="331"/>
      <c r="I199" s="332"/>
      <c r="J199" s="333" t="str">
        <f>IFERROR(IF(I199="","",VLOOKUP(I199,国・地域!A:C,2,FALSE)),"正しい番号を入力してください")</f>
        <v/>
      </c>
      <c r="K199" s="334" t="str">
        <f>IFERROR(IF(I199="","",VLOOKUP(I199,国・地域!A:C,3,FALSE)),"正しい番号を入力してください")</f>
        <v/>
      </c>
      <c r="L199" s="327"/>
      <c r="M199" s="335"/>
      <c r="N199" s="336"/>
      <c r="O199" s="336"/>
      <c r="P199" s="336"/>
      <c r="Q199" s="336"/>
      <c r="R199" s="336"/>
      <c r="S199" s="336"/>
      <c r="T199" s="336"/>
      <c r="U199" s="337"/>
      <c r="V199" s="338"/>
      <c r="W199" s="1059"/>
      <c r="X199" s="1060"/>
      <c r="Y199" s="1065"/>
      <c r="Z199" s="1066"/>
      <c r="AA199" s="1067"/>
      <c r="AB199" s="1068"/>
      <c r="AC199" s="1067"/>
      <c r="AD199" s="1066"/>
      <c r="AE199" s="1069"/>
      <c r="AF199" s="1068"/>
      <c r="AG199" s="1067"/>
      <c r="AH199" s="1066"/>
      <c r="AI199" s="1069"/>
      <c r="AJ199" s="1068"/>
      <c r="AK199" s="1067"/>
      <c r="AL199" s="1066"/>
      <c r="AM199" s="328"/>
      <c r="AN199" s="330"/>
      <c r="AO199" s="327"/>
      <c r="AP199" s="328"/>
      <c r="AQ199" s="330"/>
      <c r="AR199" s="339"/>
      <c r="AS199" s="340"/>
      <c r="AT199" s="328"/>
      <c r="AU199" s="330"/>
      <c r="AV199" s="339"/>
      <c r="AW199" s="341"/>
      <c r="AX199" s="94" t="str">
        <f t="shared" si="75"/>
        <v/>
      </c>
      <c r="AY199" s="94" t="str">
        <f t="shared" si="54"/>
        <v/>
      </c>
      <c r="AZ199" s="433"/>
      <c r="BA199" s="414">
        <f t="shared" si="55"/>
        <v>0</v>
      </c>
      <c r="BB199" s="414">
        <f t="shared" si="56"/>
        <v>0</v>
      </c>
      <c r="BC199" s="414">
        <f t="shared" si="57"/>
        <v>0</v>
      </c>
      <c r="BD199" s="414">
        <f t="shared" si="58"/>
        <v>0</v>
      </c>
      <c r="BE199" s="414">
        <f t="shared" si="59"/>
        <v>0</v>
      </c>
      <c r="BF199" s="414">
        <f t="shared" si="60"/>
        <v>0</v>
      </c>
      <c r="BG199" s="414">
        <f t="shared" si="61"/>
        <v>0</v>
      </c>
      <c r="BH199" s="414">
        <f t="shared" si="62"/>
        <v>0</v>
      </c>
      <c r="BI199" s="414">
        <f t="shared" si="63"/>
        <v>0</v>
      </c>
      <c r="BJ199" s="414">
        <f t="shared" si="64"/>
        <v>0</v>
      </c>
      <c r="BK199" s="414">
        <f t="shared" si="65"/>
        <v>0</v>
      </c>
      <c r="BL199" s="414">
        <f t="shared" si="66"/>
        <v>0</v>
      </c>
      <c r="BM199" s="414">
        <f t="shared" si="67"/>
        <v>0</v>
      </c>
      <c r="BN199" s="414"/>
      <c r="BO199" s="414">
        <f t="shared" si="68"/>
        <v>0</v>
      </c>
      <c r="BP199" s="414">
        <f t="shared" si="69"/>
        <v>0</v>
      </c>
      <c r="BQ199" s="414">
        <f t="shared" si="70"/>
        <v>0</v>
      </c>
      <c r="BR199" s="414">
        <f t="shared" si="71"/>
        <v>0</v>
      </c>
      <c r="BS199" s="414">
        <f t="shared" si="72"/>
        <v>0</v>
      </c>
      <c r="BT199" s="414">
        <f t="shared" si="73"/>
        <v>0</v>
      </c>
      <c r="BU199" s="414">
        <f t="shared" si="74"/>
        <v>0</v>
      </c>
      <c r="BV199" s="721"/>
      <c r="BW199" s="72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32"/>
      <c r="CL199" s="432"/>
      <c r="CM199" s="432"/>
      <c r="CN199" s="432"/>
      <c r="CO199" s="432"/>
      <c r="CP199" s="432"/>
      <c r="CQ199" s="320"/>
      <c r="CR199" s="320"/>
    </row>
    <row r="200" spans="1:96" s="37" customFormat="1" ht="37.5" customHeight="1" x14ac:dyDescent="0.2">
      <c r="A200" s="533" t="str">
        <f>IF(B200&lt;&gt;"",設定!$C$4,"")</f>
        <v/>
      </c>
      <c r="B200" s="214" t="str">
        <f t="shared" si="52"/>
        <v/>
      </c>
      <c r="C200" s="373">
        <f t="shared" si="53"/>
        <v>188</v>
      </c>
      <c r="D200" s="342"/>
      <c r="E200" s="342"/>
      <c r="F200" s="343"/>
      <c r="G200" s="344"/>
      <c r="H200" s="345"/>
      <c r="I200" s="346"/>
      <c r="J200" s="347" t="str">
        <f>IFERROR(IF(I200="","",VLOOKUP(I200,国・地域!A:C,2,FALSE)),"正しい番号を入力してください")</f>
        <v/>
      </c>
      <c r="K200" s="348" t="str">
        <f>IFERROR(IF(I200="","",VLOOKUP(I200,国・地域!A:C,3,FALSE)),"正しい番号を入力してください")</f>
        <v/>
      </c>
      <c r="L200" s="325"/>
      <c r="M200" s="349"/>
      <c r="N200" s="350"/>
      <c r="O200" s="350"/>
      <c r="P200" s="350"/>
      <c r="Q200" s="350"/>
      <c r="R200" s="350"/>
      <c r="S200" s="350"/>
      <c r="T200" s="350"/>
      <c r="U200" s="351"/>
      <c r="V200" s="352"/>
      <c r="W200" s="1061"/>
      <c r="X200" s="1062"/>
      <c r="Y200" s="1070"/>
      <c r="Z200" s="1071"/>
      <c r="AA200" s="1072"/>
      <c r="AB200" s="1073"/>
      <c r="AC200" s="1072"/>
      <c r="AD200" s="1071"/>
      <c r="AE200" s="1074"/>
      <c r="AF200" s="1073"/>
      <c r="AG200" s="1072"/>
      <c r="AH200" s="1071"/>
      <c r="AI200" s="1074"/>
      <c r="AJ200" s="1073"/>
      <c r="AK200" s="1072"/>
      <c r="AL200" s="1071"/>
      <c r="AM200" s="342"/>
      <c r="AN200" s="344"/>
      <c r="AO200" s="325"/>
      <c r="AP200" s="342"/>
      <c r="AQ200" s="344"/>
      <c r="AR200" s="353"/>
      <c r="AS200" s="354"/>
      <c r="AT200" s="342"/>
      <c r="AU200" s="344"/>
      <c r="AV200" s="353"/>
      <c r="AW200" s="355"/>
      <c r="AX200" s="94" t="str">
        <f t="shared" si="75"/>
        <v/>
      </c>
      <c r="AY200" s="94" t="str">
        <f t="shared" si="54"/>
        <v/>
      </c>
      <c r="AZ200" s="433"/>
      <c r="BA200" s="414">
        <f t="shared" si="55"/>
        <v>0</v>
      </c>
      <c r="BB200" s="414">
        <f t="shared" si="56"/>
        <v>0</v>
      </c>
      <c r="BC200" s="414">
        <f t="shared" si="57"/>
        <v>0</v>
      </c>
      <c r="BD200" s="414">
        <f t="shared" si="58"/>
        <v>0</v>
      </c>
      <c r="BE200" s="414">
        <f t="shared" si="59"/>
        <v>0</v>
      </c>
      <c r="BF200" s="414">
        <f t="shared" si="60"/>
        <v>0</v>
      </c>
      <c r="BG200" s="414">
        <f t="shared" si="61"/>
        <v>0</v>
      </c>
      <c r="BH200" s="414">
        <f t="shared" si="62"/>
        <v>0</v>
      </c>
      <c r="BI200" s="414">
        <f t="shared" si="63"/>
        <v>0</v>
      </c>
      <c r="BJ200" s="414">
        <f t="shared" si="64"/>
        <v>0</v>
      </c>
      <c r="BK200" s="414">
        <f t="shared" si="65"/>
        <v>0</v>
      </c>
      <c r="BL200" s="414">
        <f t="shared" si="66"/>
        <v>0</v>
      </c>
      <c r="BM200" s="414">
        <f t="shared" si="67"/>
        <v>0</v>
      </c>
      <c r="BN200" s="414"/>
      <c r="BO200" s="414">
        <f t="shared" si="68"/>
        <v>0</v>
      </c>
      <c r="BP200" s="414">
        <f t="shared" si="69"/>
        <v>0</v>
      </c>
      <c r="BQ200" s="414">
        <f t="shared" si="70"/>
        <v>0</v>
      </c>
      <c r="BR200" s="414">
        <f t="shared" si="71"/>
        <v>0</v>
      </c>
      <c r="BS200" s="414">
        <f t="shared" si="72"/>
        <v>0</v>
      </c>
      <c r="BT200" s="414">
        <f t="shared" si="73"/>
        <v>0</v>
      </c>
      <c r="BU200" s="414">
        <f t="shared" si="74"/>
        <v>0</v>
      </c>
      <c r="BV200" s="721"/>
      <c r="BW200" s="72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32"/>
      <c r="CL200" s="432"/>
      <c r="CM200" s="432"/>
      <c r="CN200" s="432"/>
      <c r="CO200" s="432"/>
      <c r="CP200" s="432"/>
      <c r="CQ200" s="320"/>
      <c r="CR200" s="320"/>
    </row>
    <row r="201" spans="1:96" s="37" customFormat="1" ht="37.5" customHeight="1" x14ac:dyDescent="0.2">
      <c r="A201" s="533" t="str">
        <f>IF(B201&lt;&gt;"",設定!$C$4,"")</f>
        <v/>
      </c>
      <c r="B201" s="214" t="str">
        <f t="shared" si="52"/>
        <v/>
      </c>
      <c r="C201" s="373">
        <f t="shared" si="53"/>
        <v>189</v>
      </c>
      <c r="D201" s="342"/>
      <c r="E201" s="342"/>
      <c r="F201" s="343"/>
      <c r="G201" s="344"/>
      <c r="H201" s="345"/>
      <c r="I201" s="346"/>
      <c r="J201" s="347" t="str">
        <f>IFERROR(IF(I201="","",VLOOKUP(I201,国・地域!A:C,2,FALSE)),"正しい番号を入力してください")</f>
        <v/>
      </c>
      <c r="K201" s="348" t="str">
        <f>IFERROR(IF(I201="","",VLOOKUP(I201,国・地域!A:C,3,FALSE)),"正しい番号を入力してください")</f>
        <v/>
      </c>
      <c r="L201" s="325"/>
      <c r="M201" s="349"/>
      <c r="N201" s="350"/>
      <c r="O201" s="350"/>
      <c r="P201" s="350"/>
      <c r="Q201" s="350"/>
      <c r="R201" s="350"/>
      <c r="S201" s="350"/>
      <c r="T201" s="350"/>
      <c r="U201" s="351"/>
      <c r="V201" s="352"/>
      <c r="W201" s="1061"/>
      <c r="X201" s="1062"/>
      <c r="Y201" s="1070"/>
      <c r="Z201" s="1071"/>
      <c r="AA201" s="1072"/>
      <c r="AB201" s="1073"/>
      <c r="AC201" s="1072"/>
      <c r="AD201" s="1071"/>
      <c r="AE201" s="1074"/>
      <c r="AF201" s="1073"/>
      <c r="AG201" s="1072"/>
      <c r="AH201" s="1071"/>
      <c r="AI201" s="1074"/>
      <c r="AJ201" s="1073"/>
      <c r="AK201" s="1072"/>
      <c r="AL201" s="1071"/>
      <c r="AM201" s="342"/>
      <c r="AN201" s="344"/>
      <c r="AO201" s="325"/>
      <c r="AP201" s="342"/>
      <c r="AQ201" s="344"/>
      <c r="AR201" s="353"/>
      <c r="AS201" s="354"/>
      <c r="AT201" s="342"/>
      <c r="AU201" s="344"/>
      <c r="AV201" s="353"/>
      <c r="AW201" s="355"/>
      <c r="AX201" s="94" t="str">
        <f t="shared" si="75"/>
        <v/>
      </c>
      <c r="AY201" s="94" t="str">
        <f t="shared" si="54"/>
        <v/>
      </c>
      <c r="AZ201" s="433"/>
      <c r="BA201" s="414">
        <f t="shared" si="55"/>
        <v>0</v>
      </c>
      <c r="BB201" s="414">
        <f t="shared" si="56"/>
        <v>0</v>
      </c>
      <c r="BC201" s="414">
        <f t="shared" si="57"/>
        <v>0</v>
      </c>
      <c r="BD201" s="414">
        <f t="shared" si="58"/>
        <v>0</v>
      </c>
      <c r="BE201" s="414">
        <f t="shared" si="59"/>
        <v>0</v>
      </c>
      <c r="BF201" s="414">
        <f t="shared" si="60"/>
        <v>0</v>
      </c>
      <c r="BG201" s="414">
        <f t="shared" si="61"/>
        <v>0</v>
      </c>
      <c r="BH201" s="414">
        <f t="shared" si="62"/>
        <v>0</v>
      </c>
      <c r="BI201" s="414">
        <f t="shared" si="63"/>
        <v>0</v>
      </c>
      <c r="BJ201" s="414">
        <f t="shared" si="64"/>
        <v>0</v>
      </c>
      <c r="BK201" s="414">
        <f t="shared" si="65"/>
        <v>0</v>
      </c>
      <c r="BL201" s="414">
        <f t="shared" si="66"/>
        <v>0</v>
      </c>
      <c r="BM201" s="414">
        <f t="shared" si="67"/>
        <v>0</v>
      </c>
      <c r="BN201" s="414"/>
      <c r="BO201" s="414">
        <f t="shared" si="68"/>
        <v>0</v>
      </c>
      <c r="BP201" s="414">
        <f t="shared" si="69"/>
        <v>0</v>
      </c>
      <c r="BQ201" s="414">
        <f t="shared" si="70"/>
        <v>0</v>
      </c>
      <c r="BR201" s="414">
        <f t="shared" si="71"/>
        <v>0</v>
      </c>
      <c r="BS201" s="414">
        <f t="shared" si="72"/>
        <v>0</v>
      </c>
      <c r="BT201" s="414">
        <f t="shared" si="73"/>
        <v>0</v>
      </c>
      <c r="BU201" s="414">
        <f t="shared" si="74"/>
        <v>0</v>
      </c>
      <c r="BV201" s="721"/>
      <c r="BW201" s="72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32"/>
      <c r="CL201" s="432"/>
      <c r="CM201" s="432"/>
      <c r="CN201" s="432"/>
      <c r="CO201" s="432"/>
      <c r="CP201" s="432"/>
      <c r="CQ201" s="320"/>
      <c r="CR201" s="320"/>
    </row>
    <row r="202" spans="1:96" s="37" customFormat="1" ht="37.5" customHeight="1" x14ac:dyDescent="0.2">
      <c r="A202" s="533" t="str">
        <f>IF(B202&lt;&gt;"",設定!$C$4,"")</f>
        <v/>
      </c>
      <c r="B202" s="214" t="str">
        <f t="shared" si="52"/>
        <v/>
      </c>
      <c r="C202" s="373">
        <f t="shared" si="53"/>
        <v>190</v>
      </c>
      <c r="D202" s="342"/>
      <c r="E202" s="342"/>
      <c r="F202" s="343"/>
      <c r="G202" s="344"/>
      <c r="H202" s="345"/>
      <c r="I202" s="346"/>
      <c r="J202" s="347" t="str">
        <f>IFERROR(IF(I202="","",VLOOKUP(I202,国・地域!A:C,2,FALSE)),"正しい番号を入力してください")</f>
        <v/>
      </c>
      <c r="K202" s="348" t="str">
        <f>IFERROR(IF(I202="","",VLOOKUP(I202,国・地域!A:C,3,FALSE)),"正しい番号を入力してください")</f>
        <v/>
      </c>
      <c r="L202" s="325"/>
      <c r="M202" s="349"/>
      <c r="N202" s="350"/>
      <c r="O202" s="350"/>
      <c r="P202" s="350"/>
      <c r="Q202" s="350"/>
      <c r="R202" s="350"/>
      <c r="S202" s="350"/>
      <c r="T202" s="350"/>
      <c r="U202" s="351"/>
      <c r="V202" s="352"/>
      <c r="W202" s="1061"/>
      <c r="X202" s="1062"/>
      <c r="Y202" s="1070"/>
      <c r="Z202" s="1071"/>
      <c r="AA202" s="1072"/>
      <c r="AB202" s="1073"/>
      <c r="AC202" s="1072"/>
      <c r="AD202" s="1071"/>
      <c r="AE202" s="1074"/>
      <c r="AF202" s="1073"/>
      <c r="AG202" s="1072"/>
      <c r="AH202" s="1071"/>
      <c r="AI202" s="1074"/>
      <c r="AJ202" s="1073"/>
      <c r="AK202" s="1072"/>
      <c r="AL202" s="1071"/>
      <c r="AM202" s="342"/>
      <c r="AN202" s="344"/>
      <c r="AO202" s="325"/>
      <c r="AP202" s="342"/>
      <c r="AQ202" s="344"/>
      <c r="AR202" s="353"/>
      <c r="AS202" s="354"/>
      <c r="AT202" s="342"/>
      <c r="AU202" s="344"/>
      <c r="AV202" s="353"/>
      <c r="AW202" s="355"/>
      <c r="AX202" s="94" t="str">
        <f t="shared" si="75"/>
        <v/>
      </c>
      <c r="AY202" s="94" t="str">
        <f t="shared" si="54"/>
        <v/>
      </c>
      <c r="AZ202" s="433"/>
      <c r="BA202" s="414">
        <f t="shared" si="55"/>
        <v>0</v>
      </c>
      <c r="BB202" s="414">
        <f t="shared" si="56"/>
        <v>0</v>
      </c>
      <c r="BC202" s="414">
        <f t="shared" si="57"/>
        <v>0</v>
      </c>
      <c r="BD202" s="414">
        <f t="shared" si="58"/>
        <v>0</v>
      </c>
      <c r="BE202" s="414">
        <f t="shared" si="59"/>
        <v>0</v>
      </c>
      <c r="BF202" s="414">
        <f t="shared" si="60"/>
        <v>0</v>
      </c>
      <c r="BG202" s="414">
        <f t="shared" si="61"/>
        <v>0</v>
      </c>
      <c r="BH202" s="414">
        <f t="shared" si="62"/>
        <v>0</v>
      </c>
      <c r="BI202" s="414">
        <f t="shared" si="63"/>
        <v>0</v>
      </c>
      <c r="BJ202" s="414">
        <f t="shared" si="64"/>
        <v>0</v>
      </c>
      <c r="BK202" s="414">
        <f t="shared" si="65"/>
        <v>0</v>
      </c>
      <c r="BL202" s="414">
        <f t="shared" si="66"/>
        <v>0</v>
      </c>
      <c r="BM202" s="414">
        <f t="shared" si="67"/>
        <v>0</v>
      </c>
      <c r="BN202" s="414"/>
      <c r="BO202" s="414">
        <f t="shared" si="68"/>
        <v>0</v>
      </c>
      <c r="BP202" s="414">
        <f t="shared" si="69"/>
        <v>0</v>
      </c>
      <c r="BQ202" s="414">
        <f t="shared" si="70"/>
        <v>0</v>
      </c>
      <c r="BR202" s="414">
        <f t="shared" si="71"/>
        <v>0</v>
      </c>
      <c r="BS202" s="414">
        <f t="shared" si="72"/>
        <v>0</v>
      </c>
      <c r="BT202" s="414">
        <f t="shared" si="73"/>
        <v>0</v>
      </c>
      <c r="BU202" s="414">
        <f t="shared" si="74"/>
        <v>0</v>
      </c>
      <c r="BV202" s="721"/>
      <c r="BW202" s="72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32"/>
      <c r="CL202" s="432"/>
      <c r="CM202" s="432"/>
      <c r="CN202" s="432"/>
      <c r="CO202" s="432"/>
      <c r="CP202" s="432"/>
      <c r="CQ202" s="320"/>
      <c r="CR202" s="320"/>
    </row>
    <row r="203" spans="1:96" s="37" customFormat="1" ht="37.5" customHeight="1" x14ac:dyDescent="0.2">
      <c r="A203" s="574" t="str">
        <f>IF(B203&lt;&gt;"",設定!$C$4,"")</f>
        <v/>
      </c>
      <c r="B203" s="215" t="str">
        <f t="shared" si="52"/>
        <v/>
      </c>
      <c r="C203" s="374">
        <f t="shared" si="53"/>
        <v>191</v>
      </c>
      <c r="D203" s="356"/>
      <c r="E203" s="356"/>
      <c r="F203" s="357"/>
      <c r="G203" s="358"/>
      <c r="H203" s="359"/>
      <c r="I203" s="360"/>
      <c r="J203" s="361" t="str">
        <f>IFERROR(IF(I203="","",VLOOKUP(I203,国・地域!A:C,2,FALSE)),"正しい番号を入力してください")</f>
        <v/>
      </c>
      <c r="K203" s="362" t="str">
        <f>IFERROR(IF(I203="","",VLOOKUP(I203,国・地域!A:C,3,FALSE)),"正しい番号を入力してください")</f>
        <v/>
      </c>
      <c r="L203" s="326"/>
      <c r="M203" s="363"/>
      <c r="N203" s="364"/>
      <c r="O203" s="364"/>
      <c r="P203" s="364"/>
      <c r="Q203" s="364"/>
      <c r="R203" s="364"/>
      <c r="S203" s="364"/>
      <c r="T203" s="364"/>
      <c r="U203" s="365"/>
      <c r="V203" s="366"/>
      <c r="W203" s="1063"/>
      <c r="X203" s="1064"/>
      <c r="Y203" s="1075"/>
      <c r="Z203" s="1076"/>
      <c r="AA203" s="1077"/>
      <c r="AB203" s="1078"/>
      <c r="AC203" s="1077"/>
      <c r="AD203" s="1076"/>
      <c r="AE203" s="1079"/>
      <c r="AF203" s="1078"/>
      <c r="AG203" s="1077"/>
      <c r="AH203" s="1076"/>
      <c r="AI203" s="1079"/>
      <c r="AJ203" s="1078"/>
      <c r="AK203" s="1077"/>
      <c r="AL203" s="1076"/>
      <c r="AM203" s="356"/>
      <c r="AN203" s="358"/>
      <c r="AO203" s="326"/>
      <c r="AP203" s="356"/>
      <c r="AQ203" s="358"/>
      <c r="AR203" s="367"/>
      <c r="AS203" s="368"/>
      <c r="AT203" s="356"/>
      <c r="AU203" s="358"/>
      <c r="AV203" s="367"/>
      <c r="AW203" s="369"/>
      <c r="AX203" s="94" t="str">
        <f t="shared" si="75"/>
        <v/>
      </c>
      <c r="AY203" s="94" t="str">
        <f t="shared" si="54"/>
        <v/>
      </c>
      <c r="AZ203" s="433"/>
      <c r="BA203" s="414">
        <f t="shared" si="55"/>
        <v>0</v>
      </c>
      <c r="BB203" s="414">
        <f t="shared" si="56"/>
        <v>0</v>
      </c>
      <c r="BC203" s="414">
        <f t="shared" si="57"/>
        <v>0</v>
      </c>
      <c r="BD203" s="414">
        <f t="shared" si="58"/>
        <v>0</v>
      </c>
      <c r="BE203" s="414">
        <f t="shared" si="59"/>
        <v>0</v>
      </c>
      <c r="BF203" s="414">
        <f t="shared" si="60"/>
        <v>0</v>
      </c>
      <c r="BG203" s="414">
        <f t="shared" si="61"/>
        <v>0</v>
      </c>
      <c r="BH203" s="414">
        <f t="shared" si="62"/>
        <v>0</v>
      </c>
      <c r="BI203" s="414">
        <f t="shared" si="63"/>
        <v>0</v>
      </c>
      <c r="BJ203" s="414">
        <f t="shared" si="64"/>
        <v>0</v>
      </c>
      <c r="BK203" s="414">
        <f t="shared" si="65"/>
        <v>0</v>
      </c>
      <c r="BL203" s="414">
        <f t="shared" si="66"/>
        <v>0</v>
      </c>
      <c r="BM203" s="414">
        <f t="shared" si="67"/>
        <v>0</v>
      </c>
      <c r="BN203" s="414"/>
      <c r="BO203" s="414">
        <f t="shared" si="68"/>
        <v>0</v>
      </c>
      <c r="BP203" s="414">
        <f t="shared" si="69"/>
        <v>0</v>
      </c>
      <c r="BQ203" s="414">
        <f t="shared" si="70"/>
        <v>0</v>
      </c>
      <c r="BR203" s="414">
        <f t="shared" si="71"/>
        <v>0</v>
      </c>
      <c r="BS203" s="414">
        <f t="shared" si="72"/>
        <v>0</v>
      </c>
      <c r="BT203" s="414">
        <f t="shared" si="73"/>
        <v>0</v>
      </c>
      <c r="BU203" s="414">
        <f t="shared" si="74"/>
        <v>0</v>
      </c>
      <c r="BV203" s="721"/>
      <c r="BW203" s="72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32"/>
      <c r="CL203" s="432"/>
      <c r="CM203" s="432"/>
      <c r="CN203" s="432"/>
      <c r="CO203" s="432"/>
      <c r="CP203" s="432"/>
      <c r="CQ203" s="320"/>
      <c r="CR203" s="320"/>
    </row>
    <row r="204" spans="1:96" s="37" customFormat="1" ht="37.5" customHeight="1" x14ac:dyDescent="0.2">
      <c r="A204" s="575" t="str">
        <f>IF(B204&lt;&gt;"",設定!$C$4,"")</f>
        <v/>
      </c>
      <c r="B204" s="567" t="str">
        <f t="shared" si="52"/>
        <v/>
      </c>
      <c r="C204" s="322">
        <f t="shared" si="53"/>
        <v>192</v>
      </c>
      <c r="D204" s="328"/>
      <c r="E204" s="328"/>
      <c r="F204" s="329"/>
      <c r="G204" s="330"/>
      <c r="H204" s="331"/>
      <c r="I204" s="332"/>
      <c r="J204" s="333" t="str">
        <f>IFERROR(IF(I204="","",VLOOKUP(I204,国・地域!A:C,2,FALSE)),"正しい番号を入力してください")</f>
        <v/>
      </c>
      <c r="K204" s="334" t="str">
        <f>IFERROR(IF(I204="","",VLOOKUP(I204,国・地域!A:C,3,FALSE)),"正しい番号を入力してください")</f>
        <v/>
      </c>
      <c r="L204" s="327"/>
      <c r="M204" s="335"/>
      <c r="N204" s="336"/>
      <c r="O204" s="336"/>
      <c r="P204" s="336"/>
      <c r="Q204" s="336"/>
      <c r="R204" s="336"/>
      <c r="S204" s="336"/>
      <c r="T204" s="336"/>
      <c r="U204" s="337"/>
      <c r="V204" s="338"/>
      <c r="W204" s="1059"/>
      <c r="X204" s="1060"/>
      <c r="Y204" s="1065"/>
      <c r="Z204" s="1066"/>
      <c r="AA204" s="1067"/>
      <c r="AB204" s="1068"/>
      <c r="AC204" s="1067"/>
      <c r="AD204" s="1066"/>
      <c r="AE204" s="1069"/>
      <c r="AF204" s="1068"/>
      <c r="AG204" s="1067"/>
      <c r="AH204" s="1066"/>
      <c r="AI204" s="1069"/>
      <c r="AJ204" s="1068"/>
      <c r="AK204" s="1067"/>
      <c r="AL204" s="1066"/>
      <c r="AM204" s="328"/>
      <c r="AN204" s="330"/>
      <c r="AO204" s="327"/>
      <c r="AP204" s="328"/>
      <c r="AQ204" s="330"/>
      <c r="AR204" s="339"/>
      <c r="AS204" s="340"/>
      <c r="AT204" s="328"/>
      <c r="AU204" s="330"/>
      <c r="AV204" s="339"/>
      <c r="AW204" s="341"/>
      <c r="AX204" s="94" t="str">
        <f t="shared" si="75"/>
        <v/>
      </c>
      <c r="AY204" s="94" t="str">
        <f t="shared" si="54"/>
        <v/>
      </c>
      <c r="AZ204" s="433"/>
      <c r="BA204" s="414">
        <f t="shared" si="55"/>
        <v>0</v>
      </c>
      <c r="BB204" s="414">
        <f t="shared" si="56"/>
        <v>0</v>
      </c>
      <c r="BC204" s="414">
        <f t="shared" si="57"/>
        <v>0</v>
      </c>
      <c r="BD204" s="414">
        <f t="shared" si="58"/>
        <v>0</v>
      </c>
      <c r="BE204" s="414">
        <f t="shared" si="59"/>
        <v>0</v>
      </c>
      <c r="BF204" s="414">
        <f t="shared" si="60"/>
        <v>0</v>
      </c>
      <c r="BG204" s="414">
        <f t="shared" si="61"/>
        <v>0</v>
      </c>
      <c r="BH204" s="414">
        <f t="shared" si="62"/>
        <v>0</v>
      </c>
      <c r="BI204" s="414">
        <f t="shared" si="63"/>
        <v>0</v>
      </c>
      <c r="BJ204" s="414">
        <f t="shared" si="64"/>
        <v>0</v>
      </c>
      <c r="BK204" s="414">
        <f t="shared" si="65"/>
        <v>0</v>
      </c>
      <c r="BL204" s="414">
        <f t="shared" si="66"/>
        <v>0</v>
      </c>
      <c r="BM204" s="414">
        <f t="shared" si="67"/>
        <v>0</v>
      </c>
      <c r="BN204" s="414"/>
      <c r="BO204" s="414">
        <f t="shared" si="68"/>
        <v>0</v>
      </c>
      <c r="BP204" s="414">
        <f t="shared" si="69"/>
        <v>0</v>
      </c>
      <c r="BQ204" s="414">
        <f t="shared" si="70"/>
        <v>0</v>
      </c>
      <c r="BR204" s="414">
        <f t="shared" si="71"/>
        <v>0</v>
      </c>
      <c r="BS204" s="414">
        <f t="shared" si="72"/>
        <v>0</v>
      </c>
      <c r="BT204" s="414">
        <f t="shared" si="73"/>
        <v>0</v>
      </c>
      <c r="BU204" s="414">
        <f t="shared" si="74"/>
        <v>0</v>
      </c>
      <c r="BV204" s="721"/>
      <c r="BW204" s="72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32"/>
      <c r="CL204" s="432"/>
      <c r="CM204" s="432"/>
      <c r="CN204" s="432"/>
      <c r="CO204" s="432"/>
      <c r="CP204" s="432"/>
      <c r="CQ204" s="320"/>
      <c r="CR204" s="320"/>
    </row>
    <row r="205" spans="1:96" s="37" customFormat="1" ht="37.5" customHeight="1" x14ac:dyDescent="0.2">
      <c r="A205" s="533" t="str">
        <f>IF(B205&lt;&gt;"",設定!$C$4,"")</f>
        <v/>
      </c>
      <c r="B205" s="214" t="str">
        <f t="shared" si="52"/>
        <v/>
      </c>
      <c r="C205" s="373">
        <f t="shared" si="53"/>
        <v>193</v>
      </c>
      <c r="D205" s="342"/>
      <c r="E205" s="342"/>
      <c r="F205" s="343"/>
      <c r="G205" s="344"/>
      <c r="H205" s="345"/>
      <c r="I205" s="346"/>
      <c r="J205" s="347" t="str">
        <f>IFERROR(IF(I205="","",VLOOKUP(I205,国・地域!A:C,2,FALSE)),"正しい番号を入力してください")</f>
        <v/>
      </c>
      <c r="K205" s="348" t="str">
        <f>IFERROR(IF(I205="","",VLOOKUP(I205,国・地域!A:C,3,FALSE)),"正しい番号を入力してください")</f>
        <v/>
      </c>
      <c r="L205" s="325"/>
      <c r="M205" s="349"/>
      <c r="N205" s="350"/>
      <c r="O205" s="350"/>
      <c r="P205" s="350"/>
      <c r="Q205" s="350"/>
      <c r="R205" s="350"/>
      <c r="S205" s="350"/>
      <c r="T205" s="350"/>
      <c r="U205" s="351"/>
      <c r="V205" s="352"/>
      <c r="W205" s="1061"/>
      <c r="X205" s="1062"/>
      <c r="Y205" s="1070"/>
      <c r="Z205" s="1071"/>
      <c r="AA205" s="1072"/>
      <c r="AB205" s="1073"/>
      <c r="AC205" s="1072"/>
      <c r="AD205" s="1071"/>
      <c r="AE205" s="1074"/>
      <c r="AF205" s="1073"/>
      <c r="AG205" s="1072"/>
      <c r="AH205" s="1071"/>
      <c r="AI205" s="1074"/>
      <c r="AJ205" s="1073"/>
      <c r="AK205" s="1072"/>
      <c r="AL205" s="1071"/>
      <c r="AM205" s="342"/>
      <c r="AN205" s="344"/>
      <c r="AO205" s="325"/>
      <c r="AP205" s="342"/>
      <c r="AQ205" s="344"/>
      <c r="AR205" s="353"/>
      <c r="AS205" s="354"/>
      <c r="AT205" s="342"/>
      <c r="AU205" s="344"/>
      <c r="AV205" s="353"/>
      <c r="AW205" s="355"/>
      <c r="AX205" s="94" t="str">
        <f t="shared" si="75"/>
        <v/>
      </c>
      <c r="AY205" s="94" t="str">
        <f t="shared" si="54"/>
        <v/>
      </c>
      <c r="AZ205" s="433"/>
      <c r="BA205" s="414">
        <f t="shared" si="55"/>
        <v>0</v>
      </c>
      <c r="BB205" s="414">
        <f t="shared" si="56"/>
        <v>0</v>
      </c>
      <c r="BC205" s="414">
        <f t="shared" si="57"/>
        <v>0</v>
      </c>
      <c r="BD205" s="414">
        <f t="shared" si="58"/>
        <v>0</v>
      </c>
      <c r="BE205" s="414">
        <f t="shared" si="59"/>
        <v>0</v>
      </c>
      <c r="BF205" s="414">
        <f t="shared" si="60"/>
        <v>0</v>
      </c>
      <c r="BG205" s="414">
        <f t="shared" si="61"/>
        <v>0</v>
      </c>
      <c r="BH205" s="414">
        <f t="shared" si="62"/>
        <v>0</v>
      </c>
      <c r="BI205" s="414">
        <f t="shared" si="63"/>
        <v>0</v>
      </c>
      <c r="BJ205" s="414">
        <f t="shared" si="64"/>
        <v>0</v>
      </c>
      <c r="BK205" s="414">
        <f t="shared" si="65"/>
        <v>0</v>
      </c>
      <c r="BL205" s="414">
        <f t="shared" si="66"/>
        <v>0</v>
      </c>
      <c r="BM205" s="414">
        <f t="shared" si="67"/>
        <v>0</v>
      </c>
      <c r="BN205" s="414"/>
      <c r="BO205" s="414">
        <f t="shared" si="68"/>
        <v>0</v>
      </c>
      <c r="BP205" s="414">
        <f t="shared" si="69"/>
        <v>0</v>
      </c>
      <c r="BQ205" s="414">
        <f t="shared" si="70"/>
        <v>0</v>
      </c>
      <c r="BR205" s="414">
        <f t="shared" si="71"/>
        <v>0</v>
      </c>
      <c r="BS205" s="414">
        <f t="shared" si="72"/>
        <v>0</v>
      </c>
      <c r="BT205" s="414">
        <f t="shared" si="73"/>
        <v>0</v>
      </c>
      <c r="BU205" s="414">
        <f t="shared" si="74"/>
        <v>0</v>
      </c>
      <c r="BV205" s="721"/>
      <c r="BW205" s="72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32"/>
      <c r="CL205" s="432"/>
      <c r="CM205" s="432"/>
      <c r="CN205" s="432"/>
      <c r="CO205" s="432"/>
      <c r="CP205" s="432"/>
      <c r="CQ205" s="320"/>
      <c r="CR205" s="320"/>
    </row>
    <row r="206" spans="1:96" s="37" customFormat="1" ht="37.5" customHeight="1" x14ac:dyDescent="0.2">
      <c r="A206" s="533" t="str">
        <f>IF(B206&lt;&gt;"",設定!$C$4,"")</f>
        <v/>
      </c>
      <c r="B206" s="214" t="str">
        <f t="shared" si="52"/>
        <v/>
      </c>
      <c r="C206" s="373">
        <f t="shared" si="53"/>
        <v>194</v>
      </c>
      <c r="D206" s="342"/>
      <c r="E206" s="342"/>
      <c r="F206" s="343"/>
      <c r="G206" s="344"/>
      <c r="H206" s="345"/>
      <c r="I206" s="346"/>
      <c r="J206" s="347" t="str">
        <f>IFERROR(IF(I206="","",VLOOKUP(I206,国・地域!A:C,2,FALSE)),"正しい番号を入力してください")</f>
        <v/>
      </c>
      <c r="K206" s="348" t="str">
        <f>IFERROR(IF(I206="","",VLOOKUP(I206,国・地域!A:C,3,FALSE)),"正しい番号を入力してください")</f>
        <v/>
      </c>
      <c r="L206" s="325"/>
      <c r="M206" s="349"/>
      <c r="N206" s="350"/>
      <c r="O206" s="350"/>
      <c r="P206" s="350"/>
      <c r="Q206" s="350"/>
      <c r="R206" s="350"/>
      <c r="S206" s="350"/>
      <c r="T206" s="350"/>
      <c r="U206" s="351"/>
      <c r="V206" s="352"/>
      <c r="W206" s="1061"/>
      <c r="X206" s="1062"/>
      <c r="Y206" s="1070"/>
      <c r="Z206" s="1071"/>
      <c r="AA206" s="1072"/>
      <c r="AB206" s="1073"/>
      <c r="AC206" s="1072"/>
      <c r="AD206" s="1071"/>
      <c r="AE206" s="1074"/>
      <c r="AF206" s="1073"/>
      <c r="AG206" s="1072"/>
      <c r="AH206" s="1071"/>
      <c r="AI206" s="1074"/>
      <c r="AJ206" s="1073"/>
      <c r="AK206" s="1072"/>
      <c r="AL206" s="1071"/>
      <c r="AM206" s="342"/>
      <c r="AN206" s="344"/>
      <c r="AO206" s="325"/>
      <c r="AP206" s="342"/>
      <c r="AQ206" s="344"/>
      <c r="AR206" s="353"/>
      <c r="AS206" s="354"/>
      <c r="AT206" s="342"/>
      <c r="AU206" s="344"/>
      <c r="AV206" s="353"/>
      <c r="AW206" s="355"/>
      <c r="AX206" s="94" t="str">
        <f t="shared" si="75"/>
        <v/>
      </c>
      <c r="AY206" s="94" t="str">
        <f t="shared" si="54"/>
        <v/>
      </c>
      <c r="AZ206" s="433"/>
      <c r="BA206" s="414">
        <f t="shared" si="55"/>
        <v>0</v>
      </c>
      <c r="BB206" s="414">
        <f t="shared" si="56"/>
        <v>0</v>
      </c>
      <c r="BC206" s="414">
        <f t="shared" si="57"/>
        <v>0</v>
      </c>
      <c r="BD206" s="414">
        <f t="shared" si="58"/>
        <v>0</v>
      </c>
      <c r="BE206" s="414">
        <f t="shared" si="59"/>
        <v>0</v>
      </c>
      <c r="BF206" s="414">
        <f t="shared" si="60"/>
        <v>0</v>
      </c>
      <c r="BG206" s="414">
        <f t="shared" si="61"/>
        <v>0</v>
      </c>
      <c r="BH206" s="414">
        <f t="shared" si="62"/>
        <v>0</v>
      </c>
      <c r="BI206" s="414">
        <f t="shared" si="63"/>
        <v>0</v>
      </c>
      <c r="BJ206" s="414">
        <f t="shared" si="64"/>
        <v>0</v>
      </c>
      <c r="BK206" s="414">
        <f t="shared" si="65"/>
        <v>0</v>
      </c>
      <c r="BL206" s="414">
        <f t="shared" si="66"/>
        <v>0</v>
      </c>
      <c r="BM206" s="414">
        <f t="shared" si="67"/>
        <v>0</v>
      </c>
      <c r="BN206" s="414"/>
      <c r="BO206" s="414">
        <f t="shared" si="68"/>
        <v>0</v>
      </c>
      <c r="BP206" s="414">
        <f t="shared" si="69"/>
        <v>0</v>
      </c>
      <c r="BQ206" s="414">
        <f t="shared" si="70"/>
        <v>0</v>
      </c>
      <c r="BR206" s="414">
        <f t="shared" si="71"/>
        <v>0</v>
      </c>
      <c r="BS206" s="414">
        <f t="shared" si="72"/>
        <v>0</v>
      </c>
      <c r="BT206" s="414">
        <f t="shared" si="73"/>
        <v>0</v>
      </c>
      <c r="BU206" s="414">
        <f t="shared" si="74"/>
        <v>0</v>
      </c>
      <c r="BV206" s="721"/>
      <c r="BW206" s="72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32"/>
      <c r="CL206" s="432"/>
      <c r="CM206" s="432"/>
      <c r="CN206" s="432"/>
      <c r="CO206" s="432"/>
      <c r="CP206" s="432"/>
      <c r="CQ206" s="320"/>
      <c r="CR206" s="320"/>
    </row>
    <row r="207" spans="1:96" s="37" customFormat="1" ht="37.5" customHeight="1" x14ac:dyDescent="0.2">
      <c r="A207" s="533" t="str">
        <f>IF(B207&lt;&gt;"",設定!$C$4,"")</f>
        <v/>
      </c>
      <c r="B207" s="214" t="str">
        <f t="shared" ref="B207:B270" si="76">IF(COUNTA(D207:I207,L207)&gt;0,$B$7,"")</f>
        <v/>
      </c>
      <c r="C207" s="373">
        <f t="shared" ref="C207:C270" si="77">ROW()-12</f>
        <v>195</v>
      </c>
      <c r="D207" s="342"/>
      <c r="E207" s="342"/>
      <c r="F207" s="343"/>
      <c r="G207" s="344"/>
      <c r="H207" s="345"/>
      <c r="I207" s="346"/>
      <c r="J207" s="347" t="str">
        <f>IFERROR(IF(I207="","",VLOOKUP(I207,国・地域!A:C,2,FALSE)),"正しい番号を入力してください")</f>
        <v/>
      </c>
      <c r="K207" s="348" t="str">
        <f>IFERROR(IF(I207="","",VLOOKUP(I207,国・地域!A:C,3,FALSE)),"正しい番号を入力してください")</f>
        <v/>
      </c>
      <c r="L207" s="325"/>
      <c r="M207" s="349"/>
      <c r="N207" s="350"/>
      <c r="O207" s="350"/>
      <c r="P207" s="350"/>
      <c r="Q207" s="350"/>
      <c r="R207" s="350"/>
      <c r="S207" s="350"/>
      <c r="T207" s="350"/>
      <c r="U207" s="351"/>
      <c r="V207" s="352"/>
      <c r="W207" s="1061"/>
      <c r="X207" s="1062"/>
      <c r="Y207" s="1070"/>
      <c r="Z207" s="1071"/>
      <c r="AA207" s="1072"/>
      <c r="AB207" s="1073"/>
      <c r="AC207" s="1072"/>
      <c r="AD207" s="1071"/>
      <c r="AE207" s="1074"/>
      <c r="AF207" s="1073"/>
      <c r="AG207" s="1072"/>
      <c r="AH207" s="1071"/>
      <c r="AI207" s="1074"/>
      <c r="AJ207" s="1073"/>
      <c r="AK207" s="1072"/>
      <c r="AL207" s="1071"/>
      <c r="AM207" s="342"/>
      <c r="AN207" s="344"/>
      <c r="AO207" s="325"/>
      <c r="AP207" s="342"/>
      <c r="AQ207" s="344"/>
      <c r="AR207" s="353"/>
      <c r="AS207" s="354"/>
      <c r="AT207" s="342"/>
      <c r="AU207" s="344"/>
      <c r="AV207" s="353"/>
      <c r="AW207" s="355"/>
      <c r="AX207" s="94" t="str">
        <f t="shared" si="75"/>
        <v/>
      </c>
      <c r="AY207" s="94" t="str">
        <f t="shared" ref="AY207:AY270" si="78">IF(SUM(BO207:BU207)&gt;0,"←入力エラー","")</f>
        <v/>
      </c>
      <c r="AZ207" s="433"/>
      <c r="BA207" s="414">
        <f t="shared" ref="BA207:BA270" si="79">IF($E$7="1：締結している",IF(AND($D207&lt;&gt;"",OR(E207="",F207="")),1,0),0)</f>
        <v>0</v>
      </c>
      <c r="BB207" s="414">
        <f t="shared" ref="BB207:BB270" si="80">IF($E$7="1：締結している",IF(AND($D207&lt;&gt;"",OR(G207="",H207="")),1,0),0)</f>
        <v>0</v>
      </c>
      <c r="BC207" s="414">
        <f t="shared" ref="BC207:BC270" si="81">IF($E$7="1：締結している",IF(AND($D207&lt;&gt;"",I207=""),1,0),0)</f>
        <v>0</v>
      </c>
      <c r="BD207" s="414">
        <f t="shared" ref="BD207:BD270" si="82">IF($E$7="1：締結している",IF(AND(I207=801,L207=""),1,0),0)</f>
        <v>0</v>
      </c>
      <c r="BE207" s="414">
        <f t="shared" ref="BE207:BE270" si="83">IF($E$7="1：締結している",IF(AND($D207&lt;&gt;"",COUNTA(M207:V207)=0),1,0),0)</f>
        <v>0</v>
      </c>
      <c r="BF207" s="414">
        <f t="shared" ref="BF207:BF270" si="84">IF($E$7="1：締結している",IF(AND($D207&lt;&gt;"",$M207="○",OR(W207="",X207="")),1,0),0)</f>
        <v>0</v>
      </c>
      <c r="BG207" s="414">
        <f t="shared" ref="BG207:BG270" si="85">IF($E$7="1：締結している",IF(AND($D207&lt;&gt;"",OR(Y207="",Z207="")),1,0),0)</f>
        <v>0</v>
      </c>
      <c r="BH207" s="414">
        <f t="shared" ref="BH207:BH270" si="86">IF($E$7="1：締結している",IF(AND($D207&lt;&gt;"",$P207="○",OR(AA207="",AB207="",AC207="",AD207="")),1,0),0)</f>
        <v>0</v>
      </c>
      <c r="BI207" s="414">
        <f t="shared" ref="BI207:BI270" si="87">IF($E$7="1：締結している",IF(AND($D207&lt;&gt;"",$Q207="○",OR(AE207="",AF207="",AG207="",AH207="")),1,0),0)</f>
        <v>0</v>
      </c>
      <c r="BJ207" s="414">
        <f t="shared" ref="BJ207:BJ270" si="88">IF($E$7="1：締結している",IF(AND($D207&lt;&gt;"",$R207="○",OR(AI207="",AJ207="",AK207="",AL207="")),1,0),0)</f>
        <v>0</v>
      </c>
      <c r="BK207" s="414">
        <f t="shared" ref="BK207:BK270" si="89">IF($E$7="1：締結している",IF(AND($D207&lt;&gt;"",$P207="○",OR(AM207="",AN207="",AO207="")),1,0),0)</f>
        <v>0</v>
      </c>
      <c r="BL207" s="414">
        <f t="shared" ref="BL207:BL270" si="90">IF($E$7="1：締結している",IF(AND($D207&lt;&gt;"",$Q207="○",OR(AP207="",AQ207="",AR207="",AS207="")),1,0),0)</f>
        <v>0</v>
      </c>
      <c r="BM207" s="414">
        <f t="shared" ref="BM207:BM270" si="91">IF($E$7="1：締結している",IF(AND($D207&lt;&gt;"",$R207="○",OR(AT207="",AU207="",AV207="",AW207="")),1,0),0)</f>
        <v>0</v>
      </c>
      <c r="BN207" s="414"/>
      <c r="BO207" s="414">
        <f t="shared" ref="BO207:BO270" si="92">IF($E$7="2：締結していない",IF(COUNTA(D207:AW207)&lt;&gt;2,1,0),0)</f>
        <v>0</v>
      </c>
      <c r="BP207" s="414">
        <f t="shared" ref="BP207:BP270" si="93">IF(AND(I207&lt;&gt;801,L207&lt;&gt;""),1,0)</f>
        <v>0</v>
      </c>
      <c r="BQ207" s="414">
        <f t="shared" ref="BQ207:BQ270" si="94">IF(AND(COUNTA(M207:U207)&lt;&gt;0,V207&lt;&gt;""),1,0)</f>
        <v>0</v>
      </c>
      <c r="BR207" s="414">
        <f t="shared" ref="BR207:BR270" si="95">IF(M207="",IF(COUNTA(W207:X207)&lt;&gt;0,1,0),0)</f>
        <v>0</v>
      </c>
      <c r="BS207" s="414">
        <f t="shared" ref="BS207:BS270" si="96">IF(P207="",IF(OR(COUNTA(AA207:AD207)&lt;&gt;0,COUNTA(AM207:AO207)&lt;&gt;0),1,0),0)</f>
        <v>0</v>
      </c>
      <c r="BT207" s="414">
        <f t="shared" ref="BT207:BT270" si="97">IF(Q207="",IF(OR(COUNTA(AE207:AH207)&lt;&gt;0,COUNTA(AP207:AS207)&lt;&gt;0),1,0),0)</f>
        <v>0</v>
      </c>
      <c r="BU207" s="414">
        <f t="shared" ref="BU207:BU270" si="98">IF(R207="",IF(OR(COUNTA(AI207:AL207)&lt;&gt;0,COUNTA(AT207:AW207)&lt;&gt;0),1,0),0)</f>
        <v>0</v>
      </c>
      <c r="BV207" s="721"/>
      <c r="BW207" s="72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32"/>
      <c r="CL207" s="432"/>
      <c r="CM207" s="432"/>
      <c r="CN207" s="432"/>
      <c r="CO207" s="432"/>
      <c r="CP207" s="432"/>
      <c r="CQ207" s="320"/>
      <c r="CR207" s="320"/>
    </row>
    <row r="208" spans="1:96" s="37" customFormat="1" ht="37.5" customHeight="1" x14ac:dyDescent="0.2">
      <c r="A208" s="574" t="str">
        <f>IF(B208&lt;&gt;"",設定!$C$4,"")</f>
        <v/>
      </c>
      <c r="B208" s="215" t="str">
        <f t="shared" si="76"/>
        <v/>
      </c>
      <c r="C208" s="374">
        <f t="shared" si="77"/>
        <v>196</v>
      </c>
      <c r="D208" s="356"/>
      <c r="E208" s="356"/>
      <c r="F208" s="357"/>
      <c r="G208" s="358"/>
      <c r="H208" s="359"/>
      <c r="I208" s="360"/>
      <c r="J208" s="361" t="str">
        <f>IFERROR(IF(I208="","",VLOOKUP(I208,国・地域!A:C,2,FALSE)),"正しい番号を入力してください")</f>
        <v/>
      </c>
      <c r="K208" s="362" t="str">
        <f>IFERROR(IF(I208="","",VLOOKUP(I208,国・地域!A:C,3,FALSE)),"正しい番号を入力してください")</f>
        <v/>
      </c>
      <c r="L208" s="326"/>
      <c r="M208" s="363"/>
      <c r="N208" s="364"/>
      <c r="O208" s="364"/>
      <c r="P208" s="364"/>
      <c r="Q208" s="364"/>
      <c r="R208" s="364"/>
      <c r="S208" s="364"/>
      <c r="T208" s="364"/>
      <c r="U208" s="365"/>
      <c r="V208" s="366"/>
      <c r="W208" s="1063"/>
      <c r="X208" s="1064"/>
      <c r="Y208" s="1075"/>
      <c r="Z208" s="1076"/>
      <c r="AA208" s="1077"/>
      <c r="AB208" s="1078"/>
      <c r="AC208" s="1077"/>
      <c r="AD208" s="1076"/>
      <c r="AE208" s="1079"/>
      <c r="AF208" s="1078"/>
      <c r="AG208" s="1077"/>
      <c r="AH208" s="1076"/>
      <c r="AI208" s="1079"/>
      <c r="AJ208" s="1078"/>
      <c r="AK208" s="1077"/>
      <c r="AL208" s="1076"/>
      <c r="AM208" s="356"/>
      <c r="AN208" s="358"/>
      <c r="AO208" s="326"/>
      <c r="AP208" s="356"/>
      <c r="AQ208" s="358"/>
      <c r="AR208" s="367"/>
      <c r="AS208" s="368"/>
      <c r="AT208" s="356"/>
      <c r="AU208" s="358"/>
      <c r="AV208" s="367"/>
      <c r="AW208" s="369"/>
      <c r="AX208" s="94" t="str">
        <f t="shared" si="75"/>
        <v/>
      </c>
      <c r="AY208" s="94" t="str">
        <f t="shared" si="78"/>
        <v/>
      </c>
      <c r="AZ208" s="433"/>
      <c r="BA208" s="414">
        <f t="shared" si="79"/>
        <v>0</v>
      </c>
      <c r="BB208" s="414">
        <f t="shared" si="80"/>
        <v>0</v>
      </c>
      <c r="BC208" s="414">
        <f t="shared" si="81"/>
        <v>0</v>
      </c>
      <c r="BD208" s="414">
        <f t="shared" si="82"/>
        <v>0</v>
      </c>
      <c r="BE208" s="414">
        <f t="shared" si="83"/>
        <v>0</v>
      </c>
      <c r="BF208" s="414">
        <f t="shared" si="84"/>
        <v>0</v>
      </c>
      <c r="BG208" s="414">
        <f t="shared" si="85"/>
        <v>0</v>
      </c>
      <c r="BH208" s="414">
        <f t="shared" si="86"/>
        <v>0</v>
      </c>
      <c r="BI208" s="414">
        <f t="shared" si="87"/>
        <v>0</v>
      </c>
      <c r="BJ208" s="414">
        <f t="shared" si="88"/>
        <v>0</v>
      </c>
      <c r="BK208" s="414">
        <f t="shared" si="89"/>
        <v>0</v>
      </c>
      <c r="BL208" s="414">
        <f t="shared" si="90"/>
        <v>0</v>
      </c>
      <c r="BM208" s="414">
        <f t="shared" si="91"/>
        <v>0</v>
      </c>
      <c r="BN208" s="414"/>
      <c r="BO208" s="414">
        <f t="shared" si="92"/>
        <v>0</v>
      </c>
      <c r="BP208" s="414">
        <f t="shared" si="93"/>
        <v>0</v>
      </c>
      <c r="BQ208" s="414">
        <f t="shared" si="94"/>
        <v>0</v>
      </c>
      <c r="BR208" s="414">
        <f t="shared" si="95"/>
        <v>0</v>
      </c>
      <c r="BS208" s="414">
        <f t="shared" si="96"/>
        <v>0</v>
      </c>
      <c r="BT208" s="414">
        <f t="shared" si="97"/>
        <v>0</v>
      </c>
      <c r="BU208" s="414">
        <f t="shared" si="98"/>
        <v>0</v>
      </c>
      <c r="BV208" s="721"/>
      <c r="BW208" s="72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32"/>
      <c r="CL208" s="432"/>
      <c r="CM208" s="432"/>
      <c r="CN208" s="432"/>
      <c r="CO208" s="432"/>
      <c r="CP208" s="432"/>
      <c r="CQ208" s="320"/>
      <c r="CR208" s="320"/>
    </row>
    <row r="209" spans="1:96" s="37" customFormat="1" ht="37.5" customHeight="1" x14ac:dyDescent="0.2">
      <c r="A209" s="575" t="str">
        <f>IF(B209&lt;&gt;"",設定!$C$4,"")</f>
        <v/>
      </c>
      <c r="B209" s="567" t="str">
        <f t="shared" si="76"/>
        <v/>
      </c>
      <c r="C209" s="322">
        <f t="shared" si="77"/>
        <v>197</v>
      </c>
      <c r="D209" s="328"/>
      <c r="E209" s="328"/>
      <c r="F209" s="329"/>
      <c r="G209" s="330"/>
      <c r="H209" s="331"/>
      <c r="I209" s="332"/>
      <c r="J209" s="333" t="str">
        <f>IFERROR(IF(I209="","",VLOOKUP(I209,国・地域!A:C,2,FALSE)),"正しい番号を入力してください")</f>
        <v/>
      </c>
      <c r="K209" s="334" t="str">
        <f>IFERROR(IF(I209="","",VLOOKUP(I209,国・地域!A:C,3,FALSE)),"正しい番号を入力してください")</f>
        <v/>
      </c>
      <c r="L209" s="327"/>
      <c r="M209" s="335"/>
      <c r="N209" s="336"/>
      <c r="O209" s="336"/>
      <c r="P209" s="336"/>
      <c r="Q209" s="336"/>
      <c r="R209" s="336"/>
      <c r="S209" s="336"/>
      <c r="T209" s="336"/>
      <c r="U209" s="337"/>
      <c r="V209" s="338"/>
      <c r="W209" s="1059"/>
      <c r="X209" s="1060"/>
      <c r="Y209" s="1065"/>
      <c r="Z209" s="1066"/>
      <c r="AA209" s="1067"/>
      <c r="AB209" s="1068"/>
      <c r="AC209" s="1067"/>
      <c r="AD209" s="1066"/>
      <c r="AE209" s="1069"/>
      <c r="AF209" s="1068"/>
      <c r="AG209" s="1067"/>
      <c r="AH209" s="1066"/>
      <c r="AI209" s="1069"/>
      <c r="AJ209" s="1068"/>
      <c r="AK209" s="1067"/>
      <c r="AL209" s="1066"/>
      <c r="AM209" s="328"/>
      <c r="AN209" s="330"/>
      <c r="AO209" s="327"/>
      <c r="AP209" s="328"/>
      <c r="AQ209" s="330"/>
      <c r="AR209" s="339"/>
      <c r="AS209" s="340"/>
      <c r="AT209" s="328"/>
      <c r="AU209" s="330"/>
      <c r="AV209" s="339"/>
      <c r="AW209" s="341"/>
      <c r="AX209" s="94" t="str">
        <f t="shared" si="75"/>
        <v/>
      </c>
      <c r="AY209" s="94" t="str">
        <f t="shared" si="78"/>
        <v/>
      </c>
      <c r="AZ209" s="433"/>
      <c r="BA209" s="414">
        <f t="shared" si="79"/>
        <v>0</v>
      </c>
      <c r="BB209" s="414">
        <f t="shared" si="80"/>
        <v>0</v>
      </c>
      <c r="BC209" s="414">
        <f t="shared" si="81"/>
        <v>0</v>
      </c>
      <c r="BD209" s="414">
        <f t="shared" si="82"/>
        <v>0</v>
      </c>
      <c r="BE209" s="414">
        <f t="shared" si="83"/>
        <v>0</v>
      </c>
      <c r="BF209" s="414">
        <f t="shared" si="84"/>
        <v>0</v>
      </c>
      <c r="BG209" s="414">
        <f t="shared" si="85"/>
        <v>0</v>
      </c>
      <c r="BH209" s="414">
        <f t="shared" si="86"/>
        <v>0</v>
      </c>
      <c r="BI209" s="414">
        <f t="shared" si="87"/>
        <v>0</v>
      </c>
      <c r="BJ209" s="414">
        <f t="shared" si="88"/>
        <v>0</v>
      </c>
      <c r="BK209" s="414">
        <f t="shared" si="89"/>
        <v>0</v>
      </c>
      <c r="BL209" s="414">
        <f t="shared" si="90"/>
        <v>0</v>
      </c>
      <c r="BM209" s="414">
        <f t="shared" si="91"/>
        <v>0</v>
      </c>
      <c r="BN209" s="414"/>
      <c r="BO209" s="414">
        <f t="shared" si="92"/>
        <v>0</v>
      </c>
      <c r="BP209" s="414">
        <f t="shared" si="93"/>
        <v>0</v>
      </c>
      <c r="BQ209" s="414">
        <f t="shared" si="94"/>
        <v>0</v>
      </c>
      <c r="BR209" s="414">
        <f t="shared" si="95"/>
        <v>0</v>
      </c>
      <c r="BS209" s="414">
        <f t="shared" si="96"/>
        <v>0</v>
      </c>
      <c r="BT209" s="414">
        <f t="shared" si="97"/>
        <v>0</v>
      </c>
      <c r="BU209" s="414">
        <f t="shared" si="98"/>
        <v>0</v>
      </c>
      <c r="BV209" s="721"/>
      <c r="BW209" s="72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32"/>
      <c r="CL209" s="432"/>
      <c r="CM209" s="432"/>
      <c r="CN209" s="432"/>
      <c r="CO209" s="432"/>
      <c r="CP209" s="432"/>
      <c r="CQ209" s="320"/>
      <c r="CR209" s="320"/>
    </row>
    <row r="210" spans="1:96" s="37" customFormat="1" ht="37.5" customHeight="1" x14ac:dyDescent="0.2">
      <c r="A210" s="533" t="str">
        <f>IF(B210&lt;&gt;"",設定!$C$4,"")</f>
        <v/>
      </c>
      <c r="B210" s="214" t="str">
        <f t="shared" si="76"/>
        <v/>
      </c>
      <c r="C210" s="373">
        <f t="shared" si="77"/>
        <v>198</v>
      </c>
      <c r="D210" s="342"/>
      <c r="E210" s="342"/>
      <c r="F210" s="343"/>
      <c r="G210" s="344"/>
      <c r="H210" s="345"/>
      <c r="I210" s="346"/>
      <c r="J210" s="347" t="str">
        <f>IFERROR(IF(I210="","",VLOOKUP(I210,国・地域!A:C,2,FALSE)),"正しい番号を入力してください")</f>
        <v/>
      </c>
      <c r="K210" s="348" t="str">
        <f>IFERROR(IF(I210="","",VLOOKUP(I210,国・地域!A:C,3,FALSE)),"正しい番号を入力してください")</f>
        <v/>
      </c>
      <c r="L210" s="325"/>
      <c r="M210" s="349"/>
      <c r="N210" s="350"/>
      <c r="O210" s="350"/>
      <c r="P210" s="350"/>
      <c r="Q210" s="350"/>
      <c r="R210" s="350"/>
      <c r="S210" s="350"/>
      <c r="T210" s="350"/>
      <c r="U210" s="351"/>
      <c r="V210" s="352"/>
      <c r="W210" s="1061"/>
      <c r="X210" s="1062"/>
      <c r="Y210" s="1070"/>
      <c r="Z210" s="1071"/>
      <c r="AA210" s="1072"/>
      <c r="AB210" s="1073"/>
      <c r="AC210" s="1072"/>
      <c r="AD210" s="1071"/>
      <c r="AE210" s="1074"/>
      <c r="AF210" s="1073"/>
      <c r="AG210" s="1072"/>
      <c r="AH210" s="1071"/>
      <c r="AI210" s="1074"/>
      <c r="AJ210" s="1073"/>
      <c r="AK210" s="1072"/>
      <c r="AL210" s="1071"/>
      <c r="AM210" s="342"/>
      <c r="AN210" s="344"/>
      <c r="AO210" s="325"/>
      <c r="AP210" s="342"/>
      <c r="AQ210" s="344"/>
      <c r="AR210" s="353"/>
      <c r="AS210" s="354"/>
      <c r="AT210" s="342"/>
      <c r="AU210" s="344"/>
      <c r="AV210" s="353"/>
      <c r="AW210" s="355"/>
      <c r="AX210" s="94" t="str">
        <f t="shared" si="75"/>
        <v/>
      </c>
      <c r="AY210" s="94" t="str">
        <f t="shared" si="78"/>
        <v/>
      </c>
      <c r="AZ210" s="433"/>
      <c r="BA210" s="414">
        <f t="shared" si="79"/>
        <v>0</v>
      </c>
      <c r="BB210" s="414">
        <f t="shared" si="80"/>
        <v>0</v>
      </c>
      <c r="BC210" s="414">
        <f t="shared" si="81"/>
        <v>0</v>
      </c>
      <c r="BD210" s="414">
        <f t="shared" si="82"/>
        <v>0</v>
      </c>
      <c r="BE210" s="414">
        <f t="shared" si="83"/>
        <v>0</v>
      </c>
      <c r="BF210" s="414">
        <f t="shared" si="84"/>
        <v>0</v>
      </c>
      <c r="BG210" s="414">
        <f t="shared" si="85"/>
        <v>0</v>
      </c>
      <c r="BH210" s="414">
        <f t="shared" si="86"/>
        <v>0</v>
      </c>
      <c r="BI210" s="414">
        <f t="shared" si="87"/>
        <v>0</v>
      </c>
      <c r="BJ210" s="414">
        <f t="shared" si="88"/>
        <v>0</v>
      </c>
      <c r="BK210" s="414">
        <f t="shared" si="89"/>
        <v>0</v>
      </c>
      <c r="BL210" s="414">
        <f t="shared" si="90"/>
        <v>0</v>
      </c>
      <c r="BM210" s="414">
        <f t="shared" si="91"/>
        <v>0</v>
      </c>
      <c r="BN210" s="414"/>
      <c r="BO210" s="414">
        <f t="shared" si="92"/>
        <v>0</v>
      </c>
      <c r="BP210" s="414">
        <f t="shared" si="93"/>
        <v>0</v>
      </c>
      <c r="BQ210" s="414">
        <f t="shared" si="94"/>
        <v>0</v>
      </c>
      <c r="BR210" s="414">
        <f t="shared" si="95"/>
        <v>0</v>
      </c>
      <c r="BS210" s="414">
        <f t="shared" si="96"/>
        <v>0</v>
      </c>
      <c r="BT210" s="414">
        <f t="shared" si="97"/>
        <v>0</v>
      </c>
      <c r="BU210" s="414">
        <f t="shared" si="98"/>
        <v>0</v>
      </c>
      <c r="BV210" s="721"/>
      <c r="BW210" s="72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32"/>
      <c r="CL210" s="432"/>
      <c r="CM210" s="432"/>
      <c r="CN210" s="432"/>
      <c r="CO210" s="432"/>
      <c r="CP210" s="432"/>
      <c r="CQ210" s="320"/>
      <c r="CR210" s="320"/>
    </row>
    <row r="211" spans="1:96" s="37" customFormat="1" ht="37.5" customHeight="1" x14ac:dyDescent="0.2">
      <c r="A211" s="533" t="str">
        <f>IF(B211&lt;&gt;"",設定!$C$4,"")</f>
        <v/>
      </c>
      <c r="B211" s="214" t="str">
        <f t="shared" si="76"/>
        <v/>
      </c>
      <c r="C211" s="373">
        <f t="shared" si="77"/>
        <v>199</v>
      </c>
      <c r="D211" s="342"/>
      <c r="E211" s="342"/>
      <c r="F211" s="343"/>
      <c r="G211" s="344"/>
      <c r="H211" s="345"/>
      <c r="I211" s="346"/>
      <c r="J211" s="347" t="str">
        <f>IFERROR(IF(I211="","",VLOOKUP(I211,国・地域!A:C,2,FALSE)),"正しい番号を入力してください")</f>
        <v/>
      </c>
      <c r="K211" s="348" t="str">
        <f>IFERROR(IF(I211="","",VLOOKUP(I211,国・地域!A:C,3,FALSE)),"正しい番号を入力してください")</f>
        <v/>
      </c>
      <c r="L211" s="325"/>
      <c r="M211" s="349"/>
      <c r="N211" s="350"/>
      <c r="O211" s="350"/>
      <c r="P211" s="350"/>
      <c r="Q211" s="350"/>
      <c r="R211" s="350"/>
      <c r="S211" s="350"/>
      <c r="T211" s="350"/>
      <c r="U211" s="351"/>
      <c r="V211" s="352"/>
      <c r="W211" s="1061"/>
      <c r="X211" s="1062"/>
      <c r="Y211" s="1070"/>
      <c r="Z211" s="1071"/>
      <c r="AA211" s="1072"/>
      <c r="AB211" s="1073"/>
      <c r="AC211" s="1072"/>
      <c r="AD211" s="1071"/>
      <c r="AE211" s="1074"/>
      <c r="AF211" s="1073"/>
      <c r="AG211" s="1072"/>
      <c r="AH211" s="1071"/>
      <c r="AI211" s="1074"/>
      <c r="AJ211" s="1073"/>
      <c r="AK211" s="1072"/>
      <c r="AL211" s="1071"/>
      <c r="AM211" s="342"/>
      <c r="AN211" s="344"/>
      <c r="AO211" s="325"/>
      <c r="AP211" s="342"/>
      <c r="AQ211" s="344"/>
      <c r="AR211" s="353"/>
      <c r="AS211" s="354"/>
      <c r="AT211" s="342"/>
      <c r="AU211" s="344"/>
      <c r="AV211" s="353"/>
      <c r="AW211" s="355"/>
      <c r="AX211" s="94" t="str">
        <f t="shared" si="75"/>
        <v/>
      </c>
      <c r="AY211" s="94" t="str">
        <f t="shared" si="78"/>
        <v/>
      </c>
      <c r="AZ211" s="433"/>
      <c r="BA211" s="414">
        <f t="shared" si="79"/>
        <v>0</v>
      </c>
      <c r="BB211" s="414">
        <f t="shared" si="80"/>
        <v>0</v>
      </c>
      <c r="BC211" s="414">
        <f t="shared" si="81"/>
        <v>0</v>
      </c>
      <c r="BD211" s="414">
        <f t="shared" si="82"/>
        <v>0</v>
      </c>
      <c r="BE211" s="414">
        <f t="shared" si="83"/>
        <v>0</v>
      </c>
      <c r="BF211" s="414">
        <f t="shared" si="84"/>
        <v>0</v>
      </c>
      <c r="BG211" s="414">
        <f t="shared" si="85"/>
        <v>0</v>
      </c>
      <c r="BH211" s="414">
        <f t="shared" si="86"/>
        <v>0</v>
      </c>
      <c r="BI211" s="414">
        <f t="shared" si="87"/>
        <v>0</v>
      </c>
      <c r="BJ211" s="414">
        <f t="shared" si="88"/>
        <v>0</v>
      </c>
      <c r="BK211" s="414">
        <f t="shared" si="89"/>
        <v>0</v>
      </c>
      <c r="BL211" s="414">
        <f t="shared" si="90"/>
        <v>0</v>
      </c>
      <c r="BM211" s="414">
        <f t="shared" si="91"/>
        <v>0</v>
      </c>
      <c r="BN211" s="414"/>
      <c r="BO211" s="414">
        <f t="shared" si="92"/>
        <v>0</v>
      </c>
      <c r="BP211" s="414">
        <f t="shared" si="93"/>
        <v>0</v>
      </c>
      <c r="BQ211" s="414">
        <f t="shared" si="94"/>
        <v>0</v>
      </c>
      <c r="BR211" s="414">
        <f t="shared" si="95"/>
        <v>0</v>
      </c>
      <c r="BS211" s="414">
        <f t="shared" si="96"/>
        <v>0</v>
      </c>
      <c r="BT211" s="414">
        <f t="shared" si="97"/>
        <v>0</v>
      </c>
      <c r="BU211" s="414">
        <f t="shared" si="98"/>
        <v>0</v>
      </c>
      <c r="BV211" s="721"/>
      <c r="BW211" s="72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32"/>
      <c r="CL211" s="432"/>
      <c r="CM211" s="432"/>
      <c r="CN211" s="432"/>
      <c r="CO211" s="432"/>
      <c r="CP211" s="432"/>
      <c r="CQ211" s="320"/>
      <c r="CR211" s="320"/>
    </row>
    <row r="212" spans="1:96" s="37" customFormat="1" ht="37.5" customHeight="1" x14ac:dyDescent="0.2">
      <c r="A212" s="533" t="str">
        <f>IF(B212&lt;&gt;"",設定!$C$4,"")</f>
        <v/>
      </c>
      <c r="B212" s="214" t="str">
        <f t="shared" si="76"/>
        <v/>
      </c>
      <c r="C212" s="373">
        <f t="shared" si="77"/>
        <v>200</v>
      </c>
      <c r="D212" s="342"/>
      <c r="E212" s="342"/>
      <c r="F212" s="343"/>
      <c r="G212" s="344"/>
      <c r="H212" s="345"/>
      <c r="I212" s="346"/>
      <c r="J212" s="347" t="str">
        <f>IFERROR(IF(I212="","",VLOOKUP(I212,国・地域!A:C,2,FALSE)),"正しい番号を入力してください")</f>
        <v/>
      </c>
      <c r="K212" s="348" t="str">
        <f>IFERROR(IF(I212="","",VLOOKUP(I212,国・地域!A:C,3,FALSE)),"正しい番号を入力してください")</f>
        <v/>
      </c>
      <c r="L212" s="325"/>
      <c r="M212" s="349"/>
      <c r="N212" s="350"/>
      <c r="O212" s="350"/>
      <c r="P212" s="350"/>
      <c r="Q212" s="350"/>
      <c r="R212" s="350"/>
      <c r="S212" s="350"/>
      <c r="T212" s="350"/>
      <c r="U212" s="351"/>
      <c r="V212" s="352"/>
      <c r="W212" s="1061"/>
      <c r="X212" s="1062"/>
      <c r="Y212" s="1070"/>
      <c r="Z212" s="1071"/>
      <c r="AA212" s="1072"/>
      <c r="AB212" s="1073"/>
      <c r="AC212" s="1072"/>
      <c r="AD212" s="1071"/>
      <c r="AE212" s="1074"/>
      <c r="AF212" s="1073"/>
      <c r="AG212" s="1072"/>
      <c r="AH212" s="1071"/>
      <c r="AI212" s="1074"/>
      <c r="AJ212" s="1073"/>
      <c r="AK212" s="1072"/>
      <c r="AL212" s="1071"/>
      <c r="AM212" s="342"/>
      <c r="AN212" s="344"/>
      <c r="AO212" s="325"/>
      <c r="AP212" s="342"/>
      <c r="AQ212" s="344"/>
      <c r="AR212" s="353"/>
      <c r="AS212" s="354"/>
      <c r="AT212" s="342"/>
      <c r="AU212" s="344"/>
      <c r="AV212" s="353"/>
      <c r="AW212" s="355"/>
      <c r="AX212" s="94" t="str">
        <f t="shared" si="75"/>
        <v/>
      </c>
      <c r="AY212" s="94" t="str">
        <f t="shared" si="78"/>
        <v/>
      </c>
      <c r="AZ212" s="433"/>
      <c r="BA212" s="414">
        <f t="shared" si="79"/>
        <v>0</v>
      </c>
      <c r="BB212" s="414">
        <f t="shared" si="80"/>
        <v>0</v>
      </c>
      <c r="BC212" s="414">
        <f t="shared" si="81"/>
        <v>0</v>
      </c>
      <c r="BD212" s="414">
        <f t="shared" si="82"/>
        <v>0</v>
      </c>
      <c r="BE212" s="414">
        <f t="shared" si="83"/>
        <v>0</v>
      </c>
      <c r="BF212" s="414">
        <f t="shared" si="84"/>
        <v>0</v>
      </c>
      <c r="BG212" s="414">
        <f t="shared" si="85"/>
        <v>0</v>
      </c>
      <c r="BH212" s="414">
        <f t="shared" si="86"/>
        <v>0</v>
      </c>
      <c r="BI212" s="414">
        <f t="shared" si="87"/>
        <v>0</v>
      </c>
      <c r="BJ212" s="414">
        <f t="shared" si="88"/>
        <v>0</v>
      </c>
      <c r="BK212" s="414">
        <f t="shared" si="89"/>
        <v>0</v>
      </c>
      <c r="BL212" s="414">
        <f t="shared" si="90"/>
        <v>0</v>
      </c>
      <c r="BM212" s="414">
        <f t="shared" si="91"/>
        <v>0</v>
      </c>
      <c r="BN212" s="414"/>
      <c r="BO212" s="414">
        <f t="shared" si="92"/>
        <v>0</v>
      </c>
      <c r="BP212" s="414">
        <f t="shared" si="93"/>
        <v>0</v>
      </c>
      <c r="BQ212" s="414">
        <f t="shared" si="94"/>
        <v>0</v>
      </c>
      <c r="BR212" s="414">
        <f t="shared" si="95"/>
        <v>0</v>
      </c>
      <c r="BS212" s="414">
        <f t="shared" si="96"/>
        <v>0</v>
      </c>
      <c r="BT212" s="414">
        <f t="shared" si="97"/>
        <v>0</v>
      </c>
      <c r="BU212" s="414">
        <f t="shared" si="98"/>
        <v>0</v>
      </c>
      <c r="BV212" s="721"/>
      <c r="BW212" s="72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32"/>
      <c r="CL212" s="432"/>
      <c r="CM212" s="432"/>
      <c r="CN212" s="432"/>
      <c r="CO212" s="432"/>
      <c r="CP212" s="432"/>
      <c r="CQ212" s="320"/>
      <c r="CR212" s="320"/>
    </row>
    <row r="213" spans="1:96" s="37" customFormat="1" ht="37.5" customHeight="1" x14ac:dyDescent="0.2">
      <c r="A213" s="574" t="str">
        <f>IF(B213&lt;&gt;"",設定!$C$4,"")</f>
        <v/>
      </c>
      <c r="B213" s="215" t="str">
        <f t="shared" si="76"/>
        <v/>
      </c>
      <c r="C213" s="374">
        <f t="shared" si="77"/>
        <v>201</v>
      </c>
      <c r="D213" s="356"/>
      <c r="E213" s="356"/>
      <c r="F213" s="357"/>
      <c r="G213" s="358"/>
      <c r="H213" s="359"/>
      <c r="I213" s="360"/>
      <c r="J213" s="361" t="str">
        <f>IFERROR(IF(I213="","",VLOOKUP(I213,国・地域!A:C,2,FALSE)),"正しい番号を入力してください")</f>
        <v/>
      </c>
      <c r="K213" s="362" t="str">
        <f>IFERROR(IF(I213="","",VLOOKUP(I213,国・地域!A:C,3,FALSE)),"正しい番号を入力してください")</f>
        <v/>
      </c>
      <c r="L213" s="326"/>
      <c r="M213" s="363"/>
      <c r="N213" s="364"/>
      <c r="O213" s="364"/>
      <c r="P213" s="364"/>
      <c r="Q213" s="364"/>
      <c r="R213" s="364"/>
      <c r="S213" s="364"/>
      <c r="T213" s="364"/>
      <c r="U213" s="365"/>
      <c r="V213" s="366"/>
      <c r="W213" s="1063"/>
      <c r="X213" s="1064"/>
      <c r="Y213" s="1075"/>
      <c r="Z213" s="1076"/>
      <c r="AA213" s="1077"/>
      <c r="AB213" s="1078"/>
      <c r="AC213" s="1077"/>
      <c r="AD213" s="1076"/>
      <c r="AE213" s="1079"/>
      <c r="AF213" s="1078"/>
      <c r="AG213" s="1077"/>
      <c r="AH213" s="1076"/>
      <c r="AI213" s="1079"/>
      <c r="AJ213" s="1078"/>
      <c r="AK213" s="1077"/>
      <c r="AL213" s="1076"/>
      <c r="AM213" s="356"/>
      <c r="AN213" s="358"/>
      <c r="AO213" s="326"/>
      <c r="AP213" s="356"/>
      <c r="AQ213" s="358"/>
      <c r="AR213" s="367"/>
      <c r="AS213" s="368"/>
      <c r="AT213" s="356"/>
      <c r="AU213" s="358"/>
      <c r="AV213" s="367"/>
      <c r="AW213" s="369"/>
      <c r="AX213" s="94" t="str">
        <f t="shared" si="75"/>
        <v/>
      </c>
      <c r="AY213" s="94" t="str">
        <f t="shared" si="78"/>
        <v/>
      </c>
      <c r="AZ213" s="433"/>
      <c r="BA213" s="414">
        <f t="shared" si="79"/>
        <v>0</v>
      </c>
      <c r="BB213" s="414">
        <f t="shared" si="80"/>
        <v>0</v>
      </c>
      <c r="BC213" s="414">
        <f t="shared" si="81"/>
        <v>0</v>
      </c>
      <c r="BD213" s="414">
        <f t="shared" si="82"/>
        <v>0</v>
      </c>
      <c r="BE213" s="414">
        <f t="shared" si="83"/>
        <v>0</v>
      </c>
      <c r="BF213" s="414">
        <f t="shared" si="84"/>
        <v>0</v>
      </c>
      <c r="BG213" s="414">
        <f t="shared" si="85"/>
        <v>0</v>
      </c>
      <c r="BH213" s="414">
        <f t="shared" si="86"/>
        <v>0</v>
      </c>
      <c r="BI213" s="414">
        <f t="shared" si="87"/>
        <v>0</v>
      </c>
      <c r="BJ213" s="414">
        <f t="shared" si="88"/>
        <v>0</v>
      </c>
      <c r="BK213" s="414">
        <f t="shared" si="89"/>
        <v>0</v>
      </c>
      <c r="BL213" s="414">
        <f t="shared" si="90"/>
        <v>0</v>
      </c>
      <c r="BM213" s="414">
        <f t="shared" si="91"/>
        <v>0</v>
      </c>
      <c r="BN213" s="414"/>
      <c r="BO213" s="414">
        <f t="shared" si="92"/>
        <v>0</v>
      </c>
      <c r="BP213" s="414">
        <f t="shared" si="93"/>
        <v>0</v>
      </c>
      <c r="BQ213" s="414">
        <f t="shared" si="94"/>
        <v>0</v>
      </c>
      <c r="BR213" s="414">
        <f t="shared" si="95"/>
        <v>0</v>
      </c>
      <c r="BS213" s="414">
        <f t="shared" si="96"/>
        <v>0</v>
      </c>
      <c r="BT213" s="414">
        <f t="shared" si="97"/>
        <v>0</v>
      </c>
      <c r="BU213" s="414">
        <f t="shared" si="98"/>
        <v>0</v>
      </c>
      <c r="BV213" s="721"/>
      <c r="BW213" s="72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32"/>
      <c r="CL213" s="432"/>
      <c r="CM213" s="432"/>
      <c r="CN213" s="432"/>
      <c r="CO213" s="432"/>
      <c r="CP213" s="432"/>
      <c r="CQ213" s="320"/>
      <c r="CR213" s="320"/>
    </row>
    <row r="214" spans="1:96" s="37" customFormat="1" ht="37.5" customHeight="1" x14ac:dyDescent="0.2">
      <c r="A214" s="533" t="str">
        <f>IF(B214&lt;&gt;"",設定!$C$4,"")</f>
        <v/>
      </c>
      <c r="B214" s="214" t="str">
        <f t="shared" si="76"/>
        <v/>
      </c>
      <c r="C214" s="373">
        <f t="shared" si="77"/>
        <v>202</v>
      </c>
      <c r="D214" s="342"/>
      <c r="E214" s="342"/>
      <c r="F214" s="343"/>
      <c r="G214" s="344"/>
      <c r="H214" s="345"/>
      <c r="I214" s="346"/>
      <c r="J214" s="333" t="str">
        <f>IFERROR(IF(I214="","",VLOOKUP(I214,国・地域!A:C,2,FALSE)),"正しい番号を入力してください")</f>
        <v/>
      </c>
      <c r="K214" s="348" t="str">
        <f>IFERROR(IF(I214="","",VLOOKUP(I214,国・地域!A:C,3,FALSE)),"正しい番号を入力してください")</f>
        <v/>
      </c>
      <c r="L214" s="325"/>
      <c r="M214" s="349"/>
      <c r="N214" s="350"/>
      <c r="O214" s="350"/>
      <c r="P214" s="350"/>
      <c r="Q214" s="350"/>
      <c r="R214" s="350"/>
      <c r="S214" s="350"/>
      <c r="T214" s="350"/>
      <c r="U214" s="351"/>
      <c r="V214" s="352"/>
      <c r="W214" s="1061"/>
      <c r="X214" s="1062"/>
      <c r="Y214" s="1070"/>
      <c r="Z214" s="1071"/>
      <c r="AA214" s="1072"/>
      <c r="AB214" s="1073"/>
      <c r="AC214" s="1072"/>
      <c r="AD214" s="1071"/>
      <c r="AE214" s="1074"/>
      <c r="AF214" s="1073"/>
      <c r="AG214" s="1072"/>
      <c r="AH214" s="1071"/>
      <c r="AI214" s="1074"/>
      <c r="AJ214" s="1073"/>
      <c r="AK214" s="1072"/>
      <c r="AL214" s="1071"/>
      <c r="AM214" s="342"/>
      <c r="AN214" s="344"/>
      <c r="AO214" s="325"/>
      <c r="AP214" s="342"/>
      <c r="AQ214" s="344"/>
      <c r="AR214" s="353"/>
      <c r="AS214" s="354"/>
      <c r="AT214" s="342"/>
      <c r="AU214" s="344"/>
      <c r="AV214" s="353"/>
      <c r="AW214" s="355"/>
      <c r="AX214" s="94" t="str">
        <f>IF(SUM(BA214:BM214)&gt;0,"←未入力あり","")</f>
        <v/>
      </c>
      <c r="AY214" s="94" t="str">
        <f t="shared" si="78"/>
        <v/>
      </c>
      <c r="AZ214" s="433"/>
      <c r="BA214" s="414">
        <f t="shared" si="79"/>
        <v>0</v>
      </c>
      <c r="BB214" s="414">
        <f t="shared" si="80"/>
        <v>0</v>
      </c>
      <c r="BC214" s="414">
        <f t="shared" si="81"/>
        <v>0</v>
      </c>
      <c r="BD214" s="414">
        <f t="shared" si="82"/>
        <v>0</v>
      </c>
      <c r="BE214" s="414">
        <f t="shared" si="83"/>
        <v>0</v>
      </c>
      <c r="BF214" s="414">
        <f t="shared" si="84"/>
        <v>0</v>
      </c>
      <c r="BG214" s="414">
        <f t="shared" si="85"/>
        <v>0</v>
      </c>
      <c r="BH214" s="414">
        <f t="shared" si="86"/>
        <v>0</v>
      </c>
      <c r="BI214" s="414">
        <f t="shared" si="87"/>
        <v>0</v>
      </c>
      <c r="BJ214" s="414">
        <f t="shared" si="88"/>
        <v>0</v>
      </c>
      <c r="BK214" s="414">
        <f t="shared" si="89"/>
        <v>0</v>
      </c>
      <c r="BL214" s="414">
        <f t="shared" si="90"/>
        <v>0</v>
      </c>
      <c r="BM214" s="414">
        <f t="shared" si="91"/>
        <v>0</v>
      </c>
      <c r="BN214" s="414"/>
      <c r="BO214" s="414">
        <f t="shared" si="92"/>
        <v>0</v>
      </c>
      <c r="BP214" s="414">
        <f t="shared" si="93"/>
        <v>0</v>
      </c>
      <c r="BQ214" s="414">
        <f t="shared" si="94"/>
        <v>0</v>
      </c>
      <c r="BR214" s="414">
        <f t="shared" si="95"/>
        <v>0</v>
      </c>
      <c r="BS214" s="414">
        <f t="shared" si="96"/>
        <v>0</v>
      </c>
      <c r="BT214" s="414">
        <f t="shared" si="97"/>
        <v>0</v>
      </c>
      <c r="BU214" s="414">
        <f t="shared" si="98"/>
        <v>0</v>
      </c>
      <c r="BV214" s="721"/>
      <c r="BW214" s="72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32"/>
      <c r="CL214" s="432"/>
      <c r="CM214" s="432"/>
      <c r="CN214" s="432"/>
      <c r="CO214" s="432"/>
      <c r="CP214" s="432"/>
      <c r="CQ214" s="320"/>
      <c r="CR214" s="320"/>
    </row>
    <row r="215" spans="1:96" s="37" customFormat="1" ht="37.5" customHeight="1" x14ac:dyDescent="0.2">
      <c r="A215" s="533" t="str">
        <f>IF(B215&lt;&gt;"",設定!$C$4,"")</f>
        <v/>
      </c>
      <c r="B215" s="214" t="str">
        <f t="shared" si="76"/>
        <v/>
      </c>
      <c r="C215" s="373">
        <f t="shared" si="77"/>
        <v>203</v>
      </c>
      <c r="D215" s="342"/>
      <c r="E215" s="342"/>
      <c r="F215" s="343"/>
      <c r="G215" s="344"/>
      <c r="H215" s="345"/>
      <c r="I215" s="346"/>
      <c r="J215" s="333" t="str">
        <f>IFERROR(IF(I215="","",VLOOKUP(I215,国・地域!A:C,2,FALSE)),"正しい番号を入力してください")</f>
        <v/>
      </c>
      <c r="K215" s="348" t="str">
        <f>IFERROR(IF(I215="","",VLOOKUP(I215,国・地域!A:C,3,FALSE)),"正しい番号を入力してください")</f>
        <v/>
      </c>
      <c r="L215" s="325"/>
      <c r="M215" s="349"/>
      <c r="N215" s="350"/>
      <c r="O215" s="350"/>
      <c r="P215" s="350"/>
      <c r="Q215" s="350"/>
      <c r="R215" s="350"/>
      <c r="S215" s="350"/>
      <c r="T215" s="350"/>
      <c r="U215" s="351"/>
      <c r="V215" s="352"/>
      <c r="W215" s="1061"/>
      <c r="X215" s="1062"/>
      <c r="Y215" s="1070"/>
      <c r="Z215" s="1071"/>
      <c r="AA215" s="1072"/>
      <c r="AB215" s="1073"/>
      <c r="AC215" s="1072"/>
      <c r="AD215" s="1071"/>
      <c r="AE215" s="1074"/>
      <c r="AF215" s="1073"/>
      <c r="AG215" s="1072"/>
      <c r="AH215" s="1071"/>
      <c r="AI215" s="1074"/>
      <c r="AJ215" s="1073"/>
      <c r="AK215" s="1072"/>
      <c r="AL215" s="1071"/>
      <c r="AM215" s="342"/>
      <c r="AN215" s="344"/>
      <c r="AO215" s="325"/>
      <c r="AP215" s="342"/>
      <c r="AQ215" s="344"/>
      <c r="AR215" s="353"/>
      <c r="AS215" s="354"/>
      <c r="AT215" s="342"/>
      <c r="AU215" s="344"/>
      <c r="AV215" s="353"/>
      <c r="AW215" s="355"/>
      <c r="AX215" s="94" t="str">
        <f t="shared" ref="AX215:AX278" si="99">IF(SUM(BA215:BM215)&gt;0,"←未入力あり","")</f>
        <v/>
      </c>
      <c r="AY215" s="94" t="str">
        <f t="shared" si="78"/>
        <v/>
      </c>
      <c r="AZ215" s="433"/>
      <c r="BA215" s="414">
        <f t="shared" si="79"/>
        <v>0</v>
      </c>
      <c r="BB215" s="414">
        <f t="shared" si="80"/>
        <v>0</v>
      </c>
      <c r="BC215" s="414">
        <f t="shared" si="81"/>
        <v>0</v>
      </c>
      <c r="BD215" s="414">
        <f t="shared" si="82"/>
        <v>0</v>
      </c>
      <c r="BE215" s="414">
        <f t="shared" si="83"/>
        <v>0</v>
      </c>
      <c r="BF215" s="414">
        <f t="shared" si="84"/>
        <v>0</v>
      </c>
      <c r="BG215" s="414">
        <f t="shared" si="85"/>
        <v>0</v>
      </c>
      <c r="BH215" s="414">
        <f t="shared" si="86"/>
        <v>0</v>
      </c>
      <c r="BI215" s="414">
        <f t="shared" si="87"/>
        <v>0</v>
      </c>
      <c r="BJ215" s="414">
        <f t="shared" si="88"/>
        <v>0</v>
      </c>
      <c r="BK215" s="414">
        <f t="shared" si="89"/>
        <v>0</v>
      </c>
      <c r="BL215" s="414">
        <f t="shared" si="90"/>
        <v>0</v>
      </c>
      <c r="BM215" s="414">
        <f t="shared" si="91"/>
        <v>0</v>
      </c>
      <c r="BN215" s="414"/>
      <c r="BO215" s="414">
        <f t="shared" si="92"/>
        <v>0</v>
      </c>
      <c r="BP215" s="414">
        <f t="shared" si="93"/>
        <v>0</v>
      </c>
      <c r="BQ215" s="414">
        <f t="shared" si="94"/>
        <v>0</v>
      </c>
      <c r="BR215" s="414">
        <f t="shared" si="95"/>
        <v>0</v>
      </c>
      <c r="BS215" s="414">
        <f t="shared" si="96"/>
        <v>0</v>
      </c>
      <c r="BT215" s="414">
        <f t="shared" si="97"/>
        <v>0</v>
      </c>
      <c r="BU215" s="414">
        <f t="shared" si="98"/>
        <v>0</v>
      </c>
      <c r="BV215" s="721"/>
      <c r="BW215" s="72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32"/>
      <c r="CL215" s="432"/>
      <c r="CM215" s="432"/>
      <c r="CN215" s="432"/>
      <c r="CO215" s="432"/>
      <c r="CP215" s="432"/>
      <c r="CQ215" s="320"/>
      <c r="CR215" s="320"/>
    </row>
    <row r="216" spans="1:96" s="37" customFormat="1" ht="37.5" customHeight="1" x14ac:dyDescent="0.2">
      <c r="A216" s="533" t="str">
        <f>IF(B216&lt;&gt;"",設定!$C$4,"")</f>
        <v/>
      </c>
      <c r="B216" s="214" t="str">
        <f t="shared" si="76"/>
        <v/>
      </c>
      <c r="C216" s="373">
        <f t="shared" si="77"/>
        <v>204</v>
      </c>
      <c r="D216" s="342"/>
      <c r="E216" s="342"/>
      <c r="F216" s="343"/>
      <c r="G216" s="344"/>
      <c r="H216" s="345"/>
      <c r="I216" s="346"/>
      <c r="J216" s="347" t="str">
        <f>IFERROR(IF(I216="","",VLOOKUP(I216,国・地域!A:C,2,FALSE)),"正しい番号を入力してください")</f>
        <v/>
      </c>
      <c r="K216" s="348" t="str">
        <f>IFERROR(IF(I216="","",VLOOKUP(I216,国・地域!A:C,3,FALSE)),"正しい番号を入力してください")</f>
        <v/>
      </c>
      <c r="L216" s="325"/>
      <c r="M216" s="349"/>
      <c r="N216" s="350"/>
      <c r="O216" s="350"/>
      <c r="P216" s="350"/>
      <c r="Q216" s="350"/>
      <c r="R216" s="350"/>
      <c r="S216" s="350"/>
      <c r="T216" s="350"/>
      <c r="U216" s="351"/>
      <c r="V216" s="352"/>
      <c r="W216" s="1061"/>
      <c r="X216" s="1062"/>
      <c r="Y216" s="1070"/>
      <c r="Z216" s="1071"/>
      <c r="AA216" s="1072"/>
      <c r="AB216" s="1073"/>
      <c r="AC216" s="1072"/>
      <c r="AD216" s="1071"/>
      <c r="AE216" s="1074"/>
      <c r="AF216" s="1073"/>
      <c r="AG216" s="1072"/>
      <c r="AH216" s="1071"/>
      <c r="AI216" s="1074"/>
      <c r="AJ216" s="1073"/>
      <c r="AK216" s="1072"/>
      <c r="AL216" s="1071"/>
      <c r="AM216" s="342"/>
      <c r="AN216" s="344"/>
      <c r="AO216" s="325"/>
      <c r="AP216" s="342"/>
      <c r="AQ216" s="344"/>
      <c r="AR216" s="353"/>
      <c r="AS216" s="354"/>
      <c r="AT216" s="342"/>
      <c r="AU216" s="344"/>
      <c r="AV216" s="353"/>
      <c r="AW216" s="355"/>
      <c r="AX216" s="94" t="str">
        <f t="shared" si="99"/>
        <v/>
      </c>
      <c r="AY216" s="94" t="str">
        <f t="shared" si="78"/>
        <v/>
      </c>
      <c r="AZ216" s="433"/>
      <c r="BA216" s="414">
        <f t="shared" si="79"/>
        <v>0</v>
      </c>
      <c r="BB216" s="414">
        <f t="shared" si="80"/>
        <v>0</v>
      </c>
      <c r="BC216" s="414">
        <f t="shared" si="81"/>
        <v>0</v>
      </c>
      <c r="BD216" s="414">
        <f t="shared" si="82"/>
        <v>0</v>
      </c>
      <c r="BE216" s="414">
        <f t="shared" si="83"/>
        <v>0</v>
      </c>
      <c r="BF216" s="414">
        <f t="shared" si="84"/>
        <v>0</v>
      </c>
      <c r="BG216" s="414">
        <f t="shared" si="85"/>
        <v>0</v>
      </c>
      <c r="BH216" s="414">
        <f t="shared" si="86"/>
        <v>0</v>
      </c>
      <c r="BI216" s="414">
        <f t="shared" si="87"/>
        <v>0</v>
      </c>
      <c r="BJ216" s="414">
        <f t="shared" si="88"/>
        <v>0</v>
      </c>
      <c r="BK216" s="414">
        <f t="shared" si="89"/>
        <v>0</v>
      </c>
      <c r="BL216" s="414">
        <f t="shared" si="90"/>
        <v>0</v>
      </c>
      <c r="BM216" s="414">
        <f t="shared" si="91"/>
        <v>0</v>
      </c>
      <c r="BN216" s="414"/>
      <c r="BO216" s="414">
        <f t="shared" si="92"/>
        <v>0</v>
      </c>
      <c r="BP216" s="414">
        <f t="shared" si="93"/>
        <v>0</v>
      </c>
      <c r="BQ216" s="414">
        <f t="shared" si="94"/>
        <v>0</v>
      </c>
      <c r="BR216" s="414">
        <f t="shared" si="95"/>
        <v>0</v>
      </c>
      <c r="BS216" s="414">
        <f t="shared" si="96"/>
        <v>0</v>
      </c>
      <c r="BT216" s="414">
        <f t="shared" si="97"/>
        <v>0</v>
      </c>
      <c r="BU216" s="414">
        <f t="shared" si="98"/>
        <v>0</v>
      </c>
      <c r="BV216" s="721"/>
      <c r="BW216" s="72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32"/>
      <c r="CL216" s="432"/>
      <c r="CM216" s="432"/>
      <c r="CN216" s="432"/>
      <c r="CO216" s="432"/>
      <c r="CP216" s="432"/>
      <c r="CQ216" s="320"/>
      <c r="CR216" s="320"/>
    </row>
    <row r="217" spans="1:96" s="37" customFormat="1" ht="37.5" customHeight="1" x14ac:dyDescent="0.2">
      <c r="A217" s="533" t="str">
        <f>IF(B217&lt;&gt;"",設定!$C$4,"")</f>
        <v/>
      </c>
      <c r="B217" s="214" t="str">
        <f t="shared" si="76"/>
        <v/>
      </c>
      <c r="C217" s="373">
        <f t="shared" si="77"/>
        <v>205</v>
      </c>
      <c r="D217" s="342"/>
      <c r="E217" s="342"/>
      <c r="F217" s="343"/>
      <c r="G217" s="344"/>
      <c r="H217" s="345"/>
      <c r="I217" s="346"/>
      <c r="J217" s="347" t="str">
        <f>IFERROR(IF(I217="","",VLOOKUP(I217,国・地域!A:C,2,FALSE)),"正しい番号を入力してください")</f>
        <v/>
      </c>
      <c r="K217" s="348" t="str">
        <f>IFERROR(IF(I217="","",VLOOKUP(I217,国・地域!A:C,3,FALSE)),"正しい番号を入力してください")</f>
        <v/>
      </c>
      <c r="L217" s="325"/>
      <c r="M217" s="349"/>
      <c r="N217" s="350"/>
      <c r="O217" s="350"/>
      <c r="P217" s="350"/>
      <c r="Q217" s="350"/>
      <c r="R217" s="350"/>
      <c r="S217" s="350"/>
      <c r="T217" s="350"/>
      <c r="U217" s="351"/>
      <c r="V217" s="352"/>
      <c r="W217" s="1061"/>
      <c r="X217" s="1062"/>
      <c r="Y217" s="1070"/>
      <c r="Z217" s="1071"/>
      <c r="AA217" s="1072"/>
      <c r="AB217" s="1073"/>
      <c r="AC217" s="1072"/>
      <c r="AD217" s="1071"/>
      <c r="AE217" s="1074"/>
      <c r="AF217" s="1073"/>
      <c r="AG217" s="1072"/>
      <c r="AH217" s="1071"/>
      <c r="AI217" s="1074"/>
      <c r="AJ217" s="1073"/>
      <c r="AK217" s="1072"/>
      <c r="AL217" s="1071"/>
      <c r="AM217" s="342"/>
      <c r="AN217" s="344"/>
      <c r="AO217" s="325"/>
      <c r="AP217" s="342"/>
      <c r="AQ217" s="344"/>
      <c r="AR217" s="353"/>
      <c r="AS217" s="354"/>
      <c r="AT217" s="342"/>
      <c r="AU217" s="344"/>
      <c r="AV217" s="353"/>
      <c r="AW217" s="355"/>
      <c r="AX217" s="94" t="str">
        <f t="shared" si="99"/>
        <v/>
      </c>
      <c r="AY217" s="94" t="str">
        <f t="shared" si="78"/>
        <v/>
      </c>
      <c r="AZ217" s="433"/>
      <c r="BA217" s="414">
        <f t="shared" si="79"/>
        <v>0</v>
      </c>
      <c r="BB217" s="414">
        <f t="shared" si="80"/>
        <v>0</v>
      </c>
      <c r="BC217" s="414">
        <f t="shared" si="81"/>
        <v>0</v>
      </c>
      <c r="BD217" s="414">
        <f t="shared" si="82"/>
        <v>0</v>
      </c>
      <c r="BE217" s="414">
        <f t="shared" si="83"/>
        <v>0</v>
      </c>
      <c r="BF217" s="414">
        <f t="shared" si="84"/>
        <v>0</v>
      </c>
      <c r="BG217" s="414">
        <f t="shared" si="85"/>
        <v>0</v>
      </c>
      <c r="BH217" s="414">
        <f t="shared" si="86"/>
        <v>0</v>
      </c>
      <c r="BI217" s="414">
        <f t="shared" si="87"/>
        <v>0</v>
      </c>
      <c r="BJ217" s="414">
        <f t="shared" si="88"/>
        <v>0</v>
      </c>
      <c r="BK217" s="414">
        <f t="shared" si="89"/>
        <v>0</v>
      </c>
      <c r="BL217" s="414">
        <f t="shared" si="90"/>
        <v>0</v>
      </c>
      <c r="BM217" s="414">
        <f t="shared" si="91"/>
        <v>0</v>
      </c>
      <c r="BN217" s="414"/>
      <c r="BO217" s="414">
        <f t="shared" si="92"/>
        <v>0</v>
      </c>
      <c r="BP217" s="414">
        <f t="shared" si="93"/>
        <v>0</v>
      </c>
      <c r="BQ217" s="414">
        <f t="shared" si="94"/>
        <v>0</v>
      </c>
      <c r="BR217" s="414">
        <f t="shared" si="95"/>
        <v>0</v>
      </c>
      <c r="BS217" s="414">
        <f t="shared" si="96"/>
        <v>0</v>
      </c>
      <c r="BT217" s="414">
        <f t="shared" si="97"/>
        <v>0</v>
      </c>
      <c r="BU217" s="414">
        <f t="shared" si="98"/>
        <v>0</v>
      </c>
      <c r="BV217" s="721"/>
      <c r="BW217" s="72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32"/>
      <c r="CL217" s="432"/>
      <c r="CM217" s="432"/>
      <c r="CN217" s="432"/>
      <c r="CO217" s="432"/>
      <c r="CP217" s="432"/>
      <c r="CQ217" s="320"/>
      <c r="CR217" s="320"/>
    </row>
    <row r="218" spans="1:96" s="37" customFormat="1" ht="37.5" customHeight="1" x14ac:dyDescent="0.2">
      <c r="A218" s="574" t="str">
        <f>IF(B218&lt;&gt;"",設定!$C$4,"")</f>
        <v/>
      </c>
      <c r="B218" s="215" t="str">
        <f t="shared" si="76"/>
        <v/>
      </c>
      <c r="C218" s="374">
        <f t="shared" si="77"/>
        <v>206</v>
      </c>
      <c r="D218" s="356"/>
      <c r="E218" s="356"/>
      <c r="F218" s="357"/>
      <c r="G218" s="358"/>
      <c r="H218" s="359"/>
      <c r="I218" s="360"/>
      <c r="J218" s="361" t="str">
        <f>IFERROR(IF(I218="","",VLOOKUP(I218,国・地域!A:C,2,FALSE)),"正しい番号を入力してください")</f>
        <v/>
      </c>
      <c r="K218" s="362" t="str">
        <f>IFERROR(IF(I218="","",VLOOKUP(I218,国・地域!A:C,3,FALSE)),"正しい番号を入力してください")</f>
        <v/>
      </c>
      <c r="L218" s="326"/>
      <c r="M218" s="363"/>
      <c r="N218" s="364"/>
      <c r="O218" s="364"/>
      <c r="P218" s="364"/>
      <c r="Q218" s="364"/>
      <c r="R218" s="364"/>
      <c r="S218" s="364"/>
      <c r="T218" s="364"/>
      <c r="U218" s="365"/>
      <c r="V218" s="366"/>
      <c r="W218" s="1063"/>
      <c r="X218" s="1064"/>
      <c r="Y218" s="1075"/>
      <c r="Z218" s="1076"/>
      <c r="AA218" s="1077"/>
      <c r="AB218" s="1078"/>
      <c r="AC218" s="1077"/>
      <c r="AD218" s="1076"/>
      <c r="AE218" s="1079"/>
      <c r="AF218" s="1078"/>
      <c r="AG218" s="1077"/>
      <c r="AH218" s="1076"/>
      <c r="AI218" s="1079"/>
      <c r="AJ218" s="1078"/>
      <c r="AK218" s="1077"/>
      <c r="AL218" s="1076"/>
      <c r="AM218" s="356"/>
      <c r="AN218" s="358"/>
      <c r="AO218" s="326"/>
      <c r="AP218" s="356"/>
      <c r="AQ218" s="358"/>
      <c r="AR218" s="367"/>
      <c r="AS218" s="368"/>
      <c r="AT218" s="356"/>
      <c r="AU218" s="358"/>
      <c r="AV218" s="367"/>
      <c r="AW218" s="369"/>
      <c r="AX218" s="94" t="str">
        <f t="shared" si="99"/>
        <v/>
      </c>
      <c r="AY218" s="94" t="str">
        <f t="shared" si="78"/>
        <v/>
      </c>
      <c r="AZ218" s="433"/>
      <c r="BA218" s="414">
        <f t="shared" si="79"/>
        <v>0</v>
      </c>
      <c r="BB218" s="414">
        <f t="shared" si="80"/>
        <v>0</v>
      </c>
      <c r="BC218" s="414">
        <f t="shared" si="81"/>
        <v>0</v>
      </c>
      <c r="BD218" s="414">
        <f t="shared" si="82"/>
        <v>0</v>
      </c>
      <c r="BE218" s="414">
        <f t="shared" si="83"/>
        <v>0</v>
      </c>
      <c r="BF218" s="414">
        <f t="shared" si="84"/>
        <v>0</v>
      </c>
      <c r="BG218" s="414">
        <f t="shared" si="85"/>
        <v>0</v>
      </c>
      <c r="BH218" s="414">
        <f t="shared" si="86"/>
        <v>0</v>
      </c>
      <c r="BI218" s="414">
        <f t="shared" si="87"/>
        <v>0</v>
      </c>
      <c r="BJ218" s="414">
        <f t="shared" si="88"/>
        <v>0</v>
      </c>
      <c r="BK218" s="414">
        <f t="shared" si="89"/>
        <v>0</v>
      </c>
      <c r="BL218" s="414">
        <f t="shared" si="90"/>
        <v>0</v>
      </c>
      <c r="BM218" s="414">
        <f t="shared" si="91"/>
        <v>0</v>
      </c>
      <c r="BN218" s="414"/>
      <c r="BO218" s="414">
        <f t="shared" si="92"/>
        <v>0</v>
      </c>
      <c r="BP218" s="414">
        <f t="shared" si="93"/>
        <v>0</v>
      </c>
      <c r="BQ218" s="414">
        <f t="shared" si="94"/>
        <v>0</v>
      </c>
      <c r="BR218" s="414">
        <f t="shared" si="95"/>
        <v>0</v>
      </c>
      <c r="BS218" s="414">
        <f t="shared" si="96"/>
        <v>0</v>
      </c>
      <c r="BT218" s="414">
        <f t="shared" si="97"/>
        <v>0</v>
      </c>
      <c r="BU218" s="414">
        <f t="shared" si="98"/>
        <v>0</v>
      </c>
      <c r="BV218" s="721"/>
      <c r="BW218" s="72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32"/>
      <c r="CL218" s="432"/>
      <c r="CM218" s="432"/>
      <c r="CN218" s="432"/>
      <c r="CO218" s="432"/>
      <c r="CP218" s="432"/>
      <c r="CQ218" s="320"/>
      <c r="CR218" s="320"/>
    </row>
    <row r="219" spans="1:96" s="37" customFormat="1" ht="37.5" customHeight="1" x14ac:dyDescent="0.2">
      <c r="A219" s="575" t="str">
        <f>IF(B219&lt;&gt;"",設定!$C$4,"")</f>
        <v/>
      </c>
      <c r="B219" s="567" t="str">
        <f t="shared" si="76"/>
        <v/>
      </c>
      <c r="C219" s="322">
        <f t="shared" si="77"/>
        <v>207</v>
      </c>
      <c r="D219" s="328"/>
      <c r="E219" s="328"/>
      <c r="F219" s="329"/>
      <c r="G219" s="330"/>
      <c r="H219" s="331"/>
      <c r="I219" s="332"/>
      <c r="J219" s="333" t="str">
        <f>IFERROR(IF(I219="","",VLOOKUP(I219,国・地域!A:C,2,FALSE)),"正しい番号を入力してください")</f>
        <v/>
      </c>
      <c r="K219" s="334" t="str">
        <f>IFERROR(IF(I219="","",VLOOKUP(I219,国・地域!A:C,3,FALSE)),"正しい番号を入力してください")</f>
        <v/>
      </c>
      <c r="L219" s="327"/>
      <c r="M219" s="335"/>
      <c r="N219" s="336"/>
      <c r="O219" s="336"/>
      <c r="P219" s="336"/>
      <c r="Q219" s="336"/>
      <c r="R219" s="336"/>
      <c r="S219" s="336"/>
      <c r="T219" s="336"/>
      <c r="U219" s="337"/>
      <c r="V219" s="338"/>
      <c r="W219" s="1059"/>
      <c r="X219" s="1060"/>
      <c r="Y219" s="1065"/>
      <c r="Z219" s="1066"/>
      <c r="AA219" s="1067"/>
      <c r="AB219" s="1068"/>
      <c r="AC219" s="1067"/>
      <c r="AD219" s="1066"/>
      <c r="AE219" s="1069"/>
      <c r="AF219" s="1068"/>
      <c r="AG219" s="1067"/>
      <c r="AH219" s="1066"/>
      <c r="AI219" s="1069"/>
      <c r="AJ219" s="1068"/>
      <c r="AK219" s="1067"/>
      <c r="AL219" s="1066"/>
      <c r="AM219" s="328"/>
      <c r="AN219" s="330"/>
      <c r="AO219" s="327"/>
      <c r="AP219" s="328"/>
      <c r="AQ219" s="330"/>
      <c r="AR219" s="339"/>
      <c r="AS219" s="340"/>
      <c r="AT219" s="328"/>
      <c r="AU219" s="330"/>
      <c r="AV219" s="339"/>
      <c r="AW219" s="341"/>
      <c r="AX219" s="94" t="str">
        <f t="shared" si="99"/>
        <v/>
      </c>
      <c r="AY219" s="94" t="str">
        <f t="shared" si="78"/>
        <v/>
      </c>
      <c r="AZ219" s="433"/>
      <c r="BA219" s="414">
        <f t="shared" si="79"/>
        <v>0</v>
      </c>
      <c r="BB219" s="414">
        <f t="shared" si="80"/>
        <v>0</v>
      </c>
      <c r="BC219" s="414">
        <f t="shared" si="81"/>
        <v>0</v>
      </c>
      <c r="BD219" s="414">
        <f t="shared" si="82"/>
        <v>0</v>
      </c>
      <c r="BE219" s="414">
        <f t="shared" si="83"/>
        <v>0</v>
      </c>
      <c r="BF219" s="414">
        <f t="shared" si="84"/>
        <v>0</v>
      </c>
      <c r="BG219" s="414">
        <f t="shared" si="85"/>
        <v>0</v>
      </c>
      <c r="BH219" s="414">
        <f t="shared" si="86"/>
        <v>0</v>
      </c>
      <c r="BI219" s="414">
        <f t="shared" si="87"/>
        <v>0</v>
      </c>
      <c r="BJ219" s="414">
        <f t="shared" si="88"/>
        <v>0</v>
      </c>
      <c r="BK219" s="414">
        <f t="shared" si="89"/>
        <v>0</v>
      </c>
      <c r="BL219" s="414">
        <f t="shared" si="90"/>
        <v>0</v>
      </c>
      <c r="BM219" s="414">
        <f t="shared" si="91"/>
        <v>0</v>
      </c>
      <c r="BN219" s="414"/>
      <c r="BO219" s="414">
        <f t="shared" si="92"/>
        <v>0</v>
      </c>
      <c r="BP219" s="414">
        <f t="shared" si="93"/>
        <v>0</v>
      </c>
      <c r="BQ219" s="414">
        <f t="shared" si="94"/>
        <v>0</v>
      </c>
      <c r="BR219" s="414">
        <f t="shared" si="95"/>
        <v>0</v>
      </c>
      <c r="BS219" s="414">
        <f t="shared" si="96"/>
        <v>0</v>
      </c>
      <c r="BT219" s="414">
        <f t="shared" si="97"/>
        <v>0</v>
      </c>
      <c r="BU219" s="414">
        <f t="shared" si="98"/>
        <v>0</v>
      </c>
      <c r="BV219" s="721"/>
      <c r="BW219" s="72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32"/>
      <c r="CL219" s="432"/>
      <c r="CM219" s="432"/>
      <c r="CN219" s="432"/>
      <c r="CO219" s="432"/>
      <c r="CP219" s="432"/>
      <c r="CQ219" s="320"/>
      <c r="CR219" s="320"/>
    </row>
    <row r="220" spans="1:96" s="37" customFormat="1" ht="37.5" customHeight="1" x14ac:dyDescent="0.2">
      <c r="A220" s="533" t="str">
        <f>IF(B220&lt;&gt;"",設定!$C$4,"")</f>
        <v/>
      </c>
      <c r="B220" s="214" t="str">
        <f t="shared" si="76"/>
        <v/>
      </c>
      <c r="C220" s="373">
        <f t="shared" si="77"/>
        <v>208</v>
      </c>
      <c r="D220" s="342"/>
      <c r="E220" s="342"/>
      <c r="F220" s="343"/>
      <c r="G220" s="344"/>
      <c r="H220" s="345"/>
      <c r="I220" s="346"/>
      <c r="J220" s="347" t="str">
        <f>IFERROR(IF(I220="","",VLOOKUP(I220,国・地域!A:C,2,FALSE)),"正しい番号を入力してください")</f>
        <v/>
      </c>
      <c r="K220" s="348" t="str">
        <f>IFERROR(IF(I220="","",VLOOKUP(I220,国・地域!A:C,3,FALSE)),"正しい番号を入力してください")</f>
        <v/>
      </c>
      <c r="L220" s="325"/>
      <c r="M220" s="349"/>
      <c r="N220" s="350"/>
      <c r="O220" s="350"/>
      <c r="P220" s="350"/>
      <c r="Q220" s="350"/>
      <c r="R220" s="350"/>
      <c r="S220" s="350"/>
      <c r="T220" s="350"/>
      <c r="U220" s="351"/>
      <c r="V220" s="352"/>
      <c r="W220" s="1061"/>
      <c r="X220" s="1062"/>
      <c r="Y220" s="1070"/>
      <c r="Z220" s="1071"/>
      <c r="AA220" s="1072"/>
      <c r="AB220" s="1073"/>
      <c r="AC220" s="1072"/>
      <c r="AD220" s="1071"/>
      <c r="AE220" s="1074"/>
      <c r="AF220" s="1073"/>
      <c r="AG220" s="1072"/>
      <c r="AH220" s="1071"/>
      <c r="AI220" s="1074"/>
      <c r="AJ220" s="1073"/>
      <c r="AK220" s="1072"/>
      <c r="AL220" s="1071"/>
      <c r="AM220" s="342"/>
      <c r="AN220" s="344"/>
      <c r="AO220" s="325"/>
      <c r="AP220" s="342"/>
      <c r="AQ220" s="344"/>
      <c r="AR220" s="353"/>
      <c r="AS220" s="354"/>
      <c r="AT220" s="342"/>
      <c r="AU220" s="344"/>
      <c r="AV220" s="353"/>
      <c r="AW220" s="355"/>
      <c r="AX220" s="94" t="str">
        <f t="shared" si="99"/>
        <v/>
      </c>
      <c r="AY220" s="94" t="str">
        <f t="shared" si="78"/>
        <v/>
      </c>
      <c r="AZ220" s="433"/>
      <c r="BA220" s="414">
        <f t="shared" si="79"/>
        <v>0</v>
      </c>
      <c r="BB220" s="414">
        <f t="shared" si="80"/>
        <v>0</v>
      </c>
      <c r="BC220" s="414">
        <f t="shared" si="81"/>
        <v>0</v>
      </c>
      <c r="BD220" s="414">
        <f t="shared" si="82"/>
        <v>0</v>
      </c>
      <c r="BE220" s="414">
        <f t="shared" si="83"/>
        <v>0</v>
      </c>
      <c r="BF220" s="414">
        <f t="shared" si="84"/>
        <v>0</v>
      </c>
      <c r="BG220" s="414">
        <f t="shared" si="85"/>
        <v>0</v>
      </c>
      <c r="BH220" s="414">
        <f t="shared" si="86"/>
        <v>0</v>
      </c>
      <c r="BI220" s="414">
        <f t="shared" si="87"/>
        <v>0</v>
      </c>
      <c r="BJ220" s="414">
        <f t="shared" si="88"/>
        <v>0</v>
      </c>
      <c r="BK220" s="414">
        <f t="shared" si="89"/>
        <v>0</v>
      </c>
      <c r="BL220" s="414">
        <f t="shared" si="90"/>
        <v>0</v>
      </c>
      <c r="BM220" s="414">
        <f t="shared" si="91"/>
        <v>0</v>
      </c>
      <c r="BN220" s="414"/>
      <c r="BO220" s="414">
        <f t="shared" si="92"/>
        <v>0</v>
      </c>
      <c r="BP220" s="414">
        <f t="shared" si="93"/>
        <v>0</v>
      </c>
      <c r="BQ220" s="414">
        <f t="shared" si="94"/>
        <v>0</v>
      </c>
      <c r="BR220" s="414">
        <f t="shared" si="95"/>
        <v>0</v>
      </c>
      <c r="BS220" s="414">
        <f t="shared" si="96"/>
        <v>0</v>
      </c>
      <c r="BT220" s="414">
        <f t="shared" si="97"/>
        <v>0</v>
      </c>
      <c r="BU220" s="414">
        <f t="shared" si="98"/>
        <v>0</v>
      </c>
      <c r="BV220" s="721"/>
      <c r="BW220" s="72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32"/>
      <c r="CL220" s="432"/>
      <c r="CM220" s="432"/>
      <c r="CN220" s="432"/>
      <c r="CO220" s="432"/>
      <c r="CP220" s="432"/>
      <c r="CQ220" s="320"/>
      <c r="CR220" s="320"/>
    </row>
    <row r="221" spans="1:96" s="37" customFormat="1" ht="37.5" customHeight="1" x14ac:dyDescent="0.2">
      <c r="A221" s="533" t="str">
        <f>IF(B221&lt;&gt;"",設定!$C$4,"")</f>
        <v/>
      </c>
      <c r="B221" s="214" t="str">
        <f t="shared" si="76"/>
        <v/>
      </c>
      <c r="C221" s="373">
        <f t="shared" si="77"/>
        <v>209</v>
      </c>
      <c r="D221" s="342"/>
      <c r="E221" s="342"/>
      <c r="F221" s="343"/>
      <c r="G221" s="344"/>
      <c r="H221" s="345"/>
      <c r="I221" s="346"/>
      <c r="J221" s="347" t="str">
        <f>IFERROR(IF(I221="","",VLOOKUP(I221,国・地域!A:C,2,FALSE)),"正しい番号を入力してください")</f>
        <v/>
      </c>
      <c r="K221" s="348" t="str">
        <f>IFERROR(IF(I221="","",VLOOKUP(I221,国・地域!A:C,3,FALSE)),"正しい番号を入力してください")</f>
        <v/>
      </c>
      <c r="L221" s="325"/>
      <c r="M221" s="349"/>
      <c r="N221" s="350"/>
      <c r="O221" s="350"/>
      <c r="P221" s="350"/>
      <c r="Q221" s="350"/>
      <c r="R221" s="350"/>
      <c r="S221" s="350"/>
      <c r="T221" s="350"/>
      <c r="U221" s="351"/>
      <c r="V221" s="352"/>
      <c r="W221" s="1061"/>
      <c r="X221" s="1062"/>
      <c r="Y221" s="1070"/>
      <c r="Z221" s="1071"/>
      <c r="AA221" s="1072"/>
      <c r="AB221" s="1073"/>
      <c r="AC221" s="1072"/>
      <c r="AD221" s="1071"/>
      <c r="AE221" s="1074"/>
      <c r="AF221" s="1073"/>
      <c r="AG221" s="1072"/>
      <c r="AH221" s="1071"/>
      <c r="AI221" s="1074"/>
      <c r="AJ221" s="1073"/>
      <c r="AK221" s="1072"/>
      <c r="AL221" s="1071"/>
      <c r="AM221" s="342"/>
      <c r="AN221" s="344"/>
      <c r="AO221" s="325"/>
      <c r="AP221" s="342"/>
      <c r="AQ221" s="344"/>
      <c r="AR221" s="353"/>
      <c r="AS221" s="354"/>
      <c r="AT221" s="342"/>
      <c r="AU221" s="344"/>
      <c r="AV221" s="353"/>
      <c r="AW221" s="355"/>
      <c r="AX221" s="94" t="str">
        <f t="shared" si="99"/>
        <v/>
      </c>
      <c r="AY221" s="94" t="str">
        <f t="shared" si="78"/>
        <v/>
      </c>
      <c r="AZ221" s="433"/>
      <c r="BA221" s="414">
        <f t="shared" si="79"/>
        <v>0</v>
      </c>
      <c r="BB221" s="414">
        <f t="shared" si="80"/>
        <v>0</v>
      </c>
      <c r="BC221" s="414">
        <f t="shared" si="81"/>
        <v>0</v>
      </c>
      <c r="BD221" s="414">
        <f t="shared" si="82"/>
        <v>0</v>
      </c>
      <c r="BE221" s="414">
        <f t="shared" si="83"/>
        <v>0</v>
      </c>
      <c r="BF221" s="414">
        <f t="shared" si="84"/>
        <v>0</v>
      </c>
      <c r="BG221" s="414">
        <f t="shared" si="85"/>
        <v>0</v>
      </c>
      <c r="BH221" s="414">
        <f t="shared" si="86"/>
        <v>0</v>
      </c>
      <c r="BI221" s="414">
        <f t="shared" si="87"/>
        <v>0</v>
      </c>
      <c r="BJ221" s="414">
        <f t="shared" si="88"/>
        <v>0</v>
      </c>
      <c r="BK221" s="414">
        <f t="shared" si="89"/>
        <v>0</v>
      </c>
      <c r="BL221" s="414">
        <f t="shared" si="90"/>
        <v>0</v>
      </c>
      <c r="BM221" s="414">
        <f t="shared" si="91"/>
        <v>0</v>
      </c>
      <c r="BN221" s="414"/>
      <c r="BO221" s="414">
        <f t="shared" si="92"/>
        <v>0</v>
      </c>
      <c r="BP221" s="414">
        <f t="shared" si="93"/>
        <v>0</v>
      </c>
      <c r="BQ221" s="414">
        <f t="shared" si="94"/>
        <v>0</v>
      </c>
      <c r="BR221" s="414">
        <f t="shared" si="95"/>
        <v>0</v>
      </c>
      <c r="BS221" s="414">
        <f t="shared" si="96"/>
        <v>0</v>
      </c>
      <c r="BT221" s="414">
        <f t="shared" si="97"/>
        <v>0</v>
      </c>
      <c r="BU221" s="414">
        <f t="shared" si="98"/>
        <v>0</v>
      </c>
      <c r="BV221" s="721"/>
      <c r="BW221" s="72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32"/>
      <c r="CL221" s="432"/>
      <c r="CM221" s="432"/>
      <c r="CN221" s="432"/>
      <c r="CO221" s="432"/>
      <c r="CP221" s="432"/>
      <c r="CQ221" s="320"/>
      <c r="CR221" s="320"/>
    </row>
    <row r="222" spans="1:96" s="37" customFormat="1" ht="37.5" customHeight="1" x14ac:dyDescent="0.2">
      <c r="A222" s="533" t="str">
        <f>IF(B222&lt;&gt;"",設定!$C$4,"")</f>
        <v/>
      </c>
      <c r="B222" s="214" t="str">
        <f t="shared" si="76"/>
        <v/>
      </c>
      <c r="C222" s="373">
        <f t="shared" si="77"/>
        <v>210</v>
      </c>
      <c r="D222" s="342"/>
      <c r="E222" s="342"/>
      <c r="F222" s="343"/>
      <c r="G222" s="344"/>
      <c r="H222" s="345"/>
      <c r="I222" s="346"/>
      <c r="J222" s="347" t="str">
        <f>IFERROR(IF(I222="","",VLOOKUP(I222,国・地域!A:C,2,FALSE)),"正しい番号を入力してください")</f>
        <v/>
      </c>
      <c r="K222" s="348" t="str">
        <f>IFERROR(IF(I222="","",VLOOKUP(I222,国・地域!A:C,3,FALSE)),"正しい番号を入力してください")</f>
        <v/>
      </c>
      <c r="L222" s="325"/>
      <c r="M222" s="349"/>
      <c r="N222" s="350"/>
      <c r="O222" s="350"/>
      <c r="P222" s="350"/>
      <c r="Q222" s="350"/>
      <c r="R222" s="350"/>
      <c r="S222" s="350"/>
      <c r="T222" s="350"/>
      <c r="U222" s="351"/>
      <c r="V222" s="352"/>
      <c r="W222" s="1061"/>
      <c r="X222" s="1062"/>
      <c r="Y222" s="1070"/>
      <c r="Z222" s="1071"/>
      <c r="AA222" s="1072"/>
      <c r="AB222" s="1073"/>
      <c r="AC222" s="1072"/>
      <c r="AD222" s="1071"/>
      <c r="AE222" s="1074"/>
      <c r="AF222" s="1073"/>
      <c r="AG222" s="1072"/>
      <c r="AH222" s="1071"/>
      <c r="AI222" s="1074"/>
      <c r="AJ222" s="1073"/>
      <c r="AK222" s="1072"/>
      <c r="AL222" s="1071"/>
      <c r="AM222" s="342"/>
      <c r="AN222" s="344"/>
      <c r="AO222" s="325"/>
      <c r="AP222" s="342"/>
      <c r="AQ222" s="344"/>
      <c r="AR222" s="353"/>
      <c r="AS222" s="354"/>
      <c r="AT222" s="342"/>
      <c r="AU222" s="344"/>
      <c r="AV222" s="353"/>
      <c r="AW222" s="355"/>
      <c r="AX222" s="94" t="str">
        <f t="shared" si="99"/>
        <v/>
      </c>
      <c r="AY222" s="94" t="str">
        <f t="shared" si="78"/>
        <v/>
      </c>
      <c r="AZ222" s="433"/>
      <c r="BA222" s="414">
        <f t="shared" si="79"/>
        <v>0</v>
      </c>
      <c r="BB222" s="414">
        <f t="shared" si="80"/>
        <v>0</v>
      </c>
      <c r="BC222" s="414">
        <f t="shared" si="81"/>
        <v>0</v>
      </c>
      <c r="BD222" s="414">
        <f t="shared" si="82"/>
        <v>0</v>
      </c>
      <c r="BE222" s="414">
        <f t="shared" si="83"/>
        <v>0</v>
      </c>
      <c r="BF222" s="414">
        <f t="shared" si="84"/>
        <v>0</v>
      </c>
      <c r="BG222" s="414">
        <f t="shared" si="85"/>
        <v>0</v>
      </c>
      <c r="BH222" s="414">
        <f t="shared" si="86"/>
        <v>0</v>
      </c>
      <c r="BI222" s="414">
        <f t="shared" si="87"/>
        <v>0</v>
      </c>
      <c r="BJ222" s="414">
        <f t="shared" si="88"/>
        <v>0</v>
      </c>
      <c r="BK222" s="414">
        <f t="shared" si="89"/>
        <v>0</v>
      </c>
      <c r="BL222" s="414">
        <f t="shared" si="90"/>
        <v>0</v>
      </c>
      <c r="BM222" s="414">
        <f t="shared" si="91"/>
        <v>0</v>
      </c>
      <c r="BN222" s="414"/>
      <c r="BO222" s="414">
        <f t="shared" si="92"/>
        <v>0</v>
      </c>
      <c r="BP222" s="414">
        <f t="shared" si="93"/>
        <v>0</v>
      </c>
      <c r="BQ222" s="414">
        <f t="shared" si="94"/>
        <v>0</v>
      </c>
      <c r="BR222" s="414">
        <f t="shared" si="95"/>
        <v>0</v>
      </c>
      <c r="BS222" s="414">
        <f t="shared" si="96"/>
        <v>0</v>
      </c>
      <c r="BT222" s="414">
        <f t="shared" si="97"/>
        <v>0</v>
      </c>
      <c r="BU222" s="414">
        <f t="shared" si="98"/>
        <v>0</v>
      </c>
      <c r="BV222" s="721"/>
      <c r="BW222" s="72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32"/>
      <c r="CL222" s="432"/>
      <c r="CM222" s="432"/>
      <c r="CN222" s="432"/>
      <c r="CO222" s="432"/>
      <c r="CP222" s="432"/>
      <c r="CQ222" s="320"/>
      <c r="CR222" s="320"/>
    </row>
    <row r="223" spans="1:96" s="37" customFormat="1" ht="37.5" customHeight="1" x14ac:dyDescent="0.2">
      <c r="A223" s="574" t="str">
        <f>IF(B223&lt;&gt;"",設定!$C$4,"")</f>
        <v/>
      </c>
      <c r="B223" s="215" t="str">
        <f t="shared" si="76"/>
        <v/>
      </c>
      <c r="C223" s="374">
        <f t="shared" si="77"/>
        <v>211</v>
      </c>
      <c r="D223" s="356"/>
      <c r="E223" s="356"/>
      <c r="F223" s="357"/>
      <c r="G223" s="358"/>
      <c r="H223" s="359"/>
      <c r="I223" s="360"/>
      <c r="J223" s="361" t="str">
        <f>IFERROR(IF(I223="","",VLOOKUP(I223,国・地域!A:C,2,FALSE)),"正しい番号を入力してください")</f>
        <v/>
      </c>
      <c r="K223" s="362" t="str">
        <f>IFERROR(IF(I223="","",VLOOKUP(I223,国・地域!A:C,3,FALSE)),"正しい番号を入力してください")</f>
        <v/>
      </c>
      <c r="L223" s="326"/>
      <c r="M223" s="363"/>
      <c r="N223" s="364"/>
      <c r="O223" s="364"/>
      <c r="P223" s="364"/>
      <c r="Q223" s="364"/>
      <c r="R223" s="364"/>
      <c r="S223" s="364"/>
      <c r="T223" s="364"/>
      <c r="U223" s="365"/>
      <c r="V223" s="366"/>
      <c r="W223" s="1063"/>
      <c r="X223" s="1064"/>
      <c r="Y223" s="1075"/>
      <c r="Z223" s="1076"/>
      <c r="AA223" s="1077"/>
      <c r="AB223" s="1078"/>
      <c r="AC223" s="1077"/>
      <c r="AD223" s="1076"/>
      <c r="AE223" s="1079"/>
      <c r="AF223" s="1078"/>
      <c r="AG223" s="1077"/>
      <c r="AH223" s="1076"/>
      <c r="AI223" s="1079"/>
      <c r="AJ223" s="1078"/>
      <c r="AK223" s="1077"/>
      <c r="AL223" s="1076"/>
      <c r="AM223" s="356"/>
      <c r="AN223" s="358"/>
      <c r="AO223" s="326"/>
      <c r="AP223" s="356"/>
      <c r="AQ223" s="358"/>
      <c r="AR223" s="367"/>
      <c r="AS223" s="368"/>
      <c r="AT223" s="356"/>
      <c r="AU223" s="358"/>
      <c r="AV223" s="367"/>
      <c r="AW223" s="369"/>
      <c r="AX223" s="94" t="str">
        <f t="shared" si="99"/>
        <v/>
      </c>
      <c r="AY223" s="94" t="str">
        <f t="shared" si="78"/>
        <v/>
      </c>
      <c r="AZ223" s="433"/>
      <c r="BA223" s="414">
        <f t="shared" si="79"/>
        <v>0</v>
      </c>
      <c r="BB223" s="414">
        <f t="shared" si="80"/>
        <v>0</v>
      </c>
      <c r="BC223" s="414">
        <f t="shared" si="81"/>
        <v>0</v>
      </c>
      <c r="BD223" s="414">
        <f t="shared" si="82"/>
        <v>0</v>
      </c>
      <c r="BE223" s="414">
        <f t="shared" si="83"/>
        <v>0</v>
      </c>
      <c r="BF223" s="414">
        <f t="shared" si="84"/>
        <v>0</v>
      </c>
      <c r="BG223" s="414">
        <f t="shared" si="85"/>
        <v>0</v>
      </c>
      <c r="BH223" s="414">
        <f t="shared" si="86"/>
        <v>0</v>
      </c>
      <c r="BI223" s="414">
        <f t="shared" si="87"/>
        <v>0</v>
      </c>
      <c r="BJ223" s="414">
        <f t="shared" si="88"/>
        <v>0</v>
      </c>
      <c r="BK223" s="414">
        <f t="shared" si="89"/>
        <v>0</v>
      </c>
      <c r="BL223" s="414">
        <f t="shared" si="90"/>
        <v>0</v>
      </c>
      <c r="BM223" s="414">
        <f t="shared" si="91"/>
        <v>0</v>
      </c>
      <c r="BN223" s="414"/>
      <c r="BO223" s="414">
        <f t="shared" si="92"/>
        <v>0</v>
      </c>
      <c r="BP223" s="414">
        <f t="shared" si="93"/>
        <v>0</v>
      </c>
      <c r="BQ223" s="414">
        <f t="shared" si="94"/>
        <v>0</v>
      </c>
      <c r="BR223" s="414">
        <f t="shared" si="95"/>
        <v>0</v>
      </c>
      <c r="BS223" s="414">
        <f t="shared" si="96"/>
        <v>0</v>
      </c>
      <c r="BT223" s="414">
        <f t="shared" si="97"/>
        <v>0</v>
      </c>
      <c r="BU223" s="414">
        <f t="shared" si="98"/>
        <v>0</v>
      </c>
      <c r="BV223" s="721"/>
      <c r="BW223" s="72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32"/>
      <c r="CL223" s="432"/>
      <c r="CM223" s="432"/>
      <c r="CN223" s="432"/>
      <c r="CO223" s="432"/>
      <c r="CP223" s="432"/>
      <c r="CQ223" s="320"/>
      <c r="CR223" s="320"/>
    </row>
    <row r="224" spans="1:96" s="37" customFormat="1" ht="37.5" customHeight="1" x14ac:dyDescent="0.2">
      <c r="A224" s="575" t="str">
        <f>IF(B224&lt;&gt;"",設定!$C$4,"")</f>
        <v/>
      </c>
      <c r="B224" s="567" t="str">
        <f t="shared" si="76"/>
        <v/>
      </c>
      <c r="C224" s="322">
        <f t="shared" si="77"/>
        <v>212</v>
      </c>
      <c r="D224" s="328"/>
      <c r="E224" s="328"/>
      <c r="F224" s="329"/>
      <c r="G224" s="330"/>
      <c r="H224" s="331"/>
      <c r="I224" s="332"/>
      <c r="J224" s="333" t="str">
        <f>IFERROR(IF(I224="","",VLOOKUP(I224,国・地域!A:C,2,FALSE)),"正しい番号を入力してください")</f>
        <v/>
      </c>
      <c r="K224" s="334" t="str">
        <f>IFERROR(IF(I224="","",VLOOKUP(I224,国・地域!A:C,3,FALSE)),"正しい番号を入力してください")</f>
        <v/>
      </c>
      <c r="L224" s="327"/>
      <c r="M224" s="335"/>
      <c r="N224" s="336"/>
      <c r="O224" s="336"/>
      <c r="P224" s="336"/>
      <c r="Q224" s="336"/>
      <c r="R224" s="336"/>
      <c r="S224" s="336"/>
      <c r="T224" s="336"/>
      <c r="U224" s="337"/>
      <c r="V224" s="338"/>
      <c r="W224" s="1059"/>
      <c r="X224" s="1060"/>
      <c r="Y224" s="1065"/>
      <c r="Z224" s="1066"/>
      <c r="AA224" s="1067"/>
      <c r="AB224" s="1068"/>
      <c r="AC224" s="1067"/>
      <c r="AD224" s="1066"/>
      <c r="AE224" s="1069"/>
      <c r="AF224" s="1068"/>
      <c r="AG224" s="1067"/>
      <c r="AH224" s="1066"/>
      <c r="AI224" s="1069"/>
      <c r="AJ224" s="1068"/>
      <c r="AK224" s="1067"/>
      <c r="AL224" s="1066"/>
      <c r="AM224" s="328"/>
      <c r="AN224" s="330"/>
      <c r="AO224" s="327"/>
      <c r="AP224" s="328"/>
      <c r="AQ224" s="330"/>
      <c r="AR224" s="339"/>
      <c r="AS224" s="340"/>
      <c r="AT224" s="328"/>
      <c r="AU224" s="330"/>
      <c r="AV224" s="339"/>
      <c r="AW224" s="341"/>
      <c r="AX224" s="94" t="str">
        <f t="shared" si="99"/>
        <v/>
      </c>
      <c r="AY224" s="94" t="str">
        <f t="shared" si="78"/>
        <v/>
      </c>
      <c r="AZ224" s="433"/>
      <c r="BA224" s="414">
        <f t="shared" si="79"/>
        <v>0</v>
      </c>
      <c r="BB224" s="414">
        <f t="shared" si="80"/>
        <v>0</v>
      </c>
      <c r="BC224" s="414">
        <f t="shared" si="81"/>
        <v>0</v>
      </c>
      <c r="BD224" s="414">
        <f t="shared" si="82"/>
        <v>0</v>
      </c>
      <c r="BE224" s="414">
        <f t="shared" si="83"/>
        <v>0</v>
      </c>
      <c r="BF224" s="414">
        <f t="shared" si="84"/>
        <v>0</v>
      </c>
      <c r="BG224" s="414">
        <f t="shared" si="85"/>
        <v>0</v>
      </c>
      <c r="BH224" s="414">
        <f t="shared" si="86"/>
        <v>0</v>
      </c>
      <c r="BI224" s="414">
        <f t="shared" si="87"/>
        <v>0</v>
      </c>
      <c r="BJ224" s="414">
        <f t="shared" si="88"/>
        <v>0</v>
      </c>
      <c r="BK224" s="414">
        <f t="shared" si="89"/>
        <v>0</v>
      </c>
      <c r="BL224" s="414">
        <f t="shared" si="90"/>
        <v>0</v>
      </c>
      <c r="BM224" s="414">
        <f t="shared" si="91"/>
        <v>0</v>
      </c>
      <c r="BN224" s="414"/>
      <c r="BO224" s="414">
        <f t="shared" si="92"/>
        <v>0</v>
      </c>
      <c r="BP224" s="414">
        <f t="shared" si="93"/>
        <v>0</v>
      </c>
      <c r="BQ224" s="414">
        <f t="shared" si="94"/>
        <v>0</v>
      </c>
      <c r="BR224" s="414">
        <f t="shared" si="95"/>
        <v>0</v>
      </c>
      <c r="BS224" s="414">
        <f t="shared" si="96"/>
        <v>0</v>
      </c>
      <c r="BT224" s="414">
        <f t="shared" si="97"/>
        <v>0</v>
      </c>
      <c r="BU224" s="414">
        <f t="shared" si="98"/>
        <v>0</v>
      </c>
      <c r="BV224" s="721"/>
      <c r="BW224" s="72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32"/>
      <c r="CL224" s="432"/>
      <c r="CM224" s="432"/>
      <c r="CN224" s="432"/>
      <c r="CO224" s="432"/>
      <c r="CP224" s="432"/>
      <c r="CQ224" s="320"/>
      <c r="CR224" s="320"/>
    </row>
    <row r="225" spans="1:96" s="37" customFormat="1" ht="37.5" customHeight="1" x14ac:dyDescent="0.2">
      <c r="A225" s="533" t="str">
        <f>IF(B225&lt;&gt;"",設定!$C$4,"")</f>
        <v/>
      </c>
      <c r="B225" s="214" t="str">
        <f t="shared" si="76"/>
        <v/>
      </c>
      <c r="C225" s="373">
        <f t="shared" si="77"/>
        <v>213</v>
      </c>
      <c r="D225" s="342"/>
      <c r="E225" s="342"/>
      <c r="F225" s="343"/>
      <c r="G225" s="344"/>
      <c r="H225" s="345"/>
      <c r="I225" s="346"/>
      <c r="J225" s="347" t="str">
        <f>IFERROR(IF(I225="","",VLOOKUP(I225,国・地域!A:C,2,FALSE)),"正しい番号を入力してください")</f>
        <v/>
      </c>
      <c r="K225" s="348" t="str">
        <f>IFERROR(IF(I225="","",VLOOKUP(I225,国・地域!A:C,3,FALSE)),"正しい番号を入力してください")</f>
        <v/>
      </c>
      <c r="L225" s="325"/>
      <c r="M225" s="349"/>
      <c r="N225" s="350"/>
      <c r="O225" s="350"/>
      <c r="P225" s="350"/>
      <c r="Q225" s="350"/>
      <c r="R225" s="350"/>
      <c r="S225" s="350"/>
      <c r="T225" s="350"/>
      <c r="U225" s="351"/>
      <c r="V225" s="352"/>
      <c r="W225" s="1061"/>
      <c r="X225" s="1062"/>
      <c r="Y225" s="1070"/>
      <c r="Z225" s="1071"/>
      <c r="AA225" s="1072"/>
      <c r="AB225" s="1073"/>
      <c r="AC225" s="1072"/>
      <c r="AD225" s="1071"/>
      <c r="AE225" s="1074"/>
      <c r="AF225" s="1073"/>
      <c r="AG225" s="1072"/>
      <c r="AH225" s="1071"/>
      <c r="AI225" s="1074"/>
      <c r="AJ225" s="1073"/>
      <c r="AK225" s="1072"/>
      <c r="AL225" s="1071"/>
      <c r="AM225" s="342"/>
      <c r="AN225" s="344"/>
      <c r="AO225" s="325"/>
      <c r="AP225" s="342"/>
      <c r="AQ225" s="344"/>
      <c r="AR225" s="353"/>
      <c r="AS225" s="354"/>
      <c r="AT225" s="342"/>
      <c r="AU225" s="344"/>
      <c r="AV225" s="353"/>
      <c r="AW225" s="355"/>
      <c r="AX225" s="94" t="str">
        <f t="shared" si="99"/>
        <v/>
      </c>
      <c r="AY225" s="94" t="str">
        <f t="shared" si="78"/>
        <v/>
      </c>
      <c r="AZ225" s="433"/>
      <c r="BA225" s="414">
        <f t="shared" si="79"/>
        <v>0</v>
      </c>
      <c r="BB225" s="414">
        <f t="shared" si="80"/>
        <v>0</v>
      </c>
      <c r="BC225" s="414">
        <f t="shared" si="81"/>
        <v>0</v>
      </c>
      <c r="BD225" s="414">
        <f t="shared" si="82"/>
        <v>0</v>
      </c>
      <c r="BE225" s="414">
        <f t="shared" si="83"/>
        <v>0</v>
      </c>
      <c r="BF225" s="414">
        <f t="shared" si="84"/>
        <v>0</v>
      </c>
      <c r="BG225" s="414">
        <f t="shared" si="85"/>
        <v>0</v>
      </c>
      <c r="BH225" s="414">
        <f t="shared" si="86"/>
        <v>0</v>
      </c>
      <c r="BI225" s="414">
        <f t="shared" si="87"/>
        <v>0</v>
      </c>
      <c r="BJ225" s="414">
        <f t="shared" si="88"/>
        <v>0</v>
      </c>
      <c r="BK225" s="414">
        <f t="shared" si="89"/>
        <v>0</v>
      </c>
      <c r="BL225" s="414">
        <f t="shared" si="90"/>
        <v>0</v>
      </c>
      <c r="BM225" s="414">
        <f t="shared" si="91"/>
        <v>0</v>
      </c>
      <c r="BN225" s="414"/>
      <c r="BO225" s="414">
        <f t="shared" si="92"/>
        <v>0</v>
      </c>
      <c r="BP225" s="414">
        <f t="shared" si="93"/>
        <v>0</v>
      </c>
      <c r="BQ225" s="414">
        <f t="shared" si="94"/>
        <v>0</v>
      </c>
      <c r="BR225" s="414">
        <f t="shared" si="95"/>
        <v>0</v>
      </c>
      <c r="BS225" s="414">
        <f t="shared" si="96"/>
        <v>0</v>
      </c>
      <c r="BT225" s="414">
        <f t="shared" si="97"/>
        <v>0</v>
      </c>
      <c r="BU225" s="414">
        <f t="shared" si="98"/>
        <v>0</v>
      </c>
      <c r="BV225" s="721"/>
      <c r="BW225" s="72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32"/>
      <c r="CL225" s="432"/>
      <c r="CM225" s="432"/>
      <c r="CN225" s="432"/>
      <c r="CO225" s="432"/>
      <c r="CP225" s="432"/>
      <c r="CQ225" s="320"/>
      <c r="CR225" s="320"/>
    </row>
    <row r="226" spans="1:96" s="37" customFormat="1" ht="37.5" customHeight="1" x14ac:dyDescent="0.2">
      <c r="A226" s="533" t="str">
        <f>IF(B226&lt;&gt;"",設定!$C$4,"")</f>
        <v/>
      </c>
      <c r="B226" s="214" t="str">
        <f t="shared" si="76"/>
        <v/>
      </c>
      <c r="C226" s="373">
        <f t="shared" si="77"/>
        <v>214</v>
      </c>
      <c r="D226" s="342"/>
      <c r="E226" s="342"/>
      <c r="F226" s="343"/>
      <c r="G226" s="344"/>
      <c r="H226" s="345"/>
      <c r="I226" s="346"/>
      <c r="J226" s="347" t="str">
        <f>IFERROR(IF(I226="","",VLOOKUP(I226,国・地域!A:C,2,FALSE)),"正しい番号を入力してください")</f>
        <v/>
      </c>
      <c r="K226" s="348" t="str">
        <f>IFERROR(IF(I226="","",VLOOKUP(I226,国・地域!A:C,3,FALSE)),"正しい番号を入力してください")</f>
        <v/>
      </c>
      <c r="L226" s="325"/>
      <c r="M226" s="349"/>
      <c r="N226" s="350"/>
      <c r="O226" s="350"/>
      <c r="P226" s="350"/>
      <c r="Q226" s="350"/>
      <c r="R226" s="350"/>
      <c r="S226" s="350"/>
      <c r="T226" s="350"/>
      <c r="U226" s="351"/>
      <c r="V226" s="352"/>
      <c r="W226" s="1061"/>
      <c r="X226" s="1062"/>
      <c r="Y226" s="1070"/>
      <c r="Z226" s="1071"/>
      <c r="AA226" s="1072"/>
      <c r="AB226" s="1073"/>
      <c r="AC226" s="1072"/>
      <c r="AD226" s="1071"/>
      <c r="AE226" s="1074"/>
      <c r="AF226" s="1073"/>
      <c r="AG226" s="1072"/>
      <c r="AH226" s="1071"/>
      <c r="AI226" s="1074"/>
      <c r="AJ226" s="1073"/>
      <c r="AK226" s="1072"/>
      <c r="AL226" s="1071"/>
      <c r="AM226" s="342"/>
      <c r="AN226" s="344"/>
      <c r="AO226" s="325"/>
      <c r="AP226" s="342"/>
      <c r="AQ226" s="344"/>
      <c r="AR226" s="353"/>
      <c r="AS226" s="354"/>
      <c r="AT226" s="342"/>
      <c r="AU226" s="344"/>
      <c r="AV226" s="353"/>
      <c r="AW226" s="355"/>
      <c r="AX226" s="94" t="str">
        <f t="shared" si="99"/>
        <v/>
      </c>
      <c r="AY226" s="94" t="str">
        <f t="shared" si="78"/>
        <v/>
      </c>
      <c r="AZ226" s="433"/>
      <c r="BA226" s="414">
        <f t="shared" si="79"/>
        <v>0</v>
      </c>
      <c r="BB226" s="414">
        <f t="shared" si="80"/>
        <v>0</v>
      </c>
      <c r="BC226" s="414">
        <f t="shared" si="81"/>
        <v>0</v>
      </c>
      <c r="BD226" s="414">
        <f t="shared" si="82"/>
        <v>0</v>
      </c>
      <c r="BE226" s="414">
        <f t="shared" si="83"/>
        <v>0</v>
      </c>
      <c r="BF226" s="414">
        <f t="shared" si="84"/>
        <v>0</v>
      </c>
      <c r="BG226" s="414">
        <f t="shared" si="85"/>
        <v>0</v>
      </c>
      <c r="BH226" s="414">
        <f t="shared" si="86"/>
        <v>0</v>
      </c>
      <c r="BI226" s="414">
        <f t="shared" si="87"/>
        <v>0</v>
      </c>
      <c r="BJ226" s="414">
        <f t="shared" si="88"/>
        <v>0</v>
      </c>
      <c r="BK226" s="414">
        <f t="shared" si="89"/>
        <v>0</v>
      </c>
      <c r="BL226" s="414">
        <f t="shared" si="90"/>
        <v>0</v>
      </c>
      <c r="BM226" s="414">
        <f t="shared" si="91"/>
        <v>0</v>
      </c>
      <c r="BN226" s="414"/>
      <c r="BO226" s="414">
        <f t="shared" si="92"/>
        <v>0</v>
      </c>
      <c r="BP226" s="414">
        <f t="shared" si="93"/>
        <v>0</v>
      </c>
      <c r="BQ226" s="414">
        <f t="shared" si="94"/>
        <v>0</v>
      </c>
      <c r="BR226" s="414">
        <f t="shared" si="95"/>
        <v>0</v>
      </c>
      <c r="BS226" s="414">
        <f t="shared" si="96"/>
        <v>0</v>
      </c>
      <c r="BT226" s="414">
        <f t="shared" si="97"/>
        <v>0</v>
      </c>
      <c r="BU226" s="414">
        <f t="shared" si="98"/>
        <v>0</v>
      </c>
      <c r="BV226" s="721"/>
      <c r="BW226" s="72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32"/>
      <c r="CL226" s="432"/>
      <c r="CM226" s="432"/>
      <c r="CN226" s="432"/>
      <c r="CO226" s="432"/>
      <c r="CP226" s="432"/>
      <c r="CQ226" s="320"/>
      <c r="CR226" s="320"/>
    </row>
    <row r="227" spans="1:96" s="37" customFormat="1" ht="37.5" customHeight="1" x14ac:dyDescent="0.2">
      <c r="A227" s="533" t="str">
        <f>IF(B227&lt;&gt;"",設定!$C$4,"")</f>
        <v/>
      </c>
      <c r="B227" s="214" t="str">
        <f t="shared" si="76"/>
        <v/>
      </c>
      <c r="C227" s="373">
        <f t="shared" si="77"/>
        <v>215</v>
      </c>
      <c r="D227" s="342"/>
      <c r="E227" s="342"/>
      <c r="F227" s="343"/>
      <c r="G227" s="344"/>
      <c r="H227" s="345"/>
      <c r="I227" s="346"/>
      <c r="J227" s="347" t="str">
        <f>IFERROR(IF(I227="","",VLOOKUP(I227,国・地域!A:C,2,FALSE)),"正しい番号を入力してください")</f>
        <v/>
      </c>
      <c r="K227" s="348" t="str">
        <f>IFERROR(IF(I227="","",VLOOKUP(I227,国・地域!A:C,3,FALSE)),"正しい番号を入力してください")</f>
        <v/>
      </c>
      <c r="L227" s="325"/>
      <c r="M227" s="349"/>
      <c r="N227" s="350"/>
      <c r="O227" s="350"/>
      <c r="P227" s="350"/>
      <c r="Q227" s="350"/>
      <c r="R227" s="350"/>
      <c r="S227" s="350"/>
      <c r="T227" s="350"/>
      <c r="U227" s="351"/>
      <c r="V227" s="352"/>
      <c r="W227" s="1061"/>
      <c r="X227" s="1062"/>
      <c r="Y227" s="1070"/>
      <c r="Z227" s="1071"/>
      <c r="AA227" s="1072"/>
      <c r="AB227" s="1073"/>
      <c r="AC227" s="1072"/>
      <c r="AD227" s="1071"/>
      <c r="AE227" s="1074"/>
      <c r="AF227" s="1073"/>
      <c r="AG227" s="1072"/>
      <c r="AH227" s="1071"/>
      <c r="AI227" s="1074"/>
      <c r="AJ227" s="1073"/>
      <c r="AK227" s="1072"/>
      <c r="AL227" s="1071"/>
      <c r="AM227" s="342"/>
      <c r="AN227" s="344"/>
      <c r="AO227" s="325"/>
      <c r="AP227" s="342"/>
      <c r="AQ227" s="344"/>
      <c r="AR227" s="353"/>
      <c r="AS227" s="354"/>
      <c r="AT227" s="342"/>
      <c r="AU227" s="344"/>
      <c r="AV227" s="353"/>
      <c r="AW227" s="355"/>
      <c r="AX227" s="94" t="str">
        <f t="shared" si="99"/>
        <v/>
      </c>
      <c r="AY227" s="94" t="str">
        <f t="shared" si="78"/>
        <v/>
      </c>
      <c r="AZ227" s="433"/>
      <c r="BA227" s="414">
        <f t="shared" si="79"/>
        <v>0</v>
      </c>
      <c r="BB227" s="414">
        <f t="shared" si="80"/>
        <v>0</v>
      </c>
      <c r="BC227" s="414">
        <f t="shared" si="81"/>
        <v>0</v>
      </c>
      <c r="BD227" s="414">
        <f t="shared" si="82"/>
        <v>0</v>
      </c>
      <c r="BE227" s="414">
        <f t="shared" si="83"/>
        <v>0</v>
      </c>
      <c r="BF227" s="414">
        <f t="shared" si="84"/>
        <v>0</v>
      </c>
      <c r="BG227" s="414">
        <f t="shared" si="85"/>
        <v>0</v>
      </c>
      <c r="BH227" s="414">
        <f t="shared" si="86"/>
        <v>0</v>
      </c>
      <c r="BI227" s="414">
        <f t="shared" si="87"/>
        <v>0</v>
      </c>
      <c r="BJ227" s="414">
        <f t="shared" si="88"/>
        <v>0</v>
      </c>
      <c r="BK227" s="414">
        <f t="shared" si="89"/>
        <v>0</v>
      </c>
      <c r="BL227" s="414">
        <f t="shared" si="90"/>
        <v>0</v>
      </c>
      <c r="BM227" s="414">
        <f t="shared" si="91"/>
        <v>0</v>
      </c>
      <c r="BN227" s="414"/>
      <c r="BO227" s="414">
        <f t="shared" si="92"/>
        <v>0</v>
      </c>
      <c r="BP227" s="414">
        <f t="shared" si="93"/>
        <v>0</v>
      </c>
      <c r="BQ227" s="414">
        <f t="shared" si="94"/>
        <v>0</v>
      </c>
      <c r="BR227" s="414">
        <f t="shared" si="95"/>
        <v>0</v>
      </c>
      <c r="BS227" s="414">
        <f t="shared" si="96"/>
        <v>0</v>
      </c>
      <c r="BT227" s="414">
        <f t="shared" si="97"/>
        <v>0</v>
      </c>
      <c r="BU227" s="414">
        <f t="shared" si="98"/>
        <v>0</v>
      </c>
      <c r="BV227" s="721"/>
      <c r="BW227" s="72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32"/>
      <c r="CL227" s="432"/>
      <c r="CM227" s="432"/>
      <c r="CN227" s="432"/>
      <c r="CO227" s="432"/>
      <c r="CP227" s="432"/>
      <c r="CQ227" s="320"/>
      <c r="CR227" s="320"/>
    </row>
    <row r="228" spans="1:96" s="37" customFormat="1" ht="37.5" customHeight="1" x14ac:dyDescent="0.2">
      <c r="A228" s="574" t="str">
        <f>IF(B228&lt;&gt;"",設定!$C$4,"")</f>
        <v/>
      </c>
      <c r="B228" s="215" t="str">
        <f t="shared" si="76"/>
        <v/>
      </c>
      <c r="C228" s="374">
        <f t="shared" si="77"/>
        <v>216</v>
      </c>
      <c r="D228" s="356"/>
      <c r="E228" s="356"/>
      <c r="F228" s="357"/>
      <c r="G228" s="358"/>
      <c r="H228" s="359"/>
      <c r="I228" s="360"/>
      <c r="J228" s="361" t="str">
        <f>IFERROR(IF(I228="","",VLOOKUP(I228,国・地域!A:C,2,FALSE)),"正しい番号を入力してください")</f>
        <v/>
      </c>
      <c r="K228" s="362" t="str">
        <f>IFERROR(IF(I228="","",VLOOKUP(I228,国・地域!A:C,3,FALSE)),"正しい番号を入力してください")</f>
        <v/>
      </c>
      <c r="L228" s="326"/>
      <c r="M228" s="363"/>
      <c r="N228" s="364"/>
      <c r="O228" s="364"/>
      <c r="P228" s="364"/>
      <c r="Q228" s="364"/>
      <c r="R228" s="364"/>
      <c r="S228" s="364"/>
      <c r="T228" s="364"/>
      <c r="U228" s="365"/>
      <c r="V228" s="366"/>
      <c r="W228" s="1063"/>
      <c r="X228" s="1064"/>
      <c r="Y228" s="1075"/>
      <c r="Z228" s="1076"/>
      <c r="AA228" s="1077"/>
      <c r="AB228" s="1078"/>
      <c r="AC228" s="1077"/>
      <c r="AD228" s="1076"/>
      <c r="AE228" s="1079"/>
      <c r="AF228" s="1078"/>
      <c r="AG228" s="1077"/>
      <c r="AH228" s="1076"/>
      <c r="AI228" s="1079"/>
      <c r="AJ228" s="1078"/>
      <c r="AK228" s="1077"/>
      <c r="AL228" s="1076"/>
      <c r="AM228" s="356"/>
      <c r="AN228" s="358"/>
      <c r="AO228" s="326"/>
      <c r="AP228" s="356"/>
      <c r="AQ228" s="358"/>
      <c r="AR228" s="367"/>
      <c r="AS228" s="368"/>
      <c r="AT228" s="356"/>
      <c r="AU228" s="358"/>
      <c r="AV228" s="367"/>
      <c r="AW228" s="369"/>
      <c r="AX228" s="94" t="str">
        <f t="shared" si="99"/>
        <v/>
      </c>
      <c r="AY228" s="94" t="str">
        <f t="shared" si="78"/>
        <v/>
      </c>
      <c r="AZ228" s="433"/>
      <c r="BA228" s="414">
        <f t="shared" si="79"/>
        <v>0</v>
      </c>
      <c r="BB228" s="414">
        <f t="shared" si="80"/>
        <v>0</v>
      </c>
      <c r="BC228" s="414">
        <f t="shared" si="81"/>
        <v>0</v>
      </c>
      <c r="BD228" s="414">
        <f t="shared" si="82"/>
        <v>0</v>
      </c>
      <c r="BE228" s="414">
        <f t="shared" si="83"/>
        <v>0</v>
      </c>
      <c r="BF228" s="414">
        <f t="shared" si="84"/>
        <v>0</v>
      </c>
      <c r="BG228" s="414">
        <f t="shared" si="85"/>
        <v>0</v>
      </c>
      <c r="BH228" s="414">
        <f t="shared" si="86"/>
        <v>0</v>
      </c>
      <c r="BI228" s="414">
        <f t="shared" si="87"/>
        <v>0</v>
      </c>
      <c r="BJ228" s="414">
        <f t="shared" si="88"/>
        <v>0</v>
      </c>
      <c r="BK228" s="414">
        <f t="shared" si="89"/>
        <v>0</v>
      </c>
      <c r="BL228" s="414">
        <f t="shared" si="90"/>
        <v>0</v>
      </c>
      <c r="BM228" s="414">
        <f t="shared" si="91"/>
        <v>0</v>
      </c>
      <c r="BN228" s="414"/>
      <c r="BO228" s="414">
        <f t="shared" si="92"/>
        <v>0</v>
      </c>
      <c r="BP228" s="414">
        <f t="shared" si="93"/>
        <v>0</v>
      </c>
      <c r="BQ228" s="414">
        <f t="shared" si="94"/>
        <v>0</v>
      </c>
      <c r="BR228" s="414">
        <f t="shared" si="95"/>
        <v>0</v>
      </c>
      <c r="BS228" s="414">
        <f t="shared" si="96"/>
        <v>0</v>
      </c>
      <c r="BT228" s="414">
        <f t="shared" si="97"/>
        <v>0</v>
      </c>
      <c r="BU228" s="414">
        <f t="shared" si="98"/>
        <v>0</v>
      </c>
      <c r="BV228" s="721"/>
      <c r="BW228" s="72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32"/>
      <c r="CL228" s="432"/>
      <c r="CM228" s="432"/>
      <c r="CN228" s="432"/>
      <c r="CO228" s="432"/>
      <c r="CP228" s="432"/>
      <c r="CQ228" s="320"/>
      <c r="CR228" s="320"/>
    </row>
    <row r="229" spans="1:96" s="37" customFormat="1" ht="37.5" customHeight="1" x14ac:dyDescent="0.2">
      <c r="A229" s="575" t="str">
        <f>IF(B229&lt;&gt;"",設定!$C$4,"")</f>
        <v/>
      </c>
      <c r="B229" s="567" t="str">
        <f t="shared" si="76"/>
        <v/>
      </c>
      <c r="C229" s="322">
        <f t="shared" si="77"/>
        <v>217</v>
      </c>
      <c r="D229" s="328"/>
      <c r="E229" s="328"/>
      <c r="F229" s="329"/>
      <c r="G229" s="330"/>
      <c r="H229" s="331"/>
      <c r="I229" s="332"/>
      <c r="J229" s="333" t="str">
        <f>IFERROR(IF(I229="","",VLOOKUP(I229,国・地域!A:C,2,FALSE)),"正しい番号を入力してください")</f>
        <v/>
      </c>
      <c r="K229" s="334" t="str">
        <f>IFERROR(IF(I229="","",VLOOKUP(I229,国・地域!A:C,3,FALSE)),"正しい番号を入力してください")</f>
        <v/>
      </c>
      <c r="L229" s="327"/>
      <c r="M229" s="335"/>
      <c r="N229" s="336"/>
      <c r="O229" s="336"/>
      <c r="P229" s="336"/>
      <c r="Q229" s="336"/>
      <c r="R229" s="336"/>
      <c r="S229" s="336"/>
      <c r="T229" s="336"/>
      <c r="U229" s="337"/>
      <c r="V229" s="338"/>
      <c r="W229" s="1059"/>
      <c r="X229" s="1060"/>
      <c r="Y229" s="1065"/>
      <c r="Z229" s="1066"/>
      <c r="AA229" s="1067"/>
      <c r="AB229" s="1068"/>
      <c r="AC229" s="1067"/>
      <c r="AD229" s="1066"/>
      <c r="AE229" s="1069"/>
      <c r="AF229" s="1068"/>
      <c r="AG229" s="1067"/>
      <c r="AH229" s="1066"/>
      <c r="AI229" s="1069"/>
      <c r="AJ229" s="1068"/>
      <c r="AK229" s="1067"/>
      <c r="AL229" s="1066"/>
      <c r="AM229" s="328"/>
      <c r="AN229" s="330"/>
      <c r="AO229" s="327"/>
      <c r="AP229" s="328"/>
      <c r="AQ229" s="330"/>
      <c r="AR229" s="339"/>
      <c r="AS229" s="340"/>
      <c r="AT229" s="328"/>
      <c r="AU229" s="330"/>
      <c r="AV229" s="339"/>
      <c r="AW229" s="341"/>
      <c r="AX229" s="94" t="str">
        <f t="shared" si="99"/>
        <v/>
      </c>
      <c r="AY229" s="94" t="str">
        <f t="shared" si="78"/>
        <v/>
      </c>
      <c r="AZ229" s="433"/>
      <c r="BA229" s="414">
        <f t="shared" si="79"/>
        <v>0</v>
      </c>
      <c r="BB229" s="414">
        <f t="shared" si="80"/>
        <v>0</v>
      </c>
      <c r="BC229" s="414">
        <f t="shared" si="81"/>
        <v>0</v>
      </c>
      <c r="BD229" s="414">
        <f t="shared" si="82"/>
        <v>0</v>
      </c>
      <c r="BE229" s="414">
        <f t="shared" si="83"/>
        <v>0</v>
      </c>
      <c r="BF229" s="414">
        <f t="shared" si="84"/>
        <v>0</v>
      </c>
      <c r="BG229" s="414">
        <f t="shared" si="85"/>
        <v>0</v>
      </c>
      <c r="BH229" s="414">
        <f t="shared" si="86"/>
        <v>0</v>
      </c>
      <c r="BI229" s="414">
        <f t="shared" si="87"/>
        <v>0</v>
      </c>
      <c r="BJ229" s="414">
        <f t="shared" si="88"/>
        <v>0</v>
      </c>
      <c r="BK229" s="414">
        <f t="shared" si="89"/>
        <v>0</v>
      </c>
      <c r="BL229" s="414">
        <f t="shared" si="90"/>
        <v>0</v>
      </c>
      <c r="BM229" s="414">
        <f t="shared" si="91"/>
        <v>0</v>
      </c>
      <c r="BN229" s="414"/>
      <c r="BO229" s="414">
        <f t="shared" si="92"/>
        <v>0</v>
      </c>
      <c r="BP229" s="414">
        <f t="shared" si="93"/>
        <v>0</v>
      </c>
      <c r="BQ229" s="414">
        <f t="shared" si="94"/>
        <v>0</v>
      </c>
      <c r="BR229" s="414">
        <f t="shared" si="95"/>
        <v>0</v>
      </c>
      <c r="BS229" s="414">
        <f t="shared" si="96"/>
        <v>0</v>
      </c>
      <c r="BT229" s="414">
        <f t="shared" si="97"/>
        <v>0</v>
      </c>
      <c r="BU229" s="414">
        <f t="shared" si="98"/>
        <v>0</v>
      </c>
      <c r="BV229" s="721"/>
      <c r="BW229" s="72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32"/>
      <c r="CL229" s="432"/>
      <c r="CM229" s="432"/>
      <c r="CN229" s="432"/>
      <c r="CO229" s="432"/>
      <c r="CP229" s="432"/>
      <c r="CQ229" s="320"/>
      <c r="CR229" s="320"/>
    </row>
    <row r="230" spans="1:96" s="37" customFormat="1" ht="37.5" customHeight="1" x14ac:dyDescent="0.2">
      <c r="A230" s="533" t="str">
        <f>IF(B230&lt;&gt;"",設定!$C$4,"")</f>
        <v/>
      </c>
      <c r="B230" s="214" t="str">
        <f t="shared" si="76"/>
        <v/>
      </c>
      <c r="C230" s="373">
        <f t="shared" si="77"/>
        <v>218</v>
      </c>
      <c r="D230" s="342"/>
      <c r="E230" s="342"/>
      <c r="F230" s="343"/>
      <c r="G230" s="344"/>
      <c r="H230" s="345"/>
      <c r="I230" s="346"/>
      <c r="J230" s="347" t="str">
        <f>IFERROR(IF(I230="","",VLOOKUP(I230,国・地域!A:C,2,FALSE)),"正しい番号を入力してください")</f>
        <v/>
      </c>
      <c r="K230" s="348" t="str">
        <f>IFERROR(IF(I230="","",VLOOKUP(I230,国・地域!A:C,3,FALSE)),"正しい番号を入力してください")</f>
        <v/>
      </c>
      <c r="L230" s="325"/>
      <c r="M230" s="349"/>
      <c r="N230" s="350"/>
      <c r="O230" s="350"/>
      <c r="P230" s="350"/>
      <c r="Q230" s="350"/>
      <c r="R230" s="350"/>
      <c r="S230" s="350"/>
      <c r="T230" s="350"/>
      <c r="U230" s="351"/>
      <c r="V230" s="352"/>
      <c r="W230" s="1061"/>
      <c r="X230" s="1062"/>
      <c r="Y230" s="1070"/>
      <c r="Z230" s="1071"/>
      <c r="AA230" s="1072"/>
      <c r="AB230" s="1073"/>
      <c r="AC230" s="1072"/>
      <c r="AD230" s="1071"/>
      <c r="AE230" s="1074"/>
      <c r="AF230" s="1073"/>
      <c r="AG230" s="1072"/>
      <c r="AH230" s="1071"/>
      <c r="AI230" s="1074"/>
      <c r="AJ230" s="1073"/>
      <c r="AK230" s="1072"/>
      <c r="AL230" s="1071"/>
      <c r="AM230" s="342"/>
      <c r="AN230" s="344"/>
      <c r="AO230" s="325"/>
      <c r="AP230" s="342"/>
      <c r="AQ230" s="344"/>
      <c r="AR230" s="353"/>
      <c r="AS230" s="354"/>
      <c r="AT230" s="342"/>
      <c r="AU230" s="344"/>
      <c r="AV230" s="353"/>
      <c r="AW230" s="355"/>
      <c r="AX230" s="94" t="str">
        <f t="shared" si="99"/>
        <v/>
      </c>
      <c r="AY230" s="94" t="str">
        <f t="shared" si="78"/>
        <v/>
      </c>
      <c r="AZ230" s="433"/>
      <c r="BA230" s="414">
        <f t="shared" si="79"/>
        <v>0</v>
      </c>
      <c r="BB230" s="414">
        <f t="shared" si="80"/>
        <v>0</v>
      </c>
      <c r="BC230" s="414">
        <f t="shared" si="81"/>
        <v>0</v>
      </c>
      <c r="BD230" s="414">
        <f t="shared" si="82"/>
        <v>0</v>
      </c>
      <c r="BE230" s="414">
        <f t="shared" si="83"/>
        <v>0</v>
      </c>
      <c r="BF230" s="414">
        <f t="shared" si="84"/>
        <v>0</v>
      </c>
      <c r="BG230" s="414">
        <f t="shared" si="85"/>
        <v>0</v>
      </c>
      <c r="BH230" s="414">
        <f t="shared" si="86"/>
        <v>0</v>
      </c>
      <c r="BI230" s="414">
        <f t="shared" si="87"/>
        <v>0</v>
      </c>
      <c r="BJ230" s="414">
        <f t="shared" si="88"/>
        <v>0</v>
      </c>
      <c r="BK230" s="414">
        <f t="shared" si="89"/>
        <v>0</v>
      </c>
      <c r="BL230" s="414">
        <f t="shared" si="90"/>
        <v>0</v>
      </c>
      <c r="BM230" s="414">
        <f t="shared" si="91"/>
        <v>0</v>
      </c>
      <c r="BN230" s="414"/>
      <c r="BO230" s="414">
        <f t="shared" si="92"/>
        <v>0</v>
      </c>
      <c r="BP230" s="414">
        <f t="shared" si="93"/>
        <v>0</v>
      </c>
      <c r="BQ230" s="414">
        <f t="shared" si="94"/>
        <v>0</v>
      </c>
      <c r="BR230" s="414">
        <f t="shared" si="95"/>
        <v>0</v>
      </c>
      <c r="BS230" s="414">
        <f t="shared" si="96"/>
        <v>0</v>
      </c>
      <c r="BT230" s="414">
        <f t="shared" si="97"/>
        <v>0</v>
      </c>
      <c r="BU230" s="414">
        <f t="shared" si="98"/>
        <v>0</v>
      </c>
      <c r="BV230" s="721"/>
      <c r="BW230" s="72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32"/>
      <c r="CL230" s="432"/>
      <c r="CM230" s="432"/>
      <c r="CN230" s="432"/>
      <c r="CO230" s="432"/>
      <c r="CP230" s="432"/>
      <c r="CQ230" s="320"/>
      <c r="CR230" s="320"/>
    </row>
    <row r="231" spans="1:96" s="37" customFormat="1" ht="37.5" customHeight="1" x14ac:dyDescent="0.2">
      <c r="A231" s="533" t="str">
        <f>IF(B231&lt;&gt;"",設定!$C$4,"")</f>
        <v/>
      </c>
      <c r="B231" s="214" t="str">
        <f t="shared" si="76"/>
        <v/>
      </c>
      <c r="C231" s="373">
        <f t="shared" si="77"/>
        <v>219</v>
      </c>
      <c r="D231" s="342"/>
      <c r="E231" s="342"/>
      <c r="F231" s="343"/>
      <c r="G231" s="344"/>
      <c r="H231" s="345"/>
      <c r="I231" s="346"/>
      <c r="J231" s="347" t="str">
        <f>IFERROR(IF(I231="","",VLOOKUP(I231,国・地域!A:C,2,FALSE)),"正しい番号を入力してください")</f>
        <v/>
      </c>
      <c r="K231" s="348" t="str">
        <f>IFERROR(IF(I231="","",VLOOKUP(I231,国・地域!A:C,3,FALSE)),"正しい番号を入力してください")</f>
        <v/>
      </c>
      <c r="L231" s="325"/>
      <c r="M231" s="349"/>
      <c r="N231" s="350"/>
      <c r="O231" s="350"/>
      <c r="P231" s="350"/>
      <c r="Q231" s="350"/>
      <c r="R231" s="350"/>
      <c r="S231" s="350"/>
      <c r="T231" s="350"/>
      <c r="U231" s="351"/>
      <c r="V231" s="352"/>
      <c r="W231" s="1061"/>
      <c r="X231" s="1062"/>
      <c r="Y231" s="1070"/>
      <c r="Z231" s="1071"/>
      <c r="AA231" s="1072"/>
      <c r="AB231" s="1073"/>
      <c r="AC231" s="1072"/>
      <c r="AD231" s="1071"/>
      <c r="AE231" s="1074"/>
      <c r="AF231" s="1073"/>
      <c r="AG231" s="1072"/>
      <c r="AH231" s="1071"/>
      <c r="AI231" s="1074"/>
      <c r="AJ231" s="1073"/>
      <c r="AK231" s="1072"/>
      <c r="AL231" s="1071"/>
      <c r="AM231" s="342"/>
      <c r="AN231" s="344"/>
      <c r="AO231" s="325"/>
      <c r="AP231" s="342"/>
      <c r="AQ231" s="344"/>
      <c r="AR231" s="353"/>
      <c r="AS231" s="354"/>
      <c r="AT231" s="342"/>
      <c r="AU231" s="344"/>
      <c r="AV231" s="353"/>
      <c r="AW231" s="355"/>
      <c r="AX231" s="94" t="str">
        <f t="shared" si="99"/>
        <v/>
      </c>
      <c r="AY231" s="94" t="str">
        <f t="shared" si="78"/>
        <v/>
      </c>
      <c r="AZ231" s="433"/>
      <c r="BA231" s="414">
        <f t="shared" si="79"/>
        <v>0</v>
      </c>
      <c r="BB231" s="414">
        <f t="shared" si="80"/>
        <v>0</v>
      </c>
      <c r="BC231" s="414">
        <f t="shared" si="81"/>
        <v>0</v>
      </c>
      <c r="BD231" s="414">
        <f t="shared" si="82"/>
        <v>0</v>
      </c>
      <c r="BE231" s="414">
        <f t="shared" si="83"/>
        <v>0</v>
      </c>
      <c r="BF231" s="414">
        <f t="shared" si="84"/>
        <v>0</v>
      </c>
      <c r="BG231" s="414">
        <f t="shared" si="85"/>
        <v>0</v>
      </c>
      <c r="BH231" s="414">
        <f t="shared" si="86"/>
        <v>0</v>
      </c>
      <c r="BI231" s="414">
        <f t="shared" si="87"/>
        <v>0</v>
      </c>
      <c r="BJ231" s="414">
        <f t="shared" si="88"/>
        <v>0</v>
      </c>
      <c r="BK231" s="414">
        <f t="shared" si="89"/>
        <v>0</v>
      </c>
      <c r="BL231" s="414">
        <f t="shared" si="90"/>
        <v>0</v>
      </c>
      <c r="BM231" s="414">
        <f t="shared" si="91"/>
        <v>0</v>
      </c>
      <c r="BN231" s="414"/>
      <c r="BO231" s="414">
        <f t="shared" si="92"/>
        <v>0</v>
      </c>
      <c r="BP231" s="414">
        <f t="shared" si="93"/>
        <v>0</v>
      </c>
      <c r="BQ231" s="414">
        <f t="shared" si="94"/>
        <v>0</v>
      </c>
      <c r="BR231" s="414">
        <f t="shared" si="95"/>
        <v>0</v>
      </c>
      <c r="BS231" s="414">
        <f t="shared" si="96"/>
        <v>0</v>
      </c>
      <c r="BT231" s="414">
        <f t="shared" si="97"/>
        <v>0</v>
      </c>
      <c r="BU231" s="414">
        <f t="shared" si="98"/>
        <v>0</v>
      </c>
      <c r="BV231" s="721"/>
      <c r="BW231" s="72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32"/>
      <c r="CL231" s="432"/>
      <c r="CM231" s="432"/>
      <c r="CN231" s="432"/>
      <c r="CO231" s="432"/>
      <c r="CP231" s="432"/>
      <c r="CQ231" s="320"/>
      <c r="CR231" s="320"/>
    </row>
    <row r="232" spans="1:96" s="37" customFormat="1" ht="37.5" customHeight="1" x14ac:dyDescent="0.2">
      <c r="A232" s="533" t="str">
        <f>IF(B232&lt;&gt;"",設定!$C$4,"")</f>
        <v/>
      </c>
      <c r="B232" s="214" t="str">
        <f t="shared" si="76"/>
        <v/>
      </c>
      <c r="C232" s="373">
        <f t="shared" si="77"/>
        <v>220</v>
      </c>
      <c r="D232" s="342"/>
      <c r="E232" s="342"/>
      <c r="F232" s="343"/>
      <c r="G232" s="344"/>
      <c r="H232" s="345"/>
      <c r="I232" s="346"/>
      <c r="J232" s="347" t="str">
        <f>IFERROR(IF(I232="","",VLOOKUP(I232,国・地域!A:C,2,FALSE)),"正しい番号を入力してください")</f>
        <v/>
      </c>
      <c r="K232" s="348" t="str">
        <f>IFERROR(IF(I232="","",VLOOKUP(I232,国・地域!A:C,3,FALSE)),"正しい番号を入力してください")</f>
        <v/>
      </c>
      <c r="L232" s="325"/>
      <c r="M232" s="349"/>
      <c r="N232" s="350"/>
      <c r="O232" s="350"/>
      <c r="P232" s="350"/>
      <c r="Q232" s="350"/>
      <c r="R232" s="350"/>
      <c r="S232" s="350"/>
      <c r="T232" s="350"/>
      <c r="U232" s="351"/>
      <c r="V232" s="352"/>
      <c r="W232" s="1061"/>
      <c r="X232" s="1062"/>
      <c r="Y232" s="1070"/>
      <c r="Z232" s="1071"/>
      <c r="AA232" s="1072"/>
      <c r="AB232" s="1073"/>
      <c r="AC232" s="1072"/>
      <c r="AD232" s="1071"/>
      <c r="AE232" s="1074"/>
      <c r="AF232" s="1073"/>
      <c r="AG232" s="1072"/>
      <c r="AH232" s="1071"/>
      <c r="AI232" s="1074"/>
      <c r="AJ232" s="1073"/>
      <c r="AK232" s="1072"/>
      <c r="AL232" s="1071"/>
      <c r="AM232" s="342"/>
      <c r="AN232" s="344"/>
      <c r="AO232" s="325"/>
      <c r="AP232" s="342"/>
      <c r="AQ232" s="344"/>
      <c r="AR232" s="353"/>
      <c r="AS232" s="354"/>
      <c r="AT232" s="342"/>
      <c r="AU232" s="344"/>
      <c r="AV232" s="353"/>
      <c r="AW232" s="355"/>
      <c r="AX232" s="94" t="str">
        <f t="shared" si="99"/>
        <v/>
      </c>
      <c r="AY232" s="94" t="str">
        <f t="shared" si="78"/>
        <v/>
      </c>
      <c r="AZ232" s="433"/>
      <c r="BA232" s="414">
        <f t="shared" si="79"/>
        <v>0</v>
      </c>
      <c r="BB232" s="414">
        <f t="shared" si="80"/>
        <v>0</v>
      </c>
      <c r="BC232" s="414">
        <f t="shared" si="81"/>
        <v>0</v>
      </c>
      <c r="BD232" s="414">
        <f t="shared" si="82"/>
        <v>0</v>
      </c>
      <c r="BE232" s="414">
        <f t="shared" si="83"/>
        <v>0</v>
      </c>
      <c r="BF232" s="414">
        <f t="shared" si="84"/>
        <v>0</v>
      </c>
      <c r="BG232" s="414">
        <f t="shared" si="85"/>
        <v>0</v>
      </c>
      <c r="BH232" s="414">
        <f t="shared" si="86"/>
        <v>0</v>
      </c>
      <c r="BI232" s="414">
        <f t="shared" si="87"/>
        <v>0</v>
      </c>
      <c r="BJ232" s="414">
        <f t="shared" si="88"/>
        <v>0</v>
      </c>
      <c r="BK232" s="414">
        <f t="shared" si="89"/>
        <v>0</v>
      </c>
      <c r="BL232" s="414">
        <f t="shared" si="90"/>
        <v>0</v>
      </c>
      <c r="BM232" s="414">
        <f t="shared" si="91"/>
        <v>0</v>
      </c>
      <c r="BN232" s="414"/>
      <c r="BO232" s="414">
        <f t="shared" si="92"/>
        <v>0</v>
      </c>
      <c r="BP232" s="414">
        <f t="shared" si="93"/>
        <v>0</v>
      </c>
      <c r="BQ232" s="414">
        <f t="shared" si="94"/>
        <v>0</v>
      </c>
      <c r="BR232" s="414">
        <f t="shared" si="95"/>
        <v>0</v>
      </c>
      <c r="BS232" s="414">
        <f t="shared" si="96"/>
        <v>0</v>
      </c>
      <c r="BT232" s="414">
        <f t="shared" si="97"/>
        <v>0</v>
      </c>
      <c r="BU232" s="414">
        <f t="shared" si="98"/>
        <v>0</v>
      </c>
      <c r="BV232" s="721"/>
      <c r="BW232" s="72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32"/>
      <c r="CL232" s="432"/>
      <c r="CM232" s="432"/>
      <c r="CN232" s="432"/>
      <c r="CO232" s="432"/>
      <c r="CP232" s="432"/>
      <c r="CQ232" s="320"/>
      <c r="CR232" s="320"/>
    </row>
    <row r="233" spans="1:96" s="37" customFormat="1" ht="37.5" customHeight="1" x14ac:dyDescent="0.2">
      <c r="A233" s="574" t="str">
        <f>IF(B233&lt;&gt;"",設定!$C$4,"")</f>
        <v/>
      </c>
      <c r="B233" s="215" t="str">
        <f t="shared" si="76"/>
        <v/>
      </c>
      <c r="C233" s="374">
        <f t="shared" si="77"/>
        <v>221</v>
      </c>
      <c r="D233" s="356"/>
      <c r="E233" s="356"/>
      <c r="F233" s="357"/>
      <c r="G233" s="358"/>
      <c r="H233" s="359"/>
      <c r="I233" s="360"/>
      <c r="J233" s="361" t="str">
        <f>IFERROR(IF(I233="","",VLOOKUP(I233,国・地域!A:C,2,FALSE)),"正しい番号を入力してください")</f>
        <v/>
      </c>
      <c r="K233" s="362" t="str">
        <f>IFERROR(IF(I233="","",VLOOKUP(I233,国・地域!A:C,3,FALSE)),"正しい番号を入力してください")</f>
        <v/>
      </c>
      <c r="L233" s="326"/>
      <c r="M233" s="363"/>
      <c r="N233" s="364"/>
      <c r="O233" s="364"/>
      <c r="P233" s="364"/>
      <c r="Q233" s="364"/>
      <c r="R233" s="364"/>
      <c r="S233" s="364"/>
      <c r="T233" s="364"/>
      <c r="U233" s="365"/>
      <c r="V233" s="366"/>
      <c r="W233" s="1063"/>
      <c r="X233" s="1064"/>
      <c r="Y233" s="1075"/>
      <c r="Z233" s="1076"/>
      <c r="AA233" s="1077"/>
      <c r="AB233" s="1078"/>
      <c r="AC233" s="1077"/>
      <c r="AD233" s="1076"/>
      <c r="AE233" s="1079"/>
      <c r="AF233" s="1078"/>
      <c r="AG233" s="1077"/>
      <c r="AH233" s="1076"/>
      <c r="AI233" s="1079"/>
      <c r="AJ233" s="1078"/>
      <c r="AK233" s="1077"/>
      <c r="AL233" s="1076"/>
      <c r="AM233" s="356"/>
      <c r="AN233" s="358"/>
      <c r="AO233" s="326"/>
      <c r="AP233" s="356"/>
      <c r="AQ233" s="358"/>
      <c r="AR233" s="367"/>
      <c r="AS233" s="368"/>
      <c r="AT233" s="356"/>
      <c r="AU233" s="358"/>
      <c r="AV233" s="367"/>
      <c r="AW233" s="369"/>
      <c r="AX233" s="94" t="str">
        <f t="shared" si="99"/>
        <v/>
      </c>
      <c r="AY233" s="94" t="str">
        <f t="shared" si="78"/>
        <v/>
      </c>
      <c r="AZ233" s="433"/>
      <c r="BA233" s="414">
        <f t="shared" si="79"/>
        <v>0</v>
      </c>
      <c r="BB233" s="414">
        <f t="shared" si="80"/>
        <v>0</v>
      </c>
      <c r="BC233" s="414">
        <f t="shared" si="81"/>
        <v>0</v>
      </c>
      <c r="BD233" s="414">
        <f t="shared" si="82"/>
        <v>0</v>
      </c>
      <c r="BE233" s="414">
        <f t="shared" si="83"/>
        <v>0</v>
      </c>
      <c r="BF233" s="414">
        <f t="shared" si="84"/>
        <v>0</v>
      </c>
      <c r="BG233" s="414">
        <f t="shared" si="85"/>
        <v>0</v>
      </c>
      <c r="BH233" s="414">
        <f t="shared" si="86"/>
        <v>0</v>
      </c>
      <c r="BI233" s="414">
        <f t="shared" si="87"/>
        <v>0</v>
      </c>
      <c r="BJ233" s="414">
        <f t="shared" si="88"/>
        <v>0</v>
      </c>
      <c r="BK233" s="414">
        <f t="shared" si="89"/>
        <v>0</v>
      </c>
      <c r="BL233" s="414">
        <f t="shared" si="90"/>
        <v>0</v>
      </c>
      <c r="BM233" s="414">
        <f t="shared" si="91"/>
        <v>0</v>
      </c>
      <c r="BN233" s="414"/>
      <c r="BO233" s="414">
        <f t="shared" si="92"/>
        <v>0</v>
      </c>
      <c r="BP233" s="414">
        <f t="shared" si="93"/>
        <v>0</v>
      </c>
      <c r="BQ233" s="414">
        <f t="shared" si="94"/>
        <v>0</v>
      </c>
      <c r="BR233" s="414">
        <f t="shared" si="95"/>
        <v>0</v>
      </c>
      <c r="BS233" s="414">
        <f t="shared" si="96"/>
        <v>0</v>
      </c>
      <c r="BT233" s="414">
        <f t="shared" si="97"/>
        <v>0</v>
      </c>
      <c r="BU233" s="414">
        <f t="shared" si="98"/>
        <v>0</v>
      </c>
      <c r="BV233" s="721"/>
      <c r="BW233" s="72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32"/>
      <c r="CL233" s="432"/>
      <c r="CM233" s="432"/>
      <c r="CN233" s="432"/>
      <c r="CO233" s="432"/>
      <c r="CP233" s="432"/>
      <c r="CQ233" s="320"/>
      <c r="CR233" s="320"/>
    </row>
    <row r="234" spans="1:96" s="37" customFormat="1" ht="37.5" customHeight="1" x14ac:dyDescent="0.2">
      <c r="A234" s="575" t="str">
        <f>IF(B234&lt;&gt;"",設定!$C$4,"")</f>
        <v/>
      </c>
      <c r="B234" s="567" t="str">
        <f t="shared" si="76"/>
        <v/>
      </c>
      <c r="C234" s="322">
        <f t="shared" si="77"/>
        <v>222</v>
      </c>
      <c r="D234" s="328"/>
      <c r="E234" s="328"/>
      <c r="F234" s="329"/>
      <c r="G234" s="330"/>
      <c r="H234" s="331"/>
      <c r="I234" s="332"/>
      <c r="J234" s="333" t="str">
        <f>IFERROR(IF(I234="","",VLOOKUP(I234,国・地域!A:C,2,FALSE)),"正しい番号を入力してください")</f>
        <v/>
      </c>
      <c r="K234" s="334" t="str">
        <f>IFERROR(IF(I234="","",VLOOKUP(I234,国・地域!A:C,3,FALSE)),"正しい番号を入力してください")</f>
        <v/>
      </c>
      <c r="L234" s="327"/>
      <c r="M234" s="335"/>
      <c r="N234" s="336"/>
      <c r="O234" s="336"/>
      <c r="P234" s="336"/>
      <c r="Q234" s="336"/>
      <c r="R234" s="336"/>
      <c r="S234" s="336"/>
      <c r="T234" s="336"/>
      <c r="U234" s="337"/>
      <c r="V234" s="338"/>
      <c r="W234" s="1059"/>
      <c r="X234" s="1060"/>
      <c r="Y234" s="1065"/>
      <c r="Z234" s="1066"/>
      <c r="AA234" s="1067"/>
      <c r="AB234" s="1068"/>
      <c r="AC234" s="1067"/>
      <c r="AD234" s="1066"/>
      <c r="AE234" s="1069"/>
      <c r="AF234" s="1068"/>
      <c r="AG234" s="1067"/>
      <c r="AH234" s="1066"/>
      <c r="AI234" s="1069"/>
      <c r="AJ234" s="1068"/>
      <c r="AK234" s="1067"/>
      <c r="AL234" s="1066"/>
      <c r="AM234" s="328"/>
      <c r="AN234" s="330"/>
      <c r="AO234" s="327"/>
      <c r="AP234" s="328"/>
      <c r="AQ234" s="330"/>
      <c r="AR234" s="339"/>
      <c r="AS234" s="340"/>
      <c r="AT234" s="328"/>
      <c r="AU234" s="330"/>
      <c r="AV234" s="339"/>
      <c r="AW234" s="341"/>
      <c r="AX234" s="94" t="str">
        <f t="shared" si="99"/>
        <v/>
      </c>
      <c r="AY234" s="94" t="str">
        <f t="shared" si="78"/>
        <v/>
      </c>
      <c r="AZ234" s="433"/>
      <c r="BA234" s="414">
        <f t="shared" si="79"/>
        <v>0</v>
      </c>
      <c r="BB234" s="414">
        <f t="shared" si="80"/>
        <v>0</v>
      </c>
      <c r="BC234" s="414">
        <f t="shared" si="81"/>
        <v>0</v>
      </c>
      <c r="BD234" s="414">
        <f t="shared" si="82"/>
        <v>0</v>
      </c>
      <c r="BE234" s="414">
        <f t="shared" si="83"/>
        <v>0</v>
      </c>
      <c r="BF234" s="414">
        <f t="shared" si="84"/>
        <v>0</v>
      </c>
      <c r="BG234" s="414">
        <f t="shared" si="85"/>
        <v>0</v>
      </c>
      <c r="BH234" s="414">
        <f t="shared" si="86"/>
        <v>0</v>
      </c>
      <c r="BI234" s="414">
        <f t="shared" si="87"/>
        <v>0</v>
      </c>
      <c r="BJ234" s="414">
        <f t="shared" si="88"/>
        <v>0</v>
      </c>
      <c r="BK234" s="414">
        <f t="shared" si="89"/>
        <v>0</v>
      </c>
      <c r="BL234" s="414">
        <f t="shared" si="90"/>
        <v>0</v>
      </c>
      <c r="BM234" s="414">
        <f t="shared" si="91"/>
        <v>0</v>
      </c>
      <c r="BN234" s="414"/>
      <c r="BO234" s="414">
        <f t="shared" si="92"/>
        <v>0</v>
      </c>
      <c r="BP234" s="414">
        <f t="shared" si="93"/>
        <v>0</v>
      </c>
      <c r="BQ234" s="414">
        <f t="shared" si="94"/>
        <v>0</v>
      </c>
      <c r="BR234" s="414">
        <f t="shared" si="95"/>
        <v>0</v>
      </c>
      <c r="BS234" s="414">
        <f t="shared" si="96"/>
        <v>0</v>
      </c>
      <c r="BT234" s="414">
        <f t="shared" si="97"/>
        <v>0</v>
      </c>
      <c r="BU234" s="414">
        <f t="shared" si="98"/>
        <v>0</v>
      </c>
      <c r="BV234" s="721"/>
      <c r="BW234" s="72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32"/>
      <c r="CL234" s="432"/>
      <c r="CM234" s="432"/>
      <c r="CN234" s="432"/>
      <c r="CO234" s="432"/>
      <c r="CP234" s="432"/>
      <c r="CQ234" s="320"/>
      <c r="CR234" s="320"/>
    </row>
    <row r="235" spans="1:96" s="37" customFormat="1" ht="37.5" customHeight="1" x14ac:dyDescent="0.2">
      <c r="A235" s="533" t="str">
        <f>IF(B235&lt;&gt;"",設定!$C$4,"")</f>
        <v/>
      </c>
      <c r="B235" s="214" t="str">
        <f t="shared" si="76"/>
        <v/>
      </c>
      <c r="C235" s="373">
        <f t="shared" si="77"/>
        <v>223</v>
      </c>
      <c r="D235" s="342"/>
      <c r="E235" s="342"/>
      <c r="F235" s="343"/>
      <c r="G235" s="344"/>
      <c r="H235" s="345"/>
      <c r="I235" s="346"/>
      <c r="J235" s="347" t="str">
        <f>IFERROR(IF(I235="","",VLOOKUP(I235,国・地域!A:C,2,FALSE)),"正しい番号を入力してください")</f>
        <v/>
      </c>
      <c r="K235" s="348" t="str">
        <f>IFERROR(IF(I235="","",VLOOKUP(I235,国・地域!A:C,3,FALSE)),"正しい番号を入力してください")</f>
        <v/>
      </c>
      <c r="L235" s="325"/>
      <c r="M235" s="349"/>
      <c r="N235" s="350"/>
      <c r="O235" s="350"/>
      <c r="P235" s="350"/>
      <c r="Q235" s="350"/>
      <c r="R235" s="350"/>
      <c r="S235" s="350"/>
      <c r="T235" s="350"/>
      <c r="U235" s="351"/>
      <c r="V235" s="352"/>
      <c r="W235" s="1061"/>
      <c r="X235" s="1062"/>
      <c r="Y235" s="1070"/>
      <c r="Z235" s="1071"/>
      <c r="AA235" s="1072"/>
      <c r="AB235" s="1073"/>
      <c r="AC235" s="1072"/>
      <c r="AD235" s="1071"/>
      <c r="AE235" s="1074"/>
      <c r="AF235" s="1073"/>
      <c r="AG235" s="1072"/>
      <c r="AH235" s="1071"/>
      <c r="AI235" s="1074"/>
      <c r="AJ235" s="1073"/>
      <c r="AK235" s="1072"/>
      <c r="AL235" s="1071"/>
      <c r="AM235" s="342"/>
      <c r="AN235" s="344"/>
      <c r="AO235" s="325"/>
      <c r="AP235" s="342"/>
      <c r="AQ235" s="344"/>
      <c r="AR235" s="353"/>
      <c r="AS235" s="354"/>
      <c r="AT235" s="342"/>
      <c r="AU235" s="344"/>
      <c r="AV235" s="353"/>
      <c r="AW235" s="355"/>
      <c r="AX235" s="94" t="str">
        <f t="shared" si="99"/>
        <v/>
      </c>
      <c r="AY235" s="94" t="str">
        <f t="shared" si="78"/>
        <v/>
      </c>
      <c r="AZ235" s="433"/>
      <c r="BA235" s="414">
        <f t="shared" si="79"/>
        <v>0</v>
      </c>
      <c r="BB235" s="414">
        <f t="shared" si="80"/>
        <v>0</v>
      </c>
      <c r="BC235" s="414">
        <f t="shared" si="81"/>
        <v>0</v>
      </c>
      <c r="BD235" s="414">
        <f t="shared" si="82"/>
        <v>0</v>
      </c>
      <c r="BE235" s="414">
        <f t="shared" si="83"/>
        <v>0</v>
      </c>
      <c r="BF235" s="414">
        <f t="shared" si="84"/>
        <v>0</v>
      </c>
      <c r="BG235" s="414">
        <f t="shared" si="85"/>
        <v>0</v>
      </c>
      <c r="BH235" s="414">
        <f t="shared" si="86"/>
        <v>0</v>
      </c>
      <c r="BI235" s="414">
        <f t="shared" si="87"/>
        <v>0</v>
      </c>
      <c r="BJ235" s="414">
        <f t="shared" si="88"/>
        <v>0</v>
      </c>
      <c r="BK235" s="414">
        <f t="shared" si="89"/>
        <v>0</v>
      </c>
      <c r="BL235" s="414">
        <f t="shared" si="90"/>
        <v>0</v>
      </c>
      <c r="BM235" s="414">
        <f t="shared" si="91"/>
        <v>0</v>
      </c>
      <c r="BN235" s="414"/>
      <c r="BO235" s="414">
        <f t="shared" si="92"/>
        <v>0</v>
      </c>
      <c r="BP235" s="414">
        <f t="shared" si="93"/>
        <v>0</v>
      </c>
      <c r="BQ235" s="414">
        <f t="shared" si="94"/>
        <v>0</v>
      </c>
      <c r="BR235" s="414">
        <f t="shared" si="95"/>
        <v>0</v>
      </c>
      <c r="BS235" s="414">
        <f t="shared" si="96"/>
        <v>0</v>
      </c>
      <c r="BT235" s="414">
        <f t="shared" si="97"/>
        <v>0</v>
      </c>
      <c r="BU235" s="414">
        <f t="shared" si="98"/>
        <v>0</v>
      </c>
      <c r="BV235" s="721"/>
      <c r="BW235" s="72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32"/>
      <c r="CL235" s="432"/>
      <c r="CM235" s="432"/>
      <c r="CN235" s="432"/>
      <c r="CO235" s="432"/>
      <c r="CP235" s="432"/>
      <c r="CQ235" s="320"/>
      <c r="CR235" s="320"/>
    </row>
    <row r="236" spans="1:96" s="37" customFormat="1" ht="37.5" customHeight="1" x14ac:dyDescent="0.2">
      <c r="A236" s="533" t="str">
        <f>IF(B236&lt;&gt;"",設定!$C$4,"")</f>
        <v/>
      </c>
      <c r="B236" s="214" t="str">
        <f t="shared" si="76"/>
        <v/>
      </c>
      <c r="C236" s="373">
        <f t="shared" si="77"/>
        <v>224</v>
      </c>
      <c r="D236" s="342"/>
      <c r="E236" s="342"/>
      <c r="F236" s="343"/>
      <c r="G236" s="344"/>
      <c r="H236" s="345"/>
      <c r="I236" s="346"/>
      <c r="J236" s="347" t="str">
        <f>IFERROR(IF(I236="","",VLOOKUP(I236,国・地域!A:C,2,FALSE)),"正しい番号を入力してください")</f>
        <v/>
      </c>
      <c r="K236" s="348" t="str">
        <f>IFERROR(IF(I236="","",VLOOKUP(I236,国・地域!A:C,3,FALSE)),"正しい番号を入力してください")</f>
        <v/>
      </c>
      <c r="L236" s="325"/>
      <c r="M236" s="349"/>
      <c r="N236" s="350"/>
      <c r="O236" s="350"/>
      <c r="P236" s="350"/>
      <c r="Q236" s="350"/>
      <c r="R236" s="350"/>
      <c r="S236" s="350"/>
      <c r="T236" s="350"/>
      <c r="U236" s="351"/>
      <c r="V236" s="352"/>
      <c r="W236" s="1061"/>
      <c r="X236" s="1062"/>
      <c r="Y236" s="1070"/>
      <c r="Z236" s="1071"/>
      <c r="AA236" s="1072"/>
      <c r="AB236" s="1073"/>
      <c r="AC236" s="1072"/>
      <c r="AD236" s="1071"/>
      <c r="AE236" s="1074"/>
      <c r="AF236" s="1073"/>
      <c r="AG236" s="1072"/>
      <c r="AH236" s="1071"/>
      <c r="AI236" s="1074"/>
      <c r="AJ236" s="1073"/>
      <c r="AK236" s="1072"/>
      <c r="AL236" s="1071"/>
      <c r="AM236" s="342"/>
      <c r="AN236" s="344"/>
      <c r="AO236" s="325"/>
      <c r="AP236" s="342"/>
      <c r="AQ236" s="344"/>
      <c r="AR236" s="353"/>
      <c r="AS236" s="354"/>
      <c r="AT236" s="342"/>
      <c r="AU236" s="344"/>
      <c r="AV236" s="353"/>
      <c r="AW236" s="355"/>
      <c r="AX236" s="94" t="str">
        <f t="shared" si="99"/>
        <v/>
      </c>
      <c r="AY236" s="94" t="str">
        <f t="shared" si="78"/>
        <v/>
      </c>
      <c r="AZ236" s="433"/>
      <c r="BA236" s="414">
        <f t="shared" si="79"/>
        <v>0</v>
      </c>
      <c r="BB236" s="414">
        <f t="shared" si="80"/>
        <v>0</v>
      </c>
      <c r="BC236" s="414">
        <f t="shared" si="81"/>
        <v>0</v>
      </c>
      <c r="BD236" s="414">
        <f t="shared" si="82"/>
        <v>0</v>
      </c>
      <c r="BE236" s="414">
        <f t="shared" si="83"/>
        <v>0</v>
      </c>
      <c r="BF236" s="414">
        <f t="shared" si="84"/>
        <v>0</v>
      </c>
      <c r="BG236" s="414">
        <f t="shared" si="85"/>
        <v>0</v>
      </c>
      <c r="BH236" s="414">
        <f t="shared" si="86"/>
        <v>0</v>
      </c>
      <c r="BI236" s="414">
        <f t="shared" si="87"/>
        <v>0</v>
      </c>
      <c r="BJ236" s="414">
        <f t="shared" si="88"/>
        <v>0</v>
      </c>
      <c r="BK236" s="414">
        <f t="shared" si="89"/>
        <v>0</v>
      </c>
      <c r="BL236" s="414">
        <f t="shared" si="90"/>
        <v>0</v>
      </c>
      <c r="BM236" s="414">
        <f t="shared" si="91"/>
        <v>0</v>
      </c>
      <c r="BN236" s="414"/>
      <c r="BO236" s="414">
        <f t="shared" si="92"/>
        <v>0</v>
      </c>
      <c r="BP236" s="414">
        <f t="shared" si="93"/>
        <v>0</v>
      </c>
      <c r="BQ236" s="414">
        <f t="shared" si="94"/>
        <v>0</v>
      </c>
      <c r="BR236" s="414">
        <f t="shared" si="95"/>
        <v>0</v>
      </c>
      <c r="BS236" s="414">
        <f t="shared" si="96"/>
        <v>0</v>
      </c>
      <c r="BT236" s="414">
        <f t="shared" si="97"/>
        <v>0</v>
      </c>
      <c r="BU236" s="414">
        <f t="shared" si="98"/>
        <v>0</v>
      </c>
      <c r="BV236" s="721"/>
      <c r="BW236" s="72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32"/>
      <c r="CL236" s="432"/>
      <c r="CM236" s="432"/>
      <c r="CN236" s="432"/>
      <c r="CO236" s="432"/>
      <c r="CP236" s="432"/>
      <c r="CQ236" s="320"/>
      <c r="CR236" s="320"/>
    </row>
    <row r="237" spans="1:96" s="37" customFormat="1" ht="37.5" customHeight="1" x14ac:dyDescent="0.2">
      <c r="A237" s="533" t="str">
        <f>IF(B237&lt;&gt;"",設定!$C$4,"")</f>
        <v/>
      </c>
      <c r="B237" s="214" t="str">
        <f t="shared" si="76"/>
        <v/>
      </c>
      <c r="C237" s="373">
        <f t="shared" si="77"/>
        <v>225</v>
      </c>
      <c r="D237" s="342"/>
      <c r="E237" s="342"/>
      <c r="F237" s="343"/>
      <c r="G237" s="344"/>
      <c r="H237" s="345"/>
      <c r="I237" s="346"/>
      <c r="J237" s="347" t="str">
        <f>IFERROR(IF(I237="","",VLOOKUP(I237,国・地域!A:C,2,FALSE)),"正しい番号を入力してください")</f>
        <v/>
      </c>
      <c r="K237" s="348" t="str">
        <f>IFERROR(IF(I237="","",VLOOKUP(I237,国・地域!A:C,3,FALSE)),"正しい番号を入力してください")</f>
        <v/>
      </c>
      <c r="L237" s="325"/>
      <c r="M237" s="349"/>
      <c r="N237" s="350"/>
      <c r="O237" s="350"/>
      <c r="P237" s="350"/>
      <c r="Q237" s="350"/>
      <c r="R237" s="350"/>
      <c r="S237" s="350"/>
      <c r="T237" s="350"/>
      <c r="U237" s="351"/>
      <c r="V237" s="352"/>
      <c r="W237" s="1061"/>
      <c r="X237" s="1062"/>
      <c r="Y237" s="1070"/>
      <c r="Z237" s="1071"/>
      <c r="AA237" s="1072"/>
      <c r="AB237" s="1073"/>
      <c r="AC237" s="1072"/>
      <c r="AD237" s="1071"/>
      <c r="AE237" s="1074"/>
      <c r="AF237" s="1073"/>
      <c r="AG237" s="1072"/>
      <c r="AH237" s="1071"/>
      <c r="AI237" s="1074"/>
      <c r="AJ237" s="1073"/>
      <c r="AK237" s="1072"/>
      <c r="AL237" s="1071"/>
      <c r="AM237" s="342"/>
      <c r="AN237" s="344"/>
      <c r="AO237" s="325"/>
      <c r="AP237" s="342"/>
      <c r="AQ237" s="344"/>
      <c r="AR237" s="353"/>
      <c r="AS237" s="354"/>
      <c r="AT237" s="342"/>
      <c r="AU237" s="344"/>
      <c r="AV237" s="353"/>
      <c r="AW237" s="355"/>
      <c r="AX237" s="94" t="str">
        <f t="shared" si="99"/>
        <v/>
      </c>
      <c r="AY237" s="94" t="str">
        <f t="shared" si="78"/>
        <v/>
      </c>
      <c r="AZ237" s="433"/>
      <c r="BA237" s="414">
        <f t="shared" si="79"/>
        <v>0</v>
      </c>
      <c r="BB237" s="414">
        <f t="shared" si="80"/>
        <v>0</v>
      </c>
      <c r="BC237" s="414">
        <f t="shared" si="81"/>
        <v>0</v>
      </c>
      <c r="BD237" s="414">
        <f t="shared" si="82"/>
        <v>0</v>
      </c>
      <c r="BE237" s="414">
        <f t="shared" si="83"/>
        <v>0</v>
      </c>
      <c r="BF237" s="414">
        <f t="shared" si="84"/>
        <v>0</v>
      </c>
      <c r="BG237" s="414">
        <f t="shared" si="85"/>
        <v>0</v>
      </c>
      <c r="BH237" s="414">
        <f t="shared" si="86"/>
        <v>0</v>
      </c>
      <c r="BI237" s="414">
        <f t="shared" si="87"/>
        <v>0</v>
      </c>
      <c r="BJ237" s="414">
        <f t="shared" si="88"/>
        <v>0</v>
      </c>
      <c r="BK237" s="414">
        <f t="shared" si="89"/>
        <v>0</v>
      </c>
      <c r="BL237" s="414">
        <f t="shared" si="90"/>
        <v>0</v>
      </c>
      <c r="BM237" s="414">
        <f t="shared" si="91"/>
        <v>0</v>
      </c>
      <c r="BN237" s="414"/>
      <c r="BO237" s="414">
        <f t="shared" si="92"/>
        <v>0</v>
      </c>
      <c r="BP237" s="414">
        <f t="shared" si="93"/>
        <v>0</v>
      </c>
      <c r="BQ237" s="414">
        <f t="shared" si="94"/>
        <v>0</v>
      </c>
      <c r="BR237" s="414">
        <f t="shared" si="95"/>
        <v>0</v>
      </c>
      <c r="BS237" s="414">
        <f t="shared" si="96"/>
        <v>0</v>
      </c>
      <c r="BT237" s="414">
        <f t="shared" si="97"/>
        <v>0</v>
      </c>
      <c r="BU237" s="414">
        <f t="shared" si="98"/>
        <v>0</v>
      </c>
      <c r="BV237" s="721"/>
      <c r="BW237" s="72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32"/>
      <c r="CL237" s="432"/>
      <c r="CM237" s="432"/>
      <c r="CN237" s="432"/>
      <c r="CO237" s="432"/>
      <c r="CP237" s="432"/>
      <c r="CQ237" s="320"/>
      <c r="CR237" s="320"/>
    </row>
    <row r="238" spans="1:96" s="37" customFormat="1" ht="37.5" customHeight="1" x14ac:dyDescent="0.2">
      <c r="A238" s="574" t="str">
        <f>IF(B238&lt;&gt;"",設定!$C$4,"")</f>
        <v/>
      </c>
      <c r="B238" s="215" t="str">
        <f t="shared" si="76"/>
        <v/>
      </c>
      <c r="C238" s="374">
        <f t="shared" si="77"/>
        <v>226</v>
      </c>
      <c r="D238" s="356"/>
      <c r="E238" s="356"/>
      <c r="F238" s="357"/>
      <c r="G238" s="358"/>
      <c r="H238" s="359"/>
      <c r="I238" s="360"/>
      <c r="J238" s="361" t="str">
        <f>IFERROR(IF(I238="","",VLOOKUP(I238,国・地域!A:C,2,FALSE)),"正しい番号を入力してください")</f>
        <v/>
      </c>
      <c r="K238" s="362" t="str">
        <f>IFERROR(IF(I238="","",VLOOKUP(I238,国・地域!A:C,3,FALSE)),"正しい番号を入力してください")</f>
        <v/>
      </c>
      <c r="L238" s="326"/>
      <c r="M238" s="363"/>
      <c r="N238" s="364"/>
      <c r="O238" s="364"/>
      <c r="P238" s="364"/>
      <c r="Q238" s="364"/>
      <c r="R238" s="364"/>
      <c r="S238" s="364"/>
      <c r="T238" s="364"/>
      <c r="U238" s="365"/>
      <c r="V238" s="366"/>
      <c r="W238" s="1063"/>
      <c r="X238" s="1064"/>
      <c r="Y238" s="1075"/>
      <c r="Z238" s="1076"/>
      <c r="AA238" s="1077"/>
      <c r="AB238" s="1078"/>
      <c r="AC238" s="1077"/>
      <c r="AD238" s="1076"/>
      <c r="AE238" s="1079"/>
      <c r="AF238" s="1078"/>
      <c r="AG238" s="1077"/>
      <c r="AH238" s="1076"/>
      <c r="AI238" s="1079"/>
      <c r="AJ238" s="1078"/>
      <c r="AK238" s="1077"/>
      <c r="AL238" s="1076"/>
      <c r="AM238" s="356"/>
      <c r="AN238" s="358"/>
      <c r="AO238" s="326"/>
      <c r="AP238" s="356"/>
      <c r="AQ238" s="358"/>
      <c r="AR238" s="367"/>
      <c r="AS238" s="368"/>
      <c r="AT238" s="356"/>
      <c r="AU238" s="358"/>
      <c r="AV238" s="367"/>
      <c r="AW238" s="369"/>
      <c r="AX238" s="94" t="str">
        <f t="shared" si="99"/>
        <v/>
      </c>
      <c r="AY238" s="94" t="str">
        <f t="shared" si="78"/>
        <v/>
      </c>
      <c r="AZ238" s="433"/>
      <c r="BA238" s="414">
        <f t="shared" si="79"/>
        <v>0</v>
      </c>
      <c r="BB238" s="414">
        <f t="shared" si="80"/>
        <v>0</v>
      </c>
      <c r="BC238" s="414">
        <f t="shared" si="81"/>
        <v>0</v>
      </c>
      <c r="BD238" s="414">
        <f t="shared" si="82"/>
        <v>0</v>
      </c>
      <c r="BE238" s="414">
        <f t="shared" si="83"/>
        <v>0</v>
      </c>
      <c r="BF238" s="414">
        <f t="shared" si="84"/>
        <v>0</v>
      </c>
      <c r="BG238" s="414">
        <f t="shared" si="85"/>
        <v>0</v>
      </c>
      <c r="BH238" s="414">
        <f t="shared" si="86"/>
        <v>0</v>
      </c>
      <c r="BI238" s="414">
        <f t="shared" si="87"/>
        <v>0</v>
      </c>
      <c r="BJ238" s="414">
        <f t="shared" si="88"/>
        <v>0</v>
      </c>
      <c r="BK238" s="414">
        <f t="shared" si="89"/>
        <v>0</v>
      </c>
      <c r="BL238" s="414">
        <f t="shared" si="90"/>
        <v>0</v>
      </c>
      <c r="BM238" s="414">
        <f t="shared" si="91"/>
        <v>0</v>
      </c>
      <c r="BN238" s="414"/>
      <c r="BO238" s="414">
        <f t="shared" si="92"/>
        <v>0</v>
      </c>
      <c r="BP238" s="414">
        <f t="shared" si="93"/>
        <v>0</v>
      </c>
      <c r="BQ238" s="414">
        <f t="shared" si="94"/>
        <v>0</v>
      </c>
      <c r="BR238" s="414">
        <f t="shared" si="95"/>
        <v>0</v>
      </c>
      <c r="BS238" s="414">
        <f t="shared" si="96"/>
        <v>0</v>
      </c>
      <c r="BT238" s="414">
        <f t="shared" si="97"/>
        <v>0</v>
      </c>
      <c r="BU238" s="414">
        <f t="shared" si="98"/>
        <v>0</v>
      </c>
      <c r="BV238" s="721"/>
      <c r="BW238" s="72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32"/>
      <c r="CL238" s="432"/>
      <c r="CM238" s="432"/>
      <c r="CN238" s="432"/>
      <c r="CO238" s="432"/>
      <c r="CP238" s="432"/>
      <c r="CQ238" s="320"/>
      <c r="CR238" s="320"/>
    </row>
    <row r="239" spans="1:96" s="37" customFormat="1" ht="37.5" customHeight="1" x14ac:dyDescent="0.2">
      <c r="A239" s="575" t="str">
        <f>IF(B239&lt;&gt;"",設定!$C$4,"")</f>
        <v/>
      </c>
      <c r="B239" s="567" t="str">
        <f t="shared" si="76"/>
        <v/>
      </c>
      <c r="C239" s="322">
        <f t="shared" si="77"/>
        <v>227</v>
      </c>
      <c r="D239" s="328"/>
      <c r="E239" s="328"/>
      <c r="F239" s="329"/>
      <c r="G239" s="330"/>
      <c r="H239" s="331"/>
      <c r="I239" s="332"/>
      <c r="J239" s="333" t="str">
        <f>IFERROR(IF(I239="","",VLOOKUP(I239,国・地域!A:C,2,FALSE)),"正しい番号を入力してください")</f>
        <v/>
      </c>
      <c r="K239" s="334" t="str">
        <f>IFERROR(IF(I239="","",VLOOKUP(I239,国・地域!A:C,3,FALSE)),"正しい番号を入力してください")</f>
        <v/>
      </c>
      <c r="L239" s="327"/>
      <c r="M239" s="335"/>
      <c r="N239" s="336"/>
      <c r="O239" s="336"/>
      <c r="P239" s="336"/>
      <c r="Q239" s="336"/>
      <c r="R239" s="336"/>
      <c r="S239" s="336"/>
      <c r="T239" s="336"/>
      <c r="U239" s="337"/>
      <c r="V239" s="338"/>
      <c r="W239" s="1059"/>
      <c r="X239" s="1060"/>
      <c r="Y239" s="1065"/>
      <c r="Z239" s="1066"/>
      <c r="AA239" s="1067"/>
      <c r="AB239" s="1068"/>
      <c r="AC239" s="1067"/>
      <c r="AD239" s="1066"/>
      <c r="AE239" s="1069"/>
      <c r="AF239" s="1068"/>
      <c r="AG239" s="1067"/>
      <c r="AH239" s="1066"/>
      <c r="AI239" s="1069"/>
      <c r="AJ239" s="1068"/>
      <c r="AK239" s="1067"/>
      <c r="AL239" s="1066"/>
      <c r="AM239" s="328"/>
      <c r="AN239" s="330"/>
      <c r="AO239" s="327"/>
      <c r="AP239" s="328"/>
      <c r="AQ239" s="330"/>
      <c r="AR239" s="339"/>
      <c r="AS239" s="340"/>
      <c r="AT239" s="328"/>
      <c r="AU239" s="330"/>
      <c r="AV239" s="339"/>
      <c r="AW239" s="341"/>
      <c r="AX239" s="94" t="str">
        <f t="shared" si="99"/>
        <v/>
      </c>
      <c r="AY239" s="94" t="str">
        <f t="shared" si="78"/>
        <v/>
      </c>
      <c r="AZ239" s="433"/>
      <c r="BA239" s="414">
        <f t="shared" si="79"/>
        <v>0</v>
      </c>
      <c r="BB239" s="414">
        <f t="shared" si="80"/>
        <v>0</v>
      </c>
      <c r="BC239" s="414">
        <f t="shared" si="81"/>
        <v>0</v>
      </c>
      <c r="BD239" s="414">
        <f t="shared" si="82"/>
        <v>0</v>
      </c>
      <c r="BE239" s="414">
        <f t="shared" si="83"/>
        <v>0</v>
      </c>
      <c r="BF239" s="414">
        <f t="shared" si="84"/>
        <v>0</v>
      </c>
      <c r="BG239" s="414">
        <f t="shared" si="85"/>
        <v>0</v>
      </c>
      <c r="BH239" s="414">
        <f t="shared" si="86"/>
        <v>0</v>
      </c>
      <c r="BI239" s="414">
        <f t="shared" si="87"/>
        <v>0</v>
      </c>
      <c r="BJ239" s="414">
        <f t="shared" si="88"/>
        <v>0</v>
      </c>
      <c r="BK239" s="414">
        <f t="shared" si="89"/>
        <v>0</v>
      </c>
      <c r="BL239" s="414">
        <f t="shared" si="90"/>
        <v>0</v>
      </c>
      <c r="BM239" s="414">
        <f t="shared" si="91"/>
        <v>0</v>
      </c>
      <c r="BN239" s="414"/>
      <c r="BO239" s="414">
        <f t="shared" si="92"/>
        <v>0</v>
      </c>
      <c r="BP239" s="414">
        <f t="shared" si="93"/>
        <v>0</v>
      </c>
      <c r="BQ239" s="414">
        <f t="shared" si="94"/>
        <v>0</v>
      </c>
      <c r="BR239" s="414">
        <f t="shared" si="95"/>
        <v>0</v>
      </c>
      <c r="BS239" s="414">
        <f t="shared" si="96"/>
        <v>0</v>
      </c>
      <c r="BT239" s="414">
        <f t="shared" si="97"/>
        <v>0</v>
      </c>
      <c r="BU239" s="414">
        <f t="shared" si="98"/>
        <v>0</v>
      </c>
      <c r="BV239" s="721"/>
      <c r="BW239" s="72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32"/>
      <c r="CL239" s="432"/>
      <c r="CM239" s="432"/>
      <c r="CN239" s="432"/>
      <c r="CO239" s="432"/>
      <c r="CP239" s="432"/>
      <c r="CQ239" s="320"/>
      <c r="CR239" s="320"/>
    </row>
    <row r="240" spans="1:96" s="37" customFormat="1" ht="37.5" customHeight="1" x14ac:dyDescent="0.2">
      <c r="A240" s="533" t="str">
        <f>IF(B240&lt;&gt;"",設定!$C$4,"")</f>
        <v/>
      </c>
      <c r="B240" s="214" t="str">
        <f t="shared" si="76"/>
        <v/>
      </c>
      <c r="C240" s="373">
        <f t="shared" si="77"/>
        <v>228</v>
      </c>
      <c r="D240" s="342"/>
      <c r="E240" s="342"/>
      <c r="F240" s="343"/>
      <c r="G240" s="344"/>
      <c r="H240" s="345"/>
      <c r="I240" s="346"/>
      <c r="J240" s="347" t="str">
        <f>IFERROR(IF(I240="","",VLOOKUP(I240,国・地域!A:C,2,FALSE)),"正しい番号を入力してください")</f>
        <v/>
      </c>
      <c r="K240" s="348" t="str">
        <f>IFERROR(IF(I240="","",VLOOKUP(I240,国・地域!A:C,3,FALSE)),"正しい番号を入力してください")</f>
        <v/>
      </c>
      <c r="L240" s="325"/>
      <c r="M240" s="349"/>
      <c r="N240" s="350"/>
      <c r="O240" s="350"/>
      <c r="P240" s="350"/>
      <c r="Q240" s="350"/>
      <c r="R240" s="350"/>
      <c r="S240" s="350"/>
      <c r="T240" s="350"/>
      <c r="U240" s="351"/>
      <c r="V240" s="352"/>
      <c r="W240" s="1061"/>
      <c r="X240" s="1062"/>
      <c r="Y240" s="1070"/>
      <c r="Z240" s="1071"/>
      <c r="AA240" s="1072"/>
      <c r="AB240" s="1073"/>
      <c r="AC240" s="1072"/>
      <c r="AD240" s="1071"/>
      <c r="AE240" s="1074"/>
      <c r="AF240" s="1073"/>
      <c r="AG240" s="1072"/>
      <c r="AH240" s="1071"/>
      <c r="AI240" s="1074"/>
      <c r="AJ240" s="1073"/>
      <c r="AK240" s="1072"/>
      <c r="AL240" s="1071"/>
      <c r="AM240" s="342"/>
      <c r="AN240" s="344"/>
      <c r="AO240" s="325"/>
      <c r="AP240" s="342"/>
      <c r="AQ240" s="344"/>
      <c r="AR240" s="353"/>
      <c r="AS240" s="354"/>
      <c r="AT240" s="342"/>
      <c r="AU240" s="344"/>
      <c r="AV240" s="353"/>
      <c r="AW240" s="355"/>
      <c r="AX240" s="94" t="str">
        <f t="shared" si="99"/>
        <v/>
      </c>
      <c r="AY240" s="94" t="str">
        <f t="shared" si="78"/>
        <v/>
      </c>
      <c r="AZ240" s="433"/>
      <c r="BA240" s="414">
        <f t="shared" si="79"/>
        <v>0</v>
      </c>
      <c r="BB240" s="414">
        <f t="shared" si="80"/>
        <v>0</v>
      </c>
      <c r="BC240" s="414">
        <f t="shared" si="81"/>
        <v>0</v>
      </c>
      <c r="BD240" s="414">
        <f t="shared" si="82"/>
        <v>0</v>
      </c>
      <c r="BE240" s="414">
        <f t="shared" si="83"/>
        <v>0</v>
      </c>
      <c r="BF240" s="414">
        <f t="shared" si="84"/>
        <v>0</v>
      </c>
      <c r="BG240" s="414">
        <f t="shared" si="85"/>
        <v>0</v>
      </c>
      <c r="BH240" s="414">
        <f t="shared" si="86"/>
        <v>0</v>
      </c>
      <c r="BI240" s="414">
        <f t="shared" si="87"/>
        <v>0</v>
      </c>
      <c r="BJ240" s="414">
        <f t="shared" si="88"/>
        <v>0</v>
      </c>
      <c r="BK240" s="414">
        <f t="shared" si="89"/>
        <v>0</v>
      </c>
      <c r="BL240" s="414">
        <f t="shared" si="90"/>
        <v>0</v>
      </c>
      <c r="BM240" s="414">
        <f t="shared" si="91"/>
        <v>0</v>
      </c>
      <c r="BN240" s="414"/>
      <c r="BO240" s="414">
        <f t="shared" si="92"/>
        <v>0</v>
      </c>
      <c r="BP240" s="414">
        <f t="shared" si="93"/>
        <v>0</v>
      </c>
      <c r="BQ240" s="414">
        <f t="shared" si="94"/>
        <v>0</v>
      </c>
      <c r="BR240" s="414">
        <f t="shared" si="95"/>
        <v>0</v>
      </c>
      <c r="BS240" s="414">
        <f t="shared" si="96"/>
        <v>0</v>
      </c>
      <c r="BT240" s="414">
        <f t="shared" si="97"/>
        <v>0</v>
      </c>
      <c r="BU240" s="414">
        <f t="shared" si="98"/>
        <v>0</v>
      </c>
      <c r="BV240" s="721"/>
      <c r="BW240" s="72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32"/>
      <c r="CL240" s="432"/>
      <c r="CM240" s="432"/>
      <c r="CN240" s="432"/>
      <c r="CO240" s="432"/>
      <c r="CP240" s="432"/>
      <c r="CQ240" s="320"/>
      <c r="CR240" s="320"/>
    </row>
    <row r="241" spans="1:96" s="37" customFormat="1" ht="37.5" customHeight="1" x14ac:dyDescent="0.2">
      <c r="A241" s="533" t="str">
        <f>IF(B241&lt;&gt;"",設定!$C$4,"")</f>
        <v/>
      </c>
      <c r="B241" s="214" t="str">
        <f t="shared" si="76"/>
        <v/>
      </c>
      <c r="C241" s="373">
        <f t="shared" si="77"/>
        <v>229</v>
      </c>
      <c r="D241" s="342"/>
      <c r="E241" s="342"/>
      <c r="F241" s="343"/>
      <c r="G241" s="344"/>
      <c r="H241" s="345"/>
      <c r="I241" s="346"/>
      <c r="J241" s="347" t="str">
        <f>IFERROR(IF(I241="","",VLOOKUP(I241,国・地域!A:C,2,FALSE)),"正しい番号を入力してください")</f>
        <v/>
      </c>
      <c r="K241" s="348" t="str">
        <f>IFERROR(IF(I241="","",VLOOKUP(I241,国・地域!A:C,3,FALSE)),"正しい番号を入力してください")</f>
        <v/>
      </c>
      <c r="L241" s="325"/>
      <c r="M241" s="349"/>
      <c r="N241" s="350"/>
      <c r="O241" s="350"/>
      <c r="P241" s="350"/>
      <c r="Q241" s="350"/>
      <c r="R241" s="350"/>
      <c r="S241" s="350"/>
      <c r="T241" s="350"/>
      <c r="U241" s="351"/>
      <c r="V241" s="352"/>
      <c r="W241" s="1061"/>
      <c r="X241" s="1062"/>
      <c r="Y241" s="1070"/>
      <c r="Z241" s="1071"/>
      <c r="AA241" s="1072"/>
      <c r="AB241" s="1073"/>
      <c r="AC241" s="1072"/>
      <c r="AD241" s="1071"/>
      <c r="AE241" s="1074"/>
      <c r="AF241" s="1073"/>
      <c r="AG241" s="1072"/>
      <c r="AH241" s="1071"/>
      <c r="AI241" s="1074"/>
      <c r="AJ241" s="1073"/>
      <c r="AK241" s="1072"/>
      <c r="AL241" s="1071"/>
      <c r="AM241" s="342"/>
      <c r="AN241" s="344"/>
      <c r="AO241" s="325"/>
      <c r="AP241" s="342"/>
      <c r="AQ241" s="344"/>
      <c r="AR241" s="353"/>
      <c r="AS241" s="354"/>
      <c r="AT241" s="342"/>
      <c r="AU241" s="344"/>
      <c r="AV241" s="353"/>
      <c r="AW241" s="355"/>
      <c r="AX241" s="94" t="str">
        <f t="shared" si="99"/>
        <v/>
      </c>
      <c r="AY241" s="94" t="str">
        <f t="shared" si="78"/>
        <v/>
      </c>
      <c r="AZ241" s="433"/>
      <c r="BA241" s="414">
        <f t="shared" si="79"/>
        <v>0</v>
      </c>
      <c r="BB241" s="414">
        <f t="shared" si="80"/>
        <v>0</v>
      </c>
      <c r="BC241" s="414">
        <f t="shared" si="81"/>
        <v>0</v>
      </c>
      <c r="BD241" s="414">
        <f t="shared" si="82"/>
        <v>0</v>
      </c>
      <c r="BE241" s="414">
        <f t="shared" si="83"/>
        <v>0</v>
      </c>
      <c r="BF241" s="414">
        <f t="shared" si="84"/>
        <v>0</v>
      </c>
      <c r="BG241" s="414">
        <f t="shared" si="85"/>
        <v>0</v>
      </c>
      <c r="BH241" s="414">
        <f t="shared" si="86"/>
        <v>0</v>
      </c>
      <c r="BI241" s="414">
        <f t="shared" si="87"/>
        <v>0</v>
      </c>
      <c r="BJ241" s="414">
        <f t="shared" si="88"/>
        <v>0</v>
      </c>
      <c r="BK241" s="414">
        <f t="shared" si="89"/>
        <v>0</v>
      </c>
      <c r="BL241" s="414">
        <f t="shared" si="90"/>
        <v>0</v>
      </c>
      <c r="BM241" s="414">
        <f t="shared" si="91"/>
        <v>0</v>
      </c>
      <c r="BN241" s="414"/>
      <c r="BO241" s="414">
        <f t="shared" si="92"/>
        <v>0</v>
      </c>
      <c r="BP241" s="414">
        <f t="shared" si="93"/>
        <v>0</v>
      </c>
      <c r="BQ241" s="414">
        <f t="shared" si="94"/>
        <v>0</v>
      </c>
      <c r="BR241" s="414">
        <f t="shared" si="95"/>
        <v>0</v>
      </c>
      <c r="BS241" s="414">
        <f t="shared" si="96"/>
        <v>0</v>
      </c>
      <c r="BT241" s="414">
        <f t="shared" si="97"/>
        <v>0</v>
      </c>
      <c r="BU241" s="414">
        <f t="shared" si="98"/>
        <v>0</v>
      </c>
      <c r="BV241" s="721"/>
      <c r="BW241" s="72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32"/>
      <c r="CL241" s="432"/>
      <c r="CM241" s="432"/>
      <c r="CN241" s="432"/>
      <c r="CO241" s="432"/>
      <c r="CP241" s="432"/>
      <c r="CQ241" s="320"/>
      <c r="CR241" s="320"/>
    </row>
    <row r="242" spans="1:96" s="37" customFormat="1" ht="37.5" customHeight="1" x14ac:dyDescent="0.2">
      <c r="A242" s="533" t="str">
        <f>IF(B242&lt;&gt;"",設定!$C$4,"")</f>
        <v/>
      </c>
      <c r="B242" s="214" t="str">
        <f t="shared" si="76"/>
        <v/>
      </c>
      <c r="C242" s="373">
        <f t="shared" si="77"/>
        <v>230</v>
      </c>
      <c r="D242" s="342"/>
      <c r="E242" s="342"/>
      <c r="F242" s="343"/>
      <c r="G242" s="344"/>
      <c r="H242" s="345"/>
      <c r="I242" s="346"/>
      <c r="J242" s="347" t="str">
        <f>IFERROR(IF(I242="","",VLOOKUP(I242,国・地域!A:C,2,FALSE)),"正しい番号を入力してください")</f>
        <v/>
      </c>
      <c r="K242" s="348" t="str">
        <f>IFERROR(IF(I242="","",VLOOKUP(I242,国・地域!A:C,3,FALSE)),"正しい番号を入力してください")</f>
        <v/>
      </c>
      <c r="L242" s="325"/>
      <c r="M242" s="349"/>
      <c r="N242" s="350"/>
      <c r="O242" s="350"/>
      <c r="P242" s="350"/>
      <c r="Q242" s="350"/>
      <c r="R242" s="350"/>
      <c r="S242" s="350"/>
      <c r="T242" s="350"/>
      <c r="U242" s="351"/>
      <c r="V242" s="352"/>
      <c r="W242" s="1061"/>
      <c r="X242" s="1062"/>
      <c r="Y242" s="1070"/>
      <c r="Z242" s="1071"/>
      <c r="AA242" s="1072"/>
      <c r="AB242" s="1073"/>
      <c r="AC242" s="1072"/>
      <c r="AD242" s="1071"/>
      <c r="AE242" s="1074"/>
      <c r="AF242" s="1073"/>
      <c r="AG242" s="1072"/>
      <c r="AH242" s="1071"/>
      <c r="AI242" s="1074"/>
      <c r="AJ242" s="1073"/>
      <c r="AK242" s="1072"/>
      <c r="AL242" s="1071"/>
      <c r="AM242" s="342"/>
      <c r="AN242" s="344"/>
      <c r="AO242" s="325"/>
      <c r="AP242" s="342"/>
      <c r="AQ242" s="344"/>
      <c r="AR242" s="353"/>
      <c r="AS242" s="354"/>
      <c r="AT242" s="342"/>
      <c r="AU242" s="344"/>
      <c r="AV242" s="353"/>
      <c r="AW242" s="355"/>
      <c r="AX242" s="94" t="str">
        <f t="shared" si="99"/>
        <v/>
      </c>
      <c r="AY242" s="94" t="str">
        <f t="shared" si="78"/>
        <v/>
      </c>
      <c r="AZ242" s="433"/>
      <c r="BA242" s="414">
        <f t="shared" si="79"/>
        <v>0</v>
      </c>
      <c r="BB242" s="414">
        <f t="shared" si="80"/>
        <v>0</v>
      </c>
      <c r="BC242" s="414">
        <f t="shared" si="81"/>
        <v>0</v>
      </c>
      <c r="BD242" s="414">
        <f t="shared" si="82"/>
        <v>0</v>
      </c>
      <c r="BE242" s="414">
        <f t="shared" si="83"/>
        <v>0</v>
      </c>
      <c r="BF242" s="414">
        <f t="shared" si="84"/>
        <v>0</v>
      </c>
      <c r="BG242" s="414">
        <f t="shared" si="85"/>
        <v>0</v>
      </c>
      <c r="BH242" s="414">
        <f t="shared" si="86"/>
        <v>0</v>
      </c>
      <c r="BI242" s="414">
        <f t="shared" si="87"/>
        <v>0</v>
      </c>
      <c r="BJ242" s="414">
        <f t="shared" si="88"/>
        <v>0</v>
      </c>
      <c r="BK242" s="414">
        <f t="shared" si="89"/>
        <v>0</v>
      </c>
      <c r="BL242" s="414">
        <f t="shared" si="90"/>
        <v>0</v>
      </c>
      <c r="BM242" s="414">
        <f t="shared" si="91"/>
        <v>0</v>
      </c>
      <c r="BN242" s="414"/>
      <c r="BO242" s="414">
        <f t="shared" si="92"/>
        <v>0</v>
      </c>
      <c r="BP242" s="414">
        <f t="shared" si="93"/>
        <v>0</v>
      </c>
      <c r="BQ242" s="414">
        <f t="shared" si="94"/>
        <v>0</v>
      </c>
      <c r="BR242" s="414">
        <f t="shared" si="95"/>
        <v>0</v>
      </c>
      <c r="BS242" s="414">
        <f t="shared" si="96"/>
        <v>0</v>
      </c>
      <c r="BT242" s="414">
        <f t="shared" si="97"/>
        <v>0</v>
      </c>
      <c r="BU242" s="414">
        <f t="shared" si="98"/>
        <v>0</v>
      </c>
      <c r="BV242" s="721"/>
      <c r="BW242" s="72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32"/>
      <c r="CL242" s="432"/>
      <c r="CM242" s="432"/>
      <c r="CN242" s="432"/>
      <c r="CO242" s="432"/>
      <c r="CP242" s="432"/>
      <c r="CQ242" s="320"/>
      <c r="CR242" s="320"/>
    </row>
    <row r="243" spans="1:96" s="37" customFormat="1" ht="37.5" customHeight="1" x14ac:dyDescent="0.2">
      <c r="A243" s="574" t="str">
        <f>IF(B243&lt;&gt;"",設定!$C$4,"")</f>
        <v/>
      </c>
      <c r="B243" s="215" t="str">
        <f t="shared" si="76"/>
        <v/>
      </c>
      <c r="C243" s="374">
        <f t="shared" si="77"/>
        <v>231</v>
      </c>
      <c r="D243" s="356"/>
      <c r="E243" s="356"/>
      <c r="F243" s="357"/>
      <c r="G243" s="358"/>
      <c r="H243" s="359"/>
      <c r="I243" s="360"/>
      <c r="J243" s="361" t="str">
        <f>IFERROR(IF(I243="","",VLOOKUP(I243,国・地域!A:C,2,FALSE)),"正しい番号を入力してください")</f>
        <v/>
      </c>
      <c r="K243" s="362" t="str">
        <f>IFERROR(IF(I243="","",VLOOKUP(I243,国・地域!A:C,3,FALSE)),"正しい番号を入力してください")</f>
        <v/>
      </c>
      <c r="L243" s="326"/>
      <c r="M243" s="363"/>
      <c r="N243" s="364"/>
      <c r="O243" s="364"/>
      <c r="P243" s="364"/>
      <c r="Q243" s="364"/>
      <c r="R243" s="364"/>
      <c r="S243" s="364"/>
      <c r="T243" s="364"/>
      <c r="U243" s="365"/>
      <c r="V243" s="366"/>
      <c r="W243" s="1063"/>
      <c r="X243" s="1064"/>
      <c r="Y243" s="1075"/>
      <c r="Z243" s="1076"/>
      <c r="AA243" s="1077"/>
      <c r="AB243" s="1078"/>
      <c r="AC243" s="1077"/>
      <c r="AD243" s="1076"/>
      <c r="AE243" s="1079"/>
      <c r="AF243" s="1078"/>
      <c r="AG243" s="1077"/>
      <c r="AH243" s="1076"/>
      <c r="AI243" s="1079"/>
      <c r="AJ243" s="1078"/>
      <c r="AK243" s="1077"/>
      <c r="AL243" s="1076"/>
      <c r="AM243" s="356"/>
      <c r="AN243" s="358"/>
      <c r="AO243" s="326"/>
      <c r="AP243" s="356"/>
      <c r="AQ243" s="358"/>
      <c r="AR243" s="367"/>
      <c r="AS243" s="368"/>
      <c r="AT243" s="356"/>
      <c r="AU243" s="358"/>
      <c r="AV243" s="367"/>
      <c r="AW243" s="369"/>
      <c r="AX243" s="94" t="str">
        <f t="shared" si="99"/>
        <v/>
      </c>
      <c r="AY243" s="94" t="str">
        <f t="shared" si="78"/>
        <v/>
      </c>
      <c r="AZ243" s="433"/>
      <c r="BA243" s="414">
        <f t="shared" si="79"/>
        <v>0</v>
      </c>
      <c r="BB243" s="414">
        <f t="shared" si="80"/>
        <v>0</v>
      </c>
      <c r="BC243" s="414">
        <f t="shared" si="81"/>
        <v>0</v>
      </c>
      <c r="BD243" s="414">
        <f t="shared" si="82"/>
        <v>0</v>
      </c>
      <c r="BE243" s="414">
        <f t="shared" si="83"/>
        <v>0</v>
      </c>
      <c r="BF243" s="414">
        <f t="shared" si="84"/>
        <v>0</v>
      </c>
      <c r="BG243" s="414">
        <f t="shared" si="85"/>
        <v>0</v>
      </c>
      <c r="BH243" s="414">
        <f t="shared" si="86"/>
        <v>0</v>
      </c>
      <c r="BI243" s="414">
        <f t="shared" si="87"/>
        <v>0</v>
      </c>
      <c r="BJ243" s="414">
        <f t="shared" si="88"/>
        <v>0</v>
      </c>
      <c r="BK243" s="414">
        <f t="shared" si="89"/>
        <v>0</v>
      </c>
      <c r="BL243" s="414">
        <f t="shared" si="90"/>
        <v>0</v>
      </c>
      <c r="BM243" s="414">
        <f t="shared" si="91"/>
        <v>0</v>
      </c>
      <c r="BN243" s="414"/>
      <c r="BO243" s="414">
        <f t="shared" si="92"/>
        <v>0</v>
      </c>
      <c r="BP243" s="414">
        <f t="shared" si="93"/>
        <v>0</v>
      </c>
      <c r="BQ243" s="414">
        <f t="shared" si="94"/>
        <v>0</v>
      </c>
      <c r="BR243" s="414">
        <f t="shared" si="95"/>
        <v>0</v>
      </c>
      <c r="BS243" s="414">
        <f t="shared" si="96"/>
        <v>0</v>
      </c>
      <c r="BT243" s="414">
        <f t="shared" si="97"/>
        <v>0</v>
      </c>
      <c r="BU243" s="414">
        <f t="shared" si="98"/>
        <v>0</v>
      </c>
      <c r="BV243" s="721"/>
      <c r="BW243" s="72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32"/>
      <c r="CL243" s="432"/>
      <c r="CM243" s="432"/>
      <c r="CN243" s="432"/>
      <c r="CO243" s="432"/>
      <c r="CP243" s="432"/>
      <c r="CQ243" s="320"/>
      <c r="CR243" s="320"/>
    </row>
    <row r="244" spans="1:96" s="37" customFormat="1" ht="37.5" customHeight="1" x14ac:dyDescent="0.2">
      <c r="A244" s="575" t="str">
        <f>IF(B244&lt;&gt;"",設定!$C$4,"")</f>
        <v/>
      </c>
      <c r="B244" s="567" t="str">
        <f t="shared" si="76"/>
        <v/>
      </c>
      <c r="C244" s="322">
        <f t="shared" si="77"/>
        <v>232</v>
      </c>
      <c r="D244" s="328"/>
      <c r="E244" s="328"/>
      <c r="F244" s="329"/>
      <c r="G244" s="330"/>
      <c r="H244" s="331"/>
      <c r="I244" s="332"/>
      <c r="J244" s="333" t="str">
        <f>IFERROR(IF(I244="","",VLOOKUP(I244,国・地域!A:C,2,FALSE)),"正しい番号を入力してください")</f>
        <v/>
      </c>
      <c r="K244" s="334" t="str">
        <f>IFERROR(IF(I244="","",VLOOKUP(I244,国・地域!A:C,3,FALSE)),"正しい番号を入力してください")</f>
        <v/>
      </c>
      <c r="L244" s="327"/>
      <c r="M244" s="335"/>
      <c r="N244" s="336"/>
      <c r="O244" s="336"/>
      <c r="P244" s="336"/>
      <c r="Q244" s="336"/>
      <c r="R244" s="336"/>
      <c r="S244" s="336"/>
      <c r="T244" s="336"/>
      <c r="U244" s="337"/>
      <c r="V244" s="338"/>
      <c r="W244" s="1059"/>
      <c r="X244" s="1060"/>
      <c r="Y244" s="1065"/>
      <c r="Z244" s="1066"/>
      <c r="AA244" s="1067"/>
      <c r="AB244" s="1068"/>
      <c r="AC244" s="1067"/>
      <c r="AD244" s="1066"/>
      <c r="AE244" s="1069"/>
      <c r="AF244" s="1068"/>
      <c r="AG244" s="1067"/>
      <c r="AH244" s="1066"/>
      <c r="AI244" s="1069"/>
      <c r="AJ244" s="1068"/>
      <c r="AK244" s="1067"/>
      <c r="AL244" s="1066"/>
      <c r="AM244" s="328"/>
      <c r="AN244" s="330"/>
      <c r="AO244" s="327"/>
      <c r="AP244" s="328"/>
      <c r="AQ244" s="330"/>
      <c r="AR244" s="339"/>
      <c r="AS244" s="340"/>
      <c r="AT244" s="328"/>
      <c r="AU244" s="330"/>
      <c r="AV244" s="339"/>
      <c r="AW244" s="341"/>
      <c r="AX244" s="94" t="str">
        <f t="shared" si="99"/>
        <v/>
      </c>
      <c r="AY244" s="94" t="str">
        <f t="shared" si="78"/>
        <v/>
      </c>
      <c r="AZ244" s="433"/>
      <c r="BA244" s="414">
        <f t="shared" si="79"/>
        <v>0</v>
      </c>
      <c r="BB244" s="414">
        <f t="shared" si="80"/>
        <v>0</v>
      </c>
      <c r="BC244" s="414">
        <f t="shared" si="81"/>
        <v>0</v>
      </c>
      <c r="BD244" s="414">
        <f t="shared" si="82"/>
        <v>0</v>
      </c>
      <c r="BE244" s="414">
        <f t="shared" si="83"/>
        <v>0</v>
      </c>
      <c r="BF244" s="414">
        <f t="shared" si="84"/>
        <v>0</v>
      </c>
      <c r="BG244" s="414">
        <f t="shared" si="85"/>
        <v>0</v>
      </c>
      <c r="BH244" s="414">
        <f t="shared" si="86"/>
        <v>0</v>
      </c>
      <c r="BI244" s="414">
        <f t="shared" si="87"/>
        <v>0</v>
      </c>
      <c r="BJ244" s="414">
        <f t="shared" si="88"/>
        <v>0</v>
      </c>
      <c r="BK244" s="414">
        <f t="shared" si="89"/>
        <v>0</v>
      </c>
      <c r="BL244" s="414">
        <f t="shared" si="90"/>
        <v>0</v>
      </c>
      <c r="BM244" s="414">
        <f t="shared" si="91"/>
        <v>0</v>
      </c>
      <c r="BN244" s="414"/>
      <c r="BO244" s="414">
        <f t="shared" si="92"/>
        <v>0</v>
      </c>
      <c r="BP244" s="414">
        <f t="shared" si="93"/>
        <v>0</v>
      </c>
      <c r="BQ244" s="414">
        <f t="shared" si="94"/>
        <v>0</v>
      </c>
      <c r="BR244" s="414">
        <f t="shared" si="95"/>
        <v>0</v>
      </c>
      <c r="BS244" s="414">
        <f t="shared" si="96"/>
        <v>0</v>
      </c>
      <c r="BT244" s="414">
        <f t="shared" si="97"/>
        <v>0</v>
      </c>
      <c r="BU244" s="414">
        <f t="shared" si="98"/>
        <v>0</v>
      </c>
      <c r="BV244" s="721"/>
      <c r="BW244" s="72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32"/>
      <c r="CL244" s="432"/>
      <c r="CM244" s="432"/>
      <c r="CN244" s="432"/>
      <c r="CO244" s="432"/>
      <c r="CP244" s="432"/>
      <c r="CQ244" s="320"/>
      <c r="CR244" s="320"/>
    </row>
    <row r="245" spans="1:96" s="37" customFormat="1" ht="37.5" customHeight="1" x14ac:dyDescent="0.2">
      <c r="A245" s="533" t="str">
        <f>IF(B245&lt;&gt;"",設定!$C$4,"")</f>
        <v/>
      </c>
      <c r="B245" s="214" t="str">
        <f t="shared" si="76"/>
        <v/>
      </c>
      <c r="C245" s="373">
        <f t="shared" si="77"/>
        <v>233</v>
      </c>
      <c r="D245" s="342"/>
      <c r="E245" s="342"/>
      <c r="F245" s="343"/>
      <c r="G245" s="344"/>
      <c r="H245" s="345"/>
      <c r="I245" s="346"/>
      <c r="J245" s="347" t="str">
        <f>IFERROR(IF(I245="","",VLOOKUP(I245,国・地域!A:C,2,FALSE)),"正しい番号を入力してください")</f>
        <v/>
      </c>
      <c r="K245" s="348" t="str">
        <f>IFERROR(IF(I245="","",VLOOKUP(I245,国・地域!A:C,3,FALSE)),"正しい番号を入力してください")</f>
        <v/>
      </c>
      <c r="L245" s="325"/>
      <c r="M245" s="349"/>
      <c r="N245" s="350"/>
      <c r="O245" s="350"/>
      <c r="P245" s="350"/>
      <c r="Q245" s="350"/>
      <c r="R245" s="350"/>
      <c r="S245" s="350"/>
      <c r="T245" s="350"/>
      <c r="U245" s="351"/>
      <c r="V245" s="352"/>
      <c r="W245" s="1061"/>
      <c r="X245" s="1062"/>
      <c r="Y245" s="1070"/>
      <c r="Z245" s="1071"/>
      <c r="AA245" s="1072"/>
      <c r="AB245" s="1073"/>
      <c r="AC245" s="1072"/>
      <c r="AD245" s="1071"/>
      <c r="AE245" s="1074"/>
      <c r="AF245" s="1073"/>
      <c r="AG245" s="1072"/>
      <c r="AH245" s="1071"/>
      <c r="AI245" s="1074"/>
      <c r="AJ245" s="1073"/>
      <c r="AK245" s="1072"/>
      <c r="AL245" s="1071"/>
      <c r="AM245" s="342"/>
      <c r="AN245" s="344"/>
      <c r="AO245" s="325"/>
      <c r="AP245" s="342"/>
      <c r="AQ245" s="344"/>
      <c r="AR245" s="353"/>
      <c r="AS245" s="354"/>
      <c r="AT245" s="342"/>
      <c r="AU245" s="344"/>
      <c r="AV245" s="353"/>
      <c r="AW245" s="355"/>
      <c r="AX245" s="94" t="str">
        <f t="shared" si="99"/>
        <v/>
      </c>
      <c r="AY245" s="94" t="str">
        <f t="shared" si="78"/>
        <v/>
      </c>
      <c r="AZ245" s="433"/>
      <c r="BA245" s="414">
        <f t="shared" si="79"/>
        <v>0</v>
      </c>
      <c r="BB245" s="414">
        <f t="shared" si="80"/>
        <v>0</v>
      </c>
      <c r="BC245" s="414">
        <f t="shared" si="81"/>
        <v>0</v>
      </c>
      <c r="BD245" s="414">
        <f t="shared" si="82"/>
        <v>0</v>
      </c>
      <c r="BE245" s="414">
        <f t="shared" si="83"/>
        <v>0</v>
      </c>
      <c r="BF245" s="414">
        <f t="shared" si="84"/>
        <v>0</v>
      </c>
      <c r="BG245" s="414">
        <f t="shared" si="85"/>
        <v>0</v>
      </c>
      <c r="BH245" s="414">
        <f t="shared" si="86"/>
        <v>0</v>
      </c>
      <c r="BI245" s="414">
        <f t="shared" si="87"/>
        <v>0</v>
      </c>
      <c r="BJ245" s="414">
        <f t="shared" si="88"/>
        <v>0</v>
      </c>
      <c r="BK245" s="414">
        <f t="shared" si="89"/>
        <v>0</v>
      </c>
      <c r="BL245" s="414">
        <f t="shared" si="90"/>
        <v>0</v>
      </c>
      <c r="BM245" s="414">
        <f t="shared" si="91"/>
        <v>0</v>
      </c>
      <c r="BN245" s="414"/>
      <c r="BO245" s="414">
        <f t="shared" si="92"/>
        <v>0</v>
      </c>
      <c r="BP245" s="414">
        <f t="shared" si="93"/>
        <v>0</v>
      </c>
      <c r="BQ245" s="414">
        <f t="shared" si="94"/>
        <v>0</v>
      </c>
      <c r="BR245" s="414">
        <f t="shared" si="95"/>
        <v>0</v>
      </c>
      <c r="BS245" s="414">
        <f t="shared" si="96"/>
        <v>0</v>
      </c>
      <c r="BT245" s="414">
        <f t="shared" si="97"/>
        <v>0</v>
      </c>
      <c r="BU245" s="414">
        <f t="shared" si="98"/>
        <v>0</v>
      </c>
      <c r="BV245" s="721"/>
      <c r="BW245" s="72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32"/>
      <c r="CL245" s="432"/>
      <c r="CM245" s="432"/>
      <c r="CN245" s="432"/>
      <c r="CO245" s="432"/>
      <c r="CP245" s="432"/>
      <c r="CQ245" s="320"/>
      <c r="CR245" s="320"/>
    </row>
    <row r="246" spans="1:96" s="37" customFormat="1" ht="37.5" customHeight="1" x14ac:dyDescent="0.2">
      <c r="A246" s="533" t="str">
        <f>IF(B246&lt;&gt;"",設定!$C$4,"")</f>
        <v/>
      </c>
      <c r="B246" s="214" t="str">
        <f t="shared" si="76"/>
        <v/>
      </c>
      <c r="C246" s="373">
        <f t="shared" si="77"/>
        <v>234</v>
      </c>
      <c r="D246" s="342"/>
      <c r="E246" s="342"/>
      <c r="F246" s="343"/>
      <c r="G246" s="344"/>
      <c r="H246" s="345"/>
      <c r="I246" s="346"/>
      <c r="J246" s="347" t="str">
        <f>IFERROR(IF(I246="","",VLOOKUP(I246,国・地域!A:C,2,FALSE)),"正しい番号を入力してください")</f>
        <v/>
      </c>
      <c r="K246" s="348" t="str">
        <f>IFERROR(IF(I246="","",VLOOKUP(I246,国・地域!A:C,3,FALSE)),"正しい番号を入力してください")</f>
        <v/>
      </c>
      <c r="L246" s="325"/>
      <c r="M246" s="349"/>
      <c r="N246" s="350"/>
      <c r="O246" s="350"/>
      <c r="P246" s="350"/>
      <c r="Q246" s="350"/>
      <c r="R246" s="350"/>
      <c r="S246" s="350"/>
      <c r="T246" s="350"/>
      <c r="U246" s="351"/>
      <c r="V246" s="352"/>
      <c r="W246" s="1061"/>
      <c r="X246" s="1062"/>
      <c r="Y246" s="1070"/>
      <c r="Z246" s="1071"/>
      <c r="AA246" s="1072"/>
      <c r="AB246" s="1073"/>
      <c r="AC246" s="1072"/>
      <c r="AD246" s="1071"/>
      <c r="AE246" s="1074"/>
      <c r="AF246" s="1073"/>
      <c r="AG246" s="1072"/>
      <c r="AH246" s="1071"/>
      <c r="AI246" s="1074"/>
      <c r="AJ246" s="1073"/>
      <c r="AK246" s="1072"/>
      <c r="AL246" s="1071"/>
      <c r="AM246" s="342"/>
      <c r="AN246" s="344"/>
      <c r="AO246" s="325"/>
      <c r="AP246" s="342"/>
      <c r="AQ246" s="344"/>
      <c r="AR246" s="353"/>
      <c r="AS246" s="354"/>
      <c r="AT246" s="342"/>
      <c r="AU246" s="344"/>
      <c r="AV246" s="353"/>
      <c r="AW246" s="355"/>
      <c r="AX246" s="94" t="str">
        <f t="shared" si="99"/>
        <v/>
      </c>
      <c r="AY246" s="94" t="str">
        <f t="shared" si="78"/>
        <v/>
      </c>
      <c r="AZ246" s="433"/>
      <c r="BA246" s="414">
        <f t="shared" si="79"/>
        <v>0</v>
      </c>
      <c r="BB246" s="414">
        <f t="shared" si="80"/>
        <v>0</v>
      </c>
      <c r="BC246" s="414">
        <f t="shared" si="81"/>
        <v>0</v>
      </c>
      <c r="BD246" s="414">
        <f t="shared" si="82"/>
        <v>0</v>
      </c>
      <c r="BE246" s="414">
        <f t="shared" si="83"/>
        <v>0</v>
      </c>
      <c r="BF246" s="414">
        <f t="shared" si="84"/>
        <v>0</v>
      </c>
      <c r="BG246" s="414">
        <f t="shared" si="85"/>
        <v>0</v>
      </c>
      <c r="BH246" s="414">
        <f t="shared" si="86"/>
        <v>0</v>
      </c>
      <c r="BI246" s="414">
        <f t="shared" si="87"/>
        <v>0</v>
      </c>
      <c r="BJ246" s="414">
        <f t="shared" si="88"/>
        <v>0</v>
      </c>
      <c r="BK246" s="414">
        <f t="shared" si="89"/>
        <v>0</v>
      </c>
      <c r="BL246" s="414">
        <f t="shared" si="90"/>
        <v>0</v>
      </c>
      <c r="BM246" s="414">
        <f t="shared" si="91"/>
        <v>0</v>
      </c>
      <c r="BN246" s="414"/>
      <c r="BO246" s="414">
        <f t="shared" si="92"/>
        <v>0</v>
      </c>
      <c r="BP246" s="414">
        <f t="shared" si="93"/>
        <v>0</v>
      </c>
      <c r="BQ246" s="414">
        <f t="shared" si="94"/>
        <v>0</v>
      </c>
      <c r="BR246" s="414">
        <f t="shared" si="95"/>
        <v>0</v>
      </c>
      <c r="BS246" s="414">
        <f t="shared" si="96"/>
        <v>0</v>
      </c>
      <c r="BT246" s="414">
        <f t="shared" si="97"/>
        <v>0</v>
      </c>
      <c r="BU246" s="414">
        <f t="shared" si="98"/>
        <v>0</v>
      </c>
      <c r="BV246" s="721"/>
      <c r="BW246" s="72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32"/>
      <c r="CL246" s="432"/>
      <c r="CM246" s="432"/>
      <c r="CN246" s="432"/>
      <c r="CO246" s="432"/>
      <c r="CP246" s="432"/>
      <c r="CQ246" s="320"/>
      <c r="CR246" s="320"/>
    </row>
    <row r="247" spans="1:96" s="37" customFormat="1" ht="37.5" customHeight="1" x14ac:dyDescent="0.2">
      <c r="A247" s="533" t="str">
        <f>IF(B247&lt;&gt;"",設定!$C$4,"")</f>
        <v/>
      </c>
      <c r="B247" s="214" t="str">
        <f t="shared" si="76"/>
        <v/>
      </c>
      <c r="C247" s="373">
        <f t="shared" si="77"/>
        <v>235</v>
      </c>
      <c r="D247" s="342"/>
      <c r="E247" s="342"/>
      <c r="F247" s="343"/>
      <c r="G247" s="344"/>
      <c r="H247" s="345"/>
      <c r="I247" s="346"/>
      <c r="J247" s="347" t="str">
        <f>IFERROR(IF(I247="","",VLOOKUP(I247,国・地域!A:C,2,FALSE)),"正しい番号を入力してください")</f>
        <v/>
      </c>
      <c r="K247" s="348" t="str">
        <f>IFERROR(IF(I247="","",VLOOKUP(I247,国・地域!A:C,3,FALSE)),"正しい番号を入力してください")</f>
        <v/>
      </c>
      <c r="L247" s="325"/>
      <c r="M247" s="349"/>
      <c r="N247" s="350"/>
      <c r="O247" s="350"/>
      <c r="P247" s="350"/>
      <c r="Q247" s="350"/>
      <c r="R247" s="350"/>
      <c r="S247" s="350"/>
      <c r="T247" s="350"/>
      <c r="U247" s="351"/>
      <c r="V247" s="352"/>
      <c r="W247" s="1061"/>
      <c r="X247" s="1062"/>
      <c r="Y247" s="1070"/>
      <c r="Z247" s="1071"/>
      <c r="AA247" s="1072"/>
      <c r="AB247" s="1073"/>
      <c r="AC247" s="1072"/>
      <c r="AD247" s="1071"/>
      <c r="AE247" s="1074"/>
      <c r="AF247" s="1073"/>
      <c r="AG247" s="1072"/>
      <c r="AH247" s="1071"/>
      <c r="AI247" s="1074"/>
      <c r="AJ247" s="1073"/>
      <c r="AK247" s="1072"/>
      <c r="AL247" s="1071"/>
      <c r="AM247" s="342"/>
      <c r="AN247" s="344"/>
      <c r="AO247" s="325"/>
      <c r="AP247" s="342"/>
      <c r="AQ247" s="344"/>
      <c r="AR247" s="353"/>
      <c r="AS247" s="354"/>
      <c r="AT247" s="342"/>
      <c r="AU247" s="344"/>
      <c r="AV247" s="353"/>
      <c r="AW247" s="355"/>
      <c r="AX247" s="94" t="str">
        <f t="shared" si="99"/>
        <v/>
      </c>
      <c r="AY247" s="94" t="str">
        <f t="shared" si="78"/>
        <v/>
      </c>
      <c r="AZ247" s="433"/>
      <c r="BA247" s="414">
        <f t="shared" si="79"/>
        <v>0</v>
      </c>
      <c r="BB247" s="414">
        <f t="shared" si="80"/>
        <v>0</v>
      </c>
      <c r="BC247" s="414">
        <f t="shared" si="81"/>
        <v>0</v>
      </c>
      <c r="BD247" s="414">
        <f t="shared" si="82"/>
        <v>0</v>
      </c>
      <c r="BE247" s="414">
        <f t="shared" si="83"/>
        <v>0</v>
      </c>
      <c r="BF247" s="414">
        <f t="shared" si="84"/>
        <v>0</v>
      </c>
      <c r="BG247" s="414">
        <f t="shared" si="85"/>
        <v>0</v>
      </c>
      <c r="BH247" s="414">
        <f t="shared" si="86"/>
        <v>0</v>
      </c>
      <c r="BI247" s="414">
        <f t="shared" si="87"/>
        <v>0</v>
      </c>
      <c r="BJ247" s="414">
        <f t="shared" si="88"/>
        <v>0</v>
      </c>
      <c r="BK247" s="414">
        <f t="shared" si="89"/>
        <v>0</v>
      </c>
      <c r="BL247" s="414">
        <f t="shared" si="90"/>
        <v>0</v>
      </c>
      <c r="BM247" s="414">
        <f t="shared" si="91"/>
        <v>0</v>
      </c>
      <c r="BN247" s="414"/>
      <c r="BO247" s="414">
        <f t="shared" si="92"/>
        <v>0</v>
      </c>
      <c r="BP247" s="414">
        <f t="shared" si="93"/>
        <v>0</v>
      </c>
      <c r="BQ247" s="414">
        <f t="shared" si="94"/>
        <v>0</v>
      </c>
      <c r="BR247" s="414">
        <f t="shared" si="95"/>
        <v>0</v>
      </c>
      <c r="BS247" s="414">
        <f t="shared" si="96"/>
        <v>0</v>
      </c>
      <c r="BT247" s="414">
        <f t="shared" si="97"/>
        <v>0</v>
      </c>
      <c r="BU247" s="414">
        <f t="shared" si="98"/>
        <v>0</v>
      </c>
      <c r="BV247" s="721"/>
      <c r="BW247" s="72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32"/>
      <c r="CL247" s="432"/>
      <c r="CM247" s="432"/>
      <c r="CN247" s="432"/>
      <c r="CO247" s="432"/>
      <c r="CP247" s="432"/>
      <c r="CQ247" s="320"/>
      <c r="CR247" s="320"/>
    </row>
    <row r="248" spans="1:96" s="37" customFormat="1" ht="37.5" customHeight="1" x14ac:dyDescent="0.2">
      <c r="A248" s="574" t="str">
        <f>IF(B248&lt;&gt;"",設定!$C$4,"")</f>
        <v/>
      </c>
      <c r="B248" s="215" t="str">
        <f t="shared" si="76"/>
        <v/>
      </c>
      <c r="C248" s="374">
        <f t="shared" si="77"/>
        <v>236</v>
      </c>
      <c r="D248" s="356"/>
      <c r="E248" s="356"/>
      <c r="F248" s="357"/>
      <c r="G248" s="358"/>
      <c r="H248" s="359"/>
      <c r="I248" s="360"/>
      <c r="J248" s="361" t="str">
        <f>IFERROR(IF(I248="","",VLOOKUP(I248,国・地域!A:C,2,FALSE)),"正しい番号を入力してください")</f>
        <v/>
      </c>
      <c r="K248" s="362" t="str">
        <f>IFERROR(IF(I248="","",VLOOKUP(I248,国・地域!A:C,3,FALSE)),"正しい番号を入力してください")</f>
        <v/>
      </c>
      <c r="L248" s="326"/>
      <c r="M248" s="363"/>
      <c r="N248" s="364"/>
      <c r="O248" s="364"/>
      <c r="P248" s="364"/>
      <c r="Q248" s="364"/>
      <c r="R248" s="364"/>
      <c r="S248" s="364"/>
      <c r="T248" s="364"/>
      <c r="U248" s="365"/>
      <c r="V248" s="366"/>
      <c r="W248" s="1063"/>
      <c r="X248" s="1064"/>
      <c r="Y248" s="1075"/>
      <c r="Z248" s="1076"/>
      <c r="AA248" s="1077"/>
      <c r="AB248" s="1078"/>
      <c r="AC248" s="1077"/>
      <c r="AD248" s="1076"/>
      <c r="AE248" s="1079"/>
      <c r="AF248" s="1078"/>
      <c r="AG248" s="1077"/>
      <c r="AH248" s="1076"/>
      <c r="AI248" s="1079"/>
      <c r="AJ248" s="1078"/>
      <c r="AK248" s="1077"/>
      <c r="AL248" s="1076"/>
      <c r="AM248" s="356"/>
      <c r="AN248" s="358"/>
      <c r="AO248" s="326"/>
      <c r="AP248" s="356"/>
      <c r="AQ248" s="358"/>
      <c r="AR248" s="367"/>
      <c r="AS248" s="368"/>
      <c r="AT248" s="356"/>
      <c r="AU248" s="358"/>
      <c r="AV248" s="367"/>
      <c r="AW248" s="369"/>
      <c r="AX248" s="94" t="str">
        <f t="shared" si="99"/>
        <v/>
      </c>
      <c r="AY248" s="94" t="str">
        <f t="shared" si="78"/>
        <v/>
      </c>
      <c r="AZ248" s="433"/>
      <c r="BA248" s="414">
        <f t="shared" si="79"/>
        <v>0</v>
      </c>
      <c r="BB248" s="414">
        <f t="shared" si="80"/>
        <v>0</v>
      </c>
      <c r="BC248" s="414">
        <f t="shared" si="81"/>
        <v>0</v>
      </c>
      <c r="BD248" s="414">
        <f t="shared" si="82"/>
        <v>0</v>
      </c>
      <c r="BE248" s="414">
        <f t="shared" si="83"/>
        <v>0</v>
      </c>
      <c r="BF248" s="414">
        <f t="shared" si="84"/>
        <v>0</v>
      </c>
      <c r="BG248" s="414">
        <f t="shared" si="85"/>
        <v>0</v>
      </c>
      <c r="BH248" s="414">
        <f t="shared" si="86"/>
        <v>0</v>
      </c>
      <c r="BI248" s="414">
        <f t="shared" si="87"/>
        <v>0</v>
      </c>
      <c r="BJ248" s="414">
        <f t="shared" si="88"/>
        <v>0</v>
      </c>
      <c r="BK248" s="414">
        <f t="shared" si="89"/>
        <v>0</v>
      </c>
      <c r="BL248" s="414">
        <f t="shared" si="90"/>
        <v>0</v>
      </c>
      <c r="BM248" s="414">
        <f t="shared" si="91"/>
        <v>0</v>
      </c>
      <c r="BN248" s="414"/>
      <c r="BO248" s="414">
        <f t="shared" si="92"/>
        <v>0</v>
      </c>
      <c r="BP248" s="414">
        <f t="shared" si="93"/>
        <v>0</v>
      </c>
      <c r="BQ248" s="414">
        <f t="shared" si="94"/>
        <v>0</v>
      </c>
      <c r="BR248" s="414">
        <f t="shared" si="95"/>
        <v>0</v>
      </c>
      <c r="BS248" s="414">
        <f t="shared" si="96"/>
        <v>0</v>
      </c>
      <c r="BT248" s="414">
        <f t="shared" si="97"/>
        <v>0</v>
      </c>
      <c r="BU248" s="414">
        <f t="shared" si="98"/>
        <v>0</v>
      </c>
      <c r="BV248" s="721"/>
      <c r="BW248" s="72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32"/>
      <c r="CL248" s="432"/>
      <c r="CM248" s="432"/>
      <c r="CN248" s="432"/>
      <c r="CO248" s="432"/>
      <c r="CP248" s="432"/>
      <c r="CQ248" s="320"/>
      <c r="CR248" s="320"/>
    </row>
    <row r="249" spans="1:96" s="37" customFormat="1" ht="37.5" customHeight="1" x14ac:dyDescent="0.2">
      <c r="A249" s="575" t="str">
        <f>IF(B249&lt;&gt;"",設定!$C$4,"")</f>
        <v/>
      </c>
      <c r="B249" s="567" t="str">
        <f t="shared" si="76"/>
        <v/>
      </c>
      <c r="C249" s="322">
        <f t="shared" si="77"/>
        <v>237</v>
      </c>
      <c r="D249" s="328"/>
      <c r="E249" s="328"/>
      <c r="F249" s="329"/>
      <c r="G249" s="330"/>
      <c r="H249" s="331"/>
      <c r="I249" s="332"/>
      <c r="J249" s="333" t="str">
        <f>IFERROR(IF(I249="","",VLOOKUP(I249,国・地域!A:C,2,FALSE)),"正しい番号を入力してください")</f>
        <v/>
      </c>
      <c r="K249" s="334" t="str">
        <f>IFERROR(IF(I249="","",VLOOKUP(I249,国・地域!A:C,3,FALSE)),"正しい番号を入力してください")</f>
        <v/>
      </c>
      <c r="L249" s="327"/>
      <c r="M249" s="335"/>
      <c r="N249" s="336"/>
      <c r="O249" s="336"/>
      <c r="P249" s="336"/>
      <c r="Q249" s="336"/>
      <c r="R249" s="336"/>
      <c r="S249" s="336"/>
      <c r="T249" s="336"/>
      <c r="U249" s="337"/>
      <c r="V249" s="338"/>
      <c r="W249" s="1059"/>
      <c r="X249" s="1060"/>
      <c r="Y249" s="1065"/>
      <c r="Z249" s="1066"/>
      <c r="AA249" s="1067"/>
      <c r="AB249" s="1068"/>
      <c r="AC249" s="1067"/>
      <c r="AD249" s="1066"/>
      <c r="AE249" s="1069"/>
      <c r="AF249" s="1068"/>
      <c r="AG249" s="1067"/>
      <c r="AH249" s="1066"/>
      <c r="AI249" s="1069"/>
      <c r="AJ249" s="1068"/>
      <c r="AK249" s="1067"/>
      <c r="AL249" s="1066"/>
      <c r="AM249" s="328"/>
      <c r="AN249" s="330"/>
      <c r="AO249" s="327"/>
      <c r="AP249" s="328"/>
      <c r="AQ249" s="330"/>
      <c r="AR249" s="339"/>
      <c r="AS249" s="340"/>
      <c r="AT249" s="328"/>
      <c r="AU249" s="330"/>
      <c r="AV249" s="339"/>
      <c r="AW249" s="341"/>
      <c r="AX249" s="94" t="str">
        <f t="shared" si="99"/>
        <v/>
      </c>
      <c r="AY249" s="94" t="str">
        <f t="shared" si="78"/>
        <v/>
      </c>
      <c r="AZ249" s="433"/>
      <c r="BA249" s="414">
        <f t="shared" si="79"/>
        <v>0</v>
      </c>
      <c r="BB249" s="414">
        <f t="shared" si="80"/>
        <v>0</v>
      </c>
      <c r="BC249" s="414">
        <f t="shared" si="81"/>
        <v>0</v>
      </c>
      <c r="BD249" s="414">
        <f t="shared" si="82"/>
        <v>0</v>
      </c>
      <c r="BE249" s="414">
        <f t="shared" si="83"/>
        <v>0</v>
      </c>
      <c r="BF249" s="414">
        <f t="shared" si="84"/>
        <v>0</v>
      </c>
      <c r="BG249" s="414">
        <f t="shared" si="85"/>
        <v>0</v>
      </c>
      <c r="BH249" s="414">
        <f t="shared" si="86"/>
        <v>0</v>
      </c>
      <c r="BI249" s="414">
        <f t="shared" si="87"/>
        <v>0</v>
      </c>
      <c r="BJ249" s="414">
        <f t="shared" si="88"/>
        <v>0</v>
      </c>
      <c r="BK249" s="414">
        <f t="shared" si="89"/>
        <v>0</v>
      </c>
      <c r="BL249" s="414">
        <f t="shared" si="90"/>
        <v>0</v>
      </c>
      <c r="BM249" s="414">
        <f t="shared" si="91"/>
        <v>0</v>
      </c>
      <c r="BN249" s="414"/>
      <c r="BO249" s="414">
        <f t="shared" si="92"/>
        <v>0</v>
      </c>
      <c r="BP249" s="414">
        <f t="shared" si="93"/>
        <v>0</v>
      </c>
      <c r="BQ249" s="414">
        <f t="shared" si="94"/>
        <v>0</v>
      </c>
      <c r="BR249" s="414">
        <f t="shared" si="95"/>
        <v>0</v>
      </c>
      <c r="BS249" s="414">
        <f t="shared" si="96"/>
        <v>0</v>
      </c>
      <c r="BT249" s="414">
        <f t="shared" si="97"/>
        <v>0</v>
      </c>
      <c r="BU249" s="414">
        <f t="shared" si="98"/>
        <v>0</v>
      </c>
      <c r="BV249" s="721"/>
      <c r="BW249" s="72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32"/>
      <c r="CL249" s="432"/>
      <c r="CM249" s="432"/>
      <c r="CN249" s="432"/>
      <c r="CO249" s="432"/>
      <c r="CP249" s="432"/>
      <c r="CQ249" s="320"/>
      <c r="CR249" s="320"/>
    </row>
    <row r="250" spans="1:96" s="37" customFormat="1" ht="37.5" customHeight="1" x14ac:dyDescent="0.2">
      <c r="A250" s="533" t="str">
        <f>IF(B250&lt;&gt;"",設定!$C$4,"")</f>
        <v/>
      </c>
      <c r="B250" s="214" t="str">
        <f t="shared" si="76"/>
        <v/>
      </c>
      <c r="C250" s="373">
        <f t="shared" si="77"/>
        <v>238</v>
      </c>
      <c r="D250" s="342"/>
      <c r="E250" s="342"/>
      <c r="F250" s="343"/>
      <c r="G250" s="344"/>
      <c r="H250" s="345"/>
      <c r="I250" s="346"/>
      <c r="J250" s="347" t="str">
        <f>IFERROR(IF(I250="","",VLOOKUP(I250,国・地域!A:C,2,FALSE)),"正しい番号を入力してください")</f>
        <v/>
      </c>
      <c r="K250" s="348" t="str">
        <f>IFERROR(IF(I250="","",VLOOKUP(I250,国・地域!A:C,3,FALSE)),"正しい番号を入力してください")</f>
        <v/>
      </c>
      <c r="L250" s="325"/>
      <c r="M250" s="349"/>
      <c r="N250" s="350"/>
      <c r="O250" s="350"/>
      <c r="P250" s="350"/>
      <c r="Q250" s="350"/>
      <c r="R250" s="350"/>
      <c r="S250" s="350"/>
      <c r="T250" s="350"/>
      <c r="U250" s="351"/>
      <c r="V250" s="352"/>
      <c r="W250" s="1061"/>
      <c r="X250" s="1062"/>
      <c r="Y250" s="1070"/>
      <c r="Z250" s="1071"/>
      <c r="AA250" s="1072"/>
      <c r="AB250" s="1073"/>
      <c r="AC250" s="1072"/>
      <c r="AD250" s="1071"/>
      <c r="AE250" s="1074"/>
      <c r="AF250" s="1073"/>
      <c r="AG250" s="1072"/>
      <c r="AH250" s="1071"/>
      <c r="AI250" s="1074"/>
      <c r="AJ250" s="1073"/>
      <c r="AK250" s="1072"/>
      <c r="AL250" s="1071"/>
      <c r="AM250" s="342"/>
      <c r="AN250" s="344"/>
      <c r="AO250" s="325"/>
      <c r="AP250" s="342"/>
      <c r="AQ250" s="344"/>
      <c r="AR250" s="353"/>
      <c r="AS250" s="354"/>
      <c r="AT250" s="342"/>
      <c r="AU250" s="344"/>
      <c r="AV250" s="353"/>
      <c r="AW250" s="355"/>
      <c r="AX250" s="94" t="str">
        <f t="shared" si="99"/>
        <v/>
      </c>
      <c r="AY250" s="94" t="str">
        <f t="shared" si="78"/>
        <v/>
      </c>
      <c r="AZ250" s="433"/>
      <c r="BA250" s="414">
        <f t="shared" si="79"/>
        <v>0</v>
      </c>
      <c r="BB250" s="414">
        <f t="shared" si="80"/>
        <v>0</v>
      </c>
      <c r="BC250" s="414">
        <f t="shared" si="81"/>
        <v>0</v>
      </c>
      <c r="BD250" s="414">
        <f t="shared" si="82"/>
        <v>0</v>
      </c>
      <c r="BE250" s="414">
        <f t="shared" si="83"/>
        <v>0</v>
      </c>
      <c r="BF250" s="414">
        <f t="shared" si="84"/>
        <v>0</v>
      </c>
      <c r="BG250" s="414">
        <f t="shared" si="85"/>
        <v>0</v>
      </c>
      <c r="BH250" s="414">
        <f t="shared" si="86"/>
        <v>0</v>
      </c>
      <c r="BI250" s="414">
        <f t="shared" si="87"/>
        <v>0</v>
      </c>
      <c r="BJ250" s="414">
        <f t="shared" si="88"/>
        <v>0</v>
      </c>
      <c r="BK250" s="414">
        <f t="shared" si="89"/>
        <v>0</v>
      </c>
      <c r="BL250" s="414">
        <f t="shared" si="90"/>
        <v>0</v>
      </c>
      <c r="BM250" s="414">
        <f t="shared" si="91"/>
        <v>0</v>
      </c>
      <c r="BN250" s="414"/>
      <c r="BO250" s="414">
        <f t="shared" si="92"/>
        <v>0</v>
      </c>
      <c r="BP250" s="414">
        <f t="shared" si="93"/>
        <v>0</v>
      </c>
      <c r="BQ250" s="414">
        <f t="shared" si="94"/>
        <v>0</v>
      </c>
      <c r="BR250" s="414">
        <f t="shared" si="95"/>
        <v>0</v>
      </c>
      <c r="BS250" s="414">
        <f t="shared" si="96"/>
        <v>0</v>
      </c>
      <c r="BT250" s="414">
        <f t="shared" si="97"/>
        <v>0</v>
      </c>
      <c r="BU250" s="414">
        <f t="shared" si="98"/>
        <v>0</v>
      </c>
      <c r="BV250" s="721"/>
      <c r="BW250" s="72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32"/>
      <c r="CL250" s="432"/>
      <c r="CM250" s="432"/>
      <c r="CN250" s="432"/>
      <c r="CO250" s="432"/>
      <c r="CP250" s="432"/>
      <c r="CQ250" s="320"/>
      <c r="CR250" s="320"/>
    </row>
    <row r="251" spans="1:96" s="37" customFormat="1" ht="37.5" customHeight="1" x14ac:dyDescent="0.2">
      <c r="A251" s="533" t="str">
        <f>IF(B251&lt;&gt;"",設定!$C$4,"")</f>
        <v/>
      </c>
      <c r="B251" s="214" t="str">
        <f t="shared" si="76"/>
        <v/>
      </c>
      <c r="C251" s="373">
        <f t="shared" si="77"/>
        <v>239</v>
      </c>
      <c r="D251" s="342"/>
      <c r="E251" s="342"/>
      <c r="F251" s="343"/>
      <c r="G251" s="344"/>
      <c r="H251" s="345"/>
      <c r="I251" s="346"/>
      <c r="J251" s="347" t="str">
        <f>IFERROR(IF(I251="","",VLOOKUP(I251,国・地域!A:C,2,FALSE)),"正しい番号を入力してください")</f>
        <v/>
      </c>
      <c r="K251" s="348" t="str">
        <f>IFERROR(IF(I251="","",VLOOKUP(I251,国・地域!A:C,3,FALSE)),"正しい番号を入力してください")</f>
        <v/>
      </c>
      <c r="L251" s="325"/>
      <c r="M251" s="349"/>
      <c r="N251" s="350"/>
      <c r="O251" s="350"/>
      <c r="P251" s="350"/>
      <c r="Q251" s="350"/>
      <c r="R251" s="350"/>
      <c r="S251" s="350"/>
      <c r="T251" s="350"/>
      <c r="U251" s="351"/>
      <c r="V251" s="352"/>
      <c r="W251" s="1061"/>
      <c r="X251" s="1062"/>
      <c r="Y251" s="1070"/>
      <c r="Z251" s="1071"/>
      <c r="AA251" s="1072"/>
      <c r="AB251" s="1073"/>
      <c r="AC251" s="1072"/>
      <c r="AD251" s="1071"/>
      <c r="AE251" s="1074"/>
      <c r="AF251" s="1073"/>
      <c r="AG251" s="1072"/>
      <c r="AH251" s="1071"/>
      <c r="AI251" s="1074"/>
      <c r="AJ251" s="1073"/>
      <c r="AK251" s="1072"/>
      <c r="AL251" s="1071"/>
      <c r="AM251" s="342"/>
      <c r="AN251" s="344"/>
      <c r="AO251" s="325"/>
      <c r="AP251" s="342"/>
      <c r="AQ251" s="344"/>
      <c r="AR251" s="353"/>
      <c r="AS251" s="354"/>
      <c r="AT251" s="342"/>
      <c r="AU251" s="344"/>
      <c r="AV251" s="353"/>
      <c r="AW251" s="355"/>
      <c r="AX251" s="94" t="str">
        <f t="shared" si="99"/>
        <v/>
      </c>
      <c r="AY251" s="94" t="str">
        <f t="shared" si="78"/>
        <v/>
      </c>
      <c r="AZ251" s="433"/>
      <c r="BA251" s="414">
        <f t="shared" si="79"/>
        <v>0</v>
      </c>
      <c r="BB251" s="414">
        <f t="shared" si="80"/>
        <v>0</v>
      </c>
      <c r="BC251" s="414">
        <f t="shared" si="81"/>
        <v>0</v>
      </c>
      <c r="BD251" s="414">
        <f t="shared" si="82"/>
        <v>0</v>
      </c>
      <c r="BE251" s="414">
        <f t="shared" si="83"/>
        <v>0</v>
      </c>
      <c r="BF251" s="414">
        <f t="shared" si="84"/>
        <v>0</v>
      </c>
      <c r="BG251" s="414">
        <f t="shared" si="85"/>
        <v>0</v>
      </c>
      <c r="BH251" s="414">
        <f t="shared" si="86"/>
        <v>0</v>
      </c>
      <c r="BI251" s="414">
        <f t="shared" si="87"/>
        <v>0</v>
      </c>
      <c r="BJ251" s="414">
        <f t="shared" si="88"/>
        <v>0</v>
      </c>
      <c r="BK251" s="414">
        <f t="shared" si="89"/>
        <v>0</v>
      </c>
      <c r="BL251" s="414">
        <f t="shared" si="90"/>
        <v>0</v>
      </c>
      <c r="BM251" s="414">
        <f t="shared" si="91"/>
        <v>0</v>
      </c>
      <c r="BN251" s="414"/>
      <c r="BO251" s="414">
        <f t="shared" si="92"/>
        <v>0</v>
      </c>
      <c r="BP251" s="414">
        <f t="shared" si="93"/>
        <v>0</v>
      </c>
      <c r="BQ251" s="414">
        <f t="shared" si="94"/>
        <v>0</v>
      </c>
      <c r="BR251" s="414">
        <f t="shared" si="95"/>
        <v>0</v>
      </c>
      <c r="BS251" s="414">
        <f t="shared" si="96"/>
        <v>0</v>
      </c>
      <c r="BT251" s="414">
        <f t="shared" si="97"/>
        <v>0</v>
      </c>
      <c r="BU251" s="414">
        <f t="shared" si="98"/>
        <v>0</v>
      </c>
      <c r="BV251" s="721"/>
      <c r="BW251" s="72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32"/>
      <c r="CL251" s="432"/>
      <c r="CM251" s="432"/>
      <c r="CN251" s="432"/>
      <c r="CO251" s="432"/>
      <c r="CP251" s="432"/>
      <c r="CQ251" s="320"/>
      <c r="CR251" s="320"/>
    </row>
    <row r="252" spans="1:96" s="37" customFormat="1" ht="37.5" customHeight="1" x14ac:dyDescent="0.2">
      <c r="A252" s="533" t="str">
        <f>IF(B252&lt;&gt;"",設定!$C$4,"")</f>
        <v/>
      </c>
      <c r="B252" s="214" t="str">
        <f t="shared" si="76"/>
        <v/>
      </c>
      <c r="C252" s="373">
        <f t="shared" si="77"/>
        <v>240</v>
      </c>
      <c r="D252" s="342"/>
      <c r="E252" s="342"/>
      <c r="F252" s="343"/>
      <c r="G252" s="344"/>
      <c r="H252" s="345"/>
      <c r="I252" s="346"/>
      <c r="J252" s="347" t="str">
        <f>IFERROR(IF(I252="","",VLOOKUP(I252,国・地域!A:C,2,FALSE)),"正しい番号を入力してください")</f>
        <v/>
      </c>
      <c r="K252" s="348" t="str">
        <f>IFERROR(IF(I252="","",VLOOKUP(I252,国・地域!A:C,3,FALSE)),"正しい番号を入力してください")</f>
        <v/>
      </c>
      <c r="L252" s="325"/>
      <c r="M252" s="349"/>
      <c r="N252" s="350"/>
      <c r="O252" s="350"/>
      <c r="P252" s="350"/>
      <c r="Q252" s="350"/>
      <c r="R252" s="350"/>
      <c r="S252" s="350"/>
      <c r="T252" s="350"/>
      <c r="U252" s="351"/>
      <c r="V252" s="352"/>
      <c r="W252" s="1061"/>
      <c r="X252" s="1062"/>
      <c r="Y252" s="1070"/>
      <c r="Z252" s="1071"/>
      <c r="AA252" s="1072"/>
      <c r="AB252" s="1073"/>
      <c r="AC252" s="1072"/>
      <c r="AD252" s="1071"/>
      <c r="AE252" s="1074"/>
      <c r="AF252" s="1073"/>
      <c r="AG252" s="1072"/>
      <c r="AH252" s="1071"/>
      <c r="AI252" s="1074"/>
      <c r="AJ252" s="1073"/>
      <c r="AK252" s="1072"/>
      <c r="AL252" s="1071"/>
      <c r="AM252" s="342"/>
      <c r="AN252" s="344"/>
      <c r="AO252" s="325"/>
      <c r="AP252" s="342"/>
      <c r="AQ252" s="344"/>
      <c r="AR252" s="353"/>
      <c r="AS252" s="354"/>
      <c r="AT252" s="342"/>
      <c r="AU252" s="344"/>
      <c r="AV252" s="353"/>
      <c r="AW252" s="355"/>
      <c r="AX252" s="94" t="str">
        <f t="shared" si="99"/>
        <v/>
      </c>
      <c r="AY252" s="94" t="str">
        <f t="shared" si="78"/>
        <v/>
      </c>
      <c r="AZ252" s="433"/>
      <c r="BA252" s="414">
        <f t="shared" si="79"/>
        <v>0</v>
      </c>
      <c r="BB252" s="414">
        <f t="shared" si="80"/>
        <v>0</v>
      </c>
      <c r="BC252" s="414">
        <f t="shared" si="81"/>
        <v>0</v>
      </c>
      <c r="BD252" s="414">
        <f t="shared" si="82"/>
        <v>0</v>
      </c>
      <c r="BE252" s="414">
        <f t="shared" si="83"/>
        <v>0</v>
      </c>
      <c r="BF252" s="414">
        <f t="shared" si="84"/>
        <v>0</v>
      </c>
      <c r="BG252" s="414">
        <f t="shared" si="85"/>
        <v>0</v>
      </c>
      <c r="BH252" s="414">
        <f t="shared" si="86"/>
        <v>0</v>
      </c>
      <c r="BI252" s="414">
        <f t="shared" si="87"/>
        <v>0</v>
      </c>
      <c r="BJ252" s="414">
        <f t="shared" si="88"/>
        <v>0</v>
      </c>
      <c r="BK252" s="414">
        <f t="shared" si="89"/>
        <v>0</v>
      </c>
      <c r="BL252" s="414">
        <f t="shared" si="90"/>
        <v>0</v>
      </c>
      <c r="BM252" s="414">
        <f t="shared" si="91"/>
        <v>0</v>
      </c>
      <c r="BN252" s="414"/>
      <c r="BO252" s="414">
        <f t="shared" si="92"/>
        <v>0</v>
      </c>
      <c r="BP252" s="414">
        <f t="shared" si="93"/>
        <v>0</v>
      </c>
      <c r="BQ252" s="414">
        <f t="shared" si="94"/>
        <v>0</v>
      </c>
      <c r="BR252" s="414">
        <f t="shared" si="95"/>
        <v>0</v>
      </c>
      <c r="BS252" s="414">
        <f t="shared" si="96"/>
        <v>0</v>
      </c>
      <c r="BT252" s="414">
        <f t="shared" si="97"/>
        <v>0</v>
      </c>
      <c r="BU252" s="414">
        <f t="shared" si="98"/>
        <v>0</v>
      </c>
      <c r="BV252" s="721"/>
      <c r="BW252" s="72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32"/>
      <c r="CL252" s="432"/>
      <c r="CM252" s="432"/>
      <c r="CN252" s="432"/>
      <c r="CO252" s="432"/>
      <c r="CP252" s="432"/>
      <c r="CQ252" s="320"/>
      <c r="CR252" s="320"/>
    </row>
    <row r="253" spans="1:96" s="37" customFormat="1" ht="37.5" customHeight="1" x14ac:dyDescent="0.2">
      <c r="A253" s="574" t="str">
        <f>IF(B253&lt;&gt;"",設定!$C$4,"")</f>
        <v/>
      </c>
      <c r="B253" s="215" t="str">
        <f t="shared" si="76"/>
        <v/>
      </c>
      <c r="C253" s="374">
        <f t="shared" si="77"/>
        <v>241</v>
      </c>
      <c r="D253" s="356"/>
      <c r="E253" s="356"/>
      <c r="F253" s="357"/>
      <c r="G253" s="358"/>
      <c r="H253" s="359"/>
      <c r="I253" s="360"/>
      <c r="J253" s="361" t="str">
        <f>IFERROR(IF(I253="","",VLOOKUP(I253,国・地域!A:C,2,FALSE)),"正しい番号を入力してください")</f>
        <v/>
      </c>
      <c r="K253" s="362" t="str">
        <f>IFERROR(IF(I253="","",VLOOKUP(I253,国・地域!A:C,3,FALSE)),"正しい番号を入力してください")</f>
        <v/>
      </c>
      <c r="L253" s="326"/>
      <c r="M253" s="363"/>
      <c r="N253" s="364"/>
      <c r="O253" s="364"/>
      <c r="P253" s="364"/>
      <c r="Q253" s="364"/>
      <c r="R253" s="364"/>
      <c r="S253" s="364"/>
      <c r="T253" s="364"/>
      <c r="U253" s="365"/>
      <c r="V253" s="366"/>
      <c r="W253" s="1063"/>
      <c r="X253" s="1064"/>
      <c r="Y253" s="1075"/>
      <c r="Z253" s="1076"/>
      <c r="AA253" s="1077"/>
      <c r="AB253" s="1078"/>
      <c r="AC253" s="1077"/>
      <c r="AD253" s="1076"/>
      <c r="AE253" s="1079"/>
      <c r="AF253" s="1078"/>
      <c r="AG253" s="1077"/>
      <c r="AH253" s="1076"/>
      <c r="AI253" s="1079"/>
      <c r="AJ253" s="1078"/>
      <c r="AK253" s="1077"/>
      <c r="AL253" s="1076"/>
      <c r="AM253" s="356"/>
      <c r="AN253" s="358"/>
      <c r="AO253" s="326"/>
      <c r="AP253" s="356"/>
      <c r="AQ253" s="358"/>
      <c r="AR253" s="367"/>
      <c r="AS253" s="368"/>
      <c r="AT253" s="356"/>
      <c r="AU253" s="358"/>
      <c r="AV253" s="367"/>
      <c r="AW253" s="369"/>
      <c r="AX253" s="94" t="str">
        <f t="shared" si="99"/>
        <v/>
      </c>
      <c r="AY253" s="94" t="str">
        <f t="shared" si="78"/>
        <v/>
      </c>
      <c r="AZ253" s="433"/>
      <c r="BA253" s="414">
        <f t="shared" si="79"/>
        <v>0</v>
      </c>
      <c r="BB253" s="414">
        <f t="shared" si="80"/>
        <v>0</v>
      </c>
      <c r="BC253" s="414">
        <f t="shared" si="81"/>
        <v>0</v>
      </c>
      <c r="BD253" s="414">
        <f t="shared" si="82"/>
        <v>0</v>
      </c>
      <c r="BE253" s="414">
        <f t="shared" si="83"/>
        <v>0</v>
      </c>
      <c r="BF253" s="414">
        <f t="shared" si="84"/>
        <v>0</v>
      </c>
      <c r="BG253" s="414">
        <f t="shared" si="85"/>
        <v>0</v>
      </c>
      <c r="BH253" s="414">
        <f t="shared" si="86"/>
        <v>0</v>
      </c>
      <c r="BI253" s="414">
        <f t="shared" si="87"/>
        <v>0</v>
      </c>
      <c r="BJ253" s="414">
        <f t="shared" si="88"/>
        <v>0</v>
      </c>
      <c r="BK253" s="414">
        <f t="shared" si="89"/>
        <v>0</v>
      </c>
      <c r="BL253" s="414">
        <f t="shared" si="90"/>
        <v>0</v>
      </c>
      <c r="BM253" s="414">
        <f t="shared" si="91"/>
        <v>0</v>
      </c>
      <c r="BN253" s="414"/>
      <c r="BO253" s="414">
        <f t="shared" si="92"/>
        <v>0</v>
      </c>
      <c r="BP253" s="414">
        <f t="shared" si="93"/>
        <v>0</v>
      </c>
      <c r="BQ253" s="414">
        <f t="shared" si="94"/>
        <v>0</v>
      </c>
      <c r="BR253" s="414">
        <f t="shared" si="95"/>
        <v>0</v>
      </c>
      <c r="BS253" s="414">
        <f t="shared" si="96"/>
        <v>0</v>
      </c>
      <c r="BT253" s="414">
        <f t="shared" si="97"/>
        <v>0</v>
      </c>
      <c r="BU253" s="414">
        <f t="shared" si="98"/>
        <v>0</v>
      </c>
      <c r="BV253" s="721"/>
      <c r="BW253" s="72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32"/>
      <c r="CL253" s="432"/>
      <c r="CM253" s="432"/>
      <c r="CN253" s="432"/>
      <c r="CO253" s="432"/>
      <c r="CP253" s="432"/>
      <c r="CQ253" s="320"/>
      <c r="CR253" s="320"/>
    </row>
    <row r="254" spans="1:96" s="37" customFormat="1" ht="37.5" customHeight="1" x14ac:dyDescent="0.2">
      <c r="A254" s="575" t="str">
        <f>IF(B254&lt;&gt;"",設定!$C$4,"")</f>
        <v/>
      </c>
      <c r="B254" s="567" t="str">
        <f t="shared" si="76"/>
        <v/>
      </c>
      <c r="C254" s="322">
        <f t="shared" si="77"/>
        <v>242</v>
      </c>
      <c r="D254" s="328"/>
      <c r="E254" s="328"/>
      <c r="F254" s="329"/>
      <c r="G254" s="330"/>
      <c r="H254" s="331"/>
      <c r="I254" s="332"/>
      <c r="J254" s="333" t="str">
        <f>IFERROR(IF(I254="","",VLOOKUP(I254,国・地域!A:C,2,FALSE)),"正しい番号を入力してください")</f>
        <v/>
      </c>
      <c r="K254" s="334" t="str">
        <f>IFERROR(IF(I254="","",VLOOKUP(I254,国・地域!A:C,3,FALSE)),"正しい番号を入力してください")</f>
        <v/>
      </c>
      <c r="L254" s="327"/>
      <c r="M254" s="335"/>
      <c r="N254" s="336"/>
      <c r="O254" s="336"/>
      <c r="P254" s="336"/>
      <c r="Q254" s="336"/>
      <c r="R254" s="336"/>
      <c r="S254" s="336"/>
      <c r="T254" s="336"/>
      <c r="U254" s="337"/>
      <c r="V254" s="338"/>
      <c r="W254" s="1059"/>
      <c r="X254" s="1060"/>
      <c r="Y254" s="1065"/>
      <c r="Z254" s="1066"/>
      <c r="AA254" s="1067"/>
      <c r="AB254" s="1068"/>
      <c r="AC254" s="1067"/>
      <c r="AD254" s="1066"/>
      <c r="AE254" s="1069"/>
      <c r="AF254" s="1068"/>
      <c r="AG254" s="1067"/>
      <c r="AH254" s="1066"/>
      <c r="AI254" s="1069"/>
      <c r="AJ254" s="1068"/>
      <c r="AK254" s="1067"/>
      <c r="AL254" s="1066"/>
      <c r="AM254" s="328"/>
      <c r="AN254" s="330"/>
      <c r="AO254" s="327"/>
      <c r="AP254" s="328"/>
      <c r="AQ254" s="330"/>
      <c r="AR254" s="339"/>
      <c r="AS254" s="340"/>
      <c r="AT254" s="328"/>
      <c r="AU254" s="330"/>
      <c r="AV254" s="339"/>
      <c r="AW254" s="341"/>
      <c r="AX254" s="94" t="str">
        <f t="shared" si="99"/>
        <v/>
      </c>
      <c r="AY254" s="94" t="str">
        <f t="shared" si="78"/>
        <v/>
      </c>
      <c r="AZ254" s="433"/>
      <c r="BA254" s="414">
        <f t="shared" si="79"/>
        <v>0</v>
      </c>
      <c r="BB254" s="414">
        <f t="shared" si="80"/>
        <v>0</v>
      </c>
      <c r="BC254" s="414">
        <f t="shared" si="81"/>
        <v>0</v>
      </c>
      <c r="BD254" s="414">
        <f t="shared" si="82"/>
        <v>0</v>
      </c>
      <c r="BE254" s="414">
        <f t="shared" si="83"/>
        <v>0</v>
      </c>
      <c r="BF254" s="414">
        <f t="shared" si="84"/>
        <v>0</v>
      </c>
      <c r="BG254" s="414">
        <f t="shared" si="85"/>
        <v>0</v>
      </c>
      <c r="BH254" s="414">
        <f t="shared" si="86"/>
        <v>0</v>
      </c>
      <c r="BI254" s="414">
        <f t="shared" si="87"/>
        <v>0</v>
      </c>
      <c r="BJ254" s="414">
        <f t="shared" si="88"/>
        <v>0</v>
      </c>
      <c r="BK254" s="414">
        <f t="shared" si="89"/>
        <v>0</v>
      </c>
      <c r="BL254" s="414">
        <f t="shared" si="90"/>
        <v>0</v>
      </c>
      <c r="BM254" s="414">
        <f t="shared" si="91"/>
        <v>0</v>
      </c>
      <c r="BN254" s="414"/>
      <c r="BO254" s="414">
        <f t="shared" si="92"/>
        <v>0</v>
      </c>
      <c r="BP254" s="414">
        <f t="shared" si="93"/>
        <v>0</v>
      </c>
      <c r="BQ254" s="414">
        <f t="shared" si="94"/>
        <v>0</v>
      </c>
      <c r="BR254" s="414">
        <f t="shared" si="95"/>
        <v>0</v>
      </c>
      <c r="BS254" s="414">
        <f t="shared" si="96"/>
        <v>0</v>
      </c>
      <c r="BT254" s="414">
        <f t="shared" si="97"/>
        <v>0</v>
      </c>
      <c r="BU254" s="414">
        <f t="shared" si="98"/>
        <v>0</v>
      </c>
      <c r="BV254" s="721"/>
      <c r="BW254" s="72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32"/>
      <c r="CL254" s="432"/>
      <c r="CM254" s="432"/>
      <c r="CN254" s="432"/>
      <c r="CO254" s="432"/>
      <c r="CP254" s="432"/>
      <c r="CQ254" s="320"/>
      <c r="CR254" s="320"/>
    </row>
    <row r="255" spans="1:96" s="37" customFormat="1" ht="37.5" customHeight="1" x14ac:dyDescent="0.2">
      <c r="A255" s="533" t="str">
        <f>IF(B255&lt;&gt;"",設定!$C$4,"")</f>
        <v/>
      </c>
      <c r="B255" s="214" t="str">
        <f t="shared" si="76"/>
        <v/>
      </c>
      <c r="C255" s="373">
        <f t="shared" si="77"/>
        <v>243</v>
      </c>
      <c r="D255" s="342"/>
      <c r="E255" s="342"/>
      <c r="F255" s="343"/>
      <c r="G255" s="344"/>
      <c r="H255" s="345"/>
      <c r="I255" s="346"/>
      <c r="J255" s="347" t="str">
        <f>IFERROR(IF(I255="","",VLOOKUP(I255,国・地域!A:C,2,FALSE)),"正しい番号を入力してください")</f>
        <v/>
      </c>
      <c r="K255" s="348" t="str">
        <f>IFERROR(IF(I255="","",VLOOKUP(I255,国・地域!A:C,3,FALSE)),"正しい番号を入力してください")</f>
        <v/>
      </c>
      <c r="L255" s="325"/>
      <c r="M255" s="349"/>
      <c r="N255" s="350"/>
      <c r="O255" s="350"/>
      <c r="P255" s="350"/>
      <c r="Q255" s="350"/>
      <c r="R255" s="350"/>
      <c r="S255" s="350"/>
      <c r="T255" s="350"/>
      <c r="U255" s="351"/>
      <c r="V255" s="352"/>
      <c r="W255" s="1061"/>
      <c r="X255" s="1062"/>
      <c r="Y255" s="1070"/>
      <c r="Z255" s="1071"/>
      <c r="AA255" s="1072"/>
      <c r="AB255" s="1073"/>
      <c r="AC255" s="1072"/>
      <c r="AD255" s="1071"/>
      <c r="AE255" s="1074"/>
      <c r="AF255" s="1073"/>
      <c r="AG255" s="1072"/>
      <c r="AH255" s="1071"/>
      <c r="AI255" s="1074"/>
      <c r="AJ255" s="1073"/>
      <c r="AK255" s="1072"/>
      <c r="AL255" s="1071"/>
      <c r="AM255" s="342"/>
      <c r="AN255" s="344"/>
      <c r="AO255" s="325"/>
      <c r="AP255" s="342"/>
      <c r="AQ255" s="344"/>
      <c r="AR255" s="353"/>
      <c r="AS255" s="354"/>
      <c r="AT255" s="342"/>
      <c r="AU255" s="344"/>
      <c r="AV255" s="353"/>
      <c r="AW255" s="355"/>
      <c r="AX255" s="94" t="str">
        <f t="shared" si="99"/>
        <v/>
      </c>
      <c r="AY255" s="94" t="str">
        <f t="shared" si="78"/>
        <v/>
      </c>
      <c r="AZ255" s="433"/>
      <c r="BA255" s="414">
        <f t="shared" si="79"/>
        <v>0</v>
      </c>
      <c r="BB255" s="414">
        <f t="shared" si="80"/>
        <v>0</v>
      </c>
      <c r="BC255" s="414">
        <f t="shared" si="81"/>
        <v>0</v>
      </c>
      <c r="BD255" s="414">
        <f t="shared" si="82"/>
        <v>0</v>
      </c>
      <c r="BE255" s="414">
        <f t="shared" si="83"/>
        <v>0</v>
      </c>
      <c r="BF255" s="414">
        <f t="shared" si="84"/>
        <v>0</v>
      </c>
      <c r="BG255" s="414">
        <f t="shared" si="85"/>
        <v>0</v>
      </c>
      <c r="BH255" s="414">
        <f t="shared" si="86"/>
        <v>0</v>
      </c>
      <c r="BI255" s="414">
        <f t="shared" si="87"/>
        <v>0</v>
      </c>
      <c r="BJ255" s="414">
        <f t="shared" si="88"/>
        <v>0</v>
      </c>
      <c r="BK255" s="414">
        <f t="shared" si="89"/>
        <v>0</v>
      </c>
      <c r="BL255" s="414">
        <f t="shared" si="90"/>
        <v>0</v>
      </c>
      <c r="BM255" s="414">
        <f t="shared" si="91"/>
        <v>0</v>
      </c>
      <c r="BN255" s="414"/>
      <c r="BO255" s="414">
        <f t="shared" si="92"/>
        <v>0</v>
      </c>
      <c r="BP255" s="414">
        <f t="shared" si="93"/>
        <v>0</v>
      </c>
      <c r="BQ255" s="414">
        <f t="shared" si="94"/>
        <v>0</v>
      </c>
      <c r="BR255" s="414">
        <f t="shared" si="95"/>
        <v>0</v>
      </c>
      <c r="BS255" s="414">
        <f t="shared" si="96"/>
        <v>0</v>
      </c>
      <c r="BT255" s="414">
        <f t="shared" si="97"/>
        <v>0</v>
      </c>
      <c r="BU255" s="414">
        <f t="shared" si="98"/>
        <v>0</v>
      </c>
      <c r="BV255" s="721"/>
      <c r="BW255" s="72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32"/>
      <c r="CL255" s="432"/>
      <c r="CM255" s="432"/>
      <c r="CN255" s="432"/>
      <c r="CO255" s="432"/>
      <c r="CP255" s="432"/>
      <c r="CQ255" s="320"/>
      <c r="CR255" s="320"/>
    </row>
    <row r="256" spans="1:96" s="37" customFormat="1" ht="37.5" customHeight="1" x14ac:dyDescent="0.2">
      <c r="A256" s="533" t="str">
        <f>IF(B256&lt;&gt;"",設定!$C$4,"")</f>
        <v/>
      </c>
      <c r="B256" s="214" t="str">
        <f t="shared" si="76"/>
        <v/>
      </c>
      <c r="C256" s="373">
        <f t="shared" si="77"/>
        <v>244</v>
      </c>
      <c r="D256" s="342"/>
      <c r="E256" s="342"/>
      <c r="F256" s="343"/>
      <c r="G256" s="344"/>
      <c r="H256" s="345"/>
      <c r="I256" s="346"/>
      <c r="J256" s="347" t="str">
        <f>IFERROR(IF(I256="","",VLOOKUP(I256,国・地域!A:C,2,FALSE)),"正しい番号を入力してください")</f>
        <v/>
      </c>
      <c r="K256" s="348" t="str">
        <f>IFERROR(IF(I256="","",VLOOKUP(I256,国・地域!A:C,3,FALSE)),"正しい番号を入力してください")</f>
        <v/>
      </c>
      <c r="L256" s="325"/>
      <c r="M256" s="349"/>
      <c r="N256" s="350"/>
      <c r="O256" s="350"/>
      <c r="P256" s="350"/>
      <c r="Q256" s="350"/>
      <c r="R256" s="350"/>
      <c r="S256" s="350"/>
      <c r="T256" s="350"/>
      <c r="U256" s="351"/>
      <c r="V256" s="352"/>
      <c r="W256" s="1061"/>
      <c r="X256" s="1062"/>
      <c r="Y256" s="1070"/>
      <c r="Z256" s="1071"/>
      <c r="AA256" s="1072"/>
      <c r="AB256" s="1073"/>
      <c r="AC256" s="1072"/>
      <c r="AD256" s="1071"/>
      <c r="AE256" s="1074"/>
      <c r="AF256" s="1073"/>
      <c r="AG256" s="1072"/>
      <c r="AH256" s="1071"/>
      <c r="AI256" s="1074"/>
      <c r="AJ256" s="1073"/>
      <c r="AK256" s="1072"/>
      <c r="AL256" s="1071"/>
      <c r="AM256" s="342"/>
      <c r="AN256" s="344"/>
      <c r="AO256" s="325"/>
      <c r="AP256" s="342"/>
      <c r="AQ256" s="344"/>
      <c r="AR256" s="353"/>
      <c r="AS256" s="354"/>
      <c r="AT256" s="342"/>
      <c r="AU256" s="344"/>
      <c r="AV256" s="353"/>
      <c r="AW256" s="355"/>
      <c r="AX256" s="94" t="str">
        <f t="shared" si="99"/>
        <v/>
      </c>
      <c r="AY256" s="94" t="str">
        <f t="shared" si="78"/>
        <v/>
      </c>
      <c r="AZ256" s="433"/>
      <c r="BA256" s="414">
        <f t="shared" si="79"/>
        <v>0</v>
      </c>
      <c r="BB256" s="414">
        <f t="shared" si="80"/>
        <v>0</v>
      </c>
      <c r="BC256" s="414">
        <f t="shared" si="81"/>
        <v>0</v>
      </c>
      <c r="BD256" s="414">
        <f t="shared" si="82"/>
        <v>0</v>
      </c>
      <c r="BE256" s="414">
        <f t="shared" si="83"/>
        <v>0</v>
      </c>
      <c r="BF256" s="414">
        <f t="shared" si="84"/>
        <v>0</v>
      </c>
      <c r="BG256" s="414">
        <f t="shared" si="85"/>
        <v>0</v>
      </c>
      <c r="BH256" s="414">
        <f t="shared" si="86"/>
        <v>0</v>
      </c>
      <c r="BI256" s="414">
        <f t="shared" si="87"/>
        <v>0</v>
      </c>
      <c r="BJ256" s="414">
        <f t="shared" si="88"/>
        <v>0</v>
      </c>
      <c r="BK256" s="414">
        <f t="shared" si="89"/>
        <v>0</v>
      </c>
      <c r="BL256" s="414">
        <f t="shared" si="90"/>
        <v>0</v>
      </c>
      <c r="BM256" s="414">
        <f t="shared" si="91"/>
        <v>0</v>
      </c>
      <c r="BN256" s="414"/>
      <c r="BO256" s="414">
        <f t="shared" si="92"/>
        <v>0</v>
      </c>
      <c r="BP256" s="414">
        <f t="shared" si="93"/>
        <v>0</v>
      </c>
      <c r="BQ256" s="414">
        <f t="shared" si="94"/>
        <v>0</v>
      </c>
      <c r="BR256" s="414">
        <f t="shared" si="95"/>
        <v>0</v>
      </c>
      <c r="BS256" s="414">
        <f t="shared" si="96"/>
        <v>0</v>
      </c>
      <c r="BT256" s="414">
        <f t="shared" si="97"/>
        <v>0</v>
      </c>
      <c r="BU256" s="414">
        <f t="shared" si="98"/>
        <v>0</v>
      </c>
      <c r="BV256" s="721"/>
      <c r="BW256" s="72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32"/>
      <c r="CL256" s="432"/>
      <c r="CM256" s="432"/>
      <c r="CN256" s="432"/>
      <c r="CO256" s="432"/>
      <c r="CP256" s="432"/>
      <c r="CQ256" s="320"/>
      <c r="CR256" s="320"/>
    </row>
    <row r="257" spans="1:96" s="37" customFormat="1" ht="37.5" customHeight="1" x14ac:dyDescent="0.2">
      <c r="A257" s="533" t="str">
        <f>IF(B257&lt;&gt;"",設定!$C$4,"")</f>
        <v/>
      </c>
      <c r="B257" s="214" t="str">
        <f t="shared" si="76"/>
        <v/>
      </c>
      <c r="C257" s="373">
        <f t="shared" si="77"/>
        <v>245</v>
      </c>
      <c r="D257" s="342"/>
      <c r="E257" s="342"/>
      <c r="F257" s="343"/>
      <c r="G257" s="344"/>
      <c r="H257" s="345"/>
      <c r="I257" s="346"/>
      <c r="J257" s="347" t="str">
        <f>IFERROR(IF(I257="","",VLOOKUP(I257,国・地域!A:C,2,FALSE)),"正しい番号を入力してください")</f>
        <v/>
      </c>
      <c r="K257" s="348" t="str">
        <f>IFERROR(IF(I257="","",VLOOKUP(I257,国・地域!A:C,3,FALSE)),"正しい番号を入力してください")</f>
        <v/>
      </c>
      <c r="L257" s="325"/>
      <c r="M257" s="349"/>
      <c r="N257" s="350"/>
      <c r="O257" s="350"/>
      <c r="P257" s="350"/>
      <c r="Q257" s="350"/>
      <c r="R257" s="350"/>
      <c r="S257" s="350"/>
      <c r="T257" s="350"/>
      <c r="U257" s="351"/>
      <c r="V257" s="352"/>
      <c r="W257" s="1061"/>
      <c r="X257" s="1062"/>
      <c r="Y257" s="1070"/>
      <c r="Z257" s="1071"/>
      <c r="AA257" s="1072"/>
      <c r="AB257" s="1073"/>
      <c r="AC257" s="1072"/>
      <c r="AD257" s="1071"/>
      <c r="AE257" s="1074"/>
      <c r="AF257" s="1073"/>
      <c r="AG257" s="1072"/>
      <c r="AH257" s="1071"/>
      <c r="AI257" s="1074"/>
      <c r="AJ257" s="1073"/>
      <c r="AK257" s="1072"/>
      <c r="AL257" s="1071"/>
      <c r="AM257" s="342"/>
      <c r="AN257" s="344"/>
      <c r="AO257" s="325"/>
      <c r="AP257" s="342"/>
      <c r="AQ257" s="344"/>
      <c r="AR257" s="353"/>
      <c r="AS257" s="354"/>
      <c r="AT257" s="342"/>
      <c r="AU257" s="344"/>
      <c r="AV257" s="353"/>
      <c r="AW257" s="355"/>
      <c r="AX257" s="94" t="str">
        <f t="shared" si="99"/>
        <v/>
      </c>
      <c r="AY257" s="94" t="str">
        <f t="shared" si="78"/>
        <v/>
      </c>
      <c r="AZ257" s="433"/>
      <c r="BA257" s="414">
        <f t="shared" si="79"/>
        <v>0</v>
      </c>
      <c r="BB257" s="414">
        <f t="shared" si="80"/>
        <v>0</v>
      </c>
      <c r="BC257" s="414">
        <f t="shared" si="81"/>
        <v>0</v>
      </c>
      <c r="BD257" s="414">
        <f t="shared" si="82"/>
        <v>0</v>
      </c>
      <c r="BE257" s="414">
        <f t="shared" si="83"/>
        <v>0</v>
      </c>
      <c r="BF257" s="414">
        <f t="shared" si="84"/>
        <v>0</v>
      </c>
      <c r="BG257" s="414">
        <f t="shared" si="85"/>
        <v>0</v>
      </c>
      <c r="BH257" s="414">
        <f t="shared" si="86"/>
        <v>0</v>
      </c>
      <c r="BI257" s="414">
        <f t="shared" si="87"/>
        <v>0</v>
      </c>
      <c r="BJ257" s="414">
        <f t="shared" si="88"/>
        <v>0</v>
      </c>
      <c r="BK257" s="414">
        <f t="shared" si="89"/>
        <v>0</v>
      </c>
      <c r="BL257" s="414">
        <f t="shared" si="90"/>
        <v>0</v>
      </c>
      <c r="BM257" s="414">
        <f t="shared" si="91"/>
        <v>0</v>
      </c>
      <c r="BN257" s="414"/>
      <c r="BO257" s="414">
        <f t="shared" si="92"/>
        <v>0</v>
      </c>
      <c r="BP257" s="414">
        <f t="shared" si="93"/>
        <v>0</v>
      </c>
      <c r="BQ257" s="414">
        <f t="shared" si="94"/>
        <v>0</v>
      </c>
      <c r="BR257" s="414">
        <f t="shared" si="95"/>
        <v>0</v>
      </c>
      <c r="BS257" s="414">
        <f t="shared" si="96"/>
        <v>0</v>
      </c>
      <c r="BT257" s="414">
        <f t="shared" si="97"/>
        <v>0</v>
      </c>
      <c r="BU257" s="414">
        <f t="shared" si="98"/>
        <v>0</v>
      </c>
      <c r="BV257" s="721"/>
      <c r="BW257" s="72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32"/>
      <c r="CL257" s="432"/>
      <c r="CM257" s="432"/>
      <c r="CN257" s="432"/>
      <c r="CO257" s="432"/>
      <c r="CP257" s="432"/>
      <c r="CQ257" s="320"/>
      <c r="CR257" s="320"/>
    </row>
    <row r="258" spans="1:96" s="37" customFormat="1" ht="37.5" customHeight="1" x14ac:dyDescent="0.2">
      <c r="A258" s="574" t="str">
        <f>IF(B258&lt;&gt;"",設定!$C$4,"")</f>
        <v/>
      </c>
      <c r="B258" s="215" t="str">
        <f t="shared" si="76"/>
        <v/>
      </c>
      <c r="C258" s="374">
        <f t="shared" si="77"/>
        <v>246</v>
      </c>
      <c r="D258" s="356"/>
      <c r="E258" s="356"/>
      <c r="F258" s="357"/>
      <c r="G258" s="358"/>
      <c r="H258" s="359"/>
      <c r="I258" s="360"/>
      <c r="J258" s="361" t="str">
        <f>IFERROR(IF(I258="","",VLOOKUP(I258,国・地域!A:C,2,FALSE)),"正しい番号を入力してください")</f>
        <v/>
      </c>
      <c r="K258" s="362" t="str">
        <f>IFERROR(IF(I258="","",VLOOKUP(I258,国・地域!A:C,3,FALSE)),"正しい番号を入力してください")</f>
        <v/>
      </c>
      <c r="L258" s="326"/>
      <c r="M258" s="363"/>
      <c r="N258" s="364"/>
      <c r="O258" s="364"/>
      <c r="P258" s="364"/>
      <c r="Q258" s="364"/>
      <c r="R258" s="364"/>
      <c r="S258" s="364"/>
      <c r="T258" s="364"/>
      <c r="U258" s="365"/>
      <c r="V258" s="366"/>
      <c r="W258" s="1063"/>
      <c r="X258" s="1064"/>
      <c r="Y258" s="1075"/>
      <c r="Z258" s="1076"/>
      <c r="AA258" s="1077"/>
      <c r="AB258" s="1078"/>
      <c r="AC258" s="1077"/>
      <c r="AD258" s="1076"/>
      <c r="AE258" s="1079"/>
      <c r="AF258" s="1078"/>
      <c r="AG258" s="1077"/>
      <c r="AH258" s="1076"/>
      <c r="AI258" s="1079"/>
      <c r="AJ258" s="1078"/>
      <c r="AK258" s="1077"/>
      <c r="AL258" s="1076"/>
      <c r="AM258" s="356"/>
      <c r="AN258" s="358"/>
      <c r="AO258" s="326"/>
      <c r="AP258" s="356"/>
      <c r="AQ258" s="358"/>
      <c r="AR258" s="367"/>
      <c r="AS258" s="368"/>
      <c r="AT258" s="356"/>
      <c r="AU258" s="358"/>
      <c r="AV258" s="367"/>
      <c r="AW258" s="369"/>
      <c r="AX258" s="94" t="str">
        <f t="shared" si="99"/>
        <v/>
      </c>
      <c r="AY258" s="94" t="str">
        <f t="shared" si="78"/>
        <v/>
      </c>
      <c r="AZ258" s="433"/>
      <c r="BA258" s="414">
        <f t="shared" si="79"/>
        <v>0</v>
      </c>
      <c r="BB258" s="414">
        <f t="shared" si="80"/>
        <v>0</v>
      </c>
      <c r="BC258" s="414">
        <f t="shared" si="81"/>
        <v>0</v>
      </c>
      <c r="BD258" s="414">
        <f t="shared" si="82"/>
        <v>0</v>
      </c>
      <c r="BE258" s="414">
        <f t="shared" si="83"/>
        <v>0</v>
      </c>
      <c r="BF258" s="414">
        <f t="shared" si="84"/>
        <v>0</v>
      </c>
      <c r="BG258" s="414">
        <f t="shared" si="85"/>
        <v>0</v>
      </c>
      <c r="BH258" s="414">
        <f t="shared" si="86"/>
        <v>0</v>
      </c>
      <c r="BI258" s="414">
        <f t="shared" si="87"/>
        <v>0</v>
      </c>
      <c r="BJ258" s="414">
        <f t="shared" si="88"/>
        <v>0</v>
      </c>
      <c r="BK258" s="414">
        <f t="shared" si="89"/>
        <v>0</v>
      </c>
      <c r="BL258" s="414">
        <f t="shared" si="90"/>
        <v>0</v>
      </c>
      <c r="BM258" s="414">
        <f t="shared" si="91"/>
        <v>0</v>
      </c>
      <c r="BN258" s="414"/>
      <c r="BO258" s="414">
        <f t="shared" si="92"/>
        <v>0</v>
      </c>
      <c r="BP258" s="414">
        <f t="shared" si="93"/>
        <v>0</v>
      </c>
      <c r="BQ258" s="414">
        <f t="shared" si="94"/>
        <v>0</v>
      </c>
      <c r="BR258" s="414">
        <f t="shared" si="95"/>
        <v>0</v>
      </c>
      <c r="BS258" s="414">
        <f t="shared" si="96"/>
        <v>0</v>
      </c>
      <c r="BT258" s="414">
        <f t="shared" si="97"/>
        <v>0</v>
      </c>
      <c r="BU258" s="414">
        <f t="shared" si="98"/>
        <v>0</v>
      </c>
      <c r="BV258" s="721"/>
      <c r="BW258" s="72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32"/>
      <c r="CL258" s="432"/>
      <c r="CM258" s="432"/>
      <c r="CN258" s="432"/>
      <c r="CO258" s="432"/>
      <c r="CP258" s="432"/>
      <c r="CQ258" s="320"/>
      <c r="CR258" s="320"/>
    </row>
    <row r="259" spans="1:96" s="37" customFormat="1" ht="37.5" customHeight="1" x14ac:dyDescent="0.2">
      <c r="A259" s="575" t="str">
        <f>IF(B259&lt;&gt;"",設定!$C$4,"")</f>
        <v/>
      </c>
      <c r="B259" s="567" t="str">
        <f t="shared" si="76"/>
        <v/>
      </c>
      <c r="C259" s="322">
        <f t="shared" si="77"/>
        <v>247</v>
      </c>
      <c r="D259" s="328"/>
      <c r="E259" s="328"/>
      <c r="F259" s="329"/>
      <c r="G259" s="330"/>
      <c r="H259" s="331"/>
      <c r="I259" s="332"/>
      <c r="J259" s="333" t="str">
        <f>IFERROR(IF(I259="","",VLOOKUP(I259,国・地域!A:C,2,FALSE)),"正しい番号を入力してください")</f>
        <v/>
      </c>
      <c r="K259" s="334" t="str">
        <f>IFERROR(IF(I259="","",VLOOKUP(I259,国・地域!A:C,3,FALSE)),"正しい番号を入力してください")</f>
        <v/>
      </c>
      <c r="L259" s="327"/>
      <c r="M259" s="335"/>
      <c r="N259" s="336"/>
      <c r="O259" s="336"/>
      <c r="P259" s="336"/>
      <c r="Q259" s="336"/>
      <c r="R259" s="336"/>
      <c r="S259" s="336"/>
      <c r="T259" s="336"/>
      <c r="U259" s="337"/>
      <c r="V259" s="338"/>
      <c r="W259" s="1059"/>
      <c r="X259" s="1060"/>
      <c r="Y259" s="1065"/>
      <c r="Z259" s="1066"/>
      <c r="AA259" s="1067"/>
      <c r="AB259" s="1068"/>
      <c r="AC259" s="1067"/>
      <c r="AD259" s="1066"/>
      <c r="AE259" s="1069"/>
      <c r="AF259" s="1068"/>
      <c r="AG259" s="1067"/>
      <c r="AH259" s="1066"/>
      <c r="AI259" s="1069"/>
      <c r="AJ259" s="1068"/>
      <c r="AK259" s="1067"/>
      <c r="AL259" s="1066"/>
      <c r="AM259" s="328"/>
      <c r="AN259" s="330"/>
      <c r="AO259" s="327"/>
      <c r="AP259" s="328"/>
      <c r="AQ259" s="330"/>
      <c r="AR259" s="339"/>
      <c r="AS259" s="340"/>
      <c r="AT259" s="328"/>
      <c r="AU259" s="330"/>
      <c r="AV259" s="339"/>
      <c r="AW259" s="341"/>
      <c r="AX259" s="94" t="str">
        <f t="shared" si="99"/>
        <v/>
      </c>
      <c r="AY259" s="94" t="str">
        <f t="shared" si="78"/>
        <v/>
      </c>
      <c r="AZ259" s="433"/>
      <c r="BA259" s="414">
        <f t="shared" si="79"/>
        <v>0</v>
      </c>
      <c r="BB259" s="414">
        <f t="shared" si="80"/>
        <v>0</v>
      </c>
      <c r="BC259" s="414">
        <f t="shared" si="81"/>
        <v>0</v>
      </c>
      <c r="BD259" s="414">
        <f t="shared" si="82"/>
        <v>0</v>
      </c>
      <c r="BE259" s="414">
        <f t="shared" si="83"/>
        <v>0</v>
      </c>
      <c r="BF259" s="414">
        <f t="shared" si="84"/>
        <v>0</v>
      </c>
      <c r="BG259" s="414">
        <f t="shared" si="85"/>
        <v>0</v>
      </c>
      <c r="BH259" s="414">
        <f t="shared" si="86"/>
        <v>0</v>
      </c>
      <c r="BI259" s="414">
        <f t="shared" si="87"/>
        <v>0</v>
      </c>
      <c r="BJ259" s="414">
        <f t="shared" si="88"/>
        <v>0</v>
      </c>
      <c r="BK259" s="414">
        <f t="shared" si="89"/>
        <v>0</v>
      </c>
      <c r="BL259" s="414">
        <f t="shared" si="90"/>
        <v>0</v>
      </c>
      <c r="BM259" s="414">
        <f t="shared" si="91"/>
        <v>0</v>
      </c>
      <c r="BN259" s="414"/>
      <c r="BO259" s="414">
        <f t="shared" si="92"/>
        <v>0</v>
      </c>
      <c r="BP259" s="414">
        <f t="shared" si="93"/>
        <v>0</v>
      </c>
      <c r="BQ259" s="414">
        <f t="shared" si="94"/>
        <v>0</v>
      </c>
      <c r="BR259" s="414">
        <f t="shared" si="95"/>
        <v>0</v>
      </c>
      <c r="BS259" s="414">
        <f t="shared" si="96"/>
        <v>0</v>
      </c>
      <c r="BT259" s="414">
        <f t="shared" si="97"/>
        <v>0</v>
      </c>
      <c r="BU259" s="414">
        <f t="shared" si="98"/>
        <v>0</v>
      </c>
      <c r="BV259" s="721"/>
      <c r="BW259" s="72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32"/>
      <c r="CL259" s="432"/>
      <c r="CM259" s="432"/>
      <c r="CN259" s="432"/>
      <c r="CO259" s="432"/>
      <c r="CP259" s="432"/>
      <c r="CQ259" s="320"/>
      <c r="CR259" s="320"/>
    </row>
    <row r="260" spans="1:96" s="37" customFormat="1" ht="37.5" customHeight="1" x14ac:dyDescent="0.2">
      <c r="A260" s="533" t="str">
        <f>IF(B260&lt;&gt;"",設定!$C$4,"")</f>
        <v/>
      </c>
      <c r="B260" s="214" t="str">
        <f t="shared" si="76"/>
        <v/>
      </c>
      <c r="C260" s="373">
        <f t="shared" si="77"/>
        <v>248</v>
      </c>
      <c r="D260" s="342"/>
      <c r="E260" s="342"/>
      <c r="F260" s="343"/>
      <c r="G260" s="344"/>
      <c r="H260" s="345"/>
      <c r="I260" s="346"/>
      <c r="J260" s="347" t="str">
        <f>IFERROR(IF(I260="","",VLOOKUP(I260,国・地域!A:C,2,FALSE)),"正しい番号を入力してください")</f>
        <v/>
      </c>
      <c r="K260" s="348" t="str">
        <f>IFERROR(IF(I260="","",VLOOKUP(I260,国・地域!A:C,3,FALSE)),"正しい番号を入力してください")</f>
        <v/>
      </c>
      <c r="L260" s="325"/>
      <c r="M260" s="349"/>
      <c r="N260" s="350"/>
      <c r="O260" s="350"/>
      <c r="P260" s="350"/>
      <c r="Q260" s="350"/>
      <c r="R260" s="350"/>
      <c r="S260" s="350"/>
      <c r="T260" s="350"/>
      <c r="U260" s="351"/>
      <c r="V260" s="352"/>
      <c r="W260" s="1061"/>
      <c r="X260" s="1062"/>
      <c r="Y260" s="1070"/>
      <c r="Z260" s="1071"/>
      <c r="AA260" s="1072"/>
      <c r="AB260" s="1073"/>
      <c r="AC260" s="1072"/>
      <c r="AD260" s="1071"/>
      <c r="AE260" s="1074"/>
      <c r="AF260" s="1073"/>
      <c r="AG260" s="1072"/>
      <c r="AH260" s="1071"/>
      <c r="AI260" s="1074"/>
      <c r="AJ260" s="1073"/>
      <c r="AK260" s="1072"/>
      <c r="AL260" s="1071"/>
      <c r="AM260" s="342"/>
      <c r="AN260" s="344"/>
      <c r="AO260" s="325"/>
      <c r="AP260" s="342"/>
      <c r="AQ260" s="344"/>
      <c r="AR260" s="353"/>
      <c r="AS260" s="354"/>
      <c r="AT260" s="342"/>
      <c r="AU260" s="344"/>
      <c r="AV260" s="353"/>
      <c r="AW260" s="355"/>
      <c r="AX260" s="94" t="str">
        <f t="shared" si="99"/>
        <v/>
      </c>
      <c r="AY260" s="94" t="str">
        <f t="shared" si="78"/>
        <v/>
      </c>
      <c r="AZ260" s="433"/>
      <c r="BA260" s="414">
        <f t="shared" si="79"/>
        <v>0</v>
      </c>
      <c r="BB260" s="414">
        <f t="shared" si="80"/>
        <v>0</v>
      </c>
      <c r="BC260" s="414">
        <f t="shared" si="81"/>
        <v>0</v>
      </c>
      <c r="BD260" s="414">
        <f t="shared" si="82"/>
        <v>0</v>
      </c>
      <c r="BE260" s="414">
        <f t="shared" si="83"/>
        <v>0</v>
      </c>
      <c r="BF260" s="414">
        <f t="shared" si="84"/>
        <v>0</v>
      </c>
      <c r="BG260" s="414">
        <f t="shared" si="85"/>
        <v>0</v>
      </c>
      <c r="BH260" s="414">
        <f t="shared" si="86"/>
        <v>0</v>
      </c>
      <c r="BI260" s="414">
        <f t="shared" si="87"/>
        <v>0</v>
      </c>
      <c r="BJ260" s="414">
        <f t="shared" si="88"/>
        <v>0</v>
      </c>
      <c r="BK260" s="414">
        <f t="shared" si="89"/>
        <v>0</v>
      </c>
      <c r="BL260" s="414">
        <f t="shared" si="90"/>
        <v>0</v>
      </c>
      <c r="BM260" s="414">
        <f t="shared" si="91"/>
        <v>0</v>
      </c>
      <c r="BN260" s="414"/>
      <c r="BO260" s="414">
        <f t="shared" si="92"/>
        <v>0</v>
      </c>
      <c r="BP260" s="414">
        <f t="shared" si="93"/>
        <v>0</v>
      </c>
      <c r="BQ260" s="414">
        <f t="shared" si="94"/>
        <v>0</v>
      </c>
      <c r="BR260" s="414">
        <f t="shared" si="95"/>
        <v>0</v>
      </c>
      <c r="BS260" s="414">
        <f t="shared" si="96"/>
        <v>0</v>
      </c>
      <c r="BT260" s="414">
        <f t="shared" si="97"/>
        <v>0</v>
      </c>
      <c r="BU260" s="414">
        <f t="shared" si="98"/>
        <v>0</v>
      </c>
      <c r="BV260" s="721"/>
      <c r="BW260" s="72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32"/>
      <c r="CL260" s="432"/>
      <c r="CM260" s="432"/>
      <c r="CN260" s="432"/>
      <c r="CO260" s="432"/>
      <c r="CP260" s="432"/>
      <c r="CQ260" s="320"/>
      <c r="CR260" s="320"/>
    </row>
    <row r="261" spans="1:96" s="37" customFormat="1" ht="37.5" customHeight="1" x14ac:dyDescent="0.2">
      <c r="A261" s="533" t="str">
        <f>IF(B261&lt;&gt;"",設定!$C$4,"")</f>
        <v/>
      </c>
      <c r="B261" s="214" t="str">
        <f t="shared" si="76"/>
        <v/>
      </c>
      <c r="C261" s="373">
        <f t="shared" si="77"/>
        <v>249</v>
      </c>
      <c r="D261" s="342"/>
      <c r="E261" s="342"/>
      <c r="F261" s="343"/>
      <c r="G261" s="344"/>
      <c r="H261" s="345"/>
      <c r="I261" s="346"/>
      <c r="J261" s="347" t="str">
        <f>IFERROR(IF(I261="","",VLOOKUP(I261,国・地域!A:C,2,FALSE)),"正しい番号を入力してください")</f>
        <v/>
      </c>
      <c r="K261" s="348" t="str">
        <f>IFERROR(IF(I261="","",VLOOKUP(I261,国・地域!A:C,3,FALSE)),"正しい番号を入力してください")</f>
        <v/>
      </c>
      <c r="L261" s="325"/>
      <c r="M261" s="349"/>
      <c r="N261" s="350"/>
      <c r="O261" s="350"/>
      <c r="P261" s="350"/>
      <c r="Q261" s="350"/>
      <c r="R261" s="350"/>
      <c r="S261" s="350"/>
      <c r="T261" s="350"/>
      <c r="U261" s="351"/>
      <c r="V261" s="352"/>
      <c r="W261" s="1061"/>
      <c r="X261" s="1062"/>
      <c r="Y261" s="1070"/>
      <c r="Z261" s="1071"/>
      <c r="AA261" s="1072"/>
      <c r="AB261" s="1073"/>
      <c r="AC261" s="1072"/>
      <c r="AD261" s="1071"/>
      <c r="AE261" s="1074"/>
      <c r="AF261" s="1073"/>
      <c r="AG261" s="1072"/>
      <c r="AH261" s="1071"/>
      <c r="AI261" s="1074"/>
      <c r="AJ261" s="1073"/>
      <c r="AK261" s="1072"/>
      <c r="AL261" s="1071"/>
      <c r="AM261" s="342"/>
      <c r="AN261" s="344"/>
      <c r="AO261" s="325"/>
      <c r="AP261" s="342"/>
      <c r="AQ261" s="344"/>
      <c r="AR261" s="353"/>
      <c r="AS261" s="354"/>
      <c r="AT261" s="342"/>
      <c r="AU261" s="344"/>
      <c r="AV261" s="353"/>
      <c r="AW261" s="355"/>
      <c r="AX261" s="94" t="str">
        <f t="shared" si="99"/>
        <v/>
      </c>
      <c r="AY261" s="94" t="str">
        <f t="shared" si="78"/>
        <v/>
      </c>
      <c r="AZ261" s="433"/>
      <c r="BA261" s="414">
        <f t="shared" si="79"/>
        <v>0</v>
      </c>
      <c r="BB261" s="414">
        <f t="shared" si="80"/>
        <v>0</v>
      </c>
      <c r="BC261" s="414">
        <f t="shared" si="81"/>
        <v>0</v>
      </c>
      <c r="BD261" s="414">
        <f t="shared" si="82"/>
        <v>0</v>
      </c>
      <c r="BE261" s="414">
        <f t="shared" si="83"/>
        <v>0</v>
      </c>
      <c r="BF261" s="414">
        <f t="shared" si="84"/>
        <v>0</v>
      </c>
      <c r="BG261" s="414">
        <f t="shared" si="85"/>
        <v>0</v>
      </c>
      <c r="BH261" s="414">
        <f t="shared" si="86"/>
        <v>0</v>
      </c>
      <c r="BI261" s="414">
        <f t="shared" si="87"/>
        <v>0</v>
      </c>
      <c r="BJ261" s="414">
        <f t="shared" si="88"/>
        <v>0</v>
      </c>
      <c r="BK261" s="414">
        <f t="shared" si="89"/>
        <v>0</v>
      </c>
      <c r="BL261" s="414">
        <f t="shared" si="90"/>
        <v>0</v>
      </c>
      <c r="BM261" s="414">
        <f t="shared" si="91"/>
        <v>0</v>
      </c>
      <c r="BN261" s="414"/>
      <c r="BO261" s="414">
        <f t="shared" si="92"/>
        <v>0</v>
      </c>
      <c r="BP261" s="414">
        <f t="shared" si="93"/>
        <v>0</v>
      </c>
      <c r="BQ261" s="414">
        <f t="shared" si="94"/>
        <v>0</v>
      </c>
      <c r="BR261" s="414">
        <f t="shared" si="95"/>
        <v>0</v>
      </c>
      <c r="BS261" s="414">
        <f t="shared" si="96"/>
        <v>0</v>
      </c>
      <c r="BT261" s="414">
        <f t="shared" si="97"/>
        <v>0</v>
      </c>
      <c r="BU261" s="414">
        <f t="shared" si="98"/>
        <v>0</v>
      </c>
      <c r="BV261" s="721"/>
      <c r="BW261" s="72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32"/>
      <c r="CL261" s="432"/>
      <c r="CM261" s="432"/>
      <c r="CN261" s="432"/>
      <c r="CO261" s="432"/>
      <c r="CP261" s="432"/>
      <c r="CQ261" s="320"/>
      <c r="CR261" s="320"/>
    </row>
    <row r="262" spans="1:96" s="37" customFormat="1" ht="37.5" customHeight="1" x14ac:dyDescent="0.2">
      <c r="A262" s="533" t="str">
        <f>IF(B262&lt;&gt;"",設定!$C$4,"")</f>
        <v/>
      </c>
      <c r="B262" s="214" t="str">
        <f t="shared" si="76"/>
        <v/>
      </c>
      <c r="C262" s="373">
        <f t="shared" si="77"/>
        <v>250</v>
      </c>
      <c r="D262" s="342"/>
      <c r="E262" s="342"/>
      <c r="F262" s="343"/>
      <c r="G262" s="344"/>
      <c r="H262" s="345"/>
      <c r="I262" s="346"/>
      <c r="J262" s="347" t="str">
        <f>IFERROR(IF(I262="","",VLOOKUP(I262,国・地域!A:C,2,FALSE)),"正しい番号を入力してください")</f>
        <v/>
      </c>
      <c r="K262" s="348" t="str">
        <f>IFERROR(IF(I262="","",VLOOKUP(I262,国・地域!A:C,3,FALSE)),"正しい番号を入力してください")</f>
        <v/>
      </c>
      <c r="L262" s="325"/>
      <c r="M262" s="349"/>
      <c r="N262" s="350"/>
      <c r="O262" s="350"/>
      <c r="P262" s="350"/>
      <c r="Q262" s="350"/>
      <c r="R262" s="350"/>
      <c r="S262" s="350"/>
      <c r="T262" s="350"/>
      <c r="U262" s="351"/>
      <c r="V262" s="352"/>
      <c r="W262" s="1061"/>
      <c r="X262" s="1062"/>
      <c r="Y262" s="1070"/>
      <c r="Z262" s="1071"/>
      <c r="AA262" s="1072"/>
      <c r="AB262" s="1073"/>
      <c r="AC262" s="1072"/>
      <c r="AD262" s="1071"/>
      <c r="AE262" s="1074"/>
      <c r="AF262" s="1073"/>
      <c r="AG262" s="1072"/>
      <c r="AH262" s="1071"/>
      <c r="AI262" s="1074"/>
      <c r="AJ262" s="1073"/>
      <c r="AK262" s="1072"/>
      <c r="AL262" s="1071"/>
      <c r="AM262" s="342"/>
      <c r="AN262" s="344"/>
      <c r="AO262" s="325"/>
      <c r="AP262" s="342"/>
      <c r="AQ262" s="344"/>
      <c r="AR262" s="353"/>
      <c r="AS262" s="354"/>
      <c r="AT262" s="342"/>
      <c r="AU262" s="344"/>
      <c r="AV262" s="353"/>
      <c r="AW262" s="355"/>
      <c r="AX262" s="94" t="str">
        <f t="shared" si="99"/>
        <v/>
      </c>
      <c r="AY262" s="94" t="str">
        <f t="shared" si="78"/>
        <v/>
      </c>
      <c r="AZ262" s="433"/>
      <c r="BA262" s="414">
        <f t="shared" si="79"/>
        <v>0</v>
      </c>
      <c r="BB262" s="414">
        <f t="shared" si="80"/>
        <v>0</v>
      </c>
      <c r="BC262" s="414">
        <f t="shared" si="81"/>
        <v>0</v>
      </c>
      <c r="BD262" s="414">
        <f t="shared" si="82"/>
        <v>0</v>
      </c>
      <c r="BE262" s="414">
        <f t="shared" si="83"/>
        <v>0</v>
      </c>
      <c r="BF262" s="414">
        <f t="shared" si="84"/>
        <v>0</v>
      </c>
      <c r="BG262" s="414">
        <f t="shared" si="85"/>
        <v>0</v>
      </c>
      <c r="BH262" s="414">
        <f t="shared" si="86"/>
        <v>0</v>
      </c>
      <c r="BI262" s="414">
        <f t="shared" si="87"/>
        <v>0</v>
      </c>
      <c r="BJ262" s="414">
        <f t="shared" si="88"/>
        <v>0</v>
      </c>
      <c r="BK262" s="414">
        <f t="shared" si="89"/>
        <v>0</v>
      </c>
      <c r="BL262" s="414">
        <f t="shared" si="90"/>
        <v>0</v>
      </c>
      <c r="BM262" s="414">
        <f t="shared" si="91"/>
        <v>0</v>
      </c>
      <c r="BN262" s="414"/>
      <c r="BO262" s="414">
        <f t="shared" si="92"/>
        <v>0</v>
      </c>
      <c r="BP262" s="414">
        <f t="shared" si="93"/>
        <v>0</v>
      </c>
      <c r="BQ262" s="414">
        <f t="shared" si="94"/>
        <v>0</v>
      </c>
      <c r="BR262" s="414">
        <f t="shared" si="95"/>
        <v>0</v>
      </c>
      <c r="BS262" s="414">
        <f t="shared" si="96"/>
        <v>0</v>
      </c>
      <c r="BT262" s="414">
        <f t="shared" si="97"/>
        <v>0</v>
      </c>
      <c r="BU262" s="414">
        <f t="shared" si="98"/>
        <v>0</v>
      </c>
      <c r="BV262" s="721"/>
      <c r="BW262" s="72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32"/>
      <c r="CL262" s="432"/>
      <c r="CM262" s="432"/>
      <c r="CN262" s="432"/>
      <c r="CO262" s="432"/>
      <c r="CP262" s="432"/>
      <c r="CQ262" s="320"/>
      <c r="CR262" s="320"/>
    </row>
    <row r="263" spans="1:96" s="37" customFormat="1" ht="37.5" customHeight="1" x14ac:dyDescent="0.2">
      <c r="A263" s="574" t="str">
        <f>IF(B263&lt;&gt;"",設定!$C$4,"")</f>
        <v/>
      </c>
      <c r="B263" s="215" t="str">
        <f t="shared" si="76"/>
        <v/>
      </c>
      <c r="C263" s="374">
        <f t="shared" si="77"/>
        <v>251</v>
      </c>
      <c r="D263" s="356"/>
      <c r="E263" s="356"/>
      <c r="F263" s="357"/>
      <c r="G263" s="358"/>
      <c r="H263" s="359"/>
      <c r="I263" s="360"/>
      <c r="J263" s="361" t="str">
        <f>IFERROR(IF(I263="","",VLOOKUP(I263,国・地域!A:C,2,FALSE)),"正しい番号を入力してください")</f>
        <v/>
      </c>
      <c r="K263" s="362" t="str">
        <f>IFERROR(IF(I263="","",VLOOKUP(I263,国・地域!A:C,3,FALSE)),"正しい番号を入力してください")</f>
        <v/>
      </c>
      <c r="L263" s="326"/>
      <c r="M263" s="363"/>
      <c r="N263" s="364"/>
      <c r="O263" s="364"/>
      <c r="P263" s="364"/>
      <c r="Q263" s="364"/>
      <c r="R263" s="364"/>
      <c r="S263" s="364"/>
      <c r="T263" s="364"/>
      <c r="U263" s="365"/>
      <c r="V263" s="366"/>
      <c r="W263" s="1063"/>
      <c r="X263" s="1064"/>
      <c r="Y263" s="1075"/>
      <c r="Z263" s="1076"/>
      <c r="AA263" s="1077"/>
      <c r="AB263" s="1078"/>
      <c r="AC263" s="1077"/>
      <c r="AD263" s="1076"/>
      <c r="AE263" s="1079"/>
      <c r="AF263" s="1078"/>
      <c r="AG263" s="1077"/>
      <c r="AH263" s="1076"/>
      <c r="AI263" s="1079"/>
      <c r="AJ263" s="1078"/>
      <c r="AK263" s="1077"/>
      <c r="AL263" s="1076"/>
      <c r="AM263" s="356"/>
      <c r="AN263" s="358"/>
      <c r="AO263" s="326"/>
      <c r="AP263" s="356"/>
      <c r="AQ263" s="358"/>
      <c r="AR263" s="367"/>
      <c r="AS263" s="368"/>
      <c r="AT263" s="356"/>
      <c r="AU263" s="358"/>
      <c r="AV263" s="367"/>
      <c r="AW263" s="369"/>
      <c r="AX263" s="94" t="str">
        <f t="shared" si="99"/>
        <v/>
      </c>
      <c r="AY263" s="94" t="str">
        <f t="shared" si="78"/>
        <v/>
      </c>
      <c r="AZ263" s="433"/>
      <c r="BA263" s="414">
        <f t="shared" si="79"/>
        <v>0</v>
      </c>
      <c r="BB263" s="414">
        <f t="shared" si="80"/>
        <v>0</v>
      </c>
      <c r="BC263" s="414">
        <f t="shared" si="81"/>
        <v>0</v>
      </c>
      <c r="BD263" s="414">
        <f t="shared" si="82"/>
        <v>0</v>
      </c>
      <c r="BE263" s="414">
        <f t="shared" si="83"/>
        <v>0</v>
      </c>
      <c r="BF263" s="414">
        <f t="shared" si="84"/>
        <v>0</v>
      </c>
      <c r="BG263" s="414">
        <f t="shared" si="85"/>
        <v>0</v>
      </c>
      <c r="BH263" s="414">
        <f t="shared" si="86"/>
        <v>0</v>
      </c>
      <c r="BI263" s="414">
        <f t="shared" si="87"/>
        <v>0</v>
      </c>
      <c r="BJ263" s="414">
        <f t="shared" si="88"/>
        <v>0</v>
      </c>
      <c r="BK263" s="414">
        <f t="shared" si="89"/>
        <v>0</v>
      </c>
      <c r="BL263" s="414">
        <f t="shared" si="90"/>
        <v>0</v>
      </c>
      <c r="BM263" s="414">
        <f t="shared" si="91"/>
        <v>0</v>
      </c>
      <c r="BN263" s="414"/>
      <c r="BO263" s="414">
        <f t="shared" si="92"/>
        <v>0</v>
      </c>
      <c r="BP263" s="414">
        <f t="shared" si="93"/>
        <v>0</v>
      </c>
      <c r="BQ263" s="414">
        <f t="shared" si="94"/>
        <v>0</v>
      </c>
      <c r="BR263" s="414">
        <f t="shared" si="95"/>
        <v>0</v>
      </c>
      <c r="BS263" s="414">
        <f t="shared" si="96"/>
        <v>0</v>
      </c>
      <c r="BT263" s="414">
        <f t="shared" si="97"/>
        <v>0</v>
      </c>
      <c r="BU263" s="414">
        <f t="shared" si="98"/>
        <v>0</v>
      </c>
      <c r="BV263" s="721"/>
      <c r="BW263" s="72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32"/>
      <c r="CL263" s="432"/>
      <c r="CM263" s="432"/>
      <c r="CN263" s="432"/>
      <c r="CO263" s="432"/>
      <c r="CP263" s="432"/>
      <c r="CQ263" s="320"/>
      <c r="CR263" s="320"/>
    </row>
    <row r="264" spans="1:96" s="37" customFormat="1" ht="37.5" customHeight="1" x14ac:dyDescent="0.2">
      <c r="A264" s="575" t="str">
        <f>IF(B264&lt;&gt;"",設定!$C$4,"")</f>
        <v/>
      </c>
      <c r="B264" s="567" t="str">
        <f t="shared" si="76"/>
        <v/>
      </c>
      <c r="C264" s="322">
        <f t="shared" si="77"/>
        <v>252</v>
      </c>
      <c r="D264" s="328"/>
      <c r="E264" s="328"/>
      <c r="F264" s="329"/>
      <c r="G264" s="330"/>
      <c r="H264" s="331"/>
      <c r="I264" s="332"/>
      <c r="J264" s="333" t="str">
        <f>IFERROR(IF(I264="","",VLOOKUP(I264,国・地域!A:C,2,FALSE)),"正しい番号を入力してください")</f>
        <v/>
      </c>
      <c r="K264" s="334" t="str">
        <f>IFERROR(IF(I264="","",VLOOKUP(I264,国・地域!A:C,3,FALSE)),"正しい番号を入力してください")</f>
        <v/>
      </c>
      <c r="L264" s="327"/>
      <c r="M264" s="335"/>
      <c r="N264" s="336"/>
      <c r="O264" s="336"/>
      <c r="P264" s="336"/>
      <c r="Q264" s="336"/>
      <c r="R264" s="336"/>
      <c r="S264" s="336"/>
      <c r="T264" s="336"/>
      <c r="U264" s="337"/>
      <c r="V264" s="338"/>
      <c r="W264" s="1059"/>
      <c r="X264" s="1060"/>
      <c r="Y264" s="1065"/>
      <c r="Z264" s="1066"/>
      <c r="AA264" s="1067"/>
      <c r="AB264" s="1068"/>
      <c r="AC264" s="1067"/>
      <c r="AD264" s="1066"/>
      <c r="AE264" s="1069"/>
      <c r="AF264" s="1068"/>
      <c r="AG264" s="1067"/>
      <c r="AH264" s="1066"/>
      <c r="AI264" s="1069"/>
      <c r="AJ264" s="1068"/>
      <c r="AK264" s="1067"/>
      <c r="AL264" s="1066"/>
      <c r="AM264" s="328"/>
      <c r="AN264" s="330"/>
      <c r="AO264" s="327"/>
      <c r="AP264" s="328"/>
      <c r="AQ264" s="330"/>
      <c r="AR264" s="339"/>
      <c r="AS264" s="340"/>
      <c r="AT264" s="328"/>
      <c r="AU264" s="330"/>
      <c r="AV264" s="339"/>
      <c r="AW264" s="341"/>
      <c r="AX264" s="94" t="str">
        <f t="shared" si="99"/>
        <v/>
      </c>
      <c r="AY264" s="94" t="str">
        <f t="shared" si="78"/>
        <v/>
      </c>
      <c r="AZ264" s="433"/>
      <c r="BA264" s="414">
        <f t="shared" si="79"/>
        <v>0</v>
      </c>
      <c r="BB264" s="414">
        <f t="shared" si="80"/>
        <v>0</v>
      </c>
      <c r="BC264" s="414">
        <f t="shared" si="81"/>
        <v>0</v>
      </c>
      <c r="BD264" s="414">
        <f t="shared" si="82"/>
        <v>0</v>
      </c>
      <c r="BE264" s="414">
        <f t="shared" si="83"/>
        <v>0</v>
      </c>
      <c r="BF264" s="414">
        <f t="shared" si="84"/>
        <v>0</v>
      </c>
      <c r="BG264" s="414">
        <f t="shared" si="85"/>
        <v>0</v>
      </c>
      <c r="BH264" s="414">
        <f t="shared" si="86"/>
        <v>0</v>
      </c>
      <c r="BI264" s="414">
        <f t="shared" si="87"/>
        <v>0</v>
      </c>
      <c r="BJ264" s="414">
        <f t="shared" si="88"/>
        <v>0</v>
      </c>
      <c r="BK264" s="414">
        <f t="shared" si="89"/>
        <v>0</v>
      </c>
      <c r="BL264" s="414">
        <f t="shared" si="90"/>
        <v>0</v>
      </c>
      <c r="BM264" s="414">
        <f t="shared" si="91"/>
        <v>0</v>
      </c>
      <c r="BN264" s="414"/>
      <c r="BO264" s="414">
        <f t="shared" si="92"/>
        <v>0</v>
      </c>
      <c r="BP264" s="414">
        <f t="shared" si="93"/>
        <v>0</v>
      </c>
      <c r="BQ264" s="414">
        <f t="shared" si="94"/>
        <v>0</v>
      </c>
      <c r="BR264" s="414">
        <f t="shared" si="95"/>
        <v>0</v>
      </c>
      <c r="BS264" s="414">
        <f t="shared" si="96"/>
        <v>0</v>
      </c>
      <c r="BT264" s="414">
        <f t="shared" si="97"/>
        <v>0</v>
      </c>
      <c r="BU264" s="414">
        <f t="shared" si="98"/>
        <v>0</v>
      </c>
      <c r="BV264" s="721"/>
      <c r="BW264" s="72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32"/>
      <c r="CL264" s="432"/>
      <c r="CM264" s="432"/>
      <c r="CN264" s="432"/>
      <c r="CO264" s="432"/>
      <c r="CP264" s="432"/>
      <c r="CQ264" s="320"/>
      <c r="CR264" s="320"/>
    </row>
    <row r="265" spans="1:96" s="37" customFormat="1" ht="37.5" customHeight="1" x14ac:dyDescent="0.2">
      <c r="A265" s="533" t="str">
        <f>IF(B265&lt;&gt;"",設定!$C$4,"")</f>
        <v/>
      </c>
      <c r="B265" s="214" t="str">
        <f t="shared" si="76"/>
        <v/>
      </c>
      <c r="C265" s="373">
        <f t="shared" si="77"/>
        <v>253</v>
      </c>
      <c r="D265" s="342"/>
      <c r="E265" s="342"/>
      <c r="F265" s="343"/>
      <c r="G265" s="344"/>
      <c r="H265" s="345"/>
      <c r="I265" s="346"/>
      <c r="J265" s="347" t="str">
        <f>IFERROR(IF(I265="","",VLOOKUP(I265,国・地域!A:C,2,FALSE)),"正しい番号を入力してください")</f>
        <v/>
      </c>
      <c r="K265" s="348" t="str">
        <f>IFERROR(IF(I265="","",VLOOKUP(I265,国・地域!A:C,3,FALSE)),"正しい番号を入力してください")</f>
        <v/>
      </c>
      <c r="L265" s="325"/>
      <c r="M265" s="349"/>
      <c r="N265" s="350"/>
      <c r="O265" s="350"/>
      <c r="P265" s="350"/>
      <c r="Q265" s="350"/>
      <c r="R265" s="350"/>
      <c r="S265" s="350"/>
      <c r="T265" s="350"/>
      <c r="U265" s="351"/>
      <c r="V265" s="352"/>
      <c r="W265" s="1061"/>
      <c r="X265" s="1062"/>
      <c r="Y265" s="1070"/>
      <c r="Z265" s="1071"/>
      <c r="AA265" s="1072"/>
      <c r="AB265" s="1073"/>
      <c r="AC265" s="1072"/>
      <c r="AD265" s="1071"/>
      <c r="AE265" s="1074"/>
      <c r="AF265" s="1073"/>
      <c r="AG265" s="1072"/>
      <c r="AH265" s="1071"/>
      <c r="AI265" s="1074"/>
      <c r="AJ265" s="1073"/>
      <c r="AK265" s="1072"/>
      <c r="AL265" s="1071"/>
      <c r="AM265" s="342"/>
      <c r="AN265" s="344"/>
      <c r="AO265" s="325"/>
      <c r="AP265" s="342"/>
      <c r="AQ265" s="344"/>
      <c r="AR265" s="353"/>
      <c r="AS265" s="354"/>
      <c r="AT265" s="342"/>
      <c r="AU265" s="344"/>
      <c r="AV265" s="353"/>
      <c r="AW265" s="355"/>
      <c r="AX265" s="94" t="str">
        <f t="shared" si="99"/>
        <v/>
      </c>
      <c r="AY265" s="94" t="str">
        <f t="shared" si="78"/>
        <v/>
      </c>
      <c r="AZ265" s="433"/>
      <c r="BA265" s="414">
        <f t="shared" si="79"/>
        <v>0</v>
      </c>
      <c r="BB265" s="414">
        <f t="shared" si="80"/>
        <v>0</v>
      </c>
      <c r="BC265" s="414">
        <f t="shared" si="81"/>
        <v>0</v>
      </c>
      <c r="BD265" s="414">
        <f t="shared" si="82"/>
        <v>0</v>
      </c>
      <c r="BE265" s="414">
        <f t="shared" si="83"/>
        <v>0</v>
      </c>
      <c r="BF265" s="414">
        <f t="shared" si="84"/>
        <v>0</v>
      </c>
      <c r="BG265" s="414">
        <f t="shared" si="85"/>
        <v>0</v>
      </c>
      <c r="BH265" s="414">
        <f t="shared" si="86"/>
        <v>0</v>
      </c>
      <c r="BI265" s="414">
        <f t="shared" si="87"/>
        <v>0</v>
      </c>
      <c r="BJ265" s="414">
        <f t="shared" si="88"/>
        <v>0</v>
      </c>
      <c r="BK265" s="414">
        <f t="shared" si="89"/>
        <v>0</v>
      </c>
      <c r="BL265" s="414">
        <f t="shared" si="90"/>
        <v>0</v>
      </c>
      <c r="BM265" s="414">
        <f t="shared" si="91"/>
        <v>0</v>
      </c>
      <c r="BN265" s="414"/>
      <c r="BO265" s="414">
        <f t="shared" si="92"/>
        <v>0</v>
      </c>
      <c r="BP265" s="414">
        <f t="shared" si="93"/>
        <v>0</v>
      </c>
      <c r="BQ265" s="414">
        <f t="shared" si="94"/>
        <v>0</v>
      </c>
      <c r="BR265" s="414">
        <f t="shared" si="95"/>
        <v>0</v>
      </c>
      <c r="BS265" s="414">
        <f t="shared" si="96"/>
        <v>0</v>
      </c>
      <c r="BT265" s="414">
        <f t="shared" si="97"/>
        <v>0</v>
      </c>
      <c r="BU265" s="414">
        <f t="shared" si="98"/>
        <v>0</v>
      </c>
      <c r="BV265" s="721"/>
      <c r="BW265" s="72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32"/>
      <c r="CL265" s="432"/>
      <c r="CM265" s="432"/>
      <c r="CN265" s="432"/>
      <c r="CO265" s="432"/>
      <c r="CP265" s="432"/>
      <c r="CQ265" s="320"/>
      <c r="CR265" s="320"/>
    </row>
    <row r="266" spans="1:96" s="37" customFormat="1" ht="37.5" customHeight="1" x14ac:dyDescent="0.2">
      <c r="A266" s="533" t="str">
        <f>IF(B266&lt;&gt;"",設定!$C$4,"")</f>
        <v/>
      </c>
      <c r="B266" s="214" t="str">
        <f t="shared" si="76"/>
        <v/>
      </c>
      <c r="C266" s="373">
        <f t="shared" si="77"/>
        <v>254</v>
      </c>
      <c r="D266" s="342"/>
      <c r="E266" s="342"/>
      <c r="F266" s="343"/>
      <c r="G266" s="344"/>
      <c r="H266" s="345"/>
      <c r="I266" s="346"/>
      <c r="J266" s="347" t="str">
        <f>IFERROR(IF(I266="","",VLOOKUP(I266,国・地域!A:C,2,FALSE)),"正しい番号を入力してください")</f>
        <v/>
      </c>
      <c r="K266" s="348" t="str">
        <f>IFERROR(IF(I266="","",VLOOKUP(I266,国・地域!A:C,3,FALSE)),"正しい番号を入力してください")</f>
        <v/>
      </c>
      <c r="L266" s="325"/>
      <c r="M266" s="349"/>
      <c r="N266" s="350"/>
      <c r="O266" s="350"/>
      <c r="P266" s="350"/>
      <c r="Q266" s="350"/>
      <c r="R266" s="350"/>
      <c r="S266" s="350"/>
      <c r="T266" s="350"/>
      <c r="U266" s="351"/>
      <c r="V266" s="352"/>
      <c r="W266" s="1061"/>
      <c r="X266" s="1062"/>
      <c r="Y266" s="1070"/>
      <c r="Z266" s="1071"/>
      <c r="AA266" s="1072"/>
      <c r="AB266" s="1073"/>
      <c r="AC266" s="1072"/>
      <c r="AD266" s="1071"/>
      <c r="AE266" s="1074"/>
      <c r="AF266" s="1073"/>
      <c r="AG266" s="1072"/>
      <c r="AH266" s="1071"/>
      <c r="AI266" s="1074"/>
      <c r="AJ266" s="1073"/>
      <c r="AK266" s="1072"/>
      <c r="AL266" s="1071"/>
      <c r="AM266" s="342"/>
      <c r="AN266" s="344"/>
      <c r="AO266" s="325"/>
      <c r="AP266" s="342"/>
      <c r="AQ266" s="344"/>
      <c r="AR266" s="353"/>
      <c r="AS266" s="354"/>
      <c r="AT266" s="342"/>
      <c r="AU266" s="344"/>
      <c r="AV266" s="353"/>
      <c r="AW266" s="355"/>
      <c r="AX266" s="94" t="str">
        <f t="shared" si="99"/>
        <v/>
      </c>
      <c r="AY266" s="94" t="str">
        <f t="shared" si="78"/>
        <v/>
      </c>
      <c r="AZ266" s="433"/>
      <c r="BA266" s="414">
        <f t="shared" si="79"/>
        <v>0</v>
      </c>
      <c r="BB266" s="414">
        <f t="shared" si="80"/>
        <v>0</v>
      </c>
      <c r="BC266" s="414">
        <f t="shared" si="81"/>
        <v>0</v>
      </c>
      <c r="BD266" s="414">
        <f t="shared" si="82"/>
        <v>0</v>
      </c>
      <c r="BE266" s="414">
        <f t="shared" si="83"/>
        <v>0</v>
      </c>
      <c r="BF266" s="414">
        <f t="shared" si="84"/>
        <v>0</v>
      </c>
      <c r="BG266" s="414">
        <f t="shared" si="85"/>
        <v>0</v>
      </c>
      <c r="BH266" s="414">
        <f t="shared" si="86"/>
        <v>0</v>
      </c>
      <c r="BI266" s="414">
        <f t="shared" si="87"/>
        <v>0</v>
      </c>
      <c r="BJ266" s="414">
        <f t="shared" si="88"/>
        <v>0</v>
      </c>
      <c r="BK266" s="414">
        <f t="shared" si="89"/>
        <v>0</v>
      </c>
      <c r="BL266" s="414">
        <f t="shared" si="90"/>
        <v>0</v>
      </c>
      <c r="BM266" s="414">
        <f t="shared" si="91"/>
        <v>0</v>
      </c>
      <c r="BN266" s="414"/>
      <c r="BO266" s="414">
        <f t="shared" si="92"/>
        <v>0</v>
      </c>
      <c r="BP266" s="414">
        <f t="shared" si="93"/>
        <v>0</v>
      </c>
      <c r="BQ266" s="414">
        <f t="shared" si="94"/>
        <v>0</v>
      </c>
      <c r="BR266" s="414">
        <f t="shared" si="95"/>
        <v>0</v>
      </c>
      <c r="BS266" s="414">
        <f t="shared" si="96"/>
        <v>0</v>
      </c>
      <c r="BT266" s="414">
        <f t="shared" si="97"/>
        <v>0</v>
      </c>
      <c r="BU266" s="414">
        <f t="shared" si="98"/>
        <v>0</v>
      </c>
      <c r="BV266" s="721"/>
      <c r="BW266" s="72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32"/>
      <c r="CL266" s="432"/>
      <c r="CM266" s="432"/>
      <c r="CN266" s="432"/>
      <c r="CO266" s="432"/>
      <c r="CP266" s="432"/>
      <c r="CQ266" s="320"/>
      <c r="CR266" s="320"/>
    </row>
    <row r="267" spans="1:96" s="37" customFormat="1" ht="37.5" customHeight="1" x14ac:dyDescent="0.2">
      <c r="A267" s="533" t="str">
        <f>IF(B267&lt;&gt;"",設定!$C$4,"")</f>
        <v/>
      </c>
      <c r="B267" s="214" t="str">
        <f t="shared" si="76"/>
        <v/>
      </c>
      <c r="C267" s="373">
        <f t="shared" si="77"/>
        <v>255</v>
      </c>
      <c r="D267" s="342"/>
      <c r="E267" s="342"/>
      <c r="F267" s="343"/>
      <c r="G267" s="344"/>
      <c r="H267" s="345"/>
      <c r="I267" s="346"/>
      <c r="J267" s="347" t="str">
        <f>IFERROR(IF(I267="","",VLOOKUP(I267,国・地域!A:C,2,FALSE)),"正しい番号を入力してください")</f>
        <v/>
      </c>
      <c r="K267" s="348" t="str">
        <f>IFERROR(IF(I267="","",VLOOKUP(I267,国・地域!A:C,3,FALSE)),"正しい番号を入力してください")</f>
        <v/>
      </c>
      <c r="L267" s="325"/>
      <c r="M267" s="349"/>
      <c r="N267" s="350"/>
      <c r="O267" s="350"/>
      <c r="P267" s="350"/>
      <c r="Q267" s="350"/>
      <c r="R267" s="350"/>
      <c r="S267" s="350"/>
      <c r="T267" s="350"/>
      <c r="U267" s="351"/>
      <c r="V267" s="352"/>
      <c r="W267" s="1061"/>
      <c r="X267" s="1062"/>
      <c r="Y267" s="1070"/>
      <c r="Z267" s="1071"/>
      <c r="AA267" s="1072"/>
      <c r="AB267" s="1073"/>
      <c r="AC267" s="1072"/>
      <c r="AD267" s="1071"/>
      <c r="AE267" s="1074"/>
      <c r="AF267" s="1073"/>
      <c r="AG267" s="1072"/>
      <c r="AH267" s="1071"/>
      <c r="AI267" s="1074"/>
      <c r="AJ267" s="1073"/>
      <c r="AK267" s="1072"/>
      <c r="AL267" s="1071"/>
      <c r="AM267" s="342"/>
      <c r="AN267" s="344"/>
      <c r="AO267" s="325"/>
      <c r="AP267" s="342"/>
      <c r="AQ267" s="344"/>
      <c r="AR267" s="353"/>
      <c r="AS267" s="354"/>
      <c r="AT267" s="342"/>
      <c r="AU267" s="344"/>
      <c r="AV267" s="353"/>
      <c r="AW267" s="355"/>
      <c r="AX267" s="94" t="str">
        <f t="shared" si="99"/>
        <v/>
      </c>
      <c r="AY267" s="94" t="str">
        <f t="shared" si="78"/>
        <v/>
      </c>
      <c r="AZ267" s="433"/>
      <c r="BA267" s="414">
        <f t="shared" si="79"/>
        <v>0</v>
      </c>
      <c r="BB267" s="414">
        <f t="shared" si="80"/>
        <v>0</v>
      </c>
      <c r="BC267" s="414">
        <f t="shared" si="81"/>
        <v>0</v>
      </c>
      <c r="BD267" s="414">
        <f t="shared" si="82"/>
        <v>0</v>
      </c>
      <c r="BE267" s="414">
        <f t="shared" si="83"/>
        <v>0</v>
      </c>
      <c r="BF267" s="414">
        <f t="shared" si="84"/>
        <v>0</v>
      </c>
      <c r="BG267" s="414">
        <f t="shared" si="85"/>
        <v>0</v>
      </c>
      <c r="BH267" s="414">
        <f t="shared" si="86"/>
        <v>0</v>
      </c>
      <c r="BI267" s="414">
        <f t="shared" si="87"/>
        <v>0</v>
      </c>
      <c r="BJ267" s="414">
        <f t="shared" si="88"/>
        <v>0</v>
      </c>
      <c r="BK267" s="414">
        <f t="shared" si="89"/>
        <v>0</v>
      </c>
      <c r="BL267" s="414">
        <f t="shared" si="90"/>
        <v>0</v>
      </c>
      <c r="BM267" s="414">
        <f t="shared" si="91"/>
        <v>0</v>
      </c>
      <c r="BN267" s="414"/>
      <c r="BO267" s="414">
        <f t="shared" si="92"/>
        <v>0</v>
      </c>
      <c r="BP267" s="414">
        <f t="shared" si="93"/>
        <v>0</v>
      </c>
      <c r="BQ267" s="414">
        <f t="shared" si="94"/>
        <v>0</v>
      </c>
      <c r="BR267" s="414">
        <f t="shared" si="95"/>
        <v>0</v>
      </c>
      <c r="BS267" s="414">
        <f t="shared" si="96"/>
        <v>0</v>
      </c>
      <c r="BT267" s="414">
        <f t="shared" si="97"/>
        <v>0</v>
      </c>
      <c r="BU267" s="414">
        <f t="shared" si="98"/>
        <v>0</v>
      </c>
      <c r="BV267" s="721"/>
      <c r="BW267" s="72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32"/>
      <c r="CL267" s="432"/>
      <c r="CM267" s="432"/>
      <c r="CN267" s="432"/>
      <c r="CO267" s="432"/>
      <c r="CP267" s="432"/>
      <c r="CQ267" s="320"/>
      <c r="CR267" s="320"/>
    </row>
    <row r="268" spans="1:96" s="37" customFormat="1" ht="37.5" customHeight="1" x14ac:dyDescent="0.2">
      <c r="A268" s="574" t="str">
        <f>IF(B268&lt;&gt;"",設定!$C$4,"")</f>
        <v/>
      </c>
      <c r="B268" s="215" t="str">
        <f t="shared" si="76"/>
        <v/>
      </c>
      <c r="C268" s="374">
        <f t="shared" si="77"/>
        <v>256</v>
      </c>
      <c r="D268" s="356"/>
      <c r="E268" s="356"/>
      <c r="F268" s="357"/>
      <c r="G268" s="358"/>
      <c r="H268" s="359"/>
      <c r="I268" s="360"/>
      <c r="J268" s="361" t="str">
        <f>IFERROR(IF(I268="","",VLOOKUP(I268,国・地域!A:C,2,FALSE)),"正しい番号を入力してください")</f>
        <v/>
      </c>
      <c r="K268" s="362" t="str">
        <f>IFERROR(IF(I268="","",VLOOKUP(I268,国・地域!A:C,3,FALSE)),"正しい番号を入力してください")</f>
        <v/>
      </c>
      <c r="L268" s="326"/>
      <c r="M268" s="363"/>
      <c r="N268" s="364"/>
      <c r="O268" s="364"/>
      <c r="P268" s="364"/>
      <c r="Q268" s="364"/>
      <c r="R268" s="364"/>
      <c r="S268" s="364"/>
      <c r="T268" s="364"/>
      <c r="U268" s="365"/>
      <c r="V268" s="366"/>
      <c r="W268" s="1063"/>
      <c r="X268" s="1064"/>
      <c r="Y268" s="1075"/>
      <c r="Z268" s="1076"/>
      <c r="AA268" s="1077"/>
      <c r="AB268" s="1078"/>
      <c r="AC268" s="1077"/>
      <c r="AD268" s="1076"/>
      <c r="AE268" s="1079"/>
      <c r="AF268" s="1078"/>
      <c r="AG268" s="1077"/>
      <c r="AH268" s="1076"/>
      <c r="AI268" s="1079"/>
      <c r="AJ268" s="1078"/>
      <c r="AK268" s="1077"/>
      <c r="AL268" s="1076"/>
      <c r="AM268" s="356"/>
      <c r="AN268" s="358"/>
      <c r="AO268" s="326"/>
      <c r="AP268" s="356"/>
      <c r="AQ268" s="358"/>
      <c r="AR268" s="367"/>
      <c r="AS268" s="368"/>
      <c r="AT268" s="356"/>
      <c r="AU268" s="358"/>
      <c r="AV268" s="367"/>
      <c r="AW268" s="369"/>
      <c r="AX268" s="94" t="str">
        <f t="shared" si="99"/>
        <v/>
      </c>
      <c r="AY268" s="94" t="str">
        <f t="shared" si="78"/>
        <v/>
      </c>
      <c r="AZ268" s="433"/>
      <c r="BA268" s="414">
        <f t="shared" si="79"/>
        <v>0</v>
      </c>
      <c r="BB268" s="414">
        <f t="shared" si="80"/>
        <v>0</v>
      </c>
      <c r="BC268" s="414">
        <f t="shared" si="81"/>
        <v>0</v>
      </c>
      <c r="BD268" s="414">
        <f t="shared" si="82"/>
        <v>0</v>
      </c>
      <c r="BE268" s="414">
        <f t="shared" si="83"/>
        <v>0</v>
      </c>
      <c r="BF268" s="414">
        <f t="shared" si="84"/>
        <v>0</v>
      </c>
      <c r="BG268" s="414">
        <f t="shared" si="85"/>
        <v>0</v>
      </c>
      <c r="BH268" s="414">
        <f t="shared" si="86"/>
        <v>0</v>
      </c>
      <c r="BI268" s="414">
        <f t="shared" si="87"/>
        <v>0</v>
      </c>
      <c r="BJ268" s="414">
        <f t="shared" si="88"/>
        <v>0</v>
      </c>
      <c r="BK268" s="414">
        <f t="shared" si="89"/>
        <v>0</v>
      </c>
      <c r="BL268" s="414">
        <f t="shared" si="90"/>
        <v>0</v>
      </c>
      <c r="BM268" s="414">
        <f t="shared" si="91"/>
        <v>0</v>
      </c>
      <c r="BN268" s="414"/>
      <c r="BO268" s="414">
        <f t="shared" si="92"/>
        <v>0</v>
      </c>
      <c r="BP268" s="414">
        <f t="shared" si="93"/>
        <v>0</v>
      </c>
      <c r="BQ268" s="414">
        <f t="shared" si="94"/>
        <v>0</v>
      </c>
      <c r="BR268" s="414">
        <f t="shared" si="95"/>
        <v>0</v>
      </c>
      <c r="BS268" s="414">
        <f t="shared" si="96"/>
        <v>0</v>
      </c>
      <c r="BT268" s="414">
        <f t="shared" si="97"/>
        <v>0</v>
      </c>
      <c r="BU268" s="414">
        <f t="shared" si="98"/>
        <v>0</v>
      </c>
      <c r="BV268" s="721"/>
      <c r="BW268" s="72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32"/>
      <c r="CL268" s="432"/>
      <c r="CM268" s="432"/>
      <c r="CN268" s="432"/>
      <c r="CO268" s="432"/>
      <c r="CP268" s="432"/>
      <c r="CQ268" s="320"/>
      <c r="CR268" s="320"/>
    </row>
    <row r="269" spans="1:96" s="37" customFormat="1" ht="37.5" customHeight="1" x14ac:dyDescent="0.2">
      <c r="A269" s="575" t="str">
        <f>IF(B269&lt;&gt;"",設定!$C$4,"")</f>
        <v/>
      </c>
      <c r="B269" s="567" t="str">
        <f t="shared" si="76"/>
        <v/>
      </c>
      <c r="C269" s="322">
        <f t="shared" si="77"/>
        <v>257</v>
      </c>
      <c r="D269" s="328"/>
      <c r="E269" s="328"/>
      <c r="F269" s="329"/>
      <c r="G269" s="330"/>
      <c r="H269" s="331"/>
      <c r="I269" s="332"/>
      <c r="J269" s="333" t="str">
        <f>IFERROR(IF(I269="","",VLOOKUP(I269,国・地域!A:C,2,FALSE)),"正しい番号を入力してください")</f>
        <v/>
      </c>
      <c r="K269" s="334" t="str">
        <f>IFERROR(IF(I269="","",VLOOKUP(I269,国・地域!A:C,3,FALSE)),"正しい番号を入力してください")</f>
        <v/>
      </c>
      <c r="L269" s="327"/>
      <c r="M269" s="335"/>
      <c r="N269" s="336"/>
      <c r="O269" s="336"/>
      <c r="P269" s="336"/>
      <c r="Q269" s="336"/>
      <c r="R269" s="336"/>
      <c r="S269" s="336"/>
      <c r="T269" s="336"/>
      <c r="U269" s="337"/>
      <c r="V269" s="338"/>
      <c r="W269" s="1059"/>
      <c r="X269" s="1060"/>
      <c r="Y269" s="1065"/>
      <c r="Z269" s="1066"/>
      <c r="AA269" s="1067"/>
      <c r="AB269" s="1068"/>
      <c r="AC269" s="1067"/>
      <c r="AD269" s="1066"/>
      <c r="AE269" s="1069"/>
      <c r="AF269" s="1068"/>
      <c r="AG269" s="1067"/>
      <c r="AH269" s="1066"/>
      <c r="AI269" s="1069"/>
      <c r="AJ269" s="1068"/>
      <c r="AK269" s="1067"/>
      <c r="AL269" s="1066"/>
      <c r="AM269" s="328"/>
      <c r="AN269" s="330"/>
      <c r="AO269" s="327"/>
      <c r="AP269" s="328"/>
      <c r="AQ269" s="330"/>
      <c r="AR269" s="339"/>
      <c r="AS269" s="340"/>
      <c r="AT269" s="328"/>
      <c r="AU269" s="330"/>
      <c r="AV269" s="339"/>
      <c r="AW269" s="341"/>
      <c r="AX269" s="94" t="str">
        <f t="shared" si="99"/>
        <v/>
      </c>
      <c r="AY269" s="94" t="str">
        <f t="shared" si="78"/>
        <v/>
      </c>
      <c r="AZ269" s="433"/>
      <c r="BA269" s="414">
        <f t="shared" si="79"/>
        <v>0</v>
      </c>
      <c r="BB269" s="414">
        <f t="shared" si="80"/>
        <v>0</v>
      </c>
      <c r="BC269" s="414">
        <f t="shared" si="81"/>
        <v>0</v>
      </c>
      <c r="BD269" s="414">
        <f t="shared" si="82"/>
        <v>0</v>
      </c>
      <c r="BE269" s="414">
        <f t="shared" si="83"/>
        <v>0</v>
      </c>
      <c r="BF269" s="414">
        <f t="shared" si="84"/>
        <v>0</v>
      </c>
      <c r="BG269" s="414">
        <f t="shared" si="85"/>
        <v>0</v>
      </c>
      <c r="BH269" s="414">
        <f t="shared" si="86"/>
        <v>0</v>
      </c>
      <c r="BI269" s="414">
        <f t="shared" si="87"/>
        <v>0</v>
      </c>
      <c r="BJ269" s="414">
        <f t="shared" si="88"/>
        <v>0</v>
      </c>
      <c r="BK269" s="414">
        <f t="shared" si="89"/>
        <v>0</v>
      </c>
      <c r="BL269" s="414">
        <f t="shared" si="90"/>
        <v>0</v>
      </c>
      <c r="BM269" s="414">
        <f t="shared" si="91"/>
        <v>0</v>
      </c>
      <c r="BN269" s="414"/>
      <c r="BO269" s="414">
        <f t="shared" si="92"/>
        <v>0</v>
      </c>
      <c r="BP269" s="414">
        <f t="shared" si="93"/>
        <v>0</v>
      </c>
      <c r="BQ269" s="414">
        <f t="shared" si="94"/>
        <v>0</v>
      </c>
      <c r="BR269" s="414">
        <f t="shared" si="95"/>
        <v>0</v>
      </c>
      <c r="BS269" s="414">
        <f t="shared" si="96"/>
        <v>0</v>
      </c>
      <c r="BT269" s="414">
        <f t="shared" si="97"/>
        <v>0</v>
      </c>
      <c r="BU269" s="414">
        <f t="shared" si="98"/>
        <v>0</v>
      </c>
      <c r="BV269" s="721"/>
      <c r="BW269" s="72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32"/>
      <c r="CL269" s="432"/>
      <c r="CM269" s="432"/>
      <c r="CN269" s="432"/>
      <c r="CO269" s="432"/>
      <c r="CP269" s="432"/>
      <c r="CQ269" s="320"/>
      <c r="CR269" s="320"/>
    </row>
    <row r="270" spans="1:96" s="37" customFormat="1" ht="37.5" customHeight="1" x14ac:dyDescent="0.2">
      <c r="A270" s="533" t="str">
        <f>IF(B270&lt;&gt;"",設定!$C$4,"")</f>
        <v/>
      </c>
      <c r="B270" s="214" t="str">
        <f t="shared" si="76"/>
        <v/>
      </c>
      <c r="C270" s="373">
        <f t="shared" si="77"/>
        <v>258</v>
      </c>
      <c r="D270" s="342"/>
      <c r="E270" s="342"/>
      <c r="F270" s="343"/>
      <c r="G270" s="344"/>
      <c r="H270" s="345"/>
      <c r="I270" s="346"/>
      <c r="J270" s="347" t="str">
        <f>IFERROR(IF(I270="","",VLOOKUP(I270,国・地域!A:C,2,FALSE)),"正しい番号を入力してください")</f>
        <v/>
      </c>
      <c r="K270" s="348" t="str">
        <f>IFERROR(IF(I270="","",VLOOKUP(I270,国・地域!A:C,3,FALSE)),"正しい番号を入力してください")</f>
        <v/>
      </c>
      <c r="L270" s="325"/>
      <c r="M270" s="349"/>
      <c r="N270" s="350"/>
      <c r="O270" s="350"/>
      <c r="P270" s="350"/>
      <c r="Q270" s="350"/>
      <c r="R270" s="350"/>
      <c r="S270" s="350"/>
      <c r="T270" s="350"/>
      <c r="U270" s="351"/>
      <c r="V270" s="352"/>
      <c r="W270" s="1061"/>
      <c r="X270" s="1062"/>
      <c r="Y270" s="1070"/>
      <c r="Z270" s="1071"/>
      <c r="AA270" s="1072"/>
      <c r="AB270" s="1073"/>
      <c r="AC270" s="1072"/>
      <c r="AD270" s="1071"/>
      <c r="AE270" s="1074"/>
      <c r="AF270" s="1073"/>
      <c r="AG270" s="1072"/>
      <c r="AH270" s="1071"/>
      <c r="AI270" s="1074"/>
      <c r="AJ270" s="1073"/>
      <c r="AK270" s="1072"/>
      <c r="AL270" s="1071"/>
      <c r="AM270" s="342"/>
      <c r="AN270" s="344"/>
      <c r="AO270" s="325"/>
      <c r="AP270" s="342"/>
      <c r="AQ270" s="344"/>
      <c r="AR270" s="353"/>
      <c r="AS270" s="354"/>
      <c r="AT270" s="342"/>
      <c r="AU270" s="344"/>
      <c r="AV270" s="353"/>
      <c r="AW270" s="355"/>
      <c r="AX270" s="94" t="str">
        <f t="shared" si="99"/>
        <v/>
      </c>
      <c r="AY270" s="94" t="str">
        <f t="shared" si="78"/>
        <v/>
      </c>
      <c r="AZ270" s="433"/>
      <c r="BA270" s="414">
        <f t="shared" si="79"/>
        <v>0</v>
      </c>
      <c r="BB270" s="414">
        <f t="shared" si="80"/>
        <v>0</v>
      </c>
      <c r="BC270" s="414">
        <f t="shared" si="81"/>
        <v>0</v>
      </c>
      <c r="BD270" s="414">
        <f t="shared" si="82"/>
        <v>0</v>
      </c>
      <c r="BE270" s="414">
        <f t="shared" si="83"/>
        <v>0</v>
      </c>
      <c r="BF270" s="414">
        <f t="shared" si="84"/>
        <v>0</v>
      </c>
      <c r="BG270" s="414">
        <f t="shared" si="85"/>
        <v>0</v>
      </c>
      <c r="BH270" s="414">
        <f t="shared" si="86"/>
        <v>0</v>
      </c>
      <c r="BI270" s="414">
        <f t="shared" si="87"/>
        <v>0</v>
      </c>
      <c r="BJ270" s="414">
        <f t="shared" si="88"/>
        <v>0</v>
      </c>
      <c r="BK270" s="414">
        <f t="shared" si="89"/>
        <v>0</v>
      </c>
      <c r="BL270" s="414">
        <f t="shared" si="90"/>
        <v>0</v>
      </c>
      <c r="BM270" s="414">
        <f t="shared" si="91"/>
        <v>0</v>
      </c>
      <c r="BN270" s="414"/>
      <c r="BO270" s="414">
        <f t="shared" si="92"/>
        <v>0</v>
      </c>
      <c r="BP270" s="414">
        <f t="shared" si="93"/>
        <v>0</v>
      </c>
      <c r="BQ270" s="414">
        <f t="shared" si="94"/>
        <v>0</v>
      </c>
      <c r="BR270" s="414">
        <f t="shared" si="95"/>
        <v>0</v>
      </c>
      <c r="BS270" s="414">
        <f t="shared" si="96"/>
        <v>0</v>
      </c>
      <c r="BT270" s="414">
        <f t="shared" si="97"/>
        <v>0</v>
      </c>
      <c r="BU270" s="414">
        <f t="shared" si="98"/>
        <v>0</v>
      </c>
      <c r="BV270" s="721"/>
      <c r="BW270" s="72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32"/>
      <c r="CL270" s="432"/>
      <c r="CM270" s="432"/>
      <c r="CN270" s="432"/>
      <c r="CO270" s="432"/>
      <c r="CP270" s="432"/>
      <c r="CQ270" s="320"/>
      <c r="CR270" s="320"/>
    </row>
    <row r="271" spans="1:96" s="37" customFormat="1" ht="37.5" customHeight="1" x14ac:dyDescent="0.2">
      <c r="A271" s="533" t="str">
        <f>IF(B271&lt;&gt;"",設定!$C$4,"")</f>
        <v/>
      </c>
      <c r="B271" s="214" t="str">
        <f t="shared" ref="B271:B334" si="100">IF(COUNTA(D271:I271,L271)&gt;0,$B$7,"")</f>
        <v/>
      </c>
      <c r="C271" s="373">
        <f t="shared" ref="C271:C334" si="101">ROW()-12</f>
        <v>259</v>
      </c>
      <c r="D271" s="342"/>
      <c r="E271" s="342"/>
      <c r="F271" s="343"/>
      <c r="G271" s="344"/>
      <c r="H271" s="345"/>
      <c r="I271" s="346"/>
      <c r="J271" s="347" t="str">
        <f>IFERROR(IF(I271="","",VLOOKUP(I271,国・地域!A:C,2,FALSE)),"正しい番号を入力してください")</f>
        <v/>
      </c>
      <c r="K271" s="348" t="str">
        <f>IFERROR(IF(I271="","",VLOOKUP(I271,国・地域!A:C,3,FALSE)),"正しい番号を入力してください")</f>
        <v/>
      </c>
      <c r="L271" s="325"/>
      <c r="M271" s="349"/>
      <c r="N271" s="350"/>
      <c r="O271" s="350"/>
      <c r="P271" s="350"/>
      <c r="Q271" s="350"/>
      <c r="R271" s="350"/>
      <c r="S271" s="350"/>
      <c r="T271" s="350"/>
      <c r="U271" s="351"/>
      <c r="V271" s="352"/>
      <c r="W271" s="1061"/>
      <c r="X271" s="1062"/>
      <c r="Y271" s="1070"/>
      <c r="Z271" s="1071"/>
      <c r="AA271" s="1072"/>
      <c r="AB271" s="1073"/>
      <c r="AC271" s="1072"/>
      <c r="AD271" s="1071"/>
      <c r="AE271" s="1074"/>
      <c r="AF271" s="1073"/>
      <c r="AG271" s="1072"/>
      <c r="AH271" s="1071"/>
      <c r="AI271" s="1074"/>
      <c r="AJ271" s="1073"/>
      <c r="AK271" s="1072"/>
      <c r="AL271" s="1071"/>
      <c r="AM271" s="342"/>
      <c r="AN271" s="344"/>
      <c r="AO271" s="325"/>
      <c r="AP271" s="342"/>
      <c r="AQ271" s="344"/>
      <c r="AR271" s="353"/>
      <c r="AS271" s="354"/>
      <c r="AT271" s="342"/>
      <c r="AU271" s="344"/>
      <c r="AV271" s="353"/>
      <c r="AW271" s="355"/>
      <c r="AX271" s="94" t="str">
        <f t="shared" si="99"/>
        <v/>
      </c>
      <c r="AY271" s="94" t="str">
        <f t="shared" ref="AY271:AY334" si="102">IF(SUM(BO271:BU271)&gt;0,"←入力エラー","")</f>
        <v/>
      </c>
      <c r="AZ271" s="433"/>
      <c r="BA271" s="414">
        <f t="shared" ref="BA271:BA334" si="103">IF($E$7="1：締結している",IF(AND($D271&lt;&gt;"",OR(E271="",F271="")),1,0),0)</f>
        <v>0</v>
      </c>
      <c r="BB271" s="414">
        <f t="shared" ref="BB271:BB334" si="104">IF($E$7="1：締結している",IF(AND($D271&lt;&gt;"",OR(G271="",H271="")),1,0),0)</f>
        <v>0</v>
      </c>
      <c r="BC271" s="414">
        <f t="shared" ref="BC271:BC334" si="105">IF($E$7="1：締結している",IF(AND($D271&lt;&gt;"",I271=""),1,0),0)</f>
        <v>0</v>
      </c>
      <c r="BD271" s="414">
        <f t="shared" ref="BD271:BD334" si="106">IF($E$7="1：締結している",IF(AND(I271=801,L271=""),1,0),0)</f>
        <v>0</v>
      </c>
      <c r="BE271" s="414">
        <f t="shared" ref="BE271:BE334" si="107">IF($E$7="1：締結している",IF(AND($D271&lt;&gt;"",COUNTA(M271:V271)=0),1,0),0)</f>
        <v>0</v>
      </c>
      <c r="BF271" s="414">
        <f t="shared" ref="BF271:BF334" si="108">IF($E$7="1：締結している",IF(AND($D271&lt;&gt;"",$M271="○",OR(W271="",X271="")),1,0),0)</f>
        <v>0</v>
      </c>
      <c r="BG271" s="414">
        <f t="shared" ref="BG271:BG334" si="109">IF($E$7="1：締結している",IF(AND($D271&lt;&gt;"",OR(Y271="",Z271="")),1,0),0)</f>
        <v>0</v>
      </c>
      <c r="BH271" s="414">
        <f t="shared" ref="BH271:BH334" si="110">IF($E$7="1：締結している",IF(AND($D271&lt;&gt;"",$P271="○",OR(AA271="",AB271="",AC271="",AD271="")),1,0),0)</f>
        <v>0</v>
      </c>
      <c r="BI271" s="414">
        <f t="shared" ref="BI271:BI334" si="111">IF($E$7="1：締結している",IF(AND($D271&lt;&gt;"",$Q271="○",OR(AE271="",AF271="",AG271="",AH271="")),1,0),0)</f>
        <v>0</v>
      </c>
      <c r="BJ271" s="414">
        <f t="shared" ref="BJ271:BJ334" si="112">IF($E$7="1：締結している",IF(AND($D271&lt;&gt;"",$R271="○",OR(AI271="",AJ271="",AK271="",AL271="")),1,0),0)</f>
        <v>0</v>
      </c>
      <c r="BK271" s="414">
        <f t="shared" ref="BK271:BK334" si="113">IF($E$7="1：締結している",IF(AND($D271&lt;&gt;"",$P271="○",OR(AM271="",AN271="",AO271="")),1,0),0)</f>
        <v>0</v>
      </c>
      <c r="BL271" s="414">
        <f t="shared" ref="BL271:BL334" si="114">IF($E$7="1：締結している",IF(AND($D271&lt;&gt;"",$Q271="○",OR(AP271="",AQ271="",AR271="",AS271="")),1,0),0)</f>
        <v>0</v>
      </c>
      <c r="BM271" s="414">
        <f t="shared" ref="BM271:BM334" si="115">IF($E$7="1：締結している",IF(AND($D271&lt;&gt;"",$R271="○",OR(AT271="",AU271="",AV271="",AW271="")),1,0),0)</f>
        <v>0</v>
      </c>
      <c r="BN271" s="414"/>
      <c r="BO271" s="414">
        <f t="shared" ref="BO271:BO334" si="116">IF($E$7="2：締結していない",IF(COUNTA(D271:AW271)&lt;&gt;2,1,0),0)</f>
        <v>0</v>
      </c>
      <c r="BP271" s="414">
        <f t="shared" ref="BP271:BP334" si="117">IF(AND(I271&lt;&gt;801,L271&lt;&gt;""),1,0)</f>
        <v>0</v>
      </c>
      <c r="BQ271" s="414">
        <f t="shared" ref="BQ271:BQ334" si="118">IF(AND(COUNTA(M271:U271)&lt;&gt;0,V271&lt;&gt;""),1,0)</f>
        <v>0</v>
      </c>
      <c r="BR271" s="414">
        <f t="shared" ref="BR271:BR334" si="119">IF(M271="",IF(COUNTA(W271:X271)&lt;&gt;0,1,0),0)</f>
        <v>0</v>
      </c>
      <c r="BS271" s="414">
        <f t="shared" ref="BS271:BS334" si="120">IF(P271="",IF(OR(COUNTA(AA271:AD271)&lt;&gt;0,COUNTA(AM271:AO271)&lt;&gt;0),1,0),0)</f>
        <v>0</v>
      </c>
      <c r="BT271" s="414">
        <f t="shared" ref="BT271:BT334" si="121">IF(Q271="",IF(OR(COUNTA(AE271:AH271)&lt;&gt;0,COUNTA(AP271:AS271)&lt;&gt;0),1,0),0)</f>
        <v>0</v>
      </c>
      <c r="BU271" s="414">
        <f t="shared" ref="BU271:BU334" si="122">IF(R271="",IF(OR(COUNTA(AI271:AL271)&lt;&gt;0,COUNTA(AT271:AW271)&lt;&gt;0),1,0),0)</f>
        <v>0</v>
      </c>
      <c r="BV271" s="721"/>
      <c r="BW271" s="72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32"/>
      <c r="CL271" s="432"/>
      <c r="CM271" s="432"/>
      <c r="CN271" s="432"/>
      <c r="CO271" s="432"/>
      <c r="CP271" s="432"/>
      <c r="CQ271" s="320"/>
      <c r="CR271" s="320"/>
    </row>
    <row r="272" spans="1:96" s="37" customFormat="1" ht="37.5" customHeight="1" x14ac:dyDescent="0.2">
      <c r="A272" s="533" t="str">
        <f>IF(B272&lt;&gt;"",設定!$C$4,"")</f>
        <v/>
      </c>
      <c r="B272" s="214" t="str">
        <f t="shared" si="100"/>
        <v/>
      </c>
      <c r="C272" s="373">
        <f t="shared" si="101"/>
        <v>260</v>
      </c>
      <c r="D272" s="342"/>
      <c r="E272" s="342"/>
      <c r="F272" s="343"/>
      <c r="G272" s="344"/>
      <c r="H272" s="345"/>
      <c r="I272" s="346"/>
      <c r="J272" s="347" t="str">
        <f>IFERROR(IF(I272="","",VLOOKUP(I272,国・地域!A:C,2,FALSE)),"正しい番号を入力してください")</f>
        <v/>
      </c>
      <c r="K272" s="348" t="str">
        <f>IFERROR(IF(I272="","",VLOOKUP(I272,国・地域!A:C,3,FALSE)),"正しい番号を入力してください")</f>
        <v/>
      </c>
      <c r="L272" s="325"/>
      <c r="M272" s="349"/>
      <c r="N272" s="350"/>
      <c r="O272" s="350"/>
      <c r="P272" s="350"/>
      <c r="Q272" s="350"/>
      <c r="R272" s="350"/>
      <c r="S272" s="350"/>
      <c r="T272" s="350"/>
      <c r="U272" s="351"/>
      <c r="V272" s="352"/>
      <c r="W272" s="1061"/>
      <c r="X272" s="1062"/>
      <c r="Y272" s="1070"/>
      <c r="Z272" s="1071"/>
      <c r="AA272" s="1072"/>
      <c r="AB272" s="1073"/>
      <c r="AC272" s="1072"/>
      <c r="AD272" s="1071"/>
      <c r="AE272" s="1074"/>
      <c r="AF272" s="1073"/>
      <c r="AG272" s="1072"/>
      <c r="AH272" s="1071"/>
      <c r="AI272" s="1074"/>
      <c r="AJ272" s="1073"/>
      <c r="AK272" s="1072"/>
      <c r="AL272" s="1071"/>
      <c r="AM272" s="342"/>
      <c r="AN272" s="344"/>
      <c r="AO272" s="325"/>
      <c r="AP272" s="342"/>
      <c r="AQ272" s="344"/>
      <c r="AR272" s="353"/>
      <c r="AS272" s="354"/>
      <c r="AT272" s="342"/>
      <c r="AU272" s="344"/>
      <c r="AV272" s="353"/>
      <c r="AW272" s="355"/>
      <c r="AX272" s="94" t="str">
        <f t="shared" si="99"/>
        <v/>
      </c>
      <c r="AY272" s="94" t="str">
        <f t="shared" si="102"/>
        <v/>
      </c>
      <c r="AZ272" s="433"/>
      <c r="BA272" s="414">
        <f t="shared" si="103"/>
        <v>0</v>
      </c>
      <c r="BB272" s="414">
        <f t="shared" si="104"/>
        <v>0</v>
      </c>
      <c r="BC272" s="414">
        <f t="shared" si="105"/>
        <v>0</v>
      </c>
      <c r="BD272" s="414">
        <f t="shared" si="106"/>
        <v>0</v>
      </c>
      <c r="BE272" s="414">
        <f t="shared" si="107"/>
        <v>0</v>
      </c>
      <c r="BF272" s="414">
        <f t="shared" si="108"/>
        <v>0</v>
      </c>
      <c r="BG272" s="414">
        <f t="shared" si="109"/>
        <v>0</v>
      </c>
      <c r="BH272" s="414">
        <f t="shared" si="110"/>
        <v>0</v>
      </c>
      <c r="BI272" s="414">
        <f t="shared" si="111"/>
        <v>0</v>
      </c>
      <c r="BJ272" s="414">
        <f t="shared" si="112"/>
        <v>0</v>
      </c>
      <c r="BK272" s="414">
        <f t="shared" si="113"/>
        <v>0</v>
      </c>
      <c r="BL272" s="414">
        <f t="shared" si="114"/>
        <v>0</v>
      </c>
      <c r="BM272" s="414">
        <f t="shared" si="115"/>
        <v>0</v>
      </c>
      <c r="BN272" s="414"/>
      <c r="BO272" s="414">
        <f t="shared" si="116"/>
        <v>0</v>
      </c>
      <c r="BP272" s="414">
        <f t="shared" si="117"/>
        <v>0</v>
      </c>
      <c r="BQ272" s="414">
        <f t="shared" si="118"/>
        <v>0</v>
      </c>
      <c r="BR272" s="414">
        <f t="shared" si="119"/>
        <v>0</v>
      </c>
      <c r="BS272" s="414">
        <f t="shared" si="120"/>
        <v>0</v>
      </c>
      <c r="BT272" s="414">
        <f t="shared" si="121"/>
        <v>0</v>
      </c>
      <c r="BU272" s="414">
        <f t="shared" si="122"/>
        <v>0</v>
      </c>
      <c r="BV272" s="721"/>
      <c r="BW272" s="72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32"/>
      <c r="CL272" s="432"/>
      <c r="CM272" s="432"/>
      <c r="CN272" s="432"/>
      <c r="CO272" s="432"/>
      <c r="CP272" s="432"/>
      <c r="CQ272" s="320"/>
      <c r="CR272" s="320"/>
    </row>
    <row r="273" spans="1:96" s="37" customFormat="1" ht="37.5" customHeight="1" x14ac:dyDescent="0.2">
      <c r="A273" s="574" t="str">
        <f>IF(B273&lt;&gt;"",設定!$C$4,"")</f>
        <v/>
      </c>
      <c r="B273" s="215" t="str">
        <f t="shared" si="100"/>
        <v/>
      </c>
      <c r="C273" s="374">
        <f t="shared" si="101"/>
        <v>261</v>
      </c>
      <c r="D273" s="356"/>
      <c r="E273" s="356"/>
      <c r="F273" s="357"/>
      <c r="G273" s="358"/>
      <c r="H273" s="359"/>
      <c r="I273" s="360"/>
      <c r="J273" s="361" t="str">
        <f>IFERROR(IF(I273="","",VLOOKUP(I273,国・地域!A:C,2,FALSE)),"正しい番号を入力してください")</f>
        <v/>
      </c>
      <c r="K273" s="362" t="str">
        <f>IFERROR(IF(I273="","",VLOOKUP(I273,国・地域!A:C,3,FALSE)),"正しい番号を入力してください")</f>
        <v/>
      </c>
      <c r="L273" s="326"/>
      <c r="M273" s="363"/>
      <c r="N273" s="364"/>
      <c r="O273" s="364"/>
      <c r="P273" s="364"/>
      <c r="Q273" s="364"/>
      <c r="R273" s="364"/>
      <c r="S273" s="364"/>
      <c r="T273" s="364"/>
      <c r="U273" s="365"/>
      <c r="V273" s="366"/>
      <c r="W273" s="1063"/>
      <c r="X273" s="1064"/>
      <c r="Y273" s="1075"/>
      <c r="Z273" s="1076"/>
      <c r="AA273" s="1077"/>
      <c r="AB273" s="1078"/>
      <c r="AC273" s="1077"/>
      <c r="AD273" s="1076"/>
      <c r="AE273" s="1079"/>
      <c r="AF273" s="1078"/>
      <c r="AG273" s="1077"/>
      <c r="AH273" s="1076"/>
      <c r="AI273" s="1079"/>
      <c r="AJ273" s="1078"/>
      <c r="AK273" s="1077"/>
      <c r="AL273" s="1076"/>
      <c r="AM273" s="356"/>
      <c r="AN273" s="358"/>
      <c r="AO273" s="326"/>
      <c r="AP273" s="356"/>
      <c r="AQ273" s="358"/>
      <c r="AR273" s="367"/>
      <c r="AS273" s="368"/>
      <c r="AT273" s="356"/>
      <c r="AU273" s="358"/>
      <c r="AV273" s="367"/>
      <c r="AW273" s="369"/>
      <c r="AX273" s="94" t="str">
        <f t="shared" si="99"/>
        <v/>
      </c>
      <c r="AY273" s="94" t="str">
        <f t="shared" si="102"/>
        <v/>
      </c>
      <c r="AZ273" s="433"/>
      <c r="BA273" s="414">
        <f t="shared" si="103"/>
        <v>0</v>
      </c>
      <c r="BB273" s="414">
        <f t="shared" si="104"/>
        <v>0</v>
      </c>
      <c r="BC273" s="414">
        <f t="shared" si="105"/>
        <v>0</v>
      </c>
      <c r="BD273" s="414">
        <f t="shared" si="106"/>
        <v>0</v>
      </c>
      <c r="BE273" s="414">
        <f t="shared" si="107"/>
        <v>0</v>
      </c>
      <c r="BF273" s="414">
        <f t="shared" si="108"/>
        <v>0</v>
      </c>
      <c r="BG273" s="414">
        <f t="shared" si="109"/>
        <v>0</v>
      </c>
      <c r="BH273" s="414">
        <f t="shared" si="110"/>
        <v>0</v>
      </c>
      <c r="BI273" s="414">
        <f t="shared" si="111"/>
        <v>0</v>
      </c>
      <c r="BJ273" s="414">
        <f t="shared" si="112"/>
        <v>0</v>
      </c>
      <c r="BK273" s="414">
        <f t="shared" si="113"/>
        <v>0</v>
      </c>
      <c r="BL273" s="414">
        <f t="shared" si="114"/>
        <v>0</v>
      </c>
      <c r="BM273" s="414">
        <f t="shared" si="115"/>
        <v>0</v>
      </c>
      <c r="BN273" s="414"/>
      <c r="BO273" s="414">
        <f t="shared" si="116"/>
        <v>0</v>
      </c>
      <c r="BP273" s="414">
        <f t="shared" si="117"/>
        <v>0</v>
      </c>
      <c r="BQ273" s="414">
        <f t="shared" si="118"/>
        <v>0</v>
      </c>
      <c r="BR273" s="414">
        <f t="shared" si="119"/>
        <v>0</v>
      </c>
      <c r="BS273" s="414">
        <f t="shared" si="120"/>
        <v>0</v>
      </c>
      <c r="BT273" s="414">
        <f t="shared" si="121"/>
        <v>0</v>
      </c>
      <c r="BU273" s="414">
        <f t="shared" si="122"/>
        <v>0</v>
      </c>
      <c r="BV273" s="721"/>
      <c r="BW273" s="72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32"/>
      <c r="CL273" s="432"/>
      <c r="CM273" s="432"/>
      <c r="CN273" s="432"/>
      <c r="CO273" s="432"/>
      <c r="CP273" s="432"/>
      <c r="CQ273" s="320"/>
      <c r="CR273" s="320"/>
    </row>
    <row r="274" spans="1:96" s="37" customFormat="1" ht="37.5" customHeight="1" x14ac:dyDescent="0.2">
      <c r="A274" s="575" t="str">
        <f>IF(B274&lt;&gt;"",設定!$C$4,"")</f>
        <v/>
      </c>
      <c r="B274" s="567" t="str">
        <f t="shared" si="100"/>
        <v/>
      </c>
      <c r="C274" s="322">
        <f t="shared" si="101"/>
        <v>262</v>
      </c>
      <c r="D274" s="328"/>
      <c r="E274" s="328"/>
      <c r="F274" s="329"/>
      <c r="G274" s="330"/>
      <c r="H274" s="331"/>
      <c r="I274" s="332"/>
      <c r="J274" s="333" t="str">
        <f>IFERROR(IF(I274="","",VLOOKUP(I274,国・地域!A:C,2,FALSE)),"正しい番号を入力してください")</f>
        <v/>
      </c>
      <c r="K274" s="334" t="str">
        <f>IFERROR(IF(I274="","",VLOOKUP(I274,国・地域!A:C,3,FALSE)),"正しい番号を入力してください")</f>
        <v/>
      </c>
      <c r="L274" s="327"/>
      <c r="M274" s="335"/>
      <c r="N274" s="336"/>
      <c r="O274" s="336"/>
      <c r="P274" s="336"/>
      <c r="Q274" s="336"/>
      <c r="R274" s="336"/>
      <c r="S274" s="336"/>
      <c r="T274" s="336"/>
      <c r="U274" s="337"/>
      <c r="V274" s="338"/>
      <c r="W274" s="1059"/>
      <c r="X274" s="1060"/>
      <c r="Y274" s="1065"/>
      <c r="Z274" s="1066"/>
      <c r="AA274" s="1067"/>
      <c r="AB274" s="1068"/>
      <c r="AC274" s="1067"/>
      <c r="AD274" s="1066"/>
      <c r="AE274" s="1069"/>
      <c r="AF274" s="1068"/>
      <c r="AG274" s="1067"/>
      <c r="AH274" s="1066"/>
      <c r="AI274" s="1069"/>
      <c r="AJ274" s="1068"/>
      <c r="AK274" s="1067"/>
      <c r="AL274" s="1066"/>
      <c r="AM274" s="328"/>
      <c r="AN274" s="330"/>
      <c r="AO274" s="327"/>
      <c r="AP274" s="328"/>
      <c r="AQ274" s="330"/>
      <c r="AR274" s="339"/>
      <c r="AS274" s="340"/>
      <c r="AT274" s="328"/>
      <c r="AU274" s="330"/>
      <c r="AV274" s="339"/>
      <c r="AW274" s="341"/>
      <c r="AX274" s="94" t="str">
        <f t="shared" si="99"/>
        <v/>
      </c>
      <c r="AY274" s="94" t="str">
        <f t="shared" si="102"/>
        <v/>
      </c>
      <c r="AZ274" s="433"/>
      <c r="BA274" s="414">
        <f t="shared" si="103"/>
        <v>0</v>
      </c>
      <c r="BB274" s="414">
        <f t="shared" si="104"/>
        <v>0</v>
      </c>
      <c r="BC274" s="414">
        <f t="shared" si="105"/>
        <v>0</v>
      </c>
      <c r="BD274" s="414">
        <f t="shared" si="106"/>
        <v>0</v>
      </c>
      <c r="BE274" s="414">
        <f t="shared" si="107"/>
        <v>0</v>
      </c>
      <c r="BF274" s="414">
        <f t="shared" si="108"/>
        <v>0</v>
      </c>
      <c r="BG274" s="414">
        <f t="shared" si="109"/>
        <v>0</v>
      </c>
      <c r="BH274" s="414">
        <f t="shared" si="110"/>
        <v>0</v>
      </c>
      <c r="BI274" s="414">
        <f t="shared" si="111"/>
        <v>0</v>
      </c>
      <c r="BJ274" s="414">
        <f t="shared" si="112"/>
        <v>0</v>
      </c>
      <c r="BK274" s="414">
        <f t="shared" si="113"/>
        <v>0</v>
      </c>
      <c r="BL274" s="414">
        <f t="shared" si="114"/>
        <v>0</v>
      </c>
      <c r="BM274" s="414">
        <f t="shared" si="115"/>
        <v>0</v>
      </c>
      <c r="BN274" s="414"/>
      <c r="BO274" s="414">
        <f t="shared" si="116"/>
        <v>0</v>
      </c>
      <c r="BP274" s="414">
        <f t="shared" si="117"/>
        <v>0</v>
      </c>
      <c r="BQ274" s="414">
        <f t="shared" si="118"/>
        <v>0</v>
      </c>
      <c r="BR274" s="414">
        <f t="shared" si="119"/>
        <v>0</v>
      </c>
      <c r="BS274" s="414">
        <f t="shared" si="120"/>
        <v>0</v>
      </c>
      <c r="BT274" s="414">
        <f t="shared" si="121"/>
        <v>0</v>
      </c>
      <c r="BU274" s="414">
        <f t="shared" si="122"/>
        <v>0</v>
      </c>
      <c r="BV274" s="721"/>
      <c r="BW274" s="72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32"/>
      <c r="CL274" s="432"/>
      <c r="CM274" s="432"/>
      <c r="CN274" s="432"/>
      <c r="CO274" s="432"/>
      <c r="CP274" s="432"/>
      <c r="CQ274" s="320"/>
      <c r="CR274" s="320"/>
    </row>
    <row r="275" spans="1:96" s="37" customFormat="1" ht="37.5" customHeight="1" x14ac:dyDescent="0.2">
      <c r="A275" s="533" t="str">
        <f>IF(B275&lt;&gt;"",設定!$C$4,"")</f>
        <v/>
      </c>
      <c r="B275" s="214" t="str">
        <f t="shared" si="100"/>
        <v/>
      </c>
      <c r="C275" s="373">
        <f t="shared" si="101"/>
        <v>263</v>
      </c>
      <c r="D275" s="342"/>
      <c r="E275" s="342"/>
      <c r="F275" s="343"/>
      <c r="G275" s="344"/>
      <c r="H275" s="345"/>
      <c r="I275" s="346"/>
      <c r="J275" s="347" t="str">
        <f>IFERROR(IF(I275="","",VLOOKUP(I275,国・地域!A:C,2,FALSE)),"正しい番号を入力してください")</f>
        <v/>
      </c>
      <c r="K275" s="348" t="str">
        <f>IFERROR(IF(I275="","",VLOOKUP(I275,国・地域!A:C,3,FALSE)),"正しい番号を入力してください")</f>
        <v/>
      </c>
      <c r="L275" s="325"/>
      <c r="M275" s="349"/>
      <c r="N275" s="350"/>
      <c r="O275" s="350"/>
      <c r="P275" s="350"/>
      <c r="Q275" s="350"/>
      <c r="R275" s="350"/>
      <c r="S275" s="350"/>
      <c r="T275" s="350"/>
      <c r="U275" s="351"/>
      <c r="V275" s="352"/>
      <c r="W275" s="1061"/>
      <c r="X275" s="1062"/>
      <c r="Y275" s="1070"/>
      <c r="Z275" s="1071"/>
      <c r="AA275" s="1072"/>
      <c r="AB275" s="1073"/>
      <c r="AC275" s="1072"/>
      <c r="AD275" s="1071"/>
      <c r="AE275" s="1074"/>
      <c r="AF275" s="1073"/>
      <c r="AG275" s="1072"/>
      <c r="AH275" s="1071"/>
      <c r="AI275" s="1074"/>
      <c r="AJ275" s="1073"/>
      <c r="AK275" s="1072"/>
      <c r="AL275" s="1071"/>
      <c r="AM275" s="342"/>
      <c r="AN275" s="344"/>
      <c r="AO275" s="325"/>
      <c r="AP275" s="342"/>
      <c r="AQ275" s="344"/>
      <c r="AR275" s="353"/>
      <c r="AS275" s="354"/>
      <c r="AT275" s="342"/>
      <c r="AU275" s="344"/>
      <c r="AV275" s="353"/>
      <c r="AW275" s="355"/>
      <c r="AX275" s="94" t="str">
        <f t="shared" si="99"/>
        <v/>
      </c>
      <c r="AY275" s="94" t="str">
        <f t="shared" si="102"/>
        <v/>
      </c>
      <c r="AZ275" s="433"/>
      <c r="BA275" s="414">
        <f t="shared" si="103"/>
        <v>0</v>
      </c>
      <c r="BB275" s="414">
        <f t="shared" si="104"/>
        <v>0</v>
      </c>
      <c r="BC275" s="414">
        <f t="shared" si="105"/>
        <v>0</v>
      </c>
      <c r="BD275" s="414">
        <f t="shared" si="106"/>
        <v>0</v>
      </c>
      <c r="BE275" s="414">
        <f t="shared" si="107"/>
        <v>0</v>
      </c>
      <c r="BF275" s="414">
        <f t="shared" si="108"/>
        <v>0</v>
      </c>
      <c r="BG275" s="414">
        <f t="shared" si="109"/>
        <v>0</v>
      </c>
      <c r="BH275" s="414">
        <f t="shared" si="110"/>
        <v>0</v>
      </c>
      <c r="BI275" s="414">
        <f t="shared" si="111"/>
        <v>0</v>
      </c>
      <c r="BJ275" s="414">
        <f t="shared" si="112"/>
        <v>0</v>
      </c>
      <c r="BK275" s="414">
        <f t="shared" si="113"/>
        <v>0</v>
      </c>
      <c r="BL275" s="414">
        <f t="shared" si="114"/>
        <v>0</v>
      </c>
      <c r="BM275" s="414">
        <f t="shared" si="115"/>
        <v>0</v>
      </c>
      <c r="BN275" s="414"/>
      <c r="BO275" s="414">
        <f t="shared" si="116"/>
        <v>0</v>
      </c>
      <c r="BP275" s="414">
        <f t="shared" si="117"/>
        <v>0</v>
      </c>
      <c r="BQ275" s="414">
        <f t="shared" si="118"/>
        <v>0</v>
      </c>
      <c r="BR275" s="414">
        <f t="shared" si="119"/>
        <v>0</v>
      </c>
      <c r="BS275" s="414">
        <f t="shared" si="120"/>
        <v>0</v>
      </c>
      <c r="BT275" s="414">
        <f t="shared" si="121"/>
        <v>0</v>
      </c>
      <c r="BU275" s="414">
        <f t="shared" si="122"/>
        <v>0</v>
      </c>
      <c r="BV275" s="721"/>
      <c r="BW275" s="72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32"/>
      <c r="CL275" s="432"/>
      <c r="CM275" s="432"/>
      <c r="CN275" s="432"/>
      <c r="CO275" s="432"/>
      <c r="CP275" s="432"/>
      <c r="CQ275" s="320"/>
      <c r="CR275" s="320"/>
    </row>
    <row r="276" spans="1:96" s="37" customFormat="1" ht="37.5" customHeight="1" x14ac:dyDescent="0.2">
      <c r="A276" s="533" t="str">
        <f>IF(B276&lt;&gt;"",設定!$C$4,"")</f>
        <v/>
      </c>
      <c r="B276" s="214" t="str">
        <f t="shared" si="100"/>
        <v/>
      </c>
      <c r="C276" s="373">
        <f t="shared" si="101"/>
        <v>264</v>
      </c>
      <c r="D276" s="342"/>
      <c r="E276" s="342"/>
      <c r="F276" s="343"/>
      <c r="G276" s="344"/>
      <c r="H276" s="345"/>
      <c r="I276" s="346"/>
      <c r="J276" s="347" t="str">
        <f>IFERROR(IF(I276="","",VLOOKUP(I276,国・地域!A:C,2,FALSE)),"正しい番号を入力してください")</f>
        <v/>
      </c>
      <c r="K276" s="348" t="str">
        <f>IFERROR(IF(I276="","",VLOOKUP(I276,国・地域!A:C,3,FALSE)),"正しい番号を入力してください")</f>
        <v/>
      </c>
      <c r="L276" s="325"/>
      <c r="M276" s="349"/>
      <c r="N276" s="350"/>
      <c r="O276" s="350"/>
      <c r="P276" s="350"/>
      <c r="Q276" s="350"/>
      <c r="R276" s="350"/>
      <c r="S276" s="350"/>
      <c r="T276" s="350"/>
      <c r="U276" s="351"/>
      <c r="V276" s="352"/>
      <c r="W276" s="1061"/>
      <c r="X276" s="1062"/>
      <c r="Y276" s="1070"/>
      <c r="Z276" s="1071"/>
      <c r="AA276" s="1072"/>
      <c r="AB276" s="1073"/>
      <c r="AC276" s="1072"/>
      <c r="AD276" s="1071"/>
      <c r="AE276" s="1074"/>
      <c r="AF276" s="1073"/>
      <c r="AG276" s="1072"/>
      <c r="AH276" s="1071"/>
      <c r="AI276" s="1074"/>
      <c r="AJ276" s="1073"/>
      <c r="AK276" s="1072"/>
      <c r="AL276" s="1071"/>
      <c r="AM276" s="342"/>
      <c r="AN276" s="344"/>
      <c r="AO276" s="325"/>
      <c r="AP276" s="342"/>
      <c r="AQ276" s="344"/>
      <c r="AR276" s="353"/>
      <c r="AS276" s="354"/>
      <c r="AT276" s="342"/>
      <c r="AU276" s="344"/>
      <c r="AV276" s="353"/>
      <c r="AW276" s="355"/>
      <c r="AX276" s="94" t="str">
        <f t="shared" si="99"/>
        <v/>
      </c>
      <c r="AY276" s="94" t="str">
        <f t="shared" si="102"/>
        <v/>
      </c>
      <c r="AZ276" s="433"/>
      <c r="BA276" s="414">
        <f t="shared" si="103"/>
        <v>0</v>
      </c>
      <c r="BB276" s="414">
        <f t="shared" si="104"/>
        <v>0</v>
      </c>
      <c r="BC276" s="414">
        <f t="shared" si="105"/>
        <v>0</v>
      </c>
      <c r="BD276" s="414">
        <f t="shared" si="106"/>
        <v>0</v>
      </c>
      <c r="BE276" s="414">
        <f t="shared" si="107"/>
        <v>0</v>
      </c>
      <c r="BF276" s="414">
        <f t="shared" si="108"/>
        <v>0</v>
      </c>
      <c r="BG276" s="414">
        <f t="shared" si="109"/>
        <v>0</v>
      </c>
      <c r="BH276" s="414">
        <f t="shared" si="110"/>
        <v>0</v>
      </c>
      <c r="BI276" s="414">
        <f t="shared" si="111"/>
        <v>0</v>
      </c>
      <c r="BJ276" s="414">
        <f t="shared" si="112"/>
        <v>0</v>
      </c>
      <c r="BK276" s="414">
        <f t="shared" si="113"/>
        <v>0</v>
      </c>
      <c r="BL276" s="414">
        <f t="shared" si="114"/>
        <v>0</v>
      </c>
      <c r="BM276" s="414">
        <f t="shared" si="115"/>
        <v>0</v>
      </c>
      <c r="BN276" s="414"/>
      <c r="BO276" s="414">
        <f t="shared" si="116"/>
        <v>0</v>
      </c>
      <c r="BP276" s="414">
        <f t="shared" si="117"/>
        <v>0</v>
      </c>
      <c r="BQ276" s="414">
        <f t="shared" si="118"/>
        <v>0</v>
      </c>
      <c r="BR276" s="414">
        <f t="shared" si="119"/>
        <v>0</v>
      </c>
      <c r="BS276" s="414">
        <f t="shared" si="120"/>
        <v>0</v>
      </c>
      <c r="BT276" s="414">
        <f t="shared" si="121"/>
        <v>0</v>
      </c>
      <c r="BU276" s="414">
        <f t="shared" si="122"/>
        <v>0</v>
      </c>
      <c r="BV276" s="721"/>
      <c r="BW276" s="72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32"/>
      <c r="CL276" s="432"/>
      <c r="CM276" s="432"/>
      <c r="CN276" s="432"/>
      <c r="CO276" s="432"/>
      <c r="CP276" s="432"/>
      <c r="CQ276" s="320"/>
      <c r="CR276" s="320"/>
    </row>
    <row r="277" spans="1:96" s="37" customFormat="1" ht="37.5" customHeight="1" x14ac:dyDescent="0.2">
      <c r="A277" s="533" t="str">
        <f>IF(B277&lt;&gt;"",設定!$C$4,"")</f>
        <v/>
      </c>
      <c r="B277" s="214" t="str">
        <f t="shared" si="100"/>
        <v/>
      </c>
      <c r="C277" s="373">
        <f t="shared" si="101"/>
        <v>265</v>
      </c>
      <c r="D277" s="342"/>
      <c r="E277" s="342"/>
      <c r="F277" s="343"/>
      <c r="G277" s="344"/>
      <c r="H277" s="345"/>
      <c r="I277" s="346"/>
      <c r="J277" s="347" t="str">
        <f>IFERROR(IF(I277="","",VLOOKUP(I277,国・地域!A:C,2,FALSE)),"正しい番号を入力してください")</f>
        <v/>
      </c>
      <c r="K277" s="348" t="str">
        <f>IFERROR(IF(I277="","",VLOOKUP(I277,国・地域!A:C,3,FALSE)),"正しい番号を入力してください")</f>
        <v/>
      </c>
      <c r="L277" s="325"/>
      <c r="M277" s="349"/>
      <c r="N277" s="350"/>
      <c r="O277" s="350"/>
      <c r="P277" s="350"/>
      <c r="Q277" s="350"/>
      <c r="R277" s="350"/>
      <c r="S277" s="350"/>
      <c r="T277" s="350"/>
      <c r="U277" s="351"/>
      <c r="V277" s="352"/>
      <c r="W277" s="1061"/>
      <c r="X277" s="1062"/>
      <c r="Y277" s="1070"/>
      <c r="Z277" s="1071"/>
      <c r="AA277" s="1072"/>
      <c r="AB277" s="1073"/>
      <c r="AC277" s="1072"/>
      <c r="AD277" s="1071"/>
      <c r="AE277" s="1074"/>
      <c r="AF277" s="1073"/>
      <c r="AG277" s="1072"/>
      <c r="AH277" s="1071"/>
      <c r="AI277" s="1074"/>
      <c r="AJ277" s="1073"/>
      <c r="AK277" s="1072"/>
      <c r="AL277" s="1071"/>
      <c r="AM277" s="342"/>
      <c r="AN277" s="344"/>
      <c r="AO277" s="325"/>
      <c r="AP277" s="342"/>
      <c r="AQ277" s="344"/>
      <c r="AR277" s="353"/>
      <c r="AS277" s="354"/>
      <c r="AT277" s="342"/>
      <c r="AU277" s="344"/>
      <c r="AV277" s="353"/>
      <c r="AW277" s="355"/>
      <c r="AX277" s="94" t="str">
        <f t="shared" si="99"/>
        <v/>
      </c>
      <c r="AY277" s="94" t="str">
        <f t="shared" si="102"/>
        <v/>
      </c>
      <c r="AZ277" s="433"/>
      <c r="BA277" s="414">
        <f t="shared" si="103"/>
        <v>0</v>
      </c>
      <c r="BB277" s="414">
        <f t="shared" si="104"/>
        <v>0</v>
      </c>
      <c r="BC277" s="414">
        <f t="shared" si="105"/>
        <v>0</v>
      </c>
      <c r="BD277" s="414">
        <f t="shared" si="106"/>
        <v>0</v>
      </c>
      <c r="BE277" s="414">
        <f t="shared" si="107"/>
        <v>0</v>
      </c>
      <c r="BF277" s="414">
        <f t="shared" si="108"/>
        <v>0</v>
      </c>
      <c r="BG277" s="414">
        <f t="shared" si="109"/>
        <v>0</v>
      </c>
      <c r="BH277" s="414">
        <f t="shared" si="110"/>
        <v>0</v>
      </c>
      <c r="BI277" s="414">
        <f t="shared" si="111"/>
        <v>0</v>
      </c>
      <c r="BJ277" s="414">
        <f t="shared" si="112"/>
        <v>0</v>
      </c>
      <c r="BK277" s="414">
        <f t="shared" si="113"/>
        <v>0</v>
      </c>
      <c r="BL277" s="414">
        <f t="shared" si="114"/>
        <v>0</v>
      </c>
      <c r="BM277" s="414">
        <f t="shared" si="115"/>
        <v>0</v>
      </c>
      <c r="BN277" s="414"/>
      <c r="BO277" s="414">
        <f t="shared" si="116"/>
        <v>0</v>
      </c>
      <c r="BP277" s="414">
        <f t="shared" si="117"/>
        <v>0</v>
      </c>
      <c r="BQ277" s="414">
        <f t="shared" si="118"/>
        <v>0</v>
      </c>
      <c r="BR277" s="414">
        <f t="shared" si="119"/>
        <v>0</v>
      </c>
      <c r="BS277" s="414">
        <f t="shared" si="120"/>
        <v>0</v>
      </c>
      <c r="BT277" s="414">
        <f t="shared" si="121"/>
        <v>0</v>
      </c>
      <c r="BU277" s="414">
        <f t="shared" si="122"/>
        <v>0</v>
      </c>
      <c r="BV277" s="721"/>
      <c r="BW277" s="72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32"/>
      <c r="CL277" s="432"/>
      <c r="CM277" s="432"/>
      <c r="CN277" s="432"/>
      <c r="CO277" s="432"/>
      <c r="CP277" s="432"/>
      <c r="CQ277" s="320"/>
      <c r="CR277" s="320"/>
    </row>
    <row r="278" spans="1:96" s="37" customFormat="1" ht="37.5" customHeight="1" x14ac:dyDescent="0.2">
      <c r="A278" s="574" t="str">
        <f>IF(B278&lt;&gt;"",設定!$C$4,"")</f>
        <v/>
      </c>
      <c r="B278" s="215" t="str">
        <f t="shared" si="100"/>
        <v/>
      </c>
      <c r="C278" s="374">
        <f t="shared" si="101"/>
        <v>266</v>
      </c>
      <c r="D278" s="356"/>
      <c r="E278" s="356"/>
      <c r="F278" s="357"/>
      <c r="G278" s="358"/>
      <c r="H278" s="359"/>
      <c r="I278" s="360"/>
      <c r="J278" s="361" t="str">
        <f>IFERROR(IF(I278="","",VLOOKUP(I278,国・地域!A:C,2,FALSE)),"正しい番号を入力してください")</f>
        <v/>
      </c>
      <c r="K278" s="362" t="str">
        <f>IFERROR(IF(I278="","",VLOOKUP(I278,国・地域!A:C,3,FALSE)),"正しい番号を入力してください")</f>
        <v/>
      </c>
      <c r="L278" s="326"/>
      <c r="M278" s="363"/>
      <c r="N278" s="364"/>
      <c r="O278" s="364"/>
      <c r="P278" s="364"/>
      <c r="Q278" s="364"/>
      <c r="R278" s="364"/>
      <c r="S278" s="364"/>
      <c r="T278" s="364"/>
      <c r="U278" s="365"/>
      <c r="V278" s="366"/>
      <c r="W278" s="1063"/>
      <c r="X278" s="1064"/>
      <c r="Y278" s="1075"/>
      <c r="Z278" s="1076"/>
      <c r="AA278" s="1077"/>
      <c r="AB278" s="1078"/>
      <c r="AC278" s="1077"/>
      <c r="AD278" s="1076"/>
      <c r="AE278" s="1079"/>
      <c r="AF278" s="1078"/>
      <c r="AG278" s="1077"/>
      <c r="AH278" s="1076"/>
      <c r="AI278" s="1079"/>
      <c r="AJ278" s="1078"/>
      <c r="AK278" s="1077"/>
      <c r="AL278" s="1076"/>
      <c r="AM278" s="356"/>
      <c r="AN278" s="358"/>
      <c r="AO278" s="326"/>
      <c r="AP278" s="356"/>
      <c r="AQ278" s="358"/>
      <c r="AR278" s="367"/>
      <c r="AS278" s="368"/>
      <c r="AT278" s="356"/>
      <c r="AU278" s="358"/>
      <c r="AV278" s="367"/>
      <c r="AW278" s="369"/>
      <c r="AX278" s="94" t="str">
        <f t="shared" si="99"/>
        <v/>
      </c>
      <c r="AY278" s="94" t="str">
        <f t="shared" si="102"/>
        <v/>
      </c>
      <c r="AZ278" s="433"/>
      <c r="BA278" s="414">
        <f t="shared" si="103"/>
        <v>0</v>
      </c>
      <c r="BB278" s="414">
        <f t="shared" si="104"/>
        <v>0</v>
      </c>
      <c r="BC278" s="414">
        <f t="shared" si="105"/>
        <v>0</v>
      </c>
      <c r="BD278" s="414">
        <f t="shared" si="106"/>
        <v>0</v>
      </c>
      <c r="BE278" s="414">
        <f t="shared" si="107"/>
        <v>0</v>
      </c>
      <c r="BF278" s="414">
        <f t="shared" si="108"/>
        <v>0</v>
      </c>
      <c r="BG278" s="414">
        <f t="shared" si="109"/>
        <v>0</v>
      </c>
      <c r="BH278" s="414">
        <f t="shared" si="110"/>
        <v>0</v>
      </c>
      <c r="BI278" s="414">
        <f t="shared" si="111"/>
        <v>0</v>
      </c>
      <c r="BJ278" s="414">
        <f t="shared" si="112"/>
        <v>0</v>
      </c>
      <c r="BK278" s="414">
        <f t="shared" si="113"/>
        <v>0</v>
      </c>
      <c r="BL278" s="414">
        <f t="shared" si="114"/>
        <v>0</v>
      </c>
      <c r="BM278" s="414">
        <f t="shared" si="115"/>
        <v>0</v>
      </c>
      <c r="BN278" s="414"/>
      <c r="BO278" s="414">
        <f t="shared" si="116"/>
        <v>0</v>
      </c>
      <c r="BP278" s="414">
        <f t="shared" si="117"/>
        <v>0</v>
      </c>
      <c r="BQ278" s="414">
        <f t="shared" si="118"/>
        <v>0</v>
      </c>
      <c r="BR278" s="414">
        <f t="shared" si="119"/>
        <v>0</v>
      </c>
      <c r="BS278" s="414">
        <f t="shared" si="120"/>
        <v>0</v>
      </c>
      <c r="BT278" s="414">
        <f t="shared" si="121"/>
        <v>0</v>
      </c>
      <c r="BU278" s="414">
        <f t="shared" si="122"/>
        <v>0</v>
      </c>
      <c r="BV278" s="721"/>
      <c r="BW278" s="72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32"/>
      <c r="CL278" s="432"/>
      <c r="CM278" s="432"/>
      <c r="CN278" s="432"/>
      <c r="CO278" s="432"/>
      <c r="CP278" s="432"/>
      <c r="CQ278" s="320"/>
      <c r="CR278" s="320"/>
    </row>
    <row r="279" spans="1:96" s="37" customFormat="1" ht="37.5" customHeight="1" x14ac:dyDescent="0.2">
      <c r="A279" s="575" t="str">
        <f>IF(B279&lt;&gt;"",設定!$C$4,"")</f>
        <v/>
      </c>
      <c r="B279" s="567" t="str">
        <f t="shared" si="100"/>
        <v/>
      </c>
      <c r="C279" s="322">
        <f t="shared" si="101"/>
        <v>267</v>
      </c>
      <c r="D279" s="328"/>
      <c r="E279" s="328"/>
      <c r="F279" s="329"/>
      <c r="G279" s="330"/>
      <c r="H279" s="331"/>
      <c r="I279" s="332"/>
      <c r="J279" s="333" t="str">
        <f>IFERROR(IF(I279="","",VLOOKUP(I279,国・地域!A:C,2,FALSE)),"正しい番号を入力してください")</f>
        <v/>
      </c>
      <c r="K279" s="334" t="str">
        <f>IFERROR(IF(I279="","",VLOOKUP(I279,国・地域!A:C,3,FALSE)),"正しい番号を入力してください")</f>
        <v/>
      </c>
      <c r="L279" s="327"/>
      <c r="M279" s="335"/>
      <c r="N279" s="336"/>
      <c r="O279" s="336"/>
      <c r="P279" s="336"/>
      <c r="Q279" s="336"/>
      <c r="R279" s="336"/>
      <c r="S279" s="336"/>
      <c r="T279" s="336"/>
      <c r="U279" s="337"/>
      <c r="V279" s="338"/>
      <c r="W279" s="1059"/>
      <c r="X279" s="1060"/>
      <c r="Y279" s="1065"/>
      <c r="Z279" s="1066"/>
      <c r="AA279" s="1067"/>
      <c r="AB279" s="1068"/>
      <c r="AC279" s="1067"/>
      <c r="AD279" s="1066"/>
      <c r="AE279" s="1069"/>
      <c r="AF279" s="1068"/>
      <c r="AG279" s="1067"/>
      <c r="AH279" s="1066"/>
      <c r="AI279" s="1069"/>
      <c r="AJ279" s="1068"/>
      <c r="AK279" s="1067"/>
      <c r="AL279" s="1066"/>
      <c r="AM279" s="328"/>
      <c r="AN279" s="330"/>
      <c r="AO279" s="327"/>
      <c r="AP279" s="328"/>
      <c r="AQ279" s="330"/>
      <c r="AR279" s="339"/>
      <c r="AS279" s="340"/>
      <c r="AT279" s="328"/>
      <c r="AU279" s="330"/>
      <c r="AV279" s="339"/>
      <c r="AW279" s="341"/>
      <c r="AX279" s="94" t="str">
        <f t="shared" ref="AX279:AX313" si="123">IF(SUM(BA279:BM279)&gt;0,"←未入力あり","")</f>
        <v/>
      </c>
      <c r="AY279" s="94" t="str">
        <f t="shared" si="102"/>
        <v/>
      </c>
      <c r="AZ279" s="433"/>
      <c r="BA279" s="414">
        <f t="shared" si="103"/>
        <v>0</v>
      </c>
      <c r="BB279" s="414">
        <f t="shared" si="104"/>
        <v>0</v>
      </c>
      <c r="BC279" s="414">
        <f t="shared" si="105"/>
        <v>0</v>
      </c>
      <c r="BD279" s="414">
        <f t="shared" si="106"/>
        <v>0</v>
      </c>
      <c r="BE279" s="414">
        <f t="shared" si="107"/>
        <v>0</v>
      </c>
      <c r="BF279" s="414">
        <f t="shared" si="108"/>
        <v>0</v>
      </c>
      <c r="BG279" s="414">
        <f t="shared" si="109"/>
        <v>0</v>
      </c>
      <c r="BH279" s="414">
        <f t="shared" si="110"/>
        <v>0</v>
      </c>
      <c r="BI279" s="414">
        <f t="shared" si="111"/>
        <v>0</v>
      </c>
      <c r="BJ279" s="414">
        <f t="shared" si="112"/>
        <v>0</v>
      </c>
      <c r="BK279" s="414">
        <f t="shared" si="113"/>
        <v>0</v>
      </c>
      <c r="BL279" s="414">
        <f t="shared" si="114"/>
        <v>0</v>
      </c>
      <c r="BM279" s="414">
        <f t="shared" si="115"/>
        <v>0</v>
      </c>
      <c r="BN279" s="414"/>
      <c r="BO279" s="414">
        <f t="shared" si="116"/>
        <v>0</v>
      </c>
      <c r="BP279" s="414">
        <f t="shared" si="117"/>
        <v>0</v>
      </c>
      <c r="BQ279" s="414">
        <f t="shared" si="118"/>
        <v>0</v>
      </c>
      <c r="BR279" s="414">
        <f t="shared" si="119"/>
        <v>0</v>
      </c>
      <c r="BS279" s="414">
        <f t="shared" si="120"/>
        <v>0</v>
      </c>
      <c r="BT279" s="414">
        <f t="shared" si="121"/>
        <v>0</v>
      </c>
      <c r="BU279" s="414">
        <f t="shared" si="122"/>
        <v>0</v>
      </c>
      <c r="BV279" s="721"/>
      <c r="BW279" s="72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32"/>
      <c r="CL279" s="432"/>
      <c r="CM279" s="432"/>
      <c r="CN279" s="432"/>
      <c r="CO279" s="432"/>
      <c r="CP279" s="432"/>
      <c r="CQ279" s="320"/>
      <c r="CR279" s="320"/>
    </row>
    <row r="280" spans="1:96" s="37" customFormat="1" ht="37.5" customHeight="1" x14ac:dyDescent="0.2">
      <c r="A280" s="533" t="str">
        <f>IF(B280&lt;&gt;"",設定!$C$4,"")</f>
        <v/>
      </c>
      <c r="B280" s="214" t="str">
        <f t="shared" si="100"/>
        <v/>
      </c>
      <c r="C280" s="373">
        <f t="shared" si="101"/>
        <v>268</v>
      </c>
      <c r="D280" s="342"/>
      <c r="E280" s="342"/>
      <c r="F280" s="343"/>
      <c r="G280" s="344"/>
      <c r="H280" s="345"/>
      <c r="I280" s="346"/>
      <c r="J280" s="347" t="str">
        <f>IFERROR(IF(I280="","",VLOOKUP(I280,国・地域!A:C,2,FALSE)),"正しい番号を入力してください")</f>
        <v/>
      </c>
      <c r="K280" s="348" t="str">
        <f>IFERROR(IF(I280="","",VLOOKUP(I280,国・地域!A:C,3,FALSE)),"正しい番号を入力してください")</f>
        <v/>
      </c>
      <c r="L280" s="325"/>
      <c r="M280" s="349"/>
      <c r="N280" s="350"/>
      <c r="O280" s="350"/>
      <c r="P280" s="350"/>
      <c r="Q280" s="350"/>
      <c r="R280" s="350"/>
      <c r="S280" s="350"/>
      <c r="T280" s="350"/>
      <c r="U280" s="351"/>
      <c r="V280" s="352"/>
      <c r="W280" s="1061"/>
      <c r="X280" s="1062"/>
      <c r="Y280" s="1070"/>
      <c r="Z280" s="1071"/>
      <c r="AA280" s="1072"/>
      <c r="AB280" s="1073"/>
      <c r="AC280" s="1072"/>
      <c r="AD280" s="1071"/>
      <c r="AE280" s="1074"/>
      <c r="AF280" s="1073"/>
      <c r="AG280" s="1072"/>
      <c r="AH280" s="1071"/>
      <c r="AI280" s="1074"/>
      <c r="AJ280" s="1073"/>
      <c r="AK280" s="1072"/>
      <c r="AL280" s="1071"/>
      <c r="AM280" s="342"/>
      <c r="AN280" s="344"/>
      <c r="AO280" s="325"/>
      <c r="AP280" s="342"/>
      <c r="AQ280" s="344"/>
      <c r="AR280" s="353"/>
      <c r="AS280" s="354"/>
      <c r="AT280" s="342"/>
      <c r="AU280" s="344"/>
      <c r="AV280" s="353"/>
      <c r="AW280" s="355"/>
      <c r="AX280" s="94" t="str">
        <f t="shared" si="123"/>
        <v/>
      </c>
      <c r="AY280" s="94" t="str">
        <f t="shared" si="102"/>
        <v/>
      </c>
      <c r="AZ280" s="433"/>
      <c r="BA280" s="414">
        <f t="shared" si="103"/>
        <v>0</v>
      </c>
      <c r="BB280" s="414">
        <f t="shared" si="104"/>
        <v>0</v>
      </c>
      <c r="BC280" s="414">
        <f t="shared" si="105"/>
        <v>0</v>
      </c>
      <c r="BD280" s="414">
        <f t="shared" si="106"/>
        <v>0</v>
      </c>
      <c r="BE280" s="414">
        <f t="shared" si="107"/>
        <v>0</v>
      </c>
      <c r="BF280" s="414">
        <f t="shared" si="108"/>
        <v>0</v>
      </c>
      <c r="BG280" s="414">
        <f t="shared" si="109"/>
        <v>0</v>
      </c>
      <c r="BH280" s="414">
        <f t="shared" si="110"/>
        <v>0</v>
      </c>
      <c r="BI280" s="414">
        <f t="shared" si="111"/>
        <v>0</v>
      </c>
      <c r="BJ280" s="414">
        <f t="shared" si="112"/>
        <v>0</v>
      </c>
      <c r="BK280" s="414">
        <f t="shared" si="113"/>
        <v>0</v>
      </c>
      <c r="BL280" s="414">
        <f t="shared" si="114"/>
        <v>0</v>
      </c>
      <c r="BM280" s="414">
        <f t="shared" si="115"/>
        <v>0</v>
      </c>
      <c r="BN280" s="414"/>
      <c r="BO280" s="414">
        <f t="shared" si="116"/>
        <v>0</v>
      </c>
      <c r="BP280" s="414">
        <f t="shared" si="117"/>
        <v>0</v>
      </c>
      <c r="BQ280" s="414">
        <f t="shared" si="118"/>
        <v>0</v>
      </c>
      <c r="BR280" s="414">
        <f t="shared" si="119"/>
        <v>0</v>
      </c>
      <c r="BS280" s="414">
        <f t="shared" si="120"/>
        <v>0</v>
      </c>
      <c r="BT280" s="414">
        <f t="shared" si="121"/>
        <v>0</v>
      </c>
      <c r="BU280" s="414">
        <f t="shared" si="122"/>
        <v>0</v>
      </c>
      <c r="BV280" s="721"/>
      <c r="BW280" s="72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32"/>
      <c r="CL280" s="432"/>
      <c r="CM280" s="432"/>
      <c r="CN280" s="432"/>
      <c r="CO280" s="432"/>
      <c r="CP280" s="432"/>
      <c r="CQ280" s="320"/>
      <c r="CR280" s="320"/>
    </row>
    <row r="281" spans="1:96" s="37" customFormat="1" ht="37.5" customHeight="1" x14ac:dyDescent="0.2">
      <c r="A281" s="533" t="str">
        <f>IF(B281&lt;&gt;"",設定!$C$4,"")</f>
        <v/>
      </c>
      <c r="B281" s="214" t="str">
        <f t="shared" si="100"/>
        <v/>
      </c>
      <c r="C281" s="373">
        <f t="shared" si="101"/>
        <v>269</v>
      </c>
      <c r="D281" s="342"/>
      <c r="E281" s="342"/>
      <c r="F281" s="343"/>
      <c r="G281" s="344"/>
      <c r="H281" s="345"/>
      <c r="I281" s="346"/>
      <c r="J281" s="347" t="str">
        <f>IFERROR(IF(I281="","",VLOOKUP(I281,国・地域!A:C,2,FALSE)),"正しい番号を入力してください")</f>
        <v/>
      </c>
      <c r="K281" s="348" t="str">
        <f>IFERROR(IF(I281="","",VLOOKUP(I281,国・地域!A:C,3,FALSE)),"正しい番号を入力してください")</f>
        <v/>
      </c>
      <c r="L281" s="325"/>
      <c r="M281" s="349"/>
      <c r="N281" s="350"/>
      <c r="O281" s="350"/>
      <c r="P281" s="350"/>
      <c r="Q281" s="350"/>
      <c r="R281" s="350"/>
      <c r="S281" s="350"/>
      <c r="T281" s="350"/>
      <c r="U281" s="351"/>
      <c r="V281" s="352"/>
      <c r="W281" s="1061"/>
      <c r="X281" s="1062"/>
      <c r="Y281" s="1070"/>
      <c r="Z281" s="1071"/>
      <c r="AA281" s="1072"/>
      <c r="AB281" s="1073"/>
      <c r="AC281" s="1072"/>
      <c r="AD281" s="1071"/>
      <c r="AE281" s="1074"/>
      <c r="AF281" s="1073"/>
      <c r="AG281" s="1072"/>
      <c r="AH281" s="1071"/>
      <c r="AI281" s="1074"/>
      <c r="AJ281" s="1073"/>
      <c r="AK281" s="1072"/>
      <c r="AL281" s="1071"/>
      <c r="AM281" s="342"/>
      <c r="AN281" s="344"/>
      <c r="AO281" s="325"/>
      <c r="AP281" s="342"/>
      <c r="AQ281" s="344"/>
      <c r="AR281" s="353"/>
      <c r="AS281" s="354"/>
      <c r="AT281" s="342"/>
      <c r="AU281" s="344"/>
      <c r="AV281" s="353"/>
      <c r="AW281" s="355"/>
      <c r="AX281" s="94" t="str">
        <f t="shared" si="123"/>
        <v/>
      </c>
      <c r="AY281" s="94" t="str">
        <f t="shared" si="102"/>
        <v/>
      </c>
      <c r="AZ281" s="433"/>
      <c r="BA281" s="414">
        <f t="shared" si="103"/>
        <v>0</v>
      </c>
      <c r="BB281" s="414">
        <f t="shared" si="104"/>
        <v>0</v>
      </c>
      <c r="BC281" s="414">
        <f t="shared" si="105"/>
        <v>0</v>
      </c>
      <c r="BD281" s="414">
        <f t="shared" si="106"/>
        <v>0</v>
      </c>
      <c r="BE281" s="414">
        <f t="shared" si="107"/>
        <v>0</v>
      </c>
      <c r="BF281" s="414">
        <f t="shared" si="108"/>
        <v>0</v>
      </c>
      <c r="BG281" s="414">
        <f t="shared" si="109"/>
        <v>0</v>
      </c>
      <c r="BH281" s="414">
        <f t="shared" si="110"/>
        <v>0</v>
      </c>
      <c r="BI281" s="414">
        <f t="shared" si="111"/>
        <v>0</v>
      </c>
      <c r="BJ281" s="414">
        <f t="shared" si="112"/>
        <v>0</v>
      </c>
      <c r="BK281" s="414">
        <f t="shared" si="113"/>
        <v>0</v>
      </c>
      <c r="BL281" s="414">
        <f t="shared" si="114"/>
        <v>0</v>
      </c>
      <c r="BM281" s="414">
        <f t="shared" si="115"/>
        <v>0</v>
      </c>
      <c r="BN281" s="414"/>
      <c r="BO281" s="414">
        <f t="shared" si="116"/>
        <v>0</v>
      </c>
      <c r="BP281" s="414">
        <f t="shared" si="117"/>
        <v>0</v>
      </c>
      <c r="BQ281" s="414">
        <f t="shared" si="118"/>
        <v>0</v>
      </c>
      <c r="BR281" s="414">
        <f t="shared" si="119"/>
        <v>0</v>
      </c>
      <c r="BS281" s="414">
        <f t="shared" si="120"/>
        <v>0</v>
      </c>
      <c r="BT281" s="414">
        <f t="shared" si="121"/>
        <v>0</v>
      </c>
      <c r="BU281" s="414">
        <f t="shared" si="122"/>
        <v>0</v>
      </c>
      <c r="BV281" s="721"/>
      <c r="BW281" s="72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32"/>
      <c r="CL281" s="432"/>
      <c r="CM281" s="432"/>
      <c r="CN281" s="432"/>
      <c r="CO281" s="432"/>
      <c r="CP281" s="432"/>
      <c r="CQ281" s="320"/>
      <c r="CR281" s="320"/>
    </row>
    <row r="282" spans="1:96" s="37" customFormat="1" ht="37.5" customHeight="1" x14ac:dyDescent="0.2">
      <c r="A282" s="533" t="str">
        <f>IF(B282&lt;&gt;"",設定!$C$4,"")</f>
        <v/>
      </c>
      <c r="B282" s="214" t="str">
        <f t="shared" si="100"/>
        <v/>
      </c>
      <c r="C282" s="373">
        <f t="shared" si="101"/>
        <v>270</v>
      </c>
      <c r="D282" s="342"/>
      <c r="E282" s="342"/>
      <c r="F282" s="343"/>
      <c r="G282" s="344"/>
      <c r="H282" s="345"/>
      <c r="I282" s="346"/>
      <c r="J282" s="347" t="str">
        <f>IFERROR(IF(I282="","",VLOOKUP(I282,国・地域!A:C,2,FALSE)),"正しい番号を入力してください")</f>
        <v/>
      </c>
      <c r="K282" s="348" t="str">
        <f>IFERROR(IF(I282="","",VLOOKUP(I282,国・地域!A:C,3,FALSE)),"正しい番号を入力してください")</f>
        <v/>
      </c>
      <c r="L282" s="325"/>
      <c r="M282" s="349"/>
      <c r="N282" s="350"/>
      <c r="O282" s="350"/>
      <c r="P282" s="350"/>
      <c r="Q282" s="350"/>
      <c r="R282" s="350"/>
      <c r="S282" s="350"/>
      <c r="T282" s="350"/>
      <c r="U282" s="351"/>
      <c r="V282" s="352"/>
      <c r="W282" s="1061"/>
      <c r="X282" s="1062"/>
      <c r="Y282" s="1070"/>
      <c r="Z282" s="1071"/>
      <c r="AA282" s="1072"/>
      <c r="AB282" s="1073"/>
      <c r="AC282" s="1072"/>
      <c r="AD282" s="1071"/>
      <c r="AE282" s="1074"/>
      <c r="AF282" s="1073"/>
      <c r="AG282" s="1072"/>
      <c r="AH282" s="1071"/>
      <c r="AI282" s="1074"/>
      <c r="AJ282" s="1073"/>
      <c r="AK282" s="1072"/>
      <c r="AL282" s="1071"/>
      <c r="AM282" s="342"/>
      <c r="AN282" s="344"/>
      <c r="AO282" s="325"/>
      <c r="AP282" s="342"/>
      <c r="AQ282" s="344"/>
      <c r="AR282" s="353"/>
      <c r="AS282" s="354"/>
      <c r="AT282" s="342"/>
      <c r="AU282" s="344"/>
      <c r="AV282" s="353"/>
      <c r="AW282" s="355"/>
      <c r="AX282" s="94" t="str">
        <f t="shared" si="123"/>
        <v/>
      </c>
      <c r="AY282" s="94" t="str">
        <f t="shared" si="102"/>
        <v/>
      </c>
      <c r="AZ282" s="433"/>
      <c r="BA282" s="414">
        <f t="shared" si="103"/>
        <v>0</v>
      </c>
      <c r="BB282" s="414">
        <f t="shared" si="104"/>
        <v>0</v>
      </c>
      <c r="BC282" s="414">
        <f t="shared" si="105"/>
        <v>0</v>
      </c>
      <c r="BD282" s="414">
        <f t="shared" si="106"/>
        <v>0</v>
      </c>
      <c r="BE282" s="414">
        <f t="shared" si="107"/>
        <v>0</v>
      </c>
      <c r="BF282" s="414">
        <f t="shared" si="108"/>
        <v>0</v>
      </c>
      <c r="BG282" s="414">
        <f t="shared" si="109"/>
        <v>0</v>
      </c>
      <c r="BH282" s="414">
        <f t="shared" si="110"/>
        <v>0</v>
      </c>
      <c r="BI282" s="414">
        <f t="shared" si="111"/>
        <v>0</v>
      </c>
      <c r="BJ282" s="414">
        <f t="shared" si="112"/>
        <v>0</v>
      </c>
      <c r="BK282" s="414">
        <f t="shared" si="113"/>
        <v>0</v>
      </c>
      <c r="BL282" s="414">
        <f t="shared" si="114"/>
        <v>0</v>
      </c>
      <c r="BM282" s="414">
        <f t="shared" si="115"/>
        <v>0</v>
      </c>
      <c r="BN282" s="414"/>
      <c r="BO282" s="414">
        <f t="shared" si="116"/>
        <v>0</v>
      </c>
      <c r="BP282" s="414">
        <f t="shared" si="117"/>
        <v>0</v>
      </c>
      <c r="BQ282" s="414">
        <f t="shared" si="118"/>
        <v>0</v>
      </c>
      <c r="BR282" s="414">
        <f t="shared" si="119"/>
        <v>0</v>
      </c>
      <c r="BS282" s="414">
        <f t="shared" si="120"/>
        <v>0</v>
      </c>
      <c r="BT282" s="414">
        <f t="shared" si="121"/>
        <v>0</v>
      </c>
      <c r="BU282" s="414">
        <f t="shared" si="122"/>
        <v>0</v>
      </c>
      <c r="BV282" s="721"/>
      <c r="BW282" s="72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32"/>
      <c r="CL282" s="432"/>
      <c r="CM282" s="432"/>
      <c r="CN282" s="432"/>
      <c r="CO282" s="432"/>
      <c r="CP282" s="432"/>
      <c r="CQ282" s="320"/>
      <c r="CR282" s="320"/>
    </row>
    <row r="283" spans="1:96" s="37" customFormat="1" ht="37.5" customHeight="1" x14ac:dyDescent="0.2">
      <c r="A283" s="574" t="str">
        <f>IF(B283&lt;&gt;"",設定!$C$4,"")</f>
        <v/>
      </c>
      <c r="B283" s="215" t="str">
        <f t="shared" si="100"/>
        <v/>
      </c>
      <c r="C283" s="374">
        <f t="shared" si="101"/>
        <v>271</v>
      </c>
      <c r="D283" s="356"/>
      <c r="E283" s="356"/>
      <c r="F283" s="357"/>
      <c r="G283" s="358"/>
      <c r="H283" s="359"/>
      <c r="I283" s="360"/>
      <c r="J283" s="361" t="str">
        <f>IFERROR(IF(I283="","",VLOOKUP(I283,国・地域!A:C,2,FALSE)),"正しい番号を入力してください")</f>
        <v/>
      </c>
      <c r="K283" s="362" t="str">
        <f>IFERROR(IF(I283="","",VLOOKUP(I283,国・地域!A:C,3,FALSE)),"正しい番号を入力してください")</f>
        <v/>
      </c>
      <c r="L283" s="326"/>
      <c r="M283" s="363"/>
      <c r="N283" s="364"/>
      <c r="O283" s="364"/>
      <c r="P283" s="364"/>
      <c r="Q283" s="364"/>
      <c r="R283" s="364"/>
      <c r="S283" s="364"/>
      <c r="T283" s="364"/>
      <c r="U283" s="365"/>
      <c r="V283" s="366"/>
      <c r="W283" s="1063"/>
      <c r="X283" s="1064"/>
      <c r="Y283" s="1075"/>
      <c r="Z283" s="1076"/>
      <c r="AA283" s="1077"/>
      <c r="AB283" s="1078"/>
      <c r="AC283" s="1077"/>
      <c r="AD283" s="1076"/>
      <c r="AE283" s="1079"/>
      <c r="AF283" s="1078"/>
      <c r="AG283" s="1077"/>
      <c r="AH283" s="1076"/>
      <c r="AI283" s="1079"/>
      <c r="AJ283" s="1078"/>
      <c r="AK283" s="1077"/>
      <c r="AL283" s="1076"/>
      <c r="AM283" s="356"/>
      <c r="AN283" s="358"/>
      <c r="AO283" s="326"/>
      <c r="AP283" s="356"/>
      <c r="AQ283" s="358"/>
      <c r="AR283" s="367"/>
      <c r="AS283" s="368"/>
      <c r="AT283" s="356"/>
      <c r="AU283" s="358"/>
      <c r="AV283" s="367"/>
      <c r="AW283" s="369"/>
      <c r="AX283" s="94" t="str">
        <f t="shared" si="123"/>
        <v/>
      </c>
      <c r="AY283" s="94" t="str">
        <f t="shared" si="102"/>
        <v/>
      </c>
      <c r="AZ283" s="433"/>
      <c r="BA283" s="414">
        <f t="shared" si="103"/>
        <v>0</v>
      </c>
      <c r="BB283" s="414">
        <f t="shared" si="104"/>
        <v>0</v>
      </c>
      <c r="BC283" s="414">
        <f t="shared" si="105"/>
        <v>0</v>
      </c>
      <c r="BD283" s="414">
        <f t="shared" si="106"/>
        <v>0</v>
      </c>
      <c r="BE283" s="414">
        <f t="shared" si="107"/>
        <v>0</v>
      </c>
      <c r="BF283" s="414">
        <f t="shared" si="108"/>
        <v>0</v>
      </c>
      <c r="BG283" s="414">
        <f t="shared" si="109"/>
        <v>0</v>
      </c>
      <c r="BH283" s="414">
        <f t="shared" si="110"/>
        <v>0</v>
      </c>
      <c r="BI283" s="414">
        <f t="shared" si="111"/>
        <v>0</v>
      </c>
      <c r="BJ283" s="414">
        <f t="shared" si="112"/>
        <v>0</v>
      </c>
      <c r="BK283" s="414">
        <f t="shared" si="113"/>
        <v>0</v>
      </c>
      <c r="BL283" s="414">
        <f t="shared" si="114"/>
        <v>0</v>
      </c>
      <c r="BM283" s="414">
        <f t="shared" si="115"/>
        <v>0</v>
      </c>
      <c r="BN283" s="414"/>
      <c r="BO283" s="414">
        <f t="shared" si="116"/>
        <v>0</v>
      </c>
      <c r="BP283" s="414">
        <f t="shared" si="117"/>
        <v>0</v>
      </c>
      <c r="BQ283" s="414">
        <f t="shared" si="118"/>
        <v>0</v>
      </c>
      <c r="BR283" s="414">
        <f t="shared" si="119"/>
        <v>0</v>
      </c>
      <c r="BS283" s="414">
        <f t="shared" si="120"/>
        <v>0</v>
      </c>
      <c r="BT283" s="414">
        <f t="shared" si="121"/>
        <v>0</v>
      </c>
      <c r="BU283" s="414">
        <f t="shared" si="122"/>
        <v>0</v>
      </c>
      <c r="BV283" s="721"/>
      <c r="BW283" s="72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32"/>
      <c r="CL283" s="432"/>
      <c r="CM283" s="432"/>
      <c r="CN283" s="432"/>
      <c r="CO283" s="432"/>
      <c r="CP283" s="432"/>
      <c r="CQ283" s="320"/>
      <c r="CR283" s="320"/>
    </row>
    <row r="284" spans="1:96" s="37" customFormat="1" ht="37.5" customHeight="1" x14ac:dyDescent="0.2">
      <c r="A284" s="575" t="str">
        <f>IF(B284&lt;&gt;"",設定!$C$4,"")</f>
        <v/>
      </c>
      <c r="B284" s="567" t="str">
        <f t="shared" si="100"/>
        <v/>
      </c>
      <c r="C284" s="322">
        <f t="shared" si="101"/>
        <v>272</v>
      </c>
      <c r="D284" s="328"/>
      <c r="E284" s="328"/>
      <c r="F284" s="329"/>
      <c r="G284" s="330"/>
      <c r="H284" s="331"/>
      <c r="I284" s="332"/>
      <c r="J284" s="333" t="str">
        <f>IFERROR(IF(I284="","",VLOOKUP(I284,国・地域!A:C,2,FALSE)),"正しい番号を入力してください")</f>
        <v/>
      </c>
      <c r="K284" s="334" t="str">
        <f>IFERROR(IF(I284="","",VLOOKUP(I284,国・地域!A:C,3,FALSE)),"正しい番号を入力してください")</f>
        <v/>
      </c>
      <c r="L284" s="327"/>
      <c r="M284" s="335"/>
      <c r="N284" s="336"/>
      <c r="O284" s="336"/>
      <c r="P284" s="336"/>
      <c r="Q284" s="336"/>
      <c r="R284" s="336"/>
      <c r="S284" s="336"/>
      <c r="T284" s="336"/>
      <c r="U284" s="337"/>
      <c r="V284" s="338"/>
      <c r="W284" s="1059"/>
      <c r="X284" s="1060"/>
      <c r="Y284" s="1065"/>
      <c r="Z284" s="1066"/>
      <c r="AA284" s="1067"/>
      <c r="AB284" s="1068"/>
      <c r="AC284" s="1067"/>
      <c r="AD284" s="1066"/>
      <c r="AE284" s="1069"/>
      <c r="AF284" s="1068"/>
      <c r="AG284" s="1067"/>
      <c r="AH284" s="1066"/>
      <c r="AI284" s="1069"/>
      <c r="AJ284" s="1068"/>
      <c r="AK284" s="1067"/>
      <c r="AL284" s="1066"/>
      <c r="AM284" s="328"/>
      <c r="AN284" s="330"/>
      <c r="AO284" s="327"/>
      <c r="AP284" s="328"/>
      <c r="AQ284" s="330"/>
      <c r="AR284" s="339"/>
      <c r="AS284" s="340"/>
      <c r="AT284" s="328"/>
      <c r="AU284" s="330"/>
      <c r="AV284" s="339"/>
      <c r="AW284" s="341"/>
      <c r="AX284" s="94" t="str">
        <f t="shared" si="123"/>
        <v/>
      </c>
      <c r="AY284" s="94" t="str">
        <f t="shared" si="102"/>
        <v/>
      </c>
      <c r="AZ284" s="433"/>
      <c r="BA284" s="414">
        <f t="shared" si="103"/>
        <v>0</v>
      </c>
      <c r="BB284" s="414">
        <f t="shared" si="104"/>
        <v>0</v>
      </c>
      <c r="BC284" s="414">
        <f t="shared" si="105"/>
        <v>0</v>
      </c>
      <c r="BD284" s="414">
        <f t="shared" si="106"/>
        <v>0</v>
      </c>
      <c r="BE284" s="414">
        <f t="shared" si="107"/>
        <v>0</v>
      </c>
      <c r="BF284" s="414">
        <f t="shared" si="108"/>
        <v>0</v>
      </c>
      <c r="BG284" s="414">
        <f t="shared" si="109"/>
        <v>0</v>
      </c>
      <c r="BH284" s="414">
        <f t="shared" si="110"/>
        <v>0</v>
      </c>
      <c r="BI284" s="414">
        <f t="shared" si="111"/>
        <v>0</v>
      </c>
      <c r="BJ284" s="414">
        <f t="shared" si="112"/>
        <v>0</v>
      </c>
      <c r="BK284" s="414">
        <f t="shared" si="113"/>
        <v>0</v>
      </c>
      <c r="BL284" s="414">
        <f t="shared" si="114"/>
        <v>0</v>
      </c>
      <c r="BM284" s="414">
        <f t="shared" si="115"/>
        <v>0</v>
      </c>
      <c r="BN284" s="414"/>
      <c r="BO284" s="414">
        <f t="shared" si="116"/>
        <v>0</v>
      </c>
      <c r="BP284" s="414">
        <f t="shared" si="117"/>
        <v>0</v>
      </c>
      <c r="BQ284" s="414">
        <f t="shared" si="118"/>
        <v>0</v>
      </c>
      <c r="BR284" s="414">
        <f t="shared" si="119"/>
        <v>0</v>
      </c>
      <c r="BS284" s="414">
        <f t="shared" si="120"/>
        <v>0</v>
      </c>
      <c r="BT284" s="414">
        <f t="shared" si="121"/>
        <v>0</v>
      </c>
      <c r="BU284" s="414">
        <f t="shared" si="122"/>
        <v>0</v>
      </c>
      <c r="BV284" s="721"/>
      <c r="BW284" s="72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32"/>
      <c r="CL284" s="432"/>
      <c r="CM284" s="432"/>
      <c r="CN284" s="432"/>
      <c r="CO284" s="432"/>
      <c r="CP284" s="432"/>
      <c r="CQ284" s="320"/>
      <c r="CR284" s="320"/>
    </row>
    <row r="285" spans="1:96" s="37" customFormat="1" ht="37.5" customHeight="1" x14ac:dyDescent="0.2">
      <c r="A285" s="533" t="str">
        <f>IF(B285&lt;&gt;"",設定!$C$4,"")</f>
        <v/>
      </c>
      <c r="B285" s="214" t="str">
        <f t="shared" si="100"/>
        <v/>
      </c>
      <c r="C285" s="373">
        <f t="shared" si="101"/>
        <v>273</v>
      </c>
      <c r="D285" s="342"/>
      <c r="E285" s="342"/>
      <c r="F285" s="343"/>
      <c r="G285" s="344"/>
      <c r="H285" s="345"/>
      <c r="I285" s="346"/>
      <c r="J285" s="347" t="str">
        <f>IFERROR(IF(I285="","",VLOOKUP(I285,国・地域!A:C,2,FALSE)),"正しい番号を入力してください")</f>
        <v/>
      </c>
      <c r="K285" s="348" t="str">
        <f>IFERROR(IF(I285="","",VLOOKUP(I285,国・地域!A:C,3,FALSE)),"正しい番号を入力してください")</f>
        <v/>
      </c>
      <c r="L285" s="325"/>
      <c r="M285" s="349"/>
      <c r="N285" s="350"/>
      <c r="O285" s="350"/>
      <c r="P285" s="350"/>
      <c r="Q285" s="350"/>
      <c r="R285" s="350"/>
      <c r="S285" s="350"/>
      <c r="T285" s="350"/>
      <c r="U285" s="351"/>
      <c r="V285" s="352"/>
      <c r="W285" s="1061"/>
      <c r="X285" s="1062"/>
      <c r="Y285" s="1070"/>
      <c r="Z285" s="1071"/>
      <c r="AA285" s="1072"/>
      <c r="AB285" s="1073"/>
      <c r="AC285" s="1072"/>
      <c r="AD285" s="1071"/>
      <c r="AE285" s="1074"/>
      <c r="AF285" s="1073"/>
      <c r="AG285" s="1072"/>
      <c r="AH285" s="1071"/>
      <c r="AI285" s="1074"/>
      <c r="AJ285" s="1073"/>
      <c r="AK285" s="1072"/>
      <c r="AL285" s="1071"/>
      <c r="AM285" s="342"/>
      <c r="AN285" s="344"/>
      <c r="AO285" s="325"/>
      <c r="AP285" s="342"/>
      <c r="AQ285" s="344"/>
      <c r="AR285" s="353"/>
      <c r="AS285" s="354"/>
      <c r="AT285" s="342"/>
      <c r="AU285" s="344"/>
      <c r="AV285" s="353"/>
      <c r="AW285" s="355"/>
      <c r="AX285" s="94" t="str">
        <f t="shared" si="123"/>
        <v/>
      </c>
      <c r="AY285" s="94" t="str">
        <f t="shared" si="102"/>
        <v/>
      </c>
      <c r="AZ285" s="433"/>
      <c r="BA285" s="414">
        <f t="shared" si="103"/>
        <v>0</v>
      </c>
      <c r="BB285" s="414">
        <f t="shared" si="104"/>
        <v>0</v>
      </c>
      <c r="BC285" s="414">
        <f t="shared" si="105"/>
        <v>0</v>
      </c>
      <c r="BD285" s="414">
        <f t="shared" si="106"/>
        <v>0</v>
      </c>
      <c r="BE285" s="414">
        <f t="shared" si="107"/>
        <v>0</v>
      </c>
      <c r="BF285" s="414">
        <f t="shared" si="108"/>
        <v>0</v>
      </c>
      <c r="BG285" s="414">
        <f t="shared" si="109"/>
        <v>0</v>
      </c>
      <c r="BH285" s="414">
        <f t="shared" si="110"/>
        <v>0</v>
      </c>
      <c r="BI285" s="414">
        <f t="shared" si="111"/>
        <v>0</v>
      </c>
      <c r="BJ285" s="414">
        <f t="shared" si="112"/>
        <v>0</v>
      </c>
      <c r="BK285" s="414">
        <f t="shared" si="113"/>
        <v>0</v>
      </c>
      <c r="BL285" s="414">
        <f t="shared" si="114"/>
        <v>0</v>
      </c>
      <c r="BM285" s="414">
        <f t="shared" si="115"/>
        <v>0</v>
      </c>
      <c r="BN285" s="414"/>
      <c r="BO285" s="414">
        <f t="shared" si="116"/>
        <v>0</v>
      </c>
      <c r="BP285" s="414">
        <f t="shared" si="117"/>
        <v>0</v>
      </c>
      <c r="BQ285" s="414">
        <f t="shared" si="118"/>
        <v>0</v>
      </c>
      <c r="BR285" s="414">
        <f t="shared" si="119"/>
        <v>0</v>
      </c>
      <c r="BS285" s="414">
        <f t="shared" si="120"/>
        <v>0</v>
      </c>
      <c r="BT285" s="414">
        <f t="shared" si="121"/>
        <v>0</v>
      </c>
      <c r="BU285" s="414">
        <f t="shared" si="122"/>
        <v>0</v>
      </c>
      <c r="BV285" s="721"/>
      <c r="BW285" s="72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32"/>
      <c r="CL285" s="432"/>
      <c r="CM285" s="432"/>
      <c r="CN285" s="432"/>
      <c r="CO285" s="432"/>
      <c r="CP285" s="432"/>
      <c r="CQ285" s="320"/>
      <c r="CR285" s="320"/>
    </row>
    <row r="286" spans="1:96" s="37" customFormat="1" ht="37.5" customHeight="1" x14ac:dyDescent="0.2">
      <c r="A286" s="533" t="str">
        <f>IF(B286&lt;&gt;"",設定!$C$4,"")</f>
        <v/>
      </c>
      <c r="B286" s="214" t="str">
        <f t="shared" si="100"/>
        <v/>
      </c>
      <c r="C286" s="373">
        <f t="shared" si="101"/>
        <v>274</v>
      </c>
      <c r="D286" s="342"/>
      <c r="E286" s="342"/>
      <c r="F286" s="343"/>
      <c r="G286" s="344"/>
      <c r="H286" s="345"/>
      <c r="I286" s="346"/>
      <c r="J286" s="347" t="str">
        <f>IFERROR(IF(I286="","",VLOOKUP(I286,国・地域!A:C,2,FALSE)),"正しい番号を入力してください")</f>
        <v/>
      </c>
      <c r="K286" s="348" t="str">
        <f>IFERROR(IF(I286="","",VLOOKUP(I286,国・地域!A:C,3,FALSE)),"正しい番号を入力してください")</f>
        <v/>
      </c>
      <c r="L286" s="325"/>
      <c r="M286" s="349"/>
      <c r="N286" s="350"/>
      <c r="O286" s="350"/>
      <c r="P286" s="350"/>
      <c r="Q286" s="350"/>
      <c r="R286" s="350"/>
      <c r="S286" s="350"/>
      <c r="T286" s="350"/>
      <c r="U286" s="351"/>
      <c r="V286" s="352"/>
      <c r="W286" s="1061"/>
      <c r="X286" s="1062"/>
      <c r="Y286" s="1070"/>
      <c r="Z286" s="1071"/>
      <c r="AA286" s="1072"/>
      <c r="AB286" s="1073"/>
      <c r="AC286" s="1072"/>
      <c r="AD286" s="1071"/>
      <c r="AE286" s="1074"/>
      <c r="AF286" s="1073"/>
      <c r="AG286" s="1072"/>
      <c r="AH286" s="1071"/>
      <c r="AI286" s="1074"/>
      <c r="AJ286" s="1073"/>
      <c r="AK286" s="1072"/>
      <c r="AL286" s="1071"/>
      <c r="AM286" s="342"/>
      <c r="AN286" s="344"/>
      <c r="AO286" s="325"/>
      <c r="AP286" s="342"/>
      <c r="AQ286" s="344"/>
      <c r="AR286" s="353"/>
      <c r="AS286" s="354"/>
      <c r="AT286" s="342"/>
      <c r="AU286" s="344"/>
      <c r="AV286" s="353"/>
      <c r="AW286" s="355"/>
      <c r="AX286" s="94" t="str">
        <f t="shared" si="123"/>
        <v/>
      </c>
      <c r="AY286" s="94" t="str">
        <f t="shared" si="102"/>
        <v/>
      </c>
      <c r="AZ286" s="433"/>
      <c r="BA286" s="414">
        <f t="shared" si="103"/>
        <v>0</v>
      </c>
      <c r="BB286" s="414">
        <f t="shared" si="104"/>
        <v>0</v>
      </c>
      <c r="BC286" s="414">
        <f t="shared" si="105"/>
        <v>0</v>
      </c>
      <c r="BD286" s="414">
        <f t="shared" si="106"/>
        <v>0</v>
      </c>
      <c r="BE286" s="414">
        <f t="shared" si="107"/>
        <v>0</v>
      </c>
      <c r="BF286" s="414">
        <f t="shared" si="108"/>
        <v>0</v>
      </c>
      <c r="BG286" s="414">
        <f t="shared" si="109"/>
        <v>0</v>
      </c>
      <c r="BH286" s="414">
        <f t="shared" si="110"/>
        <v>0</v>
      </c>
      <c r="BI286" s="414">
        <f t="shared" si="111"/>
        <v>0</v>
      </c>
      <c r="BJ286" s="414">
        <f t="shared" si="112"/>
        <v>0</v>
      </c>
      <c r="BK286" s="414">
        <f t="shared" si="113"/>
        <v>0</v>
      </c>
      <c r="BL286" s="414">
        <f t="shared" si="114"/>
        <v>0</v>
      </c>
      <c r="BM286" s="414">
        <f t="shared" si="115"/>
        <v>0</v>
      </c>
      <c r="BN286" s="414"/>
      <c r="BO286" s="414">
        <f t="shared" si="116"/>
        <v>0</v>
      </c>
      <c r="BP286" s="414">
        <f t="shared" si="117"/>
        <v>0</v>
      </c>
      <c r="BQ286" s="414">
        <f t="shared" si="118"/>
        <v>0</v>
      </c>
      <c r="BR286" s="414">
        <f t="shared" si="119"/>
        <v>0</v>
      </c>
      <c r="BS286" s="414">
        <f t="shared" si="120"/>
        <v>0</v>
      </c>
      <c r="BT286" s="414">
        <f t="shared" si="121"/>
        <v>0</v>
      </c>
      <c r="BU286" s="414">
        <f t="shared" si="122"/>
        <v>0</v>
      </c>
      <c r="BV286" s="721"/>
      <c r="BW286" s="72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32"/>
      <c r="CL286" s="432"/>
      <c r="CM286" s="432"/>
      <c r="CN286" s="432"/>
      <c r="CO286" s="432"/>
      <c r="CP286" s="432"/>
      <c r="CQ286" s="320"/>
      <c r="CR286" s="320"/>
    </row>
    <row r="287" spans="1:96" s="37" customFormat="1" ht="37.5" customHeight="1" x14ac:dyDescent="0.2">
      <c r="A287" s="533" t="str">
        <f>IF(B287&lt;&gt;"",設定!$C$4,"")</f>
        <v/>
      </c>
      <c r="B287" s="214" t="str">
        <f t="shared" si="100"/>
        <v/>
      </c>
      <c r="C287" s="373">
        <f t="shared" si="101"/>
        <v>275</v>
      </c>
      <c r="D287" s="342"/>
      <c r="E287" s="342"/>
      <c r="F287" s="343"/>
      <c r="G287" s="344"/>
      <c r="H287" s="345"/>
      <c r="I287" s="346"/>
      <c r="J287" s="347" t="str">
        <f>IFERROR(IF(I287="","",VLOOKUP(I287,国・地域!A:C,2,FALSE)),"正しい番号を入力してください")</f>
        <v/>
      </c>
      <c r="K287" s="348" t="str">
        <f>IFERROR(IF(I287="","",VLOOKUP(I287,国・地域!A:C,3,FALSE)),"正しい番号を入力してください")</f>
        <v/>
      </c>
      <c r="L287" s="325"/>
      <c r="M287" s="349"/>
      <c r="N287" s="350"/>
      <c r="O287" s="350"/>
      <c r="P287" s="350"/>
      <c r="Q287" s="350"/>
      <c r="R287" s="350"/>
      <c r="S287" s="350"/>
      <c r="T287" s="350"/>
      <c r="U287" s="351"/>
      <c r="V287" s="352"/>
      <c r="W287" s="1061"/>
      <c r="X287" s="1062"/>
      <c r="Y287" s="1070"/>
      <c r="Z287" s="1071"/>
      <c r="AA287" s="1072"/>
      <c r="AB287" s="1073"/>
      <c r="AC287" s="1072"/>
      <c r="AD287" s="1071"/>
      <c r="AE287" s="1074"/>
      <c r="AF287" s="1073"/>
      <c r="AG287" s="1072"/>
      <c r="AH287" s="1071"/>
      <c r="AI287" s="1074"/>
      <c r="AJ287" s="1073"/>
      <c r="AK287" s="1072"/>
      <c r="AL287" s="1071"/>
      <c r="AM287" s="342"/>
      <c r="AN287" s="344"/>
      <c r="AO287" s="325"/>
      <c r="AP287" s="342"/>
      <c r="AQ287" s="344"/>
      <c r="AR287" s="353"/>
      <c r="AS287" s="354"/>
      <c r="AT287" s="342"/>
      <c r="AU287" s="344"/>
      <c r="AV287" s="353"/>
      <c r="AW287" s="355"/>
      <c r="AX287" s="94" t="str">
        <f t="shared" si="123"/>
        <v/>
      </c>
      <c r="AY287" s="94" t="str">
        <f t="shared" si="102"/>
        <v/>
      </c>
      <c r="AZ287" s="433"/>
      <c r="BA287" s="414">
        <f t="shared" si="103"/>
        <v>0</v>
      </c>
      <c r="BB287" s="414">
        <f t="shared" si="104"/>
        <v>0</v>
      </c>
      <c r="BC287" s="414">
        <f t="shared" si="105"/>
        <v>0</v>
      </c>
      <c r="BD287" s="414">
        <f t="shared" si="106"/>
        <v>0</v>
      </c>
      <c r="BE287" s="414">
        <f t="shared" si="107"/>
        <v>0</v>
      </c>
      <c r="BF287" s="414">
        <f t="shared" si="108"/>
        <v>0</v>
      </c>
      <c r="BG287" s="414">
        <f t="shared" si="109"/>
        <v>0</v>
      </c>
      <c r="BH287" s="414">
        <f t="shared" si="110"/>
        <v>0</v>
      </c>
      <c r="BI287" s="414">
        <f t="shared" si="111"/>
        <v>0</v>
      </c>
      <c r="BJ287" s="414">
        <f t="shared" si="112"/>
        <v>0</v>
      </c>
      <c r="BK287" s="414">
        <f t="shared" si="113"/>
        <v>0</v>
      </c>
      <c r="BL287" s="414">
        <f t="shared" si="114"/>
        <v>0</v>
      </c>
      <c r="BM287" s="414">
        <f t="shared" si="115"/>
        <v>0</v>
      </c>
      <c r="BN287" s="414"/>
      <c r="BO287" s="414">
        <f t="shared" si="116"/>
        <v>0</v>
      </c>
      <c r="BP287" s="414">
        <f t="shared" si="117"/>
        <v>0</v>
      </c>
      <c r="BQ287" s="414">
        <f t="shared" si="118"/>
        <v>0</v>
      </c>
      <c r="BR287" s="414">
        <f t="shared" si="119"/>
        <v>0</v>
      </c>
      <c r="BS287" s="414">
        <f t="shared" si="120"/>
        <v>0</v>
      </c>
      <c r="BT287" s="414">
        <f t="shared" si="121"/>
        <v>0</v>
      </c>
      <c r="BU287" s="414">
        <f t="shared" si="122"/>
        <v>0</v>
      </c>
      <c r="BV287" s="721"/>
      <c r="BW287" s="72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32"/>
      <c r="CL287" s="432"/>
      <c r="CM287" s="432"/>
      <c r="CN287" s="432"/>
      <c r="CO287" s="432"/>
      <c r="CP287" s="432"/>
      <c r="CQ287" s="320"/>
      <c r="CR287" s="320"/>
    </row>
    <row r="288" spans="1:96" s="37" customFormat="1" ht="37.5" customHeight="1" x14ac:dyDescent="0.2">
      <c r="A288" s="574" t="str">
        <f>IF(B288&lt;&gt;"",設定!$C$4,"")</f>
        <v/>
      </c>
      <c r="B288" s="215" t="str">
        <f t="shared" si="100"/>
        <v/>
      </c>
      <c r="C288" s="374">
        <f t="shared" si="101"/>
        <v>276</v>
      </c>
      <c r="D288" s="356"/>
      <c r="E288" s="356"/>
      <c r="F288" s="357"/>
      <c r="G288" s="358"/>
      <c r="H288" s="359"/>
      <c r="I288" s="360"/>
      <c r="J288" s="361" t="str">
        <f>IFERROR(IF(I288="","",VLOOKUP(I288,国・地域!A:C,2,FALSE)),"正しい番号を入力してください")</f>
        <v/>
      </c>
      <c r="K288" s="362" t="str">
        <f>IFERROR(IF(I288="","",VLOOKUP(I288,国・地域!A:C,3,FALSE)),"正しい番号を入力してください")</f>
        <v/>
      </c>
      <c r="L288" s="326"/>
      <c r="M288" s="363"/>
      <c r="N288" s="364"/>
      <c r="O288" s="364"/>
      <c r="P288" s="364"/>
      <c r="Q288" s="364"/>
      <c r="R288" s="364"/>
      <c r="S288" s="364"/>
      <c r="T288" s="364"/>
      <c r="U288" s="365"/>
      <c r="V288" s="366"/>
      <c r="W288" s="1063"/>
      <c r="X288" s="1064"/>
      <c r="Y288" s="1075"/>
      <c r="Z288" s="1076"/>
      <c r="AA288" s="1077"/>
      <c r="AB288" s="1078"/>
      <c r="AC288" s="1077"/>
      <c r="AD288" s="1076"/>
      <c r="AE288" s="1079"/>
      <c r="AF288" s="1078"/>
      <c r="AG288" s="1077"/>
      <c r="AH288" s="1076"/>
      <c r="AI288" s="1079"/>
      <c r="AJ288" s="1078"/>
      <c r="AK288" s="1077"/>
      <c r="AL288" s="1076"/>
      <c r="AM288" s="356"/>
      <c r="AN288" s="358"/>
      <c r="AO288" s="326"/>
      <c r="AP288" s="356"/>
      <c r="AQ288" s="358"/>
      <c r="AR288" s="367"/>
      <c r="AS288" s="368"/>
      <c r="AT288" s="356"/>
      <c r="AU288" s="358"/>
      <c r="AV288" s="367"/>
      <c r="AW288" s="369"/>
      <c r="AX288" s="94" t="str">
        <f t="shared" si="123"/>
        <v/>
      </c>
      <c r="AY288" s="94" t="str">
        <f t="shared" si="102"/>
        <v/>
      </c>
      <c r="AZ288" s="433"/>
      <c r="BA288" s="414">
        <f t="shared" si="103"/>
        <v>0</v>
      </c>
      <c r="BB288" s="414">
        <f t="shared" si="104"/>
        <v>0</v>
      </c>
      <c r="BC288" s="414">
        <f t="shared" si="105"/>
        <v>0</v>
      </c>
      <c r="BD288" s="414">
        <f t="shared" si="106"/>
        <v>0</v>
      </c>
      <c r="BE288" s="414">
        <f t="shared" si="107"/>
        <v>0</v>
      </c>
      <c r="BF288" s="414">
        <f t="shared" si="108"/>
        <v>0</v>
      </c>
      <c r="BG288" s="414">
        <f t="shared" si="109"/>
        <v>0</v>
      </c>
      <c r="BH288" s="414">
        <f t="shared" si="110"/>
        <v>0</v>
      </c>
      <c r="BI288" s="414">
        <f t="shared" si="111"/>
        <v>0</v>
      </c>
      <c r="BJ288" s="414">
        <f t="shared" si="112"/>
        <v>0</v>
      </c>
      <c r="BK288" s="414">
        <f t="shared" si="113"/>
        <v>0</v>
      </c>
      <c r="BL288" s="414">
        <f t="shared" si="114"/>
        <v>0</v>
      </c>
      <c r="BM288" s="414">
        <f t="shared" si="115"/>
        <v>0</v>
      </c>
      <c r="BN288" s="414"/>
      <c r="BO288" s="414">
        <f t="shared" si="116"/>
        <v>0</v>
      </c>
      <c r="BP288" s="414">
        <f t="shared" si="117"/>
        <v>0</v>
      </c>
      <c r="BQ288" s="414">
        <f t="shared" si="118"/>
        <v>0</v>
      </c>
      <c r="BR288" s="414">
        <f t="shared" si="119"/>
        <v>0</v>
      </c>
      <c r="BS288" s="414">
        <f t="shared" si="120"/>
        <v>0</v>
      </c>
      <c r="BT288" s="414">
        <f t="shared" si="121"/>
        <v>0</v>
      </c>
      <c r="BU288" s="414">
        <f t="shared" si="122"/>
        <v>0</v>
      </c>
      <c r="BV288" s="721"/>
      <c r="BW288" s="72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32"/>
      <c r="CL288" s="432"/>
      <c r="CM288" s="432"/>
      <c r="CN288" s="432"/>
      <c r="CO288" s="432"/>
      <c r="CP288" s="432"/>
      <c r="CQ288" s="320"/>
      <c r="CR288" s="320"/>
    </row>
    <row r="289" spans="1:96" s="37" customFormat="1" ht="37.5" customHeight="1" x14ac:dyDescent="0.2">
      <c r="A289" s="575" t="str">
        <f>IF(B289&lt;&gt;"",設定!$C$4,"")</f>
        <v/>
      </c>
      <c r="B289" s="567" t="str">
        <f t="shared" si="100"/>
        <v/>
      </c>
      <c r="C289" s="322">
        <f t="shared" si="101"/>
        <v>277</v>
      </c>
      <c r="D289" s="328"/>
      <c r="E289" s="328"/>
      <c r="F289" s="329"/>
      <c r="G289" s="330"/>
      <c r="H289" s="331"/>
      <c r="I289" s="332"/>
      <c r="J289" s="333" t="str">
        <f>IFERROR(IF(I289="","",VLOOKUP(I289,国・地域!A:C,2,FALSE)),"正しい番号を入力してください")</f>
        <v/>
      </c>
      <c r="K289" s="334" t="str">
        <f>IFERROR(IF(I289="","",VLOOKUP(I289,国・地域!A:C,3,FALSE)),"正しい番号を入力してください")</f>
        <v/>
      </c>
      <c r="L289" s="327"/>
      <c r="M289" s="335"/>
      <c r="N289" s="336"/>
      <c r="O289" s="336"/>
      <c r="P289" s="336"/>
      <c r="Q289" s="336"/>
      <c r="R289" s="336"/>
      <c r="S289" s="336"/>
      <c r="T289" s="336"/>
      <c r="U289" s="337"/>
      <c r="V289" s="338"/>
      <c r="W289" s="1059"/>
      <c r="X289" s="1060"/>
      <c r="Y289" s="1065"/>
      <c r="Z289" s="1066"/>
      <c r="AA289" s="1067"/>
      <c r="AB289" s="1068"/>
      <c r="AC289" s="1067"/>
      <c r="AD289" s="1066"/>
      <c r="AE289" s="1069"/>
      <c r="AF289" s="1068"/>
      <c r="AG289" s="1067"/>
      <c r="AH289" s="1066"/>
      <c r="AI289" s="1069"/>
      <c r="AJ289" s="1068"/>
      <c r="AK289" s="1067"/>
      <c r="AL289" s="1066"/>
      <c r="AM289" s="328"/>
      <c r="AN289" s="330"/>
      <c r="AO289" s="327"/>
      <c r="AP289" s="328"/>
      <c r="AQ289" s="330"/>
      <c r="AR289" s="339"/>
      <c r="AS289" s="340"/>
      <c r="AT289" s="328"/>
      <c r="AU289" s="330"/>
      <c r="AV289" s="339"/>
      <c r="AW289" s="341"/>
      <c r="AX289" s="94" t="str">
        <f t="shared" si="123"/>
        <v/>
      </c>
      <c r="AY289" s="94" t="str">
        <f t="shared" si="102"/>
        <v/>
      </c>
      <c r="AZ289" s="433"/>
      <c r="BA289" s="414">
        <f t="shared" si="103"/>
        <v>0</v>
      </c>
      <c r="BB289" s="414">
        <f t="shared" si="104"/>
        <v>0</v>
      </c>
      <c r="BC289" s="414">
        <f t="shared" si="105"/>
        <v>0</v>
      </c>
      <c r="BD289" s="414">
        <f t="shared" si="106"/>
        <v>0</v>
      </c>
      <c r="BE289" s="414">
        <f t="shared" si="107"/>
        <v>0</v>
      </c>
      <c r="BF289" s="414">
        <f t="shared" si="108"/>
        <v>0</v>
      </c>
      <c r="BG289" s="414">
        <f t="shared" si="109"/>
        <v>0</v>
      </c>
      <c r="BH289" s="414">
        <f t="shared" si="110"/>
        <v>0</v>
      </c>
      <c r="BI289" s="414">
        <f t="shared" si="111"/>
        <v>0</v>
      </c>
      <c r="BJ289" s="414">
        <f t="shared" si="112"/>
        <v>0</v>
      </c>
      <c r="BK289" s="414">
        <f t="shared" si="113"/>
        <v>0</v>
      </c>
      <c r="BL289" s="414">
        <f t="shared" si="114"/>
        <v>0</v>
      </c>
      <c r="BM289" s="414">
        <f t="shared" si="115"/>
        <v>0</v>
      </c>
      <c r="BN289" s="414"/>
      <c r="BO289" s="414">
        <f t="shared" si="116"/>
        <v>0</v>
      </c>
      <c r="BP289" s="414">
        <f t="shared" si="117"/>
        <v>0</v>
      </c>
      <c r="BQ289" s="414">
        <f t="shared" si="118"/>
        <v>0</v>
      </c>
      <c r="BR289" s="414">
        <f t="shared" si="119"/>
        <v>0</v>
      </c>
      <c r="BS289" s="414">
        <f t="shared" si="120"/>
        <v>0</v>
      </c>
      <c r="BT289" s="414">
        <f t="shared" si="121"/>
        <v>0</v>
      </c>
      <c r="BU289" s="414">
        <f t="shared" si="122"/>
        <v>0</v>
      </c>
      <c r="BV289" s="721"/>
      <c r="BW289" s="72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32"/>
      <c r="CL289" s="432"/>
      <c r="CM289" s="432"/>
      <c r="CN289" s="432"/>
      <c r="CO289" s="432"/>
      <c r="CP289" s="432"/>
      <c r="CQ289" s="320"/>
      <c r="CR289" s="320"/>
    </row>
    <row r="290" spans="1:96" s="37" customFormat="1" ht="37.5" customHeight="1" x14ac:dyDescent="0.2">
      <c r="A290" s="533" t="str">
        <f>IF(B290&lt;&gt;"",設定!$C$4,"")</f>
        <v/>
      </c>
      <c r="B290" s="214" t="str">
        <f t="shared" si="100"/>
        <v/>
      </c>
      <c r="C290" s="373">
        <f t="shared" si="101"/>
        <v>278</v>
      </c>
      <c r="D290" s="342"/>
      <c r="E290" s="342"/>
      <c r="F290" s="343"/>
      <c r="G290" s="344"/>
      <c r="H290" s="345"/>
      <c r="I290" s="346"/>
      <c r="J290" s="347" t="str">
        <f>IFERROR(IF(I290="","",VLOOKUP(I290,国・地域!A:C,2,FALSE)),"正しい番号を入力してください")</f>
        <v/>
      </c>
      <c r="K290" s="348" t="str">
        <f>IFERROR(IF(I290="","",VLOOKUP(I290,国・地域!A:C,3,FALSE)),"正しい番号を入力してください")</f>
        <v/>
      </c>
      <c r="L290" s="325"/>
      <c r="M290" s="349"/>
      <c r="N290" s="350"/>
      <c r="O290" s="350"/>
      <c r="P290" s="350"/>
      <c r="Q290" s="350"/>
      <c r="R290" s="350"/>
      <c r="S290" s="350"/>
      <c r="T290" s="350"/>
      <c r="U290" s="351"/>
      <c r="V290" s="352"/>
      <c r="W290" s="1061"/>
      <c r="X290" s="1062"/>
      <c r="Y290" s="1070"/>
      <c r="Z290" s="1071"/>
      <c r="AA290" s="1072"/>
      <c r="AB290" s="1073"/>
      <c r="AC290" s="1072"/>
      <c r="AD290" s="1071"/>
      <c r="AE290" s="1074"/>
      <c r="AF290" s="1073"/>
      <c r="AG290" s="1072"/>
      <c r="AH290" s="1071"/>
      <c r="AI290" s="1074"/>
      <c r="AJ290" s="1073"/>
      <c r="AK290" s="1072"/>
      <c r="AL290" s="1071"/>
      <c r="AM290" s="342"/>
      <c r="AN290" s="344"/>
      <c r="AO290" s="325"/>
      <c r="AP290" s="342"/>
      <c r="AQ290" s="344"/>
      <c r="AR290" s="353"/>
      <c r="AS290" s="354"/>
      <c r="AT290" s="342"/>
      <c r="AU290" s="344"/>
      <c r="AV290" s="353"/>
      <c r="AW290" s="355"/>
      <c r="AX290" s="94" t="str">
        <f t="shared" si="123"/>
        <v/>
      </c>
      <c r="AY290" s="94" t="str">
        <f t="shared" si="102"/>
        <v/>
      </c>
      <c r="AZ290" s="433"/>
      <c r="BA290" s="414">
        <f t="shared" si="103"/>
        <v>0</v>
      </c>
      <c r="BB290" s="414">
        <f t="shared" si="104"/>
        <v>0</v>
      </c>
      <c r="BC290" s="414">
        <f t="shared" si="105"/>
        <v>0</v>
      </c>
      <c r="BD290" s="414">
        <f t="shared" si="106"/>
        <v>0</v>
      </c>
      <c r="BE290" s="414">
        <f t="shared" si="107"/>
        <v>0</v>
      </c>
      <c r="BF290" s="414">
        <f t="shared" si="108"/>
        <v>0</v>
      </c>
      <c r="BG290" s="414">
        <f t="shared" si="109"/>
        <v>0</v>
      </c>
      <c r="BH290" s="414">
        <f t="shared" si="110"/>
        <v>0</v>
      </c>
      <c r="BI290" s="414">
        <f t="shared" si="111"/>
        <v>0</v>
      </c>
      <c r="BJ290" s="414">
        <f t="shared" si="112"/>
        <v>0</v>
      </c>
      <c r="BK290" s="414">
        <f t="shared" si="113"/>
        <v>0</v>
      </c>
      <c r="BL290" s="414">
        <f t="shared" si="114"/>
        <v>0</v>
      </c>
      <c r="BM290" s="414">
        <f t="shared" si="115"/>
        <v>0</v>
      </c>
      <c r="BN290" s="414"/>
      <c r="BO290" s="414">
        <f t="shared" si="116"/>
        <v>0</v>
      </c>
      <c r="BP290" s="414">
        <f t="shared" si="117"/>
        <v>0</v>
      </c>
      <c r="BQ290" s="414">
        <f t="shared" si="118"/>
        <v>0</v>
      </c>
      <c r="BR290" s="414">
        <f t="shared" si="119"/>
        <v>0</v>
      </c>
      <c r="BS290" s="414">
        <f t="shared" si="120"/>
        <v>0</v>
      </c>
      <c r="BT290" s="414">
        <f t="shared" si="121"/>
        <v>0</v>
      </c>
      <c r="BU290" s="414">
        <f t="shared" si="122"/>
        <v>0</v>
      </c>
      <c r="BV290" s="721"/>
      <c r="BW290" s="72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32"/>
      <c r="CL290" s="432"/>
      <c r="CM290" s="432"/>
      <c r="CN290" s="432"/>
      <c r="CO290" s="432"/>
      <c r="CP290" s="432"/>
      <c r="CQ290" s="320"/>
      <c r="CR290" s="320"/>
    </row>
    <row r="291" spans="1:96" s="37" customFormat="1" ht="37.5" customHeight="1" x14ac:dyDescent="0.2">
      <c r="A291" s="533" t="str">
        <f>IF(B291&lt;&gt;"",設定!$C$4,"")</f>
        <v/>
      </c>
      <c r="B291" s="214" t="str">
        <f t="shared" si="100"/>
        <v/>
      </c>
      <c r="C291" s="373">
        <f t="shared" si="101"/>
        <v>279</v>
      </c>
      <c r="D291" s="342"/>
      <c r="E291" s="342"/>
      <c r="F291" s="343"/>
      <c r="G291" s="344"/>
      <c r="H291" s="345"/>
      <c r="I291" s="346"/>
      <c r="J291" s="347" t="str">
        <f>IFERROR(IF(I291="","",VLOOKUP(I291,国・地域!A:C,2,FALSE)),"正しい番号を入力してください")</f>
        <v/>
      </c>
      <c r="K291" s="348" t="str">
        <f>IFERROR(IF(I291="","",VLOOKUP(I291,国・地域!A:C,3,FALSE)),"正しい番号を入力してください")</f>
        <v/>
      </c>
      <c r="L291" s="325"/>
      <c r="M291" s="349"/>
      <c r="N291" s="350"/>
      <c r="O291" s="350"/>
      <c r="P291" s="350"/>
      <c r="Q291" s="350"/>
      <c r="R291" s="350"/>
      <c r="S291" s="350"/>
      <c r="T291" s="350"/>
      <c r="U291" s="351"/>
      <c r="V291" s="352"/>
      <c r="W291" s="1061"/>
      <c r="X291" s="1062"/>
      <c r="Y291" s="1070"/>
      <c r="Z291" s="1071"/>
      <c r="AA291" s="1072"/>
      <c r="AB291" s="1073"/>
      <c r="AC291" s="1072"/>
      <c r="AD291" s="1071"/>
      <c r="AE291" s="1074"/>
      <c r="AF291" s="1073"/>
      <c r="AG291" s="1072"/>
      <c r="AH291" s="1071"/>
      <c r="AI291" s="1074"/>
      <c r="AJ291" s="1073"/>
      <c r="AK291" s="1072"/>
      <c r="AL291" s="1071"/>
      <c r="AM291" s="342"/>
      <c r="AN291" s="344"/>
      <c r="AO291" s="325"/>
      <c r="AP291" s="342"/>
      <c r="AQ291" s="344"/>
      <c r="AR291" s="353"/>
      <c r="AS291" s="354"/>
      <c r="AT291" s="342"/>
      <c r="AU291" s="344"/>
      <c r="AV291" s="353"/>
      <c r="AW291" s="355"/>
      <c r="AX291" s="94" t="str">
        <f t="shared" si="123"/>
        <v/>
      </c>
      <c r="AY291" s="94" t="str">
        <f t="shared" si="102"/>
        <v/>
      </c>
      <c r="AZ291" s="433"/>
      <c r="BA291" s="414">
        <f t="shared" si="103"/>
        <v>0</v>
      </c>
      <c r="BB291" s="414">
        <f t="shared" si="104"/>
        <v>0</v>
      </c>
      <c r="BC291" s="414">
        <f t="shared" si="105"/>
        <v>0</v>
      </c>
      <c r="BD291" s="414">
        <f t="shared" si="106"/>
        <v>0</v>
      </c>
      <c r="BE291" s="414">
        <f t="shared" si="107"/>
        <v>0</v>
      </c>
      <c r="BF291" s="414">
        <f t="shared" si="108"/>
        <v>0</v>
      </c>
      <c r="BG291" s="414">
        <f t="shared" si="109"/>
        <v>0</v>
      </c>
      <c r="BH291" s="414">
        <f t="shared" si="110"/>
        <v>0</v>
      </c>
      <c r="BI291" s="414">
        <f t="shared" si="111"/>
        <v>0</v>
      </c>
      <c r="BJ291" s="414">
        <f t="shared" si="112"/>
        <v>0</v>
      </c>
      <c r="BK291" s="414">
        <f t="shared" si="113"/>
        <v>0</v>
      </c>
      <c r="BL291" s="414">
        <f t="shared" si="114"/>
        <v>0</v>
      </c>
      <c r="BM291" s="414">
        <f t="shared" si="115"/>
        <v>0</v>
      </c>
      <c r="BN291" s="414"/>
      <c r="BO291" s="414">
        <f t="shared" si="116"/>
        <v>0</v>
      </c>
      <c r="BP291" s="414">
        <f t="shared" si="117"/>
        <v>0</v>
      </c>
      <c r="BQ291" s="414">
        <f t="shared" si="118"/>
        <v>0</v>
      </c>
      <c r="BR291" s="414">
        <f t="shared" si="119"/>
        <v>0</v>
      </c>
      <c r="BS291" s="414">
        <f t="shared" si="120"/>
        <v>0</v>
      </c>
      <c r="BT291" s="414">
        <f t="shared" si="121"/>
        <v>0</v>
      </c>
      <c r="BU291" s="414">
        <f t="shared" si="122"/>
        <v>0</v>
      </c>
      <c r="BV291" s="721"/>
      <c r="BW291" s="72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32"/>
      <c r="CL291" s="432"/>
      <c r="CM291" s="432"/>
      <c r="CN291" s="432"/>
      <c r="CO291" s="432"/>
      <c r="CP291" s="432"/>
      <c r="CQ291" s="320"/>
      <c r="CR291" s="320"/>
    </row>
    <row r="292" spans="1:96" s="37" customFormat="1" ht="37.5" customHeight="1" x14ac:dyDescent="0.2">
      <c r="A292" s="533" t="str">
        <f>IF(B292&lt;&gt;"",設定!$C$4,"")</f>
        <v/>
      </c>
      <c r="B292" s="214" t="str">
        <f t="shared" si="100"/>
        <v/>
      </c>
      <c r="C292" s="373">
        <f t="shared" si="101"/>
        <v>280</v>
      </c>
      <c r="D292" s="342"/>
      <c r="E292" s="342"/>
      <c r="F292" s="343"/>
      <c r="G292" s="344"/>
      <c r="H292" s="345"/>
      <c r="I292" s="346"/>
      <c r="J292" s="347" t="str">
        <f>IFERROR(IF(I292="","",VLOOKUP(I292,国・地域!A:C,2,FALSE)),"正しい番号を入力してください")</f>
        <v/>
      </c>
      <c r="K292" s="348" t="str">
        <f>IFERROR(IF(I292="","",VLOOKUP(I292,国・地域!A:C,3,FALSE)),"正しい番号を入力してください")</f>
        <v/>
      </c>
      <c r="L292" s="325"/>
      <c r="M292" s="349"/>
      <c r="N292" s="350"/>
      <c r="O292" s="350"/>
      <c r="P292" s="350"/>
      <c r="Q292" s="350"/>
      <c r="R292" s="350"/>
      <c r="S292" s="350"/>
      <c r="T292" s="350"/>
      <c r="U292" s="351"/>
      <c r="V292" s="352"/>
      <c r="W292" s="1061"/>
      <c r="X292" s="1062"/>
      <c r="Y292" s="1070"/>
      <c r="Z292" s="1071"/>
      <c r="AA292" s="1072"/>
      <c r="AB292" s="1073"/>
      <c r="AC292" s="1072"/>
      <c r="AD292" s="1071"/>
      <c r="AE292" s="1074"/>
      <c r="AF292" s="1073"/>
      <c r="AG292" s="1072"/>
      <c r="AH292" s="1071"/>
      <c r="AI292" s="1074"/>
      <c r="AJ292" s="1073"/>
      <c r="AK292" s="1072"/>
      <c r="AL292" s="1071"/>
      <c r="AM292" s="342"/>
      <c r="AN292" s="344"/>
      <c r="AO292" s="325"/>
      <c r="AP292" s="342"/>
      <c r="AQ292" s="344"/>
      <c r="AR292" s="353"/>
      <c r="AS292" s="354"/>
      <c r="AT292" s="342"/>
      <c r="AU292" s="344"/>
      <c r="AV292" s="353"/>
      <c r="AW292" s="355"/>
      <c r="AX292" s="94" t="str">
        <f t="shared" si="123"/>
        <v/>
      </c>
      <c r="AY292" s="94" t="str">
        <f t="shared" si="102"/>
        <v/>
      </c>
      <c r="AZ292" s="433"/>
      <c r="BA292" s="414">
        <f t="shared" si="103"/>
        <v>0</v>
      </c>
      <c r="BB292" s="414">
        <f t="shared" si="104"/>
        <v>0</v>
      </c>
      <c r="BC292" s="414">
        <f t="shared" si="105"/>
        <v>0</v>
      </c>
      <c r="BD292" s="414">
        <f t="shared" si="106"/>
        <v>0</v>
      </c>
      <c r="BE292" s="414">
        <f t="shared" si="107"/>
        <v>0</v>
      </c>
      <c r="BF292" s="414">
        <f t="shared" si="108"/>
        <v>0</v>
      </c>
      <c r="BG292" s="414">
        <f t="shared" si="109"/>
        <v>0</v>
      </c>
      <c r="BH292" s="414">
        <f t="shared" si="110"/>
        <v>0</v>
      </c>
      <c r="BI292" s="414">
        <f t="shared" si="111"/>
        <v>0</v>
      </c>
      <c r="BJ292" s="414">
        <f t="shared" si="112"/>
        <v>0</v>
      </c>
      <c r="BK292" s="414">
        <f t="shared" si="113"/>
        <v>0</v>
      </c>
      <c r="BL292" s="414">
        <f t="shared" si="114"/>
        <v>0</v>
      </c>
      <c r="BM292" s="414">
        <f t="shared" si="115"/>
        <v>0</v>
      </c>
      <c r="BN292" s="414"/>
      <c r="BO292" s="414">
        <f t="shared" si="116"/>
        <v>0</v>
      </c>
      <c r="BP292" s="414">
        <f t="shared" si="117"/>
        <v>0</v>
      </c>
      <c r="BQ292" s="414">
        <f t="shared" si="118"/>
        <v>0</v>
      </c>
      <c r="BR292" s="414">
        <f t="shared" si="119"/>
        <v>0</v>
      </c>
      <c r="BS292" s="414">
        <f t="shared" si="120"/>
        <v>0</v>
      </c>
      <c r="BT292" s="414">
        <f t="shared" si="121"/>
        <v>0</v>
      </c>
      <c r="BU292" s="414">
        <f t="shared" si="122"/>
        <v>0</v>
      </c>
      <c r="BV292" s="721"/>
      <c r="BW292" s="72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32"/>
      <c r="CL292" s="432"/>
      <c r="CM292" s="432"/>
      <c r="CN292" s="432"/>
      <c r="CO292" s="432"/>
      <c r="CP292" s="432"/>
      <c r="CQ292" s="320"/>
      <c r="CR292" s="320"/>
    </row>
    <row r="293" spans="1:96" s="37" customFormat="1" ht="37.5" customHeight="1" x14ac:dyDescent="0.2">
      <c r="A293" s="574" t="str">
        <f>IF(B293&lt;&gt;"",設定!$C$4,"")</f>
        <v/>
      </c>
      <c r="B293" s="215" t="str">
        <f t="shared" si="100"/>
        <v/>
      </c>
      <c r="C293" s="374">
        <f t="shared" si="101"/>
        <v>281</v>
      </c>
      <c r="D293" s="356"/>
      <c r="E293" s="356"/>
      <c r="F293" s="357"/>
      <c r="G293" s="358"/>
      <c r="H293" s="359"/>
      <c r="I293" s="360"/>
      <c r="J293" s="361" t="str">
        <f>IFERROR(IF(I293="","",VLOOKUP(I293,国・地域!A:C,2,FALSE)),"正しい番号を入力してください")</f>
        <v/>
      </c>
      <c r="K293" s="362" t="str">
        <f>IFERROR(IF(I293="","",VLOOKUP(I293,国・地域!A:C,3,FALSE)),"正しい番号を入力してください")</f>
        <v/>
      </c>
      <c r="L293" s="326"/>
      <c r="M293" s="363"/>
      <c r="N293" s="364"/>
      <c r="O293" s="364"/>
      <c r="P293" s="364"/>
      <c r="Q293" s="364"/>
      <c r="R293" s="364"/>
      <c r="S293" s="364"/>
      <c r="T293" s="364"/>
      <c r="U293" s="365"/>
      <c r="V293" s="366"/>
      <c r="W293" s="1063"/>
      <c r="X293" s="1064"/>
      <c r="Y293" s="1075"/>
      <c r="Z293" s="1076"/>
      <c r="AA293" s="1077"/>
      <c r="AB293" s="1078"/>
      <c r="AC293" s="1077"/>
      <c r="AD293" s="1076"/>
      <c r="AE293" s="1079"/>
      <c r="AF293" s="1078"/>
      <c r="AG293" s="1077"/>
      <c r="AH293" s="1076"/>
      <c r="AI293" s="1079"/>
      <c r="AJ293" s="1078"/>
      <c r="AK293" s="1077"/>
      <c r="AL293" s="1076"/>
      <c r="AM293" s="356"/>
      <c r="AN293" s="358"/>
      <c r="AO293" s="326"/>
      <c r="AP293" s="356"/>
      <c r="AQ293" s="358"/>
      <c r="AR293" s="367"/>
      <c r="AS293" s="368"/>
      <c r="AT293" s="356"/>
      <c r="AU293" s="358"/>
      <c r="AV293" s="367"/>
      <c r="AW293" s="369"/>
      <c r="AX293" s="94" t="str">
        <f t="shared" si="123"/>
        <v/>
      </c>
      <c r="AY293" s="94" t="str">
        <f t="shared" si="102"/>
        <v/>
      </c>
      <c r="AZ293" s="433"/>
      <c r="BA293" s="414">
        <f t="shared" si="103"/>
        <v>0</v>
      </c>
      <c r="BB293" s="414">
        <f t="shared" si="104"/>
        <v>0</v>
      </c>
      <c r="BC293" s="414">
        <f t="shared" si="105"/>
        <v>0</v>
      </c>
      <c r="BD293" s="414">
        <f t="shared" si="106"/>
        <v>0</v>
      </c>
      <c r="BE293" s="414">
        <f t="shared" si="107"/>
        <v>0</v>
      </c>
      <c r="BF293" s="414">
        <f t="shared" si="108"/>
        <v>0</v>
      </c>
      <c r="BG293" s="414">
        <f t="shared" si="109"/>
        <v>0</v>
      </c>
      <c r="BH293" s="414">
        <f t="shared" si="110"/>
        <v>0</v>
      </c>
      <c r="BI293" s="414">
        <f t="shared" si="111"/>
        <v>0</v>
      </c>
      <c r="BJ293" s="414">
        <f t="shared" si="112"/>
        <v>0</v>
      </c>
      <c r="BK293" s="414">
        <f t="shared" si="113"/>
        <v>0</v>
      </c>
      <c r="BL293" s="414">
        <f t="shared" si="114"/>
        <v>0</v>
      </c>
      <c r="BM293" s="414">
        <f t="shared" si="115"/>
        <v>0</v>
      </c>
      <c r="BN293" s="414"/>
      <c r="BO293" s="414">
        <f t="shared" si="116"/>
        <v>0</v>
      </c>
      <c r="BP293" s="414">
        <f t="shared" si="117"/>
        <v>0</v>
      </c>
      <c r="BQ293" s="414">
        <f t="shared" si="118"/>
        <v>0</v>
      </c>
      <c r="BR293" s="414">
        <f t="shared" si="119"/>
        <v>0</v>
      </c>
      <c r="BS293" s="414">
        <f t="shared" si="120"/>
        <v>0</v>
      </c>
      <c r="BT293" s="414">
        <f t="shared" si="121"/>
        <v>0</v>
      </c>
      <c r="BU293" s="414">
        <f t="shared" si="122"/>
        <v>0</v>
      </c>
      <c r="BV293" s="721"/>
      <c r="BW293" s="72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32"/>
      <c r="CL293" s="432"/>
      <c r="CM293" s="432"/>
      <c r="CN293" s="432"/>
      <c r="CO293" s="432"/>
      <c r="CP293" s="432"/>
      <c r="CQ293" s="320"/>
      <c r="CR293" s="320"/>
    </row>
    <row r="294" spans="1:96" s="37" customFormat="1" ht="37.5" customHeight="1" x14ac:dyDescent="0.2">
      <c r="A294" s="575" t="str">
        <f>IF(B294&lt;&gt;"",設定!$C$4,"")</f>
        <v/>
      </c>
      <c r="B294" s="567" t="str">
        <f t="shared" si="100"/>
        <v/>
      </c>
      <c r="C294" s="322">
        <f t="shared" si="101"/>
        <v>282</v>
      </c>
      <c r="D294" s="328"/>
      <c r="E294" s="328"/>
      <c r="F294" s="329"/>
      <c r="G294" s="330"/>
      <c r="H294" s="331"/>
      <c r="I294" s="332"/>
      <c r="J294" s="333" t="str">
        <f>IFERROR(IF(I294="","",VLOOKUP(I294,国・地域!A:C,2,FALSE)),"正しい番号を入力してください")</f>
        <v/>
      </c>
      <c r="K294" s="334" t="str">
        <f>IFERROR(IF(I294="","",VLOOKUP(I294,国・地域!A:C,3,FALSE)),"正しい番号を入力してください")</f>
        <v/>
      </c>
      <c r="L294" s="327"/>
      <c r="M294" s="335"/>
      <c r="N294" s="336"/>
      <c r="O294" s="336"/>
      <c r="P294" s="336"/>
      <c r="Q294" s="336"/>
      <c r="R294" s="336"/>
      <c r="S294" s="336"/>
      <c r="T294" s="336"/>
      <c r="U294" s="337"/>
      <c r="V294" s="338"/>
      <c r="W294" s="1059"/>
      <c r="X294" s="1060"/>
      <c r="Y294" s="1065"/>
      <c r="Z294" s="1066"/>
      <c r="AA294" s="1067"/>
      <c r="AB294" s="1068"/>
      <c r="AC294" s="1067"/>
      <c r="AD294" s="1066"/>
      <c r="AE294" s="1069"/>
      <c r="AF294" s="1068"/>
      <c r="AG294" s="1067"/>
      <c r="AH294" s="1066"/>
      <c r="AI294" s="1069"/>
      <c r="AJ294" s="1068"/>
      <c r="AK294" s="1067"/>
      <c r="AL294" s="1066"/>
      <c r="AM294" s="328"/>
      <c r="AN294" s="330"/>
      <c r="AO294" s="327"/>
      <c r="AP294" s="328"/>
      <c r="AQ294" s="330"/>
      <c r="AR294" s="339"/>
      <c r="AS294" s="340"/>
      <c r="AT294" s="328"/>
      <c r="AU294" s="330"/>
      <c r="AV294" s="339"/>
      <c r="AW294" s="341"/>
      <c r="AX294" s="94" t="str">
        <f t="shared" si="123"/>
        <v/>
      </c>
      <c r="AY294" s="94" t="str">
        <f t="shared" si="102"/>
        <v/>
      </c>
      <c r="AZ294" s="433"/>
      <c r="BA294" s="414">
        <f t="shared" si="103"/>
        <v>0</v>
      </c>
      <c r="BB294" s="414">
        <f t="shared" si="104"/>
        <v>0</v>
      </c>
      <c r="BC294" s="414">
        <f t="shared" si="105"/>
        <v>0</v>
      </c>
      <c r="BD294" s="414">
        <f t="shared" si="106"/>
        <v>0</v>
      </c>
      <c r="BE294" s="414">
        <f t="shared" si="107"/>
        <v>0</v>
      </c>
      <c r="BF294" s="414">
        <f t="shared" si="108"/>
        <v>0</v>
      </c>
      <c r="BG294" s="414">
        <f t="shared" si="109"/>
        <v>0</v>
      </c>
      <c r="BH294" s="414">
        <f t="shared" si="110"/>
        <v>0</v>
      </c>
      <c r="BI294" s="414">
        <f t="shared" si="111"/>
        <v>0</v>
      </c>
      <c r="BJ294" s="414">
        <f t="shared" si="112"/>
        <v>0</v>
      </c>
      <c r="BK294" s="414">
        <f t="shared" si="113"/>
        <v>0</v>
      </c>
      <c r="BL294" s="414">
        <f t="shared" si="114"/>
        <v>0</v>
      </c>
      <c r="BM294" s="414">
        <f t="shared" si="115"/>
        <v>0</v>
      </c>
      <c r="BN294" s="414"/>
      <c r="BO294" s="414">
        <f t="shared" si="116"/>
        <v>0</v>
      </c>
      <c r="BP294" s="414">
        <f t="shared" si="117"/>
        <v>0</v>
      </c>
      <c r="BQ294" s="414">
        <f t="shared" si="118"/>
        <v>0</v>
      </c>
      <c r="BR294" s="414">
        <f t="shared" si="119"/>
        <v>0</v>
      </c>
      <c r="BS294" s="414">
        <f t="shared" si="120"/>
        <v>0</v>
      </c>
      <c r="BT294" s="414">
        <f t="shared" si="121"/>
        <v>0</v>
      </c>
      <c r="BU294" s="414">
        <f t="shared" si="122"/>
        <v>0</v>
      </c>
      <c r="BV294" s="721"/>
      <c r="BW294" s="72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32"/>
      <c r="CL294" s="432"/>
      <c r="CM294" s="432"/>
      <c r="CN294" s="432"/>
      <c r="CO294" s="432"/>
      <c r="CP294" s="432"/>
      <c r="CQ294" s="320"/>
      <c r="CR294" s="320"/>
    </row>
    <row r="295" spans="1:96" s="37" customFormat="1" ht="37.5" customHeight="1" x14ac:dyDescent="0.2">
      <c r="A295" s="533" t="str">
        <f>IF(B295&lt;&gt;"",設定!$C$4,"")</f>
        <v/>
      </c>
      <c r="B295" s="214" t="str">
        <f t="shared" si="100"/>
        <v/>
      </c>
      <c r="C295" s="373">
        <f t="shared" si="101"/>
        <v>283</v>
      </c>
      <c r="D295" s="342"/>
      <c r="E295" s="342"/>
      <c r="F295" s="343"/>
      <c r="G295" s="344"/>
      <c r="H295" s="345"/>
      <c r="I295" s="346"/>
      <c r="J295" s="347" t="str">
        <f>IFERROR(IF(I295="","",VLOOKUP(I295,国・地域!A:C,2,FALSE)),"正しい番号を入力してください")</f>
        <v/>
      </c>
      <c r="K295" s="348" t="str">
        <f>IFERROR(IF(I295="","",VLOOKUP(I295,国・地域!A:C,3,FALSE)),"正しい番号を入力してください")</f>
        <v/>
      </c>
      <c r="L295" s="325"/>
      <c r="M295" s="349"/>
      <c r="N295" s="350"/>
      <c r="O295" s="350"/>
      <c r="P295" s="350"/>
      <c r="Q295" s="350"/>
      <c r="R295" s="350"/>
      <c r="S295" s="350"/>
      <c r="T295" s="350"/>
      <c r="U295" s="351"/>
      <c r="V295" s="352"/>
      <c r="W295" s="1061"/>
      <c r="X295" s="1062"/>
      <c r="Y295" s="1070"/>
      <c r="Z295" s="1071"/>
      <c r="AA295" s="1072"/>
      <c r="AB295" s="1073"/>
      <c r="AC295" s="1072"/>
      <c r="AD295" s="1071"/>
      <c r="AE295" s="1074"/>
      <c r="AF295" s="1073"/>
      <c r="AG295" s="1072"/>
      <c r="AH295" s="1071"/>
      <c r="AI295" s="1074"/>
      <c r="AJ295" s="1073"/>
      <c r="AK295" s="1072"/>
      <c r="AL295" s="1071"/>
      <c r="AM295" s="342"/>
      <c r="AN295" s="344"/>
      <c r="AO295" s="325"/>
      <c r="AP295" s="342"/>
      <c r="AQ295" s="344"/>
      <c r="AR295" s="353"/>
      <c r="AS295" s="354"/>
      <c r="AT295" s="342"/>
      <c r="AU295" s="344"/>
      <c r="AV295" s="353"/>
      <c r="AW295" s="355"/>
      <c r="AX295" s="94" t="str">
        <f t="shared" si="123"/>
        <v/>
      </c>
      <c r="AY295" s="94" t="str">
        <f t="shared" si="102"/>
        <v/>
      </c>
      <c r="AZ295" s="433"/>
      <c r="BA295" s="414">
        <f t="shared" si="103"/>
        <v>0</v>
      </c>
      <c r="BB295" s="414">
        <f t="shared" si="104"/>
        <v>0</v>
      </c>
      <c r="BC295" s="414">
        <f t="shared" si="105"/>
        <v>0</v>
      </c>
      <c r="BD295" s="414">
        <f t="shared" si="106"/>
        <v>0</v>
      </c>
      <c r="BE295" s="414">
        <f t="shared" si="107"/>
        <v>0</v>
      </c>
      <c r="BF295" s="414">
        <f t="shared" si="108"/>
        <v>0</v>
      </c>
      <c r="BG295" s="414">
        <f t="shared" si="109"/>
        <v>0</v>
      </c>
      <c r="BH295" s="414">
        <f t="shared" si="110"/>
        <v>0</v>
      </c>
      <c r="BI295" s="414">
        <f t="shared" si="111"/>
        <v>0</v>
      </c>
      <c r="BJ295" s="414">
        <f t="shared" si="112"/>
        <v>0</v>
      </c>
      <c r="BK295" s="414">
        <f t="shared" si="113"/>
        <v>0</v>
      </c>
      <c r="BL295" s="414">
        <f t="shared" si="114"/>
        <v>0</v>
      </c>
      <c r="BM295" s="414">
        <f t="shared" si="115"/>
        <v>0</v>
      </c>
      <c r="BN295" s="414"/>
      <c r="BO295" s="414">
        <f t="shared" si="116"/>
        <v>0</v>
      </c>
      <c r="BP295" s="414">
        <f t="shared" si="117"/>
        <v>0</v>
      </c>
      <c r="BQ295" s="414">
        <f t="shared" si="118"/>
        <v>0</v>
      </c>
      <c r="BR295" s="414">
        <f t="shared" si="119"/>
        <v>0</v>
      </c>
      <c r="BS295" s="414">
        <f t="shared" si="120"/>
        <v>0</v>
      </c>
      <c r="BT295" s="414">
        <f t="shared" si="121"/>
        <v>0</v>
      </c>
      <c r="BU295" s="414">
        <f t="shared" si="122"/>
        <v>0</v>
      </c>
      <c r="BV295" s="721"/>
      <c r="BW295" s="72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32"/>
      <c r="CL295" s="432"/>
      <c r="CM295" s="432"/>
      <c r="CN295" s="432"/>
      <c r="CO295" s="432"/>
      <c r="CP295" s="432"/>
      <c r="CQ295" s="320"/>
      <c r="CR295" s="320"/>
    </row>
    <row r="296" spans="1:96" s="37" customFormat="1" ht="37.5" customHeight="1" x14ac:dyDescent="0.2">
      <c r="A296" s="533" t="str">
        <f>IF(B296&lt;&gt;"",設定!$C$4,"")</f>
        <v/>
      </c>
      <c r="B296" s="214" t="str">
        <f t="shared" si="100"/>
        <v/>
      </c>
      <c r="C296" s="373">
        <f t="shared" si="101"/>
        <v>284</v>
      </c>
      <c r="D296" s="342"/>
      <c r="E296" s="342"/>
      <c r="F296" s="343"/>
      <c r="G296" s="344"/>
      <c r="H296" s="345"/>
      <c r="I296" s="346"/>
      <c r="J296" s="347" t="str">
        <f>IFERROR(IF(I296="","",VLOOKUP(I296,国・地域!A:C,2,FALSE)),"正しい番号を入力してください")</f>
        <v/>
      </c>
      <c r="K296" s="348" t="str">
        <f>IFERROR(IF(I296="","",VLOOKUP(I296,国・地域!A:C,3,FALSE)),"正しい番号を入力してください")</f>
        <v/>
      </c>
      <c r="L296" s="325"/>
      <c r="M296" s="349"/>
      <c r="N296" s="350"/>
      <c r="O296" s="350"/>
      <c r="P296" s="350"/>
      <c r="Q296" s="350"/>
      <c r="R296" s="350"/>
      <c r="S296" s="350"/>
      <c r="T296" s="350"/>
      <c r="U296" s="351"/>
      <c r="V296" s="352"/>
      <c r="W296" s="1061"/>
      <c r="X296" s="1062"/>
      <c r="Y296" s="1070"/>
      <c r="Z296" s="1071"/>
      <c r="AA296" s="1072"/>
      <c r="AB296" s="1073"/>
      <c r="AC296" s="1072"/>
      <c r="AD296" s="1071"/>
      <c r="AE296" s="1074"/>
      <c r="AF296" s="1073"/>
      <c r="AG296" s="1072"/>
      <c r="AH296" s="1071"/>
      <c r="AI296" s="1074"/>
      <c r="AJ296" s="1073"/>
      <c r="AK296" s="1072"/>
      <c r="AL296" s="1071"/>
      <c r="AM296" s="342"/>
      <c r="AN296" s="344"/>
      <c r="AO296" s="325"/>
      <c r="AP296" s="342"/>
      <c r="AQ296" s="344"/>
      <c r="AR296" s="353"/>
      <c r="AS296" s="354"/>
      <c r="AT296" s="342"/>
      <c r="AU296" s="344"/>
      <c r="AV296" s="353"/>
      <c r="AW296" s="355"/>
      <c r="AX296" s="94" t="str">
        <f t="shared" si="123"/>
        <v/>
      </c>
      <c r="AY296" s="94" t="str">
        <f t="shared" si="102"/>
        <v/>
      </c>
      <c r="AZ296" s="433"/>
      <c r="BA296" s="414">
        <f t="shared" si="103"/>
        <v>0</v>
      </c>
      <c r="BB296" s="414">
        <f t="shared" si="104"/>
        <v>0</v>
      </c>
      <c r="BC296" s="414">
        <f t="shared" si="105"/>
        <v>0</v>
      </c>
      <c r="BD296" s="414">
        <f t="shared" si="106"/>
        <v>0</v>
      </c>
      <c r="BE296" s="414">
        <f t="shared" si="107"/>
        <v>0</v>
      </c>
      <c r="BF296" s="414">
        <f t="shared" si="108"/>
        <v>0</v>
      </c>
      <c r="BG296" s="414">
        <f t="shared" si="109"/>
        <v>0</v>
      </c>
      <c r="BH296" s="414">
        <f t="shared" si="110"/>
        <v>0</v>
      </c>
      <c r="BI296" s="414">
        <f t="shared" si="111"/>
        <v>0</v>
      </c>
      <c r="BJ296" s="414">
        <f t="shared" si="112"/>
        <v>0</v>
      </c>
      <c r="BK296" s="414">
        <f t="shared" si="113"/>
        <v>0</v>
      </c>
      <c r="BL296" s="414">
        <f t="shared" si="114"/>
        <v>0</v>
      </c>
      <c r="BM296" s="414">
        <f t="shared" si="115"/>
        <v>0</v>
      </c>
      <c r="BN296" s="414"/>
      <c r="BO296" s="414">
        <f t="shared" si="116"/>
        <v>0</v>
      </c>
      <c r="BP296" s="414">
        <f t="shared" si="117"/>
        <v>0</v>
      </c>
      <c r="BQ296" s="414">
        <f t="shared" si="118"/>
        <v>0</v>
      </c>
      <c r="BR296" s="414">
        <f t="shared" si="119"/>
        <v>0</v>
      </c>
      <c r="BS296" s="414">
        <f t="shared" si="120"/>
        <v>0</v>
      </c>
      <c r="BT296" s="414">
        <f t="shared" si="121"/>
        <v>0</v>
      </c>
      <c r="BU296" s="414">
        <f t="shared" si="122"/>
        <v>0</v>
      </c>
      <c r="BV296" s="721"/>
      <c r="BW296" s="72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32"/>
      <c r="CL296" s="432"/>
      <c r="CM296" s="432"/>
      <c r="CN296" s="432"/>
      <c r="CO296" s="432"/>
      <c r="CP296" s="432"/>
      <c r="CQ296" s="320"/>
      <c r="CR296" s="320"/>
    </row>
    <row r="297" spans="1:96" s="37" customFormat="1" ht="37.5" customHeight="1" x14ac:dyDescent="0.2">
      <c r="A297" s="533" t="str">
        <f>IF(B297&lt;&gt;"",設定!$C$4,"")</f>
        <v/>
      </c>
      <c r="B297" s="214" t="str">
        <f t="shared" si="100"/>
        <v/>
      </c>
      <c r="C297" s="373">
        <f t="shared" si="101"/>
        <v>285</v>
      </c>
      <c r="D297" s="342"/>
      <c r="E297" s="342"/>
      <c r="F297" s="343"/>
      <c r="G297" s="344"/>
      <c r="H297" s="345"/>
      <c r="I297" s="346"/>
      <c r="J297" s="347" t="str">
        <f>IFERROR(IF(I297="","",VLOOKUP(I297,国・地域!A:C,2,FALSE)),"正しい番号を入力してください")</f>
        <v/>
      </c>
      <c r="K297" s="348" t="str">
        <f>IFERROR(IF(I297="","",VLOOKUP(I297,国・地域!A:C,3,FALSE)),"正しい番号を入力してください")</f>
        <v/>
      </c>
      <c r="L297" s="325"/>
      <c r="M297" s="349"/>
      <c r="N297" s="350"/>
      <c r="O297" s="350"/>
      <c r="P297" s="350"/>
      <c r="Q297" s="350"/>
      <c r="R297" s="350"/>
      <c r="S297" s="350"/>
      <c r="T297" s="350"/>
      <c r="U297" s="351"/>
      <c r="V297" s="352"/>
      <c r="W297" s="1061"/>
      <c r="X297" s="1062"/>
      <c r="Y297" s="1070"/>
      <c r="Z297" s="1071"/>
      <c r="AA297" s="1072"/>
      <c r="AB297" s="1073"/>
      <c r="AC297" s="1072"/>
      <c r="AD297" s="1071"/>
      <c r="AE297" s="1074"/>
      <c r="AF297" s="1073"/>
      <c r="AG297" s="1072"/>
      <c r="AH297" s="1071"/>
      <c r="AI297" s="1074"/>
      <c r="AJ297" s="1073"/>
      <c r="AK297" s="1072"/>
      <c r="AL297" s="1071"/>
      <c r="AM297" s="342"/>
      <c r="AN297" s="344"/>
      <c r="AO297" s="325"/>
      <c r="AP297" s="342"/>
      <c r="AQ297" s="344"/>
      <c r="AR297" s="353"/>
      <c r="AS297" s="354"/>
      <c r="AT297" s="342"/>
      <c r="AU297" s="344"/>
      <c r="AV297" s="353"/>
      <c r="AW297" s="355"/>
      <c r="AX297" s="94" t="str">
        <f t="shared" si="123"/>
        <v/>
      </c>
      <c r="AY297" s="94" t="str">
        <f t="shared" si="102"/>
        <v/>
      </c>
      <c r="AZ297" s="433"/>
      <c r="BA297" s="414">
        <f t="shared" si="103"/>
        <v>0</v>
      </c>
      <c r="BB297" s="414">
        <f t="shared" si="104"/>
        <v>0</v>
      </c>
      <c r="BC297" s="414">
        <f t="shared" si="105"/>
        <v>0</v>
      </c>
      <c r="BD297" s="414">
        <f t="shared" si="106"/>
        <v>0</v>
      </c>
      <c r="BE297" s="414">
        <f t="shared" si="107"/>
        <v>0</v>
      </c>
      <c r="BF297" s="414">
        <f t="shared" si="108"/>
        <v>0</v>
      </c>
      <c r="BG297" s="414">
        <f t="shared" si="109"/>
        <v>0</v>
      </c>
      <c r="BH297" s="414">
        <f t="shared" si="110"/>
        <v>0</v>
      </c>
      <c r="BI297" s="414">
        <f t="shared" si="111"/>
        <v>0</v>
      </c>
      <c r="BJ297" s="414">
        <f t="shared" si="112"/>
        <v>0</v>
      </c>
      <c r="BK297" s="414">
        <f t="shared" si="113"/>
        <v>0</v>
      </c>
      <c r="BL297" s="414">
        <f t="shared" si="114"/>
        <v>0</v>
      </c>
      <c r="BM297" s="414">
        <f t="shared" si="115"/>
        <v>0</v>
      </c>
      <c r="BN297" s="414"/>
      <c r="BO297" s="414">
        <f t="shared" si="116"/>
        <v>0</v>
      </c>
      <c r="BP297" s="414">
        <f t="shared" si="117"/>
        <v>0</v>
      </c>
      <c r="BQ297" s="414">
        <f t="shared" si="118"/>
        <v>0</v>
      </c>
      <c r="BR297" s="414">
        <f t="shared" si="119"/>
        <v>0</v>
      </c>
      <c r="BS297" s="414">
        <f t="shared" si="120"/>
        <v>0</v>
      </c>
      <c r="BT297" s="414">
        <f t="shared" si="121"/>
        <v>0</v>
      </c>
      <c r="BU297" s="414">
        <f t="shared" si="122"/>
        <v>0</v>
      </c>
      <c r="BV297" s="721"/>
      <c r="BW297" s="72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32"/>
      <c r="CL297" s="432"/>
      <c r="CM297" s="432"/>
      <c r="CN297" s="432"/>
      <c r="CO297" s="432"/>
      <c r="CP297" s="432"/>
      <c r="CQ297" s="320"/>
      <c r="CR297" s="320"/>
    </row>
    <row r="298" spans="1:96" s="37" customFormat="1" ht="37.5" customHeight="1" x14ac:dyDescent="0.2">
      <c r="A298" s="574" t="str">
        <f>IF(B298&lt;&gt;"",設定!$C$4,"")</f>
        <v/>
      </c>
      <c r="B298" s="215" t="str">
        <f t="shared" si="100"/>
        <v/>
      </c>
      <c r="C298" s="374">
        <f t="shared" si="101"/>
        <v>286</v>
      </c>
      <c r="D298" s="356"/>
      <c r="E298" s="356"/>
      <c r="F298" s="357"/>
      <c r="G298" s="358"/>
      <c r="H298" s="359"/>
      <c r="I298" s="360"/>
      <c r="J298" s="361" t="str">
        <f>IFERROR(IF(I298="","",VLOOKUP(I298,国・地域!A:C,2,FALSE)),"正しい番号を入力してください")</f>
        <v/>
      </c>
      <c r="K298" s="362" t="str">
        <f>IFERROR(IF(I298="","",VLOOKUP(I298,国・地域!A:C,3,FALSE)),"正しい番号を入力してください")</f>
        <v/>
      </c>
      <c r="L298" s="326"/>
      <c r="M298" s="363"/>
      <c r="N298" s="364"/>
      <c r="O298" s="364"/>
      <c r="P298" s="364"/>
      <c r="Q298" s="364"/>
      <c r="R298" s="364"/>
      <c r="S298" s="364"/>
      <c r="T298" s="364"/>
      <c r="U298" s="365"/>
      <c r="V298" s="366"/>
      <c r="W298" s="1063"/>
      <c r="X298" s="1064"/>
      <c r="Y298" s="1075"/>
      <c r="Z298" s="1076"/>
      <c r="AA298" s="1077"/>
      <c r="AB298" s="1078"/>
      <c r="AC298" s="1077"/>
      <c r="AD298" s="1076"/>
      <c r="AE298" s="1079"/>
      <c r="AF298" s="1078"/>
      <c r="AG298" s="1077"/>
      <c r="AH298" s="1076"/>
      <c r="AI298" s="1079"/>
      <c r="AJ298" s="1078"/>
      <c r="AK298" s="1077"/>
      <c r="AL298" s="1076"/>
      <c r="AM298" s="356"/>
      <c r="AN298" s="358"/>
      <c r="AO298" s="326"/>
      <c r="AP298" s="356"/>
      <c r="AQ298" s="358"/>
      <c r="AR298" s="367"/>
      <c r="AS298" s="368"/>
      <c r="AT298" s="356"/>
      <c r="AU298" s="358"/>
      <c r="AV298" s="367"/>
      <c r="AW298" s="369"/>
      <c r="AX298" s="94" t="str">
        <f t="shared" si="123"/>
        <v/>
      </c>
      <c r="AY298" s="94" t="str">
        <f t="shared" si="102"/>
        <v/>
      </c>
      <c r="AZ298" s="433"/>
      <c r="BA298" s="414">
        <f t="shared" si="103"/>
        <v>0</v>
      </c>
      <c r="BB298" s="414">
        <f t="shared" si="104"/>
        <v>0</v>
      </c>
      <c r="BC298" s="414">
        <f t="shared" si="105"/>
        <v>0</v>
      </c>
      <c r="BD298" s="414">
        <f t="shared" si="106"/>
        <v>0</v>
      </c>
      <c r="BE298" s="414">
        <f t="shared" si="107"/>
        <v>0</v>
      </c>
      <c r="BF298" s="414">
        <f t="shared" si="108"/>
        <v>0</v>
      </c>
      <c r="BG298" s="414">
        <f t="shared" si="109"/>
        <v>0</v>
      </c>
      <c r="BH298" s="414">
        <f t="shared" si="110"/>
        <v>0</v>
      </c>
      <c r="BI298" s="414">
        <f t="shared" si="111"/>
        <v>0</v>
      </c>
      <c r="BJ298" s="414">
        <f t="shared" si="112"/>
        <v>0</v>
      </c>
      <c r="BK298" s="414">
        <f t="shared" si="113"/>
        <v>0</v>
      </c>
      <c r="BL298" s="414">
        <f t="shared" si="114"/>
        <v>0</v>
      </c>
      <c r="BM298" s="414">
        <f t="shared" si="115"/>
        <v>0</v>
      </c>
      <c r="BN298" s="414"/>
      <c r="BO298" s="414">
        <f t="shared" si="116"/>
        <v>0</v>
      </c>
      <c r="BP298" s="414">
        <f t="shared" si="117"/>
        <v>0</v>
      </c>
      <c r="BQ298" s="414">
        <f t="shared" si="118"/>
        <v>0</v>
      </c>
      <c r="BR298" s="414">
        <f t="shared" si="119"/>
        <v>0</v>
      </c>
      <c r="BS298" s="414">
        <f t="shared" si="120"/>
        <v>0</v>
      </c>
      <c r="BT298" s="414">
        <f t="shared" si="121"/>
        <v>0</v>
      </c>
      <c r="BU298" s="414">
        <f t="shared" si="122"/>
        <v>0</v>
      </c>
      <c r="BV298" s="721"/>
      <c r="BW298" s="72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32"/>
      <c r="CL298" s="432"/>
      <c r="CM298" s="432"/>
      <c r="CN298" s="432"/>
      <c r="CO298" s="432"/>
      <c r="CP298" s="432"/>
      <c r="CQ298" s="320"/>
      <c r="CR298" s="320"/>
    </row>
    <row r="299" spans="1:96" s="37" customFormat="1" ht="37.5" customHeight="1" x14ac:dyDescent="0.2">
      <c r="A299" s="575" t="str">
        <f>IF(B299&lt;&gt;"",設定!$C$4,"")</f>
        <v/>
      </c>
      <c r="B299" s="567" t="str">
        <f t="shared" si="100"/>
        <v/>
      </c>
      <c r="C299" s="322">
        <f t="shared" si="101"/>
        <v>287</v>
      </c>
      <c r="D299" s="328"/>
      <c r="E299" s="328"/>
      <c r="F299" s="329"/>
      <c r="G299" s="330"/>
      <c r="H299" s="331"/>
      <c r="I299" s="332"/>
      <c r="J299" s="333" t="str">
        <f>IFERROR(IF(I299="","",VLOOKUP(I299,国・地域!A:C,2,FALSE)),"正しい番号を入力してください")</f>
        <v/>
      </c>
      <c r="K299" s="334" t="str">
        <f>IFERROR(IF(I299="","",VLOOKUP(I299,国・地域!A:C,3,FALSE)),"正しい番号を入力してください")</f>
        <v/>
      </c>
      <c r="L299" s="327"/>
      <c r="M299" s="335"/>
      <c r="N299" s="336"/>
      <c r="O299" s="336"/>
      <c r="P299" s="336"/>
      <c r="Q299" s="336"/>
      <c r="R299" s="336"/>
      <c r="S299" s="336"/>
      <c r="T299" s="336"/>
      <c r="U299" s="337"/>
      <c r="V299" s="338"/>
      <c r="W299" s="1059"/>
      <c r="X299" s="1060"/>
      <c r="Y299" s="1065"/>
      <c r="Z299" s="1066"/>
      <c r="AA299" s="1067"/>
      <c r="AB299" s="1068"/>
      <c r="AC299" s="1067"/>
      <c r="AD299" s="1066"/>
      <c r="AE299" s="1069"/>
      <c r="AF299" s="1068"/>
      <c r="AG299" s="1067"/>
      <c r="AH299" s="1066"/>
      <c r="AI299" s="1069"/>
      <c r="AJ299" s="1068"/>
      <c r="AK299" s="1067"/>
      <c r="AL299" s="1066"/>
      <c r="AM299" s="328"/>
      <c r="AN299" s="330"/>
      <c r="AO299" s="327"/>
      <c r="AP299" s="328"/>
      <c r="AQ299" s="330"/>
      <c r="AR299" s="339"/>
      <c r="AS299" s="340"/>
      <c r="AT299" s="328"/>
      <c r="AU299" s="330"/>
      <c r="AV299" s="339"/>
      <c r="AW299" s="341"/>
      <c r="AX299" s="94" t="str">
        <f t="shared" si="123"/>
        <v/>
      </c>
      <c r="AY299" s="94" t="str">
        <f t="shared" si="102"/>
        <v/>
      </c>
      <c r="AZ299" s="433"/>
      <c r="BA299" s="414">
        <f t="shared" si="103"/>
        <v>0</v>
      </c>
      <c r="BB299" s="414">
        <f t="shared" si="104"/>
        <v>0</v>
      </c>
      <c r="BC299" s="414">
        <f t="shared" si="105"/>
        <v>0</v>
      </c>
      <c r="BD299" s="414">
        <f t="shared" si="106"/>
        <v>0</v>
      </c>
      <c r="BE299" s="414">
        <f t="shared" si="107"/>
        <v>0</v>
      </c>
      <c r="BF299" s="414">
        <f t="shared" si="108"/>
        <v>0</v>
      </c>
      <c r="BG299" s="414">
        <f t="shared" si="109"/>
        <v>0</v>
      </c>
      <c r="BH299" s="414">
        <f t="shared" si="110"/>
        <v>0</v>
      </c>
      <c r="BI299" s="414">
        <f t="shared" si="111"/>
        <v>0</v>
      </c>
      <c r="BJ299" s="414">
        <f t="shared" si="112"/>
        <v>0</v>
      </c>
      <c r="BK299" s="414">
        <f t="shared" si="113"/>
        <v>0</v>
      </c>
      <c r="BL299" s="414">
        <f t="shared" si="114"/>
        <v>0</v>
      </c>
      <c r="BM299" s="414">
        <f t="shared" si="115"/>
        <v>0</v>
      </c>
      <c r="BN299" s="414"/>
      <c r="BO299" s="414">
        <f t="shared" si="116"/>
        <v>0</v>
      </c>
      <c r="BP299" s="414">
        <f t="shared" si="117"/>
        <v>0</v>
      </c>
      <c r="BQ299" s="414">
        <f t="shared" si="118"/>
        <v>0</v>
      </c>
      <c r="BR299" s="414">
        <f t="shared" si="119"/>
        <v>0</v>
      </c>
      <c r="BS299" s="414">
        <f t="shared" si="120"/>
        <v>0</v>
      </c>
      <c r="BT299" s="414">
        <f t="shared" si="121"/>
        <v>0</v>
      </c>
      <c r="BU299" s="414">
        <f t="shared" si="122"/>
        <v>0</v>
      </c>
      <c r="BV299" s="721"/>
      <c r="BW299" s="72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32"/>
      <c r="CL299" s="432"/>
      <c r="CM299" s="432"/>
      <c r="CN299" s="432"/>
      <c r="CO299" s="432"/>
      <c r="CP299" s="432"/>
      <c r="CQ299" s="320"/>
      <c r="CR299" s="320"/>
    </row>
    <row r="300" spans="1:96" s="37" customFormat="1" ht="37.5" customHeight="1" x14ac:dyDescent="0.2">
      <c r="A300" s="533" t="str">
        <f>IF(B300&lt;&gt;"",設定!$C$4,"")</f>
        <v/>
      </c>
      <c r="B300" s="214" t="str">
        <f t="shared" si="100"/>
        <v/>
      </c>
      <c r="C300" s="373">
        <f t="shared" si="101"/>
        <v>288</v>
      </c>
      <c r="D300" s="342"/>
      <c r="E300" s="342"/>
      <c r="F300" s="343"/>
      <c r="G300" s="344"/>
      <c r="H300" s="345"/>
      <c r="I300" s="346"/>
      <c r="J300" s="347" t="str">
        <f>IFERROR(IF(I300="","",VLOOKUP(I300,国・地域!A:C,2,FALSE)),"正しい番号を入力してください")</f>
        <v/>
      </c>
      <c r="K300" s="348" t="str">
        <f>IFERROR(IF(I300="","",VLOOKUP(I300,国・地域!A:C,3,FALSE)),"正しい番号を入力してください")</f>
        <v/>
      </c>
      <c r="L300" s="325"/>
      <c r="M300" s="349"/>
      <c r="N300" s="350"/>
      <c r="O300" s="350"/>
      <c r="P300" s="350"/>
      <c r="Q300" s="350"/>
      <c r="R300" s="350"/>
      <c r="S300" s="350"/>
      <c r="T300" s="350"/>
      <c r="U300" s="351"/>
      <c r="V300" s="352"/>
      <c r="W300" s="1061"/>
      <c r="X300" s="1062"/>
      <c r="Y300" s="1070"/>
      <c r="Z300" s="1071"/>
      <c r="AA300" s="1072"/>
      <c r="AB300" s="1073"/>
      <c r="AC300" s="1072"/>
      <c r="AD300" s="1071"/>
      <c r="AE300" s="1074"/>
      <c r="AF300" s="1073"/>
      <c r="AG300" s="1072"/>
      <c r="AH300" s="1071"/>
      <c r="AI300" s="1074"/>
      <c r="AJ300" s="1073"/>
      <c r="AK300" s="1072"/>
      <c r="AL300" s="1071"/>
      <c r="AM300" s="342"/>
      <c r="AN300" s="344"/>
      <c r="AO300" s="325"/>
      <c r="AP300" s="342"/>
      <c r="AQ300" s="344"/>
      <c r="AR300" s="353"/>
      <c r="AS300" s="354"/>
      <c r="AT300" s="342"/>
      <c r="AU300" s="344"/>
      <c r="AV300" s="353"/>
      <c r="AW300" s="355"/>
      <c r="AX300" s="94" t="str">
        <f t="shared" si="123"/>
        <v/>
      </c>
      <c r="AY300" s="94" t="str">
        <f t="shared" si="102"/>
        <v/>
      </c>
      <c r="AZ300" s="433"/>
      <c r="BA300" s="414">
        <f t="shared" si="103"/>
        <v>0</v>
      </c>
      <c r="BB300" s="414">
        <f t="shared" si="104"/>
        <v>0</v>
      </c>
      <c r="BC300" s="414">
        <f t="shared" si="105"/>
        <v>0</v>
      </c>
      <c r="BD300" s="414">
        <f t="shared" si="106"/>
        <v>0</v>
      </c>
      <c r="BE300" s="414">
        <f t="shared" si="107"/>
        <v>0</v>
      </c>
      <c r="BF300" s="414">
        <f t="shared" si="108"/>
        <v>0</v>
      </c>
      <c r="BG300" s="414">
        <f t="shared" si="109"/>
        <v>0</v>
      </c>
      <c r="BH300" s="414">
        <f t="shared" si="110"/>
        <v>0</v>
      </c>
      <c r="BI300" s="414">
        <f t="shared" si="111"/>
        <v>0</v>
      </c>
      <c r="BJ300" s="414">
        <f t="shared" si="112"/>
        <v>0</v>
      </c>
      <c r="BK300" s="414">
        <f t="shared" si="113"/>
        <v>0</v>
      </c>
      <c r="BL300" s="414">
        <f t="shared" si="114"/>
        <v>0</v>
      </c>
      <c r="BM300" s="414">
        <f t="shared" si="115"/>
        <v>0</v>
      </c>
      <c r="BN300" s="414"/>
      <c r="BO300" s="414">
        <f t="shared" si="116"/>
        <v>0</v>
      </c>
      <c r="BP300" s="414">
        <f t="shared" si="117"/>
        <v>0</v>
      </c>
      <c r="BQ300" s="414">
        <f t="shared" si="118"/>
        <v>0</v>
      </c>
      <c r="BR300" s="414">
        <f t="shared" si="119"/>
        <v>0</v>
      </c>
      <c r="BS300" s="414">
        <f t="shared" si="120"/>
        <v>0</v>
      </c>
      <c r="BT300" s="414">
        <f t="shared" si="121"/>
        <v>0</v>
      </c>
      <c r="BU300" s="414">
        <f t="shared" si="122"/>
        <v>0</v>
      </c>
      <c r="BV300" s="721"/>
      <c r="BW300" s="72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32"/>
      <c r="CL300" s="432"/>
      <c r="CM300" s="432"/>
      <c r="CN300" s="432"/>
      <c r="CO300" s="432"/>
      <c r="CP300" s="432"/>
      <c r="CQ300" s="320"/>
      <c r="CR300" s="320"/>
    </row>
    <row r="301" spans="1:96" s="37" customFormat="1" ht="37.5" customHeight="1" x14ac:dyDescent="0.2">
      <c r="A301" s="533" t="str">
        <f>IF(B301&lt;&gt;"",設定!$C$4,"")</f>
        <v/>
      </c>
      <c r="B301" s="214" t="str">
        <f t="shared" si="100"/>
        <v/>
      </c>
      <c r="C301" s="373">
        <f t="shared" si="101"/>
        <v>289</v>
      </c>
      <c r="D301" s="342"/>
      <c r="E301" s="342"/>
      <c r="F301" s="343"/>
      <c r="G301" s="344"/>
      <c r="H301" s="345"/>
      <c r="I301" s="346"/>
      <c r="J301" s="347" t="str">
        <f>IFERROR(IF(I301="","",VLOOKUP(I301,国・地域!A:C,2,FALSE)),"正しい番号を入力してください")</f>
        <v/>
      </c>
      <c r="K301" s="348" t="str">
        <f>IFERROR(IF(I301="","",VLOOKUP(I301,国・地域!A:C,3,FALSE)),"正しい番号を入力してください")</f>
        <v/>
      </c>
      <c r="L301" s="325"/>
      <c r="M301" s="349"/>
      <c r="N301" s="350"/>
      <c r="O301" s="350"/>
      <c r="P301" s="350"/>
      <c r="Q301" s="350"/>
      <c r="R301" s="350"/>
      <c r="S301" s="350"/>
      <c r="T301" s="350"/>
      <c r="U301" s="351"/>
      <c r="V301" s="352"/>
      <c r="W301" s="1061"/>
      <c r="X301" s="1062"/>
      <c r="Y301" s="1070"/>
      <c r="Z301" s="1071"/>
      <c r="AA301" s="1072"/>
      <c r="AB301" s="1073"/>
      <c r="AC301" s="1072"/>
      <c r="AD301" s="1071"/>
      <c r="AE301" s="1074"/>
      <c r="AF301" s="1073"/>
      <c r="AG301" s="1072"/>
      <c r="AH301" s="1071"/>
      <c r="AI301" s="1074"/>
      <c r="AJ301" s="1073"/>
      <c r="AK301" s="1072"/>
      <c r="AL301" s="1071"/>
      <c r="AM301" s="342"/>
      <c r="AN301" s="344"/>
      <c r="AO301" s="325"/>
      <c r="AP301" s="342"/>
      <c r="AQ301" s="344"/>
      <c r="AR301" s="353"/>
      <c r="AS301" s="354"/>
      <c r="AT301" s="342"/>
      <c r="AU301" s="344"/>
      <c r="AV301" s="353"/>
      <c r="AW301" s="355"/>
      <c r="AX301" s="94" t="str">
        <f t="shared" si="123"/>
        <v/>
      </c>
      <c r="AY301" s="94" t="str">
        <f t="shared" si="102"/>
        <v/>
      </c>
      <c r="AZ301" s="433"/>
      <c r="BA301" s="414">
        <f t="shared" si="103"/>
        <v>0</v>
      </c>
      <c r="BB301" s="414">
        <f t="shared" si="104"/>
        <v>0</v>
      </c>
      <c r="BC301" s="414">
        <f t="shared" si="105"/>
        <v>0</v>
      </c>
      <c r="BD301" s="414">
        <f t="shared" si="106"/>
        <v>0</v>
      </c>
      <c r="BE301" s="414">
        <f t="shared" si="107"/>
        <v>0</v>
      </c>
      <c r="BF301" s="414">
        <f t="shared" si="108"/>
        <v>0</v>
      </c>
      <c r="BG301" s="414">
        <f t="shared" si="109"/>
        <v>0</v>
      </c>
      <c r="BH301" s="414">
        <f t="shared" si="110"/>
        <v>0</v>
      </c>
      <c r="BI301" s="414">
        <f t="shared" si="111"/>
        <v>0</v>
      </c>
      <c r="BJ301" s="414">
        <f t="shared" si="112"/>
        <v>0</v>
      </c>
      <c r="BK301" s="414">
        <f t="shared" si="113"/>
        <v>0</v>
      </c>
      <c r="BL301" s="414">
        <f t="shared" si="114"/>
        <v>0</v>
      </c>
      <c r="BM301" s="414">
        <f t="shared" si="115"/>
        <v>0</v>
      </c>
      <c r="BN301" s="414"/>
      <c r="BO301" s="414">
        <f t="shared" si="116"/>
        <v>0</v>
      </c>
      <c r="BP301" s="414">
        <f t="shared" si="117"/>
        <v>0</v>
      </c>
      <c r="BQ301" s="414">
        <f t="shared" si="118"/>
        <v>0</v>
      </c>
      <c r="BR301" s="414">
        <f t="shared" si="119"/>
        <v>0</v>
      </c>
      <c r="BS301" s="414">
        <f t="shared" si="120"/>
        <v>0</v>
      </c>
      <c r="BT301" s="414">
        <f t="shared" si="121"/>
        <v>0</v>
      </c>
      <c r="BU301" s="414">
        <f t="shared" si="122"/>
        <v>0</v>
      </c>
      <c r="BV301" s="721"/>
      <c r="BW301" s="72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32"/>
      <c r="CL301" s="432"/>
      <c r="CM301" s="432"/>
      <c r="CN301" s="432"/>
      <c r="CO301" s="432"/>
      <c r="CP301" s="432"/>
      <c r="CQ301" s="320"/>
      <c r="CR301" s="320"/>
    </row>
    <row r="302" spans="1:96" s="37" customFormat="1" ht="37.5" customHeight="1" x14ac:dyDescent="0.2">
      <c r="A302" s="533" t="str">
        <f>IF(B302&lt;&gt;"",設定!$C$4,"")</f>
        <v/>
      </c>
      <c r="B302" s="214" t="str">
        <f t="shared" si="100"/>
        <v/>
      </c>
      <c r="C302" s="373">
        <f t="shared" si="101"/>
        <v>290</v>
      </c>
      <c r="D302" s="342"/>
      <c r="E302" s="342"/>
      <c r="F302" s="343"/>
      <c r="G302" s="344"/>
      <c r="H302" s="345"/>
      <c r="I302" s="346"/>
      <c r="J302" s="347" t="str">
        <f>IFERROR(IF(I302="","",VLOOKUP(I302,国・地域!A:C,2,FALSE)),"正しい番号を入力してください")</f>
        <v/>
      </c>
      <c r="K302" s="348" t="str">
        <f>IFERROR(IF(I302="","",VLOOKUP(I302,国・地域!A:C,3,FALSE)),"正しい番号を入力してください")</f>
        <v/>
      </c>
      <c r="L302" s="325"/>
      <c r="M302" s="349"/>
      <c r="N302" s="350"/>
      <c r="O302" s="350"/>
      <c r="P302" s="350"/>
      <c r="Q302" s="350"/>
      <c r="R302" s="350"/>
      <c r="S302" s="350"/>
      <c r="T302" s="350"/>
      <c r="U302" s="351"/>
      <c r="V302" s="352"/>
      <c r="W302" s="1061"/>
      <c r="X302" s="1062"/>
      <c r="Y302" s="1070"/>
      <c r="Z302" s="1071"/>
      <c r="AA302" s="1072"/>
      <c r="AB302" s="1073"/>
      <c r="AC302" s="1072"/>
      <c r="AD302" s="1071"/>
      <c r="AE302" s="1074"/>
      <c r="AF302" s="1073"/>
      <c r="AG302" s="1072"/>
      <c r="AH302" s="1071"/>
      <c r="AI302" s="1074"/>
      <c r="AJ302" s="1073"/>
      <c r="AK302" s="1072"/>
      <c r="AL302" s="1071"/>
      <c r="AM302" s="342"/>
      <c r="AN302" s="344"/>
      <c r="AO302" s="325"/>
      <c r="AP302" s="342"/>
      <c r="AQ302" s="344"/>
      <c r="AR302" s="353"/>
      <c r="AS302" s="354"/>
      <c r="AT302" s="342"/>
      <c r="AU302" s="344"/>
      <c r="AV302" s="353"/>
      <c r="AW302" s="355"/>
      <c r="AX302" s="94" t="str">
        <f t="shared" si="123"/>
        <v/>
      </c>
      <c r="AY302" s="94" t="str">
        <f t="shared" si="102"/>
        <v/>
      </c>
      <c r="AZ302" s="433"/>
      <c r="BA302" s="414">
        <f t="shared" si="103"/>
        <v>0</v>
      </c>
      <c r="BB302" s="414">
        <f t="shared" si="104"/>
        <v>0</v>
      </c>
      <c r="BC302" s="414">
        <f t="shared" si="105"/>
        <v>0</v>
      </c>
      <c r="BD302" s="414">
        <f t="shared" si="106"/>
        <v>0</v>
      </c>
      <c r="BE302" s="414">
        <f t="shared" si="107"/>
        <v>0</v>
      </c>
      <c r="BF302" s="414">
        <f t="shared" si="108"/>
        <v>0</v>
      </c>
      <c r="BG302" s="414">
        <f t="shared" si="109"/>
        <v>0</v>
      </c>
      <c r="BH302" s="414">
        <f t="shared" si="110"/>
        <v>0</v>
      </c>
      <c r="BI302" s="414">
        <f t="shared" si="111"/>
        <v>0</v>
      </c>
      <c r="BJ302" s="414">
        <f t="shared" si="112"/>
        <v>0</v>
      </c>
      <c r="BK302" s="414">
        <f t="shared" si="113"/>
        <v>0</v>
      </c>
      <c r="BL302" s="414">
        <f t="shared" si="114"/>
        <v>0</v>
      </c>
      <c r="BM302" s="414">
        <f t="shared" si="115"/>
        <v>0</v>
      </c>
      <c r="BN302" s="414"/>
      <c r="BO302" s="414">
        <f t="shared" si="116"/>
        <v>0</v>
      </c>
      <c r="BP302" s="414">
        <f t="shared" si="117"/>
        <v>0</v>
      </c>
      <c r="BQ302" s="414">
        <f t="shared" si="118"/>
        <v>0</v>
      </c>
      <c r="BR302" s="414">
        <f t="shared" si="119"/>
        <v>0</v>
      </c>
      <c r="BS302" s="414">
        <f t="shared" si="120"/>
        <v>0</v>
      </c>
      <c r="BT302" s="414">
        <f t="shared" si="121"/>
        <v>0</v>
      </c>
      <c r="BU302" s="414">
        <f t="shared" si="122"/>
        <v>0</v>
      </c>
      <c r="BV302" s="721"/>
      <c r="BW302" s="72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32"/>
      <c r="CL302" s="432"/>
      <c r="CM302" s="432"/>
      <c r="CN302" s="432"/>
      <c r="CO302" s="432"/>
      <c r="CP302" s="432"/>
      <c r="CQ302" s="320"/>
      <c r="CR302" s="320"/>
    </row>
    <row r="303" spans="1:96" s="37" customFormat="1" ht="37.5" customHeight="1" x14ac:dyDescent="0.2">
      <c r="A303" s="574" t="str">
        <f>IF(B303&lt;&gt;"",設定!$C$4,"")</f>
        <v/>
      </c>
      <c r="B303" s="215" t="str">
        <f t="shared" si="100"/>
        <v/>
      </c>
      <c r="C303" s="374">
        <f t="shared" si="101"/>
        <v>291</v>
      </c>
      <c r="D303" s="356"/>
      <c r="E303" s="356"/>
      <c r="F303" s="357"/>
      <c r="G303" s="358"/>
      <c r="H303" s="359"/>
      <c r="I303" s="360"/>
      <c r="J303" s="361" t="str">
        <f>IFERROR(IF(I303="","",VLOOKUP(I303,国・地域!A:C,2,FALSE)),"正しい番号を入力してください")</f>
        <v/>
      </c>
      <c r="K303" s="362" t="str">
        <f>IFERROR(IF(I303="","",VLOOKUP(I303,国・地域!A:C,3,FALSE)),"正しい番号を入力してください")</f>
        <v/>
      </c>
      <c r="L303" s="326"/>
      <c r="M303" s="363"/>
      <c r="N303" s="364"/>
      <c r="O303" s="364"/>
      <c r="P303" s="364"/>
      <c r="Q303" s="364"/>
      <c r="R303" s="364"/>
      <c r="S303" s="364"/>
      <c r="T303" s="364"/>
      <c r="U303" s="365"/>
      <c r="V303" s="366"/>
      <c r="W303" s="1063"/>
      <c r="X303" s="1064"/>
      <c r="Y303" s="1075"/>
      <c r="Z303" s="1076"/>
      <c r="AA303" s="1077"/>
      <c r="AB303" s="1078"/>
      <c r="AC303" s="1077"/>
      <c r="AD303" s="1076"/>
      <c r="AE303" s="1079"/>
      <c r="AF303" s="1078"/>
      <c r="AG303" s="1077"/>
      <c r="AH303" s="1076"/>
      <c r="AI303" s="1079"/>
      <c r="AJ303" s="1078"/>
      <c r="AK303" s="1077"/>
      <c r="AL303" s="1076"/>
      <c r="AM303" s="356"/>
      <c r="AN303" s="358"/>
      <c r="AO303" s="326"/>
      <c r="AP303" s="356"/>
      <c r="AQ303" s="358"/>
      <c r="AR303" s="367"/>
      <c r="AS303" s="368"/>
      <c r="AT303" s="356"/>
      <c r="AU303" s="358"/>
      <c r="AV303" s="367"/>
      <c r="AW303" s="369"/>
      <c r="AX303" s="94" t="str">
        <f t="shared" si="123"/>
        <v/>
      </c>
      <c r="AY303" s="94" t="str">
        <f t="shared" si="102"/>
        <v/>
      </c>
      <c r="AZ303" s="433"/>
      <c r="BA303" s="414">
        <f t="shared" si="103"/>
        <v>0</v>
      </c>
      <c r="BB303" s="414">
        <f t="shared" si="104"/>
        <v>0</v>
      </c>
      <c r="BC303" s="414">
        <f t="shared" si="105"/>
        <v>0</v>
      </c>
      <c r="BD303" s="414">
        <f t="shared" si="106"/>
        <v>0</v>
      </c>
      <c r="BE303" s="414">
        <f t="shared" si="107"/>
        <v>0</v>
      </c>
      <c r="BF303" s="414">
        <f t="shared" si="108"/>
        <v>0</v>
      </c>
      <c r="BG303" s="414">
        <f t="shared" si="109"/>
        <v>0</v>
      </c>
      <c r="BH303" s="414">
        <f t="shared" si="110"/>
        <v>0</v>
      </c>
      <c r="BI303" s="414">
        <f t="shared" si="111"/>
        <v>0</v>
      </c>
      <c r="BJ303" s="414">
        <f t="shared" si="112"/>
        <v>0</v>
      </c>
      <c r="BK303" s="414">
        <f t="shared" si="113"/>
        <v>0</v>
      </c>
      <c r="BL303" s="414">
        <f t="shared" si="114"/>
        <v>0</v>
      </c>
      <c r="BM303" s="414">
        <f t="shared" si="115"/>
        <v>0</v>
      </c>
      <c r="BN303" s="414"/>
      <c r="BO303" s="414">
        <f t="shared" si="116"/>
        <v>0</v>
      </c>
      <c r="BP303" s="414">
        <f t="shared" si="117"/>
        <v>0</v>
      </c>
      <c r="BQ303" s="414">
        <f t="shared" si="118"/>
        <v>0</v>
      </c>
      <c r="BR303" s="414">
        <f t="shared" si="119"/>
        <v>0</v>
      </c>
      <c r="BS303" s="414">
        <f t="shared" si="120"/>
        <v>0</v>
      </c>
      <c r="BT303" s="414">
        <f t="shared" si="121"/>
        <v>0</v>
      </c>
      <c r="BU303" s="414">
        <f t="shared" si="122"/>
        <v>0</v>
      </c>
      <c r="BV303" s="721"/>
      <c r="BW303" s="72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32"/>
      <c r="CL303" s="432"/>
      <c r="CM303" s="432"/>
      <c r="CN303" s="432"/>
      <c r="CO303" s="432"/>
      <c r="CP303" s="432"/>
      <c r="CQ303" s="320"/>
      <c r="CR303" s="320"/>
    </row>
    <row r="304" spans="1:96" s="37" customFormat="1" ht="37.5" customHeight="1" x14ac:dyDescent="0.2">
      <c r="A304" s="575" t="str">
        <f>IF(B304&lt;&gt;"",設定!$C$4,"")</f>
        <v/>
      </c>
      <c r="B304" s="567" t="str">
        <f t="shared" si="100"/>
        <v/>
      </c>
      <c r="C304" s="322">
        <f t="shared" si="101"/>
        <v>292</v>
      </c>
      <c r="D304" s="328"/>
      <c r="E304" s="328"/>
      <c r="F304" s="329"/>
      <c r="G304" s="330"/>
      <c r="H304" s="331"/>
      <c r="I304" s="332"/>
      <c r="J304" s="333" t="str">
        <f>IFERROR(IF(I304="","",VLOOKUP(I304,国・地域!A:C,2,FALSE)),"正しい番号を入力してください")</f>
        <v/>
      </c>
      <c r="K304" s="334" t="str">
        <f>IFERROR(IF(I304="","",VLOOKUP(I304,国・地域!A:C,3,FALSE)),"正しい番号を入力してください")</f>
        <v/>
      </c>
      <c r="L304" s="327"/>
      <c r="M304" s="335"/>
      <c r="N304" s="336"/>
      <c r="O304" s="336"/>
      <c r="P304" s="336"/>
      <c r="Q304" s="336"/>
      <c r="R304" s="336"/>
      <c r="S304" s="336"/>
      <c r="T304" s="336"/>
      <c r="U304" s="337"/>
      <c r="V304" s="338"/>
      <c r="W304" s="1059"/>
      <c r="X304" s="1060"/>
      <c r="Y304" s="1065"/>
      <c r="Z304" s="1066"/>
      <c r="AA304" s="1067"/>
      <c r="AB304" s="1068"/>
      <c r="AC304" s="1067"/>
      <c r="AD304" s="1066"/>
      <c r="AE304" s="1069"/>
      <c r="AF304" s="1068"/>
      <c r="AG304" s="1067"/>
      <c r="AH304" s="1066"/>
      <c r="AI304" s="1069"/>
      <c r="AJ304" s="1068"/>
      <c r="AK304" s="1067"/>
      <c r="AL304" s="1066"/>
      <c r="AM304" s="328"/>
      <c r="AN304" s="330"/>
      <c r="AO304" s="327"/>
      <c r="AP304" s="328"/>
      <c r="AQ304" s="330"/>
      <c r="AR304" s="339"/>
      <c r="AS304" s="340"/>
      <c r="AT304" s="328"/>
      <c r="AU304" s="330"/>
      <c r="AV304" s="339"/>
      <c r="AW304" s="341"/>
      <c r="AX304" s="94" t="str">
        <f t="shared" si="123"/>
        <v/>
      </c>
      <c r="AY304" s="94" t="str">
        <f t="shared" si="102"/>
        <v/>
      </c>
      <c r="AZ304" s="433"/>
      <c r="BA304" s="414">
        <f t="shared" si="103"/>
        <v>0</v>
      </c>
      <c r="BB304" s="414">
        <f t="shared" si="104"/>
        <v>0</v>
      </c>
      <c r="BC304" s="414">
        <f t="shared" si="105"/>
        <v>0</v>
      </c>
      <c r="BD304" s="414">
        <f t="shared" si="106"/>
        <v>0</v>
      </c>
      <c r="BE304" s="414">
        <f t="shared" si="107"/>
        <v>0</v>
      </c>
      <c r="BF304" s="414">
        <f t="shared" si="108"/>
        <v>0</v>
      </c>
      <c r="BG304" s="414">
        <f t="shared" si="109"/>
        <v>0</v>
      </c>
      <c r="BH304" s="414">
        <f t="shared" si="110"/>
        <v>0</v>
      </c>
      <c r="BI304" s="414">
        <f t="shared" si="111"/>
        <v>0</v>
      </c>
      <c r="BJ304" s="414">
        <f t="shared" si="112"/>
        <v>0</v>
      </c>
      <c r="BK304" s="414">
        <f t="shared" si="113"/>
        <v>0</v>
      </c>
      <c r="BL304" s="414">
        <f t="shared" si="114"/>
        <v>0</v>
      </c>
      <c r="BM304" s="414">
        <f t="shared" si="115"/>
        <v>0</v>
      </c>
      <c r="BN304" s="414"/>
      <c r="BO304" s="414">
        <f t="shared" si="116"/>
        <v>0</v>
      </c>
      <c r="BP304" s="414">
        <f t="shared" si="117"/>
        <v>0</v>
      </c>
      <c r="BQ304" s="414">
        <f t="shared" si="118"/>
        <v>0</v>
      </c>
      <c r="BR304" s="414">
        <f t="shared" si="119"/>
        <v>0</v>
      </c>
      <c r="BS304" s="414">
        <f t="shared" si="120"/>
        <v>0</v>
      </c>
      <c r="BT304" s="414">
        <f t="shared" si="121"/>
        <v>0</v>
      </c>
      <c r="BU304" s="414">
        <f t="shared" si="122"/>
        <v>0</v>
      </c>
      <c r="BV304" s="721"/>
      <c r="BW304" s="72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32"/>
      <c r="CL304" s="432"/>
      <c r="CM304" s="432"/>
      <c r="CN304" s="432"/>
      <c r="CO304" s="432"/>
      <c r="CP304" s="432"/>
      <c r="CQ304" s="320"/>
      <c r="CR304" s="320"/>
    </row>
    <row r="305" spans="1:96" s="37" customFormat="1" ht="37.5" customHeight="1" x14ac:dyDescent="0.2">
      <c r="A305" s="533" t="str">
        <f>IF(B305&lt;&gt;"",設定!$C$4,"")</f>
        <v/>
      </c>
      <c r="B305" s="214" t="str">
        <f t="shared" si="100"/>
        <v/>
      </c>
      <c r="C305" s="373">
        <f t="shared" si="101"/>
        <v>293</v>
      </c>
      <c r="D305" s="342"/>
      <c r="E305" s="342"/>
      <c r="F305" s="343"/>
      <c r="G305" s="344"/>
      <c r="H305" s="345"/>
      <c r="I305" s="346"/>
      <c r="J305" s="347" t="str">
        <f>IFERROR(IF(I305="","",VLOOKUP(I305,国・地域!A:C,2,FALSE)),"正しい番号を入力してください")</f>
        <v/>
      </c>
      <c r="K305" s="348" t="str">
        <f>IFERROR(IF(I305="","",VLOOKUP(I305,国・地域!A:C,3,FALSE)),"正しい番号を入力してください")</f>
        <v/>
      </c>
      <c r="L305" s="325"/>
      <c r="M305" s="349"/>
      <c r="N305" s="350"/>
      <c r="O305" s="350"/>
      <c r="P305" s="350"/>
      <c r="Q305" s="350"/>
      <c r="R305" s="350"/>
      <c r="S305" s="350"/>
      <c r="T305" s="350"/>
      <c r="U305" s="351"/>
      <c r="V305" s="352"/>
      <c r="W305" s="1061"/>
      <c r="X305" s="1062"/>
      <c r="Y305" s="1070"/>
      <c r="Z305" s="1071"/>
      <c r="AA305" s="1072"/>
      <c r="AB305" s="1073"/>
      <c r="AC305" s="1072"/>
      <c r="AD305" s="1071"/>
      <c r="AE305" s="1074"/>
      <c r="AF305" s="1073"/>
      <c r="AG305" s="1072"/>
      <c r="AH305" s="1071"/>
      <c r="AI305" s="1074"/>
      <c r="AJ305" s="1073"/>
      <c r="AK305" s="1072"/>
      <c r="AL305" s="1071"/>
      <c r="AM305" s="342"/>
      <c r="AN305" s="344"/>
      <c r="AO305" s="325"/>
      <c r="AP305" s="342"/>
      <c r="AQ305" s="344"/>
      <c r="AR305" s="353"/>
      <c r="AS305" s="354"/>
      <c r="AT305" s="342"/>
      <c r="AU305" s="344"/>
      <c r="AV305" s="353"/>
      <c r="AW305" s="355"/>
      <c r="AX305" s="94" t="str">
        <f t="shared" si="123"/>
        <v/>
      </c>
      <c r="AY305" s="94" t="str">
        <f t="shared" si="102"/>
        <v/>
      </c>
      <c r="AZ305" s="433"/>
      <c r="BA305" s="414">
        <f t="shared" si="103"/>
        <v>0</v>
      </c>
      <c r="BB305" s="414">
        <f t="shared" si="104"/>
        <v>0</v>
      </c>
      <c r="BC305" s="414">
        <f t="shared" si="105"/>
        <v>0</v>
      </c>
      <c r="BD305" s="414">
        <f t="shared" si="106"/>
        <v>0</v>
      </c>
      <c r="BE305" s="414">
        <f t="shared" si="107"/>
        <v>0</v>
      </c>
      <c r="BF305" s="414">
        <f t="shared" si="108"/>
        <v>0</v>
      </c>
      <c r="BG305" s="414">
        <f t="shared" si="109"/>
        <v>0</v>
      </c>
      <c r="BH305" s="414">
        <f t="shared" si="110"/>
        <v>0</v>
      </c>
      <c r="BI305" s="414">
        <f t="shared" si="111"/>
        <v>0</v>
      </c>
      <c r="BJ305" s="414">
        <f t="shared" si="112"/>
        <v>0</v>
      </c>
      <c r="BK305" s="414">
        <f t="shared" si="113"/>
        <v>0</v>
      </c>
      <c r="BL305" s="414">
        <f t="shared" si="114"/>
        <v>0</v>
      </c>
      <c r="BM305" s="414">
        <f t="shared" si="115"/>
        <v>0</v>
      </c>
      <c r="BN305" s="414"/>
      <c r="BO305" s="414">
        <f t="shared" si="116"/>
        <v>0</v>
      </c>
      <c r="BP305" s="414">
        <f t="shared" si="117"/>
        <v>0</v>
      </c>
      <c r="BQ305" s="414">
        <f t="shared" si="118"/>
        <v>0</v>
      </c>
      <c r="BR305" s="414">
        <f t="shared" si="119"/>
        <v>0</v>
      </c>
      <c r="BS305" s="414">
        <f t="shared" si="120"/>
        <v>0</v>
      </c>
      <c r="BT305" s="414">
        <f t="shared" si="121"/>
        <v>0</v>
      </c>
      <c r="BU305" s="414">
        <f t="shared" si="122"/>
        <v>0</v>
      </c>
      <c r="BV305" s="721"/>
      <c r="BW305" s="72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32"/>
      <c r="CL305" s="432"/>
      <c r="CM305" s="432"/>
      <c r="CN305" s="432"/>
      <c r="CO305" s="432"/>
      <c r="CP305" s="432"/>
      <c r="CQ305" s="320"/>
      <c r="CR305" s="320"/>
    </row>
    <row r="306" spans="1:96" s="37" customFormat="1" ht="37.5" customHeight="1" x14ac:dyDescent="0.2">
      <c r="A306" s="533" t="str">
        <f>IF(B306&lt;&gt;"",設定!$C$4,"")</f>
        <v/>
      </c>
      <c r="B306" s="214" t="str">
        <f t="shared" si="100"/>
        <v/>
      </c>
      <c r="C306" s="373">
        <f t="shared" si="101"/>
        <v>294</v>
      </c>
      <c r="D306" s="342"/>
      <c r="E306" s="342"/>
      <c r="F306" s="343"/>
      <c r="G306" s="344"/>
      <c r="H306" s="345"/>
      <c r="I306" s="346"/>
      <c r="J306" s="347" t="str">
        <f>IFERROR(IF(I306="","",VLOOKUP(I306,国・地域!A:C,2,FALSE)),"正しい番号を入力してください")</f>
        <v/>
      </c>
      <c r="K306" s="348" t="str">
        <f>IFERROR(IF(I306="","",VLOOKUP(I306,国・地域!A:C,3,FALSE)),"正しい番号を入力してください")</f>
        <v/>
      </c>
      <c r="L306" s="325"/>
      <c r="M306" s="349"/>
      <c r="N306" s="350"/>
      <c r="O306" s="350"/>
      <c r="P306" s="350"/>
      <c r="Q306" s="350"/>
      <c r="R306" s="350"/>
      <c r="S306" s="350"/>
      <c r="T306" s="350"/>
      <c r="U306" s="351"/>
      <c r="V306" s="352"/>
      <c r="W306" s="1061"/>
      <c r="X306" s="1062"/>
      <c r="Y306" s="1070"/>
      <c r="Z306" s="1071"/>
      <c r="AA306" s="1072"/>
      <c r="AB306" s="1073"/>
      <c r="AC306" s="1072"/>
      <c r="AD306" s="1071"/>
      <c r="AE306" s="1074"/>
      <c r="AF306" s="1073"/>
      <c r="AG306" s="1072"/>
      <c r="AH306" s="1071"/>
      <c r="AI306" s="1074"/>
      <c r="AJ306" s="1073"/>
      <c r="AK306" s="1072"/>
      <c r="AL306" s="1071"/>
      <c r="AM306" s="342"/>
      <c r="AN306" s="344"/>
      <c r="AO306" s="325"/>
      <c r="AP306" s="342"/>
      <c r="AQ306" s="344"/>
      <c r="AR306" s="353"/>
      <c r="AS306" s="354"/>
      <c r="AT306" s="342"/>
      <c r="AU306" s="344"/>
      <c r="AV306" s="353"/>
      <c r="AW306" s="355"/>
      <c r="AX306" s="94" t="str">
        <f t="shared" si="123"/>
        <v/>
      </c>
      <c r="AY306" s="94" t="str">
        <f t="shared" si="102"/>
        <v/>
      </c>
      <c r="AZ306" s="433"/>
      <c r="BA306" s="414">
        <f t="shared" si="103"/>
        <v>0</v>
      </c>
      <c r="BB306" s="414">
        <f t="shared" si="104"/>
        <v>0</v>
      </c>
      <c r="BC306" s="414">
        <f t="shared" si="105"/>
        <v>0</v>
      </c>
      <c r="BD306" s="414">
        <f t="shared" si="106"/>
        <v>0</v>
      </c>
      <c r="BE306" s="414">
        <f t="shared" si="107"/>
        <v>0</v>
      </c>
      <c r="BF306" s="414">
        <f t="shared" si="108"/>
        <v>0</v>
      </c>
      <c r="BG306" s="414">
        <f t="shared" si="109"/>
        <v>0</v>
      </c>
      <c r="BH306" s="414">
        <f t="shared" si="110"/>
        <v>0</v>
      </c>
      <c r="BI306" s="414">
        <f t="shared" si="111"/>
        <v>0</v>
      </c>
      <c r="BJ306" s="414">
        <f t="shared" si="112"/>
        <v>0</v>
      </c>
      <c r="BK306" s="414">
        <f t="shared" si="113"/>
        <v>0</v>
      </c>
      <c r="BL306" s="414">
        <f t="shared" si="114"/>
        <v>0</v>
      </c>
      <c r="BM306" s="414">
        <f t="shared" si="115"/>
        <v>0</v>
      </c>
      <c r="BN306" s="414"/>
      <c r="BO306" s="414">
        <f t="shared" si="116"/>
        <v>0</v>
      </c>
      <c r="BP306" s="414">
        <f t="shared" si="117"/>
        <v>0</v>
      </c>
      <c r="BQ306" s="414">
        <f t="shared" si="118"/>
        <v>0</v>
      </c>
      <c r="BR306" s="414">
        <f t="shared" si="119"/>
        <v>0</v>
      </c>
      <c r="BS306" s="414">
        <f t="shared" si="120"/>
        <v>0</v>
      </c>
      <c r="BT306" s="414">
        <f t="shared" si="121"/>
        <v>0</v>
      </c>
      <c r="BU306" s="414">
        <f t="shared" si="122"/>
        <v>0</v>
      </c>
      <c r="BV306" s="721"/>
      <c r="BW306" s="72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32"/>
      <c r="CL306" s="432"/>
      <c r="CM306" s="432"/>
      <c r="CN306" s="432"/>
      <c r="CO306" s="432"/>
      <c r="CP306" s="432"/>
      <c r="CQ306" s="320"/>
      <c r="CR306" s="320"/>
    </row>
    <row r="307" spans="1:96" s="37" customFormat="1" ht="37.5" customHeight="1" x14ac:dyDescent="0.2">
      <c r="A307" s="533" t="str">
        <f>IF(B307&lt;&gt;"",設定!$C$4,"")</f>
        <v/>
      </c>
      <c r="B307" s="214" t="str">
        <f t="shared" si="100"/>
        <v/>
      </c>
      <c r="C307" s="373">
        <f t="shared" si="101"/>
        <v>295</v>
      </c>
      <c r="D307" s="342"/>
      <c r="E307" s="342"/>
      <c r="F307" s="343"/>
      <c r="G307" s="344"/>
      <c r="H307" s="345"/>
      <c r="I307" s="346"/>
      <c r="J307" s="347" t="str">
        <f>IFERROR(IF(I307="","",VLOOKUP(I307,国・地域!A:C,2,FALSE)),"正しい番号を入力してください")</f>
        <v/>
      </c>
      <c r="K307" s="348" t="str">
        <f>IFERROR(IF(I307="","",VLOOKUP(I307,国・地域!A:C,3,FALSE)),"正しい番号を入力してください")</f>
        <v/>
      </c>
      <c r="L307" s="325"/>
      <c r="M307" s="349"/>
      <c r="N307" s="350"/>
      <c r="O307" s="350"/>
      <c r="P307" s="350"/>
      <c r="Q307" s="350"/>
      <c r="R307" s="350"/>
      <c r="S307" s="350"/>
      <c r="T307" s="350"/>
      <c r="U307" s="351"/>
      <c r="V307" s="352"/>
      <c r="W307" s="1061"/>
      <c r="X307" s="1062"/>
      <c r="Y307" s="1070"/>
      <c r="Z307" s="1071"/>
      <c r="AA307" s="1072"/>
      <c r="AB307" s="1073"/>
      <c r="AC307" s="1072"/>
      <c r="AD307" s="1071"/>
      <c r="AE307" s="1074"/>
      <c r="AF307" s="1073"/>
      <c r="AG307" s="1072"/>
      <c r="AH307" s="1071"/>
      <c r="AI307" s="1074"/>
      <c r="AJ307" s="1073"/>
      <c r="AK307" s="1072"/>
      <c r="AL307" s="1071"/>
      <c r="AM307" s="342"/>
      <c r="AN307" s="344"/>
      <c r="AO307" s="325"/>
      <c r="AP307" s="342"/>
      <c r="AQ307" s="344"/>
      <c r="AR307" s="353"/>
      <c r="AS307" s="354"/>
      <c r="AT307" s="342"/>
      <c r="AU307" s="344"/>
      <c r="AV307" s="353"/>
      <c r="AW307" s="355"/>
      <c r="AX307" s="94" t="str">
        <f t="shared" si="123"/>
        <v/>
      </c>
      <c r="AY307" s="94" t="str">
        <f t="shared" si="102"/>
        <v/>
      </c>
      <c r="AZ307" s="433"/>
      <c r="BA307" s="414">
        <f t="shared" si="103"/>
        <v>0</v>
      </c>
      <c r="BB307" s="414">
        <f t="shared" si="104"/>
        <v>0</v>
      </c>
      <c r="BC307" s="414">
        <f t="shared" si="105"/>
        <v>0</v>
      </c>
      <c r="BD307" s="414">
        <f t="shared" si="106"/>
        <v>0</v>
      </c>
      <c r="BE307" s="414">
        <f t="shared" si="107"/>
        <v>0</v>
      </c>
      <c r="BF307" s="414">
        <f t="shared" si="108"/>
        <v>0</v>
      </c>
      <c r="BG307" s="414">
        <f t="shared" si="109"/>
        <v>0</v>
      </c>
      <c r="BH307" s="414">
        <f t="shared" si="110"/>
        <v>0</v>
      </c>
      <c r="BI307" s="414">
        <f t="shared" si="111"/>
        <v>0</v>
      </c>
      <c r="BJ307" s="414">
        <f t="shared" si="112"/>
        <v>0</v>
      </c>
      <c r="BK307" s="414">
        <f t="shared" si="113"/>
        <v>0</v>
      </c>
      <c r="BL307" s="414">
        <f t="shared" si="114"/>
        <v>0</v>
      </c>
      <c r="BM307" s="414">
        <f t="shared" si="115"/>
        <v>0</v>
      </c>
      <c r="BN307" s="414"/>
      <c r="BO307" s="414">
        <f t="shared" si="116"/>
        <v>0</v>
      </c>
      <c r="BP307" s="414">
        <f t="shared" si="117"/>
        <v>0</v>
      </c>
      <c r="BQ307" s="414">
        <f t="shared" si="118"/>
        <v>0</v>
      </c>
      <c r="BR307" s="414">
        <f t="shared" si="119"/>
        <v>0</v>
      </c>
      <c r="BS307" s="414">
        <f t="shared" si="120"/>
        <v>0</v>
      </c>
      <c r="BT307" s="414">
        <f t="shared" si="121"/>
        <v>0</v>
      </c>
      <c r="BU307" s="414">
        <f t="shared" si="122"/>
        <v>0</v>
      </c>
      <c r="BV307" s="721"/>
      <c r="BW307" s="72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32"/>
      <c r="CL307" s="432"/>
      <c r="CM307" s="432"/>
      <c r="CN307" s="432"/>
      <c r="CO307" s="432"/>
      <c r="CP307" s="432"/>
      <c r="CQ307" s="320"/>
      <c r="CR307" s="320"/>
    </row>
    <row r="308" spans="1:96" s="37" customFormat="1" ht="37.5" customHeight="1" x14ac:dyDescent="0.2">
      <c r="A308" s="574" t="str">
        <f>IF(B308&lt;&gt;"",設定!$C$4,"")</f>
        <v/>
      </c>
      <c r="B308" s="215" t="str">
        <f t="shared" si="100"/>
        <v/>
      </c>
      <c r="C308" s="374">
        <f t="shared" si="101"/>
        <v>296</v>
      </c>
      <c r="D308" s="356"/>
      <c r="E308" s="356"/>
      <c r="F308" s="357"/>
      <c r="G308" s="358"/>
      <c r="H308" s="359"/>
      <c r="I308" s="360"/>
      <c r="J308" s="361" t="str">
        <f>IFERROR(IF(I308="","",VLOOKUP(I308,国・地域!A:C,2,FALSE)),"正しい番号を入力してください")</f>
        <v/>
      </c>
      <c r="K308" s="362" t="str">
        <f>IFERROR(IF(I308="","",VLOOKUP(I308,国・地域!A:C,3,FALSE)),"正しい番号を入力してください")</f>
        <v/>
      </c>
      <c r="L308" s="326"/>
      <c r="M308" s="363"/>
      <c r="N308" s="364"/>
      <c r="O308" s="364"/>
      <c r="P308" s="364"/>
      <c r="Q308" s="364"/>
      <c r="R308" s="364"/>
      <c r="S308" s="364"/>
      <c r="T308" s="364"/>
      <c r="U308" s="365"/>
      <c r="V308" s="366"/>
      <c r="W308" s="1063"/>
      <c r="X308" s="1064"/>
      <c r="Y308" s="1075"/>
      <c r="Z308" s="1076"/>
      <c r="AA308" s="1077"/>
      <c r="AB308" s="1078"/>
      <c r="AC308" s="1077"/>
      <c r="AD308" s="1076"/>
      <c r="AE308" s="1079"/>
      <c r="AF308" s="1078"/>
      <c r="AG308" s="1077"/>
      <c r="AH308" s="1076"/>
      <c r="AI308" s="1079"/>
      <c r="AJ308" s="1078"/>
      <c r="AK308" s="1077"/>
      <c r="AL308" s="1076"/>
      <c r="AM308" s="356"/>
      <c r="AN308" s="358"/>
      <c r="AO308" s="326"/>
      <c r="AP308" s="356"/>
      <c r="AQ308" s="358"/>
      <c r="AR308" s="367"/>
      <c r="AS308" s="368"/>
      <c r="AT308" s="356"/>
      <c r="AU308" s="358"/>
      <c r="AV308" s="367"/>
      <c r="AW308" s="369"/>
      <c r="AX308" s="94" t="str">
        <f t="shared" si="123"/>
        <v/>
      </c>
      <c r="AY308" s="94" t="str">
        <f t="shared" si="102"/>
        <v/>
      </c>
      <c r="AZ308" s="433"/>
      <c r="BA308" s="414">
        <f t="shared" si="103"/>
        <v>0</v>
      </c>
      <c r="BB308" s="414">
        <f t="shared" si="104"/>
        <v>0</v>
      </c>
      <c r="BC308" s="414">
        <f t="shared" si="105"/>
        <v>0</v>
      </c>
      <c r="BD308" s="414">
        <f t="shared" si="106"/>
        <v>0</v>
      </c>
      <c r="BE308" s="414">
        <f t="shared" si="107"/>
        <v>0</v>
      </c>
      <c r="BF308" s="414">
        <f t="shared" si="108"/>
        <v>0</v>
      </c>
      <c r="BG308" s="414">
        <f t="shared" si="109"/>
        <v>0</v>
      </c>
      <c r="BH308" s="414">
        <f t="shared" si="110"/>
        <v>0</v>
      </c>
      <c r="BI308" s="414">
        <f t="shared" si="111"/>
        <v>0</v>
      </c>
      <c r="BJ308" s="414">
        <f t="shared" si="112"/>
        <v>0</v>
      </c>
      <c r="BK308" s="414">
        <f t="shared" si="113"/>
        <v>0</v>
      </c>
      <c r="BL308" s="414">
        <f t="shared" si="114"/>
        <v>0</v>
      </c>
      <c r="BM308" s="414">
        <f t="shared" si="115"/>
        <v>0</v>
      </c>
      <c r="BN308" s="414"/>
      <c r="BO308" s="414">
        <f t="shared" si="116"/>
        <v>0</v>
      </c>
      <c r="BP308" s="414">
        <f t="shared" si="117"/>
        <v>0</v>
      </c>
      <c r="BQ308" s="414">
        <f t="shared" si="118"/>
        <v>0</v>
      </c>
      <c r="BR308" s="414">
        <f t="shared" si="119"/>
        <v>0</v>
      </c>
      <c r="BS308" s="414">
        <f t="shared" si="120"/>
        <v>0</v>
      </c>
      <c r="BT308" s="414">
        <f t="shared" si="121"/>
        <v>0</v>
      </c>
      <c r="BU308" s="414">
        <f t="shared" si="122"/>
        <v>0</v>
      </c>
      <c r="BV308" s="721"/>
      <c r="BW308" s="72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32"/>
      <c r="CL308" s="432"/>
      <c r="CM308" s="432"/>
      <c r="CN308" s="432"/>
      <c r="CO308" s="432"/>
      <c r="CP308" s="432"/>
      <c r="CQ308" s="320"/>
      <c r="CR308" s="320"/>
    </row>
    <row r="309" spans="1:96" s="37" customFormat="1" ht="37.5" customHeight="1" x14ac:dyDescent="0.2">
      <c r="A309" s="575" t="str">
        <f>IF(B309&lt;&gt;"",設定!$C$4,"")</f>
        <v/>
      </c>
      <c r="B309" s="567" t="str">
        <f t="shared" si="100"/>
        <v/>
      </c>
      <c r="C309" s="322">
        <f t="shared" si="101"/>
        <v>297</v>
      </c>
      <c r="D309" s="328"/>
      <c r="E309" s="328"/>
      <c r="F309" s="329"/>
      <c r="G309" s="330"/>
      <c r="H309" s="331"/>
      <c r="I309" s="332"/>
      <c r="J309" s="333" t="str">
        <f>IFERROR(IF(I309="","",VLOOKUP(I309,国・地域!A:C,2,FALSE)),"正しい番号を入力してください")</f>
        <v/>
      </c>
      <c r="K309" s="334" t="str">
        <f>IFERROR(IF(I309="","",VLOOKUP(I309,国・地域!A:C,3,FALSE)),"正しい番号を入力してください")</f>
        <v/>
      </c>
      <c r="L309" s="327"/>
      <c r="M309" s="335"/>
      <c r="N309" s="336"/>
      <c r="O309" s="336"/>
      <c r="P309" s="336"/>
      <c r="Q309" s="336"/>
      <c r="R309" s="336"/>
      <c r="S309" s="336"/>
      <c r="T309" s="336"/>
      <c r="U309" s="337"/>
      <c r="V309" s="338"/>
      <c r="W309" s="1059"/>
      <c r="X309" s="1060"/>
      <c r="Y309" s="1065"/>
      <c r="Z309" s="1066"/>
      <c r="AA309" s="1067"/>
      <c r="AB309" s="1068"/>
      <c r="AC309" s="1067"/>
      <c r="AD309" s="1066"/>
      <c r="AE309" s="1069"/>
      <c r="AF309" s="1068"/>
      <c r="AG309" s="1067"/>
      <c r="AH309" s="1066"/>
      <c r="AI309" s="1069"/>
      <c r="AJ309" s="1068"/>
      <c r="AK309" s="1067"/>
      <c r="AL309" s="1066"/>
      <c r="AM309" s="328"/>
      <c r="AN309" s="330"/>
      <c r="AO309" s="327"/>
      <c r="AP309" s="328"/>
      <c r="AQ309" s="330"/>
      <c r="AR309" s="339"/>
      <c r="AS309" s="340"/>
      <c r="AT309" s="328"/>
      <c r="AU309" s="330"/>
      <c r="AV309" s="339"/>
      <c r="AW309" s="341"/>
      <c r="AX309" s="94" t="str">
        <f t="shared" si="123"/>
        <v/>
      </c>
      <c r="AY309" s="94" t="str">
        <f t="shared" si="102"/>
        <v/>
      </c>
      <c r="AZ309" s="433"/>
      <c r="BA309" s="414">
        <f t="shared" si="103"/>
        <v>0</v>
      </c>
      <c r="BB309" s="414">
        <f t="shared" si="104"/>
        <v>0</v>
      </c>
      <c r="BC309" s="414">
        <f t="shared" si="105"/>
        <v>0</v>
      </c>
      <c r="BD309" s="414">
        <f t="shared" si="106"/>
        <v>0</v>
      </c>
      <c r="BE309" s="414">
        <f t="shared" si="107"/>
        <v>0</v>
      </c>
      <c r="BF309" s="414">
        <f t="shared" si="108"/>
        <v>0</v>
      </c>
      <c r="BG309" s="414">
        <f t="shared" si="109"/>
        <v>0</v>
      </c>
      <c r="BH309" s="414">
        <f t="shared" si="110"/>
        <v>0</v>
      </c>
      <c r="BI309" s="414">
        <f t="shared" si="111"/>
        <v>0</v>
      </c>
      <c r="BJ309" s="414">
        <f t="shared" si="112"/>
        <v>0</v>
      </c>
      <c r="BK309" s="414">
        <f t="shared" si="113"/>
        <v>0</v>
      </c>
      <c r="BL309" s="414">
        <f t="shared" si="114"/>
        <v>0</v>
      </c>
      <c r="BM309" s="414">
        <f t="shared" si="115"/>
        <v>0</v>
      </c>
      <c r="BN309" s="414"/>
      <c r="BO309" s="414">
        <f t="shared" si="116"/>
        <v>0</v>
      </c>
      <c r="BP309" s="414">
        <f t="shared" si="117"/>
        <v>0</v>
      </c>
      <c r="BQ309" s="414">
        <f t="shared" si="118"/>
        <v>0</v>
      </c>
      <c r="BR309" s="414">
        <f t="shared" si="119"/>
        <v>0</v>
      </c>
      <c r="BS309" s="414">
        <f t="shared" si="120"/>
        <v>0</v>
      </c>
      <c r="BT309" s="414">
        <f t="shared" si="121"/>
        <v>0</v>
      </c>
      <c r="BU309" s="414">
        <f t="shared" si="122"/>
        <v>0</v>
      </c>
      <c r="BV309" s="721"/>
      <c r="BW309" s="72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32"/>
      <c r="CL309" s="432"/>
      <c r="CM309" s="432"/>
      <c r="CN309" s="432"/>
      <c r="CO309" s="432"/>
      <c r="CP309" s="432"/>
      <c r="CQ309" s="320"/>
      <c r="CR309" s="320"/>
    </row>
    <row r="310" spans="1:96" s="37" customFormat="1" ht="37.5" customHeight="1" x14ac:dyDescent="0.2">
      <c r="A310" s="533" t="str">
        <f>IF(B310&lt;&gt;"",設定!$C$4,"")</f>
        <v/>
      </c>
      <c r="B310" s="214" t="str">
        <f t="shared" si="100"/>
        <v/>
      </c>
      <c r="C310" s="373">
        <f t="shared" si="101"/>
        <v>298</v>
      </c>
      <c r="D310" s="342"/>
      <c r="E310" s="342"/>
      <c r="F310" s="343"/>
      <c r="G310" s="344"/>
      <c r="H310" s="345"/>
      <c r="I310" s="346"/>
      <c r="J310" s="347" t="str">
        <f>IFERROR(IF(I310="","",VLOOKUP(I310,国・地域!A:C,2,FALSE)),"正しい番号を入力してください")</f>
        <v/>
      </c>
      <c r="K310" s="348" t="str">
        <f>IFERROR(IF(I310="","",VLOOKUP(I310,国・地域!A:C,3,FALSE)),"正しい番号を入力してください")</f>
        <v/>
      </c>
      <c r="L310" s="325"/>
      <c r="M310" s="349"/>
      <c r="N310" s="350"/>
      <c r="O310" s="350"/>
      <c r="P310" s="350"/>
      <c r="Q310" s="350"/>
      <c r="R310" s="350"/>
      <c r="S310" s="350"/>
      <c r="T310" s="350"/>
      <c r="U310" s="351"/>
      <c r="V310" s="352"/>
      <c r="W310" s="1061"/>
      <c r="X310" s="1062"/>
      <c r="Y310" s="1070"/>
      <c r="Z310" s="1071"/>
      <c r="AA310" s="1072"/>
      <c r="AB310" s="1073"/>
      <c r="AC310" s="1072"/>
      <c r="AD310" s="1071"/>
      <c r="AE310" s="1074"/>
      <c r="AF310" s="1073"/>
      <c r="AG310" s="1072"/>
      <c r="AH310" s="1071"/>
      <c r="AI310" s="1074"/>
      <c r="AJ310" s="1073"/>
      <c r="AK310" s="1072"/>
      <c r="AL310" s="1071"/>
      <c r="AM310" s="342"/>
      <c r="AN310" s="344"/>
      <c r="AO310" s="325"/>
      <c r="AP310" s="342"/>
      <c r="AQ310" s="344"/>
      <c r="AR310" s="353"/>
      <c r="AS310" s="354"/>
      <c r="AT310" s="342"/>
      <c r="AU310" s="344"/>
      <c r="AV310" s="353"/>
      <c r="AW310" s="355"/>
      <c r="AX310" s="94" t="str">
        <f t="shared" si="123"/>
        <v/>
      </c>
      <c r="AY310" s="94" t="str">
        <f t="shared" si="102"/>
        <v/>
      </c>
      <c r="AZ310" s="433"/>
      <c r="BA310" s="414">
        <f t="shared" si="103"/>
        <v>0</v>
      </c>
      <c r="BB310" s="414">
        <f t="shared" si="104"/>
        <v>0</v>
      </c>
      <c r="BC310" s="414">
        <f t="shared" si="105"/>
        <v>0</v>
      </c>
      <c r="BD310" s="414">
        <f t="shared" si="106"/>
        <v>0</v>
      </c>
      <c r="BE310" s="414">
        <f t="shared" si="107"/>
        <v>0</v>
      </c>
      <c r="BF310" s="414">
        <f t="shared" si="108"/>
        <v>0</v>
      </c>
      <c r="BG310" s="414">
        <f t="shared" si="109"/>
        <v>0</v>
      </c>
      <c r="BH310" s="414">
        <f t="shared" si="110"/>
        <v>0</v>
      </c>
      <c r="BI310" s="414">
        <f t="shared" si="111"/>
        <v>0</v>
      </c>
      <c r="BJ310" s="414">
        <f t="shared" si="112"/>
        <v>0</v>
      </c>
      <c r="BK310" s="414">
        <f t="shared" si="113"/>
        <v>0</v>
      </c>
      <c r="BL310" s="414">
        <f t="shared" si="114"/>
        <v>0</v>
      </c>
      <c r="BM310" s="414">
        <f t="shared" si="115"/>
        <v>0</v>
      </c>
      <c r="BN310" s="414"/>
      <c r="BO310" s="414">
        <f t="shared" si="116"/>
        <v>0</v>
      </c>
      <c r="BP310" s="414">
        <f t="shared" si="117"/>
        <v>0</v>
      </c>
      <c r="BQ310" s="414">
        <f t="shared" si="118"/>
        <v>0</v>
      </c>
      <c r="BR310" s="414">
        <f t="shared" si="119"/>
        <v>0</v>
      </c>
      <c r="BS310" s="414">
        <f t="shared" si="120"/>
        <v>0</v>
      </c>
      <c r="BT310" s="414">
        <f t="shared" si="121"/>
        <v>0</v>
      </c>
      <c r="BU310" s="414">
        <f t="shared" si="122"/>
        <v>0</v>
      </c>
      <c r="BV310" s="721"/>
      <c r="BW310" s="72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32"/>
      <c r="CL310" s="432"/>
      <c r="CM310" s="432"/>
      <c r="CN310" s="432"/>
      <c r="CO310" s="432"/>
      <c r="CP310" s="432"/>
      <c r="CQ310" s="320"/>
      <c r="CR310" s="320"/>
    </row>
    <row r="311" spans="1:96" s="37" customFormat="1" ht="37.5" customHeight="1" x14ac:dyDescent="0.2">
      <c r="A311" s="533" t="str">
        <f>IF(B311&lt;&gt;"",設定!$C$4,"")</f>
        <v/>
      </c>
      <c r="B311" s="214" t="str">
        <f t="shared" si="100"/>
        <v/>
      </c>
      <c r="C311" s="373">
        <f t="shared" si="101"/>
        <v>299</v>
      </c>
      <c r="D311" s="342"/>
      <c r="E311" s="342"/>
      <c r="F311" s="343"/>
      <c r="G311" s="344"/>
      <c r="H311" s="345"/>
      <c r="I311" s="346"/>
      <c r="J311" s="347" t="str">
        <f>IFERROR(IF(I311="","",VLOOKUP(I311,国・地域!A:C,2,FALSE)),"正しい番号を入力してください")</f>
        <v/>
      </c>
      <c r="K311" s="348" t="str">
        <f>IFERROR(IF(I311="","",VLOOKUP(I311,国・地域!A:C,3,FALSE)),"正しい番号を入力してください")</f>
        <v/>
      </c>
      <c r="L311" s="325"/>
      <c r="M311" s="349"/>
      <c r="N311" s="350"/>
      <c r="O311" s="350"/>
      <c r="P311" s="350"/>
      <c r="Q311" s="350"/>
      <c r="R311" s="350"/>
      <c r="S311" s="350"/>
      <c r="T311" s="350"/>
      <c r="U311" s="351"/>
      <c r="V311" s="352"/>
      <c r="W311" s="1061"/>
      <c r="X311" s="1062"/>
      <c r="Y311" s="1070"/>
      <c r="Z311" s="1071"/>
      <c r="AA311" s="1072"/>
      <c r="AB311" s="1073"/>
      <c r="AC311" s="1072"/>
      <c r="AD311" s="1071"/>
      <c r="AE311" s="1074"/>
      <c r="AF311" s="1073"/>
      <c r="AG311" s="1072"/>
      <c r="AH311" s="1071"/>
      <c r="AI311" s="1074"/>
      <c r="AJ311" s="1073"/>
      <c r="AK311" s="1072"/>
      <c r="AL311" s="1071"/>
      <c r="AM311" s="342"/>
      <c r="AN311" s="344"/>
      <c r="AO311" s="325"/>
      <c r="AP311" s="342"/>
      <c r="AQ311" s="344"/>
      <c r="AR311" s="353"/>
      <c r="AS311" s="354"/>
      <c r="AT311" s="342"/>
      <c r="AU311" s="344"/>
      <c r="AV311" s="353"/>
      <c r="AW311" s="355"/>
      <c r="AX311" s="94" t="str">
        <f t="shared" si="123"/>
        <v/>
      </c>
      <c r="AY311" s="94" t="str">
        <f t="shared" si="102"/>
        <v/>
      </c>
      <c r="AZ311" s="433"/>
      <c r="BA311" s="414">
        <f t="shared" si="103"/>
        <v>0</v>
      </c>
      <c r="BB311" s="414">
        <f t="shared" si="104"/>
        <v>0</v>
      </c>
      <c r="BC311" s="414">
        <f t="shared" si="105"/>
        <v>0</v>
      </c>
      <c r="BD311" s="414">
        <f t="shared" si="106"/>
        <v>0</v>
      </c>
      <c r="BE311" s="414">
        <f t="shared" si="107"/>
        <v>0</v>
      </c>
      <c r="BF311" s="414">
        <f t="shared" si="108"/>
        <v>0</v>
      </c>
      <c r="BG311" s="414">
        <f t="shared" si="109"/>
        <v>0</v>
      </c>
      <c r="BH311" s="414">
        <f t="shared" si="110"/>
        <v>0</v>
      </c>
      <c r="BI311" s="414">
        <f t="shared" si="111"/>
        <v>0</v>
      </c>
      <c r="BJ311" s="414">
        <f t="shared" si="112"/>
        <v>0</v>
      </c>
      <c r="BK311" s="414">
        <f t="shared" si="113"/>
        <v>0</v>
      </c>
      <c r="BL311" s="414">
        <f t="shared" si="114"/>
        <v>0</v>
      </c>
      <c r="BM311" s="414">
        <f t="shared" si="115"/>
        <v>0</v>
      </c>
      <c r="BN311" s="414"/>
      <c r="BO311" s="414">
        <f t="shared" si="116"/>
        <v>0</v>
      </c>
      <c r="BP311" s="414">
        <f t="shared" si="117"/>
        <v>0</v>
      </c>
      <c r="BQ311" s="414">
        <f t="shared" si="118"/>
        <v>0</v>
      </c>
      <c r="BR311" s="414">
        <f t="shared" si="119"/>
        <v>0</v>
      </c>
      <c r="BS311" s="414">
        <f t="shared" si="120"/>
        <v>0</v>
      </c>
      <c r="BT311" s="414">
        <f t="shared" si="121"/>
        <v>0</v>
      </c>
      <c r="BU311" s="414">
        <f t="shared" si="122"/>
        <v>0</v>
      </c>
      <c r="BV311" s="721"/>
      <c r="BW311" s="72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32"/>
      <c r="CL311" s="432"/>
      <c r="CM311" s="432"/>
      <c r="CN311" s="432"/>
      <c r="CO311" s="432"/>
      <c r="CP311" s="432"/>
      <c r="CQ311" s="320"/>
      <c r="CR311" s="320"/>
    </row>
    <row r="312" spans="1:96" s="37" customFormat="1" ht="37.5" customHeight="1" x14ac:dyDescent="0.2">
      <c r="A312" s="533" t="str">
        <f>IF(B312&lt;&gt;"",設定!$C$4,"")</f>
        <v/>
      </c>
      <c r="B312" s="214" t="str">
        <f t="shared" si="100"/>
        <v/>
      </c>
      <c r="C312" s="373">
        <f t="shared" si="101"/>
        <v>300</v>
      </c>
      <c r="D312" s="342"/>
      <c r="E312" s="342"/>
      <c r="F312" s="343"/>
      <c r="G312" s="344"/>
      <c r="H312" s="345"/>
      <c r="I312" s="346"/>
      <c r="J312" s="347" t="str">
        <f>IFERROR(IF(I312="","",VLOOKUP(I312,国・地域!A:C,2,FALSE)),"正しい番号を入力してください")</f>
        <v/>
      </c>
      <c r="K312" s="348" t="str">
        <f>IFERROR(IF(I312="","",VLOOKUP(I312,国・地域!A:C,3,FALSE)),"正しい番号を入力してください")</f>
        <v/>
      </c>
      <c r="L312" s="325"/>
      <c r="M312" s="349"/>
      <c r="N312" s="350"/>
      <c r="O312" s="350"/>
      <c r="P312" s="350"/>
      <c r="Q312" s="350"/>
      <c r="R312" s="350"/>
      <c r="S312" s="350"/>
      <c r="T312" s="350"/>
      <c r="U312" s="351"/>
      <c r="V312" s="352"/>
      <c r="W312" s="1061"/>
      <c r="X312" s="1062"/>
      <c r="Y312" s="1070"/>
      <c r="Z312" s="1071"/>
      <c r="AA312" s="1072"/>
      <c r="AB312" s="1073"/>
      <c r="AC312" s="1072"/>
      <c r="AD312" s="1071"/>
      <c r="AE312" s="1074"/>
      <c r="AF312" s="1073"/>
      <c r="AG312" s="1072"/>
      <c r="AH312" s="1071"/>
      <c r="AI312" s="1074"/>
      <c r="AJ312" s="1073"/>
      <c r="AK312" s="1072"/>
      <c r="AL312" s="1071"/>
      <c r="AM312" s="342"/>
      <c r="AN312" s="344"/>
      <c r="AO312" s="325"/>
      <c r="AP312" s="342"/>
      <c r="AQ312" s="344"/>
      <c r="AR312" s="353"/>
      <c r="AS312" s="354"/>
      <c r="AT312" s="342"/>
      <c r="AU312" s="344"/>
      <c r="AV312" s="353"/>
      <c r="AW312" s="355"/>
      <c r="AX312" s="94" t="str">
        <f t="shared" si="123"/>
        <v/>
      </c>
      <c r="AY312" s="94" t="str">
        <f t="shared" si="102"/>
        <v/>
      </c>
      <c r="AZ312" s="433"/>
      <c r="BA312" s="414">
        <f t="shared" si="103"/>
        <v>0</v>
      </c>
      <c r="BB312" s="414">
        <f t="shared" si="104"/>
        <v>0</v>
      </c>
      <c r="BC312" s="414">
        <f t="shared" si="105"/>
        <v>0</v>
      </c>
      <c r="BD312" s="414">
        <f t="shared" si="106"/>
        <v>0</v>
      </c>
      <c r="BE312" s="414">
        <f t="shared" si="107"/>
        <v>0</v>
      </c>
      <c r="BF312" s="414">
        <f t="shared" si="108"/>
        <v>0</v>
      </c>
      <c r="BG312" s="414">
        <f t="shared" si="109"/>
        <v>0</v>
      </c>
      <c r="BH312" s="414">
        <f t="shared" si="110"/>
        <v>0</v>
      </c>
      <c r="BI312" s="414">
        <f t="shared" si="111"/>
        <v>0</v>
      </c>
      <c r="BJ312" s="414">
        <f t="shared" si="112"/>
        <v>0</v>
      </c>
      <c r="BK312" s="414">
        <f t="shared" si="113"/>
        <v>0</v>
      </c>
      <c r="BL312" s="414">
        <f t="shared" si="114"/>
        <v>0</v>
      </c>
      <c r="BM312" s="414">
        <f t="shared" si="115"/>
        <v>0</v>
      </c>
      <c r="BN312" s="414"/>
      <c r="BO312" s="414">
        <f t="shared" si="116"/>
        <v>0</v>
      </c>
      <c r="BP312" s="414">
        <f t="shared" si="117"/>
        <v>0</v>
      </c>
      <c r="BQ312" s="414">
        <f t="shared" si="118"/>
        <v>0</v>
      </c>
      <c r="BR312" s="414">
        <f t="shared" si="119"/>
        <v>0</v>
      </c>
      <c r="BS312" s="414">
        <f t="shared" si="120"/>
        <v>0</v>
      </c>
      <c r="BT312" s="414">
        <f t="shared" si="121"/>
        <v>0</v>
      </c>
      <c r="BU312" s="414">
        <f t="shared" si="122"/>
        <v>0</v>
      </c>
      <c r="BV312" s="721"/>
      <c r="BW312" s="72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32"/>
      <c r="CL312" s="432"/>
      <c r="CM312" s="432"/>
      <c r="CN312" s="432"/>
      <c r="CO312" s="432"/>
      <c r="CP312" s="432"/>
      <c r="CQ312" s="320"/>
      <c r="CR312" s="320"/>
    </row>
    <row r="313" spans="1:96" s="37" customFormat="1" ht="37.5" customHeight="1" x14ac:dyDescent="0.2">
      <c r="A313" s="574" t="str">
        <f>IF(B313&lt;&gt;"",設定!$C$4,"")</f>
        <v/>
      </c>
      <c r="B313" s="215" t="str">
        <f t="shared" si="100"/>
        <v/>
      </c>
      <c r="C313" s="374">
        <f t="shared" si="101"/>
        <v>301</v>
      </c>
      <c r="D313" s="356"/>
      <c r="E313" s="356"/>
      <c r="F313" s="357"/>
      <c r="G313" s="358"/>
      <c r="H313" s="359"/>
      <c r="I313" s="360"/>
      <c r="J313" s="407" t="str">
        <f>IFERROR(IF(I313="","",VLOOKUP(I313,国・地域!A:C,2,FALSE)),"正しい番号を入力してください")</f>
        <v/>
      </c>
      <c r="K313" s="362" t="str">
        <f>IFERROR(IF(I313="","",VLOOKUP(I313,国・地域!A:C,3,FALSE)),"正しい番号を入力してください")</f>
        <v/>
      </c>
      <c r="L313" s="326"/>
      <c r="M313" s="363"/>
      <c r="N313" s="364"/>
      <c r="O313" s="364"/>
      <c r="P313" s="364"/>
      <c r="Q313" s="364"/>
      <c r="R313" s="364"/>
      <c r="S313" s="364"/>
      <c r="T313" s="364"/>
      <c r="U313" s="365"/>
      <c r="V313" s="366"/>
      <c r="W313" s="1063"/>
      <c r="X313" s="1064"/>
      <c r="Y313" s="1075"/>
      <c r="Z313" s="1076"/>
      <c r="AA313" s="1077"/>
      <c r="AB313" s="1078"/>
      <c r="AC313" s="1077"/>
      <c r="AD313" s="1076"/>
      <c r="AE313" s="1079"/>
      <c r="AF313" s="1078"/>
      <c r="AG313" s="1077"/>
      <c r="AH313" s="1076"/>
      <c r="AI313" s="1079"/>
      <c r="AJ313" s="1078"/>
      <c r="AK313" s="1077"/>
      <c r="AL313" s="1076"/>
      <c r="AM313" s="356"/>
      <c r="AN313" s="358"/>
      <c r="AO313" s="326"/>
      <c r="AP313" s="356"/>
      <c r="AQ313" s="358"/>
      <c r="AR313" s="367"/>
      <c r="AS313" s="368"/>
      <c r="AT313" s="356"/>
      <c r="AU313" s="358"/>
      <c r="AV313" s="367"/>
      <c r="AW313" s="369"/>
      <c r="AX313" s="94" t="str">
        <f t="shared" si="123"/>
        <v/>
      </c>
      <c r="AY313" s="94" t="str">
        <f t="shared" si="102"/>
        <v/>
      </c>
      <c r="AZ313" s="433"/>
      <c r="BA313" s="414">
        <f t="shared" si="103"/>
        <v>0</v>
      </c>
      <c r="BB313" s="414">
        <f t="shared" si="104"/>
        <v>0</v>
      </c>
      <c r="BC313" s="414">
        <f t="shared" si="105"/>
        <v>0</v>
      </c>
      <c r="BD313" s="414">
        <f t="shared" si="106"/>
        <v>0</v>
      </c>
      <c r="BE313" s="414">
        <f t="shared" si="107"/>
        <v>0</v>
      </c>
      <c r="BF313" s="414">
        <f t="shared" si="108"/>
        <v>0</v>
      </c>
      <c r="BG313" s="414">
        <f t="shared" si="109"/>
        <v>0</v>
      </c>
      <c r="BH313" s="414">
        <f t="shared" si="110"/>
        <v>0</v>
      </c>
      <c r="BI313" s="414">
        <f t="shared" si="111"/>
        <v>0</v>
      </c>
      <c r="BJ313" s="414">
        <f t="shared" si="112"/>
        <v>0</v>
      </c>
      <c r="BK313" s="414">
        <f t="shared" si="113"/>
        <v>0</v>
      </c>
      <c r="BL313" s="414">
        <f t="shared" si="114"/>
        <v>0</v>
      </c>
      <c r="BM313" s="414">
        <f t="shared" si="115"/>
        <v>0</v>
      </c>
      <c r="BN313" s="414"/>
      <c r="BO313" s="414">
        <f t="shared" si="116"/>
        <v>0</v>
      </c>
      <c r="BP313" s="414">
        <f t="shared" si="117"/>
        <v>0</v>
      </c>
      <c r="BQ313" s="414">
        <f t="shared" si="118"/>
        <v>0</v>
      </c>
      <c r="BR313" s="414">
        <f t="shared" si="119"/>
        <v>0</v>
      </c>
      <c r="BS313" s="414">
        <f t="shared" si="120"/>
        <v>0</v>
      </c>
      <c r="BT313" s="414">
        <f t="shared" si="121"/>
        <v>0</v>
      </c>
      <c r="BU313" s="414">
        <f t="shared" si="122"/>
        <v>0</v>
      </c>
      <c r="BV313" s="721"/>
      <c r="BW313" s="72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32"/>
      <c r="CL313" s="432"/>
      <c r="CM313" s="432"/>
      <c r="CN313" s="432"/>
      <c r="CO313" s="432"/>
      <c r="CP313" s="432"/>
      <c r="CQ313" s="320"/>
      <c r="CR313" s="320"/>
    </row>
    <row r="314" spans="1:96" s="37" customFormat="1" ht="37.5" customHeight="1" x14ac:dyDescent="0.2">
      <c r="A314" s="575" t="str">
        <f>IF(B314&lt;&gt;"",設定!$C$4,"")</f>
        <v/>
      </c>
      <c r="B314" s="567" t="str">
        <f t="shared" si="100"/>
        <v/>
      </c>
      <c r="C314" s="322">
        <f t="shared" si="101"/>
        <v>302</v>
      </c>
      <c r="D314" s="328"/>
      <c r="E314" s="328"/>
      <c r="F314" s="329"/>
      <c r="G314" s="330"/>
      <c r="H314" s="331"/>
      <c r="I314" s="332"/>
      <c r="J314" s="406" t="str">
        <f>IFERROR(IF(I314="","",VLOOKUP(I314,国・地域!A:C,2,FALSE)),"正しい番号を入力してください")</f>
        <v/>
      </c>
      <c r="K314" s="334" t="str">
        <f>IFERROR(IF(I314="","",VLOOKUP(I314,国・地域!A:C,3,FALSE)),"正しい番号を入力してください")</f>
        <v/>
      </c>
      <c r="L314" s="327"/>
      <c r="M314" s="335"/>
      <c r="N314" s="336"/>
      <c r="O314" s="336"/>
      <c r="P314" s="336"/>
      <c r="Q314" s="336"/>
      <c r="R314" s="336"/>
      <c r="S314" s="336"/>
      <c r="T314" s="336"/>
      <c r="U314" s="337"/>
      <c r="V314" s="338"/>
      <c r="W314" s="1059"/>
      <c r="X314" s="1060"/>
      <c r="Y314" s="1065"/>
      <c r="Z314" s="1066"/>
      <c r="AA314" s="1067"/>
      <c r="AB314" s="1068"/>
      <c r="AC314" s="1067"/>
      <c r="AD314" s="1066"/>
      <c r="AE314" s="1069"/>
      <c r="AF314" s="1068"/>
      <c r="AG314" s="1067"/>
      <c r="AH314" s="1066"/>
      <c r="AI314" s="1069"/>
      <c r="AJ314" s="1068"/>
      <c r="AK314" s="1067"/>
      <c r="AL314" s="1066"/>
      <c r="AM314" s="328"/>
      <c r="AN314" s="330"/>
      <c r="AO314" s="327"/>
      <c r="AP314" s="328"/>
      <c r="AQ314" s="330"/>
      <c r="AR314" s="339"/>
      <c r="AS314" s="340"/>
      <c r="AT314" s="328"/>
      <c r="AU314" s="330"/>
      <c r="AV314" s="339"/>
      <c r="AW314" s="341"/>
      <c r="AX314" s="94" t="str">
        <f>IF(SUM(BA314:BM314)&gt;0,"←未入力あり","")</f>
        <v/>
      </c>
      <c r="AY314" s="94" t="str">
        <f t="shared" si="102"/>
        <v/>
      </c>
      <c r="AZ314" s="94"/>
      <c r="BA314" s="414">
        <f t="shared" si="103"/>
        <v>0</v>
      </c>
      <c r="BB314" s="414">
        <f t="shared" si="104"/>
        <v>0</v>
      </c>
      <c r="BC314" s="414">
        <f t="shared" si="105"/>
        <v>0</v>
      </c>
      <c r="BD314" s="414">
        <f t="shared" si="106"/>
        <v>0</v>
      </c>
      <c r="BE314" s="414">
        <f t="shared" si="107"/>
        <v>0</v>
      </c>
      <c r="BF314" s="414">
        <f t="shared" si="108"/>
        <v>0</v>
      </c>
      <c r="BG314" s="414">
        <f t="shared" si="109"/>
        <v>0</v>
      </c>
      <c r="BH314" s="414">
        <f t="shared" si="110"/>
        <v>0</v>
      </c>
      <c r="BI314" s="414">
        <f t="shared" si="111"/>
        <v>0</v>
      </c>
      <c r="BJ314" s="414">
        <f t="shared" si="112"/>
        <v>0</v>
      </c>
      <c r="BK314" s="414">
        <f t="shared" si="113"/>
        <v>0</v>
      </c>
      <c r="BL314" s="414">
        <f t="shared" si="114"/>
        <v>0</v>
      </c>
      <c r="BM314" s="414">
        <f t="shared" si="115"/>
        <v>0</v>
      </c>
      <c r="BN314" s="414"/>
      <c r="BO314" s="414">
        <f t="shared" si="116"/>
        <v>0</v>
      </c>
      <c r="BP314" s="414">
        <f t="shared" si="117"/>
        <v>0</v>
      </c>
      <c r="BQ314" s="414">
        <f t="shared" si="118"/>
        <v>0</v>
      </c>
      <c r="BR314" s="414">
        <f t="shared" si="119"/>
        <v>0</v>
      </c>
      <c r="BS314" s="414">
        <f t="shared" si="120"/>
        <v>0</v>
      </c>
      <c r="BT314" s="414">
        <f t="shared" si="121"/>
        <v>0</v>
      </c>
      <c r="BU314" s="414">
        <f t="shared" si="122"/>
        <v>0</v>
      </c>
      <c r="BV314" s="721"/>
      <c r="BW314" s="72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32"/>
      <c r="CL314" s="432"/>
      <c r="CM314" s="432"/>
      <c r="CN314" s="432"/>
      <c r="CO314" s="432"/>
      <c r="CP314" s="432"/>
      <c r="CQ314" s="320"/>
      <c r="CR314" s="320"/>
    </row>
    <row r="315" spans="1:96" s="37" customFormat="1" ht="37.5" customHeight="1" x14ac:dyDescent="0.2">
      <c r="A315" s="533" t="str">
        <f>IF(B315&lt;&gt;"",設定!$C$4,"")</f>
        <v/>
      </c>
      <c r="B315" s="214" t="str">
        <f t="shared" si="100"/>
        <v/>
      </c>
      <c r="C315" s="373">
        <f t="shared" si="101"/>
        <v>303</v>
      </c>
      <c r="D315" s="342"/>
      <c r="E315" s="342"/>
      <c r="F315" s="343"/>
      <c r="G315" s="344"/>
      <c r="H315" s="345"/>
      <c r="I315" s="346"/>
      <c r="J315" s="333" t="str">
        <f>IFERROR(IF(I315="","",VLOOKUP(I315,国・地域!A:C,2,FALSE)),"正しい番号を入力してください")</f>
        <v/>
      </c>
      <c r="K315" s="348" t="str">
        <f>IFERROR(IF(I315="","",VLOOKUP(I315,国・地域!A:C,3,FALSE)),"正しい番号を入力してください")</f>
        <v/>
      </c>
      <c r="L315" s="325"/>
      <c r="M315" s="349"/>
      <c r="N315" s="350"/>
      <c r="O315" s="350"/>
      <c r="P315" s="350"/>
      <c r="Q315" s="350"/>
      <c r="R315" s="350"/>
      <c r="S315" s="350"/>
      <c r="T315" s="350"/>
      <c r="U315" s="351"/>
      <c r="V315" s="352"/>
      <c r="W315" s="1061"/>
      <c r="X315" s="1062"/>
      <c r="Y315" s="1070"/>
      <c r="Z315" s="1071"/>
      <c r="AA315" s="1072"/>
      <c r="AB315" s="1073"/>
      <c r="AC315" s="1072"/>
      <c r="AD315" s="1071"/>
      <c r="AE315" s="1074"/>
      <c r="AF315" s="1073"/>
      <c r="AG315" s="1072"/>
      <c r="AH315" s="1071"/>
      <c r="AI315" s="1074"/>
      <c r="AJ315" s="1073"/>
      <c r="AK315" s="1072"/>
      <c r="AL315" s="1071"/>
      <c r="AM315" s="342"/>
      <c r="AN315" s="344"/>
      <c r="AO315" s="325"/>
      <c r="AP315" s="342"/>
      <c r="AQ315" s="344"/>
      <c r="AR315" s="353"/>
      <c r="AS315" s="354"/>
      <c r="AT315" s="342"/>
      <c r="AU315" s="344"/>
      <c r="AV315" s="353"/>
      <c r="AW315" s="355"/>
      <c r="AX315" s="94" t="str">
        <f t="shared" ref="AX315:AX378" si="124">IF(SUM(BA315:BM315)&gt;0,"←未入力あり","")</f>
        <v/>
      </c>
      <c r="AY315" s="94" t="str">
        <f t="shared" si="102"/>
        <v/>
      </c>
      <c r="AZ315" s="433"/>
      <c r="BA315" s="414">
        <f t="shared" si="103"/>
        <v>0</v>
      </c>
      <c r="BB315" s="414">
        <f t="shared" si="104"/>
        <v>0</v>
      </c>
      <c r="BC315" s="414">
        <f t="shared" si="105"/>
        <v>0</v>
      </c>
      <c r="BD315" s="414">
        <f t="shared" si="106"/>
        <v>0</v>
      </c>
      <c r="BE315" s="414">
        <f t="shared" si="107"/>
        <v>0</v>
      </c>
      <c r="BF315" s="414">
        <f t="shared" si="108"/>
        <v>0</v>
      </c>
      <c r="BG315" s="414">
        <f t="shared" si="109"/>
        <v>0</v>
      </c>
      <c r="BH315" s="414">
        <f t="shared" si="110"/>
        <v>0</v>
      </c>
      <c r="BI315" s="414">
        <f t="shared" si="111"/>
        <v>0</v>
      </c>
      <c r="BJ315" s="414">
        <f t="shared" si="112"/>
        <v>0</v>
      </c>
      <c r="BK315" s="414">
        <f t="shared" si="113"/>
        <v>0</v>
      </c>
      <c r="BL315" s="414">
        <f t="shared" si="114"/>
        <v>0</v>
      </c>
      <c r="BM315" s="414">
        <f t="shared" si="115"/>
        <v>0</v>
      </c>
      <c r="BN315" s="414"/>
      <c r="BO315" s="414">
        <f t="shared" si="116"/>
        <v>0</v>
      </c>
      <c r="BP315" s="414">
        <f t="shared" si="117"/>
        <v>0</v>
      </c>
      <c r="BQ315" s="414">
        <f t="shared" si="118"/>
        <v>0</v>
      </c>
      <c r="BR315" s="414">
        <f t="shared" si="119"/>
        <v>0</v>
      </c>
      <c r="BS315" s="414">
        <f t="shared" si="120"/>
        <v>0</v>
      </c>
      <c r="BT315" s="414">
        <f t="shared" si="121"/>
        <v>0</v>
      </c>
      <c r="BU315" s="414">
        <f t="shared" si="122"/>
        <v>0</v>
      </c>
      <c r="BV315" s="721"/>
      <c r="BW315" s="72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32"/>
      <c r="CL315" s="432"/>
      <c r="CM315" s="432"/>
      <c r="CN315" s="432"/>
      <c r="CO315" s="432"/>
      <c r="CP315" s="432"/>
      <c r="CQ315" s="320"/>
      <c r="CR315" s="320"/>
    </row>
    <row r="316" spans="1:96" s="37" customFormat="1" ht="37.5" customHeight="1" x14ac:dyDescent="0.2">
      <c r="A316" s="533" t="str">
        <f>IF(B316&lt;&gt;"",設定!$C$4,"")</f>
        <v/>
      </c>
      <c r="B316" s="214" t="str">
        <f t="shared" si="100"/>
        <v/>
      </c>
      <c r="C316" s="373">
        <f t="shared" si="101"/>
        <v>304</v>
      </c>
      <c r="D316" s="342"/>
      <c r="E316" s="342"/>
      <c r="F316" s="343"/>
      <c r="G316" s="344"/>
      <c r="H316" s="345"/>
      <c r="I316" s="346"/>
      <c r="J316" s="347" t="str">
        <f>IFERROR(IF(I316="","",VLOOKUP(I316,国・地域!A:C,2,FALSE)),"正しい番号を入力してください")</f>
        <v/>
      </c>
      <c r="K316" s="348" t="str">
        <f>IFERROR(IF(I316="","",VLOOKUP(I316,国・地域!A:C,3,FALSE)),"正しい番号を入力してください")</f>
        <v/>
      </c>
      <c r="L316" s="325"/>
      <c r="M316" s="349"/>
      <c r="N316" s="350"/>
      <c r="O316" s="350"/>
      <c r="P316" s="350"/>
      <c r="Q316" s="350"/>
      <c r="R316" s="350"/>
      <c r="S316" s="350"/>
      <c r="T316" s="350"/>
      <c r="U316" s="351"/>
      <c r="V316" s="352"/>
      <c r="W316" s="1061"/>
      <c r="X316" s="1062"/>
      <c r="Y316" s="1070"/>
      <c r="Z316" s="1071"/>
      <c r="AA316" s="1072"/>
      <c r="AB316" s="1073"/>
      <c r="AC316" s="1072"/>
      <c r="AD316" s="1071"/>
      <c r="AE316" s="1074"/>
      <c r="AF316" s="1073"/>
      <c r="AG316" s="1072"/>
      <c r="AH316" s="1071"/>
      <c r="AI316" s="1074"/>
      <c r="AJ316" s="1073"/>
      <c r="AK316" s="1072"/>
      <c r="AL316" s="1071"/>
      <c r="AM316" s="342"/>
      <c r="AN316" s="344"/>
      <c r="AO316" s="325"/>
      <c r="AP316" s="342"/>
      <c r="AQ316" s="344"/>
      <c r="AR316" s="353"/>
      <c r="AS316" s="354"/>
      <c r="AT316" s="342"/>
      <c r="AU316" s="344"/>
      <c r="AV316" s="353"/>
      <c r="AW316" s="355"/>
      <c r="AX316" s="94" t="str">
        <f t="shared" si="124"/>
        <v/>
      </c>
      <c r="AY316" s="94" t="str">
        <f t="shared" si="102"/>
        <v/>
      </c>
      <c r="AZ316" s="433"/>
      <c r="BA316" s="414">
        <f t="shared" si="103"/>
        <v>0</v>
      </c>
      <c r="BB316" s="414">
        <f t="shared" si="104"/>
        <v>0</v>
      </c>
      <c r="BC316" s="414">
        <f t="shared" si="105"/>
        <v>0</v>
      </c>
      <c r="BD316" s="414">
        <f t="shared" si="106"/>
        <v>0</v>
      </c>
      <c r="BE316" s="414">
        <f t="shared" si="107"/>
        <v>0</v>
      </c>
      <c r="BF316" s="414">
        <f t="shared" si="108"/>
        <v>0</v>
      </c>
      <c r="BG316" s="414">
        <f t="shared" si="109"/>
        <v>0</v>
      </c>
      <c r="BH316" s="414">
        <f t="shared" si="110"/>
        <v>0</v>
      </c>
      <c r="BI316" s="414">
        <f t="shared" si="111"/>
        <v>0</v>
      </c>
      <c r="BJ316" s="414">
        <f t="shared" si="112"/>
        <v>0</v>
      </c>
      <c r="BK316" s="414">
        <f t="shared" si="113"/>
        <v>0</v>
      </c>
      <c r="BL316" s="414">
        <f t="shared" si="114"/>
        <v>0</v>
      </c>
      <c r="BM316" s="414">
        <f t="shared" si="115"/>
        <v>0</v>
      </c>
      <c r="BN316" s="414"/>
      <c r="BO316" s="414">
        <f t="shared" si="116"/>
        <v>0</v>
      </c>
      <c r="BP316" s="414">
        <f t="shared" si="117"/>
        <v>0</v>
      </c>
      <c r="BQ316" s="414">
        <f t="shared" si="118"/>
        <v>0</v>
      </c>
      <c r="BR316" s="414">
        <f t="shared" si="119"/>
        <v>0</v>
      </c>
      <c r="BS316" s="414">
        <f t="shared" si="120"/>
        <v>0</v>
      </c>
      <c r="BT316" s="414">
        <f t="shared" si="121"/>
        <v>0</v>
      </c>
      <c r="BU316" s="414">
        <f t="shared" si="122"/>
        <v>0</v>
      </c>
      <c r="BV316" s="721"/>
      <c r="BW316" s="72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32"/>
      <c r="CL316" s="432"/>
      <c r="CM316" s="432"/>
      <c r="CN316" s="432"/>
      <c r="CO316" s="432"/>
      <c r="CP316" s="432"/>
      <c r="CQ316" s="320"/>
      <c r="CR316" s="320"/>
    </row>
    <row r="317" spans="1:96" s="37" customFormat="1" ht="37.5" customHeight="1" x14ac:dyDescent="0.2">
      <c r="A317" s="533" t="str">
        <f>IF(B317&lt;&gt;"",設定!$C$4,"")</f>
        <v/>
      </c>
      <c r="B317" s="214" t="str">
        <f t="shared" si="100"/>
        <v/>
      </c>
      <c r="C317" s="373">
        <f t="shared" si="101"/>
        <v>305</v>
      </c>
      <c r="D317" s="342"/>
      <c r="E317" s="342"/>
      <c r="F317" s="343"/>
      <c r="G317" s="344"/>
      <c r="H317" s="345"/>
      <c r="I317" s="346"/>
      <c r="J317" s="347" t="str">
        <f>IFERROR(IF(I317="","",VLOOKUP(I317,国・地域!A:C,2,FALSE)),"正しい番号を入力してください")</f>
        <v/>
      </c>
      <c r="K317" s="348" t="str">
        <f>IFERROR(IF(I317="","",VLOOKUP(I317,国・地域!A:C,3,FALSE)),"正しい番号を入力してください")</f>
        <v/>
      </c>
      <c r="L317" s="325"/>
      <c r="M317" s="349"/>
      <c r="N317" s="350"/>
      <c r="O317" s="350"/>
      <c r="P317" s="350"/>
      <c r="Q317" s="350"/>
      <c r="R317" s="350"/>
      <c r="S317" s="350"/>
      <c r="T317" s="350"/>
      <c r="U317" s="351"/>
      <c r="V317" s="352"/>
      <c r="W317" s="1061"/>
      <c r="X317" s="1062"/>
      <c r="Y317" s="1070"/>
      <c r="Z317" s="1071"/>
      <c r="AA317" s="1072"/>
      <c r="AB317" s="1073"/>
      <c r="AC317" s="1072"/>
      <c r="AD317" s="1071"/>
      <c r="AE317" s="1074"/>
      <c r="AF317" s="1073"/>
      <c r="AG317" s="1072"/>
      <c r="AH317" s="1071"/>
      <c r="AI317" s="1074"/>
      <c r="AJ317" s="1073"/>
      <c r="AK317" s="1072"/>
      <c r="AL317" s="1071"/>
      <c r="AM317" s="342"/>
      <c r="AN317" s="344"/>
      <c r="AO317" s="325"/>
      <c r="AP317" s="342"/>
      <c r="AQ317" s="344"/>
      <c r="AR317" s="353"/>
      <c r="AS317" s="354"/>
      <c r="AT317" s="342"/>
      <c r="AU317" s="344"/>
      <c r="AV317" s="353"/>
      <c r="AW317" s="355"/>
      <c r="AX317" s="94" t="str">
        <f t="shared" si="124"/>
        <v/>
      </c>
      <c r="AY317" s="94" t="str">
        <f t="shared" si="102"/>
        <v/>
      </c>
      <c r="AZ317" s="433"/>
      <c r="BA317" s="414">
        <f t="shared" si="103"/>
        <v>0</v>
      </c>
      <c r="BB317" s="414">
        <f t="shared" si="104"/>
        <v>0</v>
      </c>
      <c r="BC317" s="414">
        <f t="shared" si="105"/>
        <v>0</v>
      </c>
      <c r="BD317" s="414">
        <f t="shared" si="106"/>
        <v>0</v>
      </c>
      <c r="BE317" s="414">
        <f t="shared" si="107"/>
        <v>0</v>
      </c>
      <c r="BF317" s="414">
        <f t="shared" si="108"/>
        <v>0</v>
      </c>
      <c r="BG317" s="414">
        <f t="shared" si="109"/>
        <v>0</v>
      </c>
      <c r="BH317" s="414">
        <f t="shared" si="110"/>
        <v>0</v>
      </c>
      <c r="BI317" s="414">
        <f t="shared" si="111"/>
        <v>0</v>
      </c>
      <c r="BJ317" s="414">
        <f t="shared" si="112"/>
        <v>0</v>
      </c>
      <c r="BK317" s="414">
        <f t="shared" si="113"/>
        <v>0</v>
      </c>
      <c r="BL317" s="414">
        <f t="shared" si="114"/>
        <v>0</v>
      </c>
      <c r="BM317" s="414">
        <f t="shared" si="115"/>
        <v>0</v>
      </c>
      <c r="BN317" s="414"/>
      <c r="BO317" s="414">
        <f t="shared" si="116"/>
        <v>0</v>
      </c>
      <c r="BP317" s="414">
        <f t="shared" si="117"/>
        <v>0</v>
      </c>
      <c r="BQ317" s="414">
        <f t="shared" si="118"/>
        <v>0</v>
      </c>
      <c r="BR317" s="414">
        <f t="shared" si="119"/>
        <v>0</v>
      </c>
      <c r="BS317" s="414">
        <f t="shared" si="120"/>
        <v>0</v>
      </c>
      <c r="BT317" s="414">
        <f t="shared" si="121"/>
        <v>0</v>
      </c>
      <c r="BU317" s="414">
        <f t="shared" si="122"/>
        <v>0</v>
      </c>
      <c r="BV317" s="721"/>
      <c r="BW317" s="72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32"/>
      <c r="CL317" s="432"/>
      <c r="CM317" s="432"/>
      <c r="CN317" s="432"/>
      <c r="CO317" s="432"/>
      <c r="CP317" s="432"/>
      <c r="CQ317" s="320"/>
      <c r="CR317" s="320"/>
    </row>
    <row r="318" spans="1:96" s="37" customFormat="1" ht="37.5" customHeight="1" x14ac:dyDescent="0.2">
      <c r="A318" s="574" t="str">
        <f>IF(B318&lt;&gt;"",設定!$C$4,"")</f>
        <v/>
      </c>
      <c r="B318" s="215" t="str">
        <f t="shared" si="100"/>
        <v/>
      </c>
      <c r="C318" s="374">
        <f t="shared" si="101"/>
        <v>306</v>
      </c>
      <c r="D318" s="356"/>
      <c r="E318" s="356"/>
      <c r="F318" s="357"/>
      <c r="G318" s="358"/>
      <c r="H318" s="359"/>
      <c r="I318" s="360"/>
      <c r="J318" s="361" t="str">
        <f>IFERROR(IF(I318="","",VLOOKUP(I318,国・地域!A:C,2,FALSE)),"正しい番号を入力してください")</f>
        <v/>
      </c>
      <c r="K318" s="362" t="str">
        <f>IFERROR(IF(I318="","",VLOOKUP(I318,国・地域!A:C,3,FALSE)),"正しい番号を入力してください")</f>
        <v/>
      </c>
      <c r="L318" s="326"/>
      <c r="M318" s="363"/>
      <c r="N318" s="364"/>
      <c r="O318" s="364"/>
      <c r="P318" s="364"/>
      <c r="Q318" s="364"/>
      <c r="R318" s="364"/>
      <c r="S318" s="364"/>
      <c r="T318" s="364"/>
      <c r="U318" s="365"/>
      <c r="V318" s="366"/>
      <c r="W318" s="1063"/>
      <c r="X318" s="1064"/>
      <c r="Y318" s="1075"/>
      <c r="Z318" s="1076"/>
      <c r="AA318" s="1077"/>
      <c r="AB318" s="1078"/>
      <c r="AC318" s="1077"/>
      <c r="AD318" s="1076"/>
      <c r="AE318" s="1079"/>
      <c r="AF318" s="1078"/>
      <c r="AG318" s="1077"/>
      <c r="AH318" s="1076"/>
      <c r="AI318" s="1079"/>
      <c r="AJ318" s="1078"/>
      <c r="AK318" s="1077"/>
      <c r="AL318" s="1076"/>
      <c r="AM318" s="356"/>
      <c r="AN318" s="358"/>
      <c r="AO318" s="326"/>
      <c r="AP318" s="356"/>
      <c r="AQ318" s="358"/>
      <c r="AR318" s="367"/>
      <c r="AS318" s="368"/>
      <c r="AT318" s="356"/>
      <c r="AU318" s="358"/>
      <c r="AV318" s="367"/>
      <c r="AW318" s="369"/>
      <c r="AX318" s="94" t="str">
        <f t="shared" si="124"/>
        <v/>
      </c>
      <c r="AY318" s="94" t="str">
        <f t="shared" si="102"/>
        <v/>
      </c>
      <c r="AZ318" s="433"/>
      <c r="BA318" s="414">
        <f t="shared" si="103"/>
        <v>0</v>
      </c>
      <c r="BB318" s="414">
        <f t="shared" si="104"/>
        <v>0</v>
      </c>
      <c r="BC318" s="414">
        <f t="shared" si="105"/>
        <v>0</v>
      </c>
      <c r="BD318" s="414">
        <f t="shared" si="106"/>
        <v>0</v>
      </c>
      <c r="BE318" s="414">
        <f t="shared" si="107"/>
        <v>0</v>
      </c>
      <c r="BF318" s="414">
        <f t="shared" si="108"/>
        <v>0</v>
      </c>
      <c r="BG318" s="414">
        <f t="shared" si="109"/>
        <v>0</v>
      </c>
      <c r="BH318" s="414">
        <f t="shared" si="110"/>
        <v>0</v>
      </c>
      <c r="BI318" s="414">
        <f t="shared" si="111"/>
        <v>0</v>
      </c>
      <c r="BJ318" s="414">
        <f t="shared" si="112"/>
        <v>0</v>
      </c>
      <c r="BK318" s="414">
        <f t="shared" si="113"/>
        <v>0</v>
      </c>
      <c r="BL318" s="414">
        <f t="shared" si="114"/>
        <v>0</v>
      </c>
      <c r="BM318" s="414">
        <f t="shared" si="115"/>
        <v>0</v>
      </c>
      <c r="BN318" s="414"/>
      <c r="BO318" s="414">
        <f t="shared" si="116"/>
        <v>0</v>
      </c>
      <c r="BP318" s="414">
        <f t="shared" si="117"/>
        <v>0</v>
      </c>
      <c r="BQ318" s="414">
        <f t="shared" si="118"/>
        <v>0</v>
      </c>
      <c r="BR318" s="414">
        <f t="shared" si="119"/>
        <v>0</v>
      </c>
      <c r="BS318" s="414">
        <f t="shared" si="120"/>
        <v>0</v>
      </c>
      <c r="BT318" s="414">
        <f t="shared" si="121"/>
        <v>0</v>
      </c>
      <c r="BU318" s="414">
        <f t="shared" si="122"/>
        <v>0</v>
      </c>
      <c r="BV318" s="721"/>
      <c r="BW318" s="72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32"/>
      <c r="CL318" s="432"/>
      <c r="CM318" s="432"/>
      <c r="CN318" s="432"/>
      <c r="CO318" s="432"/>
      <c r="CP318" s="432"/>
      <c r="CQ318" s="320"/>
      <c r="CR318" s="320"/>
    </row>
    <row r="319" spans="1:96" s="37" customFormat="1" ht="37.5" customHeight="1" x14ac:dyDescent="0.2">
      <c r="A319" s="575" t="str">
        <f>IF(B319&lt;&gt;"",設定!$C$4,"")</f>
        <v/>
      </c>
      <c r="B319" s="567" t="str">
        <f t="shared" si="100"/>
        <v/>
      </c>
      <c r="C319" s="322">
        <f t="shared" si="101"/>
        <v>307</v>
      </c>
      <c r="D319" s="328"/>
      <c r="E319" s="328"/>
      <c r="F319" s="329"/>
      <c r="G319" s="330"/>
      <c r="H319" s="331"/>
      <c r="I319" s="332"/>
      <c r="J319" s="333" t="str">
        <f>IFERROR(IF(I319="","",VLOOKUP(I319,国・地域!A:C,2,FALSE)),"正しい番号を入力してください")</f>
        <v/>
      </c>
      <c r="K319" s="334" t="str">
        <f>IFERROR(IF(I319="","",VLOOKUP(I319,国・地域!A:C,3,FALSE)),"正しい番号を入力してください")</f>
        <v/>
      </c>
      <c r="L319" s="327"/>
      <c r="M319" s="335"/>
      <c r="N319" s="336"/>
      <c r="O319" s="336"/>
      <c r="P319" s="336"/>
      <c r="Q319" s="336"/>
      <c r="R319" s="336"/>
      <c r="S319" s="336"/>
      <c r="T319" s="336"/>
      <c r="U319" s="337"/>
      <c r="V319" s="338"/>
      <c r="W319" s="1059"/>
      <c r="X319" s="1060"/>
      <c r="Y319" s="1065"/>
      <c r="Z319" s="1066"/>
      <c r="AA319" s="1067"/>
      <c r="AB319" s="1068"/>
      <c r="AC319" s="1067"/>
      <c r="AD319" s="1066"/>
      <c r="AE319" s="1069"/>
      <c r="AF319" s="1068"/>
      <c r="AG319" s="1067"/>
      <c r="AH319" s="1066"/>
      <c r="AI319" s="1069"/>
      <c r="AJ319" s="1068"/>
      <c r="AK319" s="1067"/>
      <c r="AL319" s="1066"/>
      <c r="AM319" s="328"/>
      <c r="AN319" s="330"/>
      <c r="AO319" s="327"/>
      <c r="AP319" s="328"/>
      <c r="AQ319" s="330"/>
      <c r="AR319" s="339"/>
      <c r="AS319" s="340"/>
      <c r="AT319" s="328"/>
      <c r="AU319" s="330"/>
      <c r="AV319" s="339"/>
      <c r="AW319" s="341"/>
      <c r="AX319" s="94" t="str">
        <f t="shared" si="124"/>
        <v/>
      </c>
      <c r="AY319" s="94" t="str">
        <f t="shared" si="102"/>
        <v/>
      </c>
      <c r="AZ319" s="433"/>
      <c r="BA319" s="414">
        <f t="shared" si="103"/>
        <v>0</v>
      </c>
      <c r="BB319" s="414">
        <f t="shared" si="104"/>
        <v>0</v>
      </c>
      <c r="BC319" s="414">
        <f t="shared" si="105"/>
        <v>0</v>
      </c>
      <c r="BD319" s="414">
        <f t="shared" si="106"/>
        <v>0</v>
      </c>
      <c r="BE319" s="414">
        <f t="shared" si="107"/>
        <v>0</v>
      </c>
      <c r="BF319" s="414">
        <f t="shared" si="108"/>
        <v>0</v>
      </c>
      <c r="BG319" s="414">
        <f t="shared" si="109"/>
        <v>0</v>
      </c>
      <c r="BH319" s="414">
        <f t="shared" si="110"/>
        <v>0</v>
      </c>
      <c r="BI319" s="414">
        <f t="shared" si="111"/>
        <v>0</v>
      </c>
      <c r="BJ319" s="414">
        <f t="shared" si="112"/>
        <v>0</v>
      </c>
      <c r="BK319" s="414">
        <f t="shared" si="113"/>
        <v>0</v>
      </c>
      <c r="BL319" s="414">
        <f t="shared" si="114"/>
        <v>0</v>
      </c>
      <c r="BM319" s="414">
        <f t="shared" si="115"/>
        <v>0</v>
      </c>
      <c r="BN319" s="414"/>
      <c r="BO319" s="414">
        <f t="shared" si="116"/>
        <v>0</v>
      </c>
      <c r="BP319" s="414">
        <f t="shared" si="117"/>
        <v>0</v>
      </c>
      <c r="BQ319" s="414">
        <f t="shared" si="118"/>
        <v>0</v>
      </c>
      <c r="BR319" s="414">
        <f t="shared" si="119"/>
        <v>0</v>
      </c>
      <c r="BS319" s="414">
        <f t="shared" si="120"/>
        <v>0</v>
      </c>
      <c r="BT319" s="414">
        <f t="shared" si="121"/>
        <v>0</v>
      </c>
      <c r="BU319" s="414">
        <f t="shared" si="122"/>
        <v>0</v>
      </c>
      <c r="BV319" s="721"/>
      <c r="BW319" s="72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32"/>
      <c r="CL319" s="432"/>
      <c r="CM319" s="432"/>
      <c r="CN319" s="432"/>
      <c r="CO319" s="432"/>
      <c r="CP319" s="432"/>
      <c r="CQ319" s="320"/>
      <c r="CR319" s="320"/>
    </row>
    <row r="320" spans="1:96" s="37" customFormat="1" ht="37.5" customHeight="1" x14ac:dyDescent="0.2">
      <c r="A320" s="533" t="str">
        <f>IF(B320&lt;&gt;"",設定!$C$4,"")</f>
        <v/>
      </c>
      <c r="B320" s="214" t="str">
        <f t="shared" si="100"/>
        <v/>
      </c>
      <c r="C320" s="373">
        <f t="shared" si="101"/>
        <v>308</v>
      </c>
      <c r="D320" s="342"/>
      <c r="E320" s="342"/>
      <c r="F320" s="343"/>
      <c r="G320" s="344"/>
      <c r="H320" s="345"/>
      <c r="I320" s="346"/>
      <c r="J320" s="347" t="str">
        <f>IFERROR(IF(I320="","",VLOOKUP(I320,国・地域!A:C,2,FALSE)),"正しい番号を入力してください")</f>
        <v/>
      </c>
      <c r="K320" s="348" t="str">
        <f>IFERROR(IF(I320="","",VLOOKUP(I320,国・地域!A:C,3,FALSE)),"正しい番号を入力してください")</f>
        <v/>
      </c>
      <c r="L320" s="325"/>
      <c r="M320" s="349"/>
      <c r="N320" s="350"/>
      <c r="O320" s="350"/>
      <c r="P320" s="350"/>
      <c r="Q320" s="350"/>
      <c r="R320" s="350"/>
      <c r="S320" s="350"/>
      <c r="T320" s="350"/>
      <c r="U320" s="351"/>
      <c r="V320" s="352"/>
      <c r="W320" s="1061"/>
      <c r="X320" s="1062"/>
      <c r="Y320" s="1070"/>
      <c r="Z320" s="1071"/>
      <c r="AA320" s="1072"/>
      <c r="AB320" s="1073"/>
      <c r="AC320" s="1072"/>
      <c r="AD320" s="1071"/>
      <c r="AE320" s="1074"/>
      <c r="AF320" s="1073"/>
      <c r="AG320" s="1072"/>
      <c r="AH320" s="1071"/>
      <c r="AI320" s="1074"/>
      <c r="AJ320" s="1073"/>
      <c r="AK320" s="1072"/>
      <c r="AL320" s="1071"/>
      <c r="AM320" s="342"/>
      <c r="AN320" s="344"/>
      <c r="AO320" s="325"/>
      <c r="AP320" s="342"/>
      <c r="AQ320" s="344"/>
      <c r="AR320" s="353"/>
      <c r="AS320" s="354"/>
      <c r="AT320" s="342"/>
      <c r="AU320" s="344"/>
      <c r="AV320" s="353"/>
      <c r="AW320" s="355"/>
      <c r="AX320" s="94" t="str">
        <f t="shared" si="124"/>
        <v/>
      </c>
      <c r="AY320" s="94" t="str">
        <f t="shared" si="102"/>
        <v/>
      </c>
      <c r="AZ320" s="433"/>
      <c r="BA320" s="414">
        <f t="shared" si="103"/>
        <v>0</v>
      </c>
      <c r="BB320" s="414">
        <f t="shared" si="104"/>
        <v>0</v>
      </c>
      <c r="BC320" s="414">
        <f t="shared" si="105"/>
        <v>0</v>
      </c>
      <c r="BD320" s="414">
        <f t="shared" si="106"/>
        <v>0</v>
      </c>
      <c r="BE320" s="414">
        <f t="shared" si="107"/>
        <v>0</v>
      </c>
      <c r="BF320" s="414">
        <f t="shared" si="108"/>
        <v>0</v>
      </c>
      <c r="BG320" s="414">
        <f t="shared" si="109"/>
        <v>0</v>
      </c>
      <c r="BH320" s="414">
        <f t="shared" si="110"/>
        <v>0</v>
      </c>
      <c r="BI320" s="414">
        <f t="shared" si="111"/>
        <v>0</v>
      </c>
      <c r="BJ320" s="414">
        <f t="shared" si="112"/>
        <v>0</v>
      </c>
      <c r="BK320" s="414">
        <f t="shared" si="113"/>
        <v>0</v>
      </c>
      <c r="BL320" s="414">
        <f t="shared" si="114"/>
        <v>0</v>
      </c>
      <c r="BM320" s="414">
        <f t="shared" si="115"/>
        <v>0</v>
      </c>
      <c r="BN320" s="414"/>
      <c r="BO320" s="414">
        <f t="shared" si="116"/>
        <v>0</v>
      </c>
      <c r="BP320" s="414">
        <f t="shared" si="117"/>
        <v>0</v>
      </c>
      <c r="BQ320" s="414">
        <f t="shared" si="118"/>
        <v>0</v>
      </c>
      <c r="BR320" s="414">
        <f t="shared" si="119"/>
        <v>0</v>
      </c>
      <c r="BS320" s="414">
        <f t="shared" si="120"/>
        <v>0</v>
      </c>
      <c r="BT320" s="414">
        <f t="shared" si="121"/>
        <v>0</v>
      </c>
      <c r="BU320" s="414">
        <f t="shared" si="122"/>
        <v>0</v>
      </c>
      <c r="BV320" s="721"/>
      <c r="BW320" s="72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32"/>
      <c r="CL320" s="432"/>
      <c r="CM320" s="432"/>
      <c r="CN320" s="432"/>
      <c r="CO320" s="432"/>
      <c r="CP320" s="432"/>
      <c r="CQ320" s="320"/>
      <c r="CR320" s="320"/>
    </row>
    <row r="321" spans="1:96" s="37" customFormat="1" ht="37.5" customHeight="1" x14ac:dyDescent="0.2">
      <c r="A321" s="533" t="str">
        <f>IF(B321&lt;&gt;"",設定!$C$4,"")</f>
        <v/>
      </c>
      <c r="B321" s="214" t="str">
        <f t="shared" si="100"/>
        <v/>
      </c>
      <c r="C321" s="373">
        <f t="shared" si="101"/>
        <v>309</v>
      </c>
      <c r="D321" s="342"/>
      <c r="E321" s="342"/>
      <c r="F321" s="343"/>
      <c r="G321" s="344"/>
      <c r="H321" s="345"/>
      <c r="I321" s="346"/>
      <c r="J321" s="347" t="str">
        <f>IFERROR(IF(I321="","",VLOOKUP(I321,国・地域!A:C,2,FALSE)),"正しい番号を入力してください")</f>
        <v/>
      </c>
      <c r="K321" s="348" t="str">
        <f>IFERROR(IF(I321="","",VLOOKUP(I321,国・地域!A:C,3,FALSE)),"正しい番号を入力してください")</f>
        <v/>
      </c>
      <c r="L321" s="325"/>
      <c r="M321" s="349"/>
      <c r="N321" s="350"/>
      <c r="O321" s="350"/>
      <c r="P321" s="350"/>
      <c r="Q321" s="350"/>
      <c r="R321" s="350"/>
      <c r="S321" s="350"/>
      <c r="T321" s="350"/>
      <c r="U321" s="351"/>
      <c r="V321" s="352"/>
      <c r="W321" s="1061"/>
      <c r="X321" s="1062"/>
      <c r="Y321" s="1070"/>
      <c r="Z321" s="1071"/>
      <c r="AA321" s="1072"/>
      <c r="AB321" s="1073"/>
      <c r="AC321" s="1072"/>
      <c r="AD321" s="1071"/>
      <c r="AE321" s="1074"/>
      <c r="AF321" s="1073"/>
      <c r="AG321" s="1072"/>
      <c r="AH321" s="1071"/>
      <c r="AI321" s="1074"/>
      <c r="AJ321" s="1073"/>
      <c r="AK321" s="1072"/>
      <c r="AL321" s="1071"/>
      <c r="AM321" s="342"/>
      <c r="AN321" s="344"/>
      <c r="AO321" s="325"/>
      <c r="AP321" s="342"/>
      <c r="AQ321" s="344"/>
      <c r="AR321" s="353"/>
      <c r="AS321" s="354"/>
      <c r="AT321" s="342"/>
      <c r="AU321" s="344"/>
      <c r="AV321" s="353"/>
      <c r="AW321" s="355"/>
      <c r="AX321" s="94" t="str">
        <f t="shared" si="124"/>
        <v/>
      </c>
      <c r="AY321" s="94" t="str">
        <f t="shared" si="102"/>
        <v/>
      </c>
      <c r="AZ321" s="433"/>
      <c r="BA321" s="414">
        <f t="shared" si="103"/>
        <v>0</v>
      </c>
      <c r="BB321" s="414">
        <f t="shared" si="104"/>
        <v>0</v>
      </c>
      <c r="BC321" s="414">
        <f t="shared" si="105"/>
        <v>0</v>
      </c>
      <c r="BD321" s="414">
        <f t="shared" si="106"/>
        <v>0</v>
      </c>
      <c r="BE321" s="414">
        <f t="shared" si="107"/>
        <v>0</v>
      </c>
      <c r="BF321" s="414">
        <f t="shared" si="108"/>
        <v>0</v>
      </c>
      <c r="BG321" s="414">
        <f t="shared" si="109"/>
        <v>0</v>
      </c>
      <c r="BH321" s="414">
        <f t="shared" si="110"/>
        <v>0</v>
      </c>
      <c r="BI321" s="414">
        <f t="shared" si="111"/>
        <v>0</v>
      </c>
      <c r="BJ321" s="414">
        <f t="shared" si="112"/>
        <v>0</v>
      </c>
      <c r="BK321" s="414">
        <f t="shared" si="113"/>
        <v>0</v>
      </c>
      <c r="BL321" s="414">
        <f t="shared" si="114"/>
        <v>0</v>
      </c>
      <c r="BM321" s="414">
        <f t="shared" si="115"/>
        <v>0</v>
      </c>
      <c r="BN321" s="414"/>
      <c r="BO321" s="414">
        <f t="shared" si="116"/>
        <v>0</v>
      </c>
      <c r="BP321" s="414">
        <f t="shared" si="117"/>
        <v>0</v>
      </c>
      <c r="BQ321" s="414">
        <f t="shared" si="118"/>
        <v>0</v>
      </c>
      <c r="BR321" s="414">
        <f t="shared" si="119"/>
        <v>0</v>
      </c>
      <c r="BS321" s="414">
        <f t="shared" si="120"/>
        <v>0</v>
      </c>
      <c r="BT321" s="414">
        <f t="shared" si="121"/>
        <v>0</v>
      </c>
      <c r="BU321" s="414">
        <f t="shared" si="122"/>
        <v>0</v>
      </c>
      <c r="BV321" s="721"/>
      <c r="BW321" s="72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32"/>
      <c r="CL321" s="432"/>
      <c r="CM321" s="432"/>
      <c r="CN321" s="432"/>
      <c r="CO321" s="432"/>
      <c r="CP321" s="432"/>
      <c r="CQ321" s="320"/>
      <c r="CR321" s="320"/>
    </row>
    <row r="322" spans="1:96" s="37" customFormat="1" ht="37.5" customHeight="1" x14ac:dyDescent="0.2">
      <c r="A322" s="533" t="str">
        <f>IF(B322&lt;&gt;"",設定!$C$4,"")</f>
        <v/>
      </c>
      <c r="B322" s="214" t="str">
        <f t="shared" si="100"/>
        <v/>
      </c>
      <c r="C322" s="373">
        <f t="shared" si="101"/>
        <v>310</v>
      </c>
      <c r="D322" s="342"/>
      <c r="E322" s="342"/>
      <c r="F322" s="343"/>
      <c r="G322" s="344"/>
      <c r="H322" s="345"/>
      <c r="I322" s="346"/>
      <c r="J322" s="347" t="str">
        <f>IFERROR(IF(I322="","",VLOOKUP(I322,国・地域!A:C,2,FALSE)),"正しい番号を入力してください")</f>
        <v/>
      </c>
      <c r="K322" s="348" t="str">
        <f>IFERROR(IF(I322="","",VLOOKUP(I322,国・地域!A:C,3,FALSE)),"正しい番号を入力してください")</f>
        <v/>
      </c>
      <c r="L322" s="325"/>
      <c r="M322" s="349"/>
      <c r="N322" s="350"/>
      <c r="O322" s="350"/>
      <c r="P322" s="350"/>
      <c r="Q322" s="350"/>
      <c r="R322" s="350"/>
      <c r="S322" s="350"/>
      <c r="T322" s="350"/>
      <c r="U322" s="351"/>
      <c r="V322" s="352"/>
      <c r="W322" s="1061"/>
      <c r="X322" s="1062"/>
      <c r="Y322" s="1070"/>
      <c r="Z322" s="1071"/>
      <c r="AA322" s="1072"/>
      <c r="AB322" s="1073"/>
      <c r="AC322" s="1072"/>
      <c r="AD322" s="1071"/>
      <c r="AE322" s="1074"/>
      <c r="AF322" s="1073"/>
      <c r="AG322" s="1072"/>
      <c r="AH322" s="1071"/>
      <c r="AI322" s="1074"/>
      <c r="AJ322" s="1073"/>
      <c r="AK322" s="1072"/>
      <c r="AL322" s="1071"/>
      <c r="AM322" s="342"/>
      <c r="AN322" s="344"/>
      <c r="AO322" s="325"/>
      <c r="AP322" s="342"/>
      <c r="AQ322" s="344"/>
      <c r="AR322" s="353"/>
      <c r="AS322" s="354"/>
      <c r="AT322" s="342"/>
      <c r="AU322" s="344"/>
      <c r="AV322" s="353"/>
      <c r="AW322" s="355"/>
      <c r="AX322" s="94" t="str">
        <f t="shared" si="124"/>
        <v/>
      </c>
      <c r="AY322" s="94" t="str">
        <f t="shared" si="102"/>
        <v/>
      </c>
      <c r="AZ322" s="433"/>
      <c r="BA322" s="414">
        <f t="shared" si="103"/>
        <v>0</v>
      </c>
      <c r="BB322" s="414">
        <f t="shared" si="104"/>
        <v>0</v>
      </c>
      <c r="BC322" s="414">
        <f t="shared" si="105"/>
        <v>0</v>
      </c>
      <c r="BD322" s="414">
        <f t="shared" si="106"/>
        <v>0</v>
      </c>
      <c r="BE322" s="414">
        <f t="shared" si="107"/>
        <v>0</v>
      </c>
      <c r="BF322" s="414">
        <f t="shared" si="108"/>
        <v>0</v>
      </c>
      <c r="BG322" s="414">
        <f t="shared" si="109"/>
        <v>0</v>
      </c>
      <c r="BH322" s="414">
        <f t="shared" si="110"/>
        <v>0</v>
      </c>
      <c r="BI322" s="414">
        <f t="shared" si="111"/>
        <v>0</v>
      </c>
      <c r="BJ322" s="414">
        <f t="shared" si="112"/>
        <v>0</v>
      </c>
      <c r="BK322" s="414">
        <f t="shared" si="113"/>
        <v>0</v>
      </c>
      <c r="BL322" s="414">
        <f t="shared" si="114"/>
        <v>0</v>
      </c>
      <c r="BM322" s="414">
        <f t="shared" si="115"/>
        <v>0</v>
      </c>
      <c r="BN322" s="414"/>
      <c r="BO322" s="414">
        <f t="shared" si="116"/>
        <v>0</v>
      </c>
      <c r="BP322" s="414">
        <f t="shared" si="117"/>
        <v>0</v>
      </c>
      <c r="BQ322" s="414">
        <f t="shared" si="118"/>
        <v>0</v>
      </c>
      <c r="BR322" s="414">
        <f t="shared" si="119"/>
        <v>0</v>
      </c>
      <c r="BS322" s="414">
        <f t="shared" si="120"/>
        <v>0</v>
      </c>
      <c r="BT322" s="414">
        <f t="shared" si="121"/>
        <v>0</v>
      </c>
      <c r="BU322" s="414">
        <f t="shared" si="122"/>
        <v>0</v>
      </c>
      <c r="BV322" s="721"/>
      <c r="BW322" s="72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32"/>
      <c r="CL322" s="432"/>
      <c r="CM322" s="432"/>
      <c r="CN322" s="432"/>
      <c r="CO322" s="432"/>
      <c r="CP322" s="432"/>
      <c r="CQ322" s="320"/>
      <c r="CR322" s="320"/>
    </row>
    <row r="323" spans="1:96" s="37" customFormat="1" ht="37.5" customHeight="1" x14ac:dyDescent="0.2">
      <c r="A323" s="574" t="str">
        <f>IF(B323&lt;&gt;"",設定!$C$4,"")</f>
        <v/>
      </c>
      <c r="B323" s="215" t="str">
        <f t="shared" si="100"/>
        <v/>
      </c>
      <c r="C323" s="374">
        <f t="shared" si="101"/>
        <v>311</v>
      </c>
      <c r="D323" s="356"/>
      <c r="E323" s="356"/>
      <c r="F323" s="357"/>
      <c r="G323" s="358"/>
      <c r="H323" s="359"/>
      <c r="I323" s="360"/>
      <c r="J323" s="361" t="str">
        <f>IFERROR(IF(I323="","",VLOOKUP(I323,国・地域!A:C,2,FALSE)),"正しい番号を入力してください")</f>
        <v/>
      </c>
      <c r="K323" s="362" t="str">
        <f>IFERROR(IF(I323="","",VLOOKUP(I323,国・地域!A:C,3,FALSE)),"正しい番号を入力してください")</f>
        <v/>
      </c>
      <c r="L323" s="326"/>
      <c r="M323" s="363"/>
      <c r="N323" s="364"/>
      <c r="O323" s="364"/>
      <c r="P323" s="364"/>
      <c r="Q323" s="364"/>
      <c r="R323" s="364"/>
      <c r="S323" s="364"/>
      <c r="T323" s="364"/>
      <c r="U323" s="365"/>
      <c r="V323" s="366"/>
      <c r="W323" s="1063"/>
      <c r="X323" s="1064"/>
      <c r="Y323" s="1075"/>
      <c r="Z323" s="1076"/>
      <c r="AA323" s="1077"/>
      <c r="AB323" s="1078"/>
      <c r="AC323" s="1077"/>
      <c r="AD323" s="1076"/>
      <c r="AE323" s="1079"/>
      <c r="AF323" s="1078"/>
      <c r="AG323" s="1077"/>
      <c r="AH323" s="1076"/>
      <c r="AI323" s="1079"/>
      <c r="AJ323" s="1078"/>
      <c r="AK323" s="1077"/>
      <c r="AL323" s="1076"/>
      <c r="AM323" s="356"/>
      <c r="AN323" s="358"/>
      <c r="AO323" s="326"/>
      <c r="AP323" s="356"/>
      <c r="AQ323" s="358"/>
      <c r="AR323" s="367"/>
      <c r="AS323" s="368"/>
      <c r="AT323" s="356"/>
      <c r="AU323" s="358"/>
      <c r="AV323" s="367"/>
      <c r="AW323" s="369"/>
      <c r="AX323" s="94" t="str">
        <f t="shared" si="124"/>
        <v/>
      </c>
      <c r="AY323" s="94" t="str">
        <f t="shared" si="102"/>
        <v/>
      </c>
      <c r="AZ323" s="433"/>
      <c r="BA323" s="414">
        <f t="shared" si="103"/>
        <v>0</v>
      </c>
      <c r="BB323" s="414">
        <f t="shared" si="104"/>
        <v>0</v>
      </c>
      <c r="BC323" s="414">
        <f t="shared" si="105"/>
        <v>0</v>
      </c>
      <c r="BD323" s="414">
        <f t="shared" si="106"/>
        <v>0</v>
      </c>
      <c r="BE323" s="414">
        <f t="shared" si="107"/>
        <v>0</v>
      </c>
      <c r="BF323" s="414">
        <f t="shared" si="108"/>
        <v>0</v>
      </c>
      <c r="BG323" s="414">
        <f t="shared" si="109"/>
        <v>0</v>
      </c>
      <c r="BH323" s="414">
        <f t="shared" si="110"/>
        <v>0</v>
      </c>
      <c r="BI323" s="414">
        <f t="shared" si="111"/>
        <v>0</v>
      </c>
      <c r="BJ323" s="414">
        <f t="shared" si="112"/>
        <v>0</v>
      </c>
      <c r="BK323" s="414">
        <f t="shared" si="113"/>
        <v>0</v>
      </c>
      <c r="BL323" s="414">
        <f t="shared" si="114"/>
        <v>0</v>
      </c>
      <c r="BM323" s="414">
        <f t="shared" si="115"/>
        <v>0</v>
      </c>
      <c r="BN323" s="414"/>
      <c r="BO323" s="414">
        <f t="shared" si="116"/>
        <v>0</v>
      </c>
      <c r="BP323" s="414">
        <f t="shared" si="117"/>
        <v>0</v>
      </c>
      <c r="BQ323" s="414">
        <f t="shared" si="118"/>
        <v>0</v>
      </c>
      <c r="BR323" s="414">
        <f t="shared" si="119"/>
        <v>0</v>
      </c>
      <c r="BS323" s="414">
        <f t="shared" si="120"/>
        <v>0</v>
      </c>
      <c r="BT323" s="414">
        <f t="shared" si="121"/>
        <v>0</v>
      </c>
      <c r="BU323" s="414">
        <f t="shared" si="122"/>
        <v>0</v>
      </c>
      <c r="BV323" s="721"/>
      <c r="BW323" s="72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32"/>
      <c r="CL323" s="432"/>
      <c r="CM323" s="432"/>
      <c r="CN323" s="432"/>
      <c r="CO323" s="432"/>
      <c r="CP323" s="432"/>
      <c r="CQ323" s="320"/>
      <c r="CR323" s="320"/>
    </row>
    <row r="324" spans="1:96" s="37" customFormat="1" ht="37.5" customHeight="1" x14ac:dyDescent="0.2">
      <c r="A324" s="575" t="str">
        <f>IF(B324&lt;&gt;"",設定!$C$4,"")</f>
        <v/>
      </c>
      <c r="B324" s="567" t="str">
        <f t="shared" si="100"/>
        <v/>
      </c>
      <c r="C324" s="322">
        <f t="shared" si="101"/>
        <v>312</v>
      </c>
      <c r="D324" s="328"/>
      <c r="E324" s="328"/>
      <c r="F324" s="329"/>
      <c r="G324" s="330"/>
      <c r="H324" s="331"/>
      <c r="I324" s="332"/>
      <c r="J324" s="333" t="str">
        <f>IFERROR(IF(I324="","",VLOOKUP(I324,国・地域!A:C,2,FALSE)),"正しい番号を入力してください")</f>
        <v/>
      </c>
      <c r="K324" s="334" t="str">
        <f>IFERROR(IF(I324="","",VLOOKUP(I324,国・地域!A:C,3,FALSE)),"正しい番号を入力してください")</f>
        <v/>
      </c>
      <c r="L324" s="327"/>
      <c r="M324" s="335"/>
      <c r="N324" s="336"/>
      <c r="O324" s="336"/>
      <c r="P324" s="336"/>
      <c r="Q324" s="336"/>
      <c r="R324" s="336"/>
      <c r="S324" s="336"/>
      <c r="T324" s="336"/>
      <c r="U324" s="337"/>
      <c r="V324" s="338"/>
      <c r="W324" s="1059"/>
      <c r="X324" s="1060"/>
      <c r="Y324" s="1065"/>
      <c r="Z324" s="1066"/>
      <c r="AA324" s="1067"/>
      <c r="AB324" s="1068"/>
      <c r="AC324" s="1067"/>
      <c r="AD324" s="1066"/>
      <c r="AE324" s="1069"/>
      <c r="AF324" s="1068"/>
      <c r="AG324" s="1067"/>
      <c r="AH324" s="1066"/>
      <c r="AI324" s="1069"/>
      <c r="AJ324" s="1068"/>
      <c r="AK324" s="1067"/>
      <c r="AL324" s="1066"/>
      <c r="AM324" s="328"/>
      <c r="AN324" s="330"/>
      <c r="AO324" s="327"/>
      <c r="AP324" s="328"/>
      <c r="AQ324" s="330"/>
      <c r="AR324" s="339"/>
      <c r="AS324" s="340"/>
      <c r="AT324" s="328"/>
      <c r="AU324" s="330"/>
      <c r="AV324" s="339"/>
      <c r="AW324" s="341"/>
      <c r="AX324" s="94" t="str">
        <f t="shared" si="124"/>
        <v/>
      </c>
      <c r="AY324" s="94" t="str">
        <f t="shared" si="102"/>
        <v/>
      </c>
      <c r="AZ324" s="433"/>
      <c r="BA324" s="414">
        <f t="shared" si="103"/>
        <v>0</v>
      </c>
      <c r="BB324" s="414">
        <f t="shared" si="104"/>
        <v>0</v>
      </c>
      <c r="BC324" s="414">
        <f t="shared" si="105"/>
        <v>0</v>
      </c>
      <c r="BD324" s="414">
        <f t="shared" si="106"/>
        <v>0</v>
      </c>
      <c r="BE324" s="414">
        <f t="shared" si="107"/>
        <v>0</v>
      </c>
      <c r="BF324" s="414">
        <f t="shared" si="108"/>
        <v>0</v>
      </c>
      <c r="BG324" s="414">
        <f t="shared" si="109"/>
        <v>0</v>
      </c>
      <c r="BH324" s="414">
        <f t="shared" si="110"/>
        <v>0</v>
      </c>
      <c r="BI324" s="414">
        <f t="shared" si="111"/>
        <v>0</v>
      </c>
      <c r="BJ324" s="414">
        <f t="shared" si="112"/>
        <v>0</v>
      </c>
      <c r="BK324" s="414">
        <f t="shared" si="113"/>
        <v>0</v>
      </c>
      <c r="BL324" s="414">
        <f t="shared" si="114"/>
        <v>0</v>
      </c>
      <c r="BM324" s="414">
        <f t="shared" si="115"/>
        <v>0</v>
      </c>
      <c r="BN324" s="414"/>
      <c r="BO324" s="414">
        <f t="shared" si="116"/>
        <v>0</v>
      </c>
      <c r="BP324" s="414">
        <f t="shared" si="117"/>
        <v>0</v>
      </c>
      <c r="BQ324" s="414">
        <f t="shared" si="118"/>
        <v>0</v>
      </c>
      <c r="BR324" s="414">
        <f t="shared" si="119"/>
        <v>0</v>
      </c>
      <c r="BS324" s="414">
        <f t="shared" si="120"/>
        <v>0</v>
      </c>
      <c r="BT324" s="414">
        <f t="shared" si="121"/>
        <v>0</v>
      </c>
      <c r="BU324" s="414">
        <f t="shared" si="122"/>
        <v>0</v>
      </c>
      <c r="BV324" s="721"/>
      <c r="BW324" s="72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32"/>
      <c r="CL324" s="432"/>
      <c r="CM324" s="432"/>
      <c r="CN324" s="432"/>
      <c r="CO324" s="432"/>
      <c r="CP324" s="432"/>
      <c r="CQ324" s="320"/>
      <c r="CR324" s="320"/>
    </row>
    <row r="325" spans="1:96" s="37" customFormat="1" ht="37.5" customHeight="1" x14ac:dyDescent="0.2">
      <c r="A325" s="533" t="str">
        <f>IF(B325&lt;&gt;"",設定!$C$4,"")</f>
        <v/>
      </c>
      <c r="B325" s="214" t="str">
        <f t="shared" si="100"/>
        <v/>
      </c>
      <c r="C325" s="373">
        <f t="shared" si="101"/>
        <v>313</v>
      </c>
      <c r="D325" s="342"/>
      <c r="E325" s="342"/>
      <c r="F325" s="343"/>
      <c r="G325" s="344"/>
      <c r="H325" s="345"/>
      <c r="I325" s="346"/>
      <c r="J325" s="347" t="str">
        <f>IFERROR(IF(I325="","",VLOOKUP(I325,国・地域!A:C,2,FALSE)),"正しい番号を入力してください")</f>
        <v/>
      </c>
      <c r="K325" s="348" t="str">
        <f>IFERROR(IF(I325="","",VLOOKUP(I325,国・地域!A:C,3,FALSE)),"正しい番号を入力してください")</f>
        <v/>
      </c>
      <c r="L325" s="325"/>
      <c r="M325" s="349"/>
      <c r="N325" s="350"/>
      <c r="O325" s="350"/>
      <c r="P325" s="350"/>
      <c r="Q325" s="350"/>
      <c r="R325" s="350"/>
      <c r="S325" s="350"/>
      <c r="T325" s="350"/>
      <c r="U325" s="351"/>
      <c r="V325" s="352"/>
      <c r="W325" s="1061"/>
      <c r="X325" s="1062"/>
      <c r="Y325" s="1070"/>
      <c r="Z325" s="1071"/>
      <c r="AA325" s="1072"/>
      <c r="AB325" s="1073"/>
      <c r="AC325" s="1072"/>
      <c r="AD325" s="1071"/>
      <c r="AE325" s="1074"/>
      <c r="AF325" s="1073"/>
      <c r="AG325" s="1072"/>
      <c r="AH325" s="1071"/>
      <c r="AI325" s="1074"/>
      <c r="AJ325" s="1073"/>
      <c r="AK325" s="1072"/>
      <c r="AL325" s="1071"/>
      <c r="AM325" s="342"/>
      <c r="AN325" s="344"/>
      <c r="AO325" s="325"/>
      <c r="AP325" s="342"/>
      <c r="AQ325" s="344"/>
      <c r="AR325" s="353"/>
      <c r="AS325" s="354"/>
      <c r="AT325" s="342"/>
      <c r="AU325" s="344"/>
      <c r="AV325" s="353"/>
      <c r="AW325" s="355"/>
      <c r="AX325" s="94" t="str">
        <f t="shared" si="124"/>
        <v/>
      </c>
      <c r="AY325" s="94" t="str">
        <f t="shared" si="102"/>
        <v/>
      </c>
      <c r="AZ325" s="433"/>
      <c r="BA325" s="414">
        <f t="shared" si="103"/>
        <v>0</v>
      </c>
      <c r="BB325" s="414">
        <f t="shared" si="104"/>
        <v>0</v>
      </c>
      <c r="BC325" s="414">
        <f t="shared" si="105"/>
        <v>0</v>
      </c>
      <c r="BD325" s="414">
        <f t="shared" si="106"/>
        <v>0</v>
      </c>
      <c r="BE325" s="414">
        <f t="shared" si="107"/>
        <v>0</v>
      </c>
      <c r="BF325" s="414">
        <f t="shared" si="108"/>
        <v>0</v>
      </c>
      <c r="BG325" s="414">
        <f t="shared" si="109"/>
        <v>0</v>
      </c>
      <c r="BH325" s="414">
        <f t="shared" si="110"/>
        <v>0</v>
      </c>
      <c r="BI325" s="414">
        <f t="shared" si="111"/>
        <v>0</v>
      </c>
      <c r="BJ325" s="414">
        <f t="shared" si="112"/>
        <v>0</v>
      </c>
      <c r="BK325" s="414">
        <f t="shared" si="113"/>
        <v>0</v>
      </c>
      <c r="BL325" s="414">
        <f t="shared" si="114"/>
        <v>0</v>
      </c>
      <c r="BM325" s="414">
        <f t="shared" si="115"/>
        <v>0</v>
      </c>
      <c r="BN325" s="414"/>
      <c r="BO325" s="414">
        <f t="shared" si="116"/>
        <v>0</v>
      </c>
      <c r="BP325" s="414">
        <f t="shared" si="117"/>
        <v>0</v>
      </c>
      <c r="BQ325" s="414">
        <f t="shared" si="118"/>
        <v>0</v>
      </c>
      <c r="BR325" s="414">
        <f t="shared" si="119"/>
        <v>0</v>
      </c>
      <c r="BS325" s="414">
        <f t="shared" si="120"/>
        <v>0</v>
      </c>
      <c r="BT325" s="414">
        <f t="shared" si="121"/>
        <v>0</v>
      </c>
      <c r="BU325" s="414">
        <f t="shared" si="122"/>
        <v>0</v>
      </c>
      <c r="BV325" s="721"/>
      <c r="BW325" s="72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32"/>
      <c r="CL325" s="432"/>
      <c r="CM325" s="432"/>
      <c r="CN325" s="432"/>
      <c r="CO325" s="432"/>
      <c r="CP325" s="432"/>
      <c r="CQ325" s="320"/>
      <c r="CR325" s="320"/>
    </row>
    <row r="326" spans="1:96" s="37" customFormat="1" ht="37.5" customHeight="1" x14ac:dyDescent="0.2">
      <c r="A326" s="533" t="str">
        <f>IF(B326&lt;&gt;"",設定!$C$4,"")</f>
        <v/>
      </c>
      <c r="B326" s="214" t="str">
        <f t="shared" si="100"/>
        <v/>
      </c>
      <c r="C326" s="373">
        <f t="shared" si="101"/>
        <v>314</v>
      </c>
      <c r="D326" s="342"/>
      <c r="E326" s="342"/>
      <c r="F326" s="343"/>
      <c r="G326" s="344"/>
      <c r="H326" s="345"/>
      <c r="I326" s="346"/>
      <c r="J326" s="347" t="str">
        <f>IFERROR(IF(I326="","",VLOOKUP(I326,国・地域!A:C,2,FALSE)),"正しい番号を入力してください")</f>
        <v/>
      </c>
      <c r="K326" s="348" t="str">
        <f>IFERROR(IF(I326="","",VLOOKUP(I326,国・地域!A:C,3,FALSE)),"正しい番号を入力してください")</f>
        <v/>
      </c>
      <c r="L326" s="325"/>
      <c r="M326" s="349"/>
      <c r="N326" s="350"/>
      <c r="O326" s="350"/>
      <c r="P326" s="350"/>
      <c r="Q326" s="350"/>
      <c r="R326" s="350"/>
      <c r="S326" s="350"/>
      <c r="T326" s="350"/>
      <c r="U326" s="351"/>
      <c r="V326" s="352"/>
      <c r="W326" s="1061"/>
      <c r="X326" s="1062"/>
      <c r="Y326" s="1070"/>
      <c r="Z326" s="1071"/>
      <c r="AA326" s="1072"/>
      <c r="AB326" s="1073"/>
      <c r="AC326" s="1072"/>
      <c r="AD326" s="1071"/>
      <c r="AE326" s="1074"/>
      <c r="AF326" s="1073"/>
      <c r="AG326" s="1072"/>
      <c r="AH326" s="1071"/>
      <c r="AI326" s="1074"/>
      <c r="AJ326" s="1073"/>
      <c r="AK326" s="1072"/>
      <c r="AL326" s="1071"/>
      <c r="AM326" s="342"/>
      <c r="AN326" s="344"/>
      <c r="AO326" s="325"/>
      <c r="AP326" s="342"/>
      <c r="AQ326" s="344"/>
      <c r="AR326" s="353"/>
      <c r="AS326" s="354"/>
      <c r="AT326" s="342"/>
      <c r="AU326" s="344"/>
      <c r="AV326" s="353"/>
      <c r="AW326" s="355"/>
      <c r="AX326" s="94" t="str">
        <f t="shared" si="124"/>
        <v/>
      </c>
      <c r="AY326" s="94" t="str">
        <f t="shared" si="102"/>
        <v/>
      </c>
      <c r="AZ326" s="433"/>
      <c r="BA326" s="414">
        <f t="shared" si="103"/>
        <v>0</v>
      </c>
      <c r="BB326" s="414">
        <f t="shared" si="104"/>
        <v>0</v>
      </c>
      <c r="BC326" s="414">
        <f t="shared" si="105"/>
        <v>0</v>
      </c>
      <c r="BD326" s="414">
        <f t="shared" si="106"/>
        <v>0</v>
      </c>
      <c r="BE326" s="414">
        <f t="shared" si="107"/>
        <v>0</v>
      </c>
      <c r="BF326" s="414">
        <f t="shared" si="108"/>
        <v>0</v>
      </c>
      <c r="BG326" s="414">
        <f t="shared" si="109"/>
        <v>0</v>
      </c>
      <c r="BH326" s="414">
        <f t="shared" si="110"/>
        <v>0</v>
      </c>
      <c r="BI326" s="414">
        <f t="shared" si="111"/>
        <v>0</v>
      </c>
      <c r="BJ326" s="414">
        <f t="shared" si="112"/>
        <v>0</v>
      </c>
      <c r="BK326" s="414">
        <f t="shared" si="113"/>
        <v>0</v>
      </c>
      <c r="BL326" s="414">
        <f t="shared" si="114"/>
        <v>0</v>
      </c>
      <c r="BM326" s="414">
        <f t="shared" si="115"/>
        <v>0</v>
      </c>
      <c r="BN326" s="414"/>
      <c r="BO326" s="414">
        <f t="shared" si="116"/>
        <v>0</v>
      </c>
      <c r="BP326" s="414">
        <f t="shared" si="117"/>
        <v>0</v>
      </c>
      <c r="BQ326" s="414">
        <f t="shared" si="118"/>
        <v>0</v>
      </c>
      <c r="BR326" s="414">
        <f t="shared" si="119"/>
        <v>0</v>
      </c>
      <c r="BS326" s="414">
        <f t="shared" si="120"/>
        <v>0</v>
      </c>
      <c r="BT326" s="414">
        <f t="shared" si="121"/>
        <v>0</v>
      </c>
      <c r="BU326" s="414">
        <f t="shared" si="122"/>
        <v>0</v>
      </c>
      <c r="BV326" s="721"/>
      <c r="BW326" s="72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32"/>
      <c r="CL326" s="432"/>
      <c r="CM326" s="432"/>
      <c r="CN326" s="432"/>
      <c r="CO326" s="432"/>
      <c r="CP326" s="432"/>
      <c r="CQ326" s="320"/>
      <c r="CR326" s="320"/>
    </row>
    <row r="327" spans="1:96" s="37" customFormat="1" ht="37.5" customHeight="1" x14ac:dyDescent="0.2">
      <c r="A327" s="533" t="str">
        <f>IF(B327&lt;&gt;"",設定!$C$4,"")</f>
        <v/>
      </c>
      <c r="B327" s="214" t="str">
        <f t="shared" si="100"/>
        <v/>
      </c>
      <c r="C327" s="373">
        <f t="shared" si="101"/>
        <v>315</v>
      </c>
      <c r="D327" s="342"/>
      <c r="E327" s="342"/>
      <c r="F327" s="343"/>
      <c r="G327" s="344"/>
      <c r="H327" s="345"/>
      <c r="I327" s="346"/>
      <c r="J327" s="347" t="str">
        <f>IFERROR(IF(I327="","",VLOOKUP(I327,国・地域!A:C,2,FALSE)),"正しい番号を入力してください")</f>
        <v/>
      </c>
      <c r="K327" s="348" t="str">
        <f>IFERROR(IF(I327="","",VLOOKUP(I327,国・地域!A:C,3,FALSE)),"正しい番号を入力してください")</f>
        <v/>
      </c>
      <c r="L327" s="325"/>
      <c r="M327" s="349"/>
      <c r="N327" s="350"/>
      <c r="O327" s="350"/>
      <c r="P327" s="350"/>
      <c r="Q327" s="350"/>
      <c r="R327" s="350"/>
      <c r="S327" s="350"/>
      <c r="T327" s="350"/>
      <c r="U327" s="351"/>
      <c r="V327" s="352"/>
      <c r="W327" s="1061"/>
      <c r="X327" s="1062"/>
      <c r="Y327" s="1070"/>
      <c r="Z327" s="1071"/>
      <c r="AA327" s="1072"/>
      <c r="AB327" s="1073"/>
      <c r="AC327" s="1072"/>
      <c r="AD327" s="1071"/>
      <c r="AE327" s="1074"/>
      <c r="AF327" s="1073"/>
      <c r="AG327" s="1072"/>
      <c r="AH327" s="1071"/>
      <c r="AI327" s="1074"/>
      <c r="AJ327" s="1073"/>
      <c r="AK327" s="1072"/>
      <c r="AL327" s="1071"/>
      <c r="AM327" s="342"/>
      <c r="AN327" s="344"/>
      <c r="AO327" s="325"/>
      <c r="AP327" s="342"/>
      <c r="AQ327" s="344"/>
      <c r="AR327" s="353"/>
      <c r="AS327" s="354"/>
      <c r="AT327" s="342"/>
      <c r="AU327" s="344"/>
      <c r="AV327" s="353"/>
      <c r="AW327" s="355"/>
      <c r="AX327" s="94" t="str">
        <f t="shared" si="124"/>
        <v/>
      </c>
      <c r="AY327" s="94" t="str">
        <f t="shared" si="102"/>
        <v/>
      </c>
      <c r="AZ327" s="433"/>
      <c r="BA327" s="414">
        <f t="shared" si="103"/>
        <v>0</v>
      </c>
      <c r="BB327" s="414">
        <f t="shared" si="104"/>
        <v>0</v>
      </c>
      <c r="BC327" s="414">
        <f t="shared" si="105"/>
        <v>0</v>
      </c>
      <c r="BD327" s="414">
        <f t="shared" si="106"/>
        <v>0</v>
      </c>
      <c r="BE327" s="414">
        <f t="shared" si="107"/>
        <v>0</v>
      </c>
      <c r="BF327" s="414">
        <f t="shared" si="108"/>
        <v>0</v>
      </c>
      <c r="BG327" s="414">
        <f t="shared" si="109"/>
        <v>0</v>
      </c>
      <c r="BH327" s="414">
        <f t="shared" si="110"/>
        <v>0</v>
      </c>
      <c r="BI327" s="414">
        <f t="shared" si="111"/>
        <v>0</v>
      </c>
      <c r="BJ327" s="414">
        <f t="shared" si="112"/>
        <v>0</v>
      </c>
      <c r="BK327" s="414">
        <f t="shared" si="113"/>
        <v>0</v>
      </c>
      <c r="BL327" s="414">
        <f t="shared" si="114"/>
        <v>0</v>
      </c>
      <c r="BM327" s="414">
        <f t="shared" si="115"/>
        <v>0</v>
      </c>
      <c r="BN327" s="414"/>
      <c r="BO327" s="414">
        <f t="shared" si="116"/>
        <v>0</v>
      </c>
      <c r="BP327" s="414">
        <f t="shared" si="117"/>
        <v>0</v>
      </c>
      <c r="BQ327" s="414">
        <f t="shared" si="118"/>
        <v>0</v>
      </c>
      <c r="BR327" s="414">
        <f t="shared" si="119"/>
        <v>0</v>
      </c>
      <c r="BS327" s="414">
        <f t="shared" si="120"/>
        <v>0</v>
      </c>
      <c r="BT327" s="414">
        <f t="shared" si="121"/>
        <v>0</v>
      </c>
      <c r="BU327" s="414">
        <f t="shared" si="122"/>
        <v>0</v>
      </c>
      <c r="BV327" s="721"/>
      <c r="BW327" s="72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32"/>
      <c r="CL327" s="432"/>
      <c r="CM327" s="432"/>
      <c r="CN327" s="432"/>
      <c r="CO327" s="432"/>
      <c r="CP327" s="432"/>
      <c r="CQ327" s="320"/>
      <c r="CR327" s="320"/>
    </row>
    <row r="328" spans="1:96" s="37" customFormat="1" ht="37.5" customHeight="1" x14ac:dyDescent="0.2">
      <c r="A328" s="574" t="str">
        <f>IF(B328&lt;&gt;"",設定!$C$4,"")</f>
        <v/>
      </c>
      <c r="B328" s="215" t="str">
        <f t="shared" si="100"/>
        <v/>
      </c>
      <c r="C328" s="374">
        <f t="shared" si="101"/>
        <v>316</v>
      </c>
      <c r="D328" s="356"/>
      <c r="E328" s="356"/>
      <c r="F328" s="357"/>
      <c r="G328" s="358"/>
      <c r="H328" s="359"/>
      <c r="I328" s="360"/>
      <c r="J328" s="361" t="str">
        <f>IFERROR(IF(I328="","",VLOOKUP(I328,国・地域!A:C,2,FALSE)),"正しい番号を入力してください")</f>
        <v/>
      </c>
      <c r="K328" s="362" t="str">
        <f>IFERROR(IF(I328="","",VLOOKUP(I328,国・地域!A:C,3,FALSE)),"正しい番号を入力してください")</f>
        <v/>
      </c>
      <c r="L328" s="326"/>
      <c r="M328" s="363"/>
      <c r="N328" s="364"/>
      <c r="O328" s="364"/>
      <c r="P328" s="364"/>
      <c r="Q328" s="364"/>
      <c r="R328" s="364"/>
      <c r="S328" s="364"/>
      <c r="T328" s="364"/>
      <c r="U328" s="365"/>
      <c r="V328" s="366"/>
      <c r="W328" s="1063"/>
      <c r="X328" s="1064"/>
      <c r="Y328" s="1075"/>
      <c r="Z328" s="1076"/>
      <c r="AA328" s="1077"/>
      <c r="AB328" s="1078"/>
      <c r="AC328" s="1077"/>
      <c r="AD328" s="1076"/>
      <c r="AE328" s="1079"/>
      <c r="AF328" s="1078"/>
      <c r="AG328" s="1077"/>
      <c r="AH328" s="1076"/>
      <c r="AI328" s="1079"/>
      <c r="AJ328" s="1078"/>
      <c r="AK328" s="1077"/>
      <c r="AL328" s="1076"/>
      <c r="AM328" s="356"/>
      <c r="AN328" s="358"/>
      <c r="AO328" s="326"/>
      <c r="AP328" s="356"/>
      <c r="AQ328" s="358"/>
      <c r="AR328" s="367"/>
      <c r="AS328" s="368"/>
      <c r="AT328" s="356"/>
      <c r="AU328" s="358"/>
      <c r="AV328" s="367"/>
      <c r="AW328" s="369"/>
      <c r="AX328" s="94" t="str">
        <f t="shared" si="124"/>
        <v/>
      </c>
      <c r="AY328" s="94" t="str">
        <f t="shared" si="102"/>
        <v/>
      </c>
      <c r="AZ328" s="433"/>
      <c r="BA328" s="414">
        <f t="shared" si="103"/>
        <v>0</v>
      </c>
      <c r="BB328" s="414">
        <f t="shared" si="104"/>
        <v>0</v>
      </c>
      <c r="BC328" s="414">
        <f t="shared" si="105"/>
        <v>0</v>
      </c>
      <c r="BD328" s="414">
        <f t="shared" si="106"/>
        <v>0</v>
      </c>
      <c r="BE328" s="414">
        <f t="shared" si="107"/>
        <v>0</v>
      </c>
      <c r="BF328" s="414">
        <f t="shared" si="108"/>
        <v>0</v>
      </c>
      <c r="BG328" s="414">
        <f t="shared" si="109"/>
        <v>0</v>
      </c>
      <c r="BH328" s="414">
        <f t="shared" si="110"/>
        <v>0</v>
      </c>
      <c r="BI328" s="414">
        <f t="shared" si="111"/>
        <v>0</v>
      </c>
      <c r="BJ328" s="414">
        <f t="shared" si="112"/>
        <v>0</v>
      </c>
      <c r="BK328" s="414">
        <f t="shared" si="113"/>
        <v>0</v>
      </c>
      <c r="BL328" s="414">
        <f t="shared" si="114"/>
        <v>0</v>
      </c>
      <c r="BM328" s="414">
        <f t="shared" si="115"/>
        <v>0</v>
      </c>
      <c r="BN328" s="414"/>
      <c r="BO328" s="414">
        <f t="shared" si="116"/>
        <v>0</v>
      </c>
      <c r="BP328" s="414">
        <f t="shared" si="117"/>
        <v>0</v>
      </c>
      <c r="BQ328" s="414">
        <f t="shared" si="118"/>
        <v>0</v>
      </c>
      <c r="BR328" s="414">
        <f t="shared" si="119"/>
        <v>0</v>
      </c>
      <c r="BS328" s="414">
        <f t="shared" si="120"/>
        <v>0</v>
      </c>
      <c r="BT328" s="414">
        <f t="shared" si="121"/>
        <v>0</v>
      </c>
      <c r="BU328" s="414">
        <f t="shared" si="122"/>
        <v>0</v>
      </c>
      <c r="BV328" s="721"/>
      <c r="BW328" s="72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32"/>
      <c r="CL328" s="432"/>
      <c r="CM328" s="432"/>
      <c r="CN328" s="432"/>
      <c r="CO328" s="432"/>
      <c r="CP328" s="432"/>
      <c r="CQ328" s="320"/>
      <c r="CR328" s="320"/>
    </row>
    <row r="329" spans="1:96" s="37" customFormat="1" ht="37.5" customHeight="1" x14ac:dyDescent="0.2">
      <c r="A329" s="575" t="str">
        <f>IF(B329&lt;&gt;"",設定!$C$4,"")</f>
        <v/>
      </c>
      <c r="B329" s="567" t="str">
        <f t="shared" si="100"/>
        <v/>
      </c>
      <c r="C329" s="322">
        <f t="shared" si="101"/>
        <v>317</v>
      </c>
      <c r="D329" s="328"/>
      <c r="E329" s="328"/>
      <c r="F329" s="329"/>
      <c r="G329" s="330"/>
      <c r="H329" s="331"/>
      <c r="I329" s="332"/>
      <c r="J329" s="333" t="str">
        <f>IFERROR(IF(I329="","",VLOOKUP(I329,国・地域!A:C,2,FALSE)),"正しい番号を入力してください")</f>
        <v/>
      </c>
      <c r="K329" s="334" t="str">
        <f>IFERROR(IF(I329="","",VLOOKUP(I329,国・地域!A:C,3,FALSE)),"正しい番号を入力してください")</f>
        <v/>
      </c>
      <c r="L329" s="327"/>
      <c r="M329" s="335"/>
      <c r="N329" s="336"/>
      <c r="O329" s="336"/>
      <c r="P329" s="336"/>
      <c r="Q329" s="336"/>
      <c r="R329" s="336"/>
      <c r="S329" s="336"/>
      <c r="T329" s="336"/>
      <c r="U329" s="337"/>
      <c r="V329" s="338"/>
      <c r="W329" s="1059"/>
      <c r="X329" s="1060"/>
      <c r="Y329" s="1065"/>
      <c r="Z329" s="1066"/>
      <c r="AA329" s="1067"/>
      <c r="AB329" s="1068"/>
      <c r="AC329" s="1067"/>
      <c r="AD329" s="1066"/>
      <c r="AE329" s="1069"/>
      <c r="AF329" s="1068"/>
      <c r="AG329" s="1067"/>
      <c r="AH329" s="1066"/>
      <c r="AI329" s="1069"/>
      <c r="AJ329" s="1068"/>
      <c r="AK329" s="1067"/>
      <c r="AL329" s="1066"/>
      <c r="AM329" s="328"/>
      <c r="AN329" s="330"/>
      <c r="AO329" s="327"/>
      <c r="AP329" s="328"/>
      <c r="AQ329" s="330"/>
      <c r="AR329" s="339"/>
      <c r="AS329" s="340"/>
      <c r="AT329" s="328"/>
      <c r="AU329" s="330"/>
      <c r="AV329" s="339"/>
      <c r="AW329" s="341"/>
      <c r="AX329" s="94" t="str">
        <f t="shared" si="124"/>
        <v/>
      </c>
      <c r="AY329" s="94" t="str">
        <f t="shared" si="102"/>
        <v/>
      </c>
      <c r="AZ329" s="433"/>
      <c r="BA329" s="414">
        <f t="shared" si="103"/>
        <v>0</v>
      </c>
      <c r="BB329" s="414">
        <f t="shared" si="104"/>
        <v>0</v>
      </c>
      <c r="BC329" s="414">
        <f t="shared" si="105"/>
        <v>0</v>
      </c>
      <c r="BD329" s="414">
        <f t="shared" si="106"/>
        <v>0</v>
      </c>
      <c r="BE329" s="414">
        <f t="shared" si="107"/>
        <v>0</v>
      </c>
      <c r="BF329" s="414">
        <f t="shared" si="108"/>
        <v>0</v>
      </c>
      <c r="BG329" s="414">
        <f t="shared" si="109"/>
        <v>0</v>
      </c>
      <c r="BH329" s="414">
        <f t="shared" si="110"/>
        <v>0</v>
      </c>
      <c r="BI329" s="414">
        <f t="shared" si="111"/>
        <v>0</v>
      </c>
      <c r="BJ329" s="414">
        <f t="shared" si="112"/>
        <v>0</v>
      </c>
      <c r="BK329" s="414">
        <f t="shared" si="113"/>
        <v>0</v>
      </c>
      <c r="BL329" s="414">
        <f t="shared" si="114"/>
        <v>0</v>
      </c>
      <c r="BM329" s="414">
        <f t="shared" si="115"/>
        <v>0</v>
      </c>
      <c r="BN329" s="414"/>
      <c r="BO329" s="414">
        <f t="shared" si="116"/>
        <v>0</v>
      </c>
      <c r="BP329" s="414">
        <f t="shared" si="117"/>
        <v>0</v>
      </c>
      <c r="BQ329" s="414">
        <f t="shared" si="118"/>
        <v>0</v>
      </c>
      <c r="BR329" s="414">
        <f t="shared" si="119"/>
        <v>0</v>
      </c>
      <c r="BS329" s="414">
        <f t="shared" si="120"/>
        <v>0</v>
      </c>
      <c r="BT329" s="414">
        <f t="shared" si="121"/>
        <v>0</v>
      </c>
      <c r="BU329" s="414">
        <f t="shared" si="122"/>
        <v>0</v>
      </c>
      <c r="BV329" s="721"/>
      <c r="BW329" s="72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32"/>
      <c r="CL329" s="432"/>
      <c r="CM329" s="432"/>
      <c r="CN329" s="432"/>
      <c r="CO329" s="432"/>
      <c r="CP329" s="432"/>
      <c r="CQ329" s="320"/>
      <c r="CR329" s="320"/>
    </row>
    <row r="330" spans="1:96" s="37" customFormat="1" ht="37.5" customHeight="1" x14ac:dyDescent="0.2">
      <c r="A330" s="533" t="str">
        <f>IF(B330&lt;&gt;"",設定!$C$4,"")</f>
        <v/>
      </c>
      <c r="B330" s="214" t="str">
        <f t="shared" si="100"/>
        <v/>
      </c>
      <c r="C330" s="373">
        <f t="shared" si="101"/>
        <v>318</v>
      </c>
      <c r="D330" s="342"/>
      <c r="E330" s="342"/>
      <c r="F330" s="343"/>
      <c r="G330" s="344"/>
      <c r="H330" s="345"/>
      <c r="I330" s="346"/>
      <c r="J330" s="347" t="str">
        <f>IFERROR(IF(I330="","",VLOOKUP(I330,国・地域!A:C,2,FALSE)),"正しい番号を入力してください")</f>
        <v/>
      </c>
      <c r="K330" s="348" t="str">
        <f>IFERROR(IF(I330="","",VLOOKUP(I330,国・地域!A:C,3,FALSE)),"正しい番号を入力してください")</f>
        <v/>
      </c>
      <c r="L330" s="325"/>
      <c r="M330" s="349"/>
      <c r="N330" s="350"/>
      <c r="O330" s="350"/>
      <c r="P330" s="350"/>
      <c r="Q330" s="350"/>
      <c r="R330" s="350"/>
      <c r="S330" s="350"/>
      <c r="T330" s="350"/>
      <c r="U330" s="351"/>
      <c r="V330" s="352"/>
      <c r="W330" s="1061"/>
      <c r="X330" s="1062"/>
      <c r="Y330" s="1070"/>
      <c r="Z330" s="1071"/>
      <c r="AA330" s="1072"/>
      <c r="AB330" s="1073"/>
      <c r="AC330" s="1072"/>
      <c r="AD330" s="1071"/>
      <c r="AE330" s="1074"/>
      <c r="AF330" s="1073"/>
      <c r="AG330" s="1072"/>
      <c r="AH330" s="1071"/>
      <c r="AI330" s="1074"/>
      <c r="AJ330" s="1073"/>
      <c r="AK330" s="1072"/>
      <c r="AL330" s="1071"/>
      <c r="AM330" s="342"/>
      <c r="AN330" s="344"/>
      <c r="AO330" s="325"/>
      <c r="AP330" s="342"/>
      <c r="AQ330" s="344"/>
      <c r="AR330" s="353"/>
      <c r="AS330" s="354"/>
      <c r="AT330" s="342"/>
      <c r="AU330" s="344"/>
      <c r="AV330" s="353"/>
      <c r="AW330" s="355"/>
      <c r="AX330" s="94" t="str">
        <f t="shared" si="124"/>
        <v/>
      </c>
      <c r="AY330" s="94" t="str">
        <f t="shared" si="102"/>
        <v/>
      </c>
      <c r="AZ330" s="433"/>
      <c r="BA330" s="414">
        <f t="shared" si="103"/>
        <v>0</v>
      </c>
      <c r="BB330" s="414">
        <f t="shared" si="104"/>
        <v>0</v>
      </c>
      <c r="BC330" s="414">
        <f t="shared" si="105"/>
        <v>0</v>
      </c>
      <c r="BD330" s="414">
        <f t="shared" si="106"/>
        <v>0</v>
      </c>
      <c r="BE330" s="414">
        <f t="shared" si="107"/>
        <v>0</v>
      </c>
      <c r="BF330" s="414">
        <f t="shared" si="108"/>
        <v>0</v>
      </c>
      <c r="BG330" s="414">
        <f t="shared" si="109"/>
        <v>0</v>
      </c>
      <c r="BH330" s="414">
        <f t="shared" si="110"/>
        <v>0</v>
      </c>
      <c r="BI330" s="414">
        <f t="shared" si="111"/>
        <v>0</v>
      </c>
      <c r="BJ330" s="414">
        <f t="shared" si="112"/>
        <v>0</v>
      </c>
      <c r="BK330" s="414">
        <f t="shared" si="113"/>
        <v>0</v>
      </c>
      <c r="BL330" s="414">
        <f t="shared" si="114"/>
        <v>0</v>
      </c>
      <c r="BM330" s="414">
        <f t="shared" si="115"/>
        <v>0</v>
      </c>
      <c r="BN330" s="414"/>
      <c r="BO330" s="414">
        <f t="shared" si="116"/>
        <v>0</v>
      </c>
      <c r="BP330" s="414">
        <f t="shared" si="117"/>
        <v>0</v>
      </c>
      <c r="BQ330" s="414">
        <f t="shared" si="118"/>
        <v>0</v>
      </c>
      <c r="BR330" s="414">
        <f t="shared" si="119"/>
        <v>0</v>
      </c>
      <c r="BS330" s="414">
        <f t="shared" si="120"/>
        <v>0</v>
      </c>
      <c r="BT330" s="414">
        <f t="shared" si="121"/>
        <v>0</v>
      </c>
      <c r="BU330" s="414">
        <f t="shared" si="122"/>
        <v>0</v>
      </c>
      <c r="BV330" s="721"/>
      <c r="BW330" s="72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32"/>
      <c r="CL330" s="432"/>
      <c r="CM330" s="432"/>
      <c r="CN330" s="432"/>
      <c r="CO330" s="432"/>
      <c r="CP330" s="432"/>
      <c r="CQ330" s="320"/>
      <c r="CR330" s="320"/>
    </row>
    <row r="331" spans="1:96" s="37" customFormat="1" ht="37.5" customHeight="1" x14ac:dyDescent="0.2">
      <c r="A331" s="533" t="str">
        <f>IF(B331&lt;&gt;"",設定!$C$4,"")</f>
        <v/>
      </c>
      <c r="B331" s="214" t="str">
        <f t="shared" si="100"/>
        <v/>
      </c>
      <c r="C331" s="373">
        <f t="shared" si="101"/>
        <v>319</v>
      </c>
      <c r="D331" s="342"/>
      <c r="E331" s="342"/>
      <c r="F331" s="343"/>
      <c r="G331" s="344"/>
      <c r="H331" s="345"/>
      <c r="I331" s="346"/>
      <c r="J331" s="347" t="str">
        <f>IFERROR(IF(I331="","",VLOOKUP(I331,国・地域!A:C,2,FALSE)),"正しい番号を入力してください")</f>
        <v/>
      </c>
      <c r="K331" s="348" t="str">
        <f>IFERROR(IF(I331="","",VLOOKUP(I331,国・地域!A:C,3,FALSE)),"正しい番号を入力してください")</f>
        <v/>
      </c>
      <c r="L331" s="325"/>
      <c r="M331" s="349"/>
      <c r="N331" s="350"/>
      <c r="O331" s="350"/>
      <c r="P331" s="350"/>
      <c r="Q331" s="350"/>
      <c r="R331" s="350"/>
      <c r="S331" s="350"/>
      <c r="T331" s="350"/>
      <c r="U331" s="351"/>
      <c r="V331" s="352"/>
      <c r="W331" s="1061"/>
      <c r="X331" s="1062"/>
      <c r="Y331" s="1070"/>
      <c r="Z331" s="1071"/>
      <c r="AA331" s="1072"/>
      <c r="AB331" s="1073"/>
      <c r="AC331" s="1072"/>
      <c r="AD331" s="1071"/>
      <c r="AE331" s="1074"/>
      <c r="AF331" s="1073"/>
      <c r="AG331" s="1072"/>
      <c r="AH331" s="1071"/>
      <c r="AI331" s="1074"/>
      <c r="AJ331" s="1073"/>
      <c r="AK331" s="1072"/>
      <c r="AL331" s="1071"/>
      <c r="AM331" s="342"/>
      <c r="AN331" s="344"/>
      <c r="AO331" s="325"/>
      <c r="AP331" s="342"/>
      <c r="AQ331" s="344"/>
      <c r="AR331" s="353"/>
      <c r="AS331" s="354"/>
      <c r="AT331" s="342"/>
      <c r="AU331" s="344"/>
      <c r="AV331" s="353"/>
      <c r="AW331" s="355"/>
      <c r="AX331" s="94" t="str">
        <f t="shared" si="124"/>
        <v/>
      </c>
      <c r="AY331" s="94" t="str">
        <f t="shared" si="102"/>
        <v/>
      </c>
      <c r="AZ331" s="433"/>
      <c r="BA331" s="414">
        <f t="shared" si="103"/>
        <v>0</v>
      </c>
      <c r="BB331" s="414">
        <f t="shared" si="104"/>
        <v>0</v>
      </c>
      <c r="BC331" s="414">
        <f t="shared" si="105"/>
        <v>0</v>
      </c>
      <c r="BD331" s="414">
        <f t="shared" si="106"/>
        <v>0</v>
      </c>
      <c r="BE331" s="414">
        <f t="shared" si="107"/>
        <v>0</v>
      </c>
      <c r="BF331" s="414">
        <f t="shared" si="108"/>
        <v>0</v>
      </c>
      <c r="BG331" s="414">
        <f t="shared" si="109"/>
        <v>0</v>
      </c>
      <c r="BH331" s="414">
        <f t="shared" si="110"/>
        <v>0</v>
      </c>
      <c r="BI331" s="414">
        <f t="shared" si="111"/>
        <v>0</v>
      </c>
      <c r="BJ331" s="414">
        <f t="shared" si="112"/>
        <v>0</v>
      </c>
      <c r="BK331" s="414">
        <f t="shared" si="113"/>
        <v>0</v>
      </c>
      <c r="BL331" s="414">
        <f t="shared" si="114"/>
        <v>0</v>
      </c>
      <c r="BM331" s="414">
        <f t="shared" si="115"/>
        <v>0</v>
      </c>
      <c r="BN331" s="414"/>
      <c r="BO331" s="414">
        <f t="shared" si="116"/>
        <v>0</v>
      </c>
      <c r="BP331" s="414">
        <f t="shared" si="117"/>
        <v>0</v>
      </c>
      <c r="BQ331" s="414">
        <f t="shared" si="118"/>
        <v>0</v>
      </c>
      <c r="BR331" s="414">
        <f t="shared" si="119"/>
        <v>0</v>
      </c>
      <c r="BS331" s="414">
        <f t="shared" si="120"/>
        <v>0</v>
      </c>
      <c r="BT331" s="414">
        <f t="shared" si="121"/>
        <v>0</v>
      </c>
      <c r="BU331" s="414">
        <f t="shared" si="122"/>
        <v>0</v>
      </c>
      <c r="BV331" s="721"/>
      <c r="BW331" s="72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32"/>
      <c r="CL331" s="432"/>
      <c r="CM331" s="432"/>
      <c r="CN331" s="432"/>
      <c r="CO331" s="432"/>
      <c r="CP331" s="432"/>
      <c r="CQ331" s="320"/>
      <c r="CR331" s="320"/>
    </row>
    <row r="332" spans="1:96" s="37" customFormat="1" ht="37.5" customHeight="1" x14ac:dyDescent="0.2">
      <c r="A332" s="533" t="str">
        <f>IF(B332&lt;&gt;"",設定!$C$4,"")</f>
        <v/>
      </c>
      <c r="B332" s="214" t="str">
        <f t="shared" si="100"/>
        <v/>
      </c>
      <c r="C332" s="373">
        <f t="shared" si="101"/>
        <v>320</v>
      </c>
      <c r="D332" s="342"/>
      <c r="E332" s="342"/>
      <c r="F332" s="343"/>
      <c r="G332" s="344"/>
      <c r="H332" s="345"/>
      <c r="I332" s="346"/>
      <c r="J332" s="347" t="str">
        <f>IFERROR(IF(I332="","",VLOOKUP(I332,国・地域!A:C,2,FALSE)),"正しい番号を入力してください")</f>
        <v/>
      </c>
      <c r="K332" s="348" t="str">
        <f>IFERROR(IF(I332="","",VLOOKUP(I332,国・地域!A:C,3,FALSE)),"正しい番号を入力してください")</f>
        <v/>
      </c>
      <c r="L332" s="325"/>
      <c r="M332" s="349"/>
      <c r="N332" s="350"/>
      <c r="O332" s="350"/>
      <c r="P332" s="350"/>
      <c r="Q332" s="350"/>
      <c r="R332" s="350"/>
      <c r="S332" s="350"/>
      <c r="T332" s="350"/>
      <c r="U332" s="351"/>
      <c r="V332" s="352"/>
      <c r="W332" s="1061"/>
      <c r="X332" s="1062"/>
      <c r="Y332" s="1070"/>
      <c r="Z332" s="1071"/>
      <c r="AA332" s="1072"/>
      <c r="AB332" s="1073"/>
      <c r="AC332" s="1072"/>
      <c r="AD332" s="1071"/>
      <c r="AE332" s="1074"/>
      <c r="AF332" s="1073"/>
      <c r="AG332" s="1072"/>
      <c r="AH332" s="1071"/>
      <c r="AI332" s="1074"/>
      <c r="AJ332" s="1073"/>
      <c r="AK332" s="1072"/>
      <c r="AL332" s="1071"/>
      <c r="AM332" s="342"/>
      <c r="AN332" s="344"/>
      <c r="AO332" s="325"/>
      <c r="AP332" s="342"/>
      <c r="AQ332" s="344"/>
      <c r="AR332" s="353"/>
      <c r="AS332" s="354"/>
      <c r="AT332" s="342"/>
      <c r="AU332" s="344"/>
      <c r="AV332" s="353"/>
      <c r="AW332" s="355"/>
      <c r="AX332" s="94" t="str">
        <f t="shared" si="124"/>
        <v/>
      </c>
      <c r="AY332" s="94" t="str">
        <f t="shared" si="102"/>
        <v/>
      </c>
      <c r="AZ332" s="433"/>
      <c r="BA332" s="414">
        <f t="shared" si="103"/>
        <v>0</v>
      </c>
      <c r="BB332" s="414">
        <f t="shared" si="104"/>
        <v>0</v>
      </c>
      <c r="BC332" s="414">
        <f t="shared" si="105"/>
        <v>0</v>
      </c>
      <c r="BD332" s="414">
        <f t="shared" si="106"/>
        <v>0</v>
      </c>
      <c r="BE332" s="414">
        <f t="shared" si="107"/>
        <v>0</v>
      </c>
      <c r="BF332" s="414">
        <f t="shared" si="108"/>
        <v>0</v>
      </c>
      <c r="BG332" s="414">
        <f t="shared" si="109"/>
        <v>0</v>
      </c>
      <c r="BH332" s="414">
        <f t="shared" si="110"/>
        <v>0</v>
      </c>
      <c r="BI332" s="414">
        <f t="shared" si="111"/>
        <v>0</v>
      </c>
      <c r="BJ332" s="414">
        <f t="shared" si="112"/>
        <v>0</v>
      </c>
      <c r="BK332" s="414">
        <f t="shared" si="113"/>
        <v>0</v>
      </c>
      <c r="BL332" s="414">
        <f t="shared" si="114"/>
        <v>0</v>
      </c>
      <c r="BM332" s="414">
        <f t="shared" si="115"/>
        <v>0</v>
      </c>
      <c r="BN332" s="414"/>
      <c r="BO332" s="414">
        <f t="shared" si="116"/>
        <v>0</v>
      </c>
      <c r="BP332" s="414">
        <f t="shared" si="117"/>
        <v>0</v>
      </c>
      <c r="BQ332" s="414">
        <f t="shared" si="118"/>
        <v>0</v>
      </c>
      <c r="BR332" s="414">
        <f t="shared" si="119"/>
        <v>0</v>
      </c>
      <c r="BS332" s="414">
        <f t="shared" si="120"/>
        <v>0</v>
      </c>
      <c r="BT332" s="414">
        <f t="shared" si="121"/>
        <v>0</v>
      </c>
      <c r="BU332" s="414">
        <f t="shared" si="122"/>
        <v>0</v>
      </c>
      <c r="BV332" s="721"/>
      <c r="BW332" s="72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32"/>
      <c r="CL332" s="432"/>
      <c r="CM332" s="432"/>
      <c r="CN332" s="432"/>
      <c r="CO332" s="432"/>
      <c r="CP332" s="432"/>
      <c r="CQ332" s="320"/>
      <c r="CR332" s="320"/>
    </row>
    <row r="333" spans="1:96" s="37" customFormat="1" ht="37.5" customHeight="1" x14ac:dyDescent="0.2">
      <c r="A333" s="574" t="str">
        <f>IF(B333&lt;&gt;"",設定!$C$4,"")</f>
        <v/>
      </c>
      <c r="B333" s="215" t="str">
        <f t="shared" si="100"/>
        <v/>
      </c>
      <c r="C333" s="374">
        <f t="shared" si="101"/>
        <v>321</v>
      </c>
      <c r="D333" s="356"/>
      <c r="E333" s="356"/>
      <c r="F333" s="357"/>
      <c r="G333" s="358"/>
      <c r="H333" s="359"/>
      <c r="I333" s="360"/>
      <c r="J333" s="361" t="str">
        <f>IFERROR(IF(I333="","",VLOOKUP(I333,国・地域!A:C,2,FALSE)),"正しい番号を入力してください")</f>
        <v/>
      </c>
      <c r="K333" s="362" t="str">
        <f>IFERROR(IF(I333="","",VLOOKUP(I333,国・地域!A:C,3,FALSE)),"正しい番号を入力してください")</f>
        <v/>
      </c>
      <c r="L333" s="326"/>
      <c r="M333" s="363"/>
      <c r="N333" s="364"/>
      <c r="O333" s="364"/>
      <c r="P333" s="364"/>
      <c r="Q333" s="364"/>
      <c r="R333" s="364"/>
      <c r="S333" s="364"/>
      <c r="T333" s="364"/>
      <c r="U333" s="365"/>
      <c r="V333" s="366"/>
      <c r="W333" s="1063"/>
      <c r="X333" s="1064"/>
      <c r="Y333" s="1075"/>
      <c r="Z333" s="1076"/>
      <c r="AA333" s="1077"/>
      <c r="AB333" s="1078"/>
      <c r="AC333" s="1077"/>
      <c r="AD333" s="1076"/>
      <c r="AE333" s="1079"/>
      <c r="AF333" s="1078"/>
      <c r="AG333" s="1077"/>
      <c r="AH333" s="1076"/>
      <c r="AI333" s="1079"/>
      <c r="AJ333" s="1078"/>
      <c r="AK333" s="1077"/>
      <c r="AL333" s="1076"/>
      <c r="AM333" s="356"/>
      <c r="AN333" s="358"/>
      <c r="AO333" s="326"/>
      <c r="AP333" s="356"/>
      <c r="AQ333" s="358"/>
      <c r="AR333" s="367"/>
      <c r="AS333" s="368"/>
      <c r="AT333" s="356"/>
      <c r="AU333" s="358"/>
      <c r="AV333" s="367"/>
      <c r="AW333" s="369"/>
      <c r="AX333" s="94" t="str">
        <f t="shared" si="124"/>
        <v/>
      </c>
      <c r="AY333" s="94" t="str">
        <f t="shared" si="102"/>
        <v/>
      </c>
      <c r="AZ333" s="433"/>
      <c r="BA333" s="414">
        <f t="shared" si="103"/>
        <v>0</v>
      </c>
      <c r="BB333" s="414">
        <f t="shared" si="104"/>
        <v>0</v>
      </c>
      <c r="BC333" s="414">
        <f t="shared" si="105"/>
        <v>0</v>
      </c>
      <c r="BD333" s="414">
        <f t="shared" si="106"/>
        <v>0</v>
      </c>
      <c r="BE333" s="414">
        <f t="shared" si="107"/>
        <v>0</v>
      </c>
      <c r="BF333" s="414">
        <f t="shared" si="108"/>
        <v>0</v>
      </c>
      <c r="BG333" s="414">
        <f t="shared" si="109"/>
        <v>0</v>
      </c>
      <c r="BH333" s="414">
        <f t="shared" si="110"/>
        <v>0</v>
      </c>
      <c r="BI333" s="414">
        <f t="shared" si="111"/>
        <v>0</v>
      </c>
      <c r="BJ333" s="414">
        <f t="shared" si="112"/>
        <v>0</v>
      </c>
      <c r="BK333" s="414">
        <f t="shared" si="113"/>
        <v>0</v>
      </c>
      <c r="BL333" s="414">
        <f t="shared" si="114"/>
        <v>0</v>
      </c>
      <c r="BM333" s="414">
        <f t="shared" si="115"/>
        <v>0</v>
      </c>
      <c r="BN333" s="414"/>
      <c r="BO333" s="414">
        <f t="shared" si="116"/>
        <v>0</v>
      </c>
      <c r="BP333" s="414">
        <f t="shared" si="117"/>
        <v>0</v>
      </c>
      <c r="BQ333" s="414">
        <f t="shared" si="118"/>
        <v>0</v>
      </c>
      <c r="BR333" s="414">
        <f t="shared" si="119"/>
        <v>0</v>
      </c>
      <c r="BS333" s="414">
        <f t="shared" si="120"/>
        <v>0</v>
      </c>
      <c r="BT333" s="414">
        <f t="shared" si="121"/>
        <v>0</v>
      </c>
      <c r="BU333" s="414">
        <f t="shared" si="122"/>
        <v>0</v>
      </c>
      <c r="BV333" s="721"/>
      <c r="BW333" s="72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32"/>
      <c r="CL333" s="432"/>
      <c r="CM333" s="432"/>
      <c r="CN333" s="432"/>
      <c r="CO333" s="432"/>
      <c r="CP333" s="432"/>
      <c r="CQ333" s="320"/>
      <c r="CR333" s="320"/>
    </row>
    <row r="334" spans="1:96" s="37" customFormat="1" ht="37.5" customHeight="1" x14ac:dyDescent="0.2">
      <c r="A334" s="575" t="str">
        <f>IF(B334&lt;&gt;"",設定!$C$4,"")</f>
        <v/>
      </c>
      <c r="B334" s="567" t="str">
        <f t="shared" si="100"/>
        <v/>
      </c>
      <c r="C334" s="322">
        <f t="shared" si="101"/>
        <v>322</v>
      </c>
      <c r="D334" s="328"/>
      <c r="E334" s="328"/>
      <c r="F334" s="329"/>
      <c r="G334" s="330"/>
      <c r="H334" s="331"/>
      <c r="I334" s="332"/>
      <c r="J334" s="333" t="str">
        <f>IFERROR(IF(I334="","",VLOOKUP(I334,国・地域!A:C,2,FALSE)),"正しい番号を入力してください")</f>
        <v/>
      </c>
      <c r="K334" s="334" t="str">
        <f>IFERROR(IF(I334="","",VLOOKUP(I334,国・地域!A:C,3,FALSE)),"正しい番号を入力してください")</f>
        <v/>
      </c>
      <c r="L334" s="327"/>
      <c r="M334" s="335"/>
      <c r="N334" s="336"/>
      <c r="O334" s="336"/>
      <c r="P334" s="336"/>
      <c r="Q334" s="336"/>
      <c r="R334" s="336"/>
      <c r="S334" s="336"/>
      <c r="T334" s="336"/>
      <c r="U334" s="337"/>
      <c r="V334" s="338"/>
      <c r="W334" s="1059"/>
      <c r="X334" s="1060"/>
      <c r="Y334" s="1065"/>
      <c r="Z334" s="1066"/>
      <c r="AA334" s="1067"/>
      <c r="AB334" s="1068"/>
      <c r="AC334" s="1067"/>
      <c r="AD334" s="1066"/>
      <c r="AE334" s="1069"/>
      <c r="AF334" s="1068"/>
      <c r="AG334" s="1067"/>
      <c r="AH334" s="1066"/>
      <c r="AI334" s="1069"/>
      <c r="AJ334" s="1068"/>
      <c r="AK334" s="1067"/>
      <c r="AL334" s="1066"/>
      <c r="AM334" s="328"/>
      <c r="AN334" s="330"/>
      <c r="AO334" s="327"/>
      <c r="AP334" s="328"/>
      <c r="AQ334" s="330"/>
      <c r="AR334" s="339"/>
      <c r="AS334" s="340"/>
      <c r="AT334" s="328"/>
      <c r="AU334" s="330"/>
      <c r="AV334" s="339"/>
      <c r="AW334" s="341"/>
      <c r="AX334" s="94" t="str">
        <f t="shared" si="124"/>
        <v/>
      </c>
      <c r="AY334" s="94" t="str">
        <f t="shared" si="102"/>
        <v/>
      </c>
      <c r="AZ334" s="433"/>
      <c r="BA334" s="414">
        <f t="shared" si="103"/>
        <v>0</v>
      </c>
      <c r="BB334" s="414">
        <f t="shared" si="104"/>
        <v>0</v>
      </c>
      <c r="BC334" s="414">
        <f t="shared" si="105"/>
        <v>0</v>
      </c>
      <c r="BD334" s="414">
        <f t="shared" si="106"/>
        <v>0</v>
      </c>
      <c r="BE334" s="414">
        <f t="shared" si="107"/>
        <v>0</v>
      </c>
      <c r="BF334" s="414">
        <f t="shared" si="108"/>
        <v>0</v>
      </c>
      <c r="BG334" s="414">
        <f t="shared" si="109"/>
        <v>0</v>
      </c>
      <c r="BH334" s="414">
        <f t="shared" si="110"/>
        <v>0</v>
      </c>
      <c r="BI334" s="414">
        <f t="shared" si="111"/>
        <v>0</v>
      </c>
      <c r="BJ334" s="414">
        <f t="shared" si="112"/>
        <v>0</v>
      </c>
      <c r="BK334" s="414">
        <f t="shared" si="113"/>
        <v>0</v>
      </c>
      <c r="BL334" s="414">
        <f t="shared" si="114"/>
        <v>0</v>
      </c>
      <c r="BM334" s="414">
        <f t="shared" si="115"/>
        <v>0</v>
      </c>
      <c r="BN334" s="414"/>
      <c r="BO334" s="414">
        <f t="shared" si="116"/>
        <v>0</v>
      </c>
      <c r="BP334" s="414">
        <f t="shared" si="117"/>
        <v>0</v>
      </c>
      <c r="BQ334" s="414">
        <f t="shared" si="118"/>
        <v>0</v>
      </c>
      <c r="BR334" s="414">
        <f t="shared" si="119"/>
        <v>0</v>
      </c>
      <c r="BS334" s="414">
        <f t="shared" si="120"/>
        <v>0</v>
      </c>
      <c r="BT334" s="414">
        <f t="shared" si="121"/>
        <v>0</v>
      </c>
      <c r="BU334" s="414">
        <f t="shared" si="122"/>
        <v>0</v>
      </c>
      <c r="BV334" s="721"/>
      <c r="BW334" s="72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32"/>
      <c r="CL334" s="432"/>
      <c r="CM334" s="432"/>
      <c r="CN334" s="432"/>
      <c r="CO334" s="432"/>
      <c r="CP334" s="432"/>
      <c r="CQ334" s="320"/>
      <c r="CR334" s="320"/>
    </row>
    <row r="335" spans="1:96" s="37" customFormat="1" ht="37.5" customHeight="1" x14ac:dyDescent="0.2">
      <c r="A335" s="533" t="str">
        <f>IF(B335&lt;&gt;"",設定!$C$4,"")</f>
        <v/>
      </c>
      <c r="B335" s="214" t="str">
        <f t="shared" ref="B335:B398" si="125">IF(COUNTA(D335:I335,L335)&gt;0,$B$7,"")</f>
        <v/>
      </c>
      <c r="C335" s="373">
        <f t="shared" ref="C335:C398" si="126">ROW()-12</f>
        <v>323</v>
      </c>
      <c r="D335" s="342"/>
      <c r="E335" s="342"/>
      <c r="F335" s="343"/>
      <c r="G335" s="344"/>
      <c r="H335" s="345"/>
      <c r="I335" s="346"/>
      <c r="J335" s="347" t="str">
        <f>IFERROR(IF(I335="","",VLOOKUP(I335,国・地域!A:C,2,FALSE)),"正しい番号を入力してください")</f>
        <v/>
      </c>
      <c r="K335" s="348" t="str">
        <f>IFERROR(IF(I335="","",VLOOKUP(I335,国・地域!A:C,3,FALSE)),"正しい番号を入力してください")</f>
        <v/>
      </c>
      <c r="L335" s="325"/>
      <c r="M335" s="349"/>
      <c r="N335" s="350"/>
      <c r="O335" s="350"/>
      <c r="P335" s="350"/>
      <c r="Q335" s="350"/>
      <c r="R335" s="350"/>
      <c r="S335" s="350"/>
      <c r="T335" s="350"/>
      <c r="U335" s="351"/>
      <c r="V335" s="352"/>
      <c r="W335" s="1061"/>
      <c r="X335" s="1062"/>
      <c r="Y335" s="1070"/>
      <c r="Z335" s="1071"/>
      <c r="AA335" s="1072"/>
      <c r="AB335" s="1073"/>
      <c r="AC335" s="1072"/>
      <c r="AD335" s="1071"/>
      <c r="AE335" s="1074"/>
      <c r="AF335" s="1073"/>
      <c r="AG335" s="1072"/>
      <c r="AH335" s="1071"/>
      <c r="AI335" s="1074"/>
      <c r="AJ335" s="1073"/>
      <c r="AK335" s="1072"/>
      <c r="AL335" s="1071"/>
      <c r="AM335" s="342"/>
      <c r="AN335" s="344"/>
      <c r="AO335" s="325"/>
      <c r="AP335" s="342"/>
      <c r="AQ335" s="344"/>
      <c r="AR335" s="353"/>
      <c r="AS335" s="354"/>
      <c r="AT335" s="342"/>
      <c r="AU335" s="344"/>
      <c r="AV335" s="353"/>
      <c r="AW335" s="355"/>
      <c r="AX335" s="94" t="str">
        <f t="shared" si="124"/>
        <v/>
      </c>
      <c r="AY335" s="94" t="str">
        <f t="shared" ref="AY335:AY398" si="127">IF(SUM(BO335:BU335)&gt;0,"←入力エラー","")</f>
        <v/>
      </c>
      <c r="AZ335" s="433"/>
      <c r="BA335" s="414">
        <f t="shared" ref="BA335:BA398" si="128">IF($E$7="1：締結している",IF(AND($D335&lt;&gt;"",OR(E335="",F335="")),1,0),0)</f>
        <v>0</v>
      </c>
      <c r="BB335" s="414">
        <f t="shared" ref="BB335:BB398" si="129">IF($E$7="1：締結している",IF(AND($D335&lt;&gt;"",OR(G335="",H335="")),1,0),0)</f>
        <v>0</v>
      </c>
      <c r="BC335" s="414">
        <f t="shared" ref="BC335:BC398" si="130">IF($E$7="1：締結している",IF(AND($D335&lt;&gt;"",I335=""),1,0),0)</f>
        <v>0</v>
      </c>
      <c r="BD335" s="414">
        <f t="shared" ref="BD335:BD398" si="131">IF($E$7="1：締結している",IF(AND(I335=801,L335=""),1,0),0)</f>
        <v>0</v>
      </c>
      <c r="BE335" s="414">
        <f t="shared" ref="BE335:BE398" si="132">IF($E$7="1：締結している",IF(AND($D335&lt;&gt;"",COUNTA(M335:V335)=0),1,0),0)</f>
        <v>0</v>
      </c>
      <c r="BF335" s="414">
        <f t="shared" ref="BF335:BF398" si="133">IF($E$7="1：締結している",IF(AND($D335&lt;&gt;"",$M335="○",OR(W335="",X335="")),1,0),0)</f>
        <v>0</v>
      </c>
      <c r="BG335" s="414">
        <f t="shared" ref="BG335:BG398" si="134">IF($E$7="1：締結している",IF(AND($D335&lt;&gt;"",OR(Y335="",Z335="")),1,0),0)</f>
        <v>0</v>
      </c>
      <c r="BH335" s="414">
        <f t="shared" ref="BH335:BH398" si="135">IF($E$7="1：締結している",IF(AND($D335&lt;&gt;"",$P335="○",OR(AA335="",AB335="",AC335="",AD335="")),1,0),0)</f>
        <v>0</v>
      </c>
      <c r="BI335" s="414">
        <f t="shared" ref="BI335:BI398" si="136">IF($E$7="1：締結している",IF(AND($D335&lt;&gt;"",$Q335="○",OR(AE335="",AF335="",AG335="",AH335="")),1,0),0)</f>
        <v>0</v>
      </c>
      <c r="BJ335" s="414">
        <f t="shared" ref="BJ335:BJ398" si="137">IF($E$7="1：締結している",IF(AND($D335&lt;&gt;"",$R335="○",OR(AI335="",AJ335="",AK335="",AL335="")),1,0),0)</f>
        <v>0</v>
      </c>
      <c r="BK335" s="414">
        <f t="shared" ref="BK335:BK398" si="138">IF($E$7="1：締結している",IF(AND($D335&lt;&gt;"",$P335="○",OR(AM335="",AN335="",AO335="")),1,0),0)</f>
        <v>0</v>
      </c>
      <c r="BL335" s="414">
        <f t="shared" ref="BL335:BL398" si="139">IF($E$7="1：締結している",IF(AND($D335&lt;&gt;"",$Q335="○",OR(AP335="",AQ335="",AR335="",AS335="")),1,0),0)</f>
        <v>0</v>
      </c>
      <c r="BM335" s="414">
        <f t="shared" ref="BM335:BM398" si="140">IF($E$7="1：締結している",IF(AND($D335&lt;&gt;"",$R335="○",OR(AT335="",AU335="",AV335="",AW335="")),1,0),0)</f>
        <v>0</v>
      </c>
      <c r="BN335" s="414"/>
      <c r="BO335" s="414">
        <f t="shared" ref="BO335:BO398" si="141">IF($E$7="2：締結していない",IF(COUNTA(D335:AW335)&lt;&gt;2,1,0),0)</f>
        <v>0</v>
      </c>
      <c r="BP335" s="414">
        <f t="shared" ref="BP335:BP398" si="142">IF(AND(I335&lt;&gt;801,L335&lt;&gt;""),1,0)</f>
        <v>0</v>
      </c>
      <c r="BQ335" s="414">
        <f t="shared" ref="BQ335:BQ398" si="143">IF(AND(COUNTA(M335:U335)&lt;&gt;0,V335&lt;&gt;""),1,0)</f>
        <v>0</v>
      </c>
      <c r="BR335" s="414">
        <f t="shared" ref="BR335:BR398" si="144">IF(M335="",IF(COUNTA(W335:X335)&lt;&gt;0,1,0),0)</f>
        <v>0</v>
      </c>
      <c r="BS335" s="414">
        <f t="shared" ref="BS335:BS398" si="145">IF(P335="",IF(OR(COUNTA(AA335:AD335)&lt;&gt;0,COUNTA(AM335:AO335)&lt;&gt;0),1,0),0)</f>
        <v>0</v>
      </c>
      <c r="BT335" s="414">
        <f t="shared" ref="BT335:BT398" si="146">IF(Q335="",IF(OR(COUNTA(AE335:AH335)&lt;&gt;0,COUNTA(AP335:AS335)&lt;&gt;0),1,0),0)</f>
        <v>0</v>
      </c>
      <c r="BU335" s="414">
        <f t="shared" ref="BU335:BU398" si="147">IF(R335="",IF(OR(COUNTA(AI335:AL335)&lt;&gt;0,COUNTA(AT335:AW335)&lt;&gt;0),1,0),0)</f>
        <v>0</v>
      </c>
      <c r="BV335" s="721"/>
      <c r="BW335" s="72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32"/>
      <c r="CL335" s="432"/>
      <c r="CM335" s="432"/>
      <c r="CN335" s="432"/>
      <c r="CO335" s="432"/>
      <c r="CP335" s="432"/>
      <c r="CQ335" s="320"/>
      <c r="CR335" s="320"/>
    </row>
    <row r="336" spans="1:96" s="37" customFormat="1" ht="37.5" customHeight="1" x14ac:dyDescent="0.2">
      <c r="A336" s="533" t="str">
        <f>IF(B336&lt;&gt;"",設定!$C$4,"")</f>
        <v/>
      </c>
      <c r="B336" s="214" t="str">
        <f t="shared" si="125"/>
        <v/>
      </c>
      <c r="C336" s="373">
        <f t="shared" si="126"/>
        <v>324</v>
      </c>
      <c r="D336" s="342"/>
      <c r="E336" s="342"/>
      <c r="F336" s="343"/>
      <c r="G336" s="344"/>
      <c r="H336" s="345"/>
      <c r="I336" s="346"/>
      <c r="J336" s="347" t="str">
        <f>IFERROR(IF(I336="","",VLOOKUP(I336,国・地域!A:C,2,FALSE)),"正しい番号を入力してください")</f>
        <v/>
      </c>
      <c r="K336" s="348" t="str">
        <f>IFERROR(IF(I336="","",VLOOKUP(I336,国・地域!A:C,3,FALSE)),"正しい番号を入力してください")</f>
        <v/>
      </c>
      <c r="L336" s="325"/>
      <c r="M336" s="349"/>
      <c r="N336" s="350"/>
      <c r="O336" s="350"/>
      <c r="P336" s="350"/>
      <c r="Q336" s="350"/>
      <c r="R336" s="350"/>
      <c r="S336" s="350"/>
      <c r="T336" s="350"/>
      <c r="U336" s="351"/>
      <c r="V336" s="352"/>
      <c r="W336" s="1061"/>
      <c r="X336" s="1062"/>
      <c r="Y336" s="1070"/>
      <c r="Z336" s="1071"/>
      <c r="AA336" s="1072"/>
      <c r="AB336" s="1073"/>
      <c r="AC336" s="1072"/>
      <c r="AD336" s="1071"/>
      <c r="AE336" s="1074"/>
      <c r="AF336" s="1073"/>
      <c r="AG336" s="1072"/>
      <c r="AH336" s="1071"/>
      <c r="AI336" s="1074"/>
      <c r="AJ336" s="1073"/>
      <c r="AK336" s="1072"/>
      <c r="AL336" s="1071"/>
      <c r="AM336" s="342"/>
      <c r="AN336" s="344"/>
      <c r="AO336" s="325"/>
      <c r="AP336" s="342"/>
      <c r="AQ336" s="344"/>
      <c r="AR336" s="353"/>
      <c r="AS336" s="354"/>
      <c r="AT336" s="342"/>
      <c r="AU336" s="344"/>
      <c r="AV336" s="353"/>
      <c r="AW336" s="355"/>
      <c r="AX336" s="94" t="str">
        <f t="shared" si="124"/>
        <v/>
      </c>
      <c r="AY336" s="94" t="str">
        <f t="shared" si="127"/>
        <v/>
      </c>
      <c r="AZ336" s="433"/>
      <c r="BA336" s="414">
        <f t="shared" si="128"/>
        <v>0</v>
      </c>
      <c r="BB336" s="414">
        <f t="shared" si="129"/>
        <v>0</v>
      </c>
      <c r="BC336" s="414">
        <f t="shared" si="130"/>
        <v>0</v>
      </c>
      <c r="BD336" s="414">
        <f t="shared" si="131"/>
        <v>0</v>
      </c>
      <c r="BE336" s="414">
        <f t="shared" si="132"/>
        <v>0</v>
      </c>
      <c r="BF336" s="414">
        <f t="shared" si="133"/>
        <v>0</v>
      </c>
      <c r="BG336" s="414">
        <f t="shared" si="134"/>
        <v>0</v>
      </c>
      <c r="BH336" s="414">
        <f t="shared" si="135"/>
        <v>0</v>
      </c>
      <c r="BI336" s="414">
        <f t="shared" si="136"/>
        <v>0</v>
      </c>
      <c r="BJ336" s="414">
        <f t="shared" si="137"/>
        <v>0</v>
      </c>
      <c r="BK336" s="414">
        <f t="shared" si="138"/>
        <v>0</v>
      </c>
      <c r="BL336" s="414">
        <f t="shared" si="139"/>
        <v>0</v>
      </c>
      <c r="BM336" s="414">
        <f t="shared" si="140"/>
        <v>0</v>
      </c>
      <c r="BN336" s="414"/>
      <c r="BO336" s="414">
        <f t="shared" si="141"/>
        <v>0</v>
      </c>
      <c r="BP336" s="414">
        <f t="shared" si="142"/>
        <v>0</v>
      </c>
      <c r="BQ336" s="414">
        <f t="shared" si="143"/>
        <v>0</v>
      </c>
      <c r="BR336" s="414">
        <f t="shared" si="144"/>
        <v>0</v>
      </c>
      <c r="BS336" s="414">
        <f t="shared" si="145"/>
        <v>0</v>
      </c>
      <c r="BT336" s="414">
        <f t="shared" si="146"/>
        <v>0</v>
      </c>
      <c r="BU336" s="414">
        <f t="shared" si="147"/>
        <v>0</v>
      </c>
      <c r="BV336" s="721"/>
      <c r="BW336" s="72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32"/>
      <c r="CL336" s="432"/>
      <c r="CM336" s="432"/>
      <c r="CN336" s="432"/>
      <c r="CO336" s="432"/>
      <c r="CP336" s="432"/>
      <c r="CQ336" s="320"/>
      <c r="CR336" s="320"/>
    </row>
    <row r="337" spans="1:96" s="37" customFormat="1" ht="37.5" customHeight="1" x14ac:dyDescent="0.2">
      <c r="A337" s="533" t="str">
        <f>IF(B337&lt;&gt;"",設定!$C$4,"")</f>
        <v/>
      </c>
      <c r="B337" s="214" t="str">
        <f t="shared" si="125"/>
        <v/>
      </c>
      <c r="C337" s="373">
        <f t="shared" si="126"/>
        <v>325</v>
      </c>
      <c r="D337" s="342"/>
      <c r="E337" s="342"/>
      <c r="F337" s="343"/>
      <c r="G337" s="344"/>
      <c r="H337" s="345"/>
      <c r="I337" s="346"/>
      <c r="J337" s="347" t="str">
        <f>IFERROR(IF(I337="","",VLOOKUP(I337,国・地域!A:C,2,FALSE)),"正しい番号を入力してください")</f>
        <v/>
      </c>
      <c r="K337" s="348" t="str">
        <f>IFERROR(IF(I337="","",VLOOKUP(I337,国・地域!A:C,3,FALSE)),"正しい番号を入力してください")</f>
        <v/>
      </c>
      <c r="L337" s="325"/>
      <c r="M337" s="349"/>
      <c r="N337" s="350"/>
      <c r="O337" s="350"/>
      <c r="P337" s="350"/>
      <c r="Q337" s="350"/>
      <c r="R337" s="350"/>
      <c r="S337" s="350"/>
      <c r="T337" s="350"/>
      <c r="U337" s="351"/>
      <c r="V337" s="352"/>
      <c r="W337" s="1061"/>
      <c r="X337" s="1062"/>
      <c r="Y337" s="1070"/>
      <c r="Z337" s="1071"/>
      <c r="AA337" s="1072"/>
      <c r="AB337" s="1073"/>
      <c r="AC337" s="1072"/>
      <c r="AD337" s="1071"/>
      <c r="AE337" s="1074"/>
      <c r="AF337" s="1073"/>
      <c r="AG337" s="1072"/>
      <c r="AH337" s="1071"/>
      <c r="AI337" s="1074"/>
      <c r="AJ337" s="1073"/>
      <c r="AK337" s="1072"/>
      <c r="AL337" s="1071"/>
      <c r="AM337" s="342"/>
      <c r="AN337" s="344"/>
      <c r="AO337" s="325"/>
      <c r="AP337" s="342"/>
      <c r="AQ337" s="344"/>
      <c r="AR337" s="353"/>
      <c r="AS337" s="354"/>
      <c r="AT337" s="342"/>
      <c r="AU337" s="344"/>
      <c r="AV337" s="353"/>
      <c r="AW337" s="355"/>
      <c r="AX337" s="94" t="str">
        <f t="shared" si="124"/>
        <v/>
      </c>
      <c r="AY337" s="94" t="str">
        <f t="shared" si="127"/>
        <v/>
      </c>
      <c r="AZ337" s="433"/>
      <c r="BA337" s="414">
        <f t="shared" si="128"/>
        <v>0</v>
      </c>
      <c r="BB337" s="414">
        <f t="shared" si="129"/>
        <v>0</v>
      </c>
      <c r="BC337" s="414">
        <f t="shared" si="130"/>
        <v>0</v>
      </c>
      <c r="BD337" s="414">
        <f t="shared" si="131"/>
        <v>0</v>
      </c>
      <c r="BE337" s="414">
        <f t="shared" si="132"/>
        <v>0</v>
      </c>
      <c r="BF337" s="414">
        <f t="shared" si="133"/>
        <v>0</v>
      </c>
      <c r="BG337" s="414">
        <f t="shared" si="134"/>
        <v>0</v>
      </c>
      <c r="BH337" s="414">
        <f t="shared" si="135"/>
        <v>0</v>
      </c>
      <c r="BI337" s="414">
        <f t="shared" si="136"/>
        <v>0</v>
      </c>
      <c r="BJ337" s="414">
        <f t="shared" si="137"/>
        <v>0</v>
      </c>
      <c r="BK337" s="414">
        <f t="shared" si="138"/>
        <v>0</v>
      </c>
      <c r="BL337" s="414">
        <f t="shared" si="139"/>
        <v>0</v>
      </c>
      <c r="BM337" s="414">
        <f t="shared" si="140"/>
        <v>0</v>
      </c>
      <c r="BN337" s="414"/>
      <c r="BO337" s="414">
        <f t="shared" si="141"/>
        <v>0</v>
      </c>
      <c r="BP337" s="414">
        <f t="shared" si="142"/>
        <v>0</v>
      </c>
      <c r="BQ337" s="414">
        <f t="shared" si="143"/>
        <v>0</v>
      </c>
      <c r="BR337" s="414">
        <f t="shared" si="144"/>
        <v>0</v>
      </c>
      <c r="BS337" s="414">
        <f t="shared" si="145"/>
        <v>0</v>
      </c>
      <c r="BT337" s="414">
        <f t="shared" si="146"/>
        <v>0</v>
      </c>
      <c r="BU337" s="414">
        <f t="shared" si="147"/>
        <v>0</v>
      </c>
      <c r="BV337" s="721"/>
      <c r="BW337" s="72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32"/>
      <c r="CL337" s="432"/>
      <c r="CM337" s="432"/>
      <c r="CN337" s="432"/>
      <c r="CO337" s="432"/>
      <c r="CP337" s="432"/>
      <c r="CQ337" s="320"/>
      <c r="CR337" s="320"/>
    </row>
    <row r="338" spans="1:96" s="37" customFormat="1" ht="37.5" customHeight="1" x14ac:dyDescent="0.2">
      <c r="A338" s="574" t="str">
        <f>IF(B338&lt;&gt;"",設定!$C$4,"")</f>
        <v/>
      </c>
      <c r="B338" s="215" t="str">
        <f t="shared" si="125"/>
        <v/>
      </c>
      <c r="C338" s="374">
        <f t="shared" si="126"/>
        <v>326</v>
      </c>
      <c r="D338" s="356"/>
      <c r="E338" s="356"/>
      <c r="F338" s="357"/>
      <c r="G338" s="358"/>
      <c r="H338" s="359"/>
      <c r="I338" s="360"/>
      <c r="J338" s="361" t="str">
        <f>IFERROR(IF(I338="","",VLOOKUP(I338,国・地域!A:C,2,FALSE)),"正しい番号を入力してください")</f>
        <v/>
      </c>
      <c r="K338" s="362" t="str">
        <f>IFERROR(IF(I338="","",VLOOKUP(I338,国・地域!A:C,3,FALSE)),"正しい番号を入力してください")</f>
        <v/>
      </c>
      <c r="L338" s="326"/>
      <c r="M338" s="363"/>
      <c r="N338" s="364"/>
      <c r="O338" s="364"/>
      <c r="P338" s="364"/>
      <c r="Q338" s="364"/>
      <c r="R338" s="364"/>
      <c r="S338" s="364"/>
      <c r="T338" s="364"/>
      <c r="U338" s="365"/>
      <c r="V338" s="366"/>
      <c r="W338" s="1063"/>
      <c r="X338" s="1064"/>
      <c r="Y338" s="1075"/>
      <c r="Z338" s="1076"/>
      <c r="AA338" s="1077"/>
      <c r="AB338" s="1078"/>
      <c r="AC338" s="1077"/>
      <c r="AD338" s="1076"/>
      <c r="AE338" s="1079"/>
      <c r="AF338" s="1078"/>
      <c r="AG338" s="1077"/>
      <c r="AH338" s="1076"/>
      <c r="AI338" s="1079"/>
      <c r="AJ338" s="1078"/>
      <c r="AK338" s="1077"/>
      <c r="AL338" s="1076"/>
      <c r="AM338" s="356"/>
      <c r="AN338" s="358"/>
      <c r="AO338" s="326"/>
      <c r="AP338" s="356"/>
      <c r="AQ338" s="358"/>
      <c r="AR338" s="367"/>
      <c r="AS338" s="368"/>
      <c r="AT338" s="356"/>
      <c r="AU338" s="358"/>
      <c r="AV338" s="367"/>
      <c r="AW338" s="369"/>
      <c r="AX338" s="94" t="str">
        <f t="shared" si="124"/>
        <v/>
      </c>
      <c r="AY338" s="94" t="str">
        <f t="shared" si="127"/>
        <v/>
      </c>
      <c r="AZ338" s="433"/>
      <c r="BA338" s="414">
        <f t="shared" si="128"/>
        <v>0</v>
      </c>
      <c r="BB338" s="414">
        <f t="shared" si="129"/>
        <v>0</v>
      </c>
      <c r="BC338" s="414">
        <f t="shared" si="130"/>
        <v>0</v>
      </c>
      <c r="BD338" s="414">
        <f t="shared" si="131"/>
        <v>0</v>
      </c>
      <c r="BE338" s="414">
        <f t="shared" si="132"/>
        <v>0</v>
      </c>
      <c r="BF338" s="414">
        <f t="shared" si="133"/>
        <v>0</v>
      </c>
      <c r="BG338" s="414">
        <f t="shared" si="134"/>
        <v>0</v>
      </c>
      <c r="BH338" s="414">
        <f t="shared" si="135"/>
        <v>0</v>
      </c>
      <c r="BI338" s="414">
        <f t="shared" si="136"/>
        <v>0</v>
      </c>
      <c r="BJ338" s="414">
        <f t="shared" si="137"/>
        <v>0</v>
      </c>
      <c r="BK338" s="414">
        <f t="shared" si="138"/>
        <v>0</v>
      </c>
      <c r="BL338" s="414">
        <f t="shared" si="139"/>
        <v>0</v>
      </c>
      <c r="BM338" s="414">
        <f t="shared" si="140"/>
        <v>0</v>
      </c>
      <c r="BN338" s="414"/>
      <c r="BO338" s="414">
        <f t="shared" si="141"/>
        <v>0</v>
      </c>
      <c r="BP338" s="414">
        <f t="shared" si="142"/>
        <v>0</v>
      </c>
      <c r="BQ338" s="414">
        <f t="shared" si="143"/>
        <v>0</v>
      </c>
      <c r="BR338" s="414">
        <f t="shared" si="144"/>
        <v>0</v>
      </c>
      <c r="BS338" s="414">
        <f t="shared" si="145"/>
        <v>0</v>
      </c>
      <c r="BT338" s="414">
        <f t="shared" si="146"/>
        <v>0</v>
      </c>
      <c r="BU338" s="414">
        <f t="shared" si="147"/>
        <v>0</v>
      </c>
      <c r="BV338" s="721"/>
      <c r="BW338" s="72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32"/>
      <c r="CL338" s="432"/>
      <c r="CM338" s="432"/>
      <c r="CN338" s="432"/>
      <c r="CO338" s="432"/>
      <c r="CP338" s="432"/>
      <c r="CQ338" s="320"/>
      <c r="CR338" s="320"/>
    </row>
    <row r="339" spans="1:96" s="37" customFormat="1" ht="37.5" customHeight="1" x14ac:dyDescent="0.2">
      <c r="A339" s="575" t="str">
        <f>IF(B339&lt;&gt;"",設定!$C$4,"")</f>
        <v/>
      </c>
      <c r="B339" s="567" t="str">
        <f t="shared" si="125"/>
        <v/>
      </c>
      <c r="C339" s="322">
        <f t="shared" si="126"/>
        <v>327</v>
      </c>
      <c r="D339" s="328"/>
      <c r="E339" s="328"/>
      <c r="F339" s="329"/>
      <c r="G339" s="330"/>
      <c r="H339" s="331"/>
      <c r="I339" s="332"/>
      <c r="J339" s="333" t="str">
        <f>IFERROR(IF(I339="","",VLOOKUP(I339,国・地域!A:C,2,FALSE)),"正しい番号を入力してください")</f>
        <v/>
      </c>
      <c r="K339" s="334" t="str">
        <f>IFERROR(IF(I339="","",VLOOKUP(I339,国・地域!A:C,3,FALSE)),"正しい番号を入力してください")</f>
        <v/>
      </c>
      <c r="L339" s="327"/>
      <c r="M339" s="335"/>
      <c r="N339" s="336"/>
      <c r="O339" s="336"/>
      <c r="P339" s="336"/>
      <c r="Q339" s="336"/>
      <c r="R339" s="336"/>
      <c r="S339" s="336"/>
      <c r="T339" s="336"/>
      <c r="U339" s="337"/>
      <c r="V339" s="338"/>
      <c r="W339" s="1059"/>
      <c r="X339" s="1060"/>
      <c r="Y339" s="1065"/>
      <c r="Z339" s="1066"/>
      <c r="AA339" s="1067"/>
      <c r="AB339" s="1068"/>
      <c r="AC339" s="1067"/>
      <c r="AD339" s="1066"/>
      <c r="AE339" s="1069"/>
      <c r="AF339" s="1068"/>
      <c r="AG339" s="1067"/>
      <c r="AH339" s="1066"/>
      <c r="AI339" s="1069"/>
      <c r="AJ339" s="1068"/>
      <c r="AK339" s="1067"/>
      <c r="AL339" s="1066"/>
      <c r="AM339" s="328"/>
      <c r="AN339" s="330"/>
      <c r="AO339" s="327"/>
      <c r="AP339" s="328"/>
      <c r="AQ339" s="330"/>
      <c r="AR339" s="339"/>
      <c r="AS339" s="340"/>
      <c r="AT339" s="328"/>
      <c r="AU339" s="330"/>
      <c r="AV339" s="339"/>
      <c r="AW339" s="341"/>
      <c r="AX339" s="94" t="str">
        <f t="shared" si="124"/>
        <v/>
      </c>
      <c r="AY339" s="94" t="str">
        <f t="shared" si="127"/>
        <v/>
      </c>
      <c r="AZ339" s="433"/>
      <c r="BA339" s="414">
        <f t="shared" si="128"/>
        <v>0</v>
      </c>
      <c r="BB339" s="414">
        <f t="shared" si="129"/>
        <v>0</v>
      </c>
      <c r="BC339" s="414">
        <f t="shared" si="130"/>
        <v>0</v>
      </c>
      <c r="BD339" s="414">
        <f t="shared" si="131"/>
        <v>0</v>
      </c>
      <c r="BE339" s="414">
        <f t="shared" si="132"/>
        <v>0</v>
      </c>
      <c r="BF339" s="414">
        <f t="shared" si="133"/>
        <v>0</v>
      </c>
      <c r="BG339" s="414">
        <f t="shared" si="134"/>
        <v>0</v>
      </c>
      <c r="BH339" s="414">
        <f t="shared" si="135"/>
        <v>0</v>
      </c>
      <c r="BI339" s="414">
        <f t="shared" si="136"/>
        <v>0</v>
      </c>
      <c r="BJ339" s="414">
        <f t="shared" si="137"/>
        <v>0</v>
      </c>
      <c r="BK339" s="414">
        <f t="shared" si="138"/>
        <v>0</v>
      </c>
      <c r="BL339" s="414">
        <f t="shared" si="139"/>
        <v>0</v>
      </c>
      <c r="BM339" s="414">
        <f t="shared" si="140"/>
        <v>0</v>
      </c>
      <c r="BN339" s="414"/>
      <c r="BO339" s="414">
        <f t="shared" si="141"/>
        <v>0</v>
      </c>
      <c r="BP339" s="414">
        <f t="shared" si="142"/>
        <v>0</v>
      </c>
      <c r="BQ339" s="414">
        <f t="shared" si="143"/>
        <v>0</v>
      </c>
      <c r="BR339" s="414">
        <f t="shared" si="144"/>
        <v>0</v>
      </c>
      <c r="BS339" s="414">
        <f t="shared" si="145"/>
        <v>0</v>
      </c>
      <c r="BT339" s="414">
        <f t="shared" si="146"/>
        <v>0</v>
      </c>
      <c r="BU339" s="414">
        <f t="shared" si="147"/>
        <v>0</v>
      </c>
      <c r="BV339" s="721"/>
      <c r="BW339" s="72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32"/>
      <c r="CL339" s="432"/>
      <c r="CM339" s="432"/>
      <c r="CN339" s="432"/>
      <c r="CO339" s="432"/>
      <c r="CP339" s="432"/>
      <c r="CQ339" s="320"/>
      <c r="CR339" s="320"/>
    </row>
    <row r="340" spans="1:96" s="37" customFormat="1" ht="37.5" customHeight="1" x14ac:dyDescent="0.2">
      <c r="A340" s="533" t="str">
        <f>IF(B340&lt;&gt;"",設定!$C$4,"")</f>
        <v/>
      </c>
      <c r="B340" s="214" t="str">
        <f t="shared" si="125"/>
        <v/>
      </c>
      <c r="C340" s="373">
        <f t="shared" si="126"/>
        <v>328</v>
      </c>
      <c r="D340" s="342"/>
      <c r="E340" s="342"/>
      <c r="F340" s="343"/>
      <c r="G340" s="344"/>
      <c r="H340" s="345"/>
      <c r="I340" s="346"/>
      <c r="J340" s="347" t="str">
        <f>IFERROR(IF(I340="","",VLOOKUP(I340,国・地域!A:C,2,FALSE)),"正しい番号を入力してください")</f>
        <v/>
      </c>
      <c r="K340" s="348" t="str">
        <f>IFERROR(IF(I340="","",VLOOKUP(I340,国・地域!A:C,3,FALSE)),"正しい番号を入力してください")</f>
        <v/>
      </c>
      <c r="L340" s="325"/>
      <c r="M340" s="349"/>
      <c r="N340" s="350"/>
      <c r="O340" s="350"/>
      <c r="P340" s="350"/>
      <c r="Q340" s="350"/>
      <c r="R340" s="350"/>
      <c r="S340" s="350"/>
      <c r="T340" s="350"/>
      <c r="U340" s="351"/>
      <c r="V340" s="352"/>
      <c r="W340" s="1061"/>
      <c r="X340" s="1062"/>
      <c r="Y340" s="1070"/>
      <c r="Z340" s="1071"/>
      <c r="AA340" s="1072"/>
      <c r="AB340" s="1073"/>
      <c r="AC340" s="1072"/>
      <c r="AD340" s="1071"/>
      <c r="AE340" s="1074"/>
      <c r="AF340" s="1073"/>
      <c r="AG340" s="1072"/>
      <c r="AH340" s="1071"/>
      <c r="AI340" s="1074"/>
      <c r="AJ340" s="1073"/>
      <c r="AK340" s="1072"/>
      <c r="AL340" s="1071"/>
      <c r="AM340" s="342"/>
      <c r="AN340" s="344"/>
      <c r="AO340" s="325"/>
      <c r="AP340" s="342"/>
      <c r="AQ340" s="344"/>
      <c r="AR340" s="353"/>
      <c r="AS340" s="354"/>
      <c r="AT340" s="342"/>
      <c r="AU340" s="344"/>
      <c r="AV340" s="353"/>
      <c r="AW340" s="355"/>
      <c r="AX340" s="94" t="str">
        <f t="shared" si="124"/>
        <v/>
      </c>
      <c r="AY340" s="94" t="str">
        <f t="shared" si="127"/>
        <v/>
      </c>
      <c r="AZ340" s="433"/>
      <c r="BA340" s="414">
        <f t="shared" si="128"/>
        <v>0</v>
      </c>
      <c r="BB340" s="414">
        <f t="shared" si="129"/>
        <v>0</v>
      </c>
      <c r="BC340" s="414">
        <f t="shared" si="130"/>
        <v>0</v>
      </c>
      <c r="BD340" s="414">
        <f t="shared" si="131"/>
        <v>0</v>
      </c>
      <c r="BE340" s="414">
        <f t="shared" si="132"/>
        <v>0</v>
      </c>
      <c r="BF340" s="414">
        <f t="shared" si="133"/>
        <v>0</v>
      </c>
      <c r="BG340" s="414">
        <f t="shared" si="134"/>
        <v>0</v>
      </c>
      <c r="BH340" s="414">
        <f t="shared" si="135"/>
        <v>0</v>
      </c>
      <c r="BI340" s="414">
        <f t="shared" si="136"/>
        <v>0</v>
      </c>
      <c r="BJ340" s="414">
        <f t="shared" si="137"/>
        <v>0</v>
      </c>
      <c r="BK340" s="414">
        <f t="shared" si="138"/>
        <v>0</v>
      </c>
      <c r="BL340" s="414">
        <f t="shared" si="139"/>
        <v>0</v>
      </c>
      <c r="BM340" s="414">
        <f t="shared" si="140"/>
        <v>0</v>
      </c>
      <c r="BN340" s="414"/>
      <c r="BO340" s="414">
        <f t="shared" si="141"/>
        <v>0</v>
      </c>
      <c r="BP340" s="414">
        <f t="shared" si="142"/>
        <v>0</v>
      </c>
      <c r="BQ340" s="414">
        <f t="shared" si="143"/>
        <v>0</v>
      </c>
      <c r="BR340" s="414">
        <f t="shared" si="144"/>
        <v>0</v>
      </c>
      <c r="BS340" s="414">
        <f t="shared" si="145"/>
        <v>0</v>
      </c>
      <c r="BT340" s="414">
        <f t="shared" si="146"/>
        <v>0</v>
      </c>
      <c r="BU340" s="414">
        <f t="shared" si="147"/>
        <v>0</v>
      </c>
      <c r="BV340" s="721"/>
      <c r="BW340" s="72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32"/>
      <c r="CL340" s="432"/>
      <c r="CM340" s="432"/>
      <c r="CN340" s="432"/>
      <c r="CO340" s="432"/>
      <c r="CP340" s="432"/>
      <c r="CQ340" s="320"/>
      <c r="CR340" s="320"/>
    </row>
    <row r="341" spans="1:96" s="37" customFormat="1" ht="37.5" customHeight="1" x14ac:dyDescent="0.2">
      <c r="A341" s="533" t="str">
        <f>IF(B341&lt;&gt;"",設定!$C$4,"")</f>
        <v/>
      </c>
      <c r="B341" s="214" t="str">
        <f t="shared" si="125"/>
        <v/>
      </c>
      <c r="C341" s="373">
        <f t="shared" si="126"/>
        <v>329</v>
      </c>
      <c r="D341" s="342"/>
      <c r="E341" s="342"/>
      <c r="F341" s="343"/>
      <c r="G341" s="344"/>
      <c r="H341" s="345"/>
      <c r="I341" s="346"/>
      <c r="J341" s="347" t="str">
        <f>IFERROR(IF(I341="","",VLOOKUP(I341,国・地域!A:C,2,FALSE)),"正しい番号を入力してください")</f>
        <v/>
      </c>
      <c r="K341" s="348" t="str">
        <f>IFERROR(IF(I341="","",VLOOKUP(I341,国・地域!A:C,3,FALSE)),"正しい番号を入力してください")</f>
        <v/>
      </c>
      <c r="L341" s="325"/>
      <c r="M341" s="349"/>
      <c r="N341" s="350"/>
      <c r="O341" s="350"/>
      <c r="P341" s="350"/>
      <c r="Q341" s="350"/>
      <c r="R341" s="350"/>
      <c r="S341" s="350"/>
      <c r="T341" s="350"/>
      <c r="U341" s="351"/>
      <c r="V341" s="352"/>
      <c r="W341" s="1061"/>
      <c r="X341" s="1062"/>
      <c r="Y341" s="1070"/>
      <c r="Z341" s="1071"/>
      <c r="AA341" s="1072"/>
      <c r="AB341" s="1073"/>
      <c r="AC341" s="1072"/>
      <c r="AD341" s="1071"/>
      <c r="AE341" s="1074"/>
      <c r="AF341" s="1073"/>
      <c r="AG341" s="1072"/>
      <c r="AH341" s="1071"/>
      <c r="AI341" s="1074"/>
      <c r="AJ341" s="1073"/>
      <c r="AK341" s="1072"/>
      <c r="AL341" s="1071"/>
      <c r="AM341" s="342"/>
      <c r="AN341" s="344"/>
      <c r="AO341" s="325"/>
      <c r="AP341" s="342"/>
      <c r="AQ341" s="344"/>
      <c r="AR341" s="353"/>
      <c r="AS341" s="354"/>
      <c r="AT341" s="342"/>
      <c r="AU341" s="344"/>
      <c r="AV341" s="353"/>
      <c r="AW341" s="355"/>
      <c r="AX341" s="94" t="str">
        <f t="shared" si="124"/>
        <v/>
      </c>
      <c r="AY341" s="94" t="str">
        <f t="shared" si="127"/>
        <v/>
      </c>
      <c r="AZ341" s="433"/>
      <c r="BA341" s="414">
        <f t="shared" si="128"/>
        <v>0</v>
      </c>
      <c r="BB341" s="414">
        <f t="shared" si="129"/>
        <v>0</v>
      </c>
      <c r="BC341" s="414">
        <f t="shared" si="130"/>
        <v>0</v>
      </c>
      <c r="BD341" s="414">
        <f t="shared" si="131"/>
        <v>0</v>
      </c>
      <c r="BE341" s="414">
        <f t="shared" si="132"/>
        <v>0</v>
      </c>
      <c r="BF341" s="414">
        <f t="shared" si="133"/>
        <v>0</v>
      </c>
      <c r="BG341" s="414">
        <f t="shared" si="134"/>
        <v>0</v>
      </c>
      <c r="BH341" s="414">
        <f t="shared" si="135"/>
        <v>0</v>
      </c>
      <c r="BI341" s="414">
        <f t="shared" si="136"/>
        <v>0</v>
      </c>
      <c r="BJ341" s="414">
        <f t="shared" si="137"/>
        <v>0</v>
      </c>
      <c r="BK341" s="414">
        <f t="shared" si="138"/>
        <v>0</v>
      </c>
      <c r="BL341" s="414">
        <f t="shared" si="139"/>
        <v>0</v>
      </c>
      <c r="BM341" s="414">
        <f t="shared" si="140"/>
        <v>0</v>
      </c>
      <c r="BN341" s="414"/>
      <c r="BO341" s="414">
        <f t="shared" si="141"/>
        <v>0</v>
      </c>
      <c r="BP341" s="414">
        <f t="shared" si="142"/>
        <v>0</v>
      </c>
      <c r="BQ341" s="414">
        <f t="shared" si="143"/>
        <v>0</v>
      </c>
      <c r="BR341" s="414">
        <f t="shared" si="144"/>
        <v>0</v>
      </c>
      <c r="BS341" s="414">
        <f t="shared" si="145"/>
        <v>0</v>
      </c>
      <c r="BT341" s="414">
        <f t="shared" si="146"/>
        <v>0</v>
      </c>
      <c r="BU341" s="414">
        <f t="shared" si="147"/>
        <v>0</v>
      </c>
      <c r="BV341" s="721"/>
      <c r="BW341" s="72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32"/>
      <c r="CL341" s="432"/>
      <c r="CM341" s="432"/>
      <c r="CN341" s="432"/>
      <c r="CO341" s="432"/>
      <c r="CP341" s="432"/>
      <c r="CQ341" s="320"/>
      <c r="CR341" s="320"/>
    </row>
    <row r="342" spans="1:96" s="37" customFormat="1" ht="37.5" customHeight="1" x14ac:dyDescent="0.2">
      <c r="A342" s="533" t="str">
        <f>IF(B342&lt;&gt;"",設定!$C$4,"")</f>
        <v/>
      </c>
      <c r="B342" s="214" t="str">
        <f t="shared" si="125"/>
        <v/>
      </c>
      <c r="C342" s="373">
        <f t="shared" si="126"/>
        <v>330</v>
      </c>
      <c r="D342" s="342"/>
      <c r="E342" s="342"/>
      <c r="F342" s="343"/>
      <c r="G342" s="344"/>
      <c r="H342" s="345"/>
      <c r="I342" s="346"/>
      <c r="J342" s="347" t="str">
        <f>IFERROR(IF(I342="","",VLOOKUP(I342,国・地域!A:C,2,FALSE)),"正しい番号を入力してください")</f>
        <v/>
      </c>
      <c r="K342" s="348" t="str">
        <f>IFERROR(IF(I342="","",VLOOKUP(I342,国・地域!A:C,3,FALSE)),"正しい番号を入力してください")</f>
        <v/>
      </c>
      <c r="L342" s="325"/>
      <c r="M342" s="349"/>
      <c r="N342" s="350"/>
      <c r="O342" s="350"/>
      <c r="P342" s="350"/>
      <c r="Q342" s="350"/>
      <c r="R342" s="350"/>
      <c r="S342" s="350"/>
      <c r="T342" s="350"/>
      <c r="U342" s="351"/>
      <c r="V342" s="352"/>
      <c r="W342" s="1061"/>
      <c r="X342" s="1062"/>
      <c r="Y342" s="1070"/>
      <c r="Z342" s="1071"/>
      <c r="AA342" s="1072"/>
      <c r="AB342" s="1073"/>
      <c r="AC342" s="1072"/>
      <c r="AD342" s="1071"/>
      <c r="AE342" s="1074"/>
      <c r="AF342" s="1073"/>
      <c r="AG342" s="1072"/>
      <c r="AH342" s="1071"/>
      <c r="AI342" s="1074"/>
      <c r="AJ342" s="1073"/>
      <c r="AK342" s="1072"/>
      <c r="AL342" s="1071"/>
      <c r="AM342" s="342"/>
      <c r="AN342" s="344"/>
      <c r="AO342" s="325"/>
      <c r="AP342" s="342"/>
      <c r="AQ342" s="344"/>
      <c r="AR342" s="353"/>
      <c r="AS342" s="354"/>
      <c r="AT342" s="342"/>
      <c r="AU342" s="344"/>
      <c r="AV342" s="353"/>
      <c r="AW342" s="355"/>
      <c r="AX342" s="94" t="str">
        <f t="shared" si="124"/>
        <v/>
      </c>
      <c r="AY342" s="94" t="str">
        <f t="shared" si="127"/>
        <v/>
      </c>
      <c r="AZ342" s="433"/>
      <c r="BA342" s="414">
        <f t="shared" si="128"/>
        <v>0</v>
      </c>
      <c r="BB342" s="414">
        <f t="shared" si="129"/>
        <v>0</v>
      </c>
      <c r="BC342" s="414">
        <f t="shared" si="130"/>
        <v>0</v>
      </c>
      <c r="BD342" s="414">
        <f t="shared" si="131"/>
        <v>0</v>
      </c>
      <c r="BE342" s="414">
        <f t="shared" si="132"/>
        <v>0</v>
      </c>
      <c r="BF342" s="414">
        <f t="shared" si="133"/>
        <v>0</v>
      </c>
      <c r="BG342" s="414">
        <f t="shared" si="134"/>
        <v>0</v>
      </c>
      <c r="BH342" s="414">
        <f t="shared" si="135"/>
        <v>0</v>
      </c>
      <c r="BI342" s="414">
        <f t="shared" si="136"/>
        <v>0</v>
      </c>
      <c r="BJ342" s="414">
        <f t="shared" si="137"/>
        <v>0</v>
      </c>
      <c r="BK342" s="414">
        <f t="shared" si="138"/>
        <v>0</v>
      </c>
      <c r="BL342" s="414">
        <f t="shared" si="139"/>
        <v>0</v>
      </c>
      <c r="BM342" s="414">
        <f t="shared" si="140"/>
        <v>0</v>
      </c>
      <c r="BN342" s="414"/>
      <c r="BO342" s="414">
        <f t="shared" si="141"/>
        <v>0</v>
      </c>
      <c r="BP342" s="414">
        <f t="shared" si="142"/>
        <v>0</v>
      </c>
      <c r="BQ342" s="414">
        <f t="shared" si="143"/>
        <v>0</v>
      </c>
      <c r="BR342" s="414">
        <f t="shared" si="144"/>
        <v>0</v>
      </c>
      <c r="BS342" s="414">
        <f t="shared" si="145"/>
        <v>0</v>
      </c>
      <c r="BT342" s="414">
        <f t="shared" si="146"/>
        <v>0</v>
      </c>
      <c r="BU342" s="414">
        <f t="shared" si="147"/>
        <v>0</v>
      </c>
      <c r="BV342" s="721"/>
      <c r="BW342" s="72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32"/>
      <c r="CL342" s="432"/>
      <c r="CM342" s="432"/>
      <c r="CN342" s="432"/>
      <c r="CO342" s="432"/>
      <c r="CP342" s="432"/>
      <c r="CQ342" s="320"/>
      <c r="CR342" s="320"/>
    </row>
    <row r="343" spans="1:96" s="37" customFormat="1" ht="37.5" customHeight="1" x14ac:dyDescent="0.2">
      <c r="A343" s="574" t="str">
        <f>IF(B343&lt;&gt;"",設定!$C$4,"")</f>
        <v/>
      </c>
      <c r="B343" s="215" t="str">
        <f t="shared" si="125"/>
        <v/>
      </c>
      <c r="C343" s="374">
        <f t="shared" si="126"/>
        <v>331</v>
      </c>
      <c r="D343" s="356"/>
      <c r="E343" s="356"/>
      <c r="F343" s="357"/>
      <c r="G343" s="358"/>
      <c r="H343" s="359"/>
      <c r="I343" s="360"/>
      <c r="J343" s="361" t="str">
        <f>IFERROR(IF(I343="","",VLOOKUP(I343,国・地域!A:C,2,FALSE)),"正しい番号を入力してください")</f>
        <v/>
      </c>
      <c r="K343" s="362" t="str">
        <f>IFERROR(IF(I343="","",VLOOKUP(I343,国・地域!A:C,3,FALSE)),"正しい番号を入力してください")</f>
        <v/>
      </c>
      <c r="L343" s="326"/>
      <c r="M343" s="363"/>
      <c r="N343" s="364"/>
      <c r="O343" s="364"/>
      <c r="P343" s="364"/>
      <c r="Q343" s="364"/>
      <c r="R343" s="364"/>
      <c r="S343" s="364"/>
      <c r="T343" s="364"/>
      <c r="U343" s="365"/>
      <c r="V343" s="366"/>
      <c r="W343" s="1063"/>
      <c r="X343" s="1064"/>
      <c r="Y343" s="1075"/>
      <c r="Z343" s="1076"/>
      <c r="AA343" s="1077"/>
      <c r="AB343" s="1078"/>
      <c r="AC343" s="1077"/>
      <c r="AD343" s="1076"/>
      <c r="AE343" s="1079"/>
      <c r="AF343" s="1078"/>
      <c r="AG343" s="1077"/>
      <c r="AH343" s="1076"/>
      <c r="AI343" s="1079"/>
      <c r="AJ343" s="1078"/>
      <c r="AK343" s="1077"/>
      <c r="AL343" s="1076"/>
      <c r="AM343" s="356"/>
      <c r="AN343" s="358"/>
      <c r="AO343" s="326"/>
      <c r="AP343" s="356"/>
      <c r="AQ343" s="358"/>
      <c r="AR343" s="367"/>
      <c r="AS343" s="368"/>
      <c r="AT343" s="356"/>
      <c r="AU343" s="358"/>
      <c r="AV343" s="367"/>
      <c r="AW343" s="369"/>
      <c r="AX343" s="94" t="str">
        <f t="shared" si="124"/>
        <v/>
      </c>
      <c r="AY343" s="94" t="str">
        <f t="shared" si="127"/>
        <v/>
      </c>
      <c r="AZ343" s="433"/>
      <c r="BA343" s="414">
        <f t="shared" si="128"/>
        <v>0</v>
      </c>
      <c r="BB343" s="414">
        <f t="shared" si="129"/>
        <v>0</v>
      </c>
      <c r="BC343" s="414">
        <f t="shared" si="130"/>
        <v>0</v>
      </c>
      <c r="BD343" s="414">
        <f t="shared" si="131"/>
        <v>0</v>
      </c>
      <c r="BE343" s="414">
        <f t="shared" si="132"/>
        <v>0</v>
      </c>
      <c r="BF343" s="414">
        <f t="shared" si="133"/>
        <v>0</v>
      </c>
      <c r="BG343" s="414">
        <f t="shared" si="134"/>
        <v>0</v>
      </c>
      <c r="BH343" s="414">
        <f t="shared" si="135"/>
        <v>0</v>
      </c>
      <c r="BI343" s="414">
        <f t="shared" si="136"/>
        <v>0</v>
      </c>
      <c r="BJ343" s="414">
        <f t="shared" si="137"/>
        <v>0</v>
      </c>
      <c r="BK343" s="414">
        <f t="shared" si="138"/>
        <v>0</v>
      </c>
      <c r="BL343" s="414">
        <f t="shared" si="139"/>
        <v>0</v>
      </c>
      <c r="BM343" s="414">
        <f t="shared" si="140"/>
        <v>0</v>
      </c>
      <c r="BN343" s="414"/>
      <c r="BO343" s="414">
        <f t="shared" si="141"/>
        <v>0</v>
      </c>
      <c r="BP343" s="414">
        <f t="shared" si="142"/>
        <v>0</v>
      </c>
      <c r="BQ343" s="414">
        <f t="shared" si="143"/>
        <v>0</v>
      </c>
      <c r="BR343" s="414">
        <f t="shared" si="144"/>
        <v>0</v>
      </c>
      <c r="BS343" s="414">
        <f t="shared" si="145"/>
        <v>0</v>
      </c>
      <c r="BT343" s="414">
        <f t="shared" si="146"/>
        <v>0</v>
      </c>
      <c r="BU343" s="414">
        <f t="shared" si="147"/>
        <v>0</v>
      </c>
      <c r="BV343" s="721"/>
      <c r="BW343" s="72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32"/>
      <c r="CL343" s="432"/>
      <c r="CM343" s="432"/>
      <c r="CN343" s="432"/>
      <c r="CO343" s="432"/>
      <c r="CP343" s="432"/>
      <c r="CQ343" s="320"/>
      <c r="CR343" s="320"/>
    </row>
    <row r="344" spans="1:96" s="37" customFormat="1" ht="37.5" customHeight="1" x14ac:dyDescent="0.2">
      <c r="A344" s="575" t="str">
        <f>IF(B344&lt;&gt;"",設定!$C$4,"")</f>
        <v/>
      </c>
      <c r="B344" s="567" t="str">
        <f t="shared" si="125"/>
        <v/>
      </c>
      <c r="C344" s="322">
        <f t="shared" si="126"/>
        <v>332</v>
      </c>
      <c r="D344" s="328"/>
      <c r="E344" s="328"/>
      <c r="F344" s="329"/>
      <c r="G344" s="330"/>
      <c r="H344" s="331"/>
      <c r="I344" s="332"/>
      <c r="J344" s="333" t="str">
        <f>IFERROR(IF(I344="","",VLOOKUP(I344,国・地域!A:C,2,FALSE)),"正しい番号を入力してください")</f>
        <v/>
      </c>
      <c r="K344" s="334" t="str">
        <f>IFERROR(IF(I344="","",VLOOKUP(I344,国・地域!A:C,3,FALSE)),"正しい番号を入力してください")</f>
        <v/>
      </c>
      <c r="L344" s="327"/>
      <c r="M344" s="335"/>
      <c r="N344" s="336"/>
      <c r="O344" s="336"/>
      <c r="P344" s="336"/>
      <c r="Q344" s="336"/>
      <c r="R344" s="336"/>
      <c r="S344" s="336"/>
      <c r="T344" s="336"/>
      <c r="U344" s="337"/>
      <c r="V344" s="338"/>
      <c r="W344" s="1059"/>
      <c r="X344" s="1060"/>
      <c r="Y344" s="1065"/>
      <c r="Z344" s="1066"/>
      <c r="AA344" s="1067"/>
      <c r="AB344" s="1068"/>
      <c r="AC344" s="1067"/>
      <c r="AD344" s="1066"/>
      <c r="AE344" s="1069"/>
      <c r="AF344" s="1068"/>
      <c r="AG344" s="1067"/>
      <c r="AH344" s="1066"/>
      <c r="AI344" s="1069"/>
      <c r="AJ344" s="1068"/>
      <c r="AK344" s="1067"/>
      <c r="AL344" s="1066"/>
      <c r="AM344" s="328"/>
      <c r="AN344" s="330"/>
      <c r="AO344" s="327"/>
      <c r="AP344" s="328"/>
      <c r="AQ344" s="330"/>
      <c r="AR344" s="339"/>
      <c r="AS344" s="340"/>
      <c r="AT344" s="328"/>
      <c r="AU344" s="330"/>
      <c r="AV344" s="339"/>
      <c r="AW344" s="341"/>
      <c r="AX344" s="94" t="str">
        <f t="shared" si="124"/>
        <v/>
      </c>
      <c r="AY344" s="94" t="str">
        <f t="shared" si="127"/>
        <v/>
      </c>
      <c r="AZ344" s="433"/>
      <c r="BA344" s="414">
        <f t="shared" si="128"/>
        <v>0</v>
      </c>
      <c r="BB344" s="414">
        <f t="shared" si="129"/>
        <v>0</v>
      </c>
      <c r="BC344" s="414">
        <f t="shared" si="130"/>
        <v>0</v>
      </c>
      <c r="BD344" s="414">
        <f t="shared" si="131"/>
        <v>0</v>
      </c>
      <c r="BE344" s="414">
        <f t="shared" si="132"/>
        <v>0</v>
      </c>
      <c r="BF344" s="414">
        <f t="shared" si="133"/>
        <v>0</v>
      </c>
      <c r="BG344" s="414">
        <f t="shared" si="134"/>
        <v>0</v>
      </c>
      <c r="BH344" s="414">
        <f t="shared" si="135"/>
        <v>0</v>
      </c>
      <c r="BI344" s="414">
        <f t="shared" si="136"/>
        <v>0</v>
      </c>
      <c r="BJ344" s="414">
        <f t="shared" si="137"/>
        <v>0</v>
      </c>
      <c r="BK344" s="414">
        <f t="shared" si="138"/>
        <v>0</v>
      </c>
      <c r="BL344" s="414">
        <f t="shared" si="139"/>
        <v>0</v>
      </c>
      <c r="BM344" s="414">
        <f t="shared" si="140"/>
        <v>0</v>
      </c>
      <c r="BN344" s="414"/>
      <c r="BO344" s="414">
        <f t="shared" si="141"/>
        <v>0</v>
      </c>
      <c r="BP344" s="414">
        <f t="shared" si="142"/>
        <v>0</v>
      </c>
      <c r="BQ344" s="414">
        <f t="shared" si="143"/>
        <v>0</v>
      </c>
      <c r="BR344" s="414">
        <f t="shared" si="144"/>
        <v>0</v>
      </c>
      <c r="BS344" s="414">
        <f t="shared" si="145"/>
        <v>0</v>
      </c>
      <c r="BT344" s="414">
        <f t="shared" si="146"/>
        <v>0</v>
      </c>
      <c r="BU344" s="414">
        <f t="shared" si="147"/>
        <v>0</v>
      </c>
      <c r="BV344" s="721"/>
      <c r="BW344" s="72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32"/>
      <c r="CL344" s="432"/>
      <c r="CM344" s="432"/>
      <c r="CN344" s="432"/>
      <c r="CO344" s="432"/>
      <c r="CP344" s="432"/>
      <c r="CQ344" s="320"/>
      <c r="CR344" s="320"/>
    </row>
    <row r="345" spans="1:96" s="37" customFormat="1" ht="37.5" customHeight="1" x14ac:dyDescent="0.2">
      <c r="A345" s="533" t="str">
        <f>IF(B345&lt;&gt;"",設定!$C$4,"")</f>
        <v/>
      </c>
      <c r="B345" s="214" t="str">
        <f t="shared" si="125"/>
        <v/>
      </c>
      <c r="C345" s="373">
        <f t="shared" si="126"/>
        <v>333</v>
      </c>
      <c r="D345" s="342"/>
      <c r="E345" s="342"/>
      <c r="F345" s="343"/>
      <c r="G345" s="344"/>
      <c r="H345" s="345"/>
      <c r="I345" s="346"/>
      <c r="J345" s="347" t="str">
        <f>IFERROR(IF(I345="","",VLOOKUP(I345,国・地域!A:C,2,FALSE)),"正しい番号を入力してください")</f>
        <v/>
      </c>
      <c r="K345" s="348" t="str">
        <f>IFERROR(IF(I345="","",VLOOKUP(I345,国・地域!A:C,3,FALSE)),"正しい番号を入力してください")</f>
        <v/>
      </c>
      <c r="L345" s="325"/>
      <c r="M345" s="349"/>
      <c r="N345" s="350"/>
      <c r="O345" s="350"/>
      <c r="P345" s="350"/>
      <c r="Q345" s="350"/>
      <c r="R345" s="350"/>
      <c r="S345" s="350"/>
      <c r="T345" s="350"/>
      <c r="U345" s="351"/>
      <c r="V345" s="352"/>
      <c r="W345" s="1061"/>
      <c r="X345" s="1062"/>
      <c r="Y345" s="1070"/>
      <c r="Z345" s="1071"/>
      <c r="AA345" s="1072"/>
      <c r="AB345" s="1073"/>
      <c r="AC345" s="1072"/>
      <c r="AD345" s="1071"/>
      <c r="AE345" s="1074"/>
      <c r="AF345" s="1073"/>
      <c r="AG345" s="1072"/>
      <c r="AH345" s="1071"/>
      <c r="AI345" s="1074"/>
      <c r="AJ345" s="1073"/>
      <c r="AK345" s="1072"/>
      <c r="AL345" s="1071"/>
      <c r="AM345" s="342"/>
      <c r="AN345" s="344"/>
      <c r="AO345" s="325"/>
      <c r="AP345" s="342"/>
      <c r="AQ345" s="344"/>
      <c r="AR345" s="353"/>
      <c r="AS345" s="354"/>
      <c r="AT345" s="342"/>
      <c r="AU345" s="344"/>
      <c r="AV345" s="353"/>
      <c r="AW345" s="355"/>
      <c r="AX345" s="94" t="str">
        <f t="shared" si="124"/>
        <v/>
      </c>
      <c r="AY345" s="94" t="str">
        <f t="shared" si="127"/>
        <v/>
      </c>
      <c r="AZ345" s="433"/>
      <c r="BA345" s="414">
        <f t="shared" si="128"/>
        <v>0</v>
      </c>
      <c r="BB345" s="414">
        <f t="shared" si="129"/>
        <v>0</v>
      </c>
      <c r="BC345" s="414">
        <f t="shared" si="130"/>
        <v>0</v>
      </c>
      <c r="BD345" s="414">
        <f t="shared" si="131"/>
        <v>0</v>
      </c>
      <c r="BE345" s="414">
        <f t="shared" si="132"/>
        <v>0</v>
      </c>
      <c r="BF345" s="414">
        <f t="shared" si="133"/>
        <v>0</v>
      </c>
      <c r="BG345" s="414">
        <f t="shared" si="134"/>
        <v>0</v>
      </c>
      <c r="BH345" s="414">
        <f t="shared" si="135"/>
        <v>0</v>
      </c>
      <c r="BI345" s="414">
        <f t="shared" si="136"/>
        <v>0</v>
      </c>
      <c r="BJ345" s="414">
        <f t="shared" si="137"/>
        <v>0</v>
      </c>
      <c r="BK345" s="414">
        <f t="shared" si="138"/>
        <v>0</v>
      </c>
      <c r="BL345" s="414">
        <f t="shared" si="139"/>
        <v>0</v>
      </c>
      <c r="BM345" s="414">
        <f t="shared" si="140"/>
        <v>0</v>
      </c>
      <c r="BN345" s="414"/>
      <c r="BO345" s="414">
        <f t="shared" si="141"/>
        <v>0</v>
      </c>
      <c r="BP345" s="414">
        <f t="shared" si="142"/>
        <v>0</v>
      </c>
      <c r="BQ345" s="414">
        <f t="shared" si="143"/>
        <v>0</v>
      </c>
      <c r="BR345" s="414">
        <f t="shared" si="144"/>
        <v>0</v>
      </c>
      <c r="BS345" s="414">
        <f t="shared" si="145"/>
        <v>0</v>
      </c>
      <c r="BT345" s="414">
        <f t="shared" si="146"/>
        <v>0</v>
      </c>
      <c r="BU345" s="414">
        <f t="shared" si="147"/>
        <v>0</v>
      </c>
      <c r="BV345" s="721"/>
      <c r="BW345" s="72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32"/>
      <c r="CL345" s="432"/>
      <c r="CM345" s="432"/>
      <c r="CN345" s="432"/>
      <c r="CO345" s="432"/>
      <c r="CP345" s="432"/>
      <c r="CQ345" s="320"/>
      <c r="CR345" s="320"/>
    </row>
    <row r="346" spans="1:96" s="37" customFormat="1" ht="37.5" customHeight="1" x14ac:dyDescent="0.2">
      <c r="A346" s="533" t="str">
        <f>IF(B346&lt;&gt;"",設定!$C$4,"")</f>
        <v/>
      </c>
      <c r="B346" s="214" t="str">
        <f t="shared" si="125"/>
        <v/>
      </c>
      <c r="C346" s="373">
        <f t="shared" si="126"/>
        <v>334</v>
      </c>
      <c r="D346" s="342"/>
      <c r="E346" s="342"/>
      <c r="F346" s="343"/>
      <c r="G346" s="344"/>
      <c r="H346" s="345"/>
      <c r="I346" s="346"/>
      <c r="J346" s="347" t="str">
        <f>IFERROR(IF(I346="","",VLOOKUP(I346,国・地域!A:C,2,FALSE)),"正しい番号を入力してください")</f>
        <v/>
      </c>
      <c r="K346" s="348" t="str">
        <f>IFERROR(IF(I346="","",VLOOKUP(I346,国・地域!A:C,3,FALSE)),"正しい番号を入力してください")</f>
        <v/>
      </c>
      <c r="L346" s="325"/>
      <c r="M346" s="349"/>
      <c r="N346" s="350"/>
      <c r="O346" s="350"/>
      <c r="P346" s="350"/>
      <c r="Q346" s="350"/>
      <c r="R346" s="350"/>
      <c r="S346" s="350"/>
      <c r="T346" s="350"/>
      <c r="U346" s="351"/>
      <c r="V346" s="352"/>
      <c r="W346" s="1061"/>
      <c r="X346" s="1062"/>
      <c r="Y346" s="1070"/>
      <c r="Z346" s="1071"/>
      <c r="AA346" s="1072"/>
      <c r="AB346" s="1073"/>
      <c r="AC346" s="1072"/>
      <c r="AD346" s="1071"/>
      <c r="AE346" s="1074"/>
      <c r="AF346" s="1073"/>
      <c r="AG346" s="1072"/>
      <c r="AH346" s="1071"/>
      <c r="AI346" s="1074"/>
      <c r="AJ346" s="1073"/>
      <c r="AK346" s="1072"/>
      <c r="AL346" s="1071"/>
      <c r="AM346" s="342"/>
      <c r="AN346" s="344"/>
      <c r="AO346" s="325"/>
      <c r="AP346" s="342"/>
      <c r="AQ346" s="344"/>
      <c r="AR346" s="353"/>
      <c r="AS346" s="354"/>
      <c r="AT346" s="342"/>
      <c r="AU346" s="344"/>
      <c r="AV346" s="353"/>
      <c r="AW346" s="355"/>
      <c r="AX346" s="94" t="str">
        <f t="shared" si="124"/>
        <v/>
      </c>
      <c r="AY346" s="94" t="str">
        <f t="shared" si="127"/>
        <v/>
      </c>
      <c r="AZ346" s="433"/>
      <c r="BA346" s="414">
        <f t="shared" si="128"/>
        <v>0</v>
      </c>
      <c r="BB346" s="414">
        <f t="shared" si="129"/>
        <v>0</v>
      </c>
      <c r="BC346" s="414">
        <f t="shared" si="130"/>
        <v>0</v>
      </c>
      <c r="BD346" s="414">
        <f t="shared" si="131"/>
        <v>0</v>
      </c>
      <c r="BE346" s="414">
        <f t="shared" si="132"/>
        <v>0</v>
      </c>
      <c r="BF346" s="414">
        <f t="shared" si="133"/>
        <v>0</v>
      </c>
      <c r="BG346" s="414">
        <f t="shared" si="134"/>
        <v>0</v>
      </c>
      <c r="BH346" s="414">
        <f t="shared" si="135"/>
        <v>0</v>
      </c>
      <c r="BI346" s="414">
        <f t="shared" si="136"/>
        <v>0</v>
      </c>
      <c r="BJ346" s="414">
        <f t="shared" si="137"/>
        <v>0</v>
      </c>
      <c r="BK346" s="414">
        <f t="shared" si="138"/>
        <v>0</v>
      </c>
      <c r="BL346" s="414">
        <f t="shared" si="139"/>
        <v>0</v>
      </c>
      <c r="BM346" s="414">
        <f t="shared" si="140"/>
        <v>0</v>
      </c>
      <c r="BN346" s="414"/>
      <c r="BO346" s="414">
        <f t="shared" si="141"/>
        <v>0</v>
      </c>
      <c r="BP346" s="414">
        <f t="shared" si="142"/>
        <v>0</v>
      </c>
      <c r="BQ346" s="414">
        <f t="shared" si="143"/>
        <v>0</v>
      </c>
      <c r="BR346" s="414">
        <f t="shared" si="144"/>
        <v>0</v>
      </c>
      <c r="BS346" s="414">
        <f t="shared" si="145"/>
        <v>0</v>
      </c>
      <c r="BT346" s="414">
        <f t="shared" si="146"/>
        <v>0</v>
      </c>
      <c r="BU346" s="414">
        <f t="shared" si="147"/>
        <v>0</v>
      </c>
      <c r="BV346" s="721"/>
      <c r="BW346" s="72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32"/>
      <c r="CL346" s="432"/>
      <c r="CM346" s="432"/>
      <c r="CN346" s="432"/>
      <c r="CO346" s="432"/>
      <c r="CP346" s="432"/>
      <c r="CQ346" s="320"/>
      <c r="CR346" s="320"/>
    </row>
    <row r="347" spans="1:96" s="37" customFormat="1" ht="37.5" customHeight="1" x14ac:dyDescent="0.2">
      <c r="A347" s="533" t="str">
        <f>IF(B347&lt;&gt;"",設定!$C$4,"")</f>
        <v/>
      </c>
      <c r="B347" s="214" t="str">
        <f t="shared" si="125"/>
        <v/>
      </c>
      <c r="C347" s="373">
        <f t="shared" si="126"/>
        <v>335</v>
      </c>
      <c r="D347" s="342"/>
      <c r="E347" s="342"/>
      <c r="F347" s="343"/>
      <c r="G347" s="344"/>
      <c r="H347" s="345"/>
      <c r="I347" s="346"/>
      <c r="J347" s="347" t="str">
        <f>IFERROR(IF(I347="","",VLOOKUP(I347,国・地域!A:C,2,FALSE)),"正しい番号を入力してください")</f>
        <v/>
      </c>
      <c r="K347" s="348" t="str">
        <f>IFERROR(IF(I347="","",VLOOKUP(I347,国・地域!A:C,3,FALSE)),"正しい番号を入力してください")</f>
        <v/>
      </c>
      <c r="L347" s="325"/>
      <c r="M347" s="349"/>
      <c r="N347" s="350"/>
      <c r="O347" s="350"/>
      <c r="P347" s="350"/>
      <c r="Q347" s="350"/>
      <c r="R347" s="350"/>
      <c r="S347" s="350"/>
      <c r="T347" s="350"/>
      <c r="U347" s="351"/>
      <c r="V347" s="352"/>
      <c r="W347" s="1061"/>
      <c r="X347" s="1062"/>
      <c r="Y347" s="1070"/>
      <c r="Z347" s="1071"/>
      <c r="AA347" s="1072"/>
      <c r="AB347" s="1073"/>
      <c r="AC347" s="1072"/>
      <c r="AD347" s="1071"/>
      <c r="AE347" s="1074"/>
      <c r="AF347" s="1073"/>
      <c r="AG347" s="1072"/>
      <c r="AH347" s="1071"/>
      <c r="AI347" s="1074"/>
      <c r="AJ347" s="1073"/>
      <c r="AK347" s="1072"/>
      <c r="AL347" s="1071"/>
      <c r="AM347" s="342"/>
      <c r="AN347" s="344"/>
      <c r="AO347" s="325"/>
      <c r="AP347" s="342"/>
      <c r="AQ347" s="344"/>
      <c r="AR347" s="353"/>
      <c r="AS347" s="354"/>
      <c r="AT347" s="342"/>
      <c r="AU347" s="344"/>
      <c r="AV347" s="353"/>
      <c r="AW347" s="355"/>
      <c r="AX347" s="94" t="str">
        <f t="shared" si="124"/>
        <v/>
      </c>
      <c r="AY347" s="94" t="str">
        <f t="shared" si="127"/>
        <v/>
      </c>
      <c r="AZ347" s="433"/>
      <c r="BA347" s="414">
        <f t="shared" si="128"/>
        <v>0</v>
      </c>
      <c r="BB347" s="414">
        <f t="shared" si="129"/>
        <v>0</v>
      </c>
      <c r="BC347" s="414">
        <f t="shared" si="130"/>
        <v>0</v>
      </c>
      <c r="BD347" s="414">
        <f t="shared" si="131"/>
        <v>0</v>
      </c>
      <c r="BE347" s="414">
        <f t="shared" si="132"/>
        <v>0</v>
      </c>
      <c r="BF347" s="414">
        <f t="shared" si="133"/>
        <v>0</v>
      </c>
      <c r="BG347" s="414">
        <f t="shared" si="134"/>
        <v>0</v>
      </c>
      <c r="BH347" s="414">
        <f t="shared" si="135"/>
        <v>0</v>
      </c>
      <c r="BI347" s="414">
        <f t="shared" si="136"/>
        <v>0</v>
      </c>
      <c r="BJ347" s="414">
        <f t="shared" si="137"/>
        <v>0</v>
      </c>
      <c r="BK347" s="414">
        <f t="shared" si="138"/>
        <v>0</v>
      </c>
      <c r="BL347" s="414">
        <f t="shared" si="139"/>
        <v>0</v>
      </c>
      <c r="BM347" s="414">
        <f t="shared" si="140"/>
        <v>0</v>
      </c>
      <c r="BN347" s="414"/>
      <c r="BO347" s="414">
        <f t="shared" si="141"/>
        <v>0</v>
      </c>
      <c r="BP347" s="414">
        <f t="shared" si="142"/>
        <v>0</v>
      </c>
      <c r="BQ347" s="414">
        <f t="shared" si="143"/>
        <v>0</v>
      </c>
      <c r="BR347" s="414">
        <f t="shared" si="144"/>
        <v>0</v>
      </c>
      <c r="BS347" s="414">
        <f t="shared" si="145"/>
        <v>0</v>
      </c>
      <c r="BT347" s="414">
        <f t="shared" si="146"/>
        <v>0</v>
      </c>
      <c r="BU347" s="414">
        <f t="shared" si="147"/>
        <v>0</v>
      </c>
      <c r="BV347" s="721"/>
      <c r="BW347" s="72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32"/>
      <c r="CL347" s="432"/>
      <c r="CM347" s="432"/>
      <c r="CN347" s="432"/>
      <c r="CO347" s="432"/>
      <c r="CP347" s="432"/>
      <c r="CQ347" s="320"/>
      <c r="CR347" s="320"/>
    </row>
    <row r="348" spans="1:96" s="37" customFormat="1" ht="37.5" customHeight="1" x14ac:dyDescent="0.2">
      <c r="A348" s="574" t="str">
        <f>IF(B348&lt;&gt;"",設定!$C$4,"")</f>
        <v/>
      </c>
      <c r="B348" s="215" t="str">
        <f t="shared" si="125"/>
        <v/>
      </c>
      <c r="C348" s="374">
        <f t="shared" si="126"/>
        <v>336</v>
      </c>
      <c r="D348" s="356"/>
      <c r="E348" s="356"/>
      <c r="F348" s="357"/>
      <c r="G348" s="358"/>
      <c r="H348" s="359"/>
      <c r="I348" s="360"/>
      <c r="J348" s="361" t="str">
        <f>IFERROR(IF(I348="","",VLOOKUP(I348,国・地域!A:C,2,FALSE)),"正しい番号を入力してください")</f>
        <v/>
      </c>
      <c r="K348" s="362" t="str">
        <f>IFERROR(IF(I348="","",VLOOKUP(I348,国・地域!A:C,3,FALSE)),"正しい番号を入力してください")</f>
        <v/>
      </c>
      <c r="L348" s="326"/>
      <c r="M348" s="363"/>
      <c r="N348" s="364"/>
      <c r="O348" s="364"/>
      <c r="P348" s="364"/>
      <c r="Q348" s="364"/>
      <c r="R348" s="364"/>
      <c r="S348" s="364"/>
      <c r="T348" s="364"/>
      <c r="U348" s="365"/>
      <c r="V348" s="366"/>
      <c r="W348" s="1063"/>
      <c r="X348" s="1064"/>
      <c r="Y348" s="1075"/>
      <c r="Z348" s="1076"/>
      <c r="AA348" s="1077"/>
      <c r="AB348" s="1078"/>
      <c r="AC348" s="1077"/>
      <c r="AD348" s="1076"/>
      <c r="AE348" s="1079"/>
      <c r="AF348" s="1078"/>
      <c r="AG348" s="1077"/>
      <c r="AH348" s="1076"/>
      <c r="AI348" s="1079"/>
      <c r="AJ348" s="1078"/>
      <c r="AK348" s="1077"/>
      <c r="AL348" s="1076"/>
      <c r="AM348" s="356"/>
      <c r="AN348" s="358"/>
      <c r="AO348" s="326"/>
      <c r="AP348" s="356"/>
      <c r="AQ348" s="358"/>
      <c r="AR348" s="367"/>
      <c r="AS348" s="368"/>
      <c r="AT348" s="356"/>
      <c r="AU348" s="358"/>
      <c r="AV348" s="367"/>
      <c r="AW348" s="369"/>
      <c r="AX348" s="94" t="str">
        <f t="shared" si="124"/>
        <v/>
      </c>
      <c r="AY348" s="94" t="str">
        <f t="shared" si="127"/>
        <v/>
      </c>
      <c r="AZ348" s="433"/>
      <c r="BA348" s="414">
        <f t="shared" si="128"/>
        <v>0</v>
      </c>
      <c r="BB348" s="414">
        <f t="shared" si="129"/>
        <v>0</v>
      </c>
      <c r="BC348" s="414">
        <f t="shared" si="130"/>
        <v>0</v>
      </c>
      <c r="BD348" s="414">
        <f t="shared" si="131"/>
        <v>0</v>
      </c>
      <c r="BE348" s="414">
        <f t="shared" si="132"/>
        <v>0</v>
      </c>
      <c r="BF348" s="414">
        <f t="shared" si="133"/>
        <v>0</v>
      </c>
      <c r="BG348" s="414">
        <f t="shared" si="134"/>
        <v>0</v>
      </c>
      <c r="BH348" s="414">
        <f t="shared" si="135"/>
        <v>0</v>
      </c>
      <c r="BI348" s="414">
        <f t="shared" si="136"/>
        <v>0</v>
      </c>
      <c r="BJ348" s="414">
        <f t="shared" si="137"/>
        <v>0</v>
      </c>
      <c r="BK348" s="414">
        <f t="shared" si="138"/>
        <v>0</v>
      </c>
      <c r="BL348" s="414">
        <f t="shared" si="139"/>
        <v>0</v>
      </c>
      <c r="BM348" s="414">
        <f t="shared" si="140"/>
        <v>0</v>
      </c>
      <c r="BN348" s="414"/>
      <c r="BO348" s="414">
        <f t="shared" si="141"/>
        <v>0</v>
      </c>
      <c r="BP348" s="414">
        <f t="shared" si="142"/>
        <v>0</v>
      </c>
      <c r="BQ348" s="414">
        <f t="shared" si="143"/>
        <v>0</v>
      </c>
      <c r="BR348" s="414">
        <f t="shared" si="144"/>
        <v>0</v>
      </c>
      <c r="BS348" s="414">
        <f t="shared" si="145"/>
        <v>0</v>
      </c>
      <c r="BT348" s="414">
        <f t="shared" si="146"/>
        <v>0</v>
      </c>
      <c r="BU348" s="414">
        <f t="shared" si="147"/>
        <v>0</v>
      </c>
      <c r="BV348" s="721"/>
      <c r="BW348" s="72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32"/>
      <c r="CL348" s="432"/>
      <c r="CM348" s="432"/>
      <c r="CN348" s="432"/>
      <c r="CO348" s="432"/>
      <c r="CP348" s="432"/>
      <c r="CQ348" s="320"/>
      <c r="CR348" s="320"/>
    </row>
    <row r="349" spans="1:96" s="37" customFormat="1" ht="37.5" customHeight="1" x14ac:dyDescent="0.2">
      <c r="A349" s="575" t="str">
        <f>IF(B349&lt;&gt;"",設定!$C$4,"")</f>
        <v/>
      </c>
      <c r="B349" s="567" t="str">
        <f t="shared" si="125"/>
        <v/>
      </c>
      <c r="C349" s="322">
        <f t="shared" si="126"/>
        <v>337</v>
      </c>
      <c r="D349" s="328"/>
      <c r="E349" s="328"/>
      <c r="F349" s="329"/>
      <c r="G349" s="330"/>
      <c r="H349" s="331"/>
      <c r="I349" s="332"/>
      <c r="J349" s="333" t="str">
        <f>IFERROR(IF(I349="","",VLOOKUP(I349,国・地域!A:C,2,FALSE)),"正しい番号を入力してください")</f>
        <v/>
      </c>
      <c r="K349" s="334" t="str">
        <f>IFERROR(IF(I349="","",VLOOKUP(I349,国・地域!A:C,3,FALSE)),"正しい番号を入力してください")</f>
        <v/>
      </c>
      <c r="L349" s="327"/>
      <c r="M349" s="335"/>
      <c r="N349" s="336"/>
      <c r="O349" s="336"/>
      <c r="P349" s="336"/>
      <c r="Q349" s="336"/>
      <c r="R349" s="336"/>
      <c r="S349" s="336"/>
      <c r="T349" s="336"/>
      <c r="U349" s="337"/>
      <c r="V349" s="338"/>
      <c r="W349" s="1059"/>
      <c r="X349" s="1060"/>
      <c r="Y349" s="1065"/>
      <c r="Z349" s="1066"/>
      <c r="AA349" s="1067"/>
      <c r="AB349" s="1068"/>
      <c r="AC349" s="1067"/>
      <c r="AD349" s="1066"/>
      <c r="AE349" s="1069"/>
      <c r="AF349" s="1068"/>
      <c r="AG349" s="1067"/>
      <c r="AH349" s="1066"/>
      <c r="AI349" s="1069"/>
      <c r="AJ349" s="1068"/>
      <c r="AK349" s="1067"/>
      <c r="AL349" s="1066"/>
      <c r="AM349" s="328"/>
      <c r="AN349" s="330"/>
      <c r="AO349" s="327"/>
      <c r="AP349" s="328"/>
      <c r="AQ349" s="330"/>
      <c r="AR349" s="339"/>
      <c r="AS349" s="340"/>
      <c r="AT349" s="328"/>
      <c r="AU349" s="330"/>
      <c r="AV349" s="339"/>
      <c r="AW349" s="341"/>
      <c r="AX349" s="94" t="str">
        <f t="shared" si="124"/>
        <v/>
      </c>
      <c r="AY349" s="94" t="str">
        <f t="shared" si="127"/>
        <v/>
      </c>
      <c r="AZ349" s="433"/>
      <c r="BA349" s="414">
        <f t="shared" si="128"/>
        <v>0</v>
      </c>
      <c r="BB349" s="414">
        <f t="shared" si="129"/>
        <v>0</v>
      </c>
      <c r="BC349" s="414">
        <f t="shared" si="130"/>
        <v>0</v>
      </c>
      <c r="BD349" s="414">
        <f t="shared" si="131"/>
        <v>0</v>
      </c>
      <c r="BE349" s="414">
        <f t="shared" si="132"/>
        <v>0</v>
      </c>
      <c r="BF349" s="414">
        <f t="shared" si="133"/>
        <v>0</v>
      </c>
      <c r="BG349" s="414">
        <f t="shared" si="134"/>
        <v>0</v>
      </c>
      <c r="BH349" s="414">
        <f t="shared" si="135"/>
        <v>0</v>
      </c>
      <c r="BI349" s="414">
        <f t="shared" si="136"/>
        <v>0</v>
      </c>
      <c r="BJ349" s="414">
        <f t="shared" si="137"/>
        <v>0</v>
      </c>
      <c r="BK349" s="414">
        <f t="shared" si="138"/>
        <v>0</v>
      </c>
      <c r="BL349" s="414">
        <f t="shared" si="139"/>
        <v>0</v>
      </c>
      <c r="BM349" s="414">
        <f t="shared" si="140"/>
        <v>0</v>
      </c>
      <c r="BN349" s="414"/>
      <c r="BO349" s="414">
        <f t="shared" si="141"/>
        <v>0</v>
      </c>
      <c r="BP349" s="414">
        <f t="shared" si="142"/>
        <v>0</v>
      </c>
      <c r="BQ349" s="414">
        <f t="shared" si="143"/>
        <v>0</v>
      </c>
      <c r="BR349" s="414">
        <f t="shared" si="144"/>
        <v>0</v>
      </c>
      <c r="BS349" s="414">
        <f t="shared" si="145"/>
        <v>0</v>
      </c>
      <c r="BT349" s="414">
        <f t="shared" si="146"/>
        <v>0</v>
      </c>
      <c r="BU349" s="414">
        <f t="shared" si="147"/>
        <v>0</v>
      </c>
      <c r="BV349" s="721"/>
      <c r="BW349" s="72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32"/>
      <c r="CL349" s="432"/>
      <c r="CM349" s="432"/>
      <c r="CN349" s="432"/>
      <c r="CO349" s="432"/>
      <c r="CP349" s="432"/>
      <c r="CQ349" s="320"/>
      <c r="CR349" s="320"/>
    </row>
    <row r="350" spans="1:96" s="37" customFormat="1" ht="37.5" customHeight="1" x14ac:dyDescent="0.2">
      <c r="A350" s="533" t="str">
        <f>IF(B350&lt;&gt;"",設定!$C$4,"")</f>
        <v/>
      </c>
      <c r="B350" s="214" t="str">
        <f t="shared" si="125"/>
        <v/>
      </c>
      <c r="C350" s="373">
        <f t="shared" si="126"/>
        <v>338</v>
      </c>
      <c r="D350" s="342"/>
      <c r="E350" s="342"/>
      <c r="F350" s="343"/>
      <c r="G350" s="344"/>
      <c r="H350" s="345"/>
      <c r="I350" s="346"/>
      <c r="J350" s="347" t="str">
        <f>IFERROR(IF(I350="","",VLOOKUP(I350,国・地域!A:C,2,FALSE)),"正しい番号を入力してください")</f>
        <v/>
      </c>
      <c r="K350" s="348" t="str">
        <f>IFERROR(IF(I350="","",VLOOKUP(I350,国・地域!A:C,3,FALSE)),"正しい番号を入力してください")</f>
        <v/>
      </c>
      <c r="L350" s="325"/>
      <c r="M350" s="349"/>
      <c r="N350" s="350"/>
      <c r="O350" s="350"/>
      <c r="P350" s="350"/>
      <c r="Q350" s="350"/>
      <c r="R350" s="350"/>
      <c r="S350" s="350"/>
      <c r="T350" s="350"/>
      <c r="U350" s="351"/>
      <c r="V350" s="352"/>
      <c r="W350" s="1061"/>
      <c r="X350" s="1062"/>
      <c r="Y350" s="1070"/>
      <c r="Z350" s="1071"/>
      <c r="AA350" s="1072"/>
      <c r="AB350" s="1073"/>
      <c r="AC350" s="1072"/>
      <c r="AD350" s="1071"/>
      <c r="AE350" s="1074"/>
      <c r="AF350" s="1073"/>
      <c r="AG350" s="1072"/>
      <c r="AH350" s="1071"/>
      <c r="AI350" s="1074"/>
      <c r="AJ350" s="1073"/>
      <c r="AK350" s="1072"/>
      <c r="AL350" s="1071"/>
      <c r="AM350" s="342"/>
      <c r="AN350" s="344"/>
      <c r="AO350" s="325"/>
      <c r="AP350" s="342"/>
      <c r="AQ350" s="344"/>
      <c r="AR350" s="353"/>
      <c r="AS350" s="354"/>
      <c r="AT350" s="342"/>
      <c r="AU350" s="344"/>
      <c r="AV350" s="353"/>
      <c r="AW350" s="355"/>
      <c r="AX350" s="94" t="str">
        <f t="shared" si="124"/>
        <v/>
      </c>
      <c r="AY350" s="94" t="str">
        <f t="shared" si="127"/>
        <v/>
      </c>
      <c r="AZ350" s="433"/>
      <c r="BA350" s="414">
        <f t="shared" si="128"/>
        <v>0</v>
      </c>
      <c r="BB350" s="414">
        <f t="shared" si="129"/>
        <v>0</v>
      </c>
      <c r="BC350" s="414">
        <f t="shared" si="130"/>
        <v>0</v>
      </c>
      <c r="BD350" s="414">
        <f t="shared" si="131"/>
        <v>0</v>
      </c>
      <c r="BE350" s="414">
        <f t="shared" si="132"/>
        <v>0</v>
      </c>
      <c r="BF350" s="414">
        <f t="shared" si="133"/>
        <v>0</v>
      </c>
      <c r="BG350" s="414">
        <f t="shared" si="134"/>
        <v>0</v>
      </c>
      <c r="BH350" s="414">
        <f t="shared" si="135"/>
        <v>0</v>
      </c>
      <c r="BI350" s="414">
        <f t="shared" si="136"/>
        <v>0</v>
      </c>
      <c r="BJ350" s="414">
        <f t="shared" si="137"/>
        <v>0</v>
      </c>
      <c r="BK350" s="414">
        <f t="shared" si="138"/>
        <v>0</v>
      </c>
      <c r="BL350" s="414">
        <f t="shared" si="139"/>
        <v>0</v>
      </c>
      <c r="BM350" s="414">
        <f t="shared" si="140"/>
        <v>0</v>
      </c>
      <c r="BN350" s="414"/>
      <c r="BO350" s="414">
        <f t="shared" si="141"/>
        <v>0</v>
      </c>
      <c r="BP350" s="414">
        <f t="shared" si="142"/>
        <v>0</v>
      </c>
      <c r="BQ350" s="414">
        <f t="shared" si="143"/>
        <v>0</v>
      </c>
      <c r="BR350" s="414">
        <f t="shared" si="144"/>
        <v>0</v>
      </c>
      <c r="BS350" s="414">
        <f t="shared" si="145"/>
        <v>0</v>
      </c>
      <c r="BT350" s="414">
        <f t="shared" si="146"/>
        <v>0</v>
      </c>
      <c r="BU350" s="414">
        <f t="shared" si="147"/>
        <v>0</v>
      </c>
      <c r="BV350" s="721"/>
      <c r="BW350" s="72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32"/>
      <c r="CL350" s="432"/>
      <c r="CM350" s="432"/>
      <c r="CN350" s="432"/>
      <c r="CO350" s="432"/>
      <c r="CP350" s="432"/>
      <c r="CQ350" s="320"/>
      <c r="CR350" s="320"/>
    </row>
    <row r="351" spans="1:96" s="37" customFormat="1" ht="37.5" customHeight="1" x14ac:dyDescent="0.2">
      <c r="A351" s="533" t="str">
        <f>IF(B351&lt;&gt;"",設定!$C$4,"")</f>
        <v/>
      </c>
      <c r="B351" s="214" t="str">
        <f t="shared" si="125"/>
        <v/>
      </c>
      <c r="C351" s="373">
        <f t="shared" si="126"/>
        <v>339</v>
      </c>
      <c r="D351" s="342"/>
      <c r="E351" s="342"/>
      <c r="F351" s="343"/>
      <c r="G351" s="344"/>
      <c r="H351" s="345"/>
      <c r="I351" s="346"/>
      <c r="J351" s="347" t="str">
        <f>IFERROR(IF(I351="","",VLOOKUP(I351,国・地域!A:C,2,FALSE)),"正しい番号を入力してください")</f>
        <v/>
      </c>
      <c r="K351" s="348" t="str">
        <f>IFERROR(IF(I351="","",VLOOKUP(I351,国・地域!A:C,3,FALSE)),"正しい番号を入力してください")</f>
        <v/>
      </c>
      <c r="L351" s="325"/>
      <c r="M351" s="349"/>
      <c r="N351" s="350"/>
      <c r="O351" s="350"/>
      <c r="P351" s="350"/>
      <c r="Q351" s="350"/>
      <c r="R351" s="350"/>
      <c r="S351" s="350"/>
      <c r="T351" s="350"/>
      <c r="U351" s="351"/>
      <c r="V351" s="352"/>
      <c r="W351" s="1061"/>
      <c r="X351" s="1062"/>
      <c r="Y351" s="1070"/>
      <c r="Z351" s="1071"/>
      <c r="AA351" s="1072"/>
      <c r="AB351" s="1073"/>
      <c r="AC351" s="1072"/>
      <c r="AD351" s="1071"/>
      <c r="AE351" s="1074"/>
      <c r="AF351" s="1073"/>
      <c r="AG351" s="1072"/>
      <c r="AH351" s="1071"/>
      <c r="AI351" s="1074"/>
      <c r="AJ351" s="1073"/>
      <c r="AK351" s="1072"/>
      <c r="AL351" s="1071"/>
      <c r="AM351" s="342"/>
      <c r="AN351" s="344"/>
      <c r="AO351" s="325"/>
      <c r="AP351" s="342"/>
      <c r="AQ351" s="344"/>
      <c r="AR351" s="353"/>
      <c r="AS351" s="354"/>
      <c r="AT351" s="342"/>
      <c r="AU351" s="344"/>
      <c r="AV351" s="353"/>
      <c r="AW351" s="355"/>
      <c r="AX351" s="94" t="str">
        <f t="shared" si="124"/>
        <v/>
      </c>
      <c r="AY351" s="94" t="str">
        <f t="shared" si="127"/>
        <v/>
      </c>
      <c r="AZ351" s="433"/>
      <c r="BA351" s="414">
        <f t="shared" si="128"/>
        <v>0</v>
      </c>
      <c r="BB351" s="414">
        <f t="shared" si="129"/>
        <v>0</v>
      </c>
      <c r="BC351" s="414">
        <f t="shared" si="130"/>
        <v>0</v>
      </c>
      <c r="BD351" s="414">
        <f t="shared" si="131"/>
        <v>0</v>
      </c>
      <c r="BE351" s="414">
        <f t="shared" si="132"/>
        <v>0</v>
      </c>
      <c r="BF351" s="414">
        <f t="shared" si="133"/>
        <v>0</v>
      </c>
      <c r="BG351" s="414">
        <f t="shared" si="134"/>
        <v>0</v>
      </c>
      <c r="BH351" s="414">
        <f t="shared" si="135"/>
        <v>0</v>
      </c>
      <c r="BI351" s="414">
        <f t="shared" si="136"/>
        <v>0</v>
      </c>
      <c r="BJ351" s="414">
        <f t="shared" si="137"/>
        <v>0</v>
      </c>
      <c r="BK351" s="414">
        <f t="shared" si="138"/>
        <v>0</v>
      </c>
      <c r="BL351" s="414">
        <f t="shared" si="139"/>
        <v>0</v>
      </c>
      <c r="BM351" s="414">
        <f t="shared" si="140"/>
        <v>0</v>
      </c>
      <c r="BN351" s="414"/>
      <c r="BO351" s="414">
        <f t="shared" si="141"/>
        <v>0</v>
      </c>
      <c r="BP351" s="414">
        <f t="shared" si="142"/>
        <v>0</v>
      </c>
      <c r="BQ351" s="414">
        <f t="shared" si="143"/>
        <v>0</v>
      </c>
      <c r="BR351" s="414">
        <f t="shared" si="144"/>
        <v>0</v>
      </c>
      <c r="BS351" s="414">
        <f t="shared" si="145"/>
        <v>0</v>
      </c>
      <c r="BT351" s="414">
        <f t="shared" si="146"/>
        <v>0</v>
      </c>
      <c r="BU351" s="414">
        <f t="shared" si="147"/>
        <v>0</v>
      </c>
      <c r="BV351" s="721"/>
      <c r="BW351" s="72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32"/>
      <c r="CL351" s="432"/>
      <c r="CM351" s="432"/>
      <c r="CN351" s="432"/>
      <c r="CO351" s="432"/>
      <c r="CP351" s="432"/>
      <c r="CQ351" s="320"/>
      <c r="CR351" s="320"/>
    </row>
    <row r="352" spans="1:96" s="37" customFormat="1" ht="37.5" customHeight="1" x14ac:dyDescent="0.2">
      <c r="A352" s="533" t="str">
        <f>IF(B352&lt;&gt;"",設定!$C$4,"")</f>
        <v/>
      </c>
      <c r="B352" s="214" t="str">
        <f t="shared" si="125"/>
        <v/>
      </c>
      <c r="C352" s="373">
        <f t="shared" si="126"/>
        <v>340</v>
      </c>
      <c r="D352" s="342"/>
      <c r="E352" s="342"/>
      <c r="F352" s="343"/>
      <c r="G352" s="344"/>
      <c r="H352" s="345"/>
      <c r="I352" s="346"/>
      <c r="J352" s="347" t="str">
        <f>IFERROR(IF(I352="","",VLOOKUP(I352,国・地域!A:C,2,FALSE)),"正しい番号を入力してください")</f>
        <v/>
      </c>
      <c r="K352" s="348" t="str">
        <f>IFERROR(IF(I352="","",VLOOKUP(I352,国・地域!A:C,3,FALSE)),"正しい番号を入力してください")</f>
        <v/>
      </c>
      <c r="L352" s="325"/>
      <c r="M352" s="349"/>
      <c r="N352" s="350"/>
      <c r="O352" s="350"/>
      <c r="P352" s="350"/>
      <c r="Q352" s="350"/>
      <c r="R352" s="350"/>
      <c r="S352" s="350"/>
      <c r="T352" s="350"/>
      <c r="U352" s="351"/>
      <c r="V352" s="352"/>
      <c r="W352" s="1061"/>
      <c r="X352" s="1062"/>
      <c r="Y352" s="1070"/>
      <c r="Z352" s="1071"/>
      <c r="AA352" s="1072"/>
      <c r="AB352" s="1073"/>
      <c r="AC352" s="1072"/>
      <c r="AD352" s="1071"/>
      <c r="AE352" s="1074"/>
      <c r="AF352" s="1073"/>
      <c r="AG352" s="1072"/>
      <c r="AH352" s="1071"/>
      <c r="AI352" s="1074"/>
      <c r="AJ352" s="1073"/>
      <c r="AK352" s="1072"/>
      <c r="AL352" s="1071"/>
      <c r="AM352" s="342"/>
      <c r="AN352" s="344"/>
      <c r="AO352" s="325"/>
      <c r="AP352" s="342"/>
      <c r="AQ352" s="344"/>
      <c r="AR352" s="353"/>
      <c r="AS352" s="354"/>
      <c r="AT352" s="342"/>
      <c r="AU352" s="344"/>
      <c r="AV352" s="353"/>
      <c r="AW352" s="355"/>
      <c r="AX352" s="94" t="str">
        <f t="shared" si="124"/>
        <v/>
      </c>
      <c r="AY352" s="94" t="str">
        <f t="shared" si="127"/>
        <v/>
      </c>
      <c r="AZ352" s="433"/>
      <c r="BA352" s="414">
        <f t="shared" si="128"/>
        <v>0</v>
      </c>
      <c r="BB352" s="414">
        <f t="shared" si="129"/>
        <v>0</v>
      </c>
      <c r="BC352" s="414">
        <f t="shared" si="130"/>
        <v>0</v>
      </c>
      <c r="BD352" s="414">
        <f t="shared" si="131"/>
        <v>0</v>
      </c>
      <c r="BE352" s="414">
        <f t="shared" si="132"/>
        <v>0</v>
      </c>
      <c r="BF352" s="414">
        <f t="shared" si="133"/>
        <v>0</v>
      </c>
      <c r="BG352" s="414">
        <f t="shared" si="134"/>
        <v>0</v>
      </c>
      <c r="BH352" s="414">
        <f t="shared" si="135"/>
        <v>0</v>
      </c>
      <c r="BI352" s="414">
        <f t="shared" si="136"/>
        <v>0</v>
      </c>
      <c r="BJ352" s="414">
        <f t="shared" si="137"/>
        <v>0</v>
      </c>
      <c r="BK352" s="414">
        <f t="shared" si="138"/>
        <v>0</v>
      </c>
      <c r="BL352" s="414">
        <f t="shared" si="139"/>
        <v>0</v>
      </c>
      <c r="BM352" s="414">
        <f t="shared" si="140"/>
        <v>0</v>
      </c>
      <c r="BN352" s="414"/>
      <c r="BO352" s="414">
        <f t="shared" si="141"/>
        <v>0</v>
      </c>
      <c r="BP352" s="414">
        <f t="shared" si="142"/>
        <v>0</v>
      </c>
      <c r="BQ352" s="414">
        <f t="shared" si="143"/>
        <v>0</v>
      </c>
      <c r="BR352" s="414">
        <f t="shared" si="144"/>
        <v>0</v>
      </c>
      <c r="BS352" s="414">
        <f t="shared" si="145"/>
        <v>0</v>
      </c>
      <c r="BT352" s="414">
        <f t="shared" si="146"/>
        <v>0</v>
      </c>
      <c r="BU352" s="414">
        <f t="shared" si="147"/>
        <v>0</v>
      </c>
      <c r="BV352" s="721"/>
      <c r="BW352" s="72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32"/>
      <c r="CL352" s="432"/>
      <c r="CM352" s="432"/>
      <c r="CN352" s="432"/>
      <c r="CO352" s="432"/>
      <c r="CP352" s="432"/>
      <c r="CQ352" s="320"/>
      <c r="CR352" s="320"/>
    </row>
    <row r="353" spans="1:96" s="37" customFormat="1" ht="37.5" customHeight="1" x14ac:dyDescent="0.2">
      <c r="A353" s="574" t="str">
        <f>IF(B353&lt;&gt;"",設定!$C$4,"")</f>
        <v/>
      </c>
      <c r="B353" s="215" t="str">
        <f t="shared" si="125"/>
        <v/>
      </c>
      <c r="C353" s="374">
        <f t="shared" si="126"/>
        <v>341</v>
      </c>
      <c r="D353" s="356"/>
      <c r="E353" s="356"/>
      <c r="F353" s="357"/>
      <c r="G353" s="358"/>
      <c r="H353" s="359"/>
      <c r="I353" s="360"/>
      <c r="J353" s="361" t="str">
        <f>IFERROR(IF(I353="","",VLOOKUP(I353,国・地域!A:C,2,FALSE)),"正しい番号を入力してください")</f>
        <v/>
      </c>
      <c r="K353" s="362" t="str">
        <f>IFERROR(IF(I353="","",VLOOKUP(I353,国・地域!A:C,3,FALSE)),"正しい番号を入力してください")</f>
        <v/>
      </c>
      <c r="L353" s="326"/>
      <c r="M353" s="363"/>
      <c r="N353" s="364"/>
      <c r="O353" s="364"/>
      <c r="P353" s="364"/>
      <c r="Q353" s="364"/>
      <c r="R353" s="364"/>
      <c r="S353" s="364"/>
      <c r="T353" s="364"/>
      <c r="U353" s="365"/>
      <c r="V353" s="366"/>
      <c r="W353" s="1063"/>
      <c r="X353" s="1064"/>
      <c r="Y353" s="1075"/>
      <c r="Z353" s="1076"/>
      <c r="AA353" s="1077"/>
      <c r="AB353" s="1078"/>
      <c r="AC353" s="1077"/>
      <c r="AD353" s="1076"/>
      <c r="AE353" s="1079"/>
      <c r="AF353" s="1078"/>
      <c r="AG353" s="1077"/>
      <c r="AH353" s="1076"/>
      <c r="AI353" s="1079"/>
      <c r="AJ353" s="1078"/>
      <c r="AK353" s="1077"/>
      <c r="AL353" s="1076"/>
      <c r="AM353" s="356"/>
      <c r="AN353" s="358"/>
      <c r="AO353" s="326"/>
      <c r="AP353" s="356"/>
      <c r="AQ353" s="358"/>
      <c r="AR353" s="367"/>
      <c r="AS353" s="368"/>
      <c r="AT353" s="356"/>
      <c r="AU353" s="358"/>
      <c r="AV353" s="367"/>
      <c r="AW353" s="369"/>
      <c r="AX353" s="94" t="str">
        <f t="shared" si="124"/>
        <v/>
      </c>
      <c r="AY353" s="94" t="str">
        <f t="shared" si="127"/>
        <v/>
      </c>
      <c r="AZ353" s="433"/>
      <c r="BA353" s="414">
        <f t="shared" si="128"/>
        <v>0</v>
      </c>
      <c r="BB353" s="414">
        <f t="shared" si="129"/>
        <v>0</v>
      </c>
      <c r="BC353" s="414">
        <f t="shared" si="130"/>
        <v>0</v>
      </c>
      <c r="BD353" s="414">
        <f t="shared" si="131"/>
        <v>0</v>
      </c>
      <c r="BE353" s="414">
        <f t="shared" si="132"/>
        <v>0</v>
      </c>
      <c r="BF353" s="414">
        <f t="shared" si="133"/>
        <v>0</v>
      </c>
      <c r="BG353" s="414">
        <f t="shared" si="134"/>
        <v>0</v>
      </c>
      <c r="BH353" s="414">
        <f t="shared" si="135"/>
        <v>0</v>
      </c>
      <c r="BI353" s="414">
        <f t="shared" si="136"/>
        <v>0</v>
      </c>
      <c r="BJ353" s="414">
        <f t="shared" si="137"/>
        <v>0</v>
      </c>
      <c r="BK353" s="414">
        <f t="shared" si="138"/>
        <v>0</v>
      </c>
      <c r="BL353" s="414">
        <f t="shared" si="139"/>
        <v>0</v>
      </c>
      <c r="BM353" s="414">
        <f t="shared" si="140"/>
        <v>0</v>
      </c>
      <c r="BN353" s="414"/>
      <c r="BO353" s="414">
        <f t="shared" si="141"/>
        <v>0</v>
      </c>
      <c r="BP353" s="414">
        <f t="shared" si="142"/>
        <v>0</v>
      </c>
      <c r="BQ353" s="414">
        <f t="shared" si="143"/>
        <v>0</v>
      </c>
      <c r="BR353" s="414">
        <f t="shared" si="144"/>
        <v>0</v>
      </c>
      <c r="BS353" s="414">
        <f t="shared" si="145"/>
        <v>0</v>
      </c>
      <c r="BT353" s="414">
        <f t="shared" si="146"/>
        <v>0</v>
      </c>
      <c r="BU353" s="414">
        <f t="shared" si="147"/>
        <v>0</v>
      </c>
      <c r="BV353" s="721"/>
      <c r="BW353" s="72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32"/>
      <c r="CL353" s="432"/>
      <c r="CM353" s="432"/>
      <c r="CN353" s="432"/>
      <c r="CO353" s="432"/>
      <c r="CP353" s="432"/>
      <c r="CQ353" s="320"/>
      <c r="CR353" s="320"/>
    </row>
    <row r="354" spans="1:96" s="37" customFormat="1" ht="37.5" customHeight="1" x14ac:dyDescent="0.2">
      <c r="A354" s="575" t="str">
        <f>IF(B354&lt;&gt;"",設定!$C$4,"")</f>
        <v/>
      </c>
      <c r="B354" s="567" t="str">
        <f t="shared" si="125"/>
        <v/>
      </c>
      <c r="C354" s="322">
        <f t="shared" si="126"/>
        <v>342</v>
      </c>
      <c r="D354" s="328"/>
      <c r="E354" s="328"/>
      <c r="F354" s="329"/>
      <c r="G354" s="330"/>
      <c r="H354" s="331"/>
      <c r="I354" s="332"/>
      <c r="J354" s="333" t="str">
        <f>IFERROR(IF(I354="","",VLOOKUP(I354,国・地域!A:C,2,FALSE)),"正しい番号を入力してください")</f>
        <v/>
      </c>
      <c r="K354" s="334" t="str">
        <f>IFERROR(IF(I354="","",VLOOKUP(I354,国・地域!A:C,3,FALSE)),"正しい番号を入力してください")</f>
        <v/>
      </c>
      <c r="L354" s="327"/>
      <c r="M354" s="335"/>
      <c r="N354" s="336"/>
      <c r="O354" s="336"/>
      <c r="P354" s="336"/>
      <c r="Q354" s="336"/>
      <c r="R354" s="336"/>
      <c r="S354" s="336"/>
      <c r="T354" s="336"/>
      <c r="U354" s="337"/>
      <c r="V354" s="338"/>
      <c r="W354" s="1059"/>
      <c r="X354" s="1060"/>
      <c r="Y354" s="1065"/>
      <c r="Z354" s="1066"/>
      <c r="AA354" s="1067"/>
      <c r="AB354" s="1068"/>
      <c r="AC354" s="1067"/>
      <c r="AD354" s="1066"/>
      <c r="AE354" s="1069"/>
      <c r="AF354" s="1068"/>
      <c r="AG354" s="1067"/>
      <c r="AH354" s="1066"/>
      <c r="AI354" s="1069"/>
      <c r="AJ354" s="1068"/>
      <c r="AK354" s="1067"/>
      <c r="AL354" s="1066"/>
      <c r="AM354" s="328"/>
      <c r="AN354" s="330"/>
      <c r="AO354" s="327"/>
      <c r="AP354" s="328"/>
      <c r="AQ354" s="330"/>
      <c r="AR354" s="339"/>
      <c r="AS354" s="340"/>
      <c r="AT354" s="328"/>
      <c r="AU354" s="330"/>
      <c r="AV354" s="339"/>
      <c r="AW354" s="341"/>
      <c r="AX354" s="94" t="str">
        <f t="shared" si="124"/>
        <v/>
      </c>
      <c r="AY354" s="94" t="str">
        <f t="shared" si="127"/>
        <v/>
      </c>
      <c r="AZ354" s="433"/>
      <c r="BA354" s="414">
        <f t="shared" si="128"/>
        <v>0</v>
      </c>
      <c r="BB354" s="414">
        <f t="shared" si="129"/>
        <v>0</v>
      </c>
      <c r="BC354" s="414">
        <f t="shared" si="130"/>
        <v>0</v>
      </c>
      <c r="BD354" s="414">
        <f t="shared" si="131"/>
        <v>0</v>
      </c>
      <c r="BE354" s="414">
        <f t="shared" si="132"/>
        <v>0</v>
      </c>
      <c r="BF354" s="414">
        <f t="shared" si="133"/>
        <v>0</v>
      </c>
      <c r="BG354" s="414">
        <f t="shared" si="134"/>
        <v>0</v>
      </c>
      <c r="BH354" s="414">
        <f t="shared" si="135"/>
        <v>0</v>
      </c>
      <c r="BI354" s="414">
        <f t="shared" si="136"/>
        <v>0</v>
      </c>
      <c r="BJ354" s="414">
        <f t="shared" si="137"/>
        <v>0</v>
      </c>
      <c r="BK354" s="414">
        <f t="shared" si="138"/>
        <v>0</v>
      </c>
      <c r="BL354" s="414">
        <f t="shared" si="139"/>
        <v>0</v>
      </c>
      <c r="BM354" s="414">
        <f t="shared" si="140"/>
        <v>0</v>
      </c>
      <c r="BN354" s="414"/>
      <c r="BO354" s="414">
        <f t="shared" si="141"/>
        <v>0</v>
      </c>
      <c r="BP354" s="414">
        <f t="shared" si="142"/>
        <v>0</v>
      </c>
      <c r="BQ354" s="414">
        <f t="shared" si="143"/>
        <v>0</v>
      </c>
      <c r="BR354" s="414">
        <f t="shared" si="144"/>
        <v>0</v>
      </c>
      <c r="BS354" s="414">
        <f t="shared" si="145"/>
        <v>0</v>
      </c>
      <c r="BT354" s="414">
        <f t="shared" si="146"/>
        <v>0</v>
      </c>
      <c r="BU354" s="414">
        <f t="shared" si="147"/>
        <v>0</v>
      </c>
      <c r="BV354" s="721"/>
      <c r="BW354" s="72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32"/>
      <c r="CL354" s="432"/>
      <c r="CM354" s="432"/>
      <c r="CN354" s="432"/>
      <c r="CO354" s="432"/>
      <c r="CP354" s="432"/>
      <c r="CQ354" s="320"/>
      <c r="CR354" s="320"/>
    </row>
    <row r="355" spans="1:96" s="37" customFormat="1" ht="37.5" customHeight="1" x14ac:dyDescent="0.2">
      <c r="A355" s="533" t="str">
        <f>IF(B355&lt;&gt;"",設定!$C$4,"")</f>
        <v/>
      </c>
      <c r="B355" s="214" t="str">
        <f t="shared" si="125"/>
        <v/>
      </c>
      <c r="C355" s="373">
        <f t="shared" si="126"/>
        <v>343</v>
      </c>
      <c r="D355" s="342"/>
      <c r="E355" s="342"/>
      <c r="F355" s="343"/>
      <c r="G355" s="344"/>
      <c r="H355" s="345"/>
      <c r="I355" s="346"/>
      <c r="J355" s="347" t="str">
        <f>IFERROR(IF(I355="","",VLOOKUP(I355,国・地域!A:C,2,FALSE)),"正しい番号を入力してください")</f>
        <v/>
      </c>
      <c r="K355" s="348" t="str">
        <f>IFERROR(IF(I355="","",VLOOKUP(I355,国・地域!A:C,3,FALSE)),"正しい番号を入力してください")</f>
        <v/>
      </c>
      <c r="L355" s="325"/>
      <c r="M355" s="349"/>
      <c r="N355" s="350"/>
      <c r="O355" s="350"/>
      <c r="P355" s="350"/>
      <c r="Q355" s="350"/>
      <c r="R355" s="350"/>
      <c r="S355" s="350"/>
      <c r="T355" s="350"/>
      <c r="U355" s="351"/>
      <c r="V355" s="352"/>
      <c r="W355" s="1061"/>
      <c r="X355" s="1062"/>
      <c r="Y355" s="1070"/>
      <c r="Z355" s="1071"/>
      <c r="AA355" s="1072"/>
      <c r="AB355" s="1073"/>
      <c r="AC355" s="1072"/>
      <c r="AD355" s="1071"/>
      <c r="AE355" s="1074"/>
      <c r="AF355" s="1073"/>
      <c r="AG355" s="1072"/>
      <c r="AH355" s="1071"/>
      <c r="AI355" s="1074"/>
      <c r="AJ355" s="1073"/>
      <c r="AK355" s="1072"/>
      <c r="AL355" s="1071"/>
      <c r="AM355" s="342"/>
      <c r="AN355" s="344"/>
      <c r="AO355" s="325"/>
      <c r="AP355" s="342"/>
      <c r="AQ355" s="344"/>
      <c r="AR355" s="353"/>
      <c r="AS355" s="354"/>
      <c r="AT355" s="342"/>
      <c r="AU355" s="344"/>
      <c r="AV355" s="353"/>
      <c r="AW355" s="355"/>
      <c r="AX355" s="94" t="str">
        <f t="shared" si="124"/>
        <v/>
      </c>
      <c r="AY355" s="94" t="str">
        <f t="shared" si="127"/>
        <v/>
      </c>
      <c r="AZ355" s="433"/>
      <c r="BA355" s="414">
        <f t="shared" si="128"/>
        <v>0</v>
      </c>
      <c r="BB355" s="414">
        <f t="shared" si="129"/>
        <v>0</v>
      </c>
      <c r="BC355" s="414">
        <f t="shared" si="130"/>
        <v>0</v>
      </c>
      <c r="BD355" s="414">
        <f t="shared" si="131"/>
        <v>0</v>
      </c>
      <c r="BE355" s="414">
        <f t="shared" si="132"/>
        <v>0</v>
      </c>
      <c r="BF355" s="414">
        <f t="shared" si="133"/>
        <v>0</v>
      </c>
      <c r="BG355" s="414">
        <f t="shared" si="134"/>
        <v>0</v>
      </c>
      <c r="BH355" s="414">
        <f t="shared" si="135"/>
        <v>0</v>
      </c>
      <c r="BI355" s="414">
        <f t="shared" si="136"/>
        <v>0</v>
      </c>
      <c r="BJ355" s="414">
        <f t="shared" si="137"/>
        <v>0</v>
      </c>
      <c r="BK355" s="414">
        <f t="shared" si="138"/>
        <v>0</v>
      </c>
      <c r="BL355" s="414">
        <f t="shared" si="139"/>
        <v>0</v>
      </c>
      <c r="BM355" s="414">
        <f t="shared" si="140"/>
        <v>0</v>
      </c>
      <c r="BN355" s="414"/>
      <c r="BO355" s="414">
        <f t="shared" si="141"/>
        <v>0</v>
      </c>
      <c r="BP355" s="414">
        <f t="shared" si="142"/>
        <v>0</v>
      </c>
      <c r="BQ355" s="414">
        <f t="shared" si="143"/>
        <v>0</v>
      </c>
      <c r="BR355" s="414">
        <f t="shared" si="144"/>
        <v>0</v>
      </c>
      <c r="BS355" s="414">
        <f t="shared" si="145"/>
        <v>0</v>
      </c>
      <c r="BT355" s="414">
        <f t="shared" si="146"/>
        <v>0</v>
      </c>
      <c r="BU355" s="414">
        <f t="shared" si="147"/>
        <v>0</v>
      </c>
      <c r="BV355" s="721"/>
      <c r="BW355" s="72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32"/>
      <c r="CL355" s="432"/>
      <c r="CM355" s="432"/>
      <c r="CN355" s="432"/>
      <c r="CO355" s="432"/>
      <c r="CP355" s="432"/>
      <c r="CQ355" s="320"/>
      <c r="CR355" s="320"/>
    </row>
    <row r="356" spans="1:96" s="37" customFormat="1" ht="37.5" customHeight="1" x14ac:dyDescent="0.2">
      <c r="A356" s="533" t="str">
        <f>IF(B356&lt;&gt;"",設定!$C$4,"")</f>
        <v/>
      </c>
      <c r="B356" s="214" t="str">
        <f t="shared" si="125"/>
        <v/>
      </c>
      <c r="C356" s="373">
        <f t="shared" si="126"/>
        <v>344</v>
      </c>
      <c r="D356" s="342"/>
      <c r="E356" s="342"/>
      <c r="F356" s="343"/>
      <c r="G356" s="344"/>
      <c r="H356" s="345"/>
      <c r="I356" s="346"/>
      <c r="J356" s="347" t="str">
        <f>IFERROR(IF(I356="","",VLOOKUP(I356,国・地域!A:C,2,FALSE)),"正しい番号を入力してください")</f>
        <v/>
      </c>
      <c r="K356" s="348" t="str">
        <f>IFERROR(IF(I356="","",VLOOKUP(I356,国・地域!A:C,3,FALSE)),"正しい番号を入力してください")</f>
        <v/>
      </c>
      <c r="L356" s="325"/>
      <c r="M356" s="349"/>
      <c r="N356" s="350"/>
      <c r="O356" s="350"/>
      <c r="P356" s="350"/>
      <c r="Q356" s="350"/>
      <c r="R356" s="350"/>
      <c r="S356" s="350"/>
      <c r="T356" s="350"/>
      <c r="U356" s="351"/>
      <c r="V356" s="352"/>
      <c r="W356" s="1061"/>
      <c r="X356" s="1062"/>
      <c r="Y356" s="1070"/>
      <c r="Z356" s="1071"/>
      <c r="AA356" s="1072"/>
      <c r="AB356" s="1073"/>
      <c r="AC356" s="1072"/>
      <c r="AD356" s="1071"/>
      <c r="AE356" s="1074"/>
      <c r="AF356" s="1073"/>
      <c r="AG356" s="1072"/>
      <c r="AH356" s="1071"/>
      <c r="AI356" s="1074"/>
      <c r="AJ356" s="1073"/>
      <c r="AK356" s="1072"/>
      <c r="AL356" s="1071"/>
      <c r="AM356" s="342"/>
      <c r="AN356" s="344"/>
      <c r="AO356" s="325"/>
      <c r="AP356" s="342"/>
      <c r="AQ356" s="344"/>
      <c r="AR356" s="353"/>
      <c r="AS356" s="354"/>
      <c r="AT356" s="342"/>
      <c r="AU356" s="344"/>
      <c r="AV356" s="353"/>
      <c r="AW356" s="355"/>
      <c r="AX356" s="94" t="str">
        <f t="shared" si="124"/>
        <v/>
      </c>
      <c r="AY356" s="94" t="str">
        <f t="shared" si="127"/>
        <v/>
      </c>
      <c r="AZ356" s="433"/>
      <c r="BA356" s="414">
        <f t="shared" si="128"/>
        <v>0</v>
      </c>
      <c r="BB356" s="414">
        <f t="shared" si="129"/>
        <v>0</v>
      </c>
      <c r="BC356" s="414">
        <f t="shared" si="130"/>
        <v>0</v>
      </c>
      <c r="BD356" s="414">
        <f t="shared" si="131"/>
        <v>0</v>
      </c>
      <c r="BE356" s="414">
        <f t="shared" si="132"/>
        <v>0</v>
      </c>
      <c r="BF356" s="414">
        <f t="shared" si="133"/>
        <v>0</v>
      </c>
      <c r="BG356" s="414">
        <f t="shared" si="134"/>
        <v>0</v>
      </c>
      <c r="BH356" s="414">
        <f t="shared" si="135"/>
        <v>0</v>
      </c>
      <c r="BI356" s="414">
        <f t="shared" si="136"/>
        <v>0</v>
      </c>
      <c r="BJ356" s="414">
        <f t="shared" si="137"/>
        <v>0</v>
      </c>
      <c r="BK356" s="414">
        <f t="shared" si="138"/>
        <v>0</v>
      </c>
      <c r="BL356" s="414">
        <f t="shared" si="139"/>
        <v>0</v>
      </c>
      <c r="BM356" s="414">
        <f t="shared" si="140"/>
        <v>0</v>
      </c>
      <c r="BN356" s="414"/>
      <c r="BO356" s="414">
        <f t="shared" si="141"/>
        <v>0</v>
      </c>
      <c r="BP356" s="414">
        <f t="shared" si="142"/>
        <v>0</v>
      </c>
      <c r="BQ356" s="414">
        <f t="shared" si="143"/>
        <v>0</v>
      </c>
      <c r="BR356" s="414">
        <f t="shared" si="144"/>
        <v>0</v>
      </c>
      <c r="BS356" s="414">
        <f t="shared" si="145"/>
        <v>0</v>
      </c>
      <c r="BT356" s="414">
        <f t="shared" si="146"/>
        <v>0</v>
      </c>
      <c r="BU356" s="414">
        <f t="shared" si="147"/>
        <v>0</v>
      </c>
      <c r="BV356" s="721"/>
      <c r="BW356" s="72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32"/>
      <c r="CL356" s="432"/>
      <c r="CM356" s="432"/>
      <c r="CN356" s="432"/>
      <c r="CO356" s="432"/>
      <c r="CP356" s="432"/>
      <c r="CQ356" s="320"/>
      <c r="CR356" s="320"/>
    </row>
    <row r="357" spans="1:96" s="37" customFormat="1" ht="37.5" customHeight="1" x14ac:dyDescent="0.2">
      <c r="A357" s="533" t="str">
        <f>IF(B357&lt;&gt;"",設定!$C$4,"")</f>
        <v/>
      </c>
      <c r="B357" s="214" t="str">
        <f t="shared" si="125"/>
        <v/>
      </c>
      <c r="C357" s="373">
        <f t="shared" si="126"/>
        <v>345</v>
      </c>
      <c r="D357" s="342"/>
      <c r="E357" s="342"/>
      <c r="F357" s="343"/>
      <c r="G357" s="344"/>
      <c r="H357" s="345"/>
      <c r="I357" s="346"/>
      <c r="J357" s="347" t="str">
        <f>IFERROR(IF(I357="","",VLOOKUP(I357,国・地域!A:C,2,FALSE)),"正しい番号を入力してください")</f>
        <v/>
      </c>
      <c r="K357" s="348" t="str">
        <f>IFERROR(IF(I357="","",VLOOKUP(I357,国・地域!A:C,3,FALSE)),"正しい番号を入力してください")</f>
        <v/>
      </c>
      <c r="L357" s="325"/>
      <c r="M357" s="349"/>
      <c r="N357" s="350"/>
      <c r="O357" s="350"/>
      <c r="P357" s="350"/>
      <c r="Q357" s="350"/>
      <c r="R357" s="350"/>
      <c r="S357" s="350"/>
      <c r="T357" s="350"/>
      <c r="U357" s="351"/>
      <c r="V357" s="352"/>
      <c r="W357" s="1061"/>
      <c r="X357" s="1062"/>
      <c r="Y357" s="1070"/>
      <c r="Z357" s="1071"/>
      <c r="AA357" s="1072"/>
      <c r="AB357" s="1073"/>
      <c r="AC357" s="1072"/>
      <c r="AD357" s="1071"/>
      <c r="AE357" s="1074"/>
      <c r="AF357" s="1073"/>
      <c r="AG357" s="1072"/>
      <c r="AH357" s="1071"/>
      <c r="AI357" s="1074"/>
      <c r="AJ357" s="1073"/>
      <c r="AK357" s="1072"/>
      <c r="AL357" s="1071"/>
      <c r="AM357" s="342"/>
      <c r="AN357" s="344"/>
      <c r="AO357" s="325"/>
      <c r="AP357" s="342"/>
      <c r="AQ357" s="344"/>
      <c r="AR357" s="353"/>
      <c r="AS357" s="354"/>
      <c r="AT357" s="342"/>
      <c r="AU357" s="344"/>
      <c r="AV357" s="353"/>
      <c r="AW357" s="355"/>
      <c r="AX357" s="94" t="str">
        <f t="shared" si="124"/>
        <v/>
      </c>
      <c r="AY357" s="94" t="str">
        <f t="shared" si="127"/>
        <v/>
      </c>
      <c r="AZ357" s="433"/>
      <c r="BA357" s="414">
        <f t="shared" si="128"/>
        <v>0</v>
      </c>
      <c r="BB357" s="414">
        <f t="shared" si="129"/>
        <v>0</v>
      </c>
      <c r="BC357" s="414">
        <f t="shared" si="130"/>
        <v>0</v>
      </c>
      <c r="BD357" s="414">
        <f t="shared" si="131"/>
        <v>0</v>
      </c>
      <c r="BE357" s="414">
        <f t="shared" si="132"/>
        <v>0</v>
      </c>
      <c r="BF357" s="414">
        <f t="shared" si="133"/>
        <v>0</v>
      </c>
      <c r="BG357" s="414">
        <f t="shared" si="134"/>
        <v>0</v>
      </c>
      <c r="BH357" s="414">
        <f t="shared" si="135"/>
        <v>0</v>
      </c>
      <c r="BI357" s="414">
        <f t="shared" si="136"/>
        <v>0</v>
      </c>
      <c r="BJ357" s="414">
        <f t="shared" si="137"/>
        <v>0</v>
      </c>
      <c r="BK357" s="414">
        <f t="shared" si="138"/>
        <v>0</v>
      </c>
      <c r="BL357" s="414">
        <f t="shared" si="139"/>
        <v>0</v>
      </c>
      <c r="BM357" s="414">
        <f t="shared" si="140"/>
        <v>0</v>
      </c>
      <c r="BN357" s="414"/>
      <c r="BO357" s="414">
        <f t="shared" si="141"/>
        <v>0</v>
      </c>
      <c r="BP357" s="414">
        <f t="shared" si="142"/>
        <v>0</v>
      </c>
      <c r="BQ357" s="414">
        <f t="shared" si="143"/>
        <v>0</v>
      </c>
      <c r="BR357" s="414">
        <f t="shared" si="144"/>
        <v>0</v>
      </c>
      <c r="BS357" s="414">
        <f t="shared" si="145"/>
        <v>0</v>
      </c>
      <c r="BT357" s="414">
        <f t="shared" si="146"/>
        <v>0</v>
      </c>
      <c r="BU357" s="414">
        <f t="shared" si="147"/>
        <v>0</v>
      </c>
      <c r="BV357" s="721"/>
      <c r="BW357" s="72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32"/>
      <c r="CL357" s="432"/>
      <c r="CM357" s="432"/>
      <c r="CN357" s="432"/>
      <c r="CO357" s="432"/>
      <c r="CP357" s="432"/>
      <c r="CQ357" s="320"/>
      <c r="CR357" s="320"/>
    </row>
    <row r="358" spans="1:96" s="37" customFormat="1" ht="37.5" customHeight="1" x14ac:dyDescent="0.2">
      <c r="A358" s="574" t="str">
        <f>IF(B358&lt;&gt;"",設定!$C$4,"")</f>
        <v/>
      </c>
      <c r="B358" s="215" t="str">
        <f t="shared" si="125"/>
        <v/>
      </c>
      <c r="C358" s="374">
        <f t="shared" si="126"/>
        <v>346</v>
      </c>
      <c r="D358" s="356"/>
      <c r="E358" s="356"/>
      <c r="F358" s="357"/>
      <c r="G358" s="358"/>
      <c r="H358" s="359"/>
      <c r="I358" s="360"/>
      <c r="J358" s="361" t="str">
        <f>IFERROR(IF(I358="","",VLOOKUP(I358,国・地域!A:C,2,FALSE)),"正しい番号を入力してください")</f>
        <v/>
      </c>
      <c r="K358" s="362" t="str">
        <f>IFERROR(IF(I358="","",VLOOKUP(I358,国・地域!A:C,3,FALSE)),"正しい番号を入力してください")</f>
        <v/>
      </c>
      <c r="L358" s="326"/>
      <c r="M358" s="363"/>
      <c r="N358" s="364"/>
      <c r="O358" s="364"/>
      <c r="P358" s="364"/>
      <c r="Q358" s="364"/>
      <c r="R358" s="364"/>
      <c r="S358" s="364"/>
      <c r="T358" s="364"/>
      <c r="U358" s="365"/>
      <c r="V358" s="366"/>
      <c r="W358" s="1063"/>
      <c r="X358" s="1064"/>
      <c r="Y358" s="1075"/>
      <c r="Z358" s="1076"/>
      <c r="AA358" s="1077"/>
      <c r="AB358" s="1078"/>
      <c r="AC358" s="1077"/>
      <c r="AD358" s="1076"/>
      <c r="AE358" s="1079"/>
      <c r="AF358" s="1078"/>
      <c r="AG358" s="1077"/>
      <c r="AH358" s="1076"/>
      <c r="AI358" s="1079"/>
      <c r="AJ358" s="1078"/>
      <c r="AK358" s="1077"/>
      <c r="AL358" s="1076"/>
      <c r="AM358" s="356"/>
      <c r="AN358" s="358"/>
      <c r="AO358" s="326"/>
      <c r="AP358" s="356"/>
      <c r="AQ358" s="358"/>
      <c r="AR358" s="367"/>
      <c r="AS358" s="368"/>
      <c r="AT358" s="356"/>
      <c r="AU358" s="358"/>
      <c r="AV358" s="367"/>
      <c r="AW358" s="369"/>
      <c r="AX358" s="94" t="str">
        <f t="shared" si="124"/>
        <v/>
      </c>
      <c r="AY358" s="94" t="str">
        <f t="shared" si="127"/>
        <v/>
      </c>
      <c r="AZ358" s="433"/>
      <c r="BA358" s="414">
        <f t="shared" si="128"/>
        <v>0</v>
      </c>
      <c r="BB358" s="414">
        <f t="shared" si="129"/>
        <v>0</v>
      </c>
      <c r="BC358" s="414">
        <f t="shared" si="130"/>
        <v>0</v>
      </c>
      <c r="BD358" s="414">
        <f t="shared" si="131"/>
        <v>0</v>
      </c>
      <c r="BE358" s="414">
        <f t="shared" si="132"/>
        <v>0</v>
      </c>
      <c r="BF358" s="414">
        <f t="shared" si="133"/>
        <v>0</v>
      </c>
      <c r="BG358" s="414">
        <f t="shared" si="134"/>
        <v>0</v>
      </c>
      <c r="BH358" s="414">
        <f t="shared" si="135"/>
        <v>0</v>
      </c>
      <c r="BI358" s="414">
        <f t="shared" si="136"/>
        <v>0</v>
      </c>
      <c r="BJ358" s="414">
        <f t="shared" si="137"/>
        <v>0</v>
      </c>
      <c r="BK358" s="414">
        <f t="shared" si="138"/>
        <v>0</v>
      </c>
      <c r="BL358" s="414">
        <f t="shared" si="139"/>
        <v>0</v>
      </c>
      <c r="BM358" s="414">
        <f t="shared" si="140"/>
        <v>0</v>
      </c>
      <c r="BN358" s="414"/>
      <c r="BO358" s="414">
        <f t="shared" si="141"/>
        <v>0</v>
      </c>
      <c r="BP358" s="414">
        <f t="shared" si="142"/>
        <v>0</v>
      </c>
      <c r="BQ358" s="414">
        <f t="shared" si="143"/>
        <v>0</v>
      </c>
      <c r="BR358" s="414">
        <f t="shared" si="144"/>
        <v>0</v>
      </c>
      <c r="BS358" s="414">
        <f t="shared" si="145"/>
        <v>0</v>
      </c>
      <c r="BT358" s="414">
        <f t="shared" si="146"/>
        <v>0</v>
      </c>
      <c r="BU358" s="414">
        <f t="shared" si="147"/>
        <v>0</v>
      </c>
      <c r="BV358" s="721"/>
      <c r="BW358" s="72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32"/>
      <c r="CL358" s="432"/>
      <c r="CM358" s="432"/>
      <c r="CN358" s="432"/>
      <c r="CO358" s="432"/>
      <c r="CP358" s="432"/>
      <c r="CQ358" s="320"/>
      <c r="CR358" s="320"/>
    </row>
    <row r="359" spans="1:96" s="37" customFormat="1" ht="37.5" customHeight="1" x14ac:dyDescent="0.2">
      <c r="A359" s="575" t="str">
        <f>IF(B359&lt;&gt;"",設定!$C$4,"")</f>
        <v/>
      </c>
      <c r="B359" s="567" t="str">
        <f t="shared" si="125"/>
        <v/>
      </c>
      <c r="C359" s="322">
        <f t="shared" si="126"/>
        <v>347</v>
      </c>
      <c r="D359" s="328"/>
      <c r="E359" s="328"/>
      <c r="F359" s="329"/>
      <c r="G359" s="330"/>
      <c r="H359" s="331"/>
      <c r="I359" s="332"/>
      <c r="J359" s="333" t="str">
        <f>IFERROR(IF(I359="","",VLOOKUP(I359,国・地域!A:C,2,FALSE)),"正しい番号を入力してください")</f>
        <v/>
      </c>
      <c r="K359" s="334" t="str">
        <f>IFERROR(IF(I359="","",VLOOKUP(I359,国・地域!A:C,3,FALSE)),"正しい番号を入力してください")</f>
        <v/>
      </c>
      <c r="L359" s="327"/>
      <c r="M359" s="335"/>
      <c r="N359" s="336"/>
      <c r="O359" s="336"/>
      <c r="P359" s="336"/>
      <c r="Q359" s="336"/>
      <c r="R359" s="336"/>
      <c r="S359" s="336"/>
      <c r="T359" s="336"/>
      <c r="U359" s="337"/>
      <c r="V359" s="338"/>
      <c r="W359" s="1059"/>
      <c r="X359" s="1060"/>
      <c r="Y359" s="1065"/>
      <c r="Z359" s="1066"/>
      <c r="AA359" s="1067"/>
      <c r="AB359" s="1068"/>
      <c r="AC359" s="1067"/>
      <c r="AD359" s="1066"/>
      <c r="AE359" s="1069"/>
      <c r="AF359" s="1068"/>
      <c r="AG359" s="1067"/>
      <c r="AH359" s="1066"/>
      <c r="AI359" s="1069"/>
      <c r="AJ359" s="1068"/>
      <c r="AK359" s="1067"/>
      <c r="AL359" s="1066"/>
      <c r="AM359" s="328"/>
      <c r="AN359" s="330"/>
      <c r="AO359" s="327"/>
      <c r="AP359" s="328"/>
      <c r="AQ359" s="330"/>
      <c r="AR359" s="339"/>
      <c r="AS359" s="340"/>
      <c r="AT359" s="328"/>
      <c r="AU359" s="330"/>
      <c r="AV359" s="339"/>
      <c r="AW359" s="341"/>
      <c r="AX359" s="94" t="str">
        <f t="shared" si="124"/>
        <v/>
      </c>
      <c r="AY359" s="94" t="str">
        <f t="shared" si="127"/>
        <v/>
      </c>
      <c r="AZ359" s="433"/>
      <c r="BA359" s="414">
        <f t="shared" si="128"/>
        <v>0</v>
      </c>
      <c r="BB359" s="414">
        <f t="shared" si="129"/>
        <v>0</v>
      </c>
      <c r="BC359" s="414">
        <f t="shared" si="130"/>
        <v>0</v>
      </c>
      <c r="BD359" s="414">
        <f t="shared" si="131"/>
        <v>0</v>
      </c>
      <c r="BE359" s="414">
        <f t="shared" si="132"/>
        <v>0</v>
      </c>
      <c r="BF359" s="414">
        <f t="shared" si="133"/>
        <v>0</v>
      </c>
      <c r="BG359" s="414">
        <f t="shared" si="134"/>
        <v>0</v>
      </c>
      <c r="BH359" s="414">
        <f t="shared" si="135"/>
        <v>0</v>
      </c>
      <c r="BI359" s="414">
        <f t="shared" si="136"/>
        <v>0</v>
      </c>
      <c r="BJ359" s="414">
        <f t="shared" si="137"/>
        <v>0</v>
      </c>
      <c r="BK359" s="414">
        <f t="shared" si="138"/>
        <v>0</v>
      </c>
      <c r="BL359" s="414">
        <f t="shared" si="139"/>
        <v>0</v>
      </c>
      <c r="BM359" s="414">
        <f t="shared" si="140"/>
        <v>0</v>
      </c>
      <c r="BN359" s="414"/>
      <c r="BO359" s="414">
        <f t="shared" si="141"/>
        <v>0</v>
      </c>
      <c r="BP359" s="414">
        <f t="shared" si="142"/>
        <v>0</v>
      </c>
      <c r="BQ359" s="414">
        <f t="shared" si="143"/>
        <v>0</v>
      </c>
      <c r="BR359" s="414">
        <f t="shared" si="144"/>
        <v>0</v>
      </c>
      <c r="BS359" s="414">
        <f t="shared" si="145"/>
        <v>0</v>
      </c>
      <c r="BT359" s="414">
        <f t="shared" si="146"/>
        <v>0</v>
      </c>
      <c r="BU359" s="414">
        <f t="shared" si="147"/>
        <v>0</v>
      </c>
      <c r="BV359" s="721"/>
      <c r="BW359" s="72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32"/>
      <c r="CL359" s="432"/>
      <c r="CM359" s="432"/>
      <c r="CN359" s="432"/>
      <c r="CO359" s="432"/>
      <c r="CP359" s="432"/>
      <c r="CQ359" s="320"/>
      <c r="CR359" s="320"/>
    </row>
    <row r="360" spans="1:96" s="37" customFormat="1" ht="37.5" customHeight="1" x14ac:dyDescent="0.2">
      <c r="A360" s="533" t="str">
        <f>IF(B360&lt;&gt;"",設定!$C$4,"")</f>
        <v/>
      </c>
      <c r="B360" s="214" t="str">
        <f t="shared" si="125"/>
        <v/>
      </c>
      <c r="C360" s="373">
        <f t="shared" si="126"/>
        <v>348</v>
      </c>
      <c r="D360" s="342"/>
      <c r="E360" s="342"/>
      <c r="F360" s="343"/>
      <c r="G360" s="344"/>
      <c r="H360" s="345"/>
      <c r="I360" s="346"/>
      <c r="J360" s="347" t="str">
        <f>IFERROR(IF(I360="","",VLOOKUP(I360,国・地域!A:C,2,FALSE)),"正しい番号を入力してください")</f>
        <v/>
      </c>
      <c r="K360" s="348" t="str">
        <f>IFERROR(IF(I360="","",VLOOKUP(I360,国・地域!A:C,3,FALSE)),"正しい番号を入力してください")</f>
        <v/>
      </c>
      <c r="L360" s="325"/>
      <c r="M360" s="349"/>
      <c r="N360" s="350"/>
      <c r="O360" s="350"/>
      <c r="P360" s="350"/>
      <c r="Q360" s="350"/>
      <c r="R360" s="350"/>
      <c r="S360" s="350"/>
      <c r="T360" s="350"/>
      <c r="U360" s="351"/>
      <c r="V360" s="352"/>
      <c r="W360" s="1061"/>
      <c r="X360" s="1062"/>
      <c r="Y360" s="1070"/>
      <c r="Z360" s="1071"/>
      <c r="AA360" s="1072"/>
      <c r="AB360" s="1073"/>
      <c r="AC360" s="1072"/>
      <c r="AD360" s="1071"/>
      <c r="AE360" s="1074"/>
      <c r="AF360" s="1073"/>
      <c r="AG360" s="1072"/>
      <c r="AH360" s="1071"/>
      <c r="AI360" s="1074"/>
      <c r="AJ360" s="1073"/>
      <c r="AK360" s="1072"/>
      <c r="AL360" s="1071"/>
      <c r="AM360" s="342"/>
      <c r="AN360" s="344"/>
      <c r="AO360" s="325"/>
      <c r="AP360" s="342"/>
      <c r="AQ360" s="344"/>
      <c r="AR360" s="353"/>
      <c r="AS360" s="354"/>
      <c r="AT360" s="342"/>
      <c r="AU360" s="344"/>
      <c r="AV360" s="353"/>
      <c r="AW360" s="355"/>
      <c r="AX360" s="94" t="str">
        <f t="shared" si="124"/>
        <v/>
      </c>
      <c r="AY360" s="94" t="str">
        <f t="shared" si="127"/>
        <v/>
      </c>
      <c r="AZ360" s="433"/>
      <c r="BA360" s="414">
        <f t="shared" si="128"/>
        <v>0</v>
      </c>
      <c r="BB360" s="414">
        <f t="shared" si="129"/>
        <v>0</v>
      </c>
      <c r="BC360" s="414">
        <f t="shared" si="130"/>
        <v>0</v>
      </c>
      <c r="BD360" s="414">
        <f t="shared" si="131"/>
        <v>0</v>
      </c>
      <c r="BE360" s="414">
        <f t="shared" si="132"/>
        <v>0</v>
      </c>
      <c r="BF360" s="414">
        <f t="shared" si="133"/>
        <v>0</v>
      </c>
      <c r="BG360" s="414">
        <f t="shared" si="134"/>
        <v>0</v>
      </c>
      <c r="BH360" s="414">
        <f t="shared" si="135"/>
        <v>0</v>
      </c>
      <c r="BI360" s="414">
        <f t="shared" si="136"/>
        <v>0</v>
      </c>
      <c r="BJ360" s="414">
        <f t="shared" si="137"/>
        <v>0</v>
      </c>
      <c r="BK360" s="414">
        <f t="shared" si="138"/>
        <v>0</v>
      </c>
      <c r="BL360" s="414">
        <f t="shared" si="139"/>
        <v>0</v>
      </c>
      <c r="BM360" s="414">
        <f t="shared" si="140"/>
        <v>0</v>
      </c>
      <c r="BN360" s="414"/>
      <c r="BO360" s="414">
        <f t="shared" si="141"/>
        <v>0</v>
      </c>
      <c r="BP360" s="414">
        <f t="shared" si="142"/>
        <v>0</v>
      </c>
      <c r="BQ360" s="414">
        <f t="shared" si="143"/>
        <v>0</v>
      </c>
      <c r="BR360" s="414">
        <f t="shared" si="144"/>
        <v>0</v>
      </c>
      <c r="BS360" s="414">
        <f t="shared" si="145"/>
        <v>0</v>
      </c>
      <c r="BT360" s="414">
        <f t="shared" si="146"/>
        <v>0</v>
      </c>
      <c r="BU360" s="414">
        <f t="shared" si="147"/>
        <v>0</v>
      </c>
      <c r="BV360" s="721"/>
      <c r="BW360" s="72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32"/>
      <c r="CL360" s="432"/>
      <c r="CM360" s="432"/>
      <c r="CN360" s="432"/>
      <c r="CO360" s="432"/>
      <c r="CP360" s="432"/>
      <c r="CQ360" s="320"/>
      <c r="CR360" s="320"/>
    </row>
    <row r="361" spans="1:96" s="37" customFormat="1" ht="37.5" customHeight="1" x14ac:dyDescent="0.2">
      <c r="A361" s="533" t="str">
        <f>IF(B361&lt;&gt;"",設定!$C$4,"")</f>
        <v/>
      </c>
      <c r="B361" s="214" t="str">
        <f t="shared" si="125"/>
        <v/>
      </c>
      <c r="C361" s="373">
        <f t="shared" si="126"/>
        <v>349</v>
      </c>
      <c r="D361" s="342"/>
      <c r="E361" s="342"/>
      <c r="F361" s="343"/>
      <c r="G361" s="344"/>
      <c r="H361" s="345"/>
      <c r="I361" s="346"/>
      <c r="J361" s="347" t="str">
        <f>IFERROR(IF(I361="","",VLOOKUP(I361,国・地域!A:C,2,FALSE)),"正しい番号を入力してください")</f>
        <v/>
      </c>
      <c r="K361" s="348" t="str">
        <f>IFERROR(IF(I361="","",VLOOKUP(I361,国・地域!A:C,3,FALSE)),"正しい番号を入力してください")</f>
        <v/>
      </c>
      <c r="L361" s="325"/>
      <c r="M361" s="349"/>
      <c r="N361" s="350"/>
      <c r="O361" s="350"/>
      <c r="P361" s="350"/>
      <c r="Q361" s="350"/>
      <c r="R361" s="350"/>
      <c r="S361" s="350"/>
      <c r="T361" s="350"/>
      <c r="U361" s="351"/>
      <c r="V361" s="352"/>
      <c r="W361" s="1061"/>
      <c r="X361" s="1062"/>
      <c r="Y361" s="1070"/>
      <c r="Z361" s="1071"/>
      <c r="AA361" s="1072"/>
      <c r="AB361" s="1073"/>
      <c r="AC361" s="1072"/>
      <c r="AD361" s="1071"/>
      <c r="AE361" s="1074"/>
      <c r="AF361" s="1073"/>
      <c r="AG361" s="1072"/>
      <c r="AH361" s="1071"/>
      <c r="AI361" s="1074"/>
      <c r="AJ361" s="1073"/>
      <c r="AK361" s="1072"/>
      <c r="AL361" s="1071"/>
      <c r="AM361" s="342"/>
      <c r="AN361" s="344"/>
      <c r="AO361" s="325"/>
      <c r="AP361" s="342"/>
      <c r="AQ361" s="344"/>
      <c r="AR361" s="353"/>
      <c r="AS361" s="354"/>
      <c r="AT361" s="342"/>
      <c r="AU361" s="344"/>
      <c r="AV361" s="353"/>
      <c r="AW361" s="355"/>
      <c r="AX361" s="94" t="str">
        <f t="shared" si="124"/>
        <v/>
      </c>
      <c r="AY361" s="94" t="str">
        <f t="shared" si="127"/>
        <v/>
      </c>
      <c r="AZ361" s="433"/>
      <c r="BA361" s="414">
        <f t="shared" si="128"/>
        <v>0</v>
      </c>
      <c r="BB361" s="414">
        <f t="shared" si="129"/>
        <v>0</v>
      </c>
      <c r="BC361" s="414">
        <f t="shared" si="130"/>
        <v>0</v>
      </c>
      <c r="BD361" s="414">
        <f t="shared" si="131"/>
        <v>0</v>
      </c>
      <c r="BE361" s="414">
        <f t="shared" si="132"/>
        <v>0</v>
      </c>
      <c r="BF361" s="414">
        <f t="shared" si="133"/>
        <v>0</v>
      </c>
      <c r="BG361" s="414">
        <f t="shared" si="134"/>
        <v>0</v>
      </c>
      <c r="BH361" s="414">
        <f t="shared" si="135"/>
        <v>0</v>
      </c>
      <c r="BI361" s="414">
        <f t="shared" si="136"/>
        <v>0</v>
      </c>
      <c r="BJ361" s="414">
        <f t="shared" si="137"/>
        <v>0</v>
      </c>
      <c r="BK361" s="414">
        <f t="shared" si="138"/>
        <v>0</v>
      </c>
      <c r="BL361" s="414">
        <f t="shared" si="139"/>
        <v>0</v>
      </c>
      <c r="BM361" s="414">
        <f t="shared" si="140"/>
        <v>0</v>
      </c>
      <c r="BN361" s="414"/>
      <c r="BO361" s="414">
        <f t="shared" si="141"/>
        <v>0</v>
      </c>
      <c r="BP361" s="414">
        <f t="shared" si="142"/>
        <v>0</v>
      </c>
      <c r="BQ361" s="414">
        <f t="shared" si="143"/>
        <v>0</v>
      </c>
      <c r="BR361" s="414">
        <f t="shared" si="144"/>
        <v>0</v>
      </c>
      <c r="BS361" s="414">
        <f t="shared" si="145"/>
        <v>0</v>
      </c>
      <c r="BT361" s="414">
        <f t="shared" si="146"/>
        <v>0</v>
      </c>
      <c r="BU361" s="414">
        <f t="shared" si="147"/>
        <v>0</v>
      </c>
      <c r="BV361" s="721"/>
      <c r="BW361" s="72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32"/>
      <c r="CL361" s="432"/>
      <c r="CM361" s="432"/>
      <c r="CN361" s="432"/>
      <c r="CO361" s="432"/>
      <c r="CP361" s="432"/>
      <c r="CQ361" s="320"/>
      <c r="CR361" s="320"/>
    </row>
    <row r="362" spans="1:96" s="37" customFormat="1" ht="37.5" customHeight="1" x14ac:dyDescent="0.2">
      <c r="A362" s="533" t="str">
        <f>IF(B362&lt;&gt;"",設定!$C$4,"")</f>
        <v/>
      </c>
      <c r="B362" s="214" t="str">
        <f t="shared" si="125"/>
        <v/>
      </c>
      <c r="C362" s="373">
        <f t="shared" si="126"/>
        <v>350</v>
      </c>
      <c r="D362" s="342"/>
      <c r="E362" s="342"/>
      <c r="F362" s="343"/>
      <c r="G362" s="344"/>
      <c r="H362" s="345"/>
      <c r="I362" s="346"/>
      <c r="J362" s="347" t="str">
        <f>IFERROR(IF(I362="","",VLOOKUP(I362,国・地域!A:C,2,FALSE)),"正しい番号を入力してください")</f>
        <v/>
      </c>
      <c r="K362" s="348" t="str">
        <f>IFERROR(IF(I362="","",VLOOKUP(I362,国・地域!A:C,3,FALSE)),"正しい番号を入力してください")</f>
        <v/>
      </c>
      <c r="L362" s="325"/>
      <c r="M362" s="349"/>
      <c r="N362" s="350"/>
      <c r="O362" s="350"/>
      <c r="P362" s="350"/>
      <c r="Q362" s="350"/>
      <c r="R362" s="350"/>
      <c r="S362" s="350"/>
      <c r="T362" s="350"/>
      <c r="U362" s="351"/>
      <c r="V362" s="352"/>
      <c r="W362" s="1061"/>
      <c r="X362" s="1062"/>
      <c r="Y362" s="1070"/>
      <c r="Z362" s="1071"/>
      <c r="AA362" s="1072"/>
      <c r="AB362" s="1073"/>
      <c r="AC362" s="1072"/>
      <c r="AD362" s="1071"/>
      <c r="AE362" s="1074"/>
      <c r="AF362" s="1073"/>
      <c r="AG362" s="1072"/>
      <c r="AH362" s="1071"/>
      <c r="AI362" s="1074"/>
      <c r="AJ362" s="1073"/>
      <c r="AK362" s="1072"/>
      <c r="AL362" s="1071"/>
      <c r="AM362" s="342"/>
      <c r="AN362" s="344"/>
      <c r="AO362" s="325"/>
      <c r="AP362" s="342"/>
      <c r="AQ362" s="344"/>
      <c r="AR362" s="353"/>
      <c r="AS362" s="354"/>
      <c r="AT362" s="342"/>
      <c r="AU362" s="344"/>
      <c r="AV362" s="353"/>
      <c r="AW362" s="355"/>
      <c r="AX362" s="94" t="str">
        <f t="shared" si="124"/>
        <v/>
      </c>
      <c r="AY362" s="94" t="str">
        <f t="shared" si="127"/>
        <v/>
      </c>
      <c r="AZ362" s="433"/>
      <c r="BA362" s="414">
        <f t="shared" si="128"/>
        <v>0</v>
      </c>
      <c r="BB362" s="414">
        <f t="shared" si="129"/>
        <v>0</v>
      </c>
      <c r="BC362" s="414">
        <f t="shared" si="130"/>
        <v>0</v>
      </c>
      <c r="BD362" s="414">
        <f t="shared" si="131"/>
        <v>0</v>
      </c>
      <c r="BE362" s="414">
        <f t="shared" si="132"/>
        <v>0</v>
      </c>
      <c r="BF362" s="414">
        <f t="shared" si="133"/>
        <v>0</v>
      </c>
      <c r="BG362" s="414">
        <f t="shared" si="134"/>
        <v>0</v>
      </c>
      <c r="BH362" s="414">
        <f t="shared" si="135"/>
        <v>0</v>
      </c>
      <c r="BI362" s="414">
        <f t="shared" si="136"/>
        <v>0</v>
      </c>
      <c r="BJ362" s="414">
        <f t="shared" si="137"/>
        <v>0</v>
      </c>
      <c r="BK362" s="414">
        <f t="shared" si="138"/>
        <v>0</v>
      </c>
      <c r="BL362" s="414">
        <f t="shared" si="139"/>
        <v>0</v>
      </c>
      <c r="BM362" s="414">
        <f t="shared" si="140"/>
        <v>0</v>
      </c>
      <c r="BN362" s="414"/>
      <c r="BO362" s="414">
        <f t="shared" si="141"/>
        <v>0</v>
      </c>
      <c r="BP362" s="414">
        <f t="shared" si="142"/>
        <v>0</v>
      </c>
      <c r="BQ362" s="414">
        <f t="shared" si="143"/>
        <v>0</v>
      </c>
      <c r="BR362" s="414">
        <f t="shared" si="144"/>
        <v>0</v>
      </c>
      <c r="BS362" s="414">
        <f t="shared" si="145"/>
        <v>0</v>
      </c>
      <c r="BT362" s="414">
        <f t="shared" si="146"/>
        <v>0</v>
      </c>
      <c r="BU362" s="414">
        <f t="shared" si="147"/>
        <v>0</v>
      </c>
      <c r="BV362" s="721"/>
      <c r="BW362" s="72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32"/>
      <c r="CL362" s="432"/>
      <c r="CM362" s="432"/>
      <c r="CN362" s="432"/>
      <c r="CO362" s="432"/>
      <c r="CP362" s="432"/>
      <c r="CQ362" s="320"/>
      <c r="CR362" s="320"/>
    </row>
    <row r="363" spans="1:96" s="37" customFormat="1" ht="37.5" customHeight="1" x14ac:dyDescent="0.2">
      <c r="A363" s="574" t="str">
        <f>IF(B363&lt;&gt;"",設定!$C$4,"")</f>
        <v/>
      </c>
      <c r="B363" s="215" t="str">
        <f t="shared" si="125"/>
        <v/>
      </c>
      <c r="C363" s="374">
        <f t="shared" si="126"/>
        <v>351</v>
      </c>
      <c r="D363" s="356"/>
      <c r="E363" s="356"/>
      <c r="F363" s="357"/>
      <c r="G363" s="358"/>
      <c r="H363" s="359"/>
      <c r="I363" s="360"/>
      <c r="J363" s="361" t="str">
        <f>IFERROR(IF(I363="","",VLOOKUP(I363,国・地域!A:C,2,FALSE)),"正しい番号を入力してください")</f>
        <v/>
      </c>
      <c r="K363" s="362" t="str">
        <f>IFERROR(IF(I363="","",VLOOKUP(I363,国・地域!A:C,3,FALSE)),"正しい番号を入力してください")</f>
        <v/>
      </c>
      <c r="L363" s="326"/>
      <c r="M363" s="363"/>
      <c r="N363" s="364"/>
      <c r="O363" s="364"/>
      <c r="P363" s="364"/>
      <c r="Q363" s="364"/>
      <c r="R363" s="364"/>
      <c r="S363" s="364"/>
      <c r="T363" s="364"/>
      <c r="U363" s="365"/>
      <c r="V363" s="366"/>
      <c r="W363" s="1063"/>
      <c r="X363" s="1064"/>
      <c r="Y363" s="1075"/>
      <c r="Z363" s="1076"/>
      <c r="AA363" s="1077"/>
      <c r="AB363" s="1078"/>
      <c r="AC363" s="1077"/>
      <c r="AD363" s="1076"/>
      <c r="AE363" s="1079"/>
      <c r="AF363" s="1078"/>
      <c r="AG363" s="1077"/>
      <c r="AH363" s="1076"/>
      <c r="AI363" s="1079"/>
      <c r="AJ363" s="1078"/>
      <c r="AK363" s="1077"/>
      <c r="AL363" s="1076"/>
      <c r="AM363" s="356"/>
      <c r="AN363" s="358"/>
      <c r="AO363" s="326"/>
      <c r="AP363" s="356"/>
      <c r="AQ363" s="358"/>
      <c r="AR363" s="367"/>
      <c r="AS363" s="368"/>
      <c r="AT363" s="356"/>
      <c r="AU363" s="358"/>
      <c r="AV363" s="367"/>
      <c r="AW363" s="369"/>
      <c r="AX363" s="94" t="str">
        <f t="shared" si="124"/>
        <v/>
      </c>
      <c r="AY363" s="94" t="str">
        <f t="shared" si="127"/>
        <v/>
      </c>
      <c r="AZ363" s="433"/>
      <c r="BA363" s="414">
        <f t="shared" si="128"/>
        <v>0</v>
      </c>
      <c r="BB363" s="414">
        <f t="shared" si="129"/>
        <v>0</v>
      </c>
      <c r="BC363" s="414">
        <f t="shared" si="130"/>
        <v>0</v>
      </c>
      <c r="BD363" s="414">
        <f t="shared" si="131"/>
        <v>0</v>
      </c>
      <c r="BE363" s="414">
        <f t="shared" si="132"/>
        <v>0</v>
      </c>
      <c r="BF363" s="414">
        <f t="shared" si="133"/>
        <v>0</v>
      </c>
      <c r="BG363" s="414">
        <f t="shared" si="134"/>
        <v>0</v>
      </c>
      <c r="BH363" s="414">
        <f t="shared" si="135"/>
        <v>0</v>
      </c>
      <c r="BI363" s="414">
        <f t="shared" si="136"/>
        <v>0</v>
      </c>
      <c r="BJ363" s="414">
        <f t="shared" si="137"/>
        <v>0</v>
      </c>
      <c r="BK363" s="414">
        <f t="shared" si="138"/>
        <v>0</v>
      </c>
      <c r="BL363" s="414">
        <f t="shared" si="139"/>
        <v>0</v>
      </c>
      <c r="BM363" s="414">
        <f t="shared" si="140"/>
        <v>0</v>
      </c>
      <c r="BN363" s="414"/>
      <c r="BO363" s="414">
        <f t="shared" si="141"/>
        <v>0</v>
      </c>
      <c r="BP363" s="414">
        <f t="shared" si="142"/>
        <v>0</v>
      </c>
      <c r="BQ363" s="414">
        <f t="shared" si="143"/>
        <v>0</v>
      </c>
      <c r="BR363" s="414">
        <f t="shared" si="144"/>
        <v>0</v>
      </c>
      <c r="BS363" s="414">
        <f t="shared" si="145"/>
        <v>0</v>
      </c>
      <c r="BT363" s="414">
        <f t="shared" si="146"/>
        <v>0</v>
      </c>
      <c r="BU363" s="414">
        <f t="shared" si="147"/>
        <v>0</v>
      </c>
      <c r="BV363" s="721"/>
      <c r="BW363" s="72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32"/>
      <c r="CL363" s="432"/>
      <c r="CM363" s="432"/>
      <c r="CN363" s="432"/>
      <c r="CO363" s="432"/>
      <c r="CP363" s="432"/>
      <c r="CQ363" s="320"/>
      <c r="CR363" s="320"/>
    </row>
    <row r="364" spans="1:96" s="37" customFormat="1" ht="37.5" customHeight="1" x14ac:dyDescent="0.2">
      <c r="A364" s="575" t="str">
        <f>IF(B364&lt;&gt;"",設定!$C$4,"")</f>
        <v/>
      </c>
      <c r="B364" s="567" t="str">
        <f t="shared" si="125"/>
        <v/>
      </c>
      <c r="C364" s="322">
        <f t="shared" si="126"/>
        <v>352</v>
      </c>
      <c r="D364" s="328"/>
      <c r="E364" s="328"/>
      <c r="F364" s="329"/>
      <c r="G364" s="330"/>
      <c r="H364" s="331"/>
      <c r="I364" s="332"/>
      <c r="J364" s="333" t="str">
        <f>IFERROR(IF(I364="","",VLOOKUP(I364,国・地域!A:C,2,FALSE)),"正しい番号を入力してください")</f>
        <v/>
      </c>
      <c r="K364" s="334" t="str">
        <f>IFERROR(IF(I364="","",VLOOKUP(I364,国・地域!A:C,3,FALSE)),"正しい番号を入力してください")</f>
        <v/>
      </c>
      <c r="L364" s="327"/>
      <c r="M364" s="335"/>
      <c r="N364" s="336"/>
      <c r="O364" s="336"/>
      <c r="P364" s="336"/>
      <c r="Q364" s="336"/>
      <c r="R364" s="336"/>
      <c r="S364" s="336"/>
      <c r="T364" s="336"/>
      <c r="U364" s="337"/>
      <c r="V364" s="338"/>
      <c r="W364" s="1059"/>
      <c r="X364" s="1060"/>
      <c r="Y364" s="1065"/>
      <c r="Z364" s="1066"/>
      <c r="AA364" s="1067"/>
      <c r="AB364" s="1068"/>
      <c r="AC364" s="1067"/>
      <c r="AD364" s="1066"/>
      <c r="AE364" s="1069"/>
      <c r="AF364" s="1068"/>
      <c r="AG364" s="1067"/>
      <c r="AH364" s="1066"/>
      <c r="AI364" s="1069"/>
      <c r="AJ364" s="1068"/>
      <c r="AK364" s="1067"/>
      <c r="AL364" s="1066"/>
      <c r="AM364" s="328"/>
      <c r="AN364" s="330"/>
      <c r="AO364" s="327"/>
      <c r="AP364" s="328"/>
      <c r="AQ364" s="330"/>
      <c r="AR364" s="339"/>
      <c r="AS364" s="340"/>
      <c r="AT364" s="328"/>
      <c r="AU364" s="330"/>
      <c r="AV364" s="339"/>
      <c r="AW364" s="341"/>
      <c r="AX364" s="94" t="str">
        <f t="shared" si="124"/>
        <v/>
      </c>
      <c r="AY364" s="94" t="str">
        <f t="shared" si="127"/>
        <v/>
      </c>
      <c r="AZ364" s="433"/>
      <c r="BA364" s="414">
        <f t="shared" si="128"/>
        <v>0</v>
      </c>
      <c r="BB364" s="414">
        <f t="shared" si="129"/>
        <v>0</v>
      </c>
      <c r="BC364" s="414">
        <f t="shared" si="130"/>
        <v>0</v>
      </c>
      <c r="BD364" s="414">
        <f t="shared" si="131"/>
        <v>0</v>
      </c>
      <c r="BE364" s="414">
        <f t="shared" si="132"/>
        <v>0</v>
      </c>
      <c r="BF364" s="414">
        <f t="shared" si="133"/>
        <v>0</v>
      </c>
      <c r="BG364" s="414">
        <f t="shared" si="134"/>
        <v>0</v>
      </c>
      <c r="BH364" s="414">
        <f t="shared" si="135"/>
        <v>0</v>
      </c>
      <c r="BI364" s="414">
        <f t="shared" si="136"/>
        <v>0</v>
      </c>
      <c r="BJ364" s="414">
        <f t="shared" si="137"/>
        <v>0</v>
      </c>
      <c r="BK364" s="414">
        <f t="shared" si="138"/>
        <v>0</v>
      </c>
      <c r="BL364" s="414">
        <f t="shared" si="139"/>
        <v>0</v>
      </c>
      <c r="BM364" s="414">
        <f t="shared" si="140"/>
        <v>0</v>
      </c>
      <c r="BN364" s="414"/>
      <c r="BO364" s="414">
        <f t="shared" si="141"/>
        <v>0</v>
      </c>
      <c r="BP364" s="414">
        <f t="shared" si="142"/>
        <v>0</v>
      </c>
      <c r="BQ364" s="414">
        <f t="shared" si="143"/>
        <v>0</v>
      </c>
      <c r="BR364" s="414">
        <f t="shared" si="144"/>
        <v>0</v>
      </c>
      <c r="BS364" s="414">
        <f t="shared" si="145"/>
        <v>0</v>
      </c>
      <c r="BT364" s="414">
        <f t="shared" si="146"/>
        <v>0</v>
      </c>
      <c r="BU364" s="414">
        <f t="shared" si="147"/>
        <v>0</v>
      </c>
      <c r="BV364" s="721"/>
      <c r="BW364" s="72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32"/>
      <c r="CL364" s="432"/>
      <c r="CM364" s="432"/>
      <c r="CN364" s="432"/>
      <c r="CO364" s="432"/>
      <c r="CP364" s="432"/>
      <c r="CQ364" s="320"/>
      <c r="CR364" s="320"/>
    </row>
    <row r="365" spans="1:96" s="37" customFormat="1" ht="37.5" customHeight="1" x14ac:dyDescent="0.2">
      <c r="A365" s="533" t="str">
        <f>IF(B365&lt;&gt;"",設定!$C$4,"")</f>
        <v/>
      </c>
      <c r="B365" s="214" t="str">
        <f t="shared" si="125"/>
        <v/>
      </c>
      <c r="C365" s="373">
        <f t="shared" si="126"/>
        <v>353</v>
      </c>
      <c r="D365" s="342"/>
      <c r="E365" s="342"/>
      <c r="F365" s="343"/>
      <c r="G365" s="344"/>
      <c r="H365" s="345"/>
      <c r="I365" s="346"/>
      <c r="J365" s="347" t="str">
        <f>IFERROR(IF(I365="","",VLOOKUP(I365,国・地域!A:C,2,FALSE)),"正しい番号を入力してください")</f>
        <v/>
      </c>
      <c r="K365" s="348" t="str">
        <f>IFERROR(IF(I365="","",VLOOKUP(I365,国・地域!A:C,3,FALSE)),"正しい番号を入力してください")</f>
        <v/>
      </c>
      <c r="L365" s="325"/>
      <c r="M365" s="349"/>
      <c r="N365" s="350"/>
      <c r="O365" s="350"/>
      <c r="P365" s="350"/>
      <c r="Q365" s="350"/>
      <c r="R365" s="350"/>
      <c r="S365" s="350"/>
      <c r="T365" s="350"/>
      <c r="U365" s="351"/>
      <c r="V365" s="352"/>
      <c r="W365" s="1061"/>
      <c r="X365" s="1062"/>
      <c r="Y365" s="1070"/>
      <c r="Z365" s="1071"/>
      <c r="AA365" s="1072"/>
      <c r="AB365" s="1073"/>
      <c r="AC365" s="1072"/>
      <c r="AD365" s="1071"/>
      <c r="AE365" s="1074"/>
      <c r="AF365" s="1073"/>
      <c r="AG365" s="1072"/>
      <c r="AH365" s="1071"/>
      <c r="AI365" s="1074"/>
      <c r="AJ365" s="1073"/>
      <c r="AK365" s="1072"/>
      <c r="AL365" s="1071"/>
      <c r="AM365" s="342"/>
      <c r="AN365" s="344"/>
      <c r="AO365" s="325"/>
      <c r="AP365" s="342"/>
      <c r="AQ365" s="344"/>
      <c r="AR365" s="353"/>
      <c r="AS365" s="354"/>
      <c r="AT365" s="342"/>
      <c r="AU365" s="344"/>
      <c r="AV365" s="353"/>
      <c r="AW365" s="355"/>
      <c r="AX365" s="94" t="str">
        <f t="shared" si="124"/>
        <v/>
      </c>
      <c r="AY365" s="94" t="str">
        <f t="shared" si="127"/>
        <v/>
      </c>
      <c r="AZ365" s="433"/>
      <c r="BA365" s="414">
        <f t="shared" si="128"/>
        <v>0</v>
      </c>
      <c r="BB365" s="414">
        <f t="shared" si="129"/>
        <v>0</v>
      </c>
      <c r="BC365" s="414">
        <f t="shared" si="130"/>
        <v>0</v>
      </c>
      <c r="BD365" s="414">
        <f t="shared" si="131"/>
        <v>0</v>
      </c>
      <c r="BE365" s="414">
        <f t="shared" si="132"/>
        <v>0</v>
      </c>
      <c r="BF365" s="414">
        <f t="shared" si="133"/>
        <v>0</v>
      </c>
      <c r="BG365" s="414">
        <f t="shared" si="134"/>
        <v>0</v>
      </c>
      <c r="BH365" s="414">
        <f t="shared" si="135"/>
        <v>0</v>
      </c>
      <c r="BI365" s="414">
        <f t="shared" si="136"/>
        <v>0</v>
      </c>
      <c r="BJ365" s="414">
        <f t="shared" si="137"/>
        <v>0</v>
      </c>
      <c r="BK365" s="414">
        <f t="shared" si="138"/>
        <v>0</v>
      </c>
      <c r="BL365" s="414">
        <f t="shared" si="139"/>
        <v>0</v>
      </c>
      <c r="BM365" s="414">
        <f t="shared" si="140"/>
        <v>0</v>
      </c>
      <c r="BN365" s="414"/>
      <c r="BO365" s="414">
        <f t="shared" si="141"/>
        <v>0</v>
      </c>
      <c r="BP365" s="414">
        <f t="shared" si="142"/>
        <v>0</v>
      </c>
      <c r="BQ365" s="414">
        <f t="shared" si="143"/>
        <v>0</v>
      </c>
      <c r="BR365" s="414">
        <f t="shared" si="144"/>
        <v>0</v>
      </c>
      <c r="BS365" s="414">
        <f t="shared" si="145"/>
        <v>0</v>
      </c>
      <c r="BT365" s="414">
        <f t="shared" si="146"/>
        <v>0</v>
      </c>
      <c r="BU365" s="414">
        <f t="shared" si="147"/>
        <v>0</v>
      </c>
      <c r="BV365" s="721"/>
      <c r="BW365" s="72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32"/>
      <c r="CL365" s="432"/>
      <c r="CM365" s="432"/>
      <c r="CN365" s="432"/>
      <c r="CO365" s="432"/>
      <c r="CP365" s="432"/>
      <c r="CQ365" s="320"/>
      <c r="CR365" s="320"/>
    </row>
    <row r="366" spans="1:96" s="37" customFormat="1" ht="37.5" customHeight="1" x14ac:dyDescent="0.2">
      <c r="A366" s="533" t="str">
        <f>IF(B366&lt;&gt;"",設定!$C$4,"")</f>
        <v/>
      </c>
      <c r="B366" s="214" t="str">
        <f t="shared" si="125"/>
        <v/>
      </c>
      <c r="C366" s="373">
        <f t="shared" si="126"/>
        <v>354</v>
      </c>
      <c r="D366" s="342"/>
      <c r="E366" s="342"/>
      <c r="F366" s="343"/>
      <c r="G366" s="344"/>
      <c r="H366" s="345"/>
      <c r="I366" s="346"/>
      <c r="J366" s="347" t="str">
        <f>IFERROR(IF(I366="","",VLOOKUP(I366,国・地域!A:C,2,FALSE)),"正しい番号を入力してください")</f>
        <v/>
      </c>
      <c r="K366" s="348" t="str">
        <f>IFERROR(IF(I366="","",VLOOKUP(I366,国・地域!A:C,3,FALSE)),"正しい番号を入力してください")</f>
        <v/>
      </c>
      <c r="L366" s="325"/>
      <c r="M366" s="349"/>
      <c r="N366" s="350"/>
      <c r="O366" s="350"/>
      <c r="P366" s="350"/>
      <c r="Q366" s="350"/>
      <c r="R366" s="350"/>
      <c r="S366" s="350"/>
      <c r="T366" s="350"/>
      <c r="U366" s="351"/>
      <c r="V366" s="352"/>
      <c r="W366" s="1061"/>
      <c r="X366" s="1062"/>
      <c r="Y366" s="1070"/>
      <c r="Z366" s="1071"/>
      <c r="AA366" s="1072"/>
      <c r="AB366" s="1073"/>
      <c r="AC366" s="1072"/>
      <c r="AD366" s="1071"/>
      <c r="AE366" s="1074"/>
      <c r="AF366" s="1073"/>
      <c r="AG366" s="1072"/>
      <c r="AH366" s="1071"/>
      <c r="AI366" s="1074"/>
      <c r="AJ366" s="1073"/>
      <c r="AK366" s="1072"/>
      <c r="AL366" s="1071"/>
      <c r="AM366" s="342"/>
      <c r="AN366" s="344"/>
      <c r="AO366" s="325"/>
      <c r="AP366" s="342"/>
      <c r="AQ366" s="344"/>
      <c r="AR366" s="353"/>
      <c r="AS366" s="354"/>
      <c r="AT366" s="342"/>
      <c r="AU366" s="344"/>
      <c r="AV366" s="353"/>
      <c r="AW366" s="355"/>
      <c r="AX366" s="94" t="str">
        <f t="shared" si="124"/>
        <v/>
      </c>
      <c r="AY366" s="94" t="str">
        <f t="shared" si="127"/>
        <v/>
      </c>
      <c r="AZ366" s="433"/>
      <c r="BA366" s="414">
        <f t="shared" si="128"/>
        <v>0</v>
      </c>
      <c r="BB366" s="414">
        <f t="shared" si="129"/>
        <v>0</v>
      </c>
      <c r="BC366" s="414">
        <f t="shared" si="130"/>
        <v>0</v>
      </c>
      <c r="BD366" s="414">
        <f t="shared" si="131"/>
        <v>0</v>
      </c>
      <c r="BE366" s="414">
        <f t="shared" si="132"/>
        <v>0</v>
      </c>
      <c r="BF366" s="414">
        <f t="shared" si="133"/>
        <v>0</v>
      </c>
      <c r="BG366" s="414">
        <f t="shared" si="134"/>
        <v>0</v>
      </c>
      <c r="BH366" s="414">
        <f t="shared" si="135"/>
        <v>0</v>
      </c>
      <c r="BI366" s="414">
        <f t="shared" si="136"/>
        <v>0</v>
      </c>
      <c r="BJ366" s="414">
        <f t="shared" si="137"/>
        <v>0</v>
      </c>
      <c r="BK366" s="414">
        <f t="shared" si="138"/>
        <v>0</v>
      </c>
      <c r="BL366" s="414">
        <f t="shared" si="139"/>
        <v>0</v>
      </c>
      <c r="BM366" s="414">
        <f t="shared" si="140"/>
        <v>0</v>
      </c>
      <c r="BN366" s="414"/>
      <c r="BO366" s="414">
        <f t="shared" si="141"/>
        <v>0</v>
      </c>
      <c r="BP366" s="414">
        <f t="shared" si="142"/>
        <v>0</v>
      </c>
      <c r="BQ366" s="414">
        <f t="shared" si="143"/>
        <v>0</v>
      </c>
      <c r="BR366" s="414">
        <f t="shared" si="144"/>
        <v>0</v>
      </c>
      <c r="BS366" s="414">
        <f t="shared" si="145"/>
        <v>0</v>
      </c>
      <c r="BT366" s="414">
        <f t="shared" si="146"/>
        <v>0</v>
      </c>
      <c r="BU366" s="414">
        <f t="shared" si="147"/>
        <v>0</v>
      </c>
      <c r="BV366" s="721"/>
      <c r="BW366" s="72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32"/>
      <c r="CL366" s="432"/>
      <c r="CM366" s="432"/>
      <c r="CN366" s="432"/>
      <c r="CO366" s="432"/>
      <c r="CP366" s="432"/>
      <c r="CQ366" s="320"/>
      <c r="CR366" s="320"/>
    </row>
    <row r="367" spans="1:96" s="37" customFormat="1" ht="37.5" customHeight="1" x14ac:dyDescent="0.2">
      <c r="A367" s="533" t="str">
        <f>IF(B367&lt;&gt;"",設定!$C$4,"")</f>
        <v/>
      </c>
      <c r="B367" s="214" t="str">
        <f t="shared" si="125"/>
        <v/>
      </c>
      <c r="C367" s="373">
        <f t="shared" si="126"/>
        <v>355</v>
      </c>
      <c r="D367" s="342"/>
      <c r="E367" s="342"/>
      <c r="F367" s="343"/>
      <c r="G367" s="344"/>
      <c r="H367" s="345"/>
      <c r="I367" s="346"/>
      <c r="J367" s="347" t="str">
        <f>IFERROR(IF(I367="","",VLOOKUP(I367,国・地域!A:C,2,FALSE)),"正しい番号を入力してください")</f>
        <v/>
      </c>
      <c r="K367" s="348" t="str">
        <f>IFERROR(IF(I367="","",VLOOKUP(I367,国・地域!A:C,3,FALSE)),"正しい番号を入力してください")</f>
        <v/>
      </c>
      <c r="L367" s="325"/>
      <c r="M367" s="349"/>
      <c r="N367" s="350"/>
      <c r="O367" s="350"/>
      <c r="P367" s="350"/>
      <c r="Q367" s="350"/>
      <c r="R367" s="350"/>
      <c r="S367" s="350"/>
      <c r="T367" s="350"/>
      <c r="U367" s="351"/>
      <c r="V367" s="352"/>
      <c r="W367" s="1061"/>
      <c r="X367" s="1062"/>
      <c r="Y367" s="1070"/>
      <c r="Z367" s="1071"/>
      <c r="AA367" s="1072"/>
      <c r="AB367" s="1073"/>
      <c r="AC367" s="1072"/>
      <c r="AD367" s="1071"/>
      <c r="AE367" s="1074"/>
      <c r="AF367" s="1073"/>
      <c r="AG367" s="1072"/>
      <c r="AH367" s="1071"/>
      <c r="AI367" s="1074"/>
      <c r="AJ367" s="1073"/>
      <c r="AK367" s="1072"/>
      <c r="AL367" s="1071"/>
      <c r="AM367" s="342"/>
      <c r="AN367" s="344"/>
      <c r="AO367" s="325"/>
      <c r="AP367" s="342"/>
      <c r="AQ367" s="344"/>
      <c r="AR367" s="353"/>
      <c r="AS367" s="354"/>
      <c r="AT367" s="342"/>
      <c r="AU367" s="344"/>
      <c r="AV367" s="353"/>
      <c r="AW367" s="355"/>
      <c r="AX367" s="94" t="str">
        <f t="shared" si="124"/>
        <v/>
      </c>
      <c r="AY367" s="94" t="str">
        <f t="shared" si="127"/>
        <v/>
      </c>
      <c r="AZ367" s="433"/>
      <c r="BA367" s="414">
        <f t="shared" si="128"/>
        <v>0</v>
      </c>
      <c r="BB367" s="414">
        <f t="shared" si="129"/>
        <v>0</v>
      </c>
      <c r="BC367" s="414">
        <f t="shared" si="130"/>
        <v>0</v>
      </c>
      <c r="BD367" s="414">
        <f t="shared" si="131"/>
        <v>0</v>
      </c>
      <c r="BE367" s="414">
        <f t="shared" si="132"/>
        <v>0</v>
      </c>
      <c r="BF367" s="414">
        <f t="shared" si="133"/>
        <v>0</v>
      </c>
      <c r="BG367" s="414">
        <f t="shared" si="134"/>
        <v>0</v>
      </c>
      <c r="BH367" s="414">
        <f t="shared" si="135"/>
        <v>0</v>
      </c>
      <c r="BI367" s="414">
        <f t="shared" si="136"/>
        <v>0</v>
      </c>
      <c r="BJ367" s="414">
        <f t="shared" si="137"/>
        <v>0</v>
      </c>
      <c r="BK367" s="414">
        <f t="shared" si="138"/>
        <v>0</v>
      </c>
      <c r="BL367" s="414">
        <f t="shared" si="139"/>
        <v>0</v>
      </c>
      <c r="BM367" s="414">
        <f t="shared" si="140"/>
        <v>0</v>
      </c>
      <c r="BN367" s="414"/>
      <c r="BO367" s="414">
        <f t="shared" si="141"/>
        <v>0</v>
      </c>
      <c r="BP367" s="414">
        <f t="shared" si="142"/>
        <v>0</v>
      </c>
      <c r="BQ367" s="414">
        <f t="shared" si="143"/>
        <v>0</v>
      </c>
      <c r="BR367" s="414">
        <f t="shared" si="144"/>
        <v>0</v>
      </c>
      <c r="BS367" s="414">
        <f t="shared" si="145"/>
        <v>0</v>
      </c>
      <c r="BT367" s="414">
        <f t="shared" si="146"/>
        <v>0</v>
      </c>
      <c r="BU367" s="414">
        <f t="shared" si="147"/>
        <v>0</v>
      </c>
      <c r="BV367" s="721"/>
      <c r="BW367" s="72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32"/>
      <c r="CL367" s="432"/>
      <c r="CM367" s="432"/>
      <c r="CN367" s="432"/>
      <c r="CO367" s="432"/>
      <c r="CP367" s="432"/>
      <c r="CQ367" s="320"/>
      <c r="CR367" s="320"/>
    </row>
    <row r="368" spans="1:96" s="37" customFormat="1" ht="37.5" customHeight="1" x14ac:dyDescent="0.2">
      <c r="A368" s="574" t="str">
        <f>IF(B368&lt;&gt;"",設定!$C$4,"")</f>
        <v/>
      </c>
      <c r="B368" s="215" t="str">
        <f t="shared" si="125"/>
        <v/>
      </c>
      <c r="C368" s="374">
        <f t="shared" si="126"/>
        <v>356</v>
      </c>
      <c r="D368" s="356"/>
      <c r="E368" s="356"/>
      <c r="F368" s="357"/>
      <c r="G368" s="358"/>
      <c r="H368" s="359"/>
      <c r="I368" s="360"/>
      <c r="J368" s="361" t="str">
        <f>IFERROR(IF(I368="","",VLOOKUP(I368,国・地域!A:C,2,FALSE)),"正しい番号を入力してください")</f>
        <v/>
      </c>
      <c r="K368" s="362" t="str">
        <f>IFERROR(IF(I368="","",VLOOKUP(I368,国・地域!A:C,3,FALSE)),"正しい番号を入力してください")</f>
        <v/>
      </c>
      <c r="L368" s="326"/>
      <c r="M368" s="363"/>
      <c r="N368" s="364"/>
      <c r="O368" s="364"/>
      <c r="P368" s="364"/>
      <c r="Q368" s="364"/>
      <c r="R368" s="364"/>
      <c r="S368" s="364"/>
      <c r="T368" s="364"/>
      <c r="U368" s="365"/>
      <c r="V368" s="366"/>
      <c r="W368" s="1063"/>
      <c r="X368" s="1064"/>
      <c r="Y368" s="1075"/>
      <c r="Z368" s="1076"/>
      <c r="AA368" s="1077"/>
      <c r="AB368" s="1078"/>
      <c r="AC368" s="1077"/>
      <c r="AD368" s="1076"/>
      <c r="AE368" s="1079"/>
      <c r="AF368" s="1078"/>
      <c r="AG368" s="1077"/>
      <c r="AH368" s="1076"/>
      <c r="AI368" s="1079"/>
      <c r="AJ368" s="1078"/>
      <c r="AK368" s="1077"/>
      <c r="AL368" s="1076"/>
      <c r="AM368" s="356"/>
      <c r="AN368" s="358"/>
      <c r="AO368" s="326"/>
      <c r="AP368" s="356"/>
      <c r="AQ368" s="358"/>
      <c r="AR368" s="367"/>
      <c r="AS368" s="368"/>
      <c r="AT368" s="356"/>
      <c r="AU368" s="358"/>
      <c r="AV368" s="367"/>
      <c r="AW368" s="369"/>
      <c r="AX368" s="94" t="str">
        <f t="shared" si="124"/>
        <v/>
      </c>
      <c r="AY368" s="94" t="str">
        <f t="shared" si="127"/>
        <v/>
      </c>
      <c r="AZ368" s="433"/>
      <c r="BA368" s="414">
        <f t="shared" si="128"/>
        <v>0</v>
      </c>
      <c r="BB368" s="414">
        <f t="shared" si="129"/>
        <v>0</v>
      </c>
      <c r="BC368" s="414">
        <f t="shared" si="130"/>
        <v>0</v>
      </c>
      <c r="BD368" s="414">
        <f t="shared" si="131"/>
        <v>0</v>
      </c>
      <c r="BE368" s="414">
        <f t="shared" si="132"/>
        <v>0</v>
      </c>
      <c r="BF368" s="414">
        <f t="shared" si="133"/>
        <v>0</v>
      </c>
      <c r="BG368" s="414">
        <f t="shared" si="134"/>
        <v>0</v>
      </c>
      <c r="BH368" s="414">
        <f t="shared" si="135"/>
        <v>0</v>
      </c>
      <c r="BI368" s="414">
        <f t="shared" si="136"/>
        <v>0</v>
      </c>
      <c r="BJ368" s="414">
        <f t="shared" si="137"/>
        <v>0</v>
      </c>
      <c r="BK368" s="414">
        <f t="shared" si="138"/>
        <v>0</v>
      </c>
      <c r="BL368" s="414">
        <f t="shared" si="139"/>
        <v>0</v>
      </c>
      <c r="BM368" s="414">
        <f t="shared" si="140"/>
        <v>0</v>
      </c>
      <c r="BN368" s="414"/>
      <c r="BO368" s="414">
        <f t="shared" si="141"/>
        <v>0</v>
      </c>
      <c r="BP368" s="414">
        <f t="shared" si="142"/>
        <v>0</v>
      </c>
      <c r="BQ368" s="414">
        <f t="shared" si="143"/>
        <v>0</v>
      </c>
      <c r="BR368" s="414">
        <f t="shared" si="144"/>
        <v>0</v>
      </c>
      <c r="BS368" s="414">
        <f t="shared" si="145"/>
        <v>0</v>
      </c>
      <c r="BT368" s="414">
        <f t="shared" si="146"/>
        <v>0</v>
      </c>
      <c r="BU368" s="414">
        <f t="shared" si="147"/>
        <v>0</v>
      </c>
      <c r="BV368" s="721"/>
      <c r="BW368" s="72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32"/>
      <c r="CL368" s="432"/>
      <c r="CM368" s="432"/>
      <c r="CN368" s="432"/>
      <c r="CO368" s="432"/>
      <c r="CP368" s="432"/>
      <c r="CQ368" s="320"/>
      <c r="CR368" s="320"/>
    </row>
    <row r="369" spans="1:96" s="37" customFormat="1" ht="37.5" customHeight="1" x14ac:dyDescent="0.2">
      <c r="A369" s="575" t="str">
        <f>IF(B369&lt;&gt;"",設定!$C$4,"")</f>
        <v/>
      </c>
      <c r="B369" s="567" t="str">
        <f t="shared" si="125"/>
        <v/>
      </c>
      <c r="C369" s="322">
        <f t="shared" si="126"/>
        <v>357</v>
      </c>
      <c r="D369" s="328"/>
      <c r="E369" s="328"/>
      <c r="F369" s="329"/>
      <c r="G369" s="330"/>
      <c r="H369" s="331"/>
      <c r="I369" s="332"/>
      <c r="J369" s="333" t="str">
        <f>IFERROR(IF(I369="","",VLOOKUP(I369,国・地域!A:C,2,FALSE)),"正しい番号を入力してください")</f>
        <v/>
      </c>
      <c r="K369" s="334" t="str">
        <f>IFERROR(IF(I369="","",VLOOKUP(I369,国・地域!A:C,3,FALSE)),"正しい番号を入力してください")</f>
        <v/>
      </c>
      <c r="L369" s="327"/>
      <c r="M369" s="335"/>
      <c r="N369" s="336"/>
      <c r="O369" s="336"/>
      <c r="P369" s="336"/>
      <c r="Q369" s="336"/>
      <c r="R369" s="336"/>
      <c r="S369" s="336"/>
      <c r="T369" s="336"/>
      <c r="U369" s="337"/>
      <c r="V369" s="338"/>
      <c r="W369" s="1059"/>
      <c r="X369" s="1060"/>
      <c r="Y369" s="1065"/>
      <c r="Z369" s="1066"/>
      <c r="AA369" s="1067"/>
      <c r="AB369" s="1068"/>
      <c r="AC369" s="1067"/>
      <c r="AD369" s="1066"/>
      <c r="AE369" s="1069"/>
      <c r="AF369" s="1068"/>
      <c r="AG369" s="1067"/>
      <c r="AH369" s="1066"/>
      <c r="AI369" s="1069"/>
      <c r="AJ369" s="1068"/>
      <c r="AK369" s="1067"/>
      <c r="AL369" s="1066"/>
      <c r="AM369" s="328"/>
      <c r="AN369" s="330"/>
      <c r="AO369" s="327"/>
      <c r="AP369" s="328"/>
      <c r="AQ369" s="330"/>
      <c r="AR369" s="339"/>
      <c r="AS369" s="340"/>
      <c r="AT369" s="328"/>
      <c r="AU369" s="330"/>
      <c r="AV369" s="339"/>
      <c r="AW369" s="341"/>
      <c r="AX369" s="94" t="str">
        <f t="shared" si="124"/>
        <v/>
      </c>
      <c r="AY369" s="94" t="str">
        <f t="shared" si="127"/>
        <v/>
      </c>
      <c r="AZ369" s="433"/>
      <c r="BA369" s="414">
        <f t="shared" si="128"/>
        <v>0</v>
      </c>
      <c r="BB369" s="414">
        <f t="shared" si="129"/>
        <v>0</v>
      </c>
      <c r="BC369" s="414">
        <f t="shared" si="130"/>
        <v>0</v>
      </c>
      <c r="BD369" s="414">
        <f t="shared" si="131"/>
        <v>0</v>
      </c>
      <c r="BE369" s="414">
        <f t="shared" si="132"/>
        <v>0</v>
      </c>
      <c r="BF369" s="414">
        <f t="shared" si="133"/>
        <v>0</v>
      </c>
      <c r="BG369" s="414">
        <f t="shared" si="134"/>
        <v>0</v>
      </c>
      <c r="BH369" s="414">
        <f t="shared" si="135"/>
        <v>0</v>
      </c>
      <c r="BI369" s="414">
        <f t="shared" si="136"/>
        <v>0</v>
      </c>
      <c r="BJ369" s="414">
        <f t="shared" si="137"/>
        <v>0</v>
      </c>
      <c r="BK369" s="414">
        <f t="shared" si="138"/>
        <v>0</v>
      </c>
      <c r="BL369" s="414">
        <f t="shared" si="139"/>
        <v>0</v>
      </c>
      <c r="BM369" s="414">
        <f t="shared" si="140"/>
        <v>0</v>
      </c>
      <c r="BN369" s="414"/>
      <c r="BO369" s="414">
        <f t="shared" si="141"/>
        <v>0</v>
      </c>
      <c r="BP369" s="414">
        <f t="shared" si="142"/>
        <v>0</v>
      </c>
      <c r="BQ369" s="414">
        <f t="shared" si="143"/>
        <v>0</v>
      </c>
      <c r="BR369" s="414">
        <f t="shared" si="144"/>
        <v>0</v>
      </c>
      <c r="BS369" s="414">
        <f t="shared" si="145"/>
        <v>0</v>
      </c>
      <c r="BT369" s="414">
        <f t="shared" si="146"/>
        <v>0</v>
      </c>
      <c r="BU369" s="414">
        <f t="shared" si="147"/>
        <v>0</v>
      </c>
      <c r="BV369" s="721"/>
      <c r="BW369" s="72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32"/>
      <c r="CL369" s="432"/>
      <c r="CM369" s="432"/>
      <c r="CN369" s="432"/>
      <c r="CO369" s="432"/>
      <c r="CP369" s="432"/>
      <c r="CQ369" s="320"/>
      <c r="CR369" s="320"/>
    </row>
    <row r="370" spans="1:96" s="37" customFormat="1" ht="37.5" customHeight="1" x14ac:dyDescent="0.2">
      <c r="A370" s="533" t="str">
        <f>IF(B370&lt;&gt;"",設定!$C$4,"")</f>
        <v/>
      </c>
      <c r="B370" s="214" t="str">
        <f t="shared" si="125"/>
        <v/>
      </c>
      <c r="C370" s="373">
        <f t="shared" si="126"/>
        <v>358</v>
      </c>
      <c r="D370" s="342"/>
      <c r="E370" s="342"/>
      <c r="F370" s="343"/>
      <c r="G370" s="344"/>
      <c r="H370" s="345"/>
      <c r="I370" s="346"/>
      <c r="J370" s="347" t="str">
        <f>IFERROR(IF(I370="","",VLOOKUP(I370,国・地域!A:C,2,FALSE)),"正しい番号を入力してください")</f>
        <v/>
      </c>
      <c r="K370" s="348" t="str">
        <f>IFERROR(IF(I370="","",VLOOKUP(I370,国・地域!A:C,3,FALSE)),"正しい番号を入力してください")</f>
        <v/>
      </c>
      <c r="L370" s="325"/>
      <c r="M370" s="349"/>
      <c r="N370" s="350"/>
      <c r="O370" s="350"/>
      <c r="P370" s="350"/>
      <c r="Q370" s="350"/>
      <c r="R370" s="350"/>
      <c r="S370" s="350"/>
      <c r="T370" s="350"/>
      <c r="U370" s="351"/>
      <c r="V370" s="352"/>
      <c r="W370" s="1061"/>
      <c r="X370" s="1062"/>
      <c r="Y370" s="1070"/>
      <c r="Z370" s="1071"/>
      <c r="AA370" s="1072"/>
      <c r="AB370" s="1073"/>
      <c r="AC370" s="1072"/>
      <c r="AD370" s="1071"/>
      <c r="AE370" s="1074"/>
      <c r="AF370" s="1073"/>
      <c r="AG370" s="1072"/>
      <c r="AH370" s="1071"/>
      <c r="AI370" s="1074"/>
      <c r="AJ370" s="1073"/>
      <c r="AK370" s="1072"/>
      <c r="AL370" s="1071"/>
      <c r="AM370" s="342"/>
      <c r="AN370" s="344"/>
      <c r="AO370" s="325"/>
      <c r="AP370" s="342"/>
      <c r="AQ370" s="344"/>
      <c r="AR370" s="353"/>
      <c r="AS370" s="354"/>
      <c r="AT370" s="342"/>
      <c r="AU370" s="344"/>
      <c r="AV370" s="353"/>
      <c r="AW370" s="355"/>
      <c r="AX370" s="94" t="str">
        <f t="shared" si="124"/>
        <v/>
      </c>
      <c r="AY370" s="94" t="str">
        <f t="shared" si="127"/>
        <v/>
      </c>
      <c r="AZ370" s="433"/>
      <c r="BA370" s="414">
        <f t="shared" si="128"/>
        <v>0</v>
      </c>
      <c r="BB370" s="414">
        <f t="shared" si="129"/>
        <v>0</v>
      </c>
      <c r="BC370" s="414">
        <f t="shared" si="130"/>
        <v>0</v>
      </c>
      <c r="BD370" s="414">
        <f t="shared" si="131"/>
        <v>0</v>
      </c>
      <c r="BE370" s="414">
        <f t="shared" si="132"/>
        <v>0</v>
      </c>
      <c r="BF370" s="414">
        <f t="shared" si="133"/>
        <v>0</v>
      </c>
      <c r="BG370" s="414">
        <f t="shared" si="134"/>
        <v>0</v>
      </c>
      <c r="BH370" s="414">
        <f t="shared" si="135"/>
        <v>0</v>
      </c>
      <c r="BI370" s="414">
        <f t="shared" si="136"/>
        <v>0</v>
      </c>
      <c r="BJ370" s="414">
        <f t="shared" si="137"/>
        <v>0</v>
      </c>
      <c r="BK370" s="414">
        <f t="shared" si="138"/>
        <v>0</v>
      </c>
      <c r="BL370" s="414">
        <f t="shared" si="139"/>
        <v>0</v>
      </c>
      <c r="BM370" s="414">
        <f t="shared" si="140"/>
        <v>0</v>
      </c>
      <c r="BN370" s="414"/>
      <c r="BO370" s="414">
        <f t="shared" si="141"/>
        <v>0</v>
      </c>
      <c r="BP370" s="414">
        <f t="shared" si="142"/>
        <v>0</v>
      </c>
      <c r="BQ370" s="414">
        <f t="shared" si="143"/>
        <v>0</v>
      </c>
      <c r="BR370" s="414">
        <f t="shared" si="144"/>
        <v>0</v>
      </c>
      <c r="BS370" s="414">
        <f t="shared" si="145"/>
        <v>0</v>
      </c>
      <c r="BT370" s="414">
        <f t="shared" si="146"/>
        <v>0</v>
      </c>
      <c r="BU370" s="414">
        <f t="shared" si="147"/>
        <v>0</v>
      </c>
      <c r="BV370" s="721"/>
      <c r="BW370" s="72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32"/>
      <c r="CL370" s="432"/>
      <c r="CM370" s="432"/>
      <c r="CN370" s="432"/>
      <c r="CO370" s="432"/>
      <c r="CP370" s="432"/>
      <c r="CQ370" s="320"/>
      <c r="CR370" s="320"/>
    </row>
    <row r="371" spans="1:96" s="37" customFormat="1" ht="37.5" customHeight="1" x14ac:dyDescent="0.2">
      <c r="A371" s="533" t="str">
        <f>IF(B371&lt;&gt;"",設定!$C$4,"")</f>
        <v/>
      </c>
      <c r="B371" s="214" t="str">
        <f t="shared" si="125"/>
        <v/>
      </c>
      <c r="C371" s="373">
        <f t="shared" si="126"/>
        <v>359</v>
      </c>
      <c r="D371" s="342"/>
      <c r="E371" s="342"/>
      <c r="F371" s="343"/>
      <c r="G371" s="344"/>
      <c r="H371" s="345"/>
      <c r="I371" s="346"/>
      <c r="J371" s="347" t="str">
        <f>IFERROR(IF(I371="","",VLOOKUP(I371,国・地域!A:C,2,FALSE)),"正しい番号を入力してください")</f>
        <v/>
      </c>
      <c r="K371" s="348" t="str">
        <f>IFERROR(IF(I371="","",VLOOKUP(I371,国・地域!A:C,3,FALSE)),"正しい番号を入力してください")</f>
        <v/>
      </c>
      <c r="L371" s="325"/>
      <c r="M371" s="349"/>
      <c r="N371" s="350"/>
      <c r="O371" s="350"/>
      <c r="P371" s="350"/>
      <c r="Q371" s="350"/>
      <c r="R371" s="350"/>
      <c r="S371" s="350"/>
      <c r="T371" s="350"/>
      <c r="U371" s="351"/>
      <c r="V371" s="352"/>
      <c r="W371" s="1061"/>
      <c r="X371" s="1062"/>
      <c r="Y371" s="1070"/>
      <c r="Z371" s="1071"/>
      <c r="AA371" s="1072"/>
      <c r="AB371" s="1073"/>
      <c r="AC371" s="1072"/>
      <c r="AD371" s="1071"/>
      <c r="AE371" s="1074"/>
      <c r="AF371" s="1073"/>
      <c r="AG371" s="1072"/>
      <c r="AH371" s="1071"/>
      <c r="AI371" s="1074"/>
      <c r="AJ371" s="1073"/>
      <c r="AK371" s="1072"/>
      <c r="AL371" s="1071"/>
      <c r="AM371" s="342"/>
      <c r="AN371" s="344"/>
      <c r="AO371" s="325"/>
      <c r="AP371" s="342"/>
      <c r="AQ371" s="344"/>
      <c r="AR371" s="353"/>
      <c r="AS371" s="354"/>
      <c r="AT371" s="342"/>
      <c r="AU371" s="344"/>
      <c r="AV371" s="353"/>
      <c r="AW371" s="355"/>
      <c r="AX371" s="94" t="str">
        <f t="shared" si="124"/>
        <v/>
      </c>
      <c r="AY371" s="94" t="str">
        <f t="shared" si="127"/>
        <v/>
      </c>
      <c r="AZ371" s="433"/>
      <c r="BA371" s="414">
        <f t="shared" si="128"/>
        <v>0</v>
      </c>
      <c r="BB371" s="414">
        <f t="shared" si="129"/>
        <v>0</v>
      </c>
      <c r="BC371" s="414">
        <f t="shared" si="130"/>
        <v>0</v>
      </c>
      <c r="BD371" s="414">
        <f t="shared" si="131"/>
        <v>0</v>
      </c>
      <c r="BE371" s="414">
        <f t="shared" si="132"/>
        <v>0</v>
      </c>
      <c r="BF371" s="414">
        <f t="shared" si="133"/>
        <v>0</v>
      </c>
      <c r="BG371" s="414">
        <f t="shared" si="134"/>
        <v>0</v>
      </c>
      <c r="BH371" s="414">
        <f t="shared" si="135"/>
        <v>0</v>
      </c>
      <c r="BI371" s="414">
        <f t="shared" si="136"/>
        <v>0</v>
      </c>
      <c r="BJ371" s="414">
        <f t="shared" si="137"/>
        <v>0</v>
      </c>
      <c r="BK371" s="414">
        <f t="shared" si="138"/>
        <v>0</v>
      </c>
      <c r="BL371" s="414">
        <f t="shared" si="139"/>
        <v>0</v>
      </c>
      <c r="BM371" s="414">
        <f t="shared" si="140"/>
        <v>0</v>
      </c>
      <c r="BN371" s="414"/>
      <c r="BO371" s="414">
        <f t="shared" si="141"/>
        <v>0</v>
      </c>
      <c r="BP371" s="414">
        <f t="shared" si="142"/>
        <v>0</v>
      </c>
      <c r="BQ371" s="414">
        <f t="shared" si="143"/>
        <v>0</v>
      </c>
      <c r="BR371" s="414">
        <f t="shared" si="144"/>
        <v>0</v>
      </c>
      <c r="BS371" s="414">
        <f t="shared" si="145"/>
        <v>0</v>
      </c>
      <c r="BT371" s="414">
        <f t="shared" si="146"/>
        <v>0</v>
      </c>
      <c r="BU371" s="414">
        <f t="shared" si="147"/>
        <v>0</v>
      </c>
      <c r="BV371" s="721"/>
      <c r="BW371" s="72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32"/>
      <c r="CL371" s="432"/>
      <c r="CM371" s="432"/>
      <c r="CN371" s="432"/>
      <c r="CO371" s="432"/>
      <c r="CP371" s="432"/>
      <c r="CQ371" s="320"/>
      <c r="CR371" s="320"/>
    </row>
    <row r="372" spans="1:96" s="37" customFormat="1" ht="37.5" customHeight="1" x14ac:dyDescent="0.2">
      <c r="A372" s="533" t="str">
        <f>IF(B372&lt;&gt;"",設定!$C$4,"")</f>
        <v/>
      </c>
      <c r="B372" s="214" t="str">
        <f t="shared" si="125"/>
        <v/>
      </c>
      <c r="C372" s="373">
        <f t="shared" si="126"/>
        <v>360</v>
      </c>
      <c r="D372" s="342"/>
      <c r="E372" s="342"/>
      <c r="F372" s="343"/>
      <c r="G372" s="344"/>
      <c r="H372" s="345"/>
      <c r="I372" s="346"/>
      <c r="J372" s="347" t="str">
        <f>IFERROR(IF(I372="","",VLOOKUP(I372,国・地域!A:C,2,FALSE)),"正しい番号を入力してください")</f>
        <v/>
      </c>
      <c r="K372" s="348" t="str">
        <f>IFERROR(IF(I372="","",VLOOKUP(I372,国・地域!A:C,3,FALSE)),"正しい番号を入力してください")</f>
        <v/>
      </c>
      <c r="L372" s="325"/>
      <c r="M372" s="349"/>
      <c r="N372" s="350"/>
      <c r="O372" s="350"/>
      <c r="P372" s="350"/>
      <c r="Q372" s="350"/>
      <c r="R372" s="350"/>
      <c r="S372" s="350"/>
      <c r="T372" s="350"/>
      <c r="U372" s="351"/>
      <c r="V372" s="352"/>
      <c r="W372" s="1061"/>
      <c r="X372" s="1062"/>
      <c r="Y372" s="1070"/>
      <c r="Z372" s="1071"/>
      <c r="AA372" s="1072"/>
      <c r="AB372" s="1073"/>
      <c r="AC372" s="1072"/>
      <c r="AD372" s="1071"/>
      <c r="AE372" s="1074"/>
      <c r="AF372" s="1073"/>
      <c r="AG372" s="1072"/>
      <c r="AH372" s="1071"/>
      <c r="AI372" s="1074"/>
      <c r="AJ372" s="1073"/>
      <c r="AK372" s="1072"/>
      <c r="AL372" s="1071"/>
      <c r="AM372" s="342"/>
      <c r="AN372" s="344"/>
      <c r="AO372" s="325"/>
      <c r="AP372" s="342"/>
      <c r="AQ372" s="344"/>
      <c r="AR372" s="353"/>
      <c r="AS372" s="354"/>
      <c r="AT372" s="342"/>
      <c r="AU372" s="344"/>
      <c r="AV372" s="353"/>
      <c r="AW372" s="355"/>
      <c r="AX372" s="94" t="str">
        <f t="shared" si="124"/>
        <v/>
      </c>
      <c r="AY372" s="94" t="str">
        <f t="shared" si="127"/>
        <v/>
      </c>
      <c r="AZ372" s="433"/>
      <c r="BA372" s="414">
        <f t="shared" si="128"/>
        <v>0</v>
      </c>
      <c r="BB372" s="414">
        <f t="shared" si="129"/>
        <v>0</v>
      </c>
      <c r="BC372" s="414">
        <f t="shared" si="130"/>
        <v>0</v>
      </c>
      <c r="BD372" s="414">
        <f t="shared" si="131"/>
        <v>0</v>
      </c>
      <c r="BE372" s="414">
        <f t="shared" si="132"/>
        <v>0</v>
      </c>
      <c r="BF372" s="414">
        <f t="shared" si="133"/>
        <v>0</v>
      </c>
      <c r="BG372" s="414">
        <f t="shared" si="134"/>
        <v>0</v>
      </c>
      <c r="BH372" s="414">
        <f t="shared" si="135"/>
        <v>0</v>
      </c>
      <c r="BI372" s="414">
        <f t="shared" si="136"/>
        <v>0</v>
      </c>
      <c r="BJ372" s="414">
        <f t="shared" si="137"/>
        <v>0</v>
      </c>
      <c r="BK372" s="414">
        <f t="shared" si="138"/>
        <v>0</v>
      </c>
      <c r="BL372" s="414">
        <f t="shared" si="139"/>
        <v>0</v>
      </c>
      <c r="BM372" s="414">
        <f t="shared" si="140"/>
        <v>0</v>
      </c>
      <c r="BN372" s="414"/>
      <c r="BO372" s="414">
        <f t="shared" si="141"/>
        <v>0</v>
      </c>
      <c r="BP372" s="414">
        <f t="shared" si="142"/>
        <v>0</v>
      </c>
      <c r="BQ372" s="414">
        <f t="shared" si="143"/>
        <v>0</v>
      </c>
      <c r="BR372" s="414">
        <f t="shared" si="144"/>
        <v>0</v>
      </c>
      <c r="BS372" s="414">
        <f t="shared" si="145"/>
        <v>0</v>
      </c>
      <c r="BT372" s="414">
        <f t="shared" si="146"/>
        <v>0</v>
      </c>
      <c r="BU372" s="414">
        <f t="shared" si="147"/>
        <v>0</v>
      </c>
      <c r="BV372" s="721"/>
      <c r="BW372" s="72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32"/>
      <c r="CL372" s="432"/>
      <c r="CM372" s="432"/>
      <c r="CN372" s="432"/>
      <c r="CO372" s="432"/>
      <c r="CP372" s="432"/>
      <c r="CQ372" s="320"/>
      <c r="CR372" s="320"/>
    </row>
    <row r="373" spans="1:96" s="37" customFormat="1" ht="37.5" customHeight="1" x14ac:dyDescent="0.2">
      <c r="A373" s="574" t="str">
        <f>IF(B373&lt;&gt;"",設定!$C$4,"")</f>
        <v/>
      </c>
      <c r="B373" s="215" t="str">
        <f t="shared" si="125"/>
        <v/>
      </c>
      <c r="C373" s="374">
        <f t="shared" si="126"/>
        <v>361</v>
      </c>
      <c r="D373" s="356"/>
      <c r="E373" s="356"/>
      <c r="F373" s="357"/>
      <c r="G373" s="358"/>
      <c r="H373" s="359"/>
      <c r="I373" s="360"/>
      <c r="J373" s="361" t="str">
        <f>IFERROR(IF(I373="","",VLOOKUP(I373,国・地域!A:C,2,FALSE)),"正しい番号を入力してください")</f>
        <v/>
      </c>
      <c r="K373" s="362" t="str">
        <f>IFERROR(IF(I373="","",VLOOKUP(I373,国・地域!A:C,3,FALSE)),"正しい番号を入力してください")</f>
        <v/>
      </c>
      <c r="L373" s="326"/>
      <c r="M373" s="363"/>
      <c r="N373" s="364"/>
      <c r="O373" s="364"/>
      <c r="P373" s="364"/>
      <c r="Q373" s="364"/>
      <c r="R373" s="364"/>
      <c r="S373" s="364"/>
      <c r="T373" s="364"/>
      <c r="U373" s="365"/>
      <c r="V373" s="366"/>
      <c r="W373" s="1063"/>
      <c r="X373" s="1064"/>
      <c r="Y373" s="1075"/>
      <c r="Z373" s="1076"/>
      <c r="AA373" s="1077"/>
      <c r="AB373" s="1078"/>
      <c r="AC373" s="1077"/>
      <c r="AD373" s="1076"/>
      <c r="AE373" s="1079"/>
      <c r="AF373" s="1078"/>
      <c r="AG373" s="1077"/>
      <c r="AH373" s="1076"/>
      <c r="AI373" s="1079"/>
      <c r="AJ373" s="1078"/>
      <c r="AK373" s="1077"/>
      <c r="AL373" s="1076"/>
      <c r="AM373" s="356"/>
      <c r="AN373" s="358"/>
      <c r="AO373" s="326"/>
      <c r="AP373" s="356"/>
      <c r="AQ373" s="358"/>
      <c r="AR373" s="367"/>
      <c r="AS373" s="368"/>
      <c r="AT373" s="356"/>
      <c r="AU373" s="358"/>
      <c r="AV373" s="367"/>
      <c r="AW373" s="369"/>
      <c r="AX373" s="94" t="str">
        <f t="shared" si="124"/>
        <v/>
      </c>
      <c r="AY373" s="94" t="str">
        <f t="shared" si="127"/>
        <v/>
      </c>
      <c r="AZ373" s="433"/>
      <c r="BA373" s="414">
        <f t="shared" si="128"/>
        <v>0</v>
      </c>
      <c r="BB373" s="414">
        <f t="shared" si="129"/>
        <v>0</v>
      </c>
      <c r="BC373" s="414">
        <f t="shared" si="130"/>
        <v>0</v>
      </c>
      <c r="BD373" s="414">
        <f t="shared" si="131"/>
        <v>0</v>
      </c>
      <c r="BE373" s="414">
        <f t="shared" si="132"/>
        <v>0</v>
      </c>
      <c r="BF373" s="414">
        <f t="shared" si="133"/>
        <v>0</v>
      </c>
      <c r="BG373" s="414">
        <f t="shared" si="134"/>
        <v>0</v>
      </c>
      <c r="BH373" s="414">
        <f t="shared" si="135"/>
        <v>0</v>
      </c>
      <c r="BI373" s="414">
        <f t="shared" si="136"/>
        <v>0</v>
      </c>
      <c r="BJ373" s="414">
        <f t="shared" si="137"/>
        <v>0</v>
      </c>
      <c r="BK373" s="414">
        <f t="shared" si="138"/>
        <v>0</v>
      </c>
      <c r="BL373" s="414">
        <f t="shared" si="139"/>
        <v>0</v>
      </c>
      <c r="BM373" s="414">
        <f t="shared" si="140"/>
        <v>0</v>
      </c>
      <c r="BN373" s="414"/>
      <c r="BO373" s="414">
        <f t="shared" si="141"/>
        <v>0</v>
      </c>
      <c r="BP373" s="414">
        <f t="shared" si="142"/>
        <v>0</v>
      </c>
      <c r="BQ373" s="414">
        <f t="shared" si="143"/>
        <v>0</v>
      </c>
      <c r="BR373" s="414">
        <f t="shared" si="144"/>
        <v>0</v>
      </c>
      <c r="BS373" s="414">
        <f t="shared" si="145"/>
        <v>0</v>
      </c>
      <c r="BT373" s="414">
        <f t="shared" si="146"/>
        <v>0</v>
      </c>
      <c r="BU373" s="414">
        <f t="shared" si="147"/>
        <v>0</v>
      </c>
      <c r="BV373" s="721"/>
      <c r="BW373" s="72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32"/>
      <c r="CL373" s="432"/>
      <c r="CM373" s="432"/>
      <c r="CN373" s="432"/>
      <c r="CO373" s="432"/>
      <c r="CP373" s="432"/>
      <c r="CQ373" s="320"/>
      <c r="CR373" s="320"/>
    </row>
    <row r="374" spans="1:96" s="37" customFormat="1" ht="37.5" customHeight="1" x14ac:dyDescent="0.2">
      <c r="A374" s="575" t="str">
        <f>IF(B374&lt;&gt;"",設定!$C$4,"")</f>
        <v/>
      </c>
      <c r="B374" s="567" t="str">
        <f t="shared" si="125"/>
        <v/>
      </c>
      <c r="C374" s="322">
        <f t="shared" si="126"/>
        <v>362</v>
      </c>
      <c r="D374" s="328"/>
      <c r="E374" s="328"/>
      <c r="F374" s="329"/>
      <c r="G374" s="330"/>
      <c r="H374" s="331"/>
      <c r="I374" s="332"/>
      <c r="J374" s="333" t="str">
        <f>IFERROR(IF(I374="","",VLOOKUP(I374,国・地域!A:C,2,FALSE)),"正しい番号を入力してください")</f>
        <v/>
      </c>
      <c r="K374" s="334" t="str">
        <f>IFERROR(IF(I374="","",VLOOKUP(I374,国・地域!A:C,3,FALSE)),"正しい番号を入力してください")</f>
        <v/>
      </c>
      <c r="L374" s="327"/>
      <c r="M374" s="335"/>
      <c r="N374" s="336"/>
      <c r="O374" s="336"/>
      <c r="P374" s="336"/>
      <c r="Q374" s="336"/>
      <c r="R374" s="336"/>
      <c r="S374" s="336"/>
      <c r="T374" s="336"/>
      <c r="U374" s="337"/>
      <c r="V374" s="338"/>
      <c r="W374" s="1059"/>
      <c r="X374" s="1060"/>
      <c r="Y374" s="1065"/>
      <c r="Z374" s="1066"/>
      <c r="AA374" s="1067"/>
      <c r="AB374" s="1068"/>
      <c r="AC374" s="1067"/>
      <c r="AD374" s="1066"/>
      <c r="AE374" s="1069"/>
      <c r="AF374" s="1068"/>
      <c r="AG374" s="1067"/>
      <c r="AH374" s="1066"/>
      <c r="AI374" s="1069"/>
      <c r="AJ374" s="1068"/>
      <c r="AK374" s="1067"/>
      <c r="AL374" s="1066"/>
      <c r="AM374" s="328"/>
      <c r="AN374" s="330"/>
      <c r="AO374" s="327"/>
      <c r="AP374" s="328"/>
      <c r="AQ374" s="330"/>
      <c r="AR374" s="339"/>
      <c r="AS374" s="340"/>
      <c r="AT374" s="328"/>
      <c r="AU374" s="330"/>
      <c r="AV374" s="339"/>
      <c r="AW374" s="341"/>
      <c r="AX374" s="94" t="str">
        <f t="shared" si="124"/>
        <v/>
      </c>
      <c r="AY374" s="94" t="str">
        <f t="shared" si="127"/>
        <v/>
      </c>
      <c r="AZ374" s="433"/>
      <c r="BA374" s="414">
        <f t="shared" si="128"/>
        <v>0</v>
      </c>
      <c r="BB374" s="414">
        <f t="shared" si="129"/>
        <v>0</v>
      </c>
      <c r="BC374" s="414">
        <f t="shared" si="130"/>
        <v>0</v>
      </c>
      <c r="BD374" s="414">
        <f t="shared" si="131"/>
        <v>0</v>
      </c>
      <c r="BE374" s="414">
        <f t="shared" si="132"/>
        <v>0</v>
      </c>
      <c r="BF374" s="414">
        <f t="shared" si="133"/>
        <v>0</v>
      </c>
      <c r="BG374" s="414">
        <f t="shared" si="134"/>
        <v>0</v>
      </c>
      <c r="BH374" s="414">
        <f t="shared" si="135"/>
        <v>0</v>
      </c>
      <c r="BI374" s="414">
        <f t="shared" si="136"/>
        <v>0</v>
      </c>
      <c r="BJ374" s="414">
        <f t="shared" si="137"/>
        <v>0</v>
      </c>
      <c r="BK374" s="414">
        <f t="shared" si="138"/>
        <v>0</v>
      </c>
      <c r="BL374" s="414">
        <f t="shared" si="139"/>
        <v>0</v>
      </c>
      <c r="BM374" s="414">
        <f t="shared" si="140"/>
        <v>0</v>
      </c>
      <c r="BN374" s="414"/>
      <c r="BO374" s="414">
        <f t="shared" si="141"/>
        <v>0</v>
      </c>
      <c r="BP374" s="414">
        <f t="shared" si="142"/>
        <v>0</v>
      </c>
      <c r="BQ374" s="414">
        <f t="shared" si="143"/>
        <v>0</v>
      </c>
      <c r="BR374" s="414">
        <f t="shared" si="144"/>
        <v>0</v>
      </c>
      <c r="BS374" s="414">
        <f t="shared" si="145"/>
        <v>0</v>
      </c>
      <c r="BT374" s="414">
        <f t="shared" si="146"/>
        <v>0</v>
      </c>
      <c r="BU374" s="414">
        <f t="shared" si="147"/>
        <v>0</v>
      </c>
      <c r="BV374" s="721"/>
      <c r="BW374" s="72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32"/>
      <c r="CL374" s="432"/>
      <c r="CM374" s="432"/>
      <c r="CN374" s="432"/>
      <c r="CO374" s="432"/>
      <c r="CP374" s="432"/>
      <c r="CQ374" s="320"/>
      <c r="CR374" s="320"/>
    </row>
    <row r="375" spans="1:96" s="37" customFormat="1" ht="37.5" customHeight="1" x14ac:dyDescent="0.2">
      <c r="A375" s="533" t="str">
        <f>IF(B375&lt;&gt;"",設定!$C$4,"")</f>
        <v/>
      </c>
      <c r="B375" s="214" t="str">
        <f t="shared" si="125"/>
        <v/>
      </c>
      <c r="C375" s="373">
        <f t="shared" si="126"/>
        <v>363</v>
      </c>
      <c r="D375" s="342"/>
      <c r="E375" s="342"/>
      <c r="F375" s="343"/>
      <c r="G375" s="344"/>
      <c r="H375" s="345"/>
      <c r="I375" s="346"/>
      <c r="J375" s="347" t="str">
        <f>IFERROR(IF(I375="","",VLOOKUP(I375,国・地域!A:C,2,FALSE)),"正しい番号を入力してください")</f>
        <v/>
      </c>
      <c r="K375" s="348" t="str">
        <f>IFERROR(IF(I375="","",VLOOKUP(I375,国・地域!A:C,3,FALSE)),"正しい番号を入力してください")</f>
        <v/>
      </c>
      <c r="L375" s="325"/>
      <c r="M375" s="349"/>
      <c r="N375" s="350"/>
      <c r="O375" s="350"/>
      <c r="P375" s="350"/>
      <c r="Q375" s="350"/>
      <c r="R375" s="350"/>
      <c r="S375" s="350"/>
      <c r="T375" s="350"/>
      <c r="U375" s="351"/>
      <c r="V375" s="352"/>
      <c r="W375" s="1061"/>
      <c r="X375" s="1062"/>
      <c r="Y375" s="1070"/>
      <c r="Z375" s="1071"/>
      <c r="AA375" s="1072"/>
      <c r="AB375" s="1073"/>
      <c r="AC375" s="1072"/>
      <c r="AD375" s="1071"/>
      <c r="AE375" s="1074"/>
      <c r="AF375" s="1073"/>
      <c r="AG375" s="1072"/>
      <c r="AH375" s="1071"/>
      <c r="AI375" s="1074"/>
      <c r="AJ375" s="1073"/>
      <c r="AK375" s="1072"/>
      <c r="AL375" s="1071"/>
      <c r="AM375" s="342"/>
      <c r="AN375" s="344"/>
      <c r="AO375" s="325"/>
      <c r="AP375" s="342"/>
      <c r="AQ375" s="344"/>
      <c r="AR375" s="353"/>
      <c r="AS375" s="354"/>
      <c r="AT375" s="342"/>
      <c r="AU375" s="344"/>
      <c r="AV375" s="353"/>
      <c r="AW375" s="355"/>
      <c r="AX375" s="94" t="str">
        <f t="shared" si="124"/>
        <v/>
      </c>
      <c r="AY375" s="94" t="str">
        <f t="shared" si="127"/>
        <v/>
      </c>
      <c r="AZ375" s="433"/>
      <c r="BA375" s="414">
        <f t="shared" si="128"/>
        <v>0</v>
      </c>
      <c r="BB375" s="414">
        <f t="shared" si="129"/>
        <v>0</v>
      </c>
      <c r="BC375" s="414">
        <f t="shared" si="130"/>
        <v>0</v>
      </c>
      <c r="BD375" s="414">
        <f t="shared" si="131"/>
        <v>0</v>
      </c>
      <c r="BE375" s="414">
        <f t="shared" si="132"/>
        <v>0</v>
      </c>
      <c r="BF375" s="414">
        <f t="shared" si="133"/>
        <v>0</v>
      </c>
      <c r="BG375" s="414">
        <f t="shared" si="134"/>
        <v>0</v>
      </c>
      <c r="BH375" s="414">
        <f t="shared" si="135"/>
        <v>0</v>
      </c>
      <c r="BI375" s="414">
        <f t="shared" si="136"/>
        <v>0</v>
      </c>
      <c r="BJ375" s="414">
        <f t="shared" si="137"/>
        <v>0</v>
      </c>
      <c r="BK375" s="414">
        <f t="shared" si="138"/>
        <v>0</v>
      </c>
      <c r="BL375" s="414">
        <f t="shared" si="139"/>
        <v>0</v>
      </c>
      <c r="BM375" s="414">
        <f t="shared" si="140"/>
        <v>0</v>
      </c>
      <c r="BN375" s="414"/>
      <c r="BO375" s="414">
        <f t="shared" si="141"/>
        <v>0</v>
      </c>
      <c r="BP375" s="414">
        <f t="shared" si="142"/>
        <v>0</v>
      </c>
      <c r="BQ375" s="414">
        <f t="shared" si="143"/>
        <v>0</v>
      </c>
      <c r="BR375" s="414">
        <f t="shared" si="144"/>
        <v>0</v>
      </c>
      <c r="BS375" s="414">
        <f t="shared" si="145"/>
        <v>0</v>
      </c>
      <c r="BT375" s="414">
        <f t="shared" si="146"/>
        <v>0</v>
      </c>
      <c r="BU375" s="414">
        <f t="shared" si="147"/>
        <v>0</v>
      </c>
      <c r="BV375" s="721"/>
      <c r="BW375" s="72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32"/>
      <c r="CL375" s="432"/>
      <c r="CM375" s="432"/>
      <c r="CN375" s="432"/>
      <c r="CO375" s="432"/>
      <c r="CP375" s="432"/>
      <c r="CQ375" s="320"/>
      <c r="CR375" s="320"/>
    </row>
    <row r="376" spans="1:96" s="37" customFormat="1" ht="37.5" customHeight="1" x14ac:dyDescent="0.2">
      <c r="A376" s="533" t="str">
        <f>IF(B376&lt;&gt;"",設定!$C$4,"")</f>
        <v/>
      </c>
      <c r="B376" s="214" t="str">
        <f t="shared" si="125"/>
        <v/>
      </c>
      <c r="C376" s="373">
        <f t="shared" si="126"/>
        <v>364</v>
      </c>
      <c r="D376" s="342"/>
      <c r="E376" s="342"/>
      <c r="F376" s="343"/>
      <c r="G376" s="344"/>
      <c r="H376" s="345"/>
      <c r="I376" s="346"/>
      <c r="J376" s="347" t="str">
        <f>IFERROR(IF(I376="","",VLOOKUP(I376,国・地域!A:C,2,FALSE)),"正しい番号を入力してください")</f>
        <v/>
      </c>
      <c r="K376" s="348" t="str">
        <f>IFERROR(IF(I376="","",VLOOKUP(I376,国・地域!A:C,3,FALSE)),"正しい番号を入力してください")</f>
        <v/>
      </c>
      <c r="L376" s="325"/>
      <c r="M376" s="349"/>
      <c r="N376" s="350"/>
      <c r="O376" s="350"/>
      <c r="P376" s="350"/>
      <c r="Q376" s="350"/>
      <c r="R376" s="350"/>
      <c r="S376" s="350"/>
      <c r="T376" s="350"/>
      <c r="U376" s="351"/>
      <c r="V376" s="352"/>
      <c r="W376" s="1061"/>
      <c r="X376" s="1062"/>
      <c r="Y376" s="1070"/>
      <c r="Z376" s="1071"/>
      <c r="AA376" s="1072"/>
      <c r="AB376" s="1073"/>
      <c r="AC376" s="1072"/>
      <c r="AD376" s="1071"/>
      <c r="AE376" s="1074"/>
      <c r="AF376" s="1073"/>
      <c r="AG376" s="1072"/>
      <c r="AH376" s="1071"/>
      <c r="AI376" s="1074"/>
      <c r="AJ376" s="1073"/>
      <c r="AK376" s="1072"/>
      <c r="AL376" s="1071"/>
      <c r="AM376" s="342"/>
      <c r="AN376" s="344"/>
      <c r="AO376" s="325"/>
      <c r="AP376" s="342"/>
      <c r="AQ376" s="344"/>
      <c r="AR376" s="353"/>
      <c r="AS376" s="354"/>
      <c r="AT376" s="342"/>
      <c r="AU376" s="344"/>
      <c r="AV376" s="353"/>
      <c r="AW376" s="355"/>
      <c r="AX376" s="94" t="str">
        <f t="shared" si="124"/>
        <v/>
      </c>
      <c r="AY376" s="94" t="str">
        <f t="shared" si="127"/>
        <v/>
      </c>
      <c r="AZ376" s="433"/>
      <c r="BA376" s="414">
        <f t="shared" si="128"/>
        <v>0</v>
      </c>
      <c r="BB376" s="414">
        <f t="shared" si="129"/>
        <v>0</v>
      </c>
      <c r="BC376" s="414">
        <f t="shared" si="130"/>
        <v>0</v>
      </c>
      <c r="BD376" s="414">
        <f t="shared" si="131"/>
        <v>0</v>
      </c>
      <c r="BE376" s="414">
        <f t="shared" si="132"/>
        <v>0</v>
      </c>
      <c r="BF376" s="414">
        <f t="shared" si="133"/>
        <v>0</v>
      </c>
      <c r="BG376" s="414">
        <f t="shared" si="134"/>
        <v>0</v>
      </c>
      <c r="BH376" s="414">
        <f t="shared" si="135"/>
        <v>0</v>
      </c>
      <c r="BI376" s="414">
        <f t="shared" si="136"/>
        <v>0</v>
      </c>
      <c r="BJ376" s="414">
        <f t="shared" si="137"/>
        <v>0</v>
      </c>
      <c r="BK376" s="414">
        <f t="shared" si="138"/>
        <v>0</v>
      </c>
      <c r="BL376" s="414">
        <f t="shared" si="139"/>
        <v>0</v>
      </c>
      <c r="BM376" s="414">
        <f t="shared" si="140"/>
        <v>0</v>
      </c>
      <c r="BN376" s="414"/>
      <c r="BO376" s="414">
        <f t="shared" si="141"/>
        <v>0</v>
      </c>
      <c r="BP376" s="414">
        <f t="shared" si="142"/>
        <v>0</v>
      </c>
      <c r="BQ376" s="414">
        <f t="shared" si="143"/>
        <v>0</v>
      </c>
      <c r="BR376" s="414">
        <f t="shared" si="144"/>
        <v>0</v>
      </c>
      <c r="BS376" s="414">
        <f t="shared" si="145"/>
        <v>0</v>
      </c>
      <c r="BT376" s="414">
        <f t="shared" si="146"/>
        <v>0</v>
      </c>
      <c r="BU376" s="414">
        <f t="shared" si="147"/>
        <v>0</v>
      </c>
      <c r="BV376" s="721"/>
      <c r="BW376" s="72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32"/>
      <c r="CL376" s="432"/>
      <c r="CM376" s="432"/>
      <c r="CN376" s="432"/>
      <c r="CO376" s="432"/>
      <c r="CP376" s="432"/>
      <c r="CQ376" s="320"/>
      <c r="CR376" s="320"/>
    </row>
    <row r="377" spans="1:96" s="37" customFormat="1" ht="37.5" customHeight="1" x14ac:dyDescent="0.2">
      <c r="A377" s="533" t="str">
        <f>IF(B377&lt;&gt;"",設定!$C$4,"")</f>
        <v/>
      </c>
      <c r="B377" s="214" t="str">
        <f t="shared" si="125"/>
        <v/>
      </c>
      <c r="C377" s="373">
        <f t="shared" si="126"/>
        <v>365</v>
      </c>
      <c r="D377" s="342"/>
      <c r="E377" s="342"/>
      <c r="F377" s="343"/>
      <c r="G377" s="344"/>
      <c r="H377" s="345"/>
      <c r="I377" s="346"/>
      <c r="J377" s="347" t="str">
        <f>IFERROR(IF(I377="","",VLOOKUP(I377,国・地域!A:C,2,FALSE)),"正しい番号を入力してください")</f>
        <v/>
      </c>
      <c r="K377" s="348" t="str">
        <f>IFERROR(IF(I377="","",VLOOKUP(I377,国・地域!A:C,3,FALSE)),"正しい番号を入力してください")</f>
        <v/>
      </c>
      <c r="L377" s="325"/>
      <c r="M377" s="349"/>
      <c r="N377" s="350"/>
      <c r="O377" s="350"/>
      <c r="P377" s="350"/>
      <c r="Q377" s="350"/>
      <c r="R377" s="350"/>
      <c r="S377" s="350"/>
      <c r="T377" s="350"/>
      <c r="U377" s="351"/>
      <c r="V377" s="352"/>
      <c r="W377" s="1061"/>
      <c r="X377" s="1062"/>
      <c r="Y377" s="1070"/>
      <c r="Z377" s="1071"/>
      <c r="AA377" s="1072"/>
      <c r="AB377" s="1073"/>
      <c r="AC377" s="1072"/>
      <c r="AD377" s="1071"/>
      <c r="AE377" s="1074"/>
      <c r="AF377" s="1073"/>
      <c r="AG377" s="1072"/>
      <c r="AH377" s="1071"/>
      <c r="AI377" s="1074"/>
      <c r="AJ377" s="1073"/>
      <c r="AK377" s="1072"/>
      <c r="AL377" s="1071"/>
      <c r="AM377" s="342"/>
      <c r="AN377" s="344"/>
      <c r="AO377" s="325"/>
      <c r="AP377" s="342"/>
      <c r="AQ377" s="344"/>
      <c r="AR377" s="353"/>
      <c r="AS377" s="354"/>
      <c r="AT377" s="342"/>
      <c r="AU377" s="344"/>
      <c r="AV377" s="353"/>
      <c r="AW377" s="355"/>
      <c r="AX377" s="94" t="str">
        <f t="shared" si="124"/>
        <v/>
      </c>
      <c r="AY377" s="94" t="str">
        <f t="shared" si="127"/>
        <v/>
      </c>
      <c r="AZ377" s="433"/>
      <c r="BA377" s="414">
        <f t="shared" si="128"/>
        <v>0</v>
      </c>
      <c r="BB377" s="414">
        <f t="shared" si="129"/>
        <v>0</v>
      </c>
      <c r="BC377" s="414">
        <f t="shared" si="130"/>
        <v>0</v>
      </c>
      <c r="BD377" s="414">
        <f t="shared" si="131"/>
        <v>0</v>
      </c>
      <c r="BE377" s="414">
        <f t="shared" si="132"/>
        <v>0</v>
      </c>
      <c r="BF377" s="414">
        <f t="shared" si="133"/>
        <v>0</v>
      </c>
      <c r="BG377" s="414">
        <f t="shared" si="134"/>
        <v>0</v>
      </c>
      <c r="BH377" s="414">
        <f t="shared" si="135"/>
        <v>0</v>
      </c>
      <c r="BI377" s="414">
        <f t="shared" si="136"/>
        <v>0</v>
      </c>
      <c r="BJ377" s="414">
        <f t="shared" si="137"/>
        <v>0</v>
      </c>
      <c r="BK377" s="414">
        <f t="shared" si="138"/>
        <v>0</v>
      </c>
      <c r="BL377" s="414">
        <f t="shared" si="139"/>
        <v>0</v>
      </c>
      <c r="BM377" s="414">
        <f t="shared" si="140"/>
        <v>0</v>
      </c>
      <c r="BN377" s="414"/>
      <c r="BO377" s="414">
        <f t="shared" si="141"/>
        <v>0</v>
      </c>
      <c r="BP377" s="414">
        <f t="shared" si="142"/>
        <v>0</v>
      </c>
      <c r="BQ377" s="414">
        <f t="shared" si="143"/>
        <v>0</v>
      </c>
      <c r="BR377" s="414">
        <f t="shared" si="144"/>
        <v>0</v>
      </c>
      <c r="BS377" s="414">
        <f t="shared" si="145"/>
        <v>0</v>
      </c>
      <c r="BT377" s="414">
        <f t="shared" si="146"/>
        <v>0</v>
      </c>
      <c r="BU377" s="414">
        <f t="shared" si="147"/>
        <v>0</v>
      </c>
      <c r="BV377" s="721"/>
      <c r="BW377" s="72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32"/>
      <c r="CL377" s="432"/>
      <c r="CM377" s="432"/>
      <c r="CN377" s="432"/>
      <c r="CO377" s="432"/>
      <c r="CP377" s="432"/>
      <c r="CQ377" s="320"/>
      <c r="CR377" s="320"/>
    </row>
    <row r="378" spans="1:96" s="37" customFormat="1" ht="37.5" customHeight="1" x14ac:dyDescent="0.2">
      <c r="A378" s="574" t="str">
        <f>IF(B378&lt;&gt;"",設定!$C$4,"")</f>
        <v/>
      </c>
      <c r="B378" s="215" t="str">
        <f t="shared" si="125"/>
        <v/>
      </c>
      <c r="C378" s="374">
        <f t="shared" si="126"/>
        <v>366</v>
      </c>
      <c r="D378" s="356"/>
      <c r="E378" s="356"/>
      <c r="F378" s="357"/>
      <c r="G378" s="358"/>
      <c r="H378" s="359"/>
      <c r="I378" s="360"/>
      <c r="J378" s="361" t="str">
        <f>IFERROR(IF(I378="","",VLOOKUP(I378,国・地域!A:C,2,FALSE)),"正しい番号を入力してください")</f>
        <v/>
      </c>
      <c r="K378" s="362" t="str">
        <f>IFERROR(IF(I378="","",VLOOKUP(I378,国・地域!A:C,3,FALSE)),"正しい番号を入力してください")</f>
        <v/>
      </c>
      <c r="L378" s="326"/>
      <c r="M378" s="363"/>
      <c r="N378" s="364"/>
      <c r="O378" s="364"/>
      <c r="P378" s="364"/>
      <c r="Q378" s="364"/>
      <c r="R378" s="364"/>
      <c r="S378" s="364"/>
      <c r="T378" s="364"/>
      <c r="U378" s="365"/>
      <c r="V378" s="366"/>
      <c r="W378" s="1063"/>
      <c r="X378" s="1064"/>
      <c r="Y378" s="1075"/>
      <c r="Z378" s="1076"/>
      <c r="AA378" s="1077"/>
      <c r="AB378" s="1078"/>
      <c r="AC378" s="1077"/>
      <c r="AD378" s="1076"/>
      <c r="AE378" s="1079"/>
      <c r="AF378" s="1078"/>
      <c r="AG378" s="1077"/>
      <c r="AH378" s="1076"/>
      <c r="AI378" s="1079"/>
      <c r="AJ378" s="1078"/>
      <c r="AK378" s="1077"/>
      <c r="AL378" s="1076"/>
      <c r="AM378" s="356"/>
      <c r="AN378" s="358"/>
      <c r="AO378" s="326"/>
      <c r="AP378" s="356"/>
      <c r="AQ378" s="358"/>
      <c r="AR378" s="367"/>
      <c r="AS378" s="368"/>
      <c r="AT378" s="356"/>
      <c r="AU378" s="358"/>
      <c r="AV378" s="367"/>
      <c r="AW378" s="369"/>
      <c r="AX378" s="94" t="str">
        <f t="shared" si="124"/>
        <v/>
      </c>
      <c r="AY378" s="94" t="str">
        <f t="shared" si="127"/>
        <v/>
      </c>
      <c r="AZ378" s="433"/>
      <c r="BA378" s="414">
        <f t="shared" si="128"/>
        <v>0</v>
      </c>
      <c r="BB378" s="414">
        <f t="shared" si="129"/>
        <v>0</v>
      </c>
      <c r="BC378" s="414">
        <f t="shared" si="130"/>
        <v>0</v>
      </c>
      <c r="BD378" s="414">
        <f t="shared" si="131"/>
        <v>0</v>
      </c>
      <c r="BE378" s="414">
        <f t="shared" si="132"/>
        <v>0</v>
      </c>
      <c r="BF378" s="414">
        <f t="shared" si="133"/>
        <v>0</v>
      </c>
      <c r="BG378" s="414">
        <f t="shared" si="134"/>
        <v>0</v>
      </c>
      <c r="BH378" s="414">
        <f t="shared" si="135"/>
        <v>0</v>
      </c>
      <c r="BI378" s="414">
        <f t="shared" si="136"/>
        <v>0</v>
      </c>
      <c r="BJ378" s="414">
        <f t="shared" si="137"/>
        <v>0</v>
      </c>
      <c r="BK378" s="414">
        <f t="shared" si="138"/>
        <v>0</v>
      </c>
      <c r="BL378" s="414">
        <f t="shared" si="139"/>
        <v>0</v>
      </c>
      <c r="BM378" s="414">
        <f t="shared" si="140"/>
        <v>0</v>
      </c>
      <c r="BN378" s="414"/>
      <c r="BO378" s="414">
        <f t="shared" si="141"/>
        <v>0</v>
      </c>
      <c r="BP378" s="414">
        <f t="shared" si="142"/>
        <v>0</v>
      </c>
      <c r="BQ378" s="414">
        <f t="shared" si="143"/>
        <v>0</v>
      </c>
      <c r="BR378" s="414">
        <f t="shared" si="144"/>
        <v>0</v>
      </c>
      <c r="BS378" s="414">
        <f t="shared" si="145"/>
        <v>0</v>
      </c>
      <c r="BT378" s="414">
        <f t="shared" si="146"/>
        <v>0</v>
      </c>
      <c r="BU378" s="414">
        <f t="shared" si="147"/>
        <v>0</v>
      </c>
      <c r="BV378" s="721"/>
      <c r="BW378" s="72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32"/>
      <c r="CL378" s="432"/>
      <c r="CM378" s="432"/>
      <c r="CN378" s="432"/>
      <c r="CO378" s="432"/>
      <c r="CP378" s="432"/>
      <c r="CQ378" s="320"/>
      <c r="CR378" s="320"/>
    </row>
    <row r="379" spans="1:96" s="37" customFormat="1" ht="37.5" customHeight="1" x14ac:dyDescent="0.2">
      <c r="A379" s="575" t="str">
        <f>IF(B379&lt;&gt;"",設定!$C$4,"")</f>
        <v/>
      </c>
      <c r="B379" s="567" t="str">
        <f t="shared" si="125"/>
        <v/>
      </c>
      <c r="C379" s="322">
        <f t="shared" si="126"/>
        <v>367</v>
      </c>
      <c r="D379" s="328"/>
      <c r="E379" s="328"/>
      <c r="F379" s="329"/>
      <c r="G379" s="330"/>
      <c r="H379" s="331"/>
      <c r="I379" s="332"/>
      <c r="J379" s="333" t="str">
        <f>IFERROR(IF(I379="","",VLOOKUP(I379,国・地域!A:C,2,FALSE)),"正しい番号を入力してください")</f>
        <v/>
      </c>
      <c r="K379" s="334" t="str">
        <f>IFERROR(IF(I379="","",VLOOKUP(I379,国・地域!A:C,3,FALSE)),"正しい番号を入力してください")</f>
        <v/>
      </c>
      <c r="L379" s="327"/>
      <c r="M379" s="335"/>
      <c r="N379" s="336"/>
      <c r="O379" s="336"/>
      <c r="P379" s="336"/>
      <c r="Q379" s="336"/>
      <c r="R379" s="336"/>
      <c r="S379" s="336"/>
      <c r="T379" s="336"/>
      <c r="U379" s="337"/>
      <c r="V379" s="338"/>
      <c r="W379" s="1059"/>
      <c r="X379" s="1060"/>
      <c r="Y379" s="1065"/>
      <c r="Z379" s="1066"/>
      <c r="AA379" s="1067"/>
      <c r="AB379" s="1068"/>
      <c r="AC379" s="1067"/>
      <c r="AD379" s="1066"/>
      <c r="AE379" s="1069"/>
      <c r="AF379" s="1068"/>
      <c r="AG379" s="1067"/>
      <c r="AH379" s="1066"/>
      <c r="AI379" s="1069"/>
      <c r="AJ379" s="1068"/>
      <c r="AK379" s="1067"/>
      <c r="AL379" s="1066"/>
      <c r="AM379" s="328"/>
      <c r="AN379" s="330"/>
      <c r="AO379" s="327"/>
      <c r="AP379" s="328"/>
      <c r="AQ379" s="330"/>
      <c r="AR379" s="339"/>
      <c r="AS379" s="340"/>
      <c r="AT379" s="328"/>
      <c r="AU379" s="330"/>
      <c r="AV379" s="339"/>
      <c r="AW379" s="341"/>
      <c r="AX379" s="94" t="str">
        <f t="shared" ref="AX379:AX413" si="148">IF(SUM(BA379:BM379)&gt;0,"←未入力あり","")</f>
        <v/>
      </c>
      <c r="AY379" s="94" t="str">
        <f t="shared" si="127"/>
        <v/>
      </c>
      <c r="AZ379" s="433"/>
      <c r="BA379" s="414">
        <f t="shared" si="128"/>
        <v>0</v>
      </c>
      <c r="BB379" s="414">
        <f t="shared" si="129"/>
        <v>0</v>
      </c>
      <c r="BC379" s="414">
        <f t="shared" si="130"/>
        <v>0</v>
      </c>
      <c r="BD379" s="414">
        <f t="shared" si="131"/>
        <v>0</v>
      </c>
      <c r="BE379" s="414">
        <f t="shared" si="132"/>
        <v>0</v>
      </c>
      <c r="BF379" s="414">
        <f t="shared" si="133"/>
        <v>0</v>
      </c>
      <c r="BG379" s="414">
        <f t="shared" si="134"/>
        <v>0</v>
      </c>
      <c r="BH379" s="414">
        <f t="shared" si="135"/>
        <v>0</v>
      </c>
      <c r="BI379" s="414">
        <f t="shared" si="136"/>
        <v>0</v>
      </c>
      <c r="BJ379" s="414">
        <f t="shared" si="137"/>
        <v>0</v>
      </c>
      <c r="BK379" s="414">
        <f t="shared" si="138"/>
        <v>0</v>
      </c>
      <c r="BL379" s="414">
        <f t="shared" si="139"/>
        <v>0</v>
      </c>
      <c r="BM379" s="414">
        <f t="shared" si="140"/>
        <v>0</v>
      </c>
      <c r="BN379" s="414"/>
      <c r="BO379" s="414">
        <f t="shared" si="141"/>
        <v>0</v>
      </c>
      <c r="BP379" s="414">
        <f t="shared" si="142"/>
        <v>0</v>
      </c>
      <c r="BQ379" s="414">
        <f t="shared" si="143"/>
        <v>0</v>
      </c>
      <c r="BR379" s="414">
        <f t="shared" si="144"/>
        <v>0</v>
      </c>
      <c r="BS379" s="414">
        <f t="shared" si="145"/>
        <v>0</v>
      </c>
      <c r="BT379" s="414">
        <f t="shared" si="146"/>
        <v>0</v>
      </c>
      <c r="BU379" s="414">
        <f t="shared" si="147"/>
        <v>0</v>
      </c>
      <c r="BV379" s="721"/>
      <c r="BW379" s="72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32"/>
      <c r="CL379" s="432"/>
      <c r="CM379" s="432"/>
      <c r="CN379" s="432"/>
      <c r="CO379" s="432"/>
      <c r="CP379" s="432"/>
      <c r="CQ379" s="320"/>
      <c r="CR379" s="320"/>
    </row>
    <row r="380" spans="1:96" s="37" customFormat="1" ht="37.5" customHeight="1" x14ac:dyDescent="0.2">
      <c r="A380" s="533" t="str">
        <f>IF(B380&lt;&gt;"",設定!$C$4,"")</f>
        <v/>
      </c>
      <c r="B380" s="214" t="str">
        <f t="shared" si="125"/>
        <v/>
      </c>
      <c r="C380" s="373">
        <f t="shared" si="126"/>
        <v>368</v>
      </c>
      <c r="D380" s="342"/>
      <c r="E380" s="342"/>
      <c r="F380" s="343"/>
      <c r="G380" s="344"/>
      <c r="H380" s="345"/>
      <c r="I380" s="346"/>
      <c r="J380" s="347" t="str">
        <f>IFERROR(IF(I380="","",VLOOKUP(I380,国・地域!A:C,2,FALSE)),"正しい番号を入力してください")</f>
        <v/>
      </c>
      <c r="K380" s="348" t="str">
        <f>IFERROR(IF(I380="","",VLOOKUP(I380,国・地域!A:C,3,FALSE)),"正しい番号を入力してください")</f>
        <v/>
      </c>
      <c r="L380" s="325"/>
      <c r="M380" s="349"/>
      <c r="N380" s="350"/>
      <c r="O380" s="350"/>
      <c r="P380" s="350"/>
      <c r="Q380" s="350"/>
      <c r="R380" s="350"/>
      <c r="S380" s="350"/>
      <c r="T380" s="350"/>
      <c r="U380" s="351"/>
      <c r="V380" s="352"/>
      <c r="W380" s="1061"/>
      <c r="X380" s="1062"/>
      <c r="Y380" s="1070"/>
      <c r="Z380" s="1071"/>
      <c r="AA380" s="1072"/>
      <c r="AB380" s="1073"/>
      <c r="AC380" s="1072"/>
      <c r="AD380" s="1071"/>
      <c r="AE380" s="1074"/>
      <c r="AF380" s="1073"/>
      <c r="AG380" s="1072"/>
      <c r="AH380" s="1071"/>
      <c r="AI380" s="1074"/>
      <c r="AJ380" s="1073"/>
      <c r="AK380" s="1072"/>
      <c r="AL380" s="1071"/>
      <c r="AM380" s="342"/>
      <c r="AN380" s="344"/>
      <c r="AO380" s="325"/>
      <c r="AP380" s="342"/>
      <c r="AQ380" s="344"/>
      <c r="AR380" s="353"/>
      <c r="AS380" s="354"/>
      <c r="AT380" s="342"/>
      <c r="AU380" s="344"/>
      <c r="AV380" s="353"/>
      <c r="AW380" s="355"/>
      <c r="AX380" s="94" t="str">
        <f t="shared" si="148"/>
        <v/>
      </c>
      <c r="AY380" s="94" t="str">
        <f t="shared" si="127"/>
        <v/>
      </c>
      <c r="AZ380" s="433"/>
      <c r="BA380" s="414">
        <f t="shared" si="128"/>
        <v>0</v>
      </c>
      <c r="BB380" s="414">
        <f t="shared" si="129"/>
        <v>0</v>
      </c>
      <c r="BC380" s="414">
        <f t="shared" si="130"/>
        <v>0</v>
      </c>
      <c r="BD380" s="414">
        <f t="shared" si="131"/>
        <v>0</v>
      </c>
      <c r="BE380" s="414">
        <f t="shared" si="132"/>
        <v>0</v>
      </c>
      <c r="BF380" s="414">
        <f t="shared" si="133"/>
        <v>0</v>
      </c>
      <c r="BG380" s="414">
        <f t="shared" si="134"/>
        <v>0</v>
      </c>
      <c r="BH380" s="414">
        <f t="shared" si="135"/>
        <v>0</v>
      </c>
      <c r="BI380" s="414">
        <f t="shared" si="136"/>
        <v>0</v>
      </c>
      <c r="BJ380" s="414">
        <f t="shared" si="137"/>
        <v>0</v>
      </c>
      <c r="BK380" s="414">
        <f t="shared" si="138"/>
        <v>0</v>
      </c>
      <c r="BL380" s="414">
        <f t="shared" si="139"/>
        <v>0</v>
      </c>
      <c r="BM380" s="414">
        <f t="shared" si="140"/>
        <v>0</v>
      </c>
      <c r="BN380" s="414"/>
      <c r="BO380" s="414">
        <f t="shared" si="141"/>
        <v>0</v>
      </c>
      <c r="BP380" s="414">
        <f t="shared" si="142"/>
        <v>0</v>
      </c>
      <c r="BQ380" s="414">
        <f t="shared" si="143"/>
        <v>0</v>
      </c>
      <c r="BR380" s="414">
        <f t="shared" si="144"/>
        <v>0</v>
      </c>
      <c r="BS380" s="414">
        <f t="shared" si="145"/>
        <v>0</v>
      </c>
      <c r="BT380" s="414">
        <f t="shared" si="146"/>
        <v>0</v>
      </c>
      <c r="BU380" s="414">
        <f t="shared" si="147"/>
        <v>0</v>
      </c>
      <c r="BV380" s="721"/>
      <c r="BW380" s="72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32"/>
      <c r="CL380" s="432"/>
      <c r="CM380" s="432"/>
      <c r="CN380" s="432"/>
      <c r="CO380" s="432"/>
      <c r="CP380" s="432"/>
      <c r="CQ380" s="320"/>
      <c r="CR380" s="320"/>
    </row>
    <row r="381" spans="1:96" s="37" customFormat="1" ht="37.5" customHeight="1" x14ac:dyDescent="0.2">
      <c r="A381" s="533" t="str">
        <f>IF(B381&lt;&gt;"",設定!$C$4,"")</f>
        <v/>
      </c>
      <c r="B381" s="214" t="str">
        <f t="shared" si="125"/>
        <v/>
      </c>
      <c r="C381" s="373">
        <f t="shared" si="126"/>
        <v>369</v>
      </c>
      <c r="D381" s="342"/>
      <c r="E381" s="342"/>
      <c r="F381" s="343"/>
      <c r="G381" s="344"/>
      <c r="H381" s="345"/>
      <c r="I381" s="346"/>
      <c r="J381" s="347" t="str">
        <f>IFERROR(IF(I381="","",VLOOKUP(I381,国・地域!A:C,2,FALSE)),"正しい番号を入力してください")</f>
        <v/>
      </c>
      <c r="K381" s="348" t="str">
        <f>IFERROR(IF(I381="","",VLOOKUP(I381,国・地域!A:C,3,FALSE)),"正しい番号を入力してください")</f>
        <v/>
      </c>
      <c r="L381" s="325"/>
      <c r="M381" s="349"/>
      <c r="N381" s="350"/>
      <c r="O381" s="350"/>
      <c r="P381" s="350"/>
      <c r="Q381" s="350"/>
      <c r="R381" s="350"/>
      <c r="S381" s="350"/>
      <c r="T381" s="350"/>
      <c r="U381" s="351"/>
      <c r="V381" s="352"/>
      <c r="W381" s="1061"/>
      <c r="X381" s="1062"/>
      <c r="Y381" s="1070"/>
      <c r="Z381" s="1071"/>
      <c r="AA381" s="1072"/>
      <c r="AB381" s="1073"/>
      <c r="AC381" s="1072"/>
      <c r="AD381" s="1071"/>
      <c r="AE381" s="1074"/>
      <c r="AF381" s="1073"/>
      <c r="AG381" s="1072"/>
      <c r="AH381" s="1071"/>
      <c r="AI381" s="1074"/>
      <c r="AJ381" s="1073"/>
      <c r="AK381" s="1072"/>
      <c r="AL381" s="1071"/>
      <c r="AM381" s="342"/>
      <c r="AN381" s="344"/>
      <c r="AO381" s="325"/>
      <c r="AP381" s="342"/>
      <c r="AQ381" s="344"/>
      <c r="AR381" s="353"/>
      <c r="AS381" s="354"/>
      <c r="AT381" s="342"/>
      <c r="AU381" s="344"/>
      <c r="AV381" s="353"/>
      <c r="AW381" s="355"/>
      <c r="AX381" s="94" t="str">
        <f t="shared" si="148"/>
        <v/>
      </c>
      <c r="AY381" s="94" t="str">
        <f t="shared" si="127"/>
        <v/>
      </c>
      <c r="AZ381" s="433"/>
      <c r="BA381" s="414">
        <f t="shared" si="128"/>
        <v>0</v>
      </c>
      <c r="BB381" s="414">
        <f t="shared" si="129"/>
        <v>0</v>
      </c>
      <c r="BC381" s="414">
        <f t="shared" si="130"/>
        <v>0</v>
      </c>
      <c r="BD381" s="414">
        <f t="shared" si="131"/>
        <v>0</v>
      </c>
      <c r="BE381" s="414">
        <f t="shared" si="132"/>
        <v>0</v>
      </c>
      <c r="BF381" s="414">
        <f t="shared" si="133"/>
        <v>0</v>
      </c>
      <c r="BG381" s="414">
        <f t="shared" si="134"/>
        <v>0</v>
      </c>
      <c r="BH381" s="414">
        <f t="shared" si="135"/>
        <v>0</v>
      </c>
      <c r="BI381" s="414">
        <f t="shared" si="136"/>
        <v>0</v>
      </c>
      <c r="BJ381" s="414">
        <f t="shared" si="137"/>
        <v>0</v>
      </c>
      <c r="BK381" s="414">
        <f t="shared" si="138"/>
        <v>0</v>
      </c>
      <c r="BL381" s="414">
        <f t="shared" si="139"/>
        <v>0</v>
      </c>
      <c r="BM381" s="414">
        <f t="shared" si="140"/>
        <v>0</v>
      </c>
      <c r="BN381" s="414"/>
      <c r="BO381" s="414">
        <f t="shared" si="141"/>
        <v>0</v>
      </c>
      <c r="BP381" s="414">
        <f t="shared" si="142"/>
        <v>0</v>
      </c>
      <c r="BQ381" s="414">
        <f t="shared" si="143"/>
        <v>0</v>
      </c>
      <c r="BR381" s="414">
        <f t="shared" si="144"/>
        <v>0</v>
      </c>
      <c r="BS381" s="414">
        <f t="shared" si="145"/>
        <v>0</v>
      </c>
      <c r="BT381" s="414">
        <f t="shared" si="146"/>
        <v>0</v>
      </c>
      <c r="BU381" s="414">
        <f t="shared" si="147"/>
        <v>0</v>
      </c>
      <c r="BV381" s="721"/>
      <c r="BW381" s="72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32"/>
      <c r="CL381" s="432"/>
      <c r="CM381" s="432"/>
      <c r="CN381" s="432"/>
      <c r="CO381" s="432"/>
      <c r="CP381" s="432"/>
      <c r="CQ381" s="320"/>
      <c r="CR381" s="320"/>
    </row>
    <row r="382" spans="1:96" s="37" customFormat="1" ht="37.5" customHeight="1" x14ac:dyDescent="0.2">
      <c r="A382" s="533" t="str">
        <f>IF(B382&lt;&gt;"",設定!$C$4,"")</f>
        <v/>
      </c>
      <c r="B382" s="214" t="str">
        <f t="shared" si="125"/>
        <v/>
      </c>
      <c r="C382" s="373">
        <f t="shared" si="126"/>
        <v>370</v>
      </c>
      <c r="D382" s="342"/>
      <c r="E382" s="342"/>
      <c r="F382" s="343"/>
      <c r="G382" s="344"/>
      <c r="H382" s="345"/>
      <c r="I382" s="346"/>
      <c r="J382" s="347" t="str">
        <f>IFERROR(IF(I382="","",VLOOKUP(I382,国・地域!A:C,2,FALSE)),"正しい番号を入力してください")</f>
        <v/>
      </c>
      <c r="K382" s="348" t="str">
        <f>IFERROR(IF(I382="","",VLOOKUP(I382,国・地域!A:C,3,FALSE)),"正しい番号を入力してください")</f>
        <v/>
      </c>
      <c r="L382" s="325"/>
      <c r="M382" s="349"/>
      <c r="N382" s="350"/>
      <c r="O382" s="350"/>
      <c r="P382" s="350"/>
      <c r="Q382" s="350"/>
      <c r="R382" s="350"/>
      <c r="S382" s="350"/>
      <c r="T382" s="350"/>
      <c r="U382" s="351"/>
      <c r="V382" s="352"/>
      <c r="W382" s="1061"/>
      <c r="X382" s="1062"/>
      <c r="Y382" s="1070"/>
      <c r="Z382" s="1071"/>
      <c r="AA382" s="1072"/>
      <c r="AB382" s="1073"/>
      <c r="AC382" s="1072"/>
      <c r="AD382" s="1071"/>
      <c r="AE382" s="1074"/>
      <c r="AF382" s="1073"/>
      <c r="AG382" s="1072"/>
      <c r="AH382" s="1071"/>
      <c r="AI382" s="1074"/>
      <c r="AJ382" s="1073"/>
      <c r="AK382" s="1072"/>
      <c r="AL382" s="1071"/>
      <c r="AM382" s="342"/>
      <c r="AN382" s="344"/>
      <c r="AO382" s="325"/>
      <c r="AP382" s="342"/>
      <c r="AQ382" s="344"/>
      <c r="AR382" s="353"/>
      <c r="AS382" s="354"/>
      <c r="AT382" s="342"/>
      <c r="AU382" s="344"/>
      <c r="AV382" s="353"/>
      <c r="AW382" s="355"/>
      <c r="AX382" s="94" t="str">
        <f t="shared" si="148"/>
        <v/>
      </c>
      <c r="AY382" s="94" t="str">
        <f t="shared" si="127"/>
        <v/>
      </c>
      <c r="AZ382" s="433"/>
      <c r="BA382" s="414">
        <f t="shared" si="128"/>
        <v>0</v>
      </c>
      <c r="BB382" s="414">
        <f t="shared" si="129"/>
        <v>0</v>
      </c>
      <c r="BC382" s="414">
        <f t="shared" si="130"/>
        <v>0</v>
      </c>
      <c r="BD382" s="414">
        <f t="shared" si="131"/>
        <v>0</v>
      </c>
      <c r="BE382" s="414">
        <f t="shared" si="132"/>
        <v>0</v>
      </c>
      <c r="BF382" s="414">
        <f t="shared" si="133"/>
        <v>0</v>
      </c>
      <c r="BG382" s="414">
        <f t="shared" si="134"/>
        <v>0</v>
      </c>
      <c r="BH382" s="414">
        <f t="shared" si="135"/>
        <v>0</v>
      </c>
      <c r="BI382" s="414">
        <f t="shared" si="136"/>
        <v>0</v>
      </c>
      <c r="BJ382" s="414">
        <f t="shared" si="137"/>
        <v>0</v>
      </c>
      <c r="BK382" s="414">
        <f t="shared" si="138"/>
        <v>0</v>
      </c>
      <c r="BL382" s="414">
        <f t="shared" si="139"/>
        <v>0</v>
      </c>
      <c r="BM382" s="414">
        <f t="shared" si="140"/>
        <v>0</v>
      </c>
      <c r="BN382" s="414"/>
      <c r="BO382" s="414">
        <f t="shared" si="141"/>
        <v>0</v>
      </c>
      <c r="BP382" s="414">
        <f t="shared" si="142"/>
        <v>0</v>
      </c>
      <c r="BQ382" s="414">
        <f t="shared" si="143"/>
        <v>0</v>
      </c>
      <c r="BR382" s="414">
        <f t="shared" si="144"/>
        <v>0</v>
      </c>
      <c r="BS382" s="414">
        <f t="shared" si="145"/>
        <v>0</v>
      </c>
      <c r="BT382" s="414">
        <f t="shared" si="146"/>
        <v>0</v>
      </c>
      <c r="BU382" s="414">
        <f t="shared" si="147"/>
        <v>0</v>
      </c>
      <c r="BV382" s="721"/>
      <c r="BW382" s="72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32"/>
      <c r="CL382" s="432"/>
      <c r="CM382" s="432"/>
      <c r="CN382" s="432"/>
      <c r="CO382" s="432"/>
      <c r="CP382" s="432"/>
      <c r="CQ382" s="320"/>
      <c r="CR382" s="320"/>
    </row>
    <row r="383" spans="1:96" s="37" customFormat="1" ht="37.5" customHeight="1" x14ac:dyDescent="0.2">
      <c r="A383" s="574" t="str">
        <f>IF(B383&lt;&gt;"",設定!$C$4,"")</f>
        <v/>
      </c>
      <c r="B383" s="215" t="str">
        <f t="shared" si="125"/>
        <v/>
      </c>
      <c r="C383" s="374">
        <f t="shared" si="126"/>
        <v>371</v>
      </c>
      <c r="D383" s="356"/>
      <c r="E383" s="356"/>
      <c r="F383" s="357"/>
      <c r="G383" s="358"/>
      <c r="H383" s="359"/>
      <c r="I383" s="360"/>
      <c r="J383" s="361" t="str">
        <f>IFERROR(IF(I383="","",VLOOKUP(I383,国・地域!A:C,2,FALSE)),"正しい番号を入力してください")</f>
        <v/>
      </c>
      <c r="K383" s="362" t="str">
        <f>IFERROR(IF(I383="","",VLOOKUP(I383,国・地域!A:C,3,FALSE)),"正しい番号を入力してください")</f>
        <v/>
      </c>
      <c r="L383" s="326"/>
      <c r="M383" s="363"/>
      <c r="N383" s="364"/>
      <c r="O383" s="364"/>
      <c r="P383" s="364"/>
      <c r="Q383" s="364"/>
      <c r="R383" s="364"/>
      <c r="S383" s="364"/>
      <c r="T383" s="364"/>
      <c r="U383" s="365"/>
      <c r="V383" s="366"/>
      <c r="W383" s="1063"/>
      <c r="X383" s="1064"/>
      <c r="Y383" s="1075"/>
      <c r="Z383" s="1076"/>
      <c r="AA383" s="1077"/>
      <c r="AB383" s="1078"/>
      <c r="AC383" s="1077"/>
      <c r="AD383" s="1076"/>
      <c r="AE383" s="1079"/>
      <c r="AF383" s="1078"/>
      <c r="AG383" s="1077"/>
      <c r="AH383" s="1076"/>
      <c r="AI383" s="1079"/>
      <c r="AJ383" s="1078"/>
      <c r="AK383" s="1077"/>
      <c r="AL383" s="1076"/>
      <c r="AM383" s="356"/>
      <c r="AN383" s="358"/>
      <c r="AO383" s="326"/>
      <c r="AP383" s="356"/>
      <c r="AQ383" s="358"/>
      <c r="AR383" s="367"/>
      <c r="AS383" s="368"/>
      <c r="AT383" s="356"/>
      <c r="AU383" s="358"/>
      <c r="AV383" s="367"/>
      <c r="AW383" s="369"/>
      <c r="AX383" s="94" t="str">
        <f t="shared" si="148"/>
        <v/>
      </c>
      <c r="AY383" s="94" t="str">
        <f t="shared" si="127"/>
        <v/>
      </c>
      <c r="AZ383" s="433"/>
      <c r="BA383" s="414">
        <f t="shared" si="128"/>
        <v>0</v>
      </c>
      <c r="BB383" s="414">
        <f t="shared" si="129"/>
        <v>0</v>
      </c>
      <c r="BC383" s="414">
        <f t="shared" si="130"/>
        <v>0</v>
      </c>
      <c r="BD383" s="414">
        <f t="shared" si="131"/>
        <v>0</v>
      </c>
      <c r="BE383" s="414">
        <f t="shared" si="132"/>
        <v>0</v>
      </c>
      <c r="BF383" s="414">
        <f t="shared" si="133"/>
        <v>0</v>
      </c>
      <c r="BG383" s="414">
        <f t="shared" si="134"/>
        <v>0</v>
      </c>
      <c r="BH383" s="414">
        <f t="shared" si="135"/>
        <v>0</v>
      </c>
      <c r="BI383" s="414">
        <f t="shared" si="136"/>
        <v>0</v>
      </c>
      <c r="BJ383" s="414">
        <f t="shared" si="137"/>
        <v>0</v>
      </c>
      <c r="BK383" s="414">
        <f t="shared" si="138"/>
        <v>0</v>
      </c>
      <c r="BL383" s="414">
        <f t="shared" si="139"/>
        <v>0</v>
      </c>
      <c r="BM383" s="414">
        <f t="shared" si="140"/>
        <v>0</v>
      </c>
      <c r="BN383" s="414"/>
      <c r="BO383" s="414">
        <f t="shared" si="141"/>
        <v>0</v>
      </c>
      <c r="BP383" s="414">
        <f t="shared" si="142"/>
        <v>0</v>
      </c>
      <c r="BQ383" s="414">
        <f t="shared" si="143"/>
        <v>0</v>
      </c>
      <c r="BR383" s="414">
        <f t="shared" si="144"/>
        <v>0</v>
      </c>
      <c r="BS383" s="414">
        <f t="shared" si="145"/>
        <v>0</v>
      </c>
      <c r="BT383" s="414">
        <f t="shared" si="146"/>
        <v>0</v>
      </c>
      <c r="BU383" s="414">
        <f t="shared" si="147"/>
        <v>0</v>
      </c>
      <c r="BV383" s="721"/>
      <c r="BW383" s="72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32"/>
      <c r="CL383" s="432"/>
      <c r="CM383" s="432"/>
      <c r="CN383" s="432"/>
      <c r="CO383" s="432"/>
      <c r="CP383" s="432"/>
      <c r="CQ383" s="320"/>
      <c r="CR383" s="320"/>
    </row>
    <row r="384" spans="1:96" s="37" customFormat="1" ht="37.5" customHeight="1" x14ac:dyDescent="0.2">
      <c r="A384" s="575" t="str">
        <f>IF(B384&lt;&gt;"",設定!$C$4,"")</f>
        <v/>
      </c>
      <c r="B384" s="567" t="str">
        <f t="shared" si="125"/>
        <v/>
      </c>
      <c r="C384" s="322">
        <f t="shared" si="126"/>
        <v>372</v>
      </c>
      <c r="D384" s="328"/>
      <c r="E384" s="328"/>
      <c r="F384" s="329"/>
      <c r="G384" s="330"/>
      <c r="H384" s="331"/>
      <c r="I384" s="332"/>
      <c r="J384" s="333" t="str">
        <f>IFERROR(IF(I384="","",VLOOKUP(I384,国・地域!A:C,2,FALSE)),"正しい番号を入力してください")</f>
        <v/>
      </c>
      <c r="K384" s="334" t="str">
        <f>IFERROR(IF(I384="","",VLOOKUP(I384,国・地域!A:C,3,FALSE)),"正しい番号を入力してください")</f>
        <v/>
      </c>
      <c r="L384" s="327"/>
      <c r="M384" s="335"/>
      <c r="N384" s="336"/>
      <c r="O384" s="336"/>
      <c r="P384" s="336"/>
      <c r="Q384" s="336"/>
      <c r="R384" s="336"/>
      <c r="S384" s="336"/>
      <c r="T384" s="336"/>
      <c r="U384" s="337"/>
      <c r="V384" s="338"/>
      <c r="W384" s="1059"/>
      <c r="X384" s="1060"/>
      <c r="Y384" s="1065"/>
      <c r="Z384" s="1066"/>
      <c r="AA384" s="1067"/>
      <c r="AB384" s="1068"/>
      <c r="AC384" s="1067"/>
      <c r="AD384" s="1066"/>
      <c r="AE384" s="1069"/>
      <c r="AF384" s="1068"/>
      <c r="AG384" s="1067"/>
      <c r="AH384" s="1066"/>
      <c r="AI384" s="1069"/>
      <c r="AJ384" s="1068"/>
      <c r="AK384" s="1067"/>
      <c r="AL384" s="1066"/>
      <c r="AM384" s="328"/>
      <c r="AN384" s="330"/>
      <c r="AO384" s="327"/>
      <c r="AP384" s="328"/>
      <c r="AQ384" s="330"/>
      <c r="AR384" s="339"/>
      <c r="AS384" s="340"/>
      <c r="AT384" s="328"/>
      <c r="AU384" s="330"/>
      <c r="AV384" s="339"/>
      <c r="AW384" s="341"/>
      <c r="AX384" s="94" t="str">
        <f t="shared" si="148"/>
        <v/>
      </c>
      <c r="AY384" s="94" t="str">
        <f t="shared" si="127"/>
        <v/>
      </c>
      <c r="AZ384" s="433"/>
      <c r="BA384" s="414">
        <f t="shared" si="128"/>
        <v>0</v>
      </c>
      <c r="BB384" s="414">
        <f t="shared" si="129"/>
        <v>0</v>
      </c>
      <c r="BC384" s="414">
        <f t="shared" si="130"/>
        <v>0</v>
      </c>
      <c r="BD384" s="414">
        <f t="shared" si="131"/>
        <v>0</v>
      </c>
      <c r="BE384" s="414">
        <f t="shared" si="132"/>
        <v>0</v>
      </c>
      <c r="BF384" s="414">
        <f t="shared" si="133"/>
        <v>0</v>
      </c>
      <c r="BG384" s="414">
        <f t="shared" si="134"/>
        <v>0</v>
      </c>
      <c r="BH384" s="414">
        <f t="shared" si="135"/>
        <v>0</v>
      </c>
      <c r="BI384" s="414">
        <f t="shared" si="136"/>
        <v>0</v>
      </c>
      <c r="BJ384" s="414">
        <f t="shared" si="137"/>
        <v>0</v>
      </c>
      <c r="BK384" s="414">
        <f t="shared" si="138"/>
        <v>0</v>
      </c>
      <c r="BL384" s="414">
        <f t="shared" si="139"/>
        <v>0</v>
      </c>
      <c r="BM384" s="414">
        <f t="shared" si="140"/>
        <v>0</v>
      </c>
      <c r="BN384" s="414"/>
      <c r="BO384" s="414">
        <f t="shared" si="141"/>
        <v>0</v>
      </c>
      <c r="BP384" s="414">
        <f t="shared" si="142"/>
        <v>0</v>
      </c>
      <c r="BQ384" s="414">
        <f t="shared" si="143"/>
        <v>0</v>
      </c>
      <c r="BR384" s="414">
        <f t="shared" si="144"/>
        <v>0</v>
      </c>
      <c r="BS384" s="414">
        <f t="shared" si="145"/>
        <v>0</v>
      </c>
      <c r="BT384" s="414">
        <f t="shared" si="146"/>
        <v>0</v>
      </c>
      <c r="BU384" s="414">
        <f t="shared" si="147"/>
        <v>0</v>
      </c>
      <c r="BV384" s="721"/>
      <c r="BW384" s="72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32"/>
      <c r="CL384" s="432"/>
      <c r="CM384" s="432"/>
      <c r="CN384" s="432"/>
      <c r="CO384" s="432"/>
      <c r="CP384" s="432"/>
      <c r="CQ384" s="320"/>
      <c r="CR384" s="320"/>
    </row>
    <row r="385" spans="1:96" s="37" customFormat="1" ht="37.5" customHeight="1" x14ac:dyDescent="0.2">
      <c r="A385" s="533" t="str">
        <f>IF(B385&lt;&gt;"",設定!$C$4,"")</f>
        <v/>
      </c>
      <c r="B385" s="214" t="str">
        <f t="shared" si="125"/>
        <v/>
      </c>
      <c r="C385" s="373">
        <f t="shared" si="126"/>
        <v>373</v>
      </c>
      <c r="D385" s="342"/>
      <c r="E385" s="342"/>
      <c r="F385" s="343"/>
      <c r="G385" s="344"/>
      <c r="H385" s="345"/>
      <c r="I385" s="346"/>
      <c r="J385" s="347" t="str">
        <f>IFERROR(IF(I385="","",VLOOKUP(I385,国・地域!A:C,2,FALSE)),"正しい番号を入力してください")</f>
        <v/>
      </c>
      <c r="K385" s="348" t="str">
        <f>IFERROR(IF(I385="","",VLOOKUP(I385,国・地域!A:C,3,FALSE)),"正しい番号を入力してください")</f>
        <v/>
      </c>
      <c r="L385" s="325"/>
      <c r="M385" s="349"/>
      <c r="N385" s="350"/>
      <c r="O385" s="350"/>
      <c r="P385" s="350"/>
      <c r="Q385" s="350"/>
      <c r="R385" s="350"/>
      <c r="S385" s="350"/>
      <c r="T385" s="350"/>
      <c r="U385" s="351"/>
      <c r="V385" s="352"/>
      <c r="W385" s="1061"/>
      <c r="X385" s="1062"/>
      <c r="Y385" s="1070"/>
      <c r="Z385" s="1071"/>
      <c r="AA385" s="1072"/>
      <c r="AB385" s="1073"/>
      <c r="AC385" s="1072"/>
      <c r="AD385" s="1071"/>
      <c r="AE385" s="1074"/>
      <c r="AF385" s="1073"/>
      <c r="AG385" s="1072"/>
      <c r="AH385" s="1071"/>
      <c r="AI385" s="1074"/>
      <c r="AJ385" s="1073"/>
      <c r="AK385" s="1072"/>
      <c r="AL385" s="1071"/>
      <c r="AM385" s="342"/>
      <c r="AN385" s="344"/>
      <c r="AO385" s="325"/>
      <c r="AP385" s="342"/>
      <c r="AQ385" s="344"/>
      <c r="AR385" s="353"/>
      <c r="AS385" s="354"/>
      <c r="AT385" s="342"/>
      <c r="AU385" s="344"/>
      <c r="AV385" s="353"/>
      <c r="AW385" s="355"/>
      <c r="AX385" s="94" t="str">
        <f t="shared" si="148"/>
        <v/>
      </c>
      <c r="AY385" s="94" t="str">
        <f t="shared" si="127"/>
        <v/>
      </c>
      <c r="AZ385" s="433"/>
      <c r="BA385" s="414">
        <f t="shared" si="128"/>
        <v>0</v>
      </c>
      <c r="BB385" s="414">
        <f t="shared" si="129"/>
        <v>0</v>
      </c>
      <c r="BC385" s="414">
        <f t="shared" si="130"/>
        <v>0</v>
      </c>
      <c r="BD385" s="414">
        <f t="shared" si="131"/>
        <v>0</v>
      </c>
      <c r="BE385" s="414">
        <f t="shared" si="132"/>
        <v>0</v>
      </c>
      <c r="BF385" s="414">
        <f t="shared" si="133"/>
        <v>0</v>
      </c>
      <c r="BG385" s="414">
        <f t="shared" si="134"/>
        <v>0</v>
      </c>
      <c r="BH385" s="414">
        <f t="shared" si="135"/>
        <v>0</v>
      </c>
      <c r="BI385" s="414">
        <f t="shared" si="136"/>
        <v>0</v>
      </c>
      <c r="BJ385" s="414">
        <f t="shared" si="137"/>
        <v>0</v>
      </c>
      <c r="BK385" s="414">
        <f t="shared" si="138"/>
        <v>0</v>
      </c>
      <c r="BL385" s="414">
        <f t="shared" si="139"/>
        <v>0</v>
      </c>
      <c r="BM385" s="414">
        <f t="shared" si="140"/>
        <v>0</v>
      </c>
      <c r="BN385" s="414"/>
      <c r="BO385" s="414">
        <f t="shared" si="141"/>
        <v>0</v>
      </c>
      <c r="BP385" s="414">
        <f t="shared" si="142"/>
        <v>0</v>
      </c>
      <c r="BQ385" s="414">
        <f t="shared" si="143"/>
        <v>0</v>
      </c>
      <c r="BR385" s="414">
        <f t="shared" si="144"/>
        <v>0</v>
      </c>
      <c r="BS385" s="414">
        <f t="shared" si="145"/>
        <v>0</v>
      </c>
      <c r="BT385" s="414">
        <f t="shared" si="146"/>
        <v>0</v>
      </c>
      <c r="BU385" s="414">
        <f t="shared" si="147"/>
        <v>0</v>
      </c>
      <c r="BV385" s="721"/>
      <c r="BW385" s="72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32"/>
      <c r="CL385" s="432"/>
      <c r="CM385" s="432"/>
      <c r="CN385" s="432"/>
      <c r="CO385" s="432"/>
      <c r="CP385" s="432"/>
      <c r="CQ385" s="320"/>
      <c r="CR385" s="320"/>
    </row>
    <row r="386" spans="1:96" s="37" customFormat="1" ht="37.5" customHeight="1" x14ac:dyDescent="0.2">
      <c r="A386" s="533" t="str">
        <f>IF(B386&lt;&gt;"",設定!$C$4,"")</f>
        <v/>
      </c>
      <c r="B386" s="214" t="str">
        <f t="shared" si="125"/>
        <v/>
      </c>
      <c r="C386" s="373">
        <f t="shared" si="126"/>
        <v>374</v>
      </c>
      <c r="D386" s="342"/>
      <c r="E386" s="342"/>
      <c r="F386" s="343"/>
      <c r="G386" s="344"/>
      <c r="H386" s="345"/>
      <c r="I386" s="346"/>
      <c r="J386" s="347" t="str">
        <f>IFERROR(IF(I386="","",VLOOKUP(I386,国・地域!A:C,2,FALSE)),"正しい番号を入力してください")</f>
        <v/>
      </c>
      <c r="K386" s="348" t="str">
        <f>IFERROR(IF(I386="","",VLOOKUP(I386,国・地域!A:C,3,FALSE)),"正しい番号を入力してください")</f>
        <v/>
      </c>
      <c r="L386" s="325"/>
      <c r="M386" s="349"/>
      <c r="N386" s="350"/>
      <c r="O386" s="350"/>
      <c r="P386" s="350"/>
      <c r="Q386" s="350"/>
      <c r="R386" s="350"/>
      <c r="S386" s="350"/>
      <c r="T386" s="350"/>
      <c r="U386" s="351"/>
      <c r="V386" s="352"/>
      <c r="W386" s="1061"/>
      <c r="X386" s="1062"/>
      <c r="Y386" s="1070"/>
      <c r="Z386" s="1071"/>
      <c r="AA386" s="1072"/>
      <c r="AB386" s="1073"/>
      <c r="AC386" s="1072"/>
      <c r="AD386" s="1071"/>
      <c r="AE386" s="1074"/>
      <c r="AF386" s="1073"/>
      <c r="AG386" s="1072"/>
      <c r="AH386" s="1071"/>
      <c r="AI386" s="1074"/>
      <c r="AJ386" s="1073"/>
      <c r="AK386" s="1072"/>
      <c r="AL386" s="1071"/>
      <c r="AM386" s="342"/>
      <c r="AN386" s="344"/>
      <c r="AO386" s="325"/>
      <c r="AP386" s="342"/>
      <c r="AQ386" s="344"/>
      <c r="AR386" s="353"/>
      <c r="AS386" s="354"/>
      <c r="AT386" s="342"/>
      <c r="AU386" s="344"/>
      <c r="AV386" s="353"/>
      <c r="AW386" s="355"/>
      <c r="AX386" s="94" t="str">
        <f t="shared" si="148"/>
        <v/>
      </c>
      <c r="AY386" s="94" t="str">
        <f t="shared" si="127"/>
        <v/>
      </c>
      <c r="AZ386" s="433"/>
      <c r="BA386" s="414">
        <f t="shared" si="128"/>
        <v>0</v>
      </c>
      <c r="BB386" s="414">
        <f t="shared" si="129"/>
        <v>0</v>
      </c>
      <c r="BC386" s="414">
        <f t="shared" si="130"/>
        <v>0</v>
      </c>
      <c r="BD386" s="414">
        <f t="shared" si="131"/>
        <v>0</v>
      </c>
      <c r="BE386" s="414">
        <f t="shared" si="132"/>
        <v>0</v>
      </c>
      <c r="BF386" s="414">
        <f t="shared" si="133"/>
        <v>0</v>
      </c>
      <c r="BG386" s="414">
        <f t="shared" si="134"/>
        <v>0</v>
      </c>
      <c r="BH386" s="414">
        <f t="shared" si="135"/>
        <v>0</v>
      </c>
      <c r="BI386" s="414">
        <f t="shared" si="136"/>
        <v>0</v>
      </c>
      <c r="BJ386" s="414">
        <f t="shared" si="137"/>
        <v>0</v>
      </c>
      <c r="BK386" s="414">
        <f t="shared" si="138"/>
        <v>0</v>
      </c>
      <c r="BL386" s="414">
        <f t="shared" si="139"/>
        <v>0</v>
      </c>
      <c r="BM386" s="414">
        <f t="shared" si="140"/>
        <v>0</v>
      </c>
      <c r="BN386" s="414"/>
      <c r="BO386" s="414">
        <f t="shared" si="141"/>
        <v>0</v>
      </c>
      <c r="BP386" s="414">
        <f t="shared" si="142"/>
        <v>0</v>
      </c>
      <c r="BQ386" s="414">
        <f t="shared" si="143"/>
        <v>0</v>
      </c>
      <c r="BR386" s="414">
        <f t="shared" si="144"/>
        <v>0</v>
      </c>
      <c r="BS386" s="414">
        <f t="shared" si="145"/>
        <v>0</v>
      </c>
      <c r="BT386" s="414">
        <f t="shared" si="146"/>
        <v>0</v>
      </c>
      <c r="BU386" s="414">
        <f t="shared" si="147"/>
        <v>0</v>
      </c>
      <c r="BV386" s="721"/>
      <c r="BW386" s="72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32"/>
      <c r="CL386" s="432"/>
      <c r="CM386" s="432"/>
      <c r="CN386" s="432"/>
      <c r="CO386" s="432"/>
      <c r="CP386" s="432"/>
      <c r="CQ386" s="320"/>
      <c r="CR386" s="320"/>
    </row>
    <row r="387" spans="1:96" s="37" customFormat="1" ht="37.5" customHeight="1" x14ac:dyDescent="0.2">
      <c r="A387" s="533" t="str">
        <f>IF(B387&lt;&gt;"",設定!$C$4,"")</f>
        <v/>
      </c>
      <c r="B387" s="214" t="str">
        <f t="shared" si="125"/>
        <v/>
      </c>
      <c r="C387" s="373">
        <f t="shared" si="126"/>
        <v>375</v>
      </c>
      <c r="D387" s="342"/>
      <c r="E387" s="342"/>
      <c r="F387" s="343"/>
      <c r="G387" s="344"/>
      <c r="H387" s="345"/>
      <c r="I387" s="346"/>
      <c r="J387" s="347" t="str">
        <f>IFERROR(IF(I387="","",VLOOKUP(I387,国・地域!A:C,2,FALSE)),"正しい番号を入力してください")</f>
        <v/>
      </c>
      <c r="K387" s="348" t="str">
        <f>IFERROR(IF(I387="","",VLOOKUP(I387,国・地域!A:C,3,FALSE)),"正しい番号を入力してください")</f>
        <v/>
      </c>
      <c r="L387" s="325"/>
      <c r="M387" s="349"/>
      <c r="N387" s="350"/>
      <c r="O387" s="350"/>
      <c r="P387" s="350"/>
      <c r="Q387" s="350"/>
      <c r="R387" s="350"/>
      <c r="S387" s="350"/>
      <c r="T387" s="350"/>
      <c r="U387" s="351"/>
      <c r="V387" s="352"/>
      <c r="W387" s="1061"/>
      <c r="X387" s="1062"/>
      <c r="Y387" s="1070"/>
      <c r="Z387" s="1071"/>
      <c r="AA387" s="1072"/>
      <c r="AB387" s="1073"/>
      <c r="AC387" s="1072"/>
      <c r="AD387" s="1071"/>
      <c r="AE387" s="1074"/>
      <c r="AF387" s="1073"/>
      <c r="AG387" s="1072"/>
      <c r="AH387" s="1071"/>
      <c r="AI387" s="1074"/>
      <c r="AJ387" s="1073"/>
      <c r="AK387" s="1072"/>
      <c r="AL387" s="1071"/>
      <c r="AM387" s="342"/>
      <c r="AN387" s="344"/>
      <c r="AO387" s="325"/>
      <c r="AP387" s="342"/>
      <c r="AQ387" s="344"/>
      <c r="AR387" s="353"/>
      <c r="AS387" s="354"/>
      <c r="AT387" s="342"/>
      <c r="AU387" s="344"/>
      <c r="AV387" s="353"/>
      <c r="AW387" s="355"/>
      <c r="AX387" s="94" t="str">
        <f t="shared" si="148"/>
        <v/>
      </c>
      <c r="AY387" s="94" t="str">
        <f t="shared" si="127"/>
        <v/>
      </c>
      <c r="AZ387" s="433"/>
      <c r="BA387" s="414">
        <f t="shared" si="128"/>
        <v>0</v>
      </c>
      <c r="BB387" s="414">
        <f t="shared" si="129"/>
        <v>0</v>
      </c>
      <c r="BC387" s="414">
        <f t="shared" si="130"/>
        <v>0</v>
      </c>
      <c r="BD387" s="414">
        <f t="shared" si="131"/>
        <v>0</v>
      </c>
      <c r="BE387" s="414">
        <f t="shared" si="132"/>
        <v>0</v>
      </c>
      <c r="BF387" s="414">
        <f t="shared" si="133"/>
        <v>0</v>
      </c>
      <c r="BG387" s="414">
        <f t="shared" si="134"/>
        <v>0</v>
      </c>
      <c r="BH387" s="414">
        <f t="shared" si="135"/>
        <v>0</v>
      </c>
      <c r="BI387" s="414">
        <f t="shared" si="136"/>
        <v>0</v>
      </c>
      <c r="BJ387" s="414">
        <f t="shared" si="137"/>
        <v>0</v>
      </c>
      <c r="BK387" s="414">
        <f t="shared" si="138"/>
        <v>0</v>
      </c>
      <c r="BL387" s="414">
        <f t="shared" si="139"/>
        <v>0</v>
      </c>
      <c r="BM387" s="414">
        <f t="shared" si="140"/>
        <v>0</v>
      </c>
      <c r="BN387" s="414"/>
      <c r="BO387" s="414">
        <f t="shared" si="141"/>
        <v>0</v>
      </c>
      <c r="BP387" s="414">
        <f t="shared" si="142"/>
        <v>0</v>
      </c>
      <c r="BQ387" s="414">
        <f t="shared" si="143"/>
        <v>0</v>
      </c>
      <c r="BR387" s="414">
        <f t="shared" si="144"/>
        <v>0</v>
      </c>
      <c r="BS387" s="414">
        <f t="shared" si="145"/>
        <v>0</v>
      </c>
      <c r="BT387" s="414">
        <f t="shared" si="146"/>
        <v>0</v>
      </c>
      <c r="BU387" s="414">
        <f t="shared" si="147"/>
        <v>0</v>
      </c>
      <c r="BV387" s="721"/>
      <c r="BW387" s="72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32"/>
      <c r="CL387" s="432"/>
      <c r="CM387" s="432"/>
      <c r="CN387" s="432"/>
      <c r="CO387" s="432"/>
      <c r="CP387" s="432"/>
      <c r="CQ387" s="320"/>
      <c r="CR387" s="320"/>
    </row>
    <row r="388" spans="1:96" s="37" customFormat="1" ht="37.5" customHeight="1" x14ac:dyDescent="0.2">
      <c r="A388" s="574" t="str">
        <f>IF(B388&lt;&gt;"",設定!$C$4,"")</f>
        <v/>
      </c>
      <c r="B388" s="215" t="str">
        <f t="shared" si="125"/>
        <v/>
      </c>
      <c r="C388" s="374">
        <f t="shared" si="126"/>
        <v>376</v>
      </c>
      <c r="D388" s="356"/>
      <c r="E388" s="356"/>
      <c r="F388" s="357"/>
      <c r="G388" s="358"/>
      <c r="H388" s="359"/>
      <c r="I388" s="360"/>
      <c r="J388" s="361" t="str">
        <f>IFERROR(IF(I388="","",VLOOKUP(I388,国・地域!A:C,2,FALSE)),"正しい番号を入力してください")</f>
        <v/>
      </c>
      <c r="K388" s="362" t="str">
        <f>IFERROR(IF(I388="","",VLOOKUP(I388,国・地域!A:C,3,FALSE)),"正しい番号を入力してください")</f>
        <v/>
      </c>
      <c r="L388" s="326"/>
      <c r="M388" s="363"/>
      <c r="N388" s="364"/>
      <c r="O388" s="364"/>
      <c r="P388" s="364"/>
      <c r="Q388" s="364"/>
      <c r="R388" s="364"/>
      <c r="S388" s="364"/>
      <c r="T388" s="364"/>
      <c r="U388" s="365"/>
      <c r="V388" s="366"/>
      <c r="W388" s="1063"/>
      <c r="X388" s="1064"/>
      <c r="Y388" s="1075"/>
      <c r="Z388" s="1076"/>
      <c r="AA388" s="1077"/>
      <c r="AB388" s="1078"/>
      <c r="AC388" s="1077"/>
      <c r="AD388" s="1076"/>
      <c r="AE388" s="1079"/>
      <c r="AF388" s="1078"/>
      <c r="AG388" s="1077"/>
      <c r="AH388" s="1076"/>
      <c r="AI388" s="1079"/>
      <c r="AJ388" s="1078"/>
      <c r="AK388" s="1077"/>
      <c r="AL388" s="1076"/>
      <c r="AM388" s="356"/>
      <c r="AN388" s="358"/>
      <c r="AO388" s="326"/>
      <c r="AP388" s="356"/>
      <c r="AQ388" s="358"/>
      <c r="AR388" s="367"/>
      <c r="AS388" s="368"/>
      <c r="AT388" s="356"/>
      <c r="AU388" s="358"/>
      <c r="AV388" s="367"/>
      <c r="AW388" s="369"/>
      <c r="AX388" s="94" t="str">
        <f t="shared" si="148"/>
        <v/>
      </c>
      <c r="AY388" s="94" t="str">
        <f t="shared" si="127"/>
        <v/>
      </c>
      <c r="AZ388" s="433"/>
      <c r="BA388" s="414">
        <f t="shared" si="128"/>
        <v>0</v>
      </c>
      <c r="BB388" s="414">
        <f t="shared" si="129"/>
        <v>0</v>
      </c>
      <c r="BC388" s="414">
        <f t="shared" si="130"/>
        <v>0</v>
      </c>
      <c r="BD388" s="414">
        <f t="shared" si="131"/>
        <v>0</v>
      </c>
      <c r="BE388" s="414">
        <f t="shared" si="132"/>
        <v>0</v>
      </c>
      <c r="BF388" s="414">
        <f t="shared" si="133"/>
        <v>0</v>
      </c>
      <c r="BG388" s="414">
        <f t="shared" si="134"/>
        <v>0</v>
      </c>
      <c r="BH388" s="414">
        <f t="shared" si="135"/>
        <v>0</v>
      </c>
      <c r="BI388" s="414">
        <f t="shared" si="136"/>
        <v>0</v>
      </c>
      <c r="BJ388" s="414">
        <f t="shared" si="137"/>
        <v>0</v>
      </c>
      <c r="BK388" s="414">
        <f t="shared" si="138"/>
        <v>0</v>
      </c>
      <c r="BL388" s="414">
        <f t="shared" si="139"/>
        <v>0</v>
      </c>
      <c r="BM388" s="414">
        <f t="shared" si="140"/>
        <v>0</v>
      </c>
      <c r="BN388" s="414"/>
      <c r="BO388" s="414">
        <f t="shared" si="141"/>
        <v>0</v>
      </c>
      <c r="BP388" s="414">
        <f t="shared" si="142"/>
        <v>0</v>
      </c>
      <c r="BQ388" s="414">
        <f t="shared" si="143"/>
        <v>0</v>
      </c>
      <c r="BR388" s="414">
        <f t="shared" si="144"/>
        <v>0</v>
      </c>
      <c r="BS388" s="414">
        <f t="shared" si="145"/>
        <v>0</v>
      </c>
      <c r="BT388" s="414">
        <f t="shared" si="146"/>
        <v>0</v>
      </c>
      <c r="BU388" s="414">
        <f t="shared" si="147"/>
        <v>0</v>
      </c>
      <c r="BV388" s="721"/>
      <c r="BW388" s="72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32"/>
      <c r="CL388" s="432"/>
      <c r="CM388" s="432"/>
      <c r="CN388" s="432"/>
      <c r="CO388" s="432"/>
      <c r="CP388" s="432"/>
      <c r="CQ388" s="320"/>
      <c r="CR388" s="320"/>
    </row>
    <row r="389" spans="1:96" s="37" customFormat="1" ht="37.5" customHeight="1" x14ac:dyDescent="0.2">
      <c r="A389" s="575" t="str">
        <f>IF(B389&lt;&gt;"",設定!$C$4,"")</f>
        <v/>
      </c>
      <c r="B389" s="567" t="str">
        <f t="shared" si="125"/>
        <v/>
      </c>
      <c r="C389" s="322">
        <f t="shared" si="126"/>
        <v>377</v>
      </c>
      <c r="D389" s="328"/>
      <c r="E389" s="328"/>
      <c r="F389" s="329"/>
      <c r="G389" s="330"/>
      <c r="H389" s="331"/>
      <c r="I389" s="332"/>
      <c r="J389" s="333" t="str">
        <f>IFERROR(IF(I389="","",VLOOKUP(I389,国・地域!A:C,2,FALSE)),"正しい番号を入力してください")</f>
        <v/>
      </c>
      <c r="K389" s="334" t="str">
        <f>IFERROR(IF(I389="","",VLOOKUP(I389,国・地域!A:C,3,FALSE)),"正しい番号を入力してください")</f>
        <v/>
      </c>
      <c r="L389" s="327"/>
      <c r="M389" s="335"/>
      <c r="N389" s="336"/>
      <c r="O389" s="336"/>
      <c r="P389" s="336"/>
      <c r="Q389" s="336"/>
      <c r="R389" s="336"/>
      <c r="S389" s="336"/>
      <c r="T389" s="336"/>
      <c r="U389" s="337"/>
      <c r="V389" s="338"/>
      <c r="W389" s="1059"/>
      <c r="X389" s="1060"/>
      <c r="Y389" s="1065"/>
      <c r="Z389" s="1066"/>
      <c r="AA389" s="1067"/>
      <c r="AB389" s="1068"/>
      <c r="AC389" s="1067"/>
      <c r="AD389" s="1066"/>
      <c r="AE389" s="1069"/>
      <c r="AF389" s="1068"/>
      <c r="AG389" s="1067"/>
      <c r="AH389" s="1066"/>
      <c r="AI389" s="1069"/>
      <c r="AJ389" s="1068"/>
      <c r="AK389" s="1067"/>
      <c r="AL389" s="1066"/>
      <c r="AM389" s="328"/>
      <c r="AN389" s="330"/>
      <c r="AO389" s="327"/>
      <c r="AP389" s="328"/>
      <c r="AQ389" s="330"/>
      <c r="AR389" s="339"/>
      <c r="AS389" s="340"/>
      <c r="AT389" s="328"/>
      <c r="AU389" s="330"/>
      <c r="AV389" s="339"/>
      <c r="AW389" s="341"/>
      <c r="AX389" s="94" t="str">
        <f t="shared" si="148"/>
        <v/>
      </c>
      <c r="AY389" s="94" t="str">
        <f t="shared" si="127"/>
        <v/>
      </c>
      <c r="AZ389" s="433"/>
      <c r="BA389" s="414">
        <f t="shared" si="128"/>
        <v>0</v>
      </c>
      <c r="BB389" s="414">
        <f t="shared" si="129"/>
        <v>0</v>
      </c>
      <c r="BC389" s="414">
        <f t="shared" si="130"/>
        <v>0</v>
      </c>
      <c r="BD389" s="414">
        <f t="shared" si="131"/>
        <v>0</v>
      </c>
      <c r="BE389" s="414">
        <f t="shared" si="132"/>
        <v>0</v>
      </c>
      <c r="BF389" s="414">
        <f t="shared" si="133"/>
        <v>0</v>
      </c>
      <c r="BG389" s="414">
        <f t="shared" si="134"/>
        <v>0</v>
      </c>
      <c r="BH389" s="414">
        <f t="shared" si="135"/>
        <v>0</v>
      </c>
      <c r="BI389" s="414">
        <f t="shared" si="136"/>
        <v>0</v>
      </c>
      <c r="BJ389" s="414">
        <f t="shared" si="137"/>
        <v>0</v>
      </c>
      <c r="BK389" s="414">
        <f t="shared" si="138"/>
        <v>0</v>
      </c>
      <c r="BL389" s="414">
        <f t="shared" si="139"/>
        <v>0</v>
      </c>
      <c r="BM389" s="414">
        <f t="shared" si="140"/>
        <v>0</v>
      </c>
      <c r="BN389" s="414"/>
      <c r="BO389" s="414">
        <f t="shared" si="141"/>
        <v>0</v>
      </c>
      <c r="BP389" s="414">
        <f t="shared" si="142"/>
        <v>0</v>
      </c>
      <c r="BQ389" s="414">
        <f t="shared" si="143"/>
        <v>0</v>
      </c>
      <c r="BR389" s="414">
        <f t="shared" si="144"/>
        <v>0</v>
      </c>
      <c r="BS389" s="414">
        <f t="shared" si="145"/>
        <v>0</v>
      </c>
      <c r="BT389" s="414">
        <f t="shared" si="146"/>
        <v>0</v>
      </c>
      <c r="BU389" s="414">
        <f t="shared" si="147"/>
        <v>0</v>
      </c>
      <c r="BV389" s="721"/>
      <c r="BW389" s="72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32"/>
      <c r="CL389" s="432"/>
      <c r="CM389" s="432"/>
      <c r="CN389" s="432"/>
      <c r="CO389" s="432"/>
      <c r="CP389" s="432"/>
      <c r="CQ389" s="320"/>
      <c r="CR389" s="320"/>
    </row>
    <row r="390" spans="1:96" s="37" customFormat="1" ht="37.5" customHeight="1" x14ac:dyDescent="0.2">
      <c r="A390" s="533" t="str">
        <f>IF(B390&lt;&gt;"",設定!$C$4,"")</f>
        <v/>
      </c>
      <c r="B390" s="214" t="str">
        <f t="shared" si="125"/>
        <v/>
      </c>
      <c r="C390" s="373">
        <f t="shared" si="126"/>
        <v>378</v>
      </c>
      <c r="D390" s="342"/>
      <c r="E390" s="342"/>
      <c r="F390" s="343"/>
      <c r="G390" s="344"/>
      <c r="H390" s="345"/>
      <c r="I390" s="346"/>
      <c r="J390" s="347" t="str">
        <f>IFERROR(IF(I390="","",VLOOKUP(I390,国・地域!A:C,2,FALSE)),"正しい番号を入力してください")</f>
        <v/>
      </c>
      <c r="K390" s="348" t="str">
        <f>IFERROR(IF(I390="","",VLOOKUP(I390,国・地域!A:C,3,FALSE)),"正しい番号を入力してください")</f>
        <v/>
      </c>
      <c r="L390" s="325"/>
      <c r="M390" s="349"/>
      <c r="N390" s="350"/>
      <c r="O390" s="350"/>
      <c r="P390" s="350"/>
      <c r="Q390" s="350"/>
      <c r="R390" s="350"/>
      <c r="S390" s="350"/>
      <c r="T390" s="350"/>
      <c r="U390" s="351"/>
      <c r="V390" s="352"/>
      <c r="W390" s="1061"/>
      <c r="X390" s="1062"/>
      <c r="Y390" s="1070"/>
      <c r="Z390" s="1071"/>
      <c r="AA390" s="1072"/>
      <c r="AB390" s="1073"/>
      <c r="AC390" s="1072"/>
      <c r="AD390" s="1071"/>
      <c r="AE390" s="1074"/>
      <c r="AF390" s="1073"/>
      <c r="AG390" s="1072"/>
      <c r="AH390" s="1071"/>
      <c r="AI390" s="1074"/>
      <c r="AJ390" s="1073"/>
      <c r="AK390" s="1072"/>
      <c r="AL390" s="1071"/>
      <c r="AM390" s="342"/>
      <c r="AN390" s="344"/>
      <c r="AO390" s="325"/>
      <c r="AP390" s="342"/>
      <c r="AQ390" s="344"/>
      <c r="AR390" s="353"/>
      <c r="AS390" s="354"/>
      <c r="AT390" s="342"/>
      <c r="AU390" s="344"/>
      <c r="AV390" s="353"/>
      <c r="AW390" s="355"/>
      <c r="AX390" s="94" t="str">
        <f t="shared" si="148"/>
        <v/>
      </c>
      <c r="AY390" s="94" t="str">
        <f t="shared" si="127"/>
        <v/>
      </c>
      <c r="AZ390" s="433"/>
      <c r="BA390" s="414">
        <f t="shared" si="128"/>
        <v>0</v>
      </c>
      <c r="BB390" s="414">
        <f t="shared" si="129"/>
        <v>0</v>
      </c>
      <c r="BC390" s="414">
        <f t="shared" si="130"/>
        <v>0</v>
      </c>
      <c r="BD390" s="414">
        <f t="shared" si="131"/>
        <v>0</v>
      </c>
      <c r="BE390" s="414">
        <f t="shared" si="132"/>
        <v>0</v>
      </c>
      <c r="BF390" s="414">
        <f t="shared" si="133"/>
        <v>0</v>
      </c>
      <c r="BG390" s="414">
        <f t="shared" si="134"/>
        <v>0</v>
      </c>
      <c r="BH390" s="414">
        <f t="shared" si="135"/>
        <v>0</v>
      </c>
      <c r="BI390" s="414">
        <f t="shared" si="136"/>
        <v>0</v>
      </c>
      <c r="BJ390" s="414">
        <f t="shared" si="137"/>
        <v>0</v>
      </c>
      <c r="BK390" s="414">
        <f t="shared" si="138"/>
        <v>0</v>
      </c>
      <c r="BL390" s="414">
        <f t="shared" si="139"/>
        <v>0</v>
      </c>
      <c r="BM390" s="414">
        <f t="shared" si="140"/>
        <v>0</v>
      </c>
      <c r="BN390" s="414"/>
      <c r="BO390" s="414">
        <f t="shared" si="141"/>
        <v>0</v>
      </c>
      <c r="BP390" s="414">
        <f t="shared" si="142"/>
        <v>0</v>
      </c>
      <c r="BQ390" s="414">
        <f t="shared" si="143"/>
        <v>0</v>
      </c>
      <c r="BR390" s="414">
        <f t="shared" si="144"/>
        <v>0</v>
      </c>
      <c r="BS390" s="414">
        <f t="shared" si="145"/>
        <v>0</v>
      </c>
      <c r="BT390" s="414">
        <f t="shared" si="146"/>
        <v>0</v>
      </c>
      <c r="BU390" s="414">
        <f t="shared" si="147"/>
        <v>0</v>
      </c>
      <c r="BV390" s="721"/>
      <c r="BW390" s="72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32"/>
      <c r="CL390" s="432"/>
      <c r="CM390" s="432"/>
      <c r="CN390" s="432"/>
      <c r="CO390" s="432"/>
      <c r="CP390" s="432"/>
      <c r="CQ390" s="320"/>
      <c r="CR390" s="320"/>
    </row>
    <row r="391" spans="1:96" s="37" customFormat="1" ht="37.5" customHeight="1" x14ac:dyDescent="0.2">
      <c r="A391" s="533" t="str">
        <f>IF(B391&lt;&gt;"",設定!$C$4,"")</f>
        <v/>
      </c>
      <c r="B391" s="214" t="str">
        <f t="shared" si="125"/>
        <v/>
      </c>
      <c r="C391" s="373">
        <f t="shared" si="126"/>
        <v>379</v>
      </c>
      <c r="D391" s="342"/>
      <c r="E391" s="342"/>
      <c r="F391" s="343"/>
      <c r="G391" s="344"/>
      <c r="H391" s="345"/>
      <c r="I391" s="346"/>
      <c r="J391" s="347" t="str">
        <f>IFERROR(IF(I391="","",VLOOKUP(I391,国・地域!A:C,2,FALSE)),"正しい番号を入力してください")</f>
        <v/>
      </c>
      <c r="K391" s="348" t="str">
        <f>IFERROR(IF(I391="","",VLOOKUP(I391,国・地域!A:C,3,FALSE)),"正しい番号を入力してください")</f>
        <v/>
      </c>
      <c r="L391" s="325"/>
      <c r="M391" s="349"/>
      <c r="N391" s="350"/>
      <c r="O391" s="350"/>
      <c r="P391" s="350"/>
      <c r="Q391" s="350"/>
      <c r="R391" s="350"/>
      <c r="S391" s="350"/>
      <c r="T391" s="350"/>
      <c r="U391" s="351"/>
      <c r="V391" s="352"/>
      <c r="W391" s="1061"/>
      <c r="X391" s="1062"/>
      <c r="Y391" s="1070"/>
      <c r="Z391" s="1071"/>
      <c r="AA391" s="1072"/>
      <c r="AB391" s="1073"/>
      <c r="AC391" s="1072"/>
      <c r="AD391" s="1071"/>
      <c r="AE391" s="1074"/>
      <c r="AF391" s="1073"/>
      <c r="AG391" s="1072"/>
      <c r="AH391" s="1071"/>
      <c r="AI391" s="1074"/>
      <c r="AJ391" s="1073"/>
      <c r="AK391" s="1072"/>
      <c r="AL391" s="1071"/>
      <c r="AM391" s="342"/>
      <c r="AN391" s="344"/>
      <c r="AO391" s="325"/>
      <c r="AP391" s="342"/>
      <c r="AQ391" s="344"/>
      <c r="AR391" s="353"/>
      <c r="AS391" s="354"/>
      <c r="AT391" s="342"/>
      <c r="AU391" s="344"/>
      <c r="AV391" s="353"/>
      <c r="AW391" s="355"/>
      <c r="AX391" s="94" t="str">
        <f t="shared" si="148"/>
        <v/>
      </c>
      <c r="AY391" s="94" t="str">
        <f t="shared" si="127"/>
        <v/>
      </c>
      <c r="AZ391" s="433"/>
      <c r="BA391" s="414">
        <f t="shared" si="128"/>
        <v>0</v>
      </c>
      <c r="BB391" s="414">
        <f t="shared" si="129"/>
        <v>0</v>
      </c>
      <c r="BC391" s="414">
        <f t="shared" si="130"/>
        <v>0</v>
      </c>
      <c r="BD391" s="414">
        <f t="shared" si="131"/>
        <v>0</v>
      </c>
      <c r="BE391" s="414">
        <f t="shared" si="132"/>
        <v>0</v>
      </c>
      <c r="BF391" s="414">
        <f t="shared" si="133"/>
        <v>0</v>
      </c>
      <c r="BG391" s="414">
        <f t="shared" si="134"/>
        <v>0</v>
      </c>
      <c r="BH391" s="414">
        <f t="shared" si="135"/>
        <v>0</v>
      </c>
      <c r="BI391" s="414">
        <f t="shared" si="136"/>
        <v>0</v>
      </c>
      <c r="BJ391" s="414">
        <f t="shared" si="137"/>
        <v>0</v>
      </c>
      <c r="BK391" s="414">
        <f t="shared" si="138"/>
        <v>0</v>
      </c>
      <c r="BL391" s="414">
        <f t="shared" si="139"/>
        <v>0</v>
      </c>
      <c r="BM391" s="414">
        <f t="shared" si="140"/>
        <v>0</v>
      </c>
      <c r="BN391" s="414"/>
      <c r="BO391" s="414">
        <f t="shared" si="141"/>
        <v>0</v>
      </c>
      <c r="BP391" s="414">
        <f t="shared" si="142"/>
        <v>0</v>
      </c>
      <c r="BQ391" s="414">
        <f t="shared" si="143"/>
        <v>0</v>
      </c>
      <c r="BR391" s="414">
        <f t="shared" si="144"/>
        <v>0</v>
      </c>
      <c r="BS391" s="414">
        <f t="shared" si="145"/>
        <v>0</v>
      </c>
      <c r="BT391" s="414">
        <f t="shared" si="146"/>
        <v>0</v>
      </c>
      <c r="BU391" s="414">
        <f t="shared" si="147"/>
        <v>0</v>
      </c>
      <c r="BV391" s="721"/>
      <c r="BW391" s="72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32"/>
      <c r="CL391" s="432"/>
      <c r="CM391" s="432"/>
      <c r="CN391" s="432"/>
      <c r="CO391" s="432"/>
      <c r="CP391" s="432"/>
      <c r="CQ391" s="320"/>
      <c r="CR391" s="320"/>
    </row>
    <row r="392" spans="1:96" s="37" customFormat="1" ht="37.5" customHeight="1" x14ac:dyDescent="0.2">
      <c r="A392" s="533" t="str">
        <f>IF(B392&lt;&gt;"",設定!$C$4,"")</f>
        <v/>
      </c>
      <c r="B392" s="214" t="str">
        <f t="shared" si="125"/>
        <v/>
      </c>
      <c r="C392" s="373">
        <f t="shared" si="126"/>
        <v>380</v>
      </c>
      <c r="D392" s="342"/>
      <c r="E392" s="342"/>
      <c r="F392" s="343"/>
      <c r="G392" s="344"/>
      <c r="H392" s="345"/>
      <c r="I392" s="346"/>
      <c r="J392" s="347" t="str">
        <f>IFERROR(IF(I392="","",VLOOKUP(I392,国・地域!A:C,2,FALSE)),"正しい番号を入力してください")</f>
        <v/>
      </c>
      <c r="K392" s="348" t="str">
        <f>IFERROR(IF(I392="","",VLOOKUP(I392,国・地域!A:C,3,FALSE)),"正しい番号を入力してください")</f>
        <v/>
      </c>
      <c r="L392" s="325"/>
      <c r="M392" s="349"/>
      <c r="N392" s="350"/>
      <c r="O392" s="350"/>
      <c r="P392" s="350"/>
      <c r="Q392" s="350"/>
      <c r="R392" s="350"/>
      <c r="S392" s="350"/>
      <c r="T392" s="350"/>
      <c r="U392" s="351"/>
      <c r="V392" s="352"/>
      <c r="W392" s="1061"/>
      <c r="X392" s="1062"/>
      <c r="Y392" s="1070"/>
      <c r="Z392" s="1071"/>
      <c r="AA392" s="1072"/>
      <c r="AB392" s="1073"/>
      <c r="AC392" s="1072"/>
      <c r="AD392" s="1071"/>
      <c r="AE392" s="1074"/>
      <c r="AF392" s="1073"/>
      <c r="AG392" s="1072"/>
      <c r="AH392" s="1071"/>
      <c r="AI392" s="1074"/>
      <c r="AJ392" s="1073"/>
      <c r="AK392" s="1072"/>
      <c r="AL392" s="1071"/>
      <c r="AM392" s="342"/>
      <c r="AN392" s="344"/>
      <c r="AO392" s="325"/>
      <c r="AP392" s="342"/>
      <c r="AQ392" s="344"/>
      <c r="AR392" s="353"/>
      <c r="AS392" s="354"/>
      <c r="AT392" s="342"/>
      <c r="AU392" s="344"/>
      <c r="AV392" s="353"/>
      <c r="AW392" s="355"/>
      <c r="AX392" s="94" t="str">
        <f t="shared" si="148"/>
        <v/>
      </c>
      <c r="AY392" s="94" t="str">
        <f t="shared" si="127"/>
        <v/>
      </c>
      <c r="AZ392" s="433"/>
      <c r="BA392" s="414">
        <f t="shared" si="128"/>
        <v>0</v>
      </c>
      <c r="BB392" s="414">
        <f t="shared" si="129"/>
        <v>0</v>
      </c>
      <c r="BC392" s="414">
        <f t="shared" si="130"/>
        <v>0</v>
      </c>
      <c r="BD392" s="414">
        <f t="shared" si="131"/>
        <v>0</v>
      </c>
      <c r="BE392" s="414">
        <f t="shared" si="132"/>
        <v>0</v>
      </c>
      <c r="BF392" s="414">
        <f t="shared" si="133"/>
        <v>0</v>
      </c>
      <c r="BG392" s="414">
        <f t="shared" si="134"/>
        <v>0</v>
      </c>
      <c r="BH392" s="414">
        <f t="shared" si="135"/>
        <v>0</v>
      </c>
      <c r="BI392" s="414">
        <f t="shared" si="136"/>
        <v>0</v>
      </c>
      <c r="BJ392" s="414">
        <f t="shared" si="137"/>
        <v>0</v>
      </c>
      <c r="BK392" s="414">
        <f t="shared" si="138"/>
        <v>0</v>
      </c>
      <c r="BL392" s="414">
        <f t="shared" si="139"/>
        <v>0</v>
      </c>
      <c r="BM392" s="414">
        <f t="shared" si="140"/>
        <v>0</v>
      </c>
      <c r="BN392" s="414"/>
      <c r="BO392" s="414">
        <f t="shared" si="141"/>
        <v>0</v>
      </c>
      <c r="BP392" s="414">
        <f t="shared" si="142"/>
        <v>0</v>
      </c>
      <c r="BQ392" s="414">
        <f t="shared" si="143"/>
        <v>0</v>
      </c>
      <c r="BR392" s="414">
        <f t="shared" si="144"/>
        <v>0</v>
      </c>
      <c r="BS392" s="414">
        <f t="shared" si="145"/>
        <v>0</v>
      </c>
      <c r="BT392" s="414">
        <f t="shared" si="146"/>
        <v>0</v>
      </c>
      <c r="BU392" s="414">
        <f t="shared" si="147"/>
        <v>0</v>
      </c>
      <c r="BV392" s="721"/>
      <c r="BW392" s="72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32"/>
      <c r="CL392" s="432"/>
      <c r="CM392" s="432"/>
      <c r="CN392" s="432"/>
      <c r="CO392" s="432"/>
      <c r="CP392" s="432"/>
      <c r="CQ392" s="320"/>
      <c r="CR392" s="320"/>
    </row>
    <row r="393" spans="1:96" s="37" customFormat="1" ht="37.5" customHeight="1" x14ac:dyDescent="0.2">
      <c r="A393" s="574" t="str">
        <f>IF(B393&lt;&gt;"",設定!$C$4,"")</f>
        <v/>
      </c>
      <c r="B393" s="215" t="str">
        <f t="shared" si="125"/>
        <v/>
      </c>
      <c r="C393" s="374">
        <f t="shared" si="126"/>
        <v>381</v>
      </c>
      <c r="D393" s="356"/>
      <c r="E393" s="356"/>
      <c r="F393" s="357"/>
      <c r="G393" s="358"/>
      <c r="H393" s="359"/>
      <c r="I393" s="360"/>
      <c r="J393" s="361" t="str">
        <f>IFERROR(IF(I393="","",VLOOKUP(I393,国・地域!A:C,2,FALSE)),"正しい番号を入力してください")</f>
        <v/>
      </c>
      <c r="K393" s="362" t="str">
        <f>IFERROR(IF(I393="","",VLOOKUP(I393,国・地域!A:C,3,FALSE)),"正しい番号を入力してください")</f>
        <v/>
      </c>
      <c r="L393" s="326"/>
      <c r="M393" s="363"/>
      <c r="N393" s="364"/>
      <c r="O393" s="364"/>
      <c r="P393" s="364"/>
      <c r="Q393" s="364"/>
      <c r="R393" s="364"/>
      <c r="S393" s="364"/>
      <c r="T393" s="364"/>
      <c r="U393" s="365"/>
      <c r="V393" s="366"/>
      <c r="W393" s="1063"/>
      <c r="X393" s="1064"/>
      <c r="Y393" s="1075"/>
      <c r="Z393" s="1076"/>
      <c r="AA393" s="1077"/>
      <c r="AB393" s="1078"/>
      <c r="AC393" s="1077"/>
      <c r="AD393" s="1076"/>
      <c r="AE393" s="1079"/>
      <c r="AF393" s="1078"/>
      <c r="AG393" s="1077"/>
      <c r="AH393" s="1076"/>
      <c r="AI393" s="1079"/>
      <c r="AJ393" s="1078"/>
      <c r="AK393" s="1077"/>
      <c r="AL393" s="1076"/>
      <c r="AM393" s="356"/>
      <c r="AN393" s="358"/>
      <c r="AO393" s="326"/>
      <c r="AP393" s="356"/>
      <c r="AQ393" s="358"/>
      <c r="AR393" s="367"/>
      <c r="AS393" s="368"/>
      <c r="AT393" s="356"/>
      <c r="AU393" s="358"/>
      <c r="AV393" s="367"/>
      <c r="AW393" s="369"/>
      <c r="AX393" s="94" t="str">
        <f t="shared" si="148"/>
        <v/>
      </c>
      <c r="AY393" s="94" t="str">
        <f t="shared" si="127"/>
        <v/>
      </c>
      <c r="AZ393" s="433"/>
      <c r="BA393" s="414">
        <f t="shared" si="128"/>
        <v>0</v>
      </c>
      <c r="BB393" s="414">
        <f t="shared" si="129"/>
        <v>0</v>
      </c>
      <c r="BC393" s="414">
        <f t="shared" si="130"/>
        <v>0</v>
      </c>
      <c r="BD393" s="414">
        <f t="shared" si="131"/>
        <v>0</v>
      </c>
      <c r="BE393" s="414">
        <f t="shared" si="132"/>
        <v>0</v>
      </c>
      <c r="BF393" s="414">
        <f t="shared" si="133"/>
        <v>0</v>
      </c>
      <c r="BG393" s="414">
        <f t="shared" si="134"/>
        <v>0</v>
      </c>
      <c r="BH393" s="414">
        <f t="shared" si="135"/>
        <v>0</v>
      </c>
      <c r="BI393" s="414">
        <f t="shared" si="136"/>
        <v>0</v>
      </c>
      <c r="BJ393" s="414">
        <f t="shared" si="137"/>
        <v>0</v>
      </c>
      <c r="BK393" s="414">
        <f t="shared" si="138"/>
        <v>0</v>
      </c>
      <c r="BL393" s="414">
        <f t="shared" si="139"/>
        <v>0</v>
      </c>
      <c r="BM393" s="414">
        <f t="shared" si="140"/>
        <v>0</v>
      </c>
      <c r="BN393" s="414"/>
      <c r="BO393" s="414">
        <f t="shared" si="141"/>
        <v>0</v>
      </c>
      <c r="BP393" s="414">
        <f t="shared" si="142"/>
        <v>0</v>
      </c>
      <c r="BQ393" s="414">
        <f t="shared" si="143"/>
        <v>0</v>
      </c>
      <c r="BR393" s="414">
        <f t="shared" si="144"/>
        <v>0</v>
      </c>
      <c r="BS393" s="414">
        <f t="shared" si="145"/>
        <v>0</v>
      </c>
      <c r="BT393" s="414">
        <f t="shared" si="146"/>
        <v>0</v>
      </c>
      <c r="BU393" s="414">
        <f t="shared" si="147"/>
        <v>0</v>
      </c>
      <c r="BV393" s="721"/>
      <c r="BW393" s="72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32"/>
      <c r="CL393" s="432"/>
      <c r="CM393" s="432"/>
      <c r="CN393" s="432"/>
      <c r="CO393" s="432"/>
      <c r="CP393" s="432"/>
      <c r="CQ393" s="320"/>
      <c r="CR393" s="320"/>
    </row>
    <row r="394" spans="1:96" s="37" customFormat="1" ht="37.5" customHeight="1" x14ac:dyDescent="0.2">
      <c r="A394" s="575" t="str">
        <f>IF(B394&lt;&gt;"",設定!$C$4,"")</f>
        <v/>
      </c>
      <c r="B394" s="567" t="str">
        <f t="shared" si="125"/>
        <v/>
      </c>
      <c r="C394" s="322">
        <f t="shared" si="126"/>
        <v>382</v>
      </c>
      <c r="D394" s="328"/>
      <c r="E394" s="328"/>
      <c r="F394" s="329"/>
      <c r="G394" s="330"/>
      <c r="H394" s="331"/>
      <c r="I394" s="332"/>
      <c r="J394" s="333" t="str">
        <f>IFERROR(IF(I394="","",VLOOKUP(I394,国・地域!A:C,2,FALSE)),"正しい番号を入力してください")</f>
        <v/>
      </c>
      <c r="K394" s="334" t="str">
        <f>IFERROR(IF(I394="","",VLOOKUP(I394,国・地域!A:C,3,FALSE)),"正しい番号を入力してください")</f>
        <v/>
      </c>
      <c r="L394" s="327"/>
      <c r="M394" s="335"/>
      <c r="N394" s="336"/>
      <c r="O394" s="336"/>
      <c r="P394" s="336"/>
      <c r="Q394" s="336"/>
      <c r="R394" s="336"/>
      <c r="S394" s="336"/>
      <c r="T394" s="336"/>
      <c r="U394" s="337"/>
      <c r="V394" s="338"/>
      <c r="W394" s="1059"/>
      <c r="X394" s="1060"/>
      <c r="Y394" s="1065"/>
      <c r="Z394" s="1066"/>
      <c r="AA394" s="1067"/>
      <c r="AB394" s="1068"/>
      <c r="AC394" s="1067"/>
      <c r="AD394" s="1066"/>
      <c r="AE394" s="1069"/>
      <c r="AF394" s="1068"/>
      <c r="AG394" s="1067"/>
      <c r="AH394" s="1066"/>
      <c r="AI394" s="1069"/>
      <c r="AJ394" s="1068"/>
      <c r="AK394" s="1067"/>
      <c r="AL394" s="1066"/>
      <c r="AM394" s="328"/>
      <c r="AN394" s="330"/>
      <c r="AO394" s="327"/>
      <c r="AP394" s="328"/>
      <c r="AQ394" s="330"/>
      <c r="AR394" s="339"/>
      <c r="AS394" s="340"/>
      <c r="AT394" s="328"/>
      <c r="AU394" s="330"/>
      <c r="AV394" s="339"/>
      <c r="AW394" s="341"/>
      <c r="AX394" s="94" t="str">
        <f t="shared" si="148"/>
        <v/>
      </c>
      <c r="AY394" s="94" t="str">
        <f t="shared" si="127"/>
        <v/>
      </c>
      <c r="AZ394" s="433"/>
      <c r="BA394" s="414">
        <f t="shared" si="128"/>
        <v>0</v>
      </c>
      <c r="BB394" s="414">
        <f t="shared" si="129"/>
        <v>0</v>
      </c>
      <c r="BC394" s="414">
        <f t="shared" si="130"/>
        <v>0</v>
      </c>
      <c r="BD394" s="414">
        <f t="shared" si="131"/>
        <v>0</v>
      </c>
      <c r="BE394" s="414">
        <f t="shared" si="132"/>
        <v>0</v>
      </c>
      <c r="BF394" s="414">
        <f t="shared" si="133"/>
        <v>0</v>
      </c>
      <c r="BG394" s="414">
        <f t="shared" si="134"/>
        <v>0</v>
      </c>
      <c r="BH394" s="414">
        <f t="shared" si="135"/>
        <v>0</v>
      </c>
      <c r="BI394" s="414">
        <f t="shared" si="136"/>
        <v>0</v>
      </c>
      <c r="BJ394" s="414">
        <f t="shared" si="137"/>
        <v>0</v>
      </c>
      <c r="BK394" s="414">
        <f t="shared" si="138"/>
        <v>0</v>
      </c>
      <c r="BL394" s="414">
        <f t="shared" si="139"/>
        <v>0</v>
      </c>
      <c r="BM394" s="414">
        <f t="shared" si="140"/>
        <v>0</v>
      </c>
      <c r="BN394" s="414"/>
      <c r="BO394" s="414">
        <f t="shared" si="141"/>
        <v>0</v>
      </c>
      <c r="BP394" s="414">
        <f t="shared" si="142"/>
        <v>0</v>
      </c>
      <c r="BQ394" s="414">
        <f t="shared" si="143"/>
        <v>0</v>
      </c>
      <c r="BR394" s="414">
        <f t="shared" si="144"/>
        <v>0</v>
      </c>
      <c r="BS394" s="414">
        <f t="shared" si="145"/>
        <v>0</v>
      </c>
      <c r="BT394" s="414">
        <f t="shared" si="146"/>
        <v>0</v>
      </c>
      <c r="BU394" s="414">
        <f t="shared" si="147"/>
        <v>0</v>
      </c>
      <c r="BV394" s="721"/>
      <c r="BW394" s="72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32"/>
      <c r="CL394" s="432"/>
      <c r="CM394" s="432"/>
      <c r="CN394" s="432"/>
      <c r="CO394" s="432"/>
      <c r="CP394" s="432"/>
      <c r="CQ394" s="320"/>
      <c r="CR394" s="320"/>
    </row>
    <row r="395" spans="1:96" s="37" customFormat="1" ht="37.5" customHeight="1" x14ac:dyDescent="0.2">
      <c r="A395" s="533" t="str">
        <f>IF(B395&lt;&gt;"",設定!$C$4,"")</f>
        <v/>
      </c>
      <c r="B395" s="214" t="str">
        <f t="shared" si="125"/>
        <v/>
      </c>
      <c r="C395" s="373">
        <f t="shared" si="126"/>
        <v>383</v>
      </c>
      <c r="D395" s="342"/>
      <c r="E395" s="342"/>
      <c r="F395" s="343"/>
      <c r="G395" s="344"/>
      <c r="H395" s="345"/>
      <c r="I395" s="346"/>
      <c r="J395" s="347" t="str">
        <f>IFERROR(IF(I395="","",VLOOKUP(I395,国・地域!A:C,2,FALSE)),"正しい番号を入力してください")</f>
        <v/>
      </c>
      <c r="K395" s="348" t="str">
        <f>IFERROR(IF(I395="","",VLOOKUP(I395,国・地域!A:C,3,FALSE)),"正しい番号を入力してください")</f>
        <v/>
      </c>
      <c r="L395" s="325"/>
      <c r="M395" s="349"/>
      <c r="N395" s="350"/>
      <c r="O395" s="350"/>
      <c r="P395" s="350"/>
      <c r="Q395" s="350"/>
      <c r="R395" s="350"/>
      <c r="S395" s="350"/>
      <c r="T395" s="350"/>
      <c r="U395" s="351"/>
      <c r="V395" s="352"/>
      <c r="W395" s="1061"/>
      <c r="X395" s="1062"/>
      <c r="Y395" s="1070"/>
      <c r="Z395" s="1071"/>
      <c r="AA395" s="1072"/>
      <c r="AB395" s="1073"/>
      <c r="AC395" s="1072"/>
      <c r="AD395" s="1071"/>
      <c r="AE395" s="1074"/>
      <c r="AF395" s="1073"/>
      <c r="AG395" s="1072"/>
      <c r="AH395" s="1071"/>
      <c r="AI395" s="1074"/>
      <c r="AJ395" s="1073"/>
      <c r="AK395" s="1072"/>
      <c r="AL395" s="1071"/>
      <c r="AM395" s="342"/>
      <c r="AN395" s="344"/>
      <c r="AO395" s="325"/>
      <c r="AP395" s="342"/>
      <c r="AQ395" s="344"/>
      <c r="AR395" s="353"/>
      <c r="AS395" s="354"/>
      <c r="AT395" s="342"/>
      <c r="AU395" s="344"/>
      <c r="AV395" s="353"/>
      <c r="AW395" s="355"/>
      <c r="AX395" s="94" t="str">
        <f t="shared" si="148"/>
        <v/>
      </c>
      <c r="AY395" s="94" t="str">
        <f t="shared" si="127"/>
        <v/>
      </c>
      <c r="AZ395" s="433"/>
      <c r="BA395" s="414">
        <f t="shared" si="128"/>
        <v>0</v>
      </c>
      <c r="BB395" s="414">
        <f t="shared" si="129"/>
        <v>0</v>
      </c>
      <c r="BC395" s="414">
        <f t="shared" si="130"/>
        <v>0</v>
      </c>
      <c r="BD395" s="414">
        <f t="shared" si="131"/>
        <v>0</v>
      </c>
      <c r="BE395" s="414">
        <f t="shared" si="132"/>
        <v>0</v>
      </c>
      <c r="BF395" s="414">
        <f t="shared" si="133"/>
        <v>0</v>
      </c>
      <c r="BG395" s="414">
        <f t="shared" si="134"/>
        <v>0</v>
      </c>
      <c r="BH395" s="414">
        <f t="shared" si="135"/>
        <v>0</v>
      </c>
      <c r="BI395" s="414">
        <f t="shared" si="136"/>
        <v>0</v>
      </c>
      <c r="BJ395" s="414">
        <f t="shared" si="137"/>
        <v>0</v>
      </c>
      <c r="BK395" s="414">
        <f t="shared" si="138"/>
        <v>0</v>
      </c>
      <c r="BL395" s="414">
        <f t="shared" si="139"/>
        <v>0</v>
      </c>
      <c r="BM395" s="414">
        <f t="shared" si="140"/>
        <v>0</v>
      </c>
      <c r="BN395" s="414"/>
      <c r="BO395" s="414">
        <f t="shared" si="141"/>
        <v>0</v>
      </c>
      <c r="BP395" s="414">
        <f t="shared" si="142"/>
        <v>0</v>
      </c>
      <c r="BQ395" s="414">
        <f t="shared" si="143"/>
        <v>0</v>
      </c>
      <c r="BR395" s="414">
        <f t="shared" si="144"/>
        <v>0</v>
      </c>
      <c r="BS395" s="414">
        <f t="shared" si="145"/>
        <v>0</v>
      </c>
      <c r="BT395" s="414">
        <f t="shared" si="146"/>
        <v>0</v>
      </c>
      <c r="BU395" s="414">
        <f t="shared" si="147"/>
        <v>0</v>
      </c>
      <c r="BV395" s="721"/>
      <c r="BW395" s="72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32"/>
      <c r="CL395" s="432"/>
      <c r="CM395" s="432"/>
      <c r="CN395" s="432"/>
      <c r="CO395" s="432"/>
      <c r="CP395" s="432"/>
      <c r="CQ395" s="320"/>
      <c r="CR395" s="320"/>
    </row>
    <row r="396" spans="1:96" s="37" customFormat="1" ht="37.5" customHeight="1" x14ac:dyDescent="0.2">
      <c r="A396" s="533" t="str">
        <f>IF(B396&lt;&gt;"",設定!$C$4,"")</f>
        <v/>
      </c>
      <c r="B396" s="214" t="str">
        <f t="shared" si="125"/>
        <v/>
      </c>
      <c r="C396" s="373">
        <f t="shared" si="126"/>
        <v>384</v>
      </c>
      <c r="D396" s="342"/>
      <c r="E396" s="342"/>
      <c r="F396" s="343"/>
      <c r="G396" s="344"/>
      <c r="H396" s="345"/>
      <c r="I396" s="346"/>
      <c r="J396" s="347" t="str">
        <f>IFERROR(IF(I396="","",VLOOKUP(I396,国・地域!A:C,2,FALSE)),"正しい番号を入力してください")</f>
        <v/>
      </c>
      <c r="K396" s="348" t="str">
        <f>IFERROR(IF(I396="","",VLOOKUP(I396,国・地域!A:C,3,FALSE)),"正しい番号を入力してください")</f>
        <v/>
      </c>
      <c r="L396" s="325"/>
      <c r="M396" s="349"/>
      <c r="N396" s="350"/>
      <c r="O396" s="350"/>
      <c r="P396" s="350"/>
      <c r="Q396" s="350"/>
      <c r="R396" s="350"/>
      <c r="S396" s="350"/>
      <c r="T396" s="350"/>
      <c r="U396" s="351"/>
      <c r="V396" s="352"/>
      <c r="W396" s="1061"/>
      <c r="X396" s="1062"/>
      <c r="Y396" s="1070"/>
      <c r="Z396" s="1071"/>
      <c r="AA396" s="1072"/>
      <c r="AB396" s="1073"/>
      <c r="AC396" s="1072"/>
      <c r="AD396" s="1071"/>
      <c r="AE396" s="1074"/>
      <c r="AF396" s="1073"/>
      <c r="AG396" s="1072"/>
      <c r="AH396" s="1071"/>
      <c r="AI396" s="1074"/>
      <c r="AJ396" s="1073"/>
      <c r="AK396" s="1072"/>
      <c r="AL396" s="1071"/>
      <c r="AM396" s="342"/>
      <c r="AN396" s="344"/>
      <c r="AO396" s="325"/>
      <c r="AP396" s="342"/>
      <c r="AQ396" s="344"/>
      <c r="AR396" s="353"/>
      <c r="AS396" s="354"/>
      <c r="AT396" s="342"/>
      <c r="AU396" s="344"/>
      <c r="AV396" s="353"/>
      <c r="AW396" s="355"/>
      <c r="AX396" s="94" t="str">
        <f t="shared" si="148"/>
        <v/>
      </c>
      <c r="AY396" s="94" t="str">
        <f t="shared" si="127"/>
        <v/>
      </c>
      <c r="AZ396" s="433"/>
      <c r="BA396" s="414">
        <f t="shared" si="128"/>
        <v>0</v>
      </c>
      <c r="BB396" s="414">
        <f t="shared" si="129"/>
        <v>0</v>
      </c>
      <c r="BC396" s="414">
        <f t="shared" si="130"/>
        <v>0</v>
      </c>
      <c r="BD396" s="414">
        <f t="shared" si="131"/>
        <v>0</v>
      </c>
      <c r="BE396" s="414">
        <f t="shared" si="132"/>
        <v>0</v>
      </c>
      <c r="BF396" s="414">
        <f t="shared" si="133"/>
        <v>0</v>
      </c>
      <c r="BG396" s="414">
        <f t="shared" si="134"/>
        <v>0</v>
      </c>
      <c r="BH396" s="414">
        <f t="shared" si="135"/>
        <v>0</v>
      </c>
      <c r="BI396" s="414">
        <f t="shared" si="136"/>
        <v>0</v>
      </c>
      <c r="BJ396" s="414">
        <f t="shared" si="137"/>
        <v>0</v>
      </c>
      <c r="BK396" s="414">
        <f t="shared" si="138"/>
        <v>0</v>
      </c>
      <c r="BL396" s="414">
        <f t="shared" si="139"/>
        <v>0</v>
      </c>
      <c r="BM396" s="414">
        <f t="shared" si="140"/>
        <v>0</v>
      </c>
      <c r="BN396" s="414"/>
      <c r="BO396" s="414">
        <f t="shared" si="141"/>
        <v>0</v>
      </c>
      <c r="BP396" s="414">
        <f t="shared" si="142"/>
        <v>0</v>
      </c>
      <c r="BQ396" s="414">
        <f t="shared" si="143"/>
        <v>0</v>
      </c>
      <c r="BR396" s="414">
        <f t="shared" si="144"/>
        <v>0</v>
      </c>
      <c r="BS396" s="414">
        <f t="shared" si="145"/>
        <v>0</v>
      </c>
      <c r="BT396" s="414">
        <f t="shared" si="146"/>
        <v>0</v>
      </c>
      <c r="BU396" s="414">
        <f t="shared" si="147"/>
        <v>0</v>
      </c>
      <c r="BV396" s="721"/>
      <c r="BW396" s="72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32"/>
      <c r="CL396" s="432"/>
      <c r="CM396" s="432"/>
      <c r="CN396" s="432"/>
      <c r="CO396" s="432"/>
      <c r="CP396" s="432"/>
      <c r="CQ396" s="320"/>
      <c r="CR396" s="320"/>
    </row>
    <row r="397" spans="1:96" s="37" customFormat="1" ht="37.5" customHeight="1" x14ac:dyDescent="0.2">
      <c r="A397" s="533" t="str">
        <f>IF(B397&lt;&gt;"",設定!$C$4,"")</f>
        <v/>
      </c>
      <c r="B397" s="214" t="str">
        <f t="shared" si="125"/>
        <v/>
      </c>
      <c r="C397" s="373">
        <f t="shared" si="126"/>
        <v>385</v>
      </c>
      <c r="D397" s="342"/>
      <c r="E397" s="342"/>
      <c r="F397" s="343"/>
      <c r="G397" s="344"/>
      <c r="H397" s="345"/>
      <c r="I397" s="346"/>
      <c r="J397" s="347" t="str">
        <f>IFERROR(IF(I397="","",VLOOKUP(I397,国・地域!A:C,2,FALSE)),"正しい番号を入力してください")</f>
        <v/>
      </c>
      <c r="K397" s="348" t="str">
        <f>IFERROR(IF(I397="","",VLOOKUP(I397,国・地域!A:C,3,FALSE)),"正しい番号を入力してください")</f>
        <v/>
      </c>
      <c r="L397" s="325"/>
      <c r="M397" s="349"/>
      <c r="N397" s="350"/>
      <c r="O397" s="350"/>
      <c r="P397" s="350"/>
      <c r="Q397" s="350"/>
      <c r="R397" s="350"/>
      <c r="S397" s="350"/>
      <c r="T397" s="350"/>
      <c r="U397" s="351"/>
      <c r="V397" s="352"/>
      <c r="W397" s="1061"/>
      <c r="X397" s="1062"/>
      <c r="Y397" s="1070"/>
      <c r="Z397" s="1071"/>
      <c r="AA397" s="1072"/>
      <c r="AB397" s="1073"/>
      <c r="AC397" s="1072"/>
      <c r="AD397" s="1071"/>
      <c r="AE397" s="1074"/>
      <c r="AF397" s="1073"/>
      <c r="AG397" s="1072"/>
      <c r="AH397" s="1071"/>
      <c r="AI397" s="1074"/>
      <c r="AJ397" s="1073"/>
      <c r="AK397" s="1072"/>
      <c r="AL397" s="1071"/>
      <c r="AM397" s="342"/>
      <c r="AN397" s="344"/>
      <c r="AO397" s="325"/>
      <c r="AP397" s="342"/>
      <c r="AQ397" s="344"/>
      <c r="AR397" s="353"/>
      <c r="AS397" s="354"/>
      <c r="AT397" s="342"/>
      <c r="AU397" s="344"/>
      <c r="AV397" s="353"/>
      <c r="AW397" s="355"/>
      <c r="AX397" s="94" t="str">
        <f t="shared" si="148"/>
        <v/>
      </c>
      <c r="AY397" s="94" t="str">
        <f t="shared" si="127"/>
        <v/>
      </c>
      <c r="AZ397" s="433"/>
      <c r="BA397" s="414">
        <f t="shared" si="128"/>
        <v>0</v>
      </c>
      <c r="BB397" s="414">
        <f t="shared" si="129"/>
        <v>0</v>
      </c>
      <c r="BC397" s="414">
        <f t="shared" si="130"/>
        <v>0</v>
      </c>
      <c r="BD397" s="414">
        <f t="shared" si="131"/>
        <v>0</v>
      </c>
      <c r="BE397" s="414">
        <f t="shared" si="132"/>
        <v>0</v>
      </c>
      <c r="BF397" s="414">
        <f t="shared" si="133"/>
        <v>0</v>
      </c>
      <c r="BG397" s="414">
        <f t="shared" si="134"/>
        <v>0</v>
      </c>
      <c r="BH397" s="414">
        <f t="shared" si="135"/>
        <v>0</v>
      </c>
      <c r="BI397" s="414">
        <f t="shared" si="136"/>
        <v>0</v>
      </c>
      <c r="BJ397" s="414">
        <f t="shared" si="137"/>
        <v>0</v>
      </c>
      <c r="BK397" s="414">
        <f t="shared" si="138"/>
        <v>0</v>
      </c>
      <c r="BL397" s="414">
        <f t="shared" si="139"/>
        <v>0</v>
      </c>
      <c r="BM397" s="414">
        <f t="shared" si="140"/>
        <v>0</v>
      </c>
      <c r="BN397" s="414"/>
      <c r="BO397" s="414">
        <f t="shared" si="141"/>
        <v>0</v>
      </c>
      <c r="BP397" s="414">
        <f t="shared" si="142"/>
        <v>0</v>
      </c>
      <c r="BQ397" s="414">
        <f t="shared" si="143"/>
        <v>0</v>
      </c>
      <c r="BR397" s="414">
        <f t="shared" si="144"/>
        <v>0</v>
      </c>
      <c r="BS397" s="414">
        <f t="shared" si="145"/>
        <v>0</v>
      </c>
      <c r="BT397" s="414">
        <f t="shared" si="146"/>
        <v>0</v>
      </c>
      <c r="BU397" s="414">
        <f t="shared" si="147"/>
        <v>0</v>
      </c>
      <c r="BV397" s="721"/>
      <c r="BW397" s="72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32"/>
      <c r="CL397" s="432"/>
      <c r="CM397" s="432"/>
      <c r="CN397" s="432"/>
      <c r="CO397" s="432"/>
      <c r="CP397" s="432"/>
      <c r="CQ397" s="320"/>
      <c r="CR397" s="320"/>
    </row>
    <row r="398" spans="1:96" s="37" customFormat="1" ht="37.5" customHeight="1" x14ac:dyDescent="0.2">
      <c r="A398" s="574" t="str">
        <f>IF(B398&lt;&gt;"",設定!$C$4,"")</f>
        <v/>
      </c>
      <c r="B398" s="215" t="str">
        <f t="shared" si="125"/>
        <v/>
      </c>
      <c r="C398" s="374">
        <f t="shared" si="126"/>
        <v>386</v>
      </c>
      <c r="D398" s="356"/>
      <c r="E398" s="356"/>
      <c r="F398" s="357"/>
      <c r="G398" s="358"/>
      <c r="H398" s="359"/>
      <c r="I398" s="360"/>
      <c r="J398" s="361" t="str">
        <f>IFERROR(IF(I398="","",VLOOKUP(I398,国・地域!A:C,2,FALSE)),"正しい番号を入力してください")</f>
        <v/>
      </c>
      <c r="K398" s="362" t="str">
        <f>IFERROR(IF(I398="","",VLOOKUP(I398,国・地域!A:C,3,FALSE)),"正しい番号を入力してください")</f>
        <v/>
      </c>
      <c r="L398" s="326"/>
      <c r="M398" s="363"/>
      <c r="N398" s="364"/>
      <c r="O398" s="364"/>
      <c r="P398" s="364"/>
      <c r="Q398" s="364"/>
      <c r="R398" s="364"/>
      <c r="S398" s="364"/>
      <c r="T398" s="364"/>
      <c r="U398" s="365"/>
      <c r="V398" s="366"/>
      <c r="W398" s="1063"/>
      <c r="X398" s="1064"/>
      <c r="Y398" s="1075"/>
      <c r="Z398" s="1076"/>
      <c r="AA398" s="1077"/>
      <c r="AB398" s="1078"/>
      <c r="AC398" s="1077"/>
      <c r="AD398" s="1076"/>
      <c r="AE398" s="1079"/>
      <c r="AF398" s="1078"/>
      <c r="AG398" s="1077"/>
      <c r="AH398" s="1076"/>
      <c r="AI398" s="1079"/>
      <c r="AJ398" s="1078"/>
      <c r="AK398" s="1077"/>
      <c r="AL398" s="1076"/>
      <c r="AM398" s="356"/>
      <c r="AN398" s="358"/>
      <c r="AO398" s="326"/>
      <c r="AP398" s="356"/>
      <c r="AQ398" s="358"/>
      <c r="AR398" s="367"/>
      <c r="AS398" s="368"/>
      <c r="AT398" s="356"/>
      <c r="AU398" s="358"/>
      <c r="AV398" s="367"/>
      <c r="AW398" s="369"/>
      <c r="AX398" s="94" t="str">
        <f t="shared" si="148"/>
        <v/>
      </c>
      <c r="AY398" s="94" t="str">
        <f t="shared" si="127"/>
        <v/>
      </c>
      <c r="AZ398" s="433"/>
      <c r="BA398" s="414">
        <f t="shared" si="128"/>
        <v>0</v>
      </c>
      <c r="BB398" s="414">
        <f t="shared" si="129"/>
        <v>0</v>
      </c>
      <c r="BC398" s="414">
        <f t="shared" si="130"/>
        <v>0</v>
      </c>
      <c r="BD398" s="414">
        <f t="shared" si="131"/>
        <v>0</v>
      </c>
      <c r="BE398" s="414">
        <f t="shared" si="132"/>
        <v>0</v>
      </c>
      <c r="BF398" s="414">
        <f t="shared" si="133"/>
        <v>0</v>
      </c>
      <c r="BG398" s="414">
        <f t="shared" si="134"/>
        <v>0</v>
      </c>
      <c r="BH398" s="414">
        <f t="shared" si="135"/>
        <v>0</v>
      </c>
      <c r="BI398" s="414">
        <f t="shared" si="136"/>
        <v>0</v>
      </c>
      <c r="BJ398" s="414">
        <f t="shared" si="137"/>
        <v>0</v>
      </c>
      <c r="BK398" s="414">
        <f t="shared" si="138"/>
        <v>0</v>
      </c>
      <c r="BL398" s="414">
        <f t="shared" si="139"/>
        <v>0</v>
      </c>
      <c r="BM398" s="414">
        <f t="shared" si="140"/>
        <v>0</v>
      </c>
      <c r="BN398" s="414"/>
      <c r="BO398" s="414">
        <f t="shared" si="141"/>
        <v>0</v>
      </c>
      <c r="BP398" s="414">
        <f t="shared" si="142"/>
        <v>0</v>
      </c>
      <c r="BQ398" s="414">
        <f t="shared" si="143"/>
        <v>0</v>
      </c>
      <c r="BR398" s="414">
        <f t="shared" si="144"/>
        <v>0</v>
      </c>
      <c r="BS398" s="414">
        <f t="shared" si="145"/>
        <v>0</v>
      </c>
      <c r="BT398" s="414">
        <f t="shared" si="146"/>
        <v>0</v>
      </c>
      <c r="BU398" s="414">
        <f t="shared" si="147"/>
        <v>0</v>
      </c>
      <c r="BV398" s="721"/>
      <c r="BW398" s="72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32"/>
      <c r="CL398" s="432"/>
      <c r="CM398" s="432"/>
      <c r="CN398" s="432"/>
      <c r="CO398" s="432"/>
      <c r="CP398" s="432"/>
      <c r="CQ398" s="320"/>
      <c r="CR398" s="320"/>
    </row>
    <row r="399" spans="1:96" s="37" customFormat="1" ht="37.5" customHeight="1" x14ac:dyDescent="0.2">
      <c r="A399" s="575" t="str">
        <f>IF(B399&lt;&gt;"",設定!$C$4,"")</f>
        <v/>
      </c>
      <c r="B399" s="567" t="str">
        <f t="shared" ref="B399:B462" si="149">IF(COUNTA(D399:I399,L399)&gt;0,$B$7,"")</f>
        <v/>
      </c>
      <c r="C399" s="322">
        <f t="shared" ref="C399:C462" si="150">ROW()-12</f>
        <v>387</v>
      </c>
      <c r="D399" s="328"/>
      <c r="E399" s="328"/>
      <c r="F399" s="329"/>
      <c r="G399" s="330"/>
      <c r="H399" s="331"/>
      <c r="I399" s="332"/>
      <c r="J399" s="333" t="str">
        <f>IFERROR(IF(I399="","",VLOOKUP(I399,国・地域!A:C,2,FALSE)),"正しい番号を入力してください")</f>
        <v/>
      </c>
      <c r="K399" s="334" t="str">
        <f>IFERROR(IF(I399="","",VLOOKUP(I399,国・地域!A:C,3,FALSE)),"正しい番号を入力してください")</f>
        <v/>
      </c>
      <c r="L399" s="327"/>
      <c r="M399" s="335"/>
      <c r="N399" s="336"/>
      <c r="O399" s="336"/>
      <c r="P399" s="336"/>
      <c r="Q399" s="336"/>
      <c r="R399" s="336"/>
      <c r="S399" s="336"/>
      <c r="T399" s="336"/>
      <c r="U399" s="337"/>
      <c r="V399" s="338"/>
      <c r="W399" s="1059"/>
      <c r="X399" s="1060"/>
      <c r="Y399" s="1065"/>
      <c r="Z399" s="1066"/>
      <c r="AA399" s="1067"/>
      <c r="AB399" s="1068"/>
      <c r="AC399" s="1067"/>
      <c r="AD399" s="1066"/>
      <c r="AE399" s="1069"/>
      <c r="AF399" s="1068"/>
      <c r="AG399" s="1067"/>
      <c r="AH399" s="1066"/>
      <c r="AI399" s="1069"/>
      <c r="AJ399" s="1068"/>
      <c r="AK399" s="1067"/>
      <c r="AL399" s="1066"/>
      <c r="AM399" s="328"/>
      <c r="AN399" s="330"/>
      <c r="AO399" s="327"/>
      <c r="AP399" s="328"/>
      <c r="AQ399" s="330"/>
      <c r="AR399" s="339"/>
      <c r="AS399" s="340"/>
      <c r="AT399" s="328"/>
      <c r="AU399" s="330"/>
      <c r="AV399" s="339"/>
      <c r="AW399" s="341"/>
      <c r="AX399" s="94" t="str">
        <f t="shared" si="148"/>
        <v/>
      </c>
      <c r="AY399" s="94" t="str">
        <f t="shared" ref="AY399:AY462" si="151">IF(SUM(BO399:BU399)&gt;0,"←入力エラー","")</f>
        <v/>
      </c>
      <c r="AZ399" s="433"/>
      <c r="BA399" s="414">
        <f t="shared" ref="BA399:BA462" si="152">IF($E$7="1：締結している",IF(AND($D399&lt;&gt;"",OR(E399="",F399="")),1,0),0)</f>
        <v>0</v>
      </c>
      <c r="BB399" s="414">
        <f t="shared" ref="BB399:BB462" si="153">IF($E$7="1：締結している",IF(AND($D399&lt;&gt;"",OR(G399="",H399="")),1,0),0)</f>
        <v>0</v>
      </c>
      <c r="BC399" s="414">
        <f t="shared" ref="BC399:BC462" si="154">IF($E$7="1：締結している",IF(AND($D399&lt;&gt;"",I399=""),1,0),0)</f>
        <v>0</v>
      </c>
      <c r="BD399" s="414">
        <f t="shared" ref="BD399:BD462" si="155">IF($E$7="1：締結している",IF(AND(I399=801,L399=""),1,0),0)</f>
        <v>0</v>
      </c>
      <c r="BE399" s="414">
        <f t="shared" ref="BE399:BE462" si="156">IF($E$7="1：締結している",IF(AND($D399&lt;&gt;"",COUNTA(M399:V399)=0),1,0),0)</f>
        <v>0</v>
      </c>
      <c r="BF399" s="414">
        <f t="shared" ref="BF399:BF462" si="157">IF($E$7="1：締結している",IF(AND($D399&lt;&gt;"",$M399="○",OR(W399="",X399="")),1,0),0)</f>
        <v>0</v>
      </c>
      <c r="BG399" s="414">
        <f t="shared" ref="BG399:BG462" si="158">IF($E$7="1：締結している",IF(AND($D399&lt;&gt;"",OR(Y399="",Z399="")),1,0),0)</f>
        <v>0</v>
      </c>
      <c r="BH399" s="414">
        <f t="shared" ref="BH399:BH462" si="159">IF($E$7="1：締結している",IF(AND($D399&lt;&gt;"",$P399="○",OR(AA399="",AB399="",AC399="",AD399="")),1,0),0)</f>
        <v>0</v>
      </c>
      <c r="BI399" s="414">
        <f t="shared" ref="BI399:BI462" si="160">IF($E$7="1：締結している",IF(AND($D399&lt;&gt;"",$Q399="○",OR(AE399="",AF399="",AG399="",AH399="")),1,0),0)</f>
        <v>0</v>
      </c>
      <c r="BJ399" s="414">
        <f t="shared" ref="BJ399:BJ462" si="161">IF($E$7="1：締結している",IF(AND($D399&lt;&gt;"",$R399="○",OR(AI399="",AJ399="",AK399="",AL399="")),1,0),0)</f>
        <v>0</v>
      </c>
      <c r="BK399" s="414">
        <f t="shared" ref="BK399:BK462" si="162">IF($E$7="1：締結している",IF(AND($D399&lt;&gt;"",$P399="○",OR(AM399="",AN399="",AO399="")),1,0),0)</f>
        <v>0</v>
      </c>
      <c r="BL399" s="414">
        <f t="shared" ref="BL399:BL462" si="163">IF($E$7="1：締結している",IF(AND($D399&lt;&gt;"",$Q399="○",OR(AP399="",AQ399="",AR399="",AS399="")),1,0),0)</f>
        <v>0</v>
      </c>
      <c r="BM399" s="414">
        <f t="shared" ref="BM399:BM462" si="164">IF($E$7="1：締結している",IF(AND($D399&lt;&gt;"",$R399="○",OR(AT399="",AU399="",AV399="",AW399="")),1,0),0)</f>
        <v>0</v>
      </c>
      <c r="BN399" s="414"/>
      <c r="BO399" s="414">
        <f t="shared" ref="BO399:BO462" si="165">IF($E$7="2：締結していない",IF(COUNTA(D399:AW399)&lt;&gt;2,1,0),0)</f>
        <v>0</v>
      </c>
      <c r="BP399" s="414">
        <f t="shared" ref="BP399:BP462" si="166">IF(AND(I399&lt;&gt;801,L399&lt;&gt;""),1,0)</f>
        <v>0</v>
      </c>
      <c r="BQ399" s="414">
        <f t="shared" ref="BQ399:BQ462" si="167">IF(AND(COUNTA(M399:U399)&lt;&gt;0,V399&lt;&gt;""),1,0)</f>
        <v>0</v>
      </c>
      <c r="BR399" s="414">
        <f t="shared" ref="BR399:BR462" si="168">IF(M399="",IF(COUNTA(W399:X399)&lt;&gt;0,1,0),0)</f>
        <v>0</v>
      </c>
      <c r="BS399" s="414">
        <f t="shared" ref="BS399:BS462" si="169">IF(P399="",IF(OR(COUNTA(AA399:AD399)&lt;&gt;0,COUNTA(AM399:AO399)&lt;&gt;0),1,0),0)</f>
        <v>0</v>
      </c>
      <c r="BT399" s="414">
        <f t="shared" ref="BT399:BT462" si="170">IF(Q399="",IF(OR(COUNTA(AE399:AH399)&lt;&gt;0,COUNTA(AP399:AS399)&lt;&gt;0),1,0),0)</f>
        <v>0</v>
      </c>
      <c r="BU399" s="414">
        <f t="shared" ref="BU399:BU462" si="171">IF(R399="",IF(OR(COUNTA(AI399:AL399)&lt;&gt;0,COUNTA(AT399:AW399)&lt;&gt;0),1,0),0)</f>
        <v>0</v>
      </c>
      <c r="BV399" s="721"/>
      <c r="BW399" s="72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32"/>
      <c r="CL399" s="432"/>
      <c r="CM399" s="432"/>
      <c r="CN399" s="432"/>
      <c r="CO399" s="432"/>
      <c r="CP399" s="432"/>
      <c r="CQ399" s="320"/>
      <c r="CR399" s="320"/>
    </row>
    <row r="400" spans="1:96" s="37" customFormat="1" ht="37.5" customHeight="1" x14ac:dyDescent="0.2">
      <c r="A400" s="533" t="str">
        <f>IF(B400&lt;&gt;"",設定!$C$4,"")</f>
        <v/>
      </c>
      <c r="B400" s="214" t="str">
        <f t="shared" si="149"/>
        <v/>
      </c>
      <c r="C400" s="373">
        <f t="shared" si="150"/>
        <v>388</v>
      </c>
      <c r="D400" s="342"/>
      <c r="E400" s="342"/>
      <c r="F400" s="343"/>
      <c r="G400" s="344"/>
      <c r="H400" s="345"/>
      <c r="I400" s="346"/>
      <c r="J400" s="347" t="str">
        <f>IFERROR(IF(I400="","",VLOOKUP(I400,国・地域!A:C,2,FALSE)),"正しい番号を入力してください")</f>
        <v/>
      </c>
      <c r="K400" s="348" t="str">
        <f>IFERROR(IF(I400="","",VLOOKUP(I400,国・地域!A:C,3,FALSE)),"正しい番号を入力してください")</f>
        <v/>
      </c>
      <c r="L400" s="325"/>
      <c r="M400" s="349"/>
      <c r="N400" s="350"/>
      <c r="O400" s="350"/>
      <c r="P400" s="350"/>
      <c r="Q400" s="350"/>
      <c r="R400" s="350"/>
      <c r="S400" s="350"/>
      <c r="T400" s="350"/>
      <c r="U400" s="351"/>
      <c r="V400" s="352"/>
      <c r="W400" s="1061"/>
      <c r="X400" s="1062"/>
      <c r="Y400" s="1070"/>
      <c r="Z400" s="1071"/>
      <c r="AA400" s="1072"/>
      <c r="AB400" s="1073"/>
      <c r="AC400" s="1072"/>
      <c r="AD400" s="1071"/>
      <c r="AE400" s="1074"/>
      <c r="AF400" s="1073"/>
      <c r="AG400" s="1072"/>
      <c r="AH400" s="1071"/>
      <c r="AI400" s="1074"/>
      <c r="AJ400" s="1073"/>
      <c r="AK400" s="1072"/>
      <c r="AL400" s="1071"/>
      <c r="AM400" s="342"/>
      <c r="AN400" s="344"/>
      <c r="AO400" s="325"/>
      <c r="AP400" s="342"/>
      <c r="AQ400" s="344"/>
      <c r="AR400" s="353"/>
      <c r="AS400" s="354"/>
      <c r="AT400" s="342"/>
      <c r="AU400" s="344"/>
      <c r="AV400" s="353"/>
      <c r="AW400" s="355"/>
      <c r="AX400" s="94" t="str">
        <f t="shared" si="148"/>
        <v/>
      </c>
      <c r="AY400" s="94" t="str">
        <f t="shared" si="151"/>
        <v/>
      </c>
      <c r="AZ400" s="433"/>
      <c r="BA400" s="414">
        <f t="shared" si="152"/>
        <v>0</v>
      </c>
      <c r="BB400" s="414">
        <f t="shared" si="153"/>
        <v>0</v>
      </c>
      <c r="BC400" s="414">
        <f t="shared" si="154"/>
        <v>0</v>
      </c>
      <c r="BD400" s="414">
        <f t="shared" si="155"/>
        <v>0</v>
      </c>
      <c r="BE400" s="414">
        <f t="shared" si="156"/>
        <v>0</v>
      </c>
      <c r="BF400" s="414">
        <f t="shared" si="157"/>
        <v>0</v>
      </c>
      <c r="BG400" s="414">
        <f t="shared" si="158"/>
        <v>0</v>
      </c>
      <c r="BH400" s="414">
        <f t="shared" si="159"/>
        <v>0</v>
      </c>
      <c r="BI400" s="414">
        <f t="shared" si="160"/>
        <v>0</v>
      </c>
      <c r="BJ400" s="414">
        <f t="shared" si="161"/>
        <v>0</v>
      </c>
      <c r="BK400" s="414">
        <f t="shared" si="162"/>
        <v>0</v>
      </c>
      <c r="BL400" s="414">
        <f t="shared" si="163"/>
        <v>0</v>
      </c>
      <c r="BM400" s="414">
        <f t="shared" si="164"/>
        <v>0</v>
      </c>
      <c r="BN400" s="414"/>
      <c r="BO400" s="414">
        <f t="shared" si="165"/>
        <v>0</v>
      </c>
      <c r="BP400" s="414">
        <f t="shared" si="166"/>
        <v>0</v>
      </c>
      <c r="BQ400" s="414">
        <f t="shared" si="167"/>
        <v>0</v>
      </c>
      <c r="BR400" s="414">
        <f t="shared" si="168"/>
        <v>0</v>
      </c>
      <c r="BS400" s="414">
        <f t="shared" si="169"/>
        <v>0</v>
      </c>
      <c r="BT400" s="414">
        <f t="shared" si="170"/>
        <v>0</v>
      </c>
      <c r="BU400" s="414">
        <f t="shared" si="171"/>
        <v>0</v>
      </c>
      <c r="BV400" s="721"/>
      <c r="BW400" s="72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32"/>
      <c r="CL400" s="432"/>
      <c r="CM400" s="432"/>
      <c r="CN400" s="432"/>
      <c r="CO400" s="432"/>
      <c r="CP400" s="432"/>
      <c r="CQ400" s="320"/>
      <c r="CR400" s="320"/>
    </row>
    <row r="401" spans="1:96" s="37" customFormat="1" ht="37.5" customHeight="1" x14ac:dyDescent="0.2">
      <c r="A401" s="533" t="str">
        <f>IF(B401&lt;&gt;"",設定!$C$4,"")</f>
        <v/>
      </c>
      <c r="B401" s="214" t="str">
        <f t="shared" si="149"/>
        <v/>
      </c>
      <c r="C401" s="373">
        <f t="shared" si="150"/>
        <v>389</v>
      </c>
      <c r="D401" s="342"/>
      <c r="E401" s="342"/>
      <c r="F401" s="343"/>
      <c r="G401" s="344"/>
      <c r="H401" s="345"/>
      <c r="I401" s="346"/>
      <c r="J401" s="347" t="str">
        <f>IFERROR(IF(I401="","",VLOOKUP(I401,国・地域!A:C,2,FALSE)),"正しい番号を入力してください")</f>
        <v/>
      </c>
      <c r="K401" s="348" t="str">
        <f>IFERROR(IF(I401="","",VLOOKUP(I401,国・地域!A:C,3,FALSE)),"正しい番号を入力してください")</f>
        <v/>
      </c>
      <c r="L401" s="325"/>
      <c r="M401" s="349"/>
      <c r="N401" s="350"/>
      <c r="O401" s="350"/>
      <c r="P401" s="350"/>
      <c r="Q401" s="350"/>
      <c r="R401" s="350"/>
      <c r="S401" s="350"/>
      <c r="T401" s="350"/>
      <c r="U401" s="351"/>
      <c r="V401" s="352"/>
      <c r="W401" s="1061"/>
      <c r="X401" s="1062"/>
      <c r="Y401" s="1070"/>
      <c r="Z401" s="1071"/>
      <c r="AA401" s="1072"/>
      <c r="AB401" s="1073"/>
      <c r="AC401" s="1072"/>
      <c r="AD401" s="1071"/>
      <c r="AE401" s="1074"/>
      <c r="AF401" s="1073"/>
      <c r="AG401" s="1072"/>
      <c r="AH401" s="1071"/>
      <c r="AI401" s="1074"/>
      <c r="AJ401" s="1073"/>
      <c r="AK401" s="1072"/>
      <c r="AL401" s="1071"/>
      <c r="AM401" s="342"/>
      <c r="AN401" s="344"/>
      <c r="AO401" s="325"/>
      <c r="AP401" s="342"/>
      <c r="AQ401" s="344"/>
      <c r="AR401" s="353"/>
      <c r="AS401" s="354"/>
      <c r="AT401" s="342"/>
      <c r="AU401" s="344"/>
      <c r="AV401" s="353"/>
      <c r="AW401" s="355"/>
      <c r="AX401" s="94" t="str">
        <f t="shared" si="148"/>
        <v/>
      </c>
      <c r="AY401" s="94" t="str">
        <f t="shared" si="151"/>
        <v/>
      </c>
      <c r="AZ401" s="433"/>
      <c r="BA401" s="414">
        <f t="shared" si="152"/>
        <v>0</v>
      </c>
      <c r="BB401" s="414">
        <f t="shared" si="153"/>
        <v>0</v>
      </c>
      <c r="BC401" s="414">
        <f t="shared" si="154"/>
        <v>0</v>
      </c>
      <c r="BD401" s="414">
        <f t="shared" si="155"/>
        <v>0</v>
      </c>
      <c r="BE401" s="414">
        <f t="shared" si="156"/>
        <v>0</v>
      </c>
      <c r="BF401" s="414">
        <f t="shared" si="157"/>
        <v>0</v>
      </c>
      <c r="BG401" s="414">
        <f t="shared" si="158"/>
        <v>0</v>
      </c>
      <c r="BH401" s="414">
        <f t="shared" si="159"/>
        <v>0</v>
      </c>
      <c r="BI401" s="414">
        <f t="shared" si="160"/>
        <v>0</v>
      </c>
      <c r="BJ401" s="414">
        <f t="shared" si="161"/>
        <v>0</v>
      </c>
      <c r="BK401" s="414">
        <f t="shared" si="162"/>
        <v>0</v>
      </c>
      <c r="BL401" s="414">
        <f t="shared" si="163"/>
        <v>0</v>
      </c>
      <c r="BM401" s="414">
        <f t="shared" si="164"/>
        <v>0</v>
      </c>
      <c r="BN401" s="414"/>
      <c r="BO401" s="414">
        <f t="shared" si="165"/>
        <v>0</v>
      </c>
      <c r="BP401" s="414">
        <f t="shared" si="166"/>
        <v>0</v>
      </c>
      <c r="BQ401" s="414">
        <f t="shared" si="167"/>
        <v>0</v>
      </c>
      <c r="BR401" s="414">
        <f t="shared" si="168"/>
        <v>0</v>
      </c>
      <c r="BS401" s="414">
        <f t="shared" si="169"/>
        <v>0</v>
      </c>
      <c r="BT401" s="414">
        <f t="shared" si="170"/>
        <v>0</v>
      </c>
      <c r="BU401" s="414">
        <f t="shared" si="171"/>
        <v>0</v>
      </c>
      <c r="BV401" s="721"/>
      <c r="BW401" s="72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32"/>
      <c r="CL401" s="432"/>
      <c r="CM401" s="432"/>
      <c r="CN401" s="432"/>
      <c r="CO401" s="432"/>
      <c r="CP401" s="432"/>
      <c r="CQ401" s="320"/>
      <c r="CR401" s="320"/>
    </row>
    <row r="402" spans="1:96" s="37" customFormat="1" ht="37.5" customHeight="1" x14ac:dyDescent="0.2">
      <c r="A402" s="533" t="str">
        <f>IF(B402&lt;&gt;"",設定!$C$4,"")</f>
        <v/>
      </c>
      <c r="B402" s="214" t="str">
        <f t="shared" si="149"/>
        <v/>
      </c>
      <c r="C402" s="373">
        <f t="shared" si="150"/>
        <v>390</v>
      </c>
      <c r="D402" s="342"/>
      <c r="E402" s="342"/>
      <c r="F402" s="343"/>
      <c r="G402" s="344"/>
      <c r="H402" s="345"/>
      <c r="I402" s="346"/>
      <c r="J402" s="347" t="str">
        <f>IFERROR(IF(I402="","",VLOOKUP(I402,国・地域!A:C,2,FALSE)),"正しい番号を入力してください")</f>
        <v/>
      </c>
      <c r="K402" s="348" t="str">
        <f>IFERROR(IF(I402="","",VLOOKUP(I402,国・地域!A:C,3,FALSE)),"正しい番号を入力してください")</f>
        <v/>
      </c>
      <c r="L402" s="325"/>
      <c r="M402" s="349"/>
      <c r="N402" s="350"/>
      <c r="O402" s="350"/>
      <c r="P402" s="350"/>
      <c r="Q402" s="350"/>
      <c r="R402" s="350"/>
      <c r="S402" s="350"/>
      <c r="T402" s="350"/>
      <c r="U402" s="351"/>
      <c r="V402" s="352"/>
      <c r="W402" s="1061"/>
      <c r="X402" s="1062"/>
      <c r="Y402" s="1070"/>
      <c r="Z402" s="1071"/>
      <c r="AA402" s="1072"/>
      <c r="AB402" s="1073"/>
      <c r="AC402" s="1072"/>
      <c r="AD402" s="1071"/>
      <c r="AE402" s="1074"/>
      <c r="AF402" s="1073"/>
      <c r="AG402" s="1072"/>
      <c r="AH402" s="1071"/>
      <c r="AI402" s="1074"/>
      <c r="AJ402" s="1073"/>
      <c r="AK402" s="1072"/>
      <c r="AL402" s="1071"/>
      <c r="AM402" s="342"/>
      <c r="AN402" s="344"/>
      <c r="AO402" s="325"/>
      <c r="AP402" s="342"/>
      <c r="AQ402" s="344"/>
      <c r="AR402" s="353"/>
      <c r="AS402" s="354"/>
      <c r="AT402" s="342"/>
      <c r="AU402" s="344"/>
      <c r="AV402" s="353"/>
      <c r="AW402" s="355"/>
      <c r="AX402" s="94" t="str">
        <f t="shared" si="148"/>
        <v/>
      </c>
      <c r="AY402" s="94" t="str">
        <f t="shared" si="151"/>
        <v/>
      </c>
      <c r="AZ402" s="433"/>
      <c r="BA402" s="414">
        <f t="shared" si="152"/>
        <v>0</v>
      </c>
      <c r="BB402" s="414">
        <f t="shared" si="153"/>
        <v>0</v>
      </c>
      <c r="BC402" s="414">
        <f t="shared" si="154"/>
        <v>0</v>
      </c>
      <c r="BD402" s="414">
        <f t="shared" si="155"/>
        <v>0</v>
      </c>
      <c r="BE402" s="414">
        <f t="shared" si="156"/>
        <v>0</v>
      </c>
      <c r="BF402" s="414">
        <f t="shared" si="157"/>
        <v>0</v>
      </c>
      <c r="BG402" s="414">
        <f t="shared" si="158"/>
        <v>0</v>
      </c>
      <c r="BH402" s="414">
        <f t="shared" si="159"/>
        <v>0</v>
      </c>
      <c r="BI402" s="414">
        <f t="shared" si="160"/>
        <v>0</v>
      </c>
      <c r="BJ402" s="414">
        <f t="shared" si="161"/>
        <v>0</v>
      </c>
      <c r="BK402" s="414">
        <f t="shared" si="162"/>
        <v>0</v>
      </c>
      <c r="BL402" s="414">
        <f t="shared" si="163"/>
        <v>0</v>
      </c>
      <c r="BM402" s="414">
        <f t="shared" si="164"/>
        <v>0</v>
      </c>
      <c r="BN402" s="414"/>
      <c r="BO402" s="414">
        <f t="shared" si="165"/>
        <v>0</v>
      </c>
      <c r="BP402" s="414">
        <f t="shared" si="166"/>
        <v>0</v>
      </c>
      <c r="BQ402" s="414">
        <f t="shared" si="167"/>
        <v>0</v>
      </c>
      <c r="BR402" s="414">
        <f t="shared" si="168"/>
        <v>0</v>
      </c>
      <c r="BS402" s="414">
        <f t="shared" si="169"/>
        <v>0</v>
      </c>
      <c r="BT402" s="414">
        <f t="shared" si="170"/>
        <v>0</v>
      </c>
      <c r="BU402" s="414">
        <f t="shared" si="171"/>
        <v>0</v>
      </c>
      <c r="BV402" s="721"/>
      <c r="BW402" s="72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32"/>
      <c r="CL402" s="432"/>
      <c r="CM402" s="432"/>
      <c r="CN402" s="432"/>
      <c r="CO402" s="432"/>
      <c r="CP402" s="432"/>
      <c r="CQ402" s="320"/>
      <c r="CR402" s="320"/>
    </row>
    <row r="403" spans="1:96" s="37" customFormat="1" ht="37.5" customHeight="1" x14ac:dyDescent="0.2">
      <c r="A403" s="574" t="str">
        <f>IF(B403&lt;&gt;"",設定!$C$4,"")</f>
        <v/>
      </c>
      <c r="B403" s="215" t="str">
        <f t="shared" si="149"/>
        <v/>
      </c>
      <c r="C403" s="374">
        <f t="shared" si="150"/>
        <v>391</v>
      </c>
      <c r="D403" s="356"/>
      <c r="E403" s="356"/>
      <c r="F403" s="357"/>
      <c r="G403" s="358"/>
      <c r="H403" s="359"/>
      <c r="I403" s="360"/>
      <c r="J403" s="361" t="str">
        <f>IFERROR(IF(I403="","",VLOOKUP(I403,国・地域!A:C,2,FALSE)),"正しい番号を入力してください")</f>
        <v/>
      </c>
      <c r="K403" s="362" t="str">
        <f>IFERROR(IF(I403="","",VLOOKUP(I403,国・地域!A:C,3,FALSE)),"正しい番号を入力してください")</f>
        <v/>
      </c>
      <c r="L403" s="326"/>
      <c r="M403" s="363"/>
      <c r="N403" s="364"/>
      <c r="O403" s="364"/>
      <c r="P403" s="364"/>
      <c r="Q403" s="364"/>
      <c r="R403" s="364"/>
      <c r="S403" s="364"/>
      <c r="T403" s="364"/>
      <c r="U403" s="365"/>
      <c r="V403" s="366"/>
      <c r="W403" s="1063"/>
      <c r="X403" s="1064"/>
      <c r="Y403" s="1075"/>
      <c r="Z403" s="1076"/>
      <c r="AA403" s="1077"/>
      <c r="AB403" s="1078"/>
      <c r="AC403" s="1077"/>
      <c r="AD403" s="1076"/>
      <c r="AE403" s="1079"/>
      <c r="AF403" s="1078"/>
      <c r="AG403" s="1077"/>
      <c r="AH403" s="1076"/>
      <c r="AI403" s="1079"/>
      <c r="AJ403" s="1078"/>
      <c r="AK403" s="1077"/>
      <c r="AL403" s="1076"/>
      <c r="AM403" s="356"/>
      <c r="AN403" s="358"/>
      <c r="AO403" s="326"/>
      <c r="AP403" s="356"/>
      <c r="AQ403" s="358"/>
      <c r="AR403" s="367"/>
      <c r="AS403" s="368"/>
      <c r="AT403" s="356"/>
      <c r="AU403" s="358"/>
      <c r="AV403" s="367"/>
      <c r="AW403" s="369"/>
      <c r="AX403" s="94" t="str">
        <f t="shared" si="148"/>
        <v/>
      </c>
      <c r="AY403" s="94" t="str">
        <f t="shared" si="151"/>
        <v/>
      </c>
      <c r="AZ403" s="433"/>
      <c r="BA403" s="414">
        <f t="shared" si="152"/>
        <v>0</v>
      </c>
      <c r="BB403" s="414">
        <f t="shared" si="153"/>
        <v>0</v>
      </c>
      <c r="BC403" s="414">
        <f t="shared" si="154"/>
        <v>0</v>
      </c>
      <c r="BD403" s="414">
        <f t="shared" si="155"/>
        <v>0</v>
      </c>
      <c r="BE403" s="414">
        <f t="shared" si="156"/>
        <v>0</v>
      </c>
      <c r="BF403" s="414">
        <f t="shared" si="157"/>
        <v>0</v>
      </c>
      <c r="BG403" s="414">
        <f t="shared" si="158"/>
        <v>0</v>
      </c>
      <c r="BH403" s="414">
        <f t="shared" si="159"/>
        <v>0</v>
      </c>
      <c r="BI403" s="414">
        <f t="shared" si="160"/>
        <v>0</v>
      </c>
      <c r="BJ403" s="414">
        <f t="shared" si="161"/>
        <v>0</v>
      </c>
      <c r="BK403" s="414">
        <f t="shared" si="162"/>
        <v>0</v>
      </c>
      <c r="BL403" s="414">
        <f t="shared" si="163"/>
        <v>0</v>
      </c>
      <c r="BM403" s="414">
        <f t="shared" si="164"/>
        <v>0</v>
      </c>
      <c r="BN403" s="414"/>
      <c r="BO403" s="414">
        <f t="shared" si="165"/>
        <v>0</v>
      </c>
      <c r="BP403" s="414">
        <f t="shared" si="166"/>
        <v>0</v>
      </c>
      <c r="BQ403" s="414">
        <f t="shared" si="167"/>
        <v>0</v>
      </c>
      <c r="BR403" s="414">
        <f t="shared" si="168"/>
        <v>0</v>
      </c>
      <c r="BS403" s="414">
        <f t="shared" si="169"/>
        <v>0</v>
      </c>
      <c r="BT403" s="414">
        <f t="shared" si="170"/>
        <v>0</v>
      </c>
      <c r="BU403" s="414">
        <f t="shared" si="171"/>
        <v>0</v>
      </c>
      <c r="BV403" s="721"/>
      <c r="BW403" s="72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32"/>
      <c r="CL403" s="432"/>
      <c r="CM403" s="432"/>
      <c r="CN403" s="432"/>
      <c r="CO403" s="432"/>
      <c r="CP403" s="432"/>
      <c r="CQ403" s="320"/>
      <c r="CR403" s="320"/>
    </row>
    <row r="404" spans="1:96" s="37" customFormat="1" ht="37.5" customHeight="1" x14ac:dyDescent="0.2">
      <c r="A404" s="575" t="str">
        <f>IF(B404&lt;&gt;"",設定!$C$4,"")</f>
        <v/>
      </c>
      <c r="B404" s="567" t="str">
        <f t="shared" si="149"/>
        <v/>
      </c>
      <c r="C404" s="322">
        <f t="shared" si="150"/>
        <v>392</v>
      </c>
      <c r="D404" s="328"/>
      <c r="E404" s="328"/>
      <c r="F404" s="329"/>
      <c r="G404" s="330"/>
      <c r="H404" s="331"/>
      <c r="I404" s="332"/>
      <c r="J404" s="333" t="str">
        <f>IFERROR(IF(I404="","",VLOOKUP(I404,国・地域!A:C,2,FALSE)),"正しい番号を入力してください")</f>
        <v/>
      </c>
      <c r="K404" s="334" t="str">
        <f>IFERROR(IF(I404="","",VLOOKUP(I404,国・地域!A:C,3,FALSE)),"正しい番号を入力してください")</f>
        <v/>
      </c>
      <c r="L404" s="327"/>
      <c r="M404" s="335"/>
      <c r="N404" s="336"/>
      <c r="O404" s="336"/>
      <c r="P404" s="336"/>
      <c r="Q404" s="336"/>
      <c r="R404" s="336"/>
      <c r="S404" s="336"/>
      <c r="T404" s="336"/>
      <c r="U404" s="337"/>
      <c r="V404" s="338"/>
      <c r="W404" s="1059"/>
      <c r="X404" s="1060"/>
      <c r="Y404" s="1065"/>
      <c r="Z404" s="1066"/>
      <c r="AA404" s="1067"/>
      <c r="AB404" s="1068"/>
      <c r="AC404" s="1067"/>
      <c r="AD404" s="1066"/>
      <c r="AE404" s="1069"/>
      <c r="AF404" s="1068"/>
      <c r="AG404" s="1067"/>
      <c r="AH404" s="1066"/>
      <c r="AI404" s="1069"/>
      <c r="AJ404" s="1068"/>
      <c r="AK404" s="1067"/>
      <c r="AL404" s="1066"/>
      <c r="AM404" s="328"/>
      <c r="AN404" s="330"/>
      <c r="AO404" s="327"/>
      <c r="AP404" s="328"/>
      <c r="AQ404" s="330"/>
      <c r="AR404" s="339"/>
      <c r="AS404" s="340"/>
      <c r="AT404" s="328"/>
      <c r="AU404" s="330"/>
      <c r="AV404" s="339"/>
      <c r="AW404" s="341"/>
      <c r="AX404" s="94" t="str">
        <f t="shared" si="148"/>
        <v/>
      </c>
      <c r="AY404" s="94" t="str">
        <f t="shared" si="151"/>
        <v/>
      </c>
      <c r="AZ404" s="433"/>
      <c r="BA404" s="414">
        <f t="shared" si="152"/>
        <v>0</v>
      </c>
      <c r="BB404" s="414">
        <f t="shared" si="153"/>
        <v>0</v>
      </c>
      <c r="BC404" s="414">
        <f t="shared" si="154"/>
        <v>0</v>
      </c>
      <c r="BD404" s="414">
        <f t="shared" si="155"/>
        <v>0</v>
      </c>
      <c r="BE404" s="414">
        <f t="shared" si="156"/>
        <v>0</v>
      </c>
      <c r="BF404" s="414">
        <f t="shared" si="157"/>
        <v>0</v>
      </c>
      <c r="BG404" s="414">
        <f t="shared" si="158"/>
        <v>0</v>
      </c>
      <c r="BH404" s="414">
        <f t="shared" si="159"/>
        <v>0</v>
      </c>
      <c r="BI404" s="414">
        <f t="shared" si="160"/>
        <v>0</v>
      </c>
      <c r="BJ404" s="414">
        <f t="shared" si="161"/>
        <v>0</v>
      </c>
      <c r="BK404" s="414">
        <f t="shared" si="162"/>
        <v>0</v>
      </c>
      <c r="BL404" s="414">
        <f t="shared" si="163"/>
        <v>0</v>
      </c>
      <c r="BM404" s="414">
        <f t="shared" si="164"/>
        <v>0</v>
      </c>
      <c r="BN404" s="414"/>
      <c r="BO404" s="414">
        <f t="shared" si="165"/>
        <v>0</v>
      </c>
      <c r="BP404" s="414">
        <f t="shared" si="166"/>
        <v>0</v>
      </c>
      <c r="BQ404" s="414">
        <f t="shared" si="167"/>
        <v>0</v>
      </c>
      <c r="BR404" s="414">
        <f t="shared" si="168"/>
        <v>0</v>
      </c>
      <c r="BS404" s="414">
        <f t="shared" si="169"/>
        <v>0</v>
      </c>
      <c r="BT404" s="414">
        <f t="shared" si="170"/>
        <v>0</v>
      </c>
      <c r="BU404" s="414">
        <f t="shared" si="171"/>
        <v>0</v>
      </c>
      <c r="BV404" s="721"/>
      <c r="BW404" s="72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32"/>
      <c r="CL404" s="432"/>
      <c r="CM404" s="432"/>
      <c r="CN404" s="432"/>
      <c r="CO404" s="432"/>
      <c r="CP404" s="432"/>
      <c r="CQ404" s="320"/>
      <c r="CR404" s="320"/>
    </row>
    <row r="405" spans="1:96" s="37" customFormat="1" ht="37.5" customHeight="1" x14ac:dyDescent="0.2">
      <c r="A405" s="533" t="str">
        <f>IF(B405&lt;&gt;"",設定!$C$4,"")</f>
        <v/>
      </c>
      <c r="B405" s="214" t="str">
        <f t="shared" si="149"/>
        <v/>
      </c>
      <c r="C405" s="373">
        <f t="shared" si="150"/>
        <v>393</v>
      </c>
      <c r="D405" s="342"/>
      <c r="E405" s="342"/>
      <c r="F405" s="343"/>
      <c r="G405" s="344"/>
      <c r="H405" s="345"/>
      <c r="I405" s="346"/>
      <c r="J405" s="347" t="str">
        <f>IFERROR(IF(I405="","",VLOOKUP(I405,国・地域!A:C,2,FALSE)),"正しい番号を入力してください")</f>
        <v/>
      </c>
      <c r="K405" s="348" t="str">
        <f>IFERROR(IF(I405="","",VLOOKUP(I405,国・地域!A:C,3,FALSE)),"正しい番号を入力してください")</f>
        <v/>
      </c>
      <c r="L405" s="325"/>
      <c r="M405" s="349"/>
      <c r="N405" s="350"/>
      <c r="O405" s="350"/>
      <c r="P405" s="350"/>
      <c r="Q405" s="350"/>
      <c r="R405" s="350"/>
      <c r="S405" s="350"/>
      <c r="T405" s="350"/>
      <c r="U405" s="351"/>
      <c r="V405" s="352"/>
      <c r="W405" s="1061"/>
      <c r="X405" s="1062"/>
      <c r="Y405" s="1070"/>
      <c r="Z405" s="1071"/>
      <c r="AA405" s="1072"/>
      <c r="AB405" s="1073"/>
      <c r="AC405" s="1072"/>
      <c r="AD405" s="1071"/>
      <c r="AE405" s="1074"/>
      <c r="AF405" s="1073"/>
      <c r="AG405" s="1072"/>
      <c r="AH405" s="1071"/>
      <c r="AI405" s="1074"/>
      <c r="AJ405" s="1073"/>
      <c r="AK405" s="1072"/>
      <c r="AL405" s="1071"/>
      <c r="AM405" s="342"/>
      <c r="AN405" s="344"/>
      <c r="AO405" s="325"/>
      <c r="AP405" s="342"/>
      <c r="AQ405" s="344"/>
      <c r="AR405" s="353"/>
      <c r="AS405" s="354"/>
      <c r="AT405" s="342"/>
      <c r="AU405" s="344"/>
      <c r="AV405" s="353"/>
      <c r="AW405" s="355"/>
      <c r="AX405" s="94" t="str">
        <f t="shared" si="148"/>
        <v/>
      </c>
      <c r="AY405" s="94" t="str">
        <f t="shared" si="151"/>
        <v/>
      </c>
      <c r="AZ405" s="433"/>
      <c r="BA405" s="414">
        <f t="shared" si="152"/>
        <v>0</v>
      </c>
      <c r="BB405" s="414">
        <f t="shared" si="153"/>
        <v>0</v>
      </c>
      <c r="BC405" s="414">
        <f t="shared" si="154"/>
        <v>0</v>
      </c>
      <c r="BD405" s="414">
        <f t="shared" si="155"/>
        <v>0</v>
      </c>
      <c r="BE405" s="414">
        <f t="shared" si="156"/>
        <v>0</v>
      </c>
      <c r="BF405" s="414">
        <f t="shared" si="157"/>
        <v>0</v>
      </c>
      <c r="BG405" s="414">
        <f t="shared" si="158"/>
        <v>0</v>
      </c>
      <c r="BH405" s="414">
        <f t="shared" si="159"/>
        <v>0</v>
      </c>
      <c r="BI405" s="414">
        <f t="shared" si="160"/>
        <v>0</v>
      </c>
      <c r="BJ405" s="414">
        <f t="shared" si="161"/>
        <v>0</v>
      </c>
      <c r="BK405" s="414">
        <f t="shared" si="162"/>
        <v>0</v>
      </c>
      <c r="BL405" s="414">
        <f t="shared" si="163"/>
        <v>0</v>
      </c>
      <c r="BM405" s="414">
        <f t="shared" si="164"/>
        <v>0</v>
      </c>
      <c r="BN405" s="414"/>
      <c r="BO405" s="414">
        <f t="shared" si="165"/>
        <v>0</v>
      </c>
      <c r="BP405" s="414">
        <f t="shared" si="166"/>
        <v>0</v>
      </c>
      <c r="BQ405" s="414">
        <f t="shared" si="167"/>
        <v>0</v>
      </c>
      <c r="BR405" s="414">
        <f t="shared" si="168"/>
        <v>0</v>
      </c>
      <c r="BS405" s="414">
        <f t="shared" si="169"/>
        <v>0</v>
      </c>
      <c r="BT405" s="414">
        <f t="shared" si="170"/>
        <v>0</v>
      </c>
      <c r="BU405" s="414">
        <f t="shared" si="171"/>
        <v>0</v>
      </c>
      <c r="BV405" s="721"/>
      <c r="BW405" s="72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32"/>
      <c r="CL405" s="432"/>
      <c r="CM405" s="432"/>
      <c r="CN405" s="432"/>
      <c r="CO405" s="432"/>
      <c r="CP405" s="432"/>
      <c r="CQ405" s="320"/>
      <c r="CR405" s="320"/>
    </row>
    <row r="406" spans="1:96" s="37" customFormat="1" ht="37.5" customHeight="1" x14ac:dyDescent="0.2">
      <c r="A406" s="533" t="str">
        <f>IF(B406&lt;&gt;"",設定!$C$4,"")</f>
        <v/>
      </c>
      <c r="B406" s="214" t="str">
        <f t="shared" si="149"/>
        <v/>
      </c>
      <c r="C406" s="373">
        <f t="shared" si="150"/>
        <v>394</v>
      </c>
      <c r="D406" s="342"/>
      <c r="E406" s="342"/>
      <c r="F406" s="343"/>
      <c r="G406" s="344"/>
      <c r="H406" s="345"/>
      <c r="I406" s="346"/>
      <c r="J406" s="347" t="str">
        <f>IFERROR(IF(I406="","",VLOOKUP(I406,国・地域!A:C,2,FALSE)),"正しい番号を入力してください")</f>
        <v/>
      </c>
      <c r="K406" s="348" t="str">
        <f>IFERROR(IF(I406="","",VLOOKUP(I406,国・地域!A:C,3,FALSE)),"正しい番号を入力してください")</f>
        <v/>
      </c>
      <c r="L406" s="325"/>
      <c r="M406" s="349"/>
      <c r="N406" s="350"/>
      <c r="O406" s="350"/>
      <c r="P406" s="350"/>
      <c r="Q406" s="350"/>
      <c r="R406" s="350"/>
      <c r="S406" s="350"/>
      <c r="T406" s="350"/>
      <c r="U406" s="351"/>
      <c r="V406" s="352"/>
      <c r="W406" s="1061"/>
      <c r="X406" s="1062"/>
      <c r="Y406" s="1070"/>
      <c r="Z406" s="1071"/>
      <c r="AA406" s="1072"/>
      <c r="AB406" s="1073"/>
      <c r="AC406" s="1072"/>
      <c r="AD406" s="1071"/>
      <c r="AE406" s="1074"/>
      <c r="AF406" s="1073"/>
      <c r="AG406" s="1072"/>
      <c r="AH406" s="1071"/>
      <c r="AI406" s="1074"/>
      <c r="AJ406" s="1073"/>
      <c r="AK406" s="1072"/>
      <c r="AL406" s="1071"/>
      <c r="AM406" s="342"/>
      <c r="AN406" s="344"/>
      <c r="AO406" s="325"/>
      <c r="AP406" s="342"/>
      <c r="AQ406" s="344"/>
      <c r="AR406" s="353"/>
      <c r="AS406" s="354"/>
      <c r="AT406" s="342"/>
      <c r="AU406" s="344"/>
      <c r="AV406" s="353"/>
      <c r="AW406" s="355"/>
      <c r="AX406" s="94" t="str">
        <f t="shared" si="148"/>
        <v/>
      </c>
      <c r="AY406" s="94" t="str">
        <f t="shared" si="151"/>
        <v/>
      </c>
      <c r="AZ406" s="433"/>
      <c r="BA406" s="414">
        <f t="shared" si="152"/>
        <v>0</v>
      </c>
      <c r="BB406" s="414">
        <f t="shared" si="153"/>
        <v>0</v>
      </c>
      <c r="BC406" s="414">
        <f t="shared" si="154"/>
        <v>0</v>
      </c>
      <c r="BD406" s="414">
        <f t="shared" si="155"/>
        <v>0</v>
      </c>
      <c r="BE406" s="414">
        <f t="shared" si="156"/>
        <v>0</v>
      </c>
      <c r="BF406" s="414">
        <f t="shared" si="157"/>
        <v>0</v>
      </c>
      <c r="BG406" s="414">
        <f t="shared" si="158"/>
        <v>0</v>
      </c>
      <c r="BH406" s="414">
        <f t="shared" si="159"/>
        <v>0</v>
      </c>
      <c r="BI406" s="414">
        <f t="shared" si="160"/>
        <v>0</v>
      </c>
      <c r="BJ406" s="414">
        <f t="shared" si="161"/>
        <v>0</v>
      </c>
      <c r="BK406" s="414">
        <f t="shared" si="162"/>
        <v>0</v>
      </c>
      <c r="BL406" s="414">
        <f t="shared" si="163"/>
        <v>0</v>
      </c>
      <c r="BM406" s="414">
        <f t="shared" si="164"/>
        <v>0</v>
      </c>
      <c r="BN406" s="414"/>
      <c r="BO406" s="414">
        <f t="shared" si="165"/>
        <v>0</v>
      </c>
      <c r="BP406" s="414">
        <f t="shared" si="166"/>
        <v>0</v>
      </c>
      <c r="BQ406" s="414">
        <f t="shared" si="167"/>
        <v>0</v>
      </c>
      <c r="BR406" s="414">
        <f t="shared" si="168"/>
        <v>0</v>
      </c>
      <c r="BS406" s="414">
        <f t="shared" si="169"/>
        <v>0</v>
      </c>
      <c r="BT406" s="414">
        <f t="shared" si="170"/>
        <v>0</v>
      </c>
      <c r="BU406" s="414">
        <f t="shared" si="171"/>
        <v>0</v>
      </c>
      <c r="BV406" s="721"/>
      <c r="BW406" s="72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32"/>
      <c r="CL406" s="432"/>
      <c r="CM406" s="432"/>
      <c r="CN406" s="432"/>
      <c r="CO406" s="432"/>
      <c r="CP406" s="432"/>
      <c r="CQ406" s="320"/>
      <c r="CR406" s="320"/>
    </row>
    <row r="407" spans="1:96" s="37" customFormat="1" ht="37.5" customHeight="1" x14ac:dyDescent="0.2">
      <c r="A407" s="533" t="str">
        <f>IF(B407&lt;&gt;"",設定!$C$4,"")</f>
        <v/>
      </c>
      <c r="B407" s="214" t="str">
        <f t="shared" si="149"/>
        <v/>
      </c>
      <c r="C407" s="373">
        <f t="shared" si="150"/>
        <v>395</v>
      </c>
      <c r="D407" s="342"/>
      <c r="E407" s="342"/>
      <c r="F407" s="343"/>
      <c r="G407" s="344"/>
      <c r="H407" s="345"/>
      <c r="I407" s="346"/>
      <c r="J407" s="347" t="str">
        <f>IFERROR(IF(I407="","",VLOOKUP(I407,国・地域!A:C,2,FALSE)),"正しい番号を入力してください")</f>
        <v/>
      </c>
      <c r="K407" s="348" t="str">
        <f>IFERROR(IF(I407="","",VLOOKUP(I407,国・地域!A:C,3,FALSE)),"正しい番号を入力してください")</f>
        <v/>
      </c>
      <c r="L407" s="325"/>
      <c r="M407" s="349"/>
      <c r="N407" s="350"/>
      <c r="O407" s="350"/>
      <c r="P407" s="350"/>
      <c r="Q407" s="350"/>
      <c r="R407" s="350"/>
      <c r="S407" s="350"/>
      <c r="T407" s="350"/>
      <c r="U407" s="351"/>
      <c r="V407" s="352"/>
      <c r="W407" s="1061"/>
      <c r="X407" s="1062"/>
      <c r="Y407" s="1070"/>
      <c r="Z407" s="1071"/>
      <c r="AA407" s="1072"/>
      <c r="AB407" s="1073"/>
      <c r="AC407" s="1072"/>
      <c r="AD407" s="1071"/>
      <c r="AE407" s="1074"/>
      <c r="AF407" s="1073"/>
      <c r="AG407" s="1072"/>
      <c r="AH407" s="1071"/>
      <c r="AI407" s="1074"/>
      <c r="AJ407" s="1073"/>
      <c r="AK407" s="1072"/>
      <c r="AL407" s="1071"/>
      <c r="AM407" s="342"/>
      <c r="AN407" s="344"/>
      <c r="AO407" s="325"/>
      <c r="AP407" s="342"/>
      <c r="AQ407" s="344"/>
      <c r="AR407" s="353"/>
      <c r="AS407" s="354"/>
      <c r="AT407" s="342"/>
      <c r="AU407" s="344"/>
      <c r="AV407" s="353"/>
      <c r="AW407" s="355"/>
      <c r="AX407" s="94" t="str">
        <f t="shared" si="148"/>
        <v/>
      </c>
      <c r="AY407" s="94" t="str">
        <f t="shared" si="151"/>
        <v/>
      </c>
      <c r="AZ407" s="433"/>
      <c r="BA407" s="414">
        <f t="shared" si="152"/>
        <v>0</v>
      </c>
      <c r="BB407" s="414">
        <f t="shared" si="153"/>
        <v>0</v>
      </c>
      <c r="BC407" s="414">
        <f t="shared" si="154"/>
        <v>0</v>
      </c>
      <c r="BD407" s="414">
        <f t="shared" si="155"/>
        <v>0</v>
      </c>
      <c r="BE407" s="414">
        <f t="shared" si="156"/>
        <v>0</v>
      </c>
      <c r="BF407" s="414">
        <f t="shared" si="157"/>
        <v>0</v>
      </c>
      <c r="BG407" s="414">
        <f t="shared" si="158"/>
        <v>0</v>
      </c>
      <c r="BH407" s="414">
        <f t="shared" si="159"/>
        <v>0</v>
      </c>
      <c r="BI407" s="414">
        <f t="shared" si="160"/>
        <v>0</v>
      </c>
      <c r="BJ407" s="414">
        <f t="shared" si="161"/>
        <v>0</v>
      </c>
      <c r="BK407" s="414">
        <f t="shared" si="162"/>
        <v>0</v>
      </c>
      <c r="BL407" s="414">
        <f t="shared" si="163"/>
        <v>0</v>
      </c>
      <c r="BM407" s="414">
        <f t="shared" si="164"/>
        <v>0</v>
      </c>
      <c r="BN407" s="414"/>
      <c r="BO407" s="414">
        <f t="shared" si="165"/>
        <v>0</v>
      </c>
      <c r="BP407" s="414">
        <f t="shared" si="166"/>
        <v>0</v>
      </c>
      <c r="BQ407" s="414">
        <f t="shared" si="167"/>
        <v>0</v>
      </c>
      <c r="BR407" s="414">
        <f t="shared" si="168"/>
        <v>0</v>
      </c>
      <c r="BS407" s="414">
        <f t="shared" si="169"/>
        <v>0</v>
      </c>
      <c r="BT407" s="414">
        <f t="shared" si="170"/>
        <v>0</v>
      </c>
      <c r="BU407" s="414">
        <f t="shared" si="171"/>
        <v>0</v>
      </c>
      <c r="BV407" s="721"/>
      <c r="BW407" s="72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32"/>
      <c r="CL407" s="432"/>
      <c r="CM407" s="432"/>
      <c r="CN407" s="432"/>
      <c r="CO407" s="432"/>
      <c r="CP407" s="432"/>
      <c r="CQ407" s="320"/>
      <c r="CR407" s="320"/>
    </row>
    <row r="408" spans="1:96" s="37" customFormat="1" ht="37.5" customHeight="1" x14ac:dyDescent="0.2">
      <c r="A408" s="574" t="str">
        <f>IF(B408&lt;&gt;"",設定!$C$4,"")</f>
        <v/>
      </c>
      <c r="B408" s="215" t="str">
        <f t="shared" si="149"/>
        <v/>
      </c>
      <c r="C408" s="374">
        <f t="shared" si="150"/>
        <v>396</v>
      </c>
      <c r="D408" s="356"/>
      <c r="E408" s="356"/>
      <c r="F408" s="357"/>
      <c r="G408" s="358"/>
      <c r="H408" s="359"/>
      <c r="I408" s="360"/>
      <c r="J408" s="361" t="str">
        <f>IFERROR(IF(I408="","",VLOOKUP(I408,国・地域!A:C,2,FALSE)),"正しい番号を入力してください")</f>
        <v/>
      </c>
      <c r="K408" s="362" t="str">
        <f>IFERROR(IF(I408="","",VLOOKUP(I408,国・地域!A:C,3,FALSE)),"正しい番号を入力してください")</f>
        <v/>
      </c>
      <c r="L408" s="326"/>
      <c r="M408" s="363"/>
      <c r="N408" s="364"/>
      <c r="O408" s="364"/>
      <c r="P408" s="364"/>
      <c r="Q408" s="364"/>
      <c r="R408" s="364"/>
      <c r="S408" s="364"/>
      <c r="T408" s="364"/>
      <c r="U408" s="365"/>
      <c r="V408" s="366"/>
      <c r="W408" s="1063"/>
      <c r="X408" s="1064"/>
      <c r="Y408" s="1075"/>
      <c r="Z408" s="1076"/>
      <c r="AA408" s="1077"/>
      <c r="AB408" s="1078"/>
      <c r="AC408" s="1077"/>
      <c r="AD408" s="1076"/>
      <c r="AE408" s="1079"/>
      <c r="AF408" s="1078"/>
      <c r="AG408" s="1077"/>
      <c r="AH408" s="1076"/>
      <c r="AI408" s="1079"/>
      <c r="AJ408" s="1078"/>
      <c r="AK408" s="1077"/>
      <c r="AL408" s="1076"/>
      <c r="AM408" s="356"/>
      <c r="AN408" s="358"/>
      <c r="AO408" s="326"/>
      <c r="AP408" s="356"/>
      <c r="AQ408" s="358"/>
      <c r="AR408" s="367"/>
      <c r="AS408" s="368"/>
      <c r="AT408" s="356"/>
      <c r="AU408" s="358"/>
      <c r="AV408" s="367"/>
      <c r="AW408" s="369"/>
      <c r="AX408" s="94" t="str">
        <f t="shared" si="148"/>
        <v/>
      </c>
      <c r="AY408" s="94" t="str">
        <f t="shared" si="151"/>
        <v/>
      </c>
      <c r="AZ408" s="433"/>
      <c r="BA408" s="414">
        <f t="shared" si="152"/>
        <v>0</v>
      </c>
      <c r="BB408" s="414">
        <f t="shared" si="153"/>
        <v>0</v>
      </c>
      <c r="BC408" s="414">
        <f t="shared" si="154"/>
        <v>0</v>
      </c>
      <c r="BD408" s="414">
        <f t="shared" si="155"/>
        <v>0</v>
      </c>
      <c r="BE408" s="414">
        <f t="shared" si="156"/>
        <v>0</v>
      </c>
      <c r="BF408" s="414">
        <f t="shared" si="157"/>
        <v>0</v>
      </c>
      <c r="BG408" s="414">
        <f t="shared" si="158"/>
        <v>0</v>
      </c>
      <c r="BH408" s="414">
        <f t="shared" si="159"/>
        <v>0</v>
      </c>
      <c r="BI408" s="414">
        <f t="shared" si="160"/>
        <v>0</v>
      </c>
      <c r="BJ408" s="414">
        <f t="shared" si="161"/>
        <v>0</v>
      </c>
      <c r="BK408" s="414">
        <f t="shared" si="162"/>
        <v>0</v>
      </c>
      <c r="BL408" s="414">
        <f t="shared" si="163"/>
        <v>0</v>
      </c>
      <c r="BM408" s="414">
        <f t="shared" si="164"/>
        <v>0</v>
      </c>
      <c r="BN408" s="414"/>
      <c r="BO408" s="414">
        <f t="shared" si="165"/>
        <v>0</v>
      </c>
      <c r="BP408" s="414">
        <f t="shared" si="166"/>
        <v>0</v>
      </c>
      <c r="BQ408" s="414">
        <f t="shared" si="167"/>
        <v>0</v>
      </c>
      <c r="BR408" s="414">
        <f t="shared" si="168"/>
        <v>0</v>
      </c>
      <c r="BS408" s="414">
        <f t="shared" si="169"/>
        <v>0</v>
      </c>
      <c r="BT408" s="414">
        <f t="shared" si="170"/>
        <v>0</v>
      </c>
      <c r="BU408" s="414">
        <f t="shared" si="171"/>
        <v>0</v>
      </c>
      <c r="BV408" s="721"/>
      <c r="BW408" s="72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32"/>
      <c r="CL408" s="432"/>
      <c r="CM408" s="432"/>
      <c r="CN408" s="432"/>
      <c r="CO408" s="432"/>
      <c r="CP408" s="432"/>
      <c r="CQ408" s="320"/>
      <c r="CR408" s="320"/>
    </row>
    <row r="409" spans="1:96" s="37" customFormat="1" ht="37.5" customHeight="1" x14ac:dyDescent="0.2">
      <c r="A409" s="575" t="str">
        <f>IF(B409&lt;&gt;"",設定!$C$4,"")</f>
        <v/>
      </c>
      <c r="B409" s="567" t="str">
        <f t="shared" si="149"/>
        <v/>
      </c>
      <c r="C409" s="322">
        <f t="shared" si="150"/>
        <v>397</v>
      </c>
      <c r="D409" s="328"/>
      <c r="E409" s="328"/>
      <c r="F409" s="329"/>
      <c r="G409" s="330"/>
      <c r="H409" s="331"/>
      <c r="I409" s="332"/>
      <c r="J409" s="333" t="str">
        <f>IFERROR(IF(I409="","",VLOOKUP(I409,国・地域!A:C,2,FALSE)),"正しい番号を入力してください")</f>
        <v/>
      </c>
      <c r="K409" s="334" t="str">
        <f>IFERROR(IF(I409="","",VLOOKUP(I409,国・地域!A:C,3,FALSE)),"正しい番号を入力してください")</f>
        <v/>
      </c>
      <c r="L409" s="327"/>
      <c r="M409" s="335"/>
      <c r="N409" s="336"/>
      <c r="O409" s="336"/>
      <c r="P409" s="336"/>
      <c r="Q409" s="336"/>
      <c r="R409" s="336"/>
      <c r="S409" s="336"/>
      <c r="T409" s="336"/>
      <c r="U409" s="337"/>
      <c r="V409" s="338"/>
      <c r="W409" s="1059"/>
      <c r="X409" s="1060"/>
      <c r="Y409" s="1065"/>
      <c r="Z409" s="1066"/>
      <c r="AA409" s="1067"/>
      <c r="AB409" s="1068"/>
      <c r="AC409" s="1067"/>
      <c r="AD409" s="1066"/>
      <c r="AE409" s="1069"/>
      <c r="AF409" s="1068"/>
      <c r="AG409" s="1067"/>
      <c r="AH409" s="1066"/>
      <c r="AI409" s="1069"/>
      <c r="AJ409" s="1068"/>
      <c r="AK409" s="1067"/>
      <c r="AL409" s="1066"/>
      <c r="AM409" s="328"/>
      <c r="AN409" s="330"/>
      <c r="AO409" s="327"/>
      <c r="AP409" s="328"/>
      <c r="AQ409" s="330"/>
      <c r="AR409" s="339"/>
      <c r="AS409" s="340"/>
      <c r="AT409" s="328"/>
      <c r="AU409" s="330"/>
      <c r="AV409" s="339"/>
      <c r="AW409" s="341"/>
      <c r="AX409" s="94" t="str">
        <f t="shared" si="148"/>
        <v/>
      </c>
      <c r="AY409" s="94" t="str">
        <f t="shared" si="151"/>
        <v/>
      </c>
      <c r="AZ409" s="433"/>
      <c r="BA409" s="414">
        <f t="shared" si="152"/>
        <v>0</v>
      </c>
      <c r="BB409" s="414">
        <f t="shared" si="153"/>
        <v>0</v>
      </c>
      <c r="BC409" s="414">
        <f t="shared" si="154"/>
        <v>0</v>
      </c>
      <c r="BD409" s="414">
        <f t="shared" si="155"/>
        <v>0</v>
      </c>
      <c r="BE409" s="414">
        <f t="shared" si="156"/>
        <v>0</v>
      </c>
      <c r="BF409" s="414">
        <f t="shared" si="157"/>
        <v>0</v>
      </c>
      <c r="BG409" s="414">
        <f t="shared" si="158"/>
        <v>0</v>
      </c>
      <c r="BH409" s="414">
        <f t="shared" si="159"/>
        <v>0</v>
      </c>
      <c r="BI409" s="414">
        <f t="shared" si="160"/>
        <v>0</v>
      </c>
      <c r="BJ409" s="414">
        <f t="shared" si="161"/>
        <v>0</v>
      </c>
      <c r="BK409" s="414">
        <f t="shared" si="162"/>
        <v>0</v>
      </c>
      <c r="BL409" s="414">
        <f t="shared" si="163"/>
        <v>0</v>
      </c>
      <c r="BM409" s="414">
        <f t="shared" si="164"/>
        <v>0</v>
      </c>
      <c r="BN409" s="414"/>
      <c r="BO409" s="414">
        <f t="shared" si="165"/>
        <v>0</v>
      </c>
      <c r="BP409" s="414">
        <f t="shared" si="166"/>
        <v>0</v>
      </c>
      <c r="BQ409" s="414">
        <f t="shared" si="167"/>
        <v>0</v>
      </c>
      <c r="BR409" s="414">
        <f t="shared" si="168"/>
        <v>0</v>
      </c>
      <c r="BS409" s="414">
        <f t="shared" si="169"/>
        <v>0</v>
      </c>
      <c r="BT409" s="414">
        <f t="shared" si="170"/>
        <v>0</v>
      </c>
      <c r="BU409" s="414">
        <f t="shared" si="171"/>
        <v>0</v>
      </c>
      <c r="BV409" s="721"/>
      <c r="BW409" s="72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32"/>
      <c r="CL409" s="432"/>
      <c r="CM409" s="432"/>
      <c r="CN409" s="432"/>
      <c r="CO409" s="432"/>
      <c r="CP409" s="432"/>
      <c r="CQ409" s="320"/>
      <c r="CR409" s="320"/>
    </row>
    <row r="410" spans="1:96" s="37" customFormat="1" ht="37.5" customHeight="1" x14ac:dyDescent="0.2">
      <c r="A410" s="533" t="str">
        <f>IF(B410&lt;&gt;"",設定!$C$4,"")</f>
        <v/>
      </c>
      <c r="B410" s="214" t="str">
        <f t="shared" si="149"/>
        <v/>
      </c>
      <c r="C410" s="373">
        <f t="shared" si="150"/>
        <v>398</v>
      </c>
      <c r="D410" s="342"/>
      <c r="E410" s="342"/>
      <c r="F410" s="343"/>
      <c r="G410" s="344"/>
      <c r="H410" s="345"/>
      <c r="I410" s="346"/>
      <c r="J410" s="347" t="str">
        <f>IFERROR(IF(I410="","",VLOOKUP(I410,国・地域!A:C,2,FALSE)),"正しい番号を入力してください")</f>
        <v/>
      </c>
      <c r="K410" s="348" t="str">
        <f>IFERROR(IF(I410="","",VLOOKUP(I410,国・地域!A:C,3,FALSE)),"正しい番号を入力してください")</f>
        <v/>
      </c>
      <c r="L410" s="325"/>
      <c r="M410" s="349"/>
      <c r="N410" s="350"/>
      <c r="O410" s="350"/>
      <c r="P410" s="350"/>
      <c r="Q410" s="350"/>
      <c r="R410" s="350"/>
      <c r="S410" s="350"/>
      <c r="T410" s="350"/>
      <c r="U410" s="351"/>
      <c r="V410" s="352"/>
      <c r="W410" s="1061"/>
      <c r="X410" s="1062"/>
      <c r="Y410" s="1070"/>
      <c r="Z410" s="1071"/>
      <c r="AA410" s="1072"/>
      <c r="AB410" s="1073"/>
      <c r="AC410" s="1072"/>
      <c r="AD410" s="1071"/>
      <c r="AE410" s="1074"/>
      <c r="AF410" s="1073"/>
      <c r="AG410" s="1072"/>
      <c r="AH410" s="1071"/>
      <c r="AI410" s="1074"/>
      <c r="AJ410" s="1073"/>
      <c r="AK410" s="1072"/>
      <c r="AL410" s="1071"/>
      <c r="AM410" s="342"/>
      <c r="AN410" s="344"/>
      <c r="AO410" s="325"/>
      <c r="AP410" s="342"/>
      <c r="AQ410" s="344"/>
      <c r="AR410" s="353"/>
      <c r="AS410" s="354"/>
      <c r="AT410" s="342"/>
      <c r="AU410" s="344"/>
      <c r="AV410" s="353"/>
      <c r="AW410" s="355"/>
      <c r="AX410" s="94" t="str">
        <f t="shared" si="148"/>
        <v/>
      </c>
      <c r="AY410" s="94" t="str">
        <f t="shared" si="151"/>
        <v/>
      </c>
      <c r="AZ410" s="433"/>
      <c r="BA410" s="414">
        <f t="shared" si="152"/>
        <v>0</v>
      </c>
      <c r="BB410" s="414">
        <f t="shared" si="153"/>
        <v>0</v>
      </c>
      <c r="BC410" s="414">
        <f t="shared" si="154"/>
        <v>0</v>
      </c>
      <c r="BD410" s="414">
        <f t="shared" si="155"/>
        <v>0</v>
      </c>
      <c r="BE410" s="414">
        <f t="shared" si="156"/>
        <v>0</v>
      </c>
      <c r="BF410" s="414">
        <f t="shared" si="157"/>
        <v>0</v>
      </c>
      <c r="BG410" s="414">
        <f t="shared" si="158"/>
        <v>0</v>
      </c>
      <c r="BH410" s="414">
        <f t="shared" si="159"/>
        <v>0</v>
      </c>
      <c r="BI410" s="414">
        <f t="shared" si="160"/>
        <v>0</v>
      </c>
      <c r="BJ410" s="414">
        <f t="shared" si="161"/>
        <v>0</v>
      </c>
      <c r="BK410" s="414">
        <f t="shared" si="162"/>
        <v>0</v>
      </c>
      <c r="BL410" s="414">
        <f t="shared" si="163"/>
        <v>0</v>
      </c>
      <c r="BM410" s="414">
        <f t="shared" si="164"/>
        <v>0</v>
      </c>
      <c r="BN410" s="414"/>
      <c r="BO410" s="414">
        <f t="shared" si="165"/>
        <v>0</v>
      </c>
      <c r="BP410" s="414">
        <f t="shared" si="166"/>
        <v>0</v>
      </c>
      <c r="BQ410" s="414">
        <f t="shared" si="167"/>
        <v>0</v>
      </c>
      <c r="BR410" s="414">
        <f t="shared" si="168"/>
        <v>0</v>
      </c>
      <c r="BS410" s="414">
        <f t="shared" si="169"/>
        <v>0</v>
      </c>
      <c r="BT410" s="414">
        <f t="shared" si="170"/>
        <v>0</v>
      </c>
      <c r="BU410" s="414">
        <f t="shared" si="171"/>
        <v>0</v>
      </c>
      <c r="BV410" s="721"/>
      <c r="BW410" s="72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32"/>
      <c r="CL410" s="432"/>
      <c r="CM410" s="432"/>
      <c r="CN410" s="432"/>
      <c r="CO410" s="432"/>
      <c r="CP410" s="432"/>
      <c r="CQ410" s="320"/>
      <c r="CR410" s="320"/>
    </row>
    <row r="411" spans="1:96" s="37" customFormat="1" ht="37.5" customHeight="1" x14ac:dyDescent="0.2">
      <c r="A411" s="533" t="str">
        <f>IF(B411&lt;&gt;"",設定!$C$4,"")</f>
        <v/>
      </c>
      <c r="B411" s="214" t="str">
        <f t="shared" si="149"/>
        <v/>
      </c>
      <c r="C411" s="373">
        <f t="shared" si="150"/>
        <v>399</v>
      </c>
      <c r="D411" s="342"/>
      <c r="E411" s="342"/>
      <c r="F411" s="343"/>
      <c r="G411" s="344"/>
      <c r="H411" s="345"/>
      <c r="I411" s="346"/>
      <c r="J411" s="347" t="str">
        <f>IFERROR(IF(I411="","",VLOOKUP(I411,国・地域!A:C,2,FALSE)),"正しい番号を入力してください")</f>
        <v/>
      </c>
      <c r="K411" s="348" t="str">
        <f>IFERROR(IF(I411="","",VLOOKUP(I411,国・地域!A:C,3,FALSE)),"正しい番号を入力してください")</f>
        <v/>
      </c>
      <c r="L411" s="325"/>
      <c r="M411" s="349"/>
      <c r="N411" s="350"/>
      <c r="O411" s="350"/>
      <c r="P411" s="350"/>
      <c r="Q411" s="350"/>
      <c r="R411" s="350"/>
      <c r="S411" s="350"/>
      <c r="T411" s="350"/>
      <c r="U411" s="351"/>
      <c r="V411" s="352"/>
      <c r="W411" s="1061"/>
      <c r="X411" s="1062"/>
      <c r="Y411" s="1070"/>
      <c r="Z411" s="1071"/>
      <c r="AA411" s="1072"/>
      <c r="AB411" s="1073"/>
      <c r="AC411" s="1072"/>
      <c r="AD411" s="1071"/>
      <c r="AE411" s="1074"/>
      <c r="AF411" s="1073"/>
      <c r="AG411" s="1072"/>
      <c r="AH411" s="1071"/>
      <c r="AI411" s="1074"/>
      <c r="AJ411" s="1073"/>
      <c r="AK411" s="1072"/>
      <c r="AL411" s="1071"/>
      <c r="AM411" s="342"/>
      <c r="AN411" s="344"/>
      <c r="AO411" s="325"/>
      <c r="AP411" s="342"/>
      <c r="AQ411" s="344"/>
      <c r="AR411" s="353"/>
      <c r="AS411" s="354"/>
      <c r="AT411" s="342"/>
      <c r="AU411" s="344"/>
      <c r="AV411" s="353"/>
      <c r="AW411" s="355"/>
      <c r="AX411" s="94" t="str">
        <f t="shared" si="148"/>
        <v/>
      </c>
      <c r="AY411" s="94" t="str">
        <f t="shared" si="151"/>
        <v/>
      </c>
      <c r="AZ411" s="433"/>
      <c r="BA411" s="414">
        <f t="shared" si="152"/>
        <v>0</v>
      </c>
      <c r="BB411" s="414">
        <f t="shared" si="153"/>
        <v>0</v>
      </c>
      <c r="BC411" s="414">
        <f t="shared" si="154"/>
        <v>0</v>
      </c>
      <c r="BD411" s="414">
        <f t="shared" si="155"/>
        <v>0</v>
      </c>
      <c r="BE411" s="414">
        <f t="shared" si="156"/>
        <v>0</v>
      </c>
      <c r="BF411" s="414">
        <f t="shared" si="157"/>
        <v>0</v>
      </c>
      <c r="BG411" s="414">
        <f t="shared" si="158"/>
        <v>0</v>
      </c>
      <c r="BH411" s="414">
        <f t="shared" si="159"/>
        <v>0</v>
      </c>
      <c r="BI411" s="414">
        <f t="shared" si="160"/>
        <v>0</v>
      </c>
      <c r="BJ411" s="414">
        <f t="shared" si="161"/>
        <v>0</v>
      </c>
      <c r="BK411" s="414">
        <f t="shared" si="162"/>
        <v>0</v>
      </c>
      <c r="BL411" s="414">
        <f t="shared" si="163"/>
        <v>0</v>
      </c>
      <c r="BM411" s="414">
        <f t="shared" si="164"/>
        <v>0</v>
      </c>
      <c r="BN411" s="414"/>
      <c r="BO411" s="414">
        <f t="shared" si="165"/>
        <v>0</v>
      </c>
      <c r="BP411" s="414">
        <f t="shared" si="166"/>
        <v>0</v>
      </c>
      <c r="BQ411" s="414">
        <f t="shared" si="167"/>
        <v>0</v>
      </c>
      <c r="BR411" s="414">
        <f t="shared" si="168"/>
        <v>0</v>
      </c>
      <c r="BS411" s="414">
        <f t="shared" si="169"/>
        <v>0</v>
      </c>
      <c r="BT411" s="414">
        <f t="shared" si="170"/>
        <v>0</v>
      </c>
      <c r="BU411" s="414">
        <f t="shared" si="171"/>
        <v>0</v>
      </c>
      <c r="BV411" s="721"/>
      <c r="BW411" s="72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32"/>
      <c r="CL411" s="432"/>
      <c r="CM411" s="432"/>
      <c r="CN411" s="432"/>
      <c r="CO411" s="432"/>
      <c r="CP411" s="432"/>
      <c r="CQ411" s="320"/>
      <c r="CR411" s="320"/>
    </row>
    <row r="412" spans="1:96" s="37" customFormat="1" ht="37.5" customHeight="1" x14ac:dyDescent="0.2">
      <c r="A412" s="533" t="str">
        <f>IF(B412&lt;&gt;"",設定!$C$4,"")</f>
        <v/>
      </c>
      <c r="B412" s="214" t="str">
        <f t="shared" si="149"/>
        <v/>
      </c>
      <c r="C412" s="373">
        <f t="shared" si="150"/>
        <v>400</v>
      </c>
      <c r="D412" s="342"/>
      <c r="E412" s="342"/>
      <c r="F412" s="343"/>
      <c r="G412" s="344"/>
      <c r="H412" s="345"/>
      <c r="I412" s="346"/>
      <c r="J412" s="347" t="str">
        <f>IFERROR(IF(I412="","",VLOOKUP(I412,国・地域!A:C,2,FALSE)),"正しい番号を入力してください")</f>
        <v/>
      </c>
      <c r="K412" s="348" t="str">
        <f>IFERROR(IF(I412="","",VLOOKUP(I412,国・地域!A:C,3,FALSE)),"正しい番号を入力してください")</f>
        <v/>
      </c>
      <c r="L412" s="325"/>
      <c r="M412" s="349"/>
      <c r="N412" s="350"/>
      <c r="O412" s="350"/>
      <c r="P412" s="350"/>
      <c r="Q412" s="350"/>
      <c r="R412" s="350"/>
      <c r="S412" s="350"/>
      <c r="T412" s="350"/>
      <c r="U412" s="351"/>
      <c r="V412" s="352"/>
      <c r="W412" s="1061"/>
      <c r="X412" s="1062"/>
      <c r="Y412" s="1070"/>
      <c r="Z412" s="1071"/>
      <c r="AA412" s="1072"/>
      <c r="AB412" s="1073"/>
      <c r="AC412" s="1072"/>
      <c r="AD412" s="1071"/>
      <c r="AE412" s="1074"/>
      <c r="AF412" s="1073"/>
      <c r="AG412" s="1072"/>
      <c r="AH412" s="1071"/>
      <c r="AI412" s="1074"/>
      <c r="AJ412" s="1073"/>
      <c r="AK412" s="1072"/>
      <c r="AL412" s="1071"/>
      <c r="AM412" s="342"/>
      <c r="AN412" s="344"/>
      <c r="AO412" s="325"/>
      <c r="AP412" s="342"/>
      <c r="AQ412" s="344"/>
      <c r="AR412" s="353"/>
      <c r="AS412" s="354"/>
      <c r="AT412" s="342"/>
      <c r="AU412" s="344"/>
      <c r="AV412" s="353"/>
      <c r="AW412" s="355"/>
      <c r="AX412" s="94" t="str">
        <f t="shared" si="148"/>
        <v/>
      </c>
      <c r="AY412" s="94" t="str">
        <f t="shared" si="151"/>
        <v/>
      </c>
      <c r="AZ412" s="433"/>
      <c r="BA412" s="414">
        <f t="shared" si="152"/>
        <v>0</v>
      </c>
      <c r="BB412" s="414">
        <f t="shared" si="153"/>
        <v>0</v>
      </c>
      <c r="BC412" s="414">
        <f t="shared" si="154"/>
        <v>0</v>
      </c>
      <c r="BD412" s="414">
        <f t="shared" si="155"/>
        <v>0</v>
      </c>
      <c r="BE412" s="414">
        <f t="shared" si="156"/>
        <v>0</v>
      </c>
      <c r="BF412" s="414">
        <f t="shared" si="157"/>
        <v>0</v>
      </c>
      <c r="BG412" s="414">
        <f t="shared" si="158"/>
        <v>0</v>
      </c>
      <c r="BH412" s="414">
        <f t="shared" si="159"/>
        <v>0</v>
      </c>
      <c r="BI412" s="414">
        <f t="shared" si="160"/>
        <v>0</v>
      </c>
      <c r="BJ412" s="414">
        <f t="shared" si="161"/>
        <v>0</v>
      </c>
      <c r="BK412" s="414">
        <f t="shared" si="162"/>
        <v>0</v>
      </c>
      <c r="BL412" s="414">
        <f t="shared" si="163"/>
        <v>0</v>
      </c>
      <c r="BM412" s="414">
        <f t="shared" si="164"/>
        <v>0</v>
      </c>
      <c r="BN412" s="414"/>
      <c r="BO412" s="414">
        <f t="shared" si="165"/>
        <v>0</v>
      </c>
      <c r="BP412" s="414">
        <f t="shared" si="166"/>
        <v>0</v>
      </c>
      <c r="BQ412" s="414">
        <f t="shared" si="167"/>
        <v>0</v>
      </c>
      <c r="BR412" s="414">
        <f t="shared" si="168"/>
        <v>0</v>
      </c>
      <c r="BS412" s="414">
        <f t="shared" si="169"/>
        <v>0</v>
      </c>
      <c r="BT412" s="414">
        <f t="shared" si="170"/>
        <v>0</v>
      </c>
      <c r="BU412" s="414">
        <f t="shared" si="171"/>
        <v>0</v>
      </c>
      <c r="BV412" s="721"/>
      <c r="BW412" s="72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32"/>
      <c r="CL412" s="432"/>
      <c r="CM412" s="432"/>
      <c r="CN412" s="432"/>
      <c r="CO412" s="432"/>
      <c r="CP412" s="432"/>
      <c r="CQ412" s="320"/>
      <c r="CR412" s="320"/>
    </row>
    <row r="413" spans="1:96" s="37" customFormat="1" ht="37.5" customHeight="1" x14ac:dyDescent="0.2">
      <c r="A413" s="574" t="str">
        <f>IF(B413&lt;&gt;"",設定!$C$4,"")</f>
        <v/>
      </c>
      <c r="B413" s="215" t="str">
        <f t="shared" si="149"/>
        <v/>
      </c>
      <c r="C413" s="374">
        <f t="shared" si="150"/>
        <v>401</v>
      </c>
      <c r="D413" s="356"/>
      <c r="E413" s="356"/>
      <c r="F413" s="357"/>
      <c r="G413" s="358"/>
      <c r="H413" s="359"/>
      <c r="I413" s="360"/>
      <c r="J413" s="361" t="str">
        <f>IFERROR(IF(I413="","",VLOOKUP(I413,国・地域!A:C,2,FALSE)),"正しい番号を入力してください")</f>
        <v/>
      </c>
      <c r="K413" s="362" t="str">
        <f>IFERROR(IF(I413="","",VLOOKUP(I413,国・地域!A:C,3,FALSE)),"正しい番号を入力してください")</f>
        <v/>
      </c>
      <c r="L413" s="326"/>
      <c r="M413" s="363"/>
      <c r="N413" s="364"/>
      <c r="O413" s="364"/>
      <c r="P413" s="364"/>
      <c r="Q413" s="364"/>
      <c r="R413" s="364"/>
      <c r="S413" s="364"/>
      <c r="T413" s="364"/>
      <c r="U413" s="365"/>
      <c r="V413" s="366"/>
      <c r="W413" s="1063"/>
      <c r="X413" s="1064"/>
      <c r="Y413" s="1075"/>
      <c r="Z413" s="1076"/>
      <c r="AA413" s="1077"/>
      <c r="AB413" s="1078"/>
      <c r="AC413" s="1077"/>
      <c r="AD413" s="1076"/>
      <c r="AE413" s="1079"/>
      <c r="AF413" s="1078"/>
      <c r="AG413" s="1077"/>
      <c r="AH413" s="1076"/>
      <c r="AI413" s="1079"/>
      <c r="AJ413" s="1078"/>
      <c r="AK413" s="1077"/>
      <c r="AL413" s="1076"/>
      <c r="AM413" s="356"/>
      <c r="AN413" s="358"/>
      <c r="AO413" s="326"/>
      <c r="AP413" s="356"/>
      <c r="AQ413" s="358"/>
      <c r="AR413" s="367"/>
      <c r="AS413" s="368"/>
      <c r="AT413" s="356"/>
      <c r="AU413" s="358"/>
      <c r="AV413" s="367"/>
      <c r="AW413" s="369"/>
      <c r="AX413" s="94" t="str">
        <f t="shared" si="148"/>
        <v/>
      </c>
      <c r="AY413" s="94" t="str">
        <f t="shared" si="151"/>
        <v/>
      </c>
      <c r="AZ413" s="433"/>
      <c r="BA413" s="414">
        <f t="shared" si="152"/>
        <v>0</v>
      </c>
      <c r="BB413" s="414">
        <f t="shared" si="153"/>
        <v>0</v>
      </c>
      <c r="BC413" s="414">
        <f t="shared" si="154"/>
        <v>0</v>
      </c>
      <c r="BD413" s="414">
        <f t="shared" si="155"/>
        <v>0</v>
      </c>
      <c r="BE413" s="414">
        <f t="shared" si="156"/>
        <v>0</v>
      </c>
      <c r="BF413" s="414">
        <f t="shared" si="157"/>
        <v>0</v>
      </c>
      <c r="BG413" s="414">
        <f t="shared" si="158"/>
        <v>0</v>
      </c>
      <c r="BH413" s="414">
        <f t="shared" si="159"/>
        <v>0</v>
      </c>
      <c r="BI413" s="414">
        <f t="shared" si="160"/>
        <v>0</v>
      </c>
      <c r="BJ413" s="414">
        <f t="shared" si="161"/>
        <v>0</v>
      </c>
      <c r="BK413" s="414">
        <f t="shared" si="162"/>
        <v>0</v>
      </c>
      <c r="BL413" s="414">
        <f t="shared" si="163"/>
        <v>0</v>
      </c>
      <c r="BM413" s="414">
        <f t="shared" si="164"/>
        <v>0</v>
      </c>
      <c r="BN413" s="414"/>
      <c r="BO413" s="414">
        <f t="shared" si="165"/>
        <v>0</v>
      </c>
      <c r="BP413" s="414">
        <f t="shared" si="166"/>
        <v>0</v>
      </c>
      <c r="BQ413" s="414">
        <f t="shared" si="167"/>
        <v>0</v>
      </c>
      <c r="BR413" s="414">
        <f t="shared" si="168"/>
        <v>0</v>
      </c>
      <c r="BS413" s="414">
        <f t="shared" si="169"/>
        <v>0</v>
      </c>
      <c r="BT413" s="414">
        <f t="shared" si="170"/>
        <v>0</v>
      </c>
      <c r="BU413" s="414">
        <f t="shared" si="171"/>
        <v>0</v>
      </c>
      <c r="BV413" s="721"/>
      <c r="BW413" s="72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32"/>
      <c r="CL413" s="432"/>
      <c r="CM413" s="432"/>
      <c r="CN413" s="432"/>
      <c r="CO413" s="432"/>
      <c r="CP413" s="432"/>
      <c r="CQ413" s="320"/>
      <c r="CR413" s="320"/>
    </row>
    <row r="414" spans="1:96" s="37" customFormat="1" ht="37.5" customHeight="1" x14ac:dyDescent="0.2">
      <c r="A414" s="533" t="str">
        <f>IF(B414&lt;&gt;"",設定!$C$4,"")</f>
        <v/>
      </c>
      <c r="B414" s="214" t="str">
        <f t="shared" si="149"/>
        <v/>
      </c>
      <c r="C414" s="373">
        <f t="shared" si="150"/>
        <v>402</v>
      </c>
      <c r="D414" s="342"/>
      <c r="E414" s="342"/>
      <c r="F414" s="343"/>
      <c r="G414" s="344"/>
      <c r="H414" s="345"/>
      <c r="I414" s="346"/>
      <c r="J414" s="333" t="str">
        <f>IFERROR(IF(I414="","",VLOOKUP(I414,国・地域!A:C,2,FALSE)),"正しい番号を入力してください")</f>
        <v/>
      </c>
      <c r="K414" s="348" t="str">
        <f>IFERROR(IF(I414="","",VLOOKUP(I414,国・地域!A:C,3,FALSE)),"正しい番号を入力してください")</f>
        <v/>
      </c>
      <c r="L414" s="325"/>
      <c r="M414" s="349"/>
      <c r="N414" s="350"/>
      <c r="O414" s="350"/>
      <c r="P414" s="350"/>
      <c r="Q414" s="350"/>
      <c r="R414" s="350"/>
      <c r="S414" s="350"/>
      <c r="T414" s="350"/>
      <c r="U414" s="351"/>
      <c r="V414" s="352"/>
      <c r="W414" s="1061"/>
      <c r="X414" s="1062"/>
      <c r="Y414" s="1070"/>
      <c r="Z414" s="1071"/>
      <c r="AA414" s="1072"/>
      <c r="AB414" s="1073"/>
      <c r="AC414" s="1072"/>
      <c r="AD414" s="1071"/>
      <c r="AE414" s="1074"/>
      <c r="AF414" s="1073"/>
      <c r="AG414" s="1072"/>
      <c r="AH414" s="1071"/>
      <c r="AI414" s="1074"/>
      <c r="AJ414" s="1073"/>
      <c r="AK414" s="1072"/>
      <c r="AL414" s="1071"/>
      <c r="AM414" s="342"/>
      <c r="AN414" s="344"/>
      <c r="AO414" s="325"/>
      <c r="AP414" s="342"/>
      <c r="AQ414" s="344"/>
      <c r="AR414" s="353"/>
      <c r="AS414" s="354"/>
      <c r="AT414" s="342"/>
      <c r="AU414" s="344"/>
      <c r="AV414" s="353"/>
      <c r="AW414" s="355"/>
      <c r="AX414" s="94" t="str">
        <f>IF(SUM(BA414:BM414)&gt;0,"←未入力あり","")</f>
        <v/>
      </c>
      <c r="AY414" s="94" t="str">
        <f t="shared" si="151"/>
        <v/>
      </c>
      <c r="AZ414" s="433"/>
      <c r="BA414" s="414">
        <f t="shared" si="152"/>
        <v>0</v>
      </c>
      <c r="BB414" s="414">
        <f t="shared" si="153"/>
        <v>0</v>
      </c>
      <c r="BC414" s="414">
        <f t="shared" si="154"/>
        <v>0</v>
      </c>
      <c r="BD414" s="414">
        <f t="shared" si="155"/>
        <v>0</v>
      </c>
      <c r="BE414" s="414">
        <f t="shared" si="156"/>
        <v>0</v>
      </c>
      <c r="BF414" s="414">
        <f t="shared" si="157"/>
        <v>0</v>
      </c>
      <c r="BG414" s="414">
        <f t="shared" si="158"/>
        <v>0</v>
      </c>
      <c r="BH414" s="414">
        <f t="shared" si="159"/>
        <v>0</v>
      </c>
      <c r="BI414" s="414">
        <f t="shared" si="160"/>
        <v>0</v>
      </c>
      <c r="BJ414" s="414">
        <f t="shared" si="161"/>
        <v>0</v>
      </c>
      <c r="BK414" s="414">
        <f t="shared" si="162"/>
        <v>0</v>
      </c>
      <c r="BL414" s="414">
        <f t="shared" si="163"/>
        <v>0</v>
      </c>
      <c r="BM414" s="414">
        <f t="shared" si="164"/>
        <v>0</v>
      </c>
      <c r="BN414" s="414"/>
      <c r="BO414" s="414">
        <f t="shared" si="165"/>
        <v>0</v>
      </c>
      <c r="BP414" s="414">
        <f t="shared" si="166"/>
        <v>0</v>
      </c>
      <c r="BQ414" s="414">
        <f t="shared" si="167"/>
        <v>0</v>
      </c>
      <c r="BR414" s="414">
        <f t="shared" si="168"/>
        <v>0</v>
      </c>
      <c r="BS414" s="414">
        <f t="shared" si="169"/>
        <v>0</v>
      </c>
      <c r="BT414" s="414">
        <f t="shared" si="170"/>
        <v>0</v>
      </c>
      <c r="BU414" s="414">
        <f t="shared" si="171"/>
        <v>0</v>
      </c>
      <c r="BV414" s="721"/>
      <c r="BW414" s="72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32"/>
      <c r="CL414" s="432"/>
      <c r="CM414" s="432"/>
      <c r="CN414" s="432"/>
      <c r="CO414" s="432"/>
      <c r="CP414" s="432"/>
      <c r="CQ414" s="320"/>
      <c r="CR414" s="320"/>
    </row>
    <row r="415" spans="1:96" s="37" customFormat="1" ht="37.5" customHeight="1" x14ac:dyDescent="0.2">
      <c r="A415" s="533" t="str">
        <f>IF(B415&lt;&gt;"",設定!$C$4,"")</f>
        <v/>
      </c>
      <c r="B415" s="214" t="str">
        <f t="shared" si="149"/>
        <v/>
      </c>
      <c r="C415" s="373">
        <f t="shared" si="150"/>
        <v>403</v>
      </c>
      <c r="D415" s="342"/>
      <c r="E415" s="342"/>
      <c r="F415" s="343"/>
      <c r="G415" s="344"/>
      <c r="H415" s="345"/>
      <c r="I415" s="346"/>
      <c r="J415" s="333" t="str">
        <f>IFERROR(IF(I415="","",VLOOKUP(I415,国・地域!A:C,2,FALSE)),"正しい番号を入力してください")</f>
        <v/>
      </c>
      <c r="K415" s="348" t="str">
        <f>IFERROR(IF(I415="","",VLOOKUP(I415,国・地域!A:C,3,FALSE)),"正しい番号を入力してください")</f>
        <v/>
      </c>
      <c r="L415" s="325"/>
      <c r="M415" s="349"/>
      <c r="N415" s="350"/>
      <c r="O415" s="350"/>
      <c r="P415" s="350"/>
      <c r="Q415" s="350"/>
      <c r="R415" s="350"/>
      <c r="S415" s="350"/>
      <c r="T415" s="350"/>
      <c r="U415" s="351"/>
      <c r="V415" s="352"/>
      <c r="W415" s="1061"/>
      <c r="X415" s="1062"/>
      <c r="Y415" s="1070"/>
      <c r="Z415" s="1071"/>
      <c r="AA415" s="1072"/>
      <c r="AB415" s="1073"/>
      <c r="AC415" s="1072"/>
      <c r="AD415" s="1071"/>
      <c r="AE415" s="1074"/>
      <c r="AF415" s="1073"/>
      <c r="AG415" s="1072"/>
      <c r="AH415" s="1071"/>
      <c r="AI415" s="1074"/>
      <c r="AJ415" s="1073"/>
      <c r="AK415" s="1072"/>
      <c r="AL415" s="1071"/>
      <c r="AM415" s="342"/>
      <c r="AN415" s="344"/>
      <c r="AO415" s="325"/>
      <c r="AP415" s="342"/>
      <c r="AQ415" s="344"/>
      <c r="AR415" s="353"/>
      <c r="AS415" s="354"/>
      <c r="AT415" s="342"/>
      <c r="AU415" s="344"/>
      <c r="AV415" s="353"/>
      <c r="AW415" s="355"/>
      <c r="AX415" s="94" t="str">
        <f t="shared" ref="AX415:AX478" si="172">IF(SUM(BA415:BM415)&gt;0,"←未入力あり","")</f>
        <v/>
      </c>
      <c r="AY415" s="94" t="str">
        <f t="shared" si="151"/>
        <v/>
      </c>
      <c r="AZ415" s="433"/>
      <c r="BA415" s="414">
        <f t="shared" si="152"/>
        <v>0</v>
      </c>
      <c r="BB415" s="414">
        <f t="shared" si="153"/>
        <v>0</v>
      </c>
      <c r="BC415" s="414">
        <f t="shared" si="154"/>
        <v>0</v>
      </c>
      <c r="BD415" s="414">
        <f t="shared" si="155"/>
        <v>0</v>
      </c>
      <c r="BE415" s="414">
        <f t="shared" si="156"/>
        <v>0</v>
      </c>
      <c r="BF415" s="414">
        <f t="shared" si="157"/>
        <v>0</v>
      </c>
      <c r="BG415" s="414">
        <f t="shared" si="158"/>
        <v>0</v>
      </c>
      <c r="BH415" s="414">
        <f t="shared" si="159"/>
        <v>0</v>
      </c>
      <c r="BI415" s="414">
        <f t="shared" si="160"/>
        <v>0</v>
      </c>
      <c r="BJ415" s="414">
        <f t="shared" si="161"/>
        <v>0</v>
      </c>
      <c r="BK415" s="414">
        <f t="shared" si="162"/>
        <v>0</v>
      </c>
      <c r="BL415" s="414">
        <f t="shared" si="163"/>
        <v>0</v>
      </c>
      <c r="BM415" s="414">
        <f t="shared" si="164"/>
        <v>0</v>
      </c>
      <c r="BN415" s="414"/>
      <c r="BO415" s="414">
        <f t="shared" si="165"/>
        <v>0</v>
      </c>
      <c r="BP415" s="414">
        <f t="shared" si="166"/>
        <v>0</v>
      </c>
      <c r="BQ415" s="414">
        <f t="shared" si="167"/>
        <v>0</v>
      </c>
      <c r="BR415" s="414">
        <f t="shared" si="168"/>
        <v>0</v>
      </c>
      <c r="BS415" s="414">
        <f t="shared" si="169"/>
        <v>0</v>
      </c>
      <c r="BT415" s="414">
        <f t="shared" si="170"/>
        <v>0</v>
      </c>
      <c r="BU415" s="414">
        <f t="shared" si="171"/>
        <v>0</v>
      </c>
      <c r="BV415" s="721"/>
      <c r="BW415" s="72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32"/>
      <c r="CL415" s="432"/>
      <c r="CM415" s="432"/>
      <c r="CN415" s="432"/>
      <c r="CO415" s="432"/>
      <c r="CP415" s="432"/>
      <c r="CQ415" s="320"/>
      <c r="CR415" s="320"/>
    </row>
    <row r="416" spans="1:96" s="37" customFormat="1" ht="37.5" customHeight="1" x14ac:dyDescent="0.2">
      <c r="A416" s="533" t="str">
        <f>IF(B416&lt;&gt;"",設定!$C$4,"")</f>
        <v/>
      </c>
      <c r="B416" s="214" t="str">
        <f t="shared" si="149"/>
        <v/>
      </c>
      <c r="C416" s="373">
        <f t="shared" si="150"/>
        <v>404</v>
      </c>
      <c r="D416" s="342"/>
      <c r="E416" s="342"/>
      <c r="F416" s="343"/>
      <c r="G416" s="344"/>
      <c r="H416" s="345"/>
      <c r="I416" s="346"/>
      <c r="J416" s="347" t="str">
        <f>IFERROR(IF(I416="","",VLOOKUP(I416,国・地域!A:C,2,FALSE)),"正しい番号を入力してください")</f>
        <v/>
      </c>
      <c r="K416" s="348" t="str">
        <f>IFERROR(IF(I416="","",VLOOKUP(I416,国・地域!A:C,3,FALSE)),"正しい番号を入力してください")</f>
        <v/>
      </c>
      <c r="L416" s="325"/>
      <c r="M416" s="349"/>
      <c r="N416" s="350"/>
      <c r="O416" s="350"/>
      <c r="P416" s="350"/>
      <c r="Q416" s="350"/>
      <c r="R416" s="350"/>
      <c r="S416" s="350"/>
      <c r="T416" s="350"/>
      <c r="U416" s="351"/>
      <c r="V416" s="352"/>
      <c r="W416" s="1061"/>
      <c r="X416" s="1062"/>
      <c r="Y416" s="1070"/>
      <c r="Z416" s="1071"/>
      <c r="AA416" s="1072"/>
      <c r="AB416" s="1073"/>
      <c r="AC416" s="1072"/>
      <c r="AD416" s="1071"/>
      <c r="AE416" s="1074"/>
      <c r="AF416" s="1073"/>
      <c r="AG416" s="1072"/>
      <c r="AH416" s="1071"/>
      <c r="AI416" s="1074"/>
      <c r="AJ416" s="1073"/>
      <c r="AK416" s="1072"/>
      <c r="AL416" s="1071"/>
      <c r="AM416" s="342"/>
      <c r="AN416" s="344"/>
      <c r="AO416" s="325"/>
      <c r="AP416" s="342"/>
      <c r="AQ416" s="344"/>
      <c r="AR416" s="353"/>
      <c r="AS416" s="354"/>
      <c r="AT416" s="342"/>
      <c r="AU416" s="344"/>
      <c r="AV416" s="353"/>
      <c r="AW416" s="355"/>
      <c r="AX416" s="94" t="str">
        <f t="shared" si="172"/>
        <v/>
      </c>
      <c r="AY416" s="94" t="str">
        <f t="shared" si="151"/>
        <v/>
      </c>
      <c r="AZ416" s="433"/>
      <c r="BA416" s="414">
        <f t="shared" si="152"/>
        <v>0</v>
      </c>
      <c r="BB416" s="414">
        <f t="shared" si="153"/>
        <v>0</v>
      </c>
      <c r="BC416" s="414">
        <f t="shared" si="154"/>
        <v>0</v>
      </c>
      <c r="BD416" s="414">
        <f t="shared" si="155"/>
        <v>0</v>
      </c>
      <c r="BE416" s="414">
        <f t="shared" si="156"/>
        <v>0</v>
      </c>
      <c r="BF416" s="414">
        <f t="shared" si="157"/>
        <v>0</v>
      </c>
      <c r="BG416" s="414">
        <f t="shared" si="158"/>
        <v>0</v>
      </c>
      <c r="BH416" s="414">
        <f t="shared" si="159"/>
        <v>0</v>
      </c>
      <c r="BI416" s="414">
        <f t="shared" si="160"/>
        <v>0</v>
      </c>
      <c r="BJ416" s="414">
        <f t="shared" si="161"/>
        <v>0</v>
      </c>
      <c r="BK416" s="414">
        <f t="shared" si="162"/>
        <v>0</v>
      </c>
      <c r="BL416" s="414">
        <f t="shared" si="163"/>
        <v>0</v>
      </c>
      <c r="BM416" s="414">
        <f t="shared" si="164"/>
        <v>0</v>
      </c>
      <c r="BN416" s="414"/>
      <c r="BO416" s="414">
        <f t="shared" si="165"/>
        <v>0</v>
      </c>
      <c r="BP416" s="414">
        <f t="shared" si="166"/>
        <v>0</v>
      </c>
      <c r="BQ416" s="414">
        <f t="shared" si="167"/>
        <v>0</v>
      </c>
      <c r="BR416" s="414">
        <f t="shared" si="168"/>
        <v>0</v>
      </c>
      <c r="BS416" s="414">
        <f t="shared" si="169"/>
        <v>0</v>
      </c>
      <c r="BT416" s="414">
        <f t="shared" si="170"/>
        <v>0</v>
      </c>
      <c r="BU416" s="414">
        <f t="shared" si="171"/>
        <v>0</v>
      </c>
      <c r="BV416" s="721"/>
      <c r="BW416" s="72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32"/>
      <c r="CL416" s="432"/>
      <c r="CM416" s="432"/>
      <c r="CN416" s="432"/>
      <c r="CO416" s="432"/>
      <c r="CP416" s="432"/>
      <c r="CQ416" s="320"/>
      <c r="CR416" s="320"/>
    </row>
    <row r="417" spans="1:96" s="37" customFormat="1" ht="37.5" customHeight="1" x14ac:dyDescent="0.2">
      <c r="A417" s="533" t="str">
        <f>IF(B417&lt;&gt;"",設定!$C$4,"")</f>
        <v/>
      </c>
      <c r="B417" s="214" t="str">
        <f t="shared" si="149"/>
        <v/>
      </c>
      <c r="C417" s="373">
        <f t="shared" si="150"/>
        <v>405</v>
      </c>
      <c r="D417" s="342"/>
      <c r="E417" s="342"/>
      <c r="F417" s="343"/>
      <c r="G417" s="344"/>
      <c r="H417" s="345"/>
      <c r="I417" s="346"/>
      <c r="J417" s="347" t="str">
        <f>IFERROR(IF(I417="","",VLOOKUP(I417,国・地域!A:C,2,FALSE)),"正しい番号を入力してください")</f>
        <v/>
      </c>
      <c r="K417" s="348" t="str">
        <f>IFERROR(IF(I417="","",VLOOKUP(I417,国・地域!A:C,3,FALSE)),"正しい番号を入力してください")</f>
        <v/>
      </c>
      <c r="L417" s="325"/>
      <c r="M417" s="349"/>
      <c r="N417" s="350"/>
      <c r="O417" s="350"/>
      <c r="P417" s="350"/>
      <c r="Q417" s="350"/>
      <c r="R417" s="350"/>
      <c r="S417" s="350"/>
      <c r="T417" s="350"/>
      <c r="U417" s="351"/>
      <c r="V417" s="352"/>
      <c r="W417" s="1061"/>
      <c r="X417" s="1062"/>
      <c r="Y417" s="1070"/>
      <c r="Z417" s="1071"/>
      <c r="AA417" s="1072"/>
      <c r="AB417" s="1073"/>
      <c r="AC417" s="1072"/>
      <c r="AD417" s="1071"/>
      <c r="AE417" s="1074"/>
      <c r="AF417" s="1073"/>
      <c r="AG417" s="1072"/>
      <c r="AH417" s="1071"/>
      <c r="AI417" s="1074"/>
      <c r="AJ417" s="1073"/>
      <c r="AK417" s="1072"/>
      <c r="AL417" s="1071"/>
      <c r="AM417" s="342"/>
      <c r="AN417" s="344"/>
      <c r="AO417" s="325"/>
      <c r="AP417" s="342"/>
      <c r="AQ417" s="344"/>
      <c r="AR417" s="353"/>
      <c r="AS417" s="354"/>
      <c r="AT417" s="342"/>
      <c r="AU417" s="344"/>
      <c r="AV417" s="353"/>
      <c r="AW417" s="355"/>
      <c r="AX417" s="94" t="str">
        <f t="shared" si="172"/>
        <v/>
      </c>
      <c r="AY417" s="94" t="str">
        <f t="shared" si="151"/>
        <v/>
      </c>
      <c r="AZ417" s="433"/>
      <c r="BA417" s="414">
        <f t="shared" si="152"/>
        <v>0</v>
      </c>
      <c r="BB417" s="414">
        <f t="shared" si="153"/>
        <v>0</v>
      </c>
      <c r="BC417" s="414">
        <f t="shared" si="154"/>
        <v>0</v>
      </c>
      <c r="BD417" s="414">
        <f t="shared" si="155"/>
        <v>0</v>
      </c>
      <c r="BE417" s="414">
        <f t="shared" si="156"/>
        <v>0</v>
      </c>
      <c r="BF417" s="414">
        <f t="shared" si="157"/>
        <v>0</v>
      </c>
      <c r="BG417" s="414">
        <f t="shared" si="158"/>
        <v>0</v>
      </c>
      <c r="BH417" s="414">
        <f t="shared" si="159"/>
        <v>0</v>
      </c>
      <c r="BI417" s="414">
        <f t="shared" si="160"/>
        <v>0</v>
      </c>
      <c r="BJ417" s="414">
        <f t="shared" si="161"/>
        <v>0</v>
      </c>
      <c r="BK417" s="414">
        <f t="shared" si="162"/>
        <v>0</v>
      </c>
      <c r="BL417" s="414">
        <f t="shared" si="163"/>
        <v>0</v>
      </c>
      <c r="BM417" s="414">
        <f t="shared" si="164"/>
        <v>0</v>
      </c>
      <c r="BN417" s="414"/>
      <c r="BO417" s="414">
        <f t="shared" si="165"/>
        <v>0</v>
      </c>
      <c r="BP417" s="414">
        <f t="shared" si="166"/>
        <v>0</v>
      </c>
      <c r="BQ417" s="414">
        <f t="shared" si="167"/>
        <v>0</v>
      </c>
      <c r="BR417" s="414">
        <f t="shared" si="168"/>
        <v>0</v>
      </c>
      <c r="BS417" s="414">
        <f t="shared" si="169"/>
        <v>0</v>
      </c>
      <c r="BT417" s="414">
        <f t="shared" si="170"/>
        <v>0</v>
      </c>
      <c r="BU417" s="414">
        <f t="shared" si="171"/>
        <v>0</v>
      </c>
      <c r="BV417" s="721"/>
      <c r="BW417" s="72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32"/>
      <c r="CL417" s="432"/>
      <c r="CM417" s="432"/>
      <c r="CN417" s="432"/>
      <c r="CO417" s="432"/>
      <c r="CP417" s="432"/>
      <c r="CQ417" s="320"/>
      <c r="CR417" s="320"/>
    </row>
    <row r="418" spans="1:96" s="37" customFormat="1" ht="37.5" customHeight="1" x14ac:dyDescent="0.2">
      <c r="A418" s="574" t="str">
        <f>IF(B418&lt;&gt;"",設定!$C$4,"")</f>
        <v/>
      </c>
      <c r="B418" s="215" t="str">
        <f t="shared" si="149"/>
        <v/>
      </c>
      <c r="C418" s="374">
        <f t="shared" si="150"/>
        <v>406</v>
      </c>
      <c r="D418" s="356"/>
      <c r="E418" s="356"/>
      <c r="F418" s="357"/>
      <c r="G418" s="358"/>
      <c r="H418" s="359"/>
      <c r="I418" s="360"/>
      <c r="J418" s="361" t="str">
        <f>IFERROR(IF(I418="","",VLOOKUP(I418,国・地域!A:C,2,FALSE)),"正しい番号を入力してください")</f>
        <v/>
      </c>
      <c r="K418" s="362" t="str">
        <f>IFERROR(IF(I418="","",VLOOKUP(I418,国・地域!A:C,3,FALSE)),"正しい番号を入力してください")</f>
        <v/>
      </c>
      <c r="L418" s="326"/>
      <c r="M418" s="363"/>
      <c r="N418" s="364"/>
      <c r="O418" s="364"/>
      <c r="P418" s="364"/>
      <c r="Q418" s="364"/>
      <c r="R418" s="364"/>
      <c r="S418" s="364"/>
      <c r="T418" s="364"/>
      <c r="U418" s="365"/>
      <c r="V418" s="366"/>
      <c r="W418" s="1063"/>
      <c r="X418" s="1064"/>
      <c r="Y418" s="1075"/>
      <c r="Z418" s="1076"/>
      <c r="AA418" s="1077"/>
      <c r="AB418" s="1078"/>
      <c r="AC418" s="1077"/>
      <c r="AD418" s="1076"/>
      <c r="AE418" s="1079"/>
      <c r="AF418" s="1078"/>
      <c r="AG418" s="1077"/>
      <c r="AH418" s="1076"/>
      <c r="AI418" s="1079"/>
      <c r="AJ418" s="1078"/>
      <c r="AK418" s="1077"/>
      <c r="AL418" s="1076"/>
      <c r="AM418" s="356"/>
      <c r="AN418" s="358"/>
      <c r="AO418" s="326"/>
      <c r="AP418" s="356"/>
      <c r="AQ418" s="358"/>
      <c r="AR418" s="367"/>
      <c r="AS418" s="368"/>
      <c r="AT418" s="356"/>
      <c r="AU418" s="358"/>
      <c r="AV418" s="367"/>
      <c r="AW418" s="369"/>
      <c r="AX418" s="94" t="str">
        <f t="shared" si="172"/>
        <v/>
      </c>
      <c r="AY418" s="94" t="str">
        <f t="shared" si="151"/>
        <v/>
      </c>
      <c r="AZ418" s="433"/>
      <c r="BA418" s="414">
        <f t="shared" si="152"/>
        <v>0</v>
      </c>
      <c r="BB418" s="414">
        <f t="shared" si="153"/>
        <v>0</v>
      </c>
      <c r="BC418" s="414">
        <f t="shared" si="154"/>
        <v>0</v>
      </c>
      <c r="BD418" s="414">
        <f t="shared" si="155"/>
        <v>0</v>
      </c>
      <c r="BE418" s="414">
        <f t="shared" si="156"/>
        <v>0</v>
      </c>
      <c r="BF418" s="414">
        <f t="shared" si="157"/>
        <v>0</v>
      </c>
      <c r="BG418" s="414">
        <f t="shared" si="158"/>
        <v>0</v>
      </c>
      <c r="BH418" s="414">
        <f t="shared" si="159"/>
        <v>0</v>
      </c>
      <c r="BI418" s="414">
        <f t="shared" si="160"/>
        <v>0</v>
      </c>
      <c r="BJ418" s="414">
        <f t="shared" si="161"/>
        <v>0</v>
      </c>
      <c r="BK418" s="414">
        <f t="shared" si="162"/>
        <v>0</v>
      </c>
      <c r="BL418" s="414">
        <f t="shared" si="163"/>
        <v>0</v>
      </c>
      <c r="BM418" s="414">
        <f t="shared" si="164"/>
        <v>0</v>
      </c>
      <c r="BN418" s="414"/>
      <c r="BO418" s="414">
        <f t="shared" si="165"/>
        <v>0</v>
      </c>
      <c r="BP418" s="414">
        <f t="shared" si="166"/>
        <v>0</v>
      </c>
      <c r="BQ418" s="414">
        <f t="shared" si="167"/>
        <v>0</v>
      </c>
      <c r="BR418" s="414">
        <f t="shared" si="168"/>
        <v>0</v>
      </c>
      <c r="BS418" s="414">
        <f t="shared" si="169"/>
        <v>0</v>
      </c>
      <c r="BT418" s="414">
        <f t="shared" si="170"/>
        <v>0</v>
      </c>
      <c r="BU418" s="414">
        <f t="shared" si="171"/>
        <v>0</v>
      </c>
      <c r="BV418" s="721"/>
      <c r="BW418" s="72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32"/>
      <c r="CL418" s="432"/>
      <c r="CM418" s="432"/>
      <c r="CN418" s="432"/>
      <c r="CO418" s="432"/>
      <c r="CP418" s="432"/>
      <c r="CQ418" s="320"/>
      <c r="CR418" s="320"/>
    </row>
    <row r="419" spans="1:96" s="37" customFormat="1" ht="37.5" customHeight="1" x14ac:dyDescent="0.2">
      <c r="A419" s="575" t="str">
        <f>IF(B419&lt;&gt;"",設定!$C$4,"")</f>
        <v/>
      </c>
      <c r="B419" s="567" t="str">
        <f t="shared" si="149"/>
        <v/>
      </c>
      <c r="C419" s="322">
        <f t="shared" si="150"/>
        <v>407</v>
      </c>
      <c r="D419" s="328"/>
      <c r="E419" s="328"/>
      <c r="F419" s="329"/>
      <c r="G419" s="330"/>
      <c r="H419" s="331"/>
      <c r="I419" s="332"/>
      <c r="J419" s="333" t="str">
        <f>IFERROR(IF(I419="","",VLOOKUP(I419,国・地域!A:C,2,FALSE)),"正しい番号を入力してください")</f>
        <v/>
      </c>
      <c r="K419" s="334" t="str">
        <f>IFERROR(IF(I419="","",VLOOKUP(I419,国・地域!A:C,3,FALSE)),"正しい番号を入力してください")</f>
        <v/>
      </c>
      <c r="L419" s="327"/>
      <c r="M419" s="335"/>
      <c r="N419" s="336"/>
      <c r="O419" s="336"/>
      <c r="P419" s="336"/>
      <c r="Q419" s="336"/>
      <c r="R419" s="336"/>
      <c r="S419" s="336"/>
      <c r="T419" s="336"/>
      <c r="U419" s="337"/>
      <c r="V419" s="338"/>
      <c r="W419" s="1059"/>
      <c r="X419" s="1060"/>
      <c r="Y419" s="1065"/>
      <c r="Z419" s="1066"/>
      <c r="AA419" s="1067"/>
      <c r="AB419" s="1068"/>
      <c r="AC419" s="1067"/>
      <c r="AD419" s="1066"/>
      <c r="AE419" s="1069"/>
      <c r="AF419" s="1068"/>
      <c r="AG419" s="1067"/>
      <c r="AH419" s="1066"/>
      <c r="AI419" s="1069"/>
      <c r="AJ419" s="1068"/>
      <c r="AK419" s="1067"/>
      <c r="AL419" s="1066"/>
      <c r="AM419" s="328"/>
      <c r="AN419" s="330"/>
      <c r="AO419" s="327"/>
      <c r="AP419" s="328"/>
      <c r="AQ419" s="330"/>
      <c r="AR419" s="339"/>
      <c r="AS419" s="340"/>
      <c r="AT419" s="328"/>
      <c r="AU419" s="330"/>
      <c r="AV419" s="339"/>
      <c r="AW419" s="341"/>
      <c r="AX419" s="94" t="str">
        <f t="shared" si="172"/>
        <v/>
      </c>
      <c r="AY419" s="94" t="str">
        <f t="shared" si="151"/>
        <v/>
      </c>
      <c r="AZ419" s="433"/>
      <c r="BA419" s="414">
        <f t="shared" si="152"/>
        <v>0</v>
      </c>
      <c r="BB419" s="414">
        <f t="shared" si="153"/>
        <v>0</v>
      </c>
      <c r="BC419" s="414">
        <f t="shared" si="154"/>
        <v>0</v>
      </c>
      <c r="BD419" s="414">
        <f t="shared" si="155"/>
        <v>0</v>
      </c>
      <c r="BE419" s="414">
        <f t="shared" si="156"/>
        <v>0</v>
      </c>
      <c r="BF419" s="414">
        <f t="shared" si="157"/>
        <v>0</v>
      </c>
      <c r="BG419" s="414">
        <f t="shared" si="158"/>
        <v>0</v>
      </c>
      <c r="BH419" s="414">
        <f t="shared" si="159"/>
        <v>0</v>
      </c>
      <c r="BI419" s="414">
        <f t="shared" si="160"/>
        <v>0</v>
      </c>
      <c r="BJ419" s="414">
        <f t="shared" si="161"/>
        <v>0</v>
      </c>
      <c r="BK419" s="414">
        <f t="shared" si="162"/>
        <v>0</v>
      </c>
      <c r="BL419" s="414">
        <f t="shared" si="163"/>
        <v>0</v>
      </c>
      <c r="BM419" s="414">
        <f t="shared" si="164"/>
        <v>0</v>
      </c>
      <c r="BN419" s="414"/>
      <c r="BO419" s="414">
        <f t="shared" si="165"/>
        <v>0</v>
      </c>
      <c r="BP419" s="414">
        <f t="shared" si="166"/>
        <v>0</v>
      </c>
      <c r="BQ419" s="414">
        <f t="shared" si="167"/>
        <v>0</v>
      </c>
      <c r="BR419" s="414">
        <f t="shared" si="168"/>
        <v>0</v>
      </c>
      <c r="BS419" s="414">
        <f t="shared" si="169"/>
        <v>0</v>
      </c>
      <c r="BT419" s="414">
        <f t="shared" si="170"/>
        <v>0</v>
      </c>
      <c r="BU419" s="414">
        <f t="shared" si="171"/>
        <v>0</v>
      </c>
      <c r="BV419" s="721"/>
      <c r="BW419" s="72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32"/>
      <c r="CL419" s="432"/>
      <c r="CM419" s="432"/>
      <c r="CN419" s="432"/>
      <c r="CO419" s="432"/>
      <c r="CP419" s="432"/>
      <c r="CQ419" s="320"/>
      <c r="CR419" s="320"/>
    </row>
    <row r="420" spans="1:96" s="37" customFormat="1" ht="37.5" customHeight="1" x14ac:dyDescent="0.2">
      <c r="A420" s="533" t="str">
        <f>IF(B420&lt;&gt;"",設定!$C$4,"")</f>
        <v/>
      </c>
      <c r="B420" s="214" t="str">
        <f t="shared" si="149"/>
        <v/>
      </c>
      <c r="C420" s="373">
        <f t="shared" si="150"/>
        <v>408</v>
      </c>
      <c r="D420" s="342"/>
      <c r="E420" s="342"/>
      <c r="F420" s="343"/>
      <c r="G420" s="344"/>
      <c r="H420" s="345"/>
      <c r="I420" s="346"/>
      <c r="J420" s="347" t="str">
        <f>IFERROR(IF(I420="","",VLOOKUP(I420,国・地域!A:C,2,FALSE)),"正しい番号を入力してください")</f>
        <v/>
      </c>
      <c r="K420" s="348" t="str">
        <f>IFERROR(IF(I420="","",VLOOKUP(I420,国・地域!A:C,3,FALSE)),"正しい番号を入力してください")</f>
        <v/>
      </c>
      <c r="L420" s="325"/>
      <c r="M420" s="349"/>
      <c r="N420" s="350"/>
      <c r="O420" s="350"/>
      <c r="P420" s="350"/>
      <c r="Q420" s="350"/>
      <c r="R420" s="350"/>
      <c r="S420" s="350"/>
      <c r="T420" s="350"/>
      <c r="U420" s="351"/>
      <c r="V420" s="352"/>
      <c r="W420" s="1061"/>
      <c r="X420" s="1062"/>
      <c r="Y420" s="1070"/>
      <c r="Z420" s="1071"/>
      <c r="AA420" s="1072"/>
      <c r="AB420" s="1073"/>
      <c r="AC420" s="1072"/>
      <c r="AD420" s="1071"/>
      <c r="AE420" s="1074"/>
      <c r="AF420" s="1073"/>
      <c r="AG420" s="1072"/>
      <c r="AH420" s="1071"/>
      <c r="AI420" s="1074"/>
      <c r="AJ420" s="1073"/>
      <c r="AK420" s="1072"/>
      <c r="AL420" s="1071"/>
      <c r="AM420" s="342"/>
      <c r="AN420" s="344"/>
      <c r="AO420" s="325"/>
      <c r="AP420" s="342"/>
      <c r="AQ420" s="344"/>
      <c r="AR420" s="353"/>
      <c r="AS420" s="354"/>
      <c r="AT420" s="342"/>
      <c r="AU420" s="344"/>
      <c r="AV420" s="353"/>
      <c r="AW420" s="355"/>
      <c r="AX420" s="94" t="str">
        <f t="shared" si="172"/>
        <v/>
      </c>
      <c r="AY420" s="94" t="str">
        <f t="shared" si="151"/>
        <v/>
      </c>
      <c r="AZ420" s="433"/>
      <c r="BA420" s="414">
        <f t="shared" si="152"/>
        <v>0</v>
      </c>
      <c r="BB420" s="414">
        <f t="shared" si="153"/>
        <v>0</v>
      </c>
      <c r="BC420" s="414">
        <f t="shared" si="154"/>
        <v>0</v>
      </c>
      <c r="BD420" s="414">
        <f t="shared" si="155"/>
        <v>0</v>
      </c>
      <c r="BE420" s="414">
        <f t="shared" si="156"/>
        <v>0</v>
      </c>
      <c r="BF420" s="414">
        <f t="shared" si="157"/>
        <v>0</v>
      </c>
      <c r="BG420" s="414">
        <f t="shared" si="158"/>
        <v>0</v>
      </c>
      <c r="BH420" s="414">
        <f t="shared" si="159"/>
        <v>0</v>
      </c>
      <c r="BI420" s="414">
        <f t="shared" si="160"/>
        <v>0</v>
      </c>
      <c r="BJ420" s="414">
        <f t="shared" si="161"/>
        <v>0</v>
      </c>
      <c r="BK420" s="414">
        <f t="shared" si="162"/>
        <v>0</v>
      </c>
      <c r="BL420" s="414">
        <f t="shared" si="163"/>
        <v>0</v>
      </c>
      <c r="BM420" s="414">
        <f t="shared" si="164"/>
        <v>0</v>
      </c>
      <c r="BN420" s="414"/>
      <c r="BO420" s="414">
        <f t="shared" si="165"/>
        <v>0</v>
      </c>
      <c r="BP420" s="414">
        <f t="shared" si="166"/>
        <v>0</v>
      </c>
      <c r="BQ420" s="414">
        <f t="shared" si="167"/>
        <v>0</v>
      </c>
      <c r="BR420" s="414">
        <f t="shared" si="168"/>
        <v>0</v>
      </c>
      <c r="BS420" s="414">
        <f t="shared" si="169"/>
        <v>0</v>
      </c>
      <c r="BT420" s="414">
        <f t="shared" si="170"/>
        <v>0</v>
      </c>
      <c r="BU420" s="414">
        <f t="shared" si="171"/>
        <v>0</v>
      </c>
      <c r="BV420" s="721"/>
      <c r="BW420" s="72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32"/>
      <c r="CL420" s="432"/>
      <c r="CM420" s="432"/>
      <c r="CN420" s="432"/>
      <c r="CO420" s="432"/>
      <c r="CP420" s="432"/>
      <c r="CQ420" s="320"/>
      <c r="CR420" s="320"/>
    </row>
    <row r="421" spans="1:96" s="37" customFormat="1" ht="37.5" customHeight="1" x14ac:dyDescent="0.2">
      <c r="A421" s="533" t="str">
        <f>IF(B421&lt;&gt;"",設定!$C$4,"")</f>
        <v/>
      </c>
      <c r="B421" s="214" t="str">
        <f t="shared" si="149"/>
        <v/>
      </c>
      <c r="C421" s="373">
        <f t="shared" si="150"/>
        <v>409</v>
      </c>
      <c r="D421" s="342"/>
      <c r="E421" s="342"/>
      <c r="F421" s="343"/>
      <c r="G421" s="344"/>
      <c r="H421" s="345"/>
      <c r="I421" s="346"/>
      <c r="J421" s="347" t="str">
        <f>IFERROR(IF(I421="","",VLOOKUP(I421,国・地域!A:C,2,FALSE)),"正しい番号を入力してください")</f>
        <v/>
      </c>
      <c r="K421" s="348" t="str">
        <f>IFERROR(IF(I421="","",VLOOKUP(I421,国・地域!A:C,3,FALSE)),"正しい番号を入力してください")</f>
        <v/>
      </c>
      <c r="L421" s="325"/>
      <c r="M421" s="349"/>
      <c r="N421" s="350"/>
      <c r="O421" s="350"/>
      <c r="P421" s="350"/>
      <c r="Q421" s="350"/>
      <c r="R421" s="350"/>
      <c r="S421" s="350"/>
      <c r="T421" s="350"/>
      <c r="U421" s="351"/>
      <c r="V421" s="352"/>
      <c r="W421" s="1061"/>
      <c r="X421" s="1062"/>
      <c r="Y421" s="1070"/>
      <c r="Z421" s="1071"/>
      <c r="AA421" s="1072"/>
      <c r="AB421" s="1073"/>
      <c r="AC421" s="1072"/>
      <c r="AD421" s="1071"/>
      <c r="AE421" s="1074"/>
      <c r="AF421" s="1073"/>
      <c r="AG421" s="1072"/>
      <c r="AH421" s="1071"/>
      <c r="AI421" s="1074"/>
      <c r="AJ421" s="1073"/>
      <c r="AK421" s="1072"/>
      <c r="AL421" s="1071"/>
      <c r="AM421" s="342"/>
      <c r="AN421" s="344"/>
      <c r="AO421" s="325"/>
      <c r="AP421" s="342"/>
      <c r="AQ421" s="344"/>
      <c r="AR421" s="353"/>
      <c r="AS421" s="354"/>
      <c r="AT421" s="342"/>
      <c r="AU421" s="344"/>
      <c r="AV421" s="353"/>
      <c r="AW421" s="355"/>
      <c r="AX421" s="94" t="str">
        <f t="shared" si="172"/>
        <v/>
      </c>
      <c r="AY421" s="94" t="str">
        <f t="shared" si="151"/>
        <v/>
      </c>
      <c r="AZ421" s="433"/>
      <c r="BA421" s="414">
        <f t="shared" si="152"/>
        <v>0</v>
      </c>
      <c r="BB421" s="414">
        <f t="shared" si="153"/>
        <v>0</v>
      </c>
      <c r="BC421" s="414">
        <f t="shared" si="154"/>
        <v>0</v>
      </c>
      <c r="BD421" s="414">
        <f t="shared" si="155"/>
        <v>0</v>
      </c>
      <c r="BE421" s="414">
        <f t="shared" si="156"/>
        <v>0</v>
      </c>
      <c r="BF421" s="414">
        <f t="shared" si="157"/>
        <v>0</v>
      </c>
      <c r="BG421" s="414">
        <f t="shared" si="158"/>
        <v>0</v>
      </c>
      <c r="BH421" s="414">
        <f t="shared" si="159"/>
        <v>0</v>
      </c>
      <c r="BI421" s="414">
        <f t="shared" si="160"/>
        <v>0</v>
      </c>
      <c r="BJ421" s="414">
        <f t="shared" si="161"/>
        <v>0</v>
      </c>
      <c r="BK421" s="414">
        <f t="shared" si="162"/>
        <v>0</v>
      </c>
      <c r="BL421" s="414">
        <f t="shared" si="163"/>
        <v>0</v>
      </c>
      <c r="BM421" s="414">
        <f t="shared" si="164"/>
        <v>0</v>
      </c>
      <c r="BN421" s="414"/>
      <c r="BO421" s="414">
        <f t="shared" si="165"/>
        <v>0</v>
      </c>
      <c r="BP421" s="414">
        <f t="shared" si="166"/>
        <v>0</v>
      </c>
      <c r="BQ421" s="414">
        <f t="shared" si="167"/>
        <v>0</v>
      </c>
      <c r="BR421" s="414">
        <f t="shared" si="168"/>
        <v>0</v>
      </c>
      <c r="BS421" s="414">
        <f t="shared" si="169"/>
        <v>0</v>
      </c>
      <c r="BT421" s="414">
        <f t="shared" si="170"/>
        <v>0</v>
      </c>
      <c r="BU421" s="414">
        <f t="shared" si="171"/>
        <v>0</v>
      </c>
      <c r="BV421" s="721"/>
      <c r="BW421" s="72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32"/>
      <c r="CL421" s="432"/>
      <c r="CM421" s="432"/>
      <c r="CN421" s="432"/>
      <c r="CO421" s="432"/>
      <c r="CP421" s="432"/>
      <c r="CQ421" s="320"/>
      <c r="CR421" s="320"/>
    </row>
    <row r="422" spans="1:96" s="37" customFormat="1" ht="37.5" customHeight="1" x14ac:dyDescent="0.2">
      <c r="A422" s="533" t="str">
        <f>IF(B422&lt;&gt;"",設定!$C$4,"")</f>
        <v/>
      </c>
      <c r="B422" s="214" t="str">
        <f t="shared" si="149"/>
        <v/>
      </c>
      <c r="C422" s="373">
        <f t="shared" si="150"/>
        <v>410</v>
      </c>
      <c r="D422" s="342"/>
      <c r="E422" s="342"/>
      <c r="F422" s="343"/>
      <c r="G422" s="344"/>
      <c r="H422" s="345"/>
      <c r="I422" s="346"/>
      <c r="J422" s="347" t="str">
        <f>IFERROR(IF(I422="","",VLOOKUP(I422,国・地域!A:C,2,FALSE)),"正しい番号を入力してください")</f>
        <v/>
      </c>
      <c r="K422" s="348" t="str">
        <f>IFERROR(IF(I422="","",VLOOKUP(I422,国・地域!A:C,3,FALSE)),"正しい番号を入力してください")</f>
        <v/>
      </c>
      <c r="L422" s="325"/>
      <c r="M422" s="349"/>
      <c r="N422" s="350"/>
      <c r="O422" s="350"/>
      <c r="P422" s="350"/>
      <c r="Q422" s="350"/>
      <c r="R422" s="350"/>
      <c r="S422" s="350"/>
      <c r="T422" s="350"/>
      <c r="U422" s="351"/>
      <c r="V422" s="352"/>
      <c r="W422" s="1061"/>
      <c r="X422" s="1062"/>
      <c r="Y422" s="1070"/>
      <c r="Z422" s="1071"/>
      <c r="AA422" s="1072"/>
      <c r="AB422" s="1073"/>
      <c r="AC422" s="1072"/>
      <c r="AD422" s="1071"/>
      <c r="AE422" s="1074"/>
      <c r="AF422" s="1073"/>
      <c r="AG422" s="1072"/>
      <c r="AH422" s="1071"/>
      <c r="AI422" s="1074"/>
      <c r="AJ422" s="1073"/>
      <c r="AK422" s="1072"/>
      <c r="AL422" s="1071"/>
      <c r="AM422" s="342"/>
      <c r="AN422" s="344"/>
      <c r="AO422" s="325"/>
      <c r="AP422" s="342"/>
      <c r="AQ422" s="344"/>
      <c r="AR422" s="353"/>
      <c r="AS422" s="354"/>
      <c r="AT422" s="342"/>
      <c r="AU422" s="344"/>
      <c r="AV422" s="353"/>
      <c r="AW422" s="355"/>
      <c r="AX422" s="94" t="str">
        <f t="shared" si="172"/>
        <v/>
      </c>
      <c r="AY422" s="94" t="str">
        <f t="shared" si="151"/>
        <v/>
      </c>
      <c r="AZ422" s="433"/>
      <c r="BA422" s="414">
        <f t="shared" si="152"/>
        <v>0</v>
      </c>
      <c r="BB422" s="414">
        <f t="shared" si="153"/>
        <v>0</v>
      </c>
      <c r="BC422" s="414">
        <f t="shared" si="154"/>
        <v>0</v>
      </c>
      <c r="BD422" s="414">
        <f t="shared" si="155"/>
        <v>0</v>
      </c>
      <c r="BE422" s="414">
        <f t="shared" si="156"/>
        <v>0</v>
      </c>
      <c r="BF422" s="414">
        <f t="shared" si="157"/>
        <v>0</v>
      </c>
      <c r="BG422" s="414">
        <f t="shared" si="158"/>
        <v>0</v>
      </c>
      <c r="BH422" s="414">
        <f t="shared" si="159"/>
        <v>0</v>
      </c>
      <c r="BI422" s="414">
        <f t="shared" si="160"/>
        <v>0</v>
      </c>
      <c r="BJ422" s="414">
        <f t="shared" si="161"/>
        <v>0</v>
      </c>
      <c r="BK422" s="414">
        <f t="shared" si="162"/>
        <v>0</v>
      </c>
      <c r="BL422" s="414">
        <f t="shared" si="163"/>
        <v>0</v>
      </c>
      <c r="BM422" s="414">
        <f t="shared" si="164"/>
        <v>0</v>
      </c>
      <c r="BN422" s="414"/>
      <c r="BO422" s="414">
        <f t="shared" si="165"/>
        <v>0</v>
      </c>
      <c r="BP422" s="414">
        <f t="shared" si="166"/>
        <v>0</v>
      </c>
      <c r="BQ422" s="414">
        <f t="shared" si="167"/>
        <v>0</v>
      </c>
      <c r="BR422" s="414">
        <f t="shared" si="168"/>
        <v>0</v>
      </c>
      <c r="BS422" s="414">
        <f t="shared" si="169"/>
        <v>0</v>
      </c>
      <c r="BT422" s="414">
        <f t="shared" si="170"/>
        <v>0</v>
      </c>
      <c r="BU422" s="414">
        <f t="shared" si="171"/>
        <v>0</v>
      </c>
      <c r="BV422" s="721"/>
      <c r="BW422" s="72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32"/>
      <c r="CL422" s="432"/>
      <c r="CM422" s="432"/>
      <c r="CN422" s="432"/>
      <c r="CO422" s="432"/>
      <c r="CP422" s="432"/>
      <c r="CQ422" s="320"/>
      <c r="CR422" s="320"/>
    </row>
    <row r="423" spans="1:96" s="37" customFormat="1" ht="37.5" customHeight="1" x14ac:dyDescent="0.2">
      <c r="A423" s="574" t="str">
        <f>IF(B423&lt;&gt;"",設定!$C$4,"")</f>
        <v/>
      </c>
      <c r="B423" s="215" t="str">
        <f t="shared" si="149"/>
        <v/>
      </c>
      <c r="C423" s="374">
        <f t="shared" si="150"/>
        <v>411</v>
      </c>
      <c r="D423" s="356"/>
      <c r="E423" s="356"/>
      <c r="F423" s="357"/>
      <c r="G423" s="358"/>
      <c r="H423" s="359"/>
      <c r="I423" s="360"/>
      <c r="J423" s="361" t="str">
        <f>IFERROR(IF(I423="","",VLOOKUP(I423,国・地域!A:C,2,FALSE)),"正しい番号を入力してください")</f>
        <v/>
      </c>
      <c r="K423" s="362" t="str">
        <f>IFERROR(IF(I423="","",VLOOKUP(I423,国・地域!A:C,3,FALSE)),"正しい番号を入力してください")</f>
        <v/>
      </c>
      <c r="L423" s="326"/>
      <c r="M423" s="363"/>
      <c r="N423" s="364"/>
      <c r="O423" s="364"/>
      <c r="P423" s="364"/>
      <c r="Q423" s="364"/>
      <c r="R423" s="364"/>
      <c r="S423" s="364"/>
      <c r="T423" s="364"/>
      <c r="U423" s="365"/>
      <c r="V423" s="366"/>
      <c r="W423" s="1063"/>
      <c r="X423" s="1064"/>
      <c r="Y423" s="1075"/>
      <c r="Z423" s="1076"/>
      <c r="AA423" s="1077"/>
      <c r="AB423" s="1078"/>
      <c r="AC423" s="1077"/>
      <c r="AD423" s="1076"/>
      <c r="AE423" s="1079"/>
      <c r="AF423" s="1078"/>
      <c r="AG423" s="1077"/>
      <c r="AH423" s="1076"/>
      <c r="AI423" s="1079"/>
      <c r="AJ423" s="1078"/>
      <c r="AK423" s="1077"/>
      <c r="AL423" s="1076"/>
      <c r="AM423" s="356"/>
      <c r="AN423" s="358"/>
      <c r="AO423" s="326"/>
      <c r="AP423" s="356"/>
      <c r="AQ423" s="358"/>
      <c r="AR423" s="367"/>
      <c r="AS423" s="368"/>
      <c r="AT423" s="356"/>
      <c r="AU423" s="358"/>
      <c r="AV423" s="367"/>
      <c r="AW423" s="369"/>
      <c r="AX423" s="94" t="str">
        <f t="shared" si="172"/>
        <v/>
      </c>
      <c r="AY423" s="94" t="str">
        <f t="shared" si="151"/>
        <v/>
      </c>
      <c r="AZ423" s="433"/>
      <c r="BA423" s="414">
        <f t="shared" si="152"/>
        <v>0</v>
      </c>
      <c r="BB423" s="414">
        <f t="shared" si="153"/>
        <v>0</v>
      </c>
      <c r="BC423" s="414">
        <f t="shared" si="154"/>
        <v>0</v>
      </c>
      <c r="BD423" s="414">
        <f t="shared" si="155"/>
        <v>0</v>
      </c>
      <c r="BE423" s="414">
        <f t="shared" si="156"/>
        <v>0</v>
      </c>
      <c r="BF423" s="414">
        <f t="shared" si="157"/>
        <v>0</v>
      </c>
      <c r="BG423" s="414">
        <f t="shared" si="158"/>
        <v>0</v>
      </c>
      <c r="BH423" s="414">
        <f t="shared" si="159"/>
        <v>0</v>
      </c>
      <c r="BI423" s="414">
        <f t="shared" si="160"/>
        <v>0</v>
      </c>
      <c r="BJ423" s="414">
        <f t="shared" si="161"/>
        <v>0</v>
      </c>
      <c r="BK423" s="414">
        <f t="shared" si="162"/>
        <v>0</v>
      </c>
      <c r="BL423" s="414">
        <f t="shared" si="163"/>
        <v>0</v>
      </c>
      <c r="BM423" s="414">
        <f t="shared" si="164"/>
        <v>0</v>
      </c>
      <c r="BN423" s="414"/>
      <c r="BO423" s="414">
        <f t="shared" si="165"/>
        <v>0</v>
      </c>
      <c r="BP423" s="414">
        <f t="shared" si="166"/>
        <v>0</v>
      </c>
      <c r="BQ423" s="414">
        <f t="shared" si="167"/>
        <v>0</v>
      </c>
      <c r="BR423" s="414">
        <f t="shared" si="168"/>
        <v>0</v>
      </c>
      <c r="BS423" s="414">
        <f t="shared" si="169"/>
        <v>0</v>
      </c>
      <c r="BT423" s="414">
        <f t="shared" si="170"/>
        <v>0</v>
      </c>
      <c r="BU423" s="414">
        <f t="shared" si="171"/>
        <v>0</v>
      </c>
      <c r="BV423" s="721"/>
      <c r="BW423" s="72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32"/>
      <c r="CL423" s="432"/>
      <c r="CM423" s="432"/>
      <c r="CN423" s="432"/>
      <c r="CO423" s="432"/>
      <c r="CP423" s="432"/>
      <c r="CQ423" s="320"/>
      <c r="CR423" s="320"/>
    </row>
    <row r="424" spans="1:96" s="37" customFormat="1" ht="37.5" customHeight="1" x14ac:dyDescent="0.2">
      <c r="A424" s="575" t="str">
        <f>IF(B424&lt;&gt;"",設定!$C$4,"")</f>
        <v/>
      </c>
      <c r="B424" s="567" t="str">
        <f t="shared" si="149"/>
        <v/>
      </c>
      <c r="C424" s="322">
        <f t="shared" si="150"/>
        <v>412</v>
      </c>
      <c r="D424" s="328"/>
      <c r="E424" s="328"/>
      <c r="F424" s="329"/>
      <c r="G424" s="330"/>
      <c r="H424" s="331"/>
      <c r="I424" s="332"/>
      <c r="J424" s="333" t="str">
        <f>IFERROR(IF(I424="","",VLOOKUP(I424,国・地域!A:C,2,FALSE)),"正しい番号を入力してください")</f>
        <v/>
      </c>
      <c r="K424" s="334" t="str">
        <f>IFERROR(IF(I424="","",VLOOKUP(I424,国・地域!A:C,3,FALSE)),"正しい番号を入力してください")</f>
        <v/>
      </c>
      <c r="L424" s="327"/>
      <c r="M424" s="335"/>
      <c r="N424" s="336"/>
      <c r="O424" s="336"/>
      <c r="P424" s="336"/>
      <c r="Q424" s="336"/>
      <c r="R424" s="336"/>
      <c r="S424" s="336"/>
      <c r="T424" s="336"/>
      <c r="U424" s="337"/>
      <c r="V424" s="338"/>
      <c r="W424" s="1059"/>
      <c r="X424" s="1060"/>
      <c r="Y424" s="1065"/>
      <c r="Z424" s="1066"/>
      <c r="AA424" s="1067"/>
      <c r="AB424" s="1068"/>
      <c r="AC424" s="1067"/>
      <c r="AD424" s="1066"/>
      <c r="AE424" s="1069"/>
      <c r="AF424" s="1068"/>
      <c r="AG424" s="1067"/>
      <c r="AH424" s="1066"/>
      <c r="AI424" s="1069"/>
      <c r="AJ424" s="1068"/>
      <c r="AK424" s="1067"/>
      <c r="AL424" s="1066"/>
      <c r="AM424" s="328"/>
      <c r="AN424" s="330"/>
      <c r="AO424" s="327"/>
      <c r="AP424" s="328"/>
      <c r="AQ424" s="330"/>
      <c r="AR424" s="339"/>
      <c r="AS424" s="340"/>
      <c r="AT424" s="328"/>
      <c r="AU424" s="330"/>
      <c r="AV424" s="339"/>
      <c r="AW424" s="341"/>
      <c r="AX424" s="94" t="str">
        <f t="shared" si="172"/>
        <v/>
      </c>
      <c r="AY424" s="94" t="str">
        <f t="shared" si="151"/>
        <v/>
      </c>
      <c r="AZ424" s="433"/>
      <c r="BA424" s="414">
        <f t="shared" si="152"/>
        <v>0</v>
      </c>
      <c r="BB424" s="414">
        <f t="shared" si="153"/>
        <v>0</v>
      </c>
      <c r="BC424" s="414">
        <f t="shared" si="154"/>
        <v>0</v>
      </c>
      <c r="BD424" s="414">
        <f t="shared" si="155"/>
        <v>0</v>
      </c>
      <c r="BE424" s="414">
        <f t="shared" si="156"/>
        <v>0</v>
      </c>
      <c r="BF424" s="414">
        <f t="shared" si="157"/>
        <v>0</v>
      </c>
      <c r="BG424" s="414">
        <f t="shared" si="158"/>
        <v>0</v>
      </c>
      <c r="BH424" s="414">
        <f t="shared" si="159"/>
        <v>0</v>
      </c>
      <c r="BI424" s="414">
        <f t="shared" si="160"/>
        <v>0</v>
      </c>
      <c r="BJ424" s="414">
        <f t="shared" si="161"/>
        <v>0</v>
      </c>
      <c r="BK424" s="414">
        <f t="shared" si="162"/>
        <v>0</v>
      </c>
      <c r="BL424" s="414">
        <f t="shared" si="163"/>
        <v>0</v>
      </c>
      <c r="BM424" s="414">
        <f t="shared" si="164"/>
        <v>0</v>
      </c>
      <c r="BN424" s="414"/>
      <c r="BO424" s="414">
        <f t="shared" si="165"/>
        <v>0</v>
      </c>
      <c r="BP424" s="414">
        <f t="shared" si="166"/>
        <v>0</v>
      </c>
      <c r="BQ424" s="414">
        <f t="shared" si="167"/>
        <v>0</v>
      </c>
      <c r="BR424" s="414">
        <f t="shared" si="168"/>
        <v>0</v>
      </c>
      <c r="BS424" s="414">
        <f t="shared" si="169"/>
        <v>0</v>
      </c>
      <c r="BT424" s="414">
        <f t="shared" si="170"/>
        <v>0</v>
      </c>
      <c r="BU424" s="414">
        <f t="shared" si="171"/>
        <v>0</v>
      </c>
      <c r="BV424" s="721"/>
      <c r="BW424" s="72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32"/>
      <c r="CL424" s="432"/>
      <c r="CM424" s="432"/>
      <c r="CN424" s="432"/>
      <c r="CO424" s="432"/>
      <c r="CP424" s="432"/>
      <c r="CQ424" s="320"/>
      <c r="CR424" s="320"/>
    </row>
    <row r="425" spans="1:96" s="37" customFormat="1" ht="37.5" customHeight="1" x14ac:dyDescent="0.2">
      <c r="A425" s="533" t="str">
        <f>IF(B425&lt;&gt;"",設定!$C$4,"")</f>
        <v/>
      </c>
      <c r="B425" s="214" t="str">
        <f t="shared" si="149"/>
        <v/>
      </c>
      <c r="C425" s="373">
        <f t="shared" si="150"/>
        <v>413</v>
      </c>
      <c r="D425" s="342"/>
      <c r="E425" s="342"/>
      <c r="F425" s="343"/>
      <c r="G425" s="344"/>
      <c r="H425" s="345"/>
      <c r="I425" s="346"/>
      <c r="J425" s="347" t="str">
        <f>IFERROR(IF(I425="","",VLOOKUP(I425,国・地域!A:C,2,FALSE)),"正しい番号を入力してください")</f>
        <v/>
      </c>
      <c r="K425" s="348" t="str">
        <f>IFERROR(IF(I425="","",VLOOKUP(I425,国・地域!A:C,3,FALSE)),"正しい番号を入力してください")</f>
        <v/>
      </c>
      <c r="L425" s="325"/>
      <c r="M425" s="349"/>
      <c r="N425" s="350"/>
      <c r="O425" s="350"/>
      <c r="P425" s="350"/>
      <c r="Q425" s="350"/>
      <c r="R425" s="350"/>
      <c r="S425" s="350"/>
      <c r="T425" s="350"/>
      <c r="U425" s="351"/>
      <c r="V425" s="352"/>
      <c r="W425" s="1061"/>
      <c r="X425" s="1062"/>
      <c r="Y425" s="1070"/>
      <c r="Z425" s="1071"/>
      <c r="AA425" s="1072"/>
      <c r="AB425" s="1073"/>
      <c r="AC425" s="1072"/>
      <c r="AD425" s="1071"/>
      <c r="AE425" s="1074"/>
      <c r="AF425" s="1073"/>
      <c r="AG425" s="1072"/>
      <c r="AH425" s="1071"/>
      <c r="AI425" s="1074"/>
      <c r="AJ425" s="1073"/>
      <c r="AK425" s="1072"/>
      <c r="AL425" s="1071"/>
      <c r="AM425" s="342"/>
      <c r="AN425" s="344"/>
      <c r="AO425" s="325"/>
      <c r="AP425" s="342"/>
      <c r="AQ425" s="344"/>
      <c r="AR425" s="353"/>
      <c r="AS425" s="354"/>
      <c r="AT425" s="342"/>
      <c r="AU425" s="344"/>
      <c r="AV425" s="353"/>
      <c r="AW425" s="355"/>
      <c r="AX425" s="94" t="str">
        <f t="shared" si="172"/>
        <v/>
      </c>
      <c r="AY425" s="94" t="str">
        <f t="shared" si="151"/>
        <v/>
      </c>
      <c r="AZ425" s="433"/>
      <c r="BA425" s="414">
        <f t="shared" si="152"/>
        <v>0</v>
      </c>
      <c r="BB425" s="414">
        <f t="shared" si="153"/>
        <v>0</v>
      </c>
      <c r="BC425" s="414">
        <f t="shared" si="154"/>
        <v>0</v>
      </c>
      <c r="BD425" s="414">
        <f t="shared" si="155"/>
        <v>0</v>
      </c>
      <c r="BE425" s="414">
        <f t="shared" si="156"/>
        <v>0</v>
      </c>
      <c r="BF425" s="414">
        <f t="shared" si="157"/>
        <v>0</v>
      </c>
      <c r="BG425" s="414">
        <f t="shared" si="158"/>
        <v>0</v>
      </c>
      <c r="BH425" s="414">
        <f t="shared" si="159"/>
        <v>0</v>
      </c>
      <c r="BI425" s="414">
        <f t="shared" si="160"/>
        <v>0</v>
      </c>
      <c r="BJ425" s="414">
        <f t="shared" si="161"/>
        <v>0</v>
      </c>
      <c r="BK425" s="414">
        <f t="shared" si="162"/>
        <v>0</v>
      </c>
      <c r="BL425" s="414">
        <f t="shared" si="163"/>
        <v>0</v>
      </c>
      <c r="BM425" s="414">
        <f t="shared" si="164"/>
        <v>0</v>
      </c>
      <c r="BN425" s="414"/>
      <c r="BO425" s="414">
        <f t="shared" si="165"/>
        <v>0</v>
      </c>
      <c r="BP425" s="414">
        <f t="shared" si="166"/>
        <v>0</v>
      </c>
      <c r="BQ425" s="414">
        <f t="shared" si="167"/>
        <v>0</v>
      </c>
      <c r="BR425" s="414">
        <f t="shared" si="168"/>
        <v>0</v>
      </c>
      <c r="BS425" s="414">
        <f t="shared" si="169"/>
        <v>0</v>
      </c>
      <c r="BT425" s="414">
        <f t="shared" si="170"/>
        <v>0</v>
      </c>
      <c r="BU425" s="414">
        <f t="shared" si="171"/>
        <v>0</v>
      </c>
      <c r="BV425" s="721"/>
      <c r="BW425" s="72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32"/>
      <c r="CL425" s="432"/>
      <c r="CM425" s="432"/>
      <c r="CN425" s="432"/>
      <c r="CO425" s="432"/>
      <c r="CP425" s="432"/>
      <c r="CQ425" s="320"/>
      <c r="CR425" s="320"/>
    </row>
    <row r="426" spans="1:96" s="37" customFormat="1" ht="37.5" customHeight="1" x14ac:dyDescent="0.2">
      <c r="A426" s="533" t="str">
        <f>IF(B426&lt;&gt;"",設定!$C$4,"")</f>
        <v/>
      </c>
      <c r="B426" s="214" t="str">
        <f t="shared" si="149"/>
        <v/>
      </c>
      <c r="C426" s="373">
        <f t="shared" si="150"/>
        <v>414</v>
      </c>
      <c r="D426" s="342"/>
      <c r="E426" s="342"/>
      <c r="F426" s="343"/>
      <c r="G426" s="344"/>
      <c r="H426" s="345"/>
      <c r="I426" s="346"/>
      <c r="J426" s="347" t="str">
        <f>IFERROR(IF(I426="","",VLOOKUP(I426,国・地域!A:C,2,FALSE)),"正しい番号を入力してください")</f>
        <v/>
      </c>
      <c r="K426" s="348" t="str">
        <f>IFERROR(IF(I426="","",VLOOKUP(I426,国・地域!A:C,3,FALSE)),"正しい番号を入力してください")</f>
        <v/>
      </c>
      <c r="L426" s="325"/>
      <c r="M426" s="349"/>
      <c r="N426" s="350"/>
      <c r="O426" s="350"/>
      <c r="P426" s="350"/>
      <c r="Q426" s="350"/>
      <c r="R426" s="350"/>
      <c r="S426" s="350"/>
      <c r="T426" s="350"/>
      <c r="U426" s="351"/>
      <c r="V426" s="352"/>
      <c r="W426" s="1061"/>
      <c r="X426" s="1062"/>
      <c r="Y426" s="1070"/>
      <c r="Z426" s="1071"/>
      <c r="AA426" s="1072"/>
      <c r="AB426" s="1073"/>
      <c r="AC426" s="1072"/>
      <c r="AD426" s="1071"/>
      <c r="AE426" s="1074"/>
      <c r="AF426" s="1073"/>
      <c r="AG426" s="1072"/>
      <c r="AH426" s="1071"/>
      <c r="AI426" s="1074"/>
      <c r="AJ426" s="1073"/>
      <c r="AK426" s="1072"/>
      <c r="AL426" s="1071"/>
      <c r="AM426" s="342"/>
      <c r="AN426" s="344"/>
      <c r="AO426" s="325"/>
      <c r="AP426" s="342"/>
      <c r="AQ426" s="344"/>
      <c r="AR426" s="353"/>
      <c r="AS426" s="354"/>
      <c r="AT426" s="342"/>
      <c r="AU426" s="344"/>
      <c r="AV426" s="353"/>
      <c r="AW426" s="355"/>
      <c r="AX426" s="94" t="str">
        <f t="shared" si="172"/>
        <v/>
      </c>
      <c r="AY426" s="94" t="str">
        <f t="shared" si="151"/>
        <v/>
      </c>
      <c r="AZ426" s="433"/>
      <c r="BA426" s="414">
        <f t="shared" si="152"/>
        <v>0</v>
      </c>
      <c r="BB426" s="414">
        <f t="shared" si="153"/>
        <v>0</v>
      </c>
      <c r="BC426" s="414">
        <f t="shared" si="154"/>
        <v>0</v>
      </c>
      <c r="BD426" s="414">
        <f t="shared" si="155"/>
        <v>0</v>
      </c>
      <c r="BE426" s="414">
        <f t="shared" si="156"/>
        <v>0</v>
      </c>
      <c r="BF426" s="414">
        <f t="shared" si="157"/>
        <v>0</v>
      </c>
      <c r="BG426" s="414">
        <f t="shared" si="158"/>
        <v>0</v>
      </c>
      <c r="BH426" s="414">
        <f t="shared" si="159"/>
        <v>0</v>
      </c>
      <c r="BI426" s="414">
        <f t="shared" si="160"/>
        <v>0</v>
      </c>
      <c r="BJ426" s="414">
        <f t="shared" si="161"/>
        <v>0</v>
      </c>
      <c r="BK426" s="414">
        <f t="shared" si="162"/>
        <v>0</v>
      </c>
      <c r="BL426" s="414">
        <f t="shared" si="163"/>
        <v>0</v>
      </c>
      <c r="BM426" s="414">
        <f t="shared" si="164"/>
        <v>0</v>
      </c>
      <c r="BN426" s="414"/>
      <c r="BO426" s="414">
        <f t="shared" si="165"/>
        <v>0</v>
      </c>
      <c r="BP426" s="414">
        <f t="shared" si="166"/>
        <v>0</v>
      </c>
      <c r="BQ426" s="414">
        <f t="shared" si="167"/>
        <v>0</v>
      </c>
      <c r="BR426" s="414">
        <f t="shared" si="168"/>
        <v>0</v>
      </c>
      <c r="BS426" s="414">
        <f t="shared" si="169"/>
        <v>0</v>
      </c>
      <c r="BT426" s="414">
        <f t="shared" si="170"/>
        <v>0</v>
      </c>
      <c r="BU426" s="414">
        <f t="shared" si="171"/>
        <v>0</v>
      </c>
      <c r="BV426" s="721"/>
      <c r="BW426" s="72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32"/>
      <c r="CL426" s="432"/>
      <c r="CM426" s="432"/>
      <c r="CN426" s="432"/>
      <c r="CO426" s="432"/>
      <c r="CP426" s="432"/>
      <c r="CQ426" s="320"/>
      <c r="CR426" s="320"/>
    </row>
    <row r="427" spans="1:96" s="37" customFormat="1" ht="37.5" customHeight="1" x14ac:dyDescent="0.2">
      <c r="A427" s="533" t="str">
        <f>IF(B427&lt;&gt;"",設定!$C$4,"")</f>
        <v/>
      </c>
      <c r="B427" s="214" t="str">
        <f t="shared" si="149"/>
        <v/>
      </c>
      <c r="C427" s="373">
        <f t="shared" si="150"/>
        <v>415</v>
      </c>
      <c r="D427" s="342"/>
      <c r="E427" s="342"/>
      <c r="F427" s="343"/>
      <c r="G427" s="344"/>
      <c r="H427" s="345"/>
      <c r="I427" s="346"/>
      <c r="J427" s="347" t="str">
        <f>IFERROR(IF(I427="","",VLOOKUP(I427,国・地域!A:C,2,FALSE)),"正しい番号を入力してください")</f>
        <v/>
      </c>
      <c r="K427" s="348" t="str">
        <f>IFERROR(IF(I427="","",VLOOKUP(I427,国・地域!A:C,3,FALSE)),"正しい番号を入力してください")</f>
        <v/>
      </c>
      <c r="L427" s="325"/>
      <c r="M427" s="349"/>
      <c r="N427" s="350"/>
      <c r="O427" s="350"/>
      <c r="P427" s="350"/>
      <c r="Q427" s="350"/>
      <c r="R427" s="350"/>
      <c r="S427" s="350"/>
      <c r="T427" s="350"/>
      <c r="U427" s="351"/>
      <c r="V427" s="352"/>
      <c r="W427" s="1061"/>
      <c r="X427" s="1062"/>
      <c r="Y427" s="1070"/>
      <c r="Z427" s="1071"/>
      <c r="AA427" s="1072"/>
      <c r="AB427" s="1073"/>
      <c r="AC427" s="1072"/>
      <c r="AD427" s="1071"/>
      <c r="AE427" s="1074"/>
      <c r="AF427" s="1073"/>
      <c r="AG427" s="1072"/>
      <c r="AH427" s="1071"/>
      <c r="AI427" s="1074"/>
      <c r="AJ427" s="1073"/>
      <c r="AK427" s="1072"/>
      <c r="AL427" s="1071"/>
      <c r="AM427" s="342"/>
      <c r="AN427" s="344"/>
      <c r="AO427" s="325"/>
      <c r="AP427" s="342"/>
      <c r="AQ427" s="344"/>
      <c r="AR427" s="353"/>
      <c r="AS427" s="354"/>
      <c r="AT427" s="342"/>
      <c r="AU427" s="344"/>
      <c r="AV427" s="353"/>
      <c r="AW427" s="355"/>
      <c r="AX427" s="94" t="str">
        <f t="shared" si="172"/>
        <v/>
      </c>
      <c r="AY427" s="94" t="str">
        <f t="shared" si="151"/>
        <v/>
      </c>
      <c r="AZ427" s="433"/>
      <c r="BA427" s="414">
        <f t="shared" si="152"/>
        <v>0</v>
      </c>
      <c r="BB427" s="414">
        <f t="shared" si="153"/>
        <v>0</v>
      </c>
      <c r="BC427" s="414">
        <f t="shared" si="154"/>
        <v>0</v>
      </c>
      <c r="BD427" s="414">
        <f t="shared" si="155"/>
        <v>0</v>
      </c>
      <c r="BE427" s="414">
        <f t="shared" si="156"/>
        <v>0</v>
      </c>
      <c r="BF427" s="414">
        <f t="shared" si="157"/>
        <v>0</v>
      </c>
      <c r="BG427" s="414">
        <f t="shared" si="158"/>
        <v>0</v>
      </c>
      <c r="BH427" s="414">
        <f t="shared" si="159"/>
        <v>0</v>
      </c>
      <c r="BI427" s="414">
        <f t="shared" si="160"/>
        <v>0</v>
      </c>
      <c r="BJ427" s="414">
        <f t="shared" si="161"/>
        <v>0</v>
      </c>
      <c r="BK427" s="414">
        <f t="shared" si="162"/>
        <v>0</v>
      </c>
      <c r="BL427" s="414">
        <f t="shared" si="163"/>
        <v>0</v>
      </c>
      <c r="BM427" s="414">
        <f t="shared" si="164"/>
        <v>0</v>
      </c>
      <c r="BN427" s="414"/>
      <c r="BO427" s="414">
        <f t="shared" si="165"/>
        <v>0</v>
      </c>
      <c r="BP427" s="414">
        <f t="shared" si="166"/>
        <v>0</v>
      </c>
      <c r="BQ427" s="414">
        <f t="shared" si="167"/>
        <v>0</v>
      </c>
      <c r="BR427" s="414">
        <f t="shared" si="168"/>
        <v>0</v>
      </c>
      <c r="BS427" s="414">
        <f t="shared" si="169"/>
        <v>0</v>
      </c>
      <c r="BT427" s="414">
        <f t="shared" si="170"/>
        <v>0</v>
      </c>
      <c r="BU427" s="414">
        <f t="shared" si="171"/>
        <v>0</v>
      </c>
      <c r="BV427" s="721"/>
      <c r="BW427" s="72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32"/>
      <c r="CL427" s="432"/>
      <c r="CM427" s="432"/>
      <c r="CN427" s="432"/>
      <c r="CO427" s="432"/>
      <c r="CP427" s="432"/>
      <c r="CQ427" s="320"/>
      <c r="CR427" s="320"/>
    </row>
    <row r="428" spans="1:96" s="37" customFormat="1" ht="37.5" customHeight="1" x14ac:dyDescent="0.2">
      <c r="A428" s="574" t="str">
        <f>IF(B428&lt;&gt;"",設定!$C$4,"")</f>
        <v/>
      </c>
      <c r="B428" s="215" t="str">
        <f t="shared" si="149"/>
        <v/>
      </c>
      <c r="C428" s="374">
        <f t="shared" si="150"/>
        <v>416</v>
      </c>
      <c r="D428" s="356"/>
      <c r="E428" s="356"/>
      <c r="F428" s="357"/>
      <c r="G428" s="358"/>
      <c r="H428" s="359"/>
      <c r="I428" s="360"/>
      <c r="J428" s="361" t="str">
        <f>IFERROR(IF(I428="","",VLOOKUP(I428,国・地域!A:C,2,FALSE)),"正しい番号を入力してください")</f>
        <v/>
      </c>
      <c r="K428" s="362" t="str">
        <f>IFERROR(IF(I428="","",VLOOKUP(I428,国・地域!A:C,3,FALSE)),"正しい番号を入力してください")</f>
        <v/>
      </c>
      <c r="L428" s="326"/>
      <c r="M428" s="363"/>
      <c r="N428" s="364"/>
      <c r="O428" s="364"/>
      <c r="P428" s="364"/>
      <c r="Q428" s="364"/>
      <c r="R428" s="364"/>
      <c r="S428" s="364"/>
      <c r="T428" s="364"/>
      <c r="U428" s="365"/>
      <c r="V428" s="366"/>
      <c r="W428" s="1063"/>
      <c r="X428" s="1064"/>
      <c r="Y428" s="1075"/>
      <c r="Z428" s="1076"/>
      <c r="AA428" s="1077"/>
      <c r="AB428" s="1078"/>
      <c r="AC428" s="1077"/>
      <c r="AD428" s="1076"/>
      <c r="AE428" s="1079"/>
      <c r="AF428" s="1078"/>
      <c r="AG428" s="1077"/>
      <c r="AH428" s="1076"/>
      <c r="AI428" s="1079"/>
      <c r="AJ428" s="1078"/>
      <c r="AK428" s="1077"/>
      <c r="AL428" s="1076"/>
      <c r="AM428" s="356"/>
      <c r="AN428" s="358"/>
      <c r="AO428" s="326"/>
      <c r="AP428" s="356"/>
      <c r="AQ428" s="358"/>
      <c r="AR428" s="367"/>
      <c r="AS428" s="368"/>
      <c r="AT428" s="356"/>
      <c r="AU428" s="358"/>
      <c r="AV428" s="367"/>
      <c r="AW428" s="369"/>
      <c r="AX428" s="94" t="str">
        <f t="shared" si="172"/>
        <v/>
      </c>
      <c r="AY428" s="94" t="str">
        <f t="shared" si="151"/>
        <v/>
      </c>
      <c r="AZ428" s="433"/>
      <c r="BA428" s="414">
        <f t="shared" si="152"/>
        <v>0</v>
      </c>
      <c r="BB428" s="414">
        <f t="shared" si="153"/>
        <v>0</v>
      </c>
      <c r="BC428" s="414">
        <f t="shared" si="154"/>
        <v>0</v>
      </c>
      <c r="BD428" s="414">
        <f t="shared" si="155"/>
        <v>0</v>
      </c>
      <c r="BE428" s="414">
        <f t="shared" si="156"/>
        <v>0</v>
      </c>
      <c r="BF428" s="414">
        <f t="shared" si="157"/>
        <v>0</v>
      </c>
      <c r="BG428" s="414">
        <f t="shared" si="158"/>
        <v>0</v>
      </c>
      <c r="BH428" s="414">
        <f t="shared" si="159"/>
        <v>0</v>
      </c>
      <c r="BI428" s="414">
        <f t="shared" si="160"/>
        <v>0</v>
      </c>
      <c r="BJ428" s="414">
        <f t="shared" si="161"/>
        <v>0</v>
      </c>
      <c r="BK428" s="414">
        <f t="shared" si="162"/>
        <v>0</v>
      </c>
      <c r="BL428" s="414">
        <f t="shared" si="163"/>
        <v>0</v>
      </c>
      <c r="BM428" s="414">
        <f t="shared" si="164"/>
        <v>0</v>
      </c>
      <c r="BN428" s="414"/>
      <c r="BO428" s="414">
        <f t="shared" si="165"/>
        <v>0</v>
      </c>
      <c r="BP428" s="414">
        <f t="shared" si="166"/>
        <v>0</v>
      </c>
      <c r="BQ428" s="414">
        <f t="shared" si="167"/>
        <v>0</v>
      </c>
      <c r="BR428" s="414">
        <f t="shared" si="168"/>
        <v>0</v>
      </c>
      <c r="BS428" s="414">
        <f t="shared" si="169"/>
        <v>0</v>
      </c>
      <c r="BT428" s="414">
        <f t="shared" si="170"/>
        <v>0</v>
      </c>
      <c r="BU428" s="414">
        <f t="shared" si="171"/>
        <v>0</v>
      </c>
      <c r="BV428" s="721"/>
      <c r="BW428" s="72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32"/>
      <c r="CL428" s="432"/>
      <c r="CM428" s="432"/>
      <c r="CN428" s="432"/>
      <c r="CO428" s="432"/>
      <c r="CP428" s="432"/>
      <c r="CQ428" s="320"/>
      <c r="CR428" s="320"/>
    </row>
    <row r="429" spans="1:96" s="37" customFormat="1" ht="37.5" customHeight="1" x14ac:dyDescent="0.2">
      <c r="A429" s="575" t="str">
        <f>IF(B429&lt;&gt;"",設定!$C$4,"")</f>
        <v/>
      </c>
      <c r="B429" s="567" t="str">
        <f t="shared" si="149"/>
        <v/>
      </c>
      <c r="C429" s="322">
        <f t="shared" si="150"/>
        <v>417</v>
      </c>
      <c r="D429" s="328"/>
      <c r="E429" s="328"/>
      <c r="F429" s="329"/>
      <c r="G429" s="330"/>
      <c r="H429" s="331"/>
      <c r="I429" s="332"/>
      <c r="J429" s="333" t="str">
        <f>IFERROR(IF(I429="","",VLOOKUP(I429,国・地域!A:C,2,FALSE)),"正しい番号を入力してください")</f>
        <v/>
      </c>
      <c r="K429" s="334" t="str">
        <f>IFERROR(IF(I429="","",VLOOKUP(I429,国・地域!A:C,3,FALSE)),"正しい番号を入力してください")</f>
        <v/>
      </c>
      <c r="L429" s="327"/>
      <c r="M429" s="335"/>
      <c r="N429" s="336"/>
      <c r="O429" s="336"/>
      <c r="P429" s="336"/>
      <c r="Q429" s="336"/>
      <c r="R429" s="336"/>
      <c r="S429" s="336"/>
      <c r="T429" s="336"/>
      <c r="U429" s="337"/>
      <c r="V429" s="338"/>
      <c r="W429" s="1059"/>
      <c r="X429" s="1060"/>
      <c r="Y429" s="1065"/>
      <c r="Z429" s="1066"/>
      <c r="AA429" s="1067"/>
      <c r="AB429" s="1068"/>
      <c r="AC429" s="1067"/>
      <c r="AD429" s="1066"/>
      <c r="AE429" s="1069"/>
      <c r="AF429" s="1068"/>
      <c r="AG429" s="1067"/>
      <c r="AH429" s="1066"/>
      <c r="AI429" s="1069"/>
      <c r="AJ429" s="1068"/>
      <c r="AK429" s="1067"/>
      <c r="AL429" s="1066"/>
      <c r="AM429" s="328"/>
      <c r="AN429" s="330"/>
      <c r="AO429" s="327"/>
      <c r="AP429" s="328"/>
      <c r="AQ429" s="330"/>
      <c r="AR429" s="339"/>
      <c r="AS429" s="340"/>
      <c r="AT429" s="328"/>
      <c r="AU429" s="330"/>
      <c r="AV429" s="339"/>
      <c r="AW429" s="341"/>
      <c r="AX429" s="94" t="str">
        <f t="shared" si="172"/>
        <v/>
      </c>
      <c r="AY429" s="94" t="str">
        <f t="shared" si="151"/>
        <v/>
      </c>
      <c r="AZ429" s="433"/>
      <c r="BA429" s="414">
        <f t="shared" si="152"/>
        <v>0</v>
      </c>
      <c r="BB429" s="414">
        <f t="shared" si="153"/>
        <v>0</v>
      </c>
      <c r="BC429" s="414">
        <f t="shared" si="154"/>
        <v>0</v>
      </c>
      <c r="BD429" s="414">
        <f t="shared" si="155"/>
        <v>0</v>
      </c>
      <c r="BE429" s="414">
        <f t="shared" si="156"/>
        <v>0</v>
      </c>
      <c r="BF429" s="414">
        <f t="shared" si="157"/>
        <v>0</v>
      </c>
      <c r="BG429" s="414">
        <f t="shared" si="158"/>
        <v>0</v>
      </c>
      <c r="BH429" s="414">
        <f t="shared" si="159"/>
        <v>0</v>
      </c>
      <c r="BI429" s="414">
        <f t="shared" si="160"/>
        <v>0</v>
      </c>
      <c r="BJ429" s="414">
        <f t="shared" si="161"/>
        <v>0</v>
      </c>
      <c r="BK429" s="414">
        <f t="shared" si="162"/>
        <v>0</v>
      </c>
      <c r="BL429" s="414">
        <f t="shared" si="163"/>
        <v>0</v>
      </c>
      <c r="BM429" s="414">
        <f t="shared" si="164"/>
        <v>0</v>
      </c>
      <c r="BN429" s="414"/>
      <c r="BO429" s="414">
        <f t="shared" si="165"/>
        <v>0</v>
      </c>
      <c r="BP429" s="414">
        <f t="shared" si="166"/>
        <v>0</v>
      </c>
      <c r="BQ429" s="414">
        <f t="shared" si="167"/>
        <v>0</v>
      </c>
      <c r="BR429" s="414">
        <f t="shared" si="168"/>
        <v>0</v>
      </c>
      <c r="BS429" s="414">
        <f t="shared" si="169"/>
        <v>0</v>
      </c>
      <c r="BT429" s="414">
        <f t="shared" si="170"/>
        <v>0</v>
      </c>
      <c r="BU429" s="414">
        <f t="shared" si="171"/>
        <v>0</v>
      </c>
      <c r="BV429" s="721"/>
      <c r="BW429" s="72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32"/>
      <c r="CL429" s="432"/>
      <c r="CM429" s="432"/>
      <c r="CN429" s="432"/>
      <c r="CO429" s="432"/>
      <c r="CP429" s="432"/>
      <c r="CQ429" s="320"/>
      <c r="CR429" s="320"/>
    </row>
    <row r="430" spans="1:96" s="37" customFormat="1" ht="37.5" customHeight="1" x14ac:dyDescent="0.2">
      <c r="A430" s="533" t="str">
        <f>IF(B430&lt;&gt;"",設定!$C$4,"")</f>
        <v/>
      </c>
      <c r="B430" s="214" t="str">
        <f t="shared" si="149"/>
        <v/>
      </c>
      <c r="C430" s="373">
        <f t="shared" si="150"/>
        <v>418</v>
      </c>
      <c r="D430" s="342"/>
      <c r="E430" s="342"/>
      <c r="F430" s="343"/>
      <c r="G430" s="344"/>
      <c r="H430" s="345"/>
      <c r="I430" s="346"/>
      <c r="J430" s="347" t="str">
        <f>IFERROR(IF(I430="","",VLOOKUP(I430,国・地域!A:C,2,FALSE)),"正しい番号を入力してください")</f>
        <v/>
      </c>
      <c r="K430" s="348" t="str">
        <f>IFERROR(IF(I430="","",VLOOKUP(I430,国・地域!A:C,3,FALSE)),"正しい番号を入力してください")</f>
        <v/>
      </c>
      <c r="L430" s="325"/>
      <c r="M430" s="349"/>
      <c r="N430" s="350"/>
      <c r="O430" s="350"/>
      <c r="P430" s="350"/>
      <c r="Q430" s="350"/>
      <c r="R430" s="350"/>
      <c r="S430" s="350"/>
      <c r="T430" s="350"/>
      <c r="U430" s="351"/>
      <c r="V430" s="352"/>
      <c r="W430" s="1061"/>
      <c r="X430" s="1062"/>
      <c r="Y430" s="1070"/>
      <c r="Z430" s="1071"/>
      <c r="AA430" s="1072"/>
      <c r="AB430" s="1073"/>
      <c r="AC430" s="1072"/>
      <c r="AD430" s="1071"/>
      <c r="AE430" s="1074"/>
      <c r="AF430" s="1073"/>
      <c r="AG430" s="1072"/>
      <c r="AH430" s="1071"/>
      <c r="AI430" s="1074"/>
      <c r="AJ430" s="1073"/>
      <c r="AK430" s="1072"/>
      <c r="AL430" s="1071"/>
      <c r="AM430" s="342"/>
      <c r="AN430" s="344"/>
      <c r="AO430" s="325"/>
      <c r="AP430" s="342"/>
      <c r="AQ430" s="344"/>
      <c r="AR430" s="353"/>
      <c r="AS430" s="354"/>
      <c r="AT430" s="342"/>
      <c r="AU430" s="344"/>
      <c r="AV430" s="353"/>
      <c r="AW430" s="355"/>
      <c r="AX430" s="94" t="str">
        <f t="shared" si="172"/>
        <v/>
      </c>
      <c r="AY430" s="94" t="str">
        <f t="shared" si="151"/>
        <v/>
      </c>
      <c r="AZ430" s="433"/>
      <c r="BA430" s="414">
        <f t="shared" si="152"/>
        <v>0</v>
      </c>
      <c r="BB430" s="414">
        <f t="shared" si="153"/>
        <v>0</v>
      </c>
      <c r="BC430" s="414">
        <f t="shared" si="154"/>
        <v>0</v>
      </c>
      <c r="BD430" s="414">
        <f t="shared" si="155"/>
        <v>0</v>
      </c>
      <c r="BE430" s="414">
        <f t="shared" si="156"/>
        <v>0</v>
      </c>
      <c r="BF430" s="414">
        <f t="shared" si="157"/>
        <v>0</v>
      </c>
      <c r="BG430" s="414">
        <f t="shared" si="158"/>
        <v>0</v>
      </c>
      <c r="BH430" s="414">
        <f t="shared" si="159"/>
        <v>0</v>
      </c>
      <c r="BI430" s="414">
        <f t="shared" si="160"/>
        <v>0</v>
      </c>
      <c r="BJ430" s="414">
        <f t="shared" si="161"/>
        <v>0</v>
      </c>
      <c r="BK430" s="414">
        <f t="shared" si="162"/>
        <v>0</v>
      </c>
      <c r="BL430" s="414">
        <f t="shared" si="163"/>
        <v>0</v>
      </c>
      <c r="BM430" s="414">
        <f t="shared" si="164"/>
        <v>0</v>
      </c>
      <c r="BN430" s="414"/>
      <c r="BO430" s="414">
        <f t="shared" si="165"/>
        <v>0</v>
      </c>
      <c r="BP430" s="414">
        <f t="shared" si="166"/>
        <v>0</v>
      </c>
      <c r="BQ430" s="414">
        <f t="shared" si="167"/>
        <v>0</v>
      </c>
      <c r="BR430" s="414">
        <f t="shared" si="168"/>
        <v>0</v>
      </c>
      <c r="BS430" s="414">
        <f t="shared" si="169"/>
        <v>0</v>
      </c>
      <c r="BT430" s="414">
        <f t="shared" si="170"/>
        <v>0</v>
      </c>
      <c r="BU430" s="414">
        <f t="shared" si="171"/>
        <v>0</v>
      </c>
      <c r="BV430" s="721"/>
      <c r="BW430" s="72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32"/>
      <c r="CL430" s="432"/>
      <c r="CM430" s="432"/>
      <c r="CN430" s="432"/>
      <c r="CO430" s="432"/>
      <c r="CP430" s="432"/>
      <c r="CQ430" s="320"/>
      <c r="CR430" s="320"/>
    </row>
    <row r="431" spans="1:96" s="37" customFormat="1" ht="37.5" customHeight="1" x14ac:dyDescent="0.2">
      <c r="A431" s="533" t="str">
        <f>IF(B431&lt;&gt;"",設定!$C$4,"")</f>
        <v/>
      </c>
      <c r="B431" s="214" t="str">
        <f t="shared" si="149"/>
        <v/>
      </c>
      <c r="C431" s="373">
        <f t="shared" si="150"/>
        <v>419</v>
      </c>
      <c r="D431" s="342"/>
      <c r="E431" s="342"/>
      <c r="F431" s="343"/>
      <c r="G431" s="344"/>
      <c r="H431" s="345"/>
      <c r="I431" s="346"/>
      <c r="J431" s="347" t="str">
        <f>IFERROR(IF(I431="","",VLOOKUP(I431,国・地域!A:C,2,FALSE)),"正しい番号を入力してください")</f>
        <v/>
      </c>
      <c r="K431" s="348" t="str">
        <f>IFERROR(IF(I431="","",VLOOKUP(I431,国・地域!A:C,3,FALSE)),"正しい番号を入力してください")</f>
        <v/>
      </c>
      <c r="L431" s="325"/>
      <c r="M431" s="349"/>
      <c r="N431" s="350"/>
      <c r="O431" s="350"/>
      <c r="P431" s="350"/>
      <c r="Q431" s="350"/>
      <c r="R431" s="350"/>
      <c r="S431" s="350"/>
      <c r="T431" s="350"/>
      <c r="U431" s="351"/>
      <c r="V431" s="352"/>
      <c r="W431" s="1061"/>
      <c r="X431" s="1062"/>
      <c r="Y431" s="1070"/>
      <c r="Z431" s="1071"/>
      <c r="AA431" s="1072"/>
      <c r="AB431" s="1073"/>
      <c r="AC431" s="1072"/>
      <c r="AD431" s="1071"/>
      <c r="AE431" s="1074"/>
      <c r="AF431" s="1073"/>
      <c r="AG431" s="1072"/>
      <c r="AH431" s="1071"/>
      <c r="AI431" s="1074"/>
      <c r="AJ431" s="1073"/>
      <c r="AK431" s="1072"/>
      <c r="AL431" s="1071"/>
      <c r="AM431" s="342"/>
      <c r="AN431" s="344"/>
      <c r="AO431" s="325"/>
      <c r="AP431" s="342"/>
      <c r="AQ431" s="344"/>
      <c r="AR431" s="353"/>
      <c r="AS431" s="354"/>
      <c r="AT431" s="342"/>
      <c r="AU431" s="344"/>
      <c r="AV431" s="353"/>
      <c r="AW431" s="355"/>
      <c r="AX431" s="94" t="str">
        <f t="shared" si="172"/>
        <v/>
      </c>
      <c r="AY431" s="94" t="str">
        <f t="shared" si="151"/>
        <v/>
      </c>
      <c r="AZ431" s="433"/>
      <c r="BA431" s="414">
        <f t="shared" si="152"/>
        <v>0</v>
      </c>
      <c r="BB431" s="414">
        <f t="shared" si="153"/>
        <v>0</v>
      </c>
      <c r="BC431" s="414">
        <f t="shared" si="154"/>
        <v>0</v>
      </c>
      <c r="BD431" s="414">
        <f t="shared" si="155"/>
        <v>0</v>
      </c>
      <c r="BE431" s="414">
        <f t="shared" si="156"/>
        <v>0</v>
      </c>
      <c r="BF431" s="414">
        <f t="shared" si="157"/>
        <v>0</v>
      </c>
      <c r="BG431" s="414">
        <f t="shared" si="158"/>
        <v>0</v>
      </c>
      <c r="BH431" s="414">
        <f t="shared" si="159"/>
        <v>0</v>
      </c>
      <c r="BI431" s="414">
        <f t="shared" si="160"/>
        <v>0</v>
      </c>
      <c r="BJ431" s="414">
        <f t="shared" si="161"/>
        <v>0</v>
      </c>
      <c r="BK431" s="414">
        <f t="shared" si="162"/>
        <v>0</v>
      </c>
      <c r="BL431" s="414">
        <f t="shared" si="163"/>
        <v>0</v>
      </c>
      <c r="BM431" s="414">
        <f t="shared" si="164"/>
        <v>0</v>
      </c>
      <c r="BN431" s="414"/>
      <c r="BO431" s="414">
        <f t="shared" si="165"/>
        <v>0</v>
      </c>
      <c r="BP431" s="414">
        <f t="shared" si="166"/>
        <v>0</v>
      </c>
      <c r="BQ431" s="414">
        <f t="shared" si="167"/>
        <v>0</v>
      </c>
      <c r="BR431" s="414">
        <f t="shared" si="168"/>
        <v>0</v>
      </c>
      <c r="BS431" s="414">
        <f t="shared" si="169"/>
        <v>0</v>
      </c>
      <c r="BT431" s="414">
        <f t="shared" si="170"/>
        <v>0</v>
      </c>
      <c r="BU431" s="414">
        <f t="shared" si="171"/>
        <v>0</v>
      </c>
      <c r="BV431" s="721"/>
      <c r="BW431" s="72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32"/>
      <c r="CL431" s="432"/>
      <c r="CM431" s="432"/>
      <c r="CN431" s="432"/>
      <c r="CO431" s="432"/>
      <c r="CP431" s="432"/>
      <c r="CQ431" s="320"/>
      <c r="CR431" s="320"/>
    </row>
    <row r="432" spans="1:96" s="37" customFormat="1" ht="37.5" customHeight="1" x14ac:dyDescent="0.2">
      <c r="A432" s="533" t="str">
        <f>IF(B432&lt;&gt;"",設定!$C$4,"")</f>
        <v/>
      </c>
      <c r="B432" s="214" t="str">
        <f t="shared" si="149"/>
        <v/>
      </c>
      <c r="C432" s="373">
        <f t="shared" si="150"/>
        <v>420</v>
      </c>
      <c r="D432" s="342"/>
      <c r="E432" s="342"/>
      <c r="F432" s="343"/>
      <c r="G432" s="344"/>
      <c r="H432" s="345"/>
      <c r="I432" s="346"/>
      <c r="J432" s="347" t="str">
        <f>IFERROR(IF(I432="","",VLOOKUP(I432,国・地域!A:C,2,FALSE)),"正しい番号を入力してください")</f>
        <v/>
      </c>
      <c r="K432" s="348" t="str">
        <f>IFERROR(IF(I432="","",VLOOKUP(I432,国・地域!A:C,3,FALSE)),"正しい番号を入力してください")</f>
        <v/>
      </c>
      <c r="L432" s="325"/>
      <c r="M432" s="349"/>
      <c r="N432" s="350"/>
      <c r="O432" s="350"/>
      <c r="P432" s="350"/>
      <c r="Q432" s="350"/>
      <c r="R432" s="350"/>
      <c r="S432" s="350"/>
      <c r="T432" s="350"/>
      <c r="U432" s="351"/>
      <c r="V432" s="352"/>
      <c r="W432" s="1061"/>
      <c r="X432" s="1062"/>
      <c r="Y432" s="1070"/>
      <c r="Z432" s="1071"/>
      <c r="AA432" s="1072"/>
      <c r="AB432" s="1073"/>
      <c r="AC432" s="1072"/>
      <c r="AD432" s="1071"/>
      <c r="AE432" s="1074"/>
      <c r="AF432" s="1073"/>
      <c r="AG432" s="1072"/>
      <c r="AH432" s="1071"/>
      <c r="AI432" s="1074"/>
      <c r="AJ432" s="1073"/>
      <c r="AK432" s="1072"/>
      <c r="AL432" s="1071"/>
      <c r="AM432" s="342"/>
      <c r="AN432" s="344"/>
      <c r="AO432" s="325"/>
      <c r="AP432" s="342"/>
      <c r="AQ432" s="344"/>
      <c r="AR432" s="353"/>
      <c r="AS432" s="354"/>
      <c r="AT432" s="342"/>
      <c r="AU432" s="344"/>
      <c r="AV432" s="353"/>
      <c r="AW432" s="355"/>
      <c r="AX432" s="94" t="str">
        <f t="shared" si="172"/>
        <v/>
      </c>
      <c r="AY432" s="94" t="str">
        <f t="shared" si="151"/>
        <v/>
      </c>
      <c r="AZ432" s="433"/>
      <c r="BA432" s="414">
        <f t="shared" si="152"/>
        <v>0</v>
      </c>
      <c r="BB432" s="414">
        <f t="shared" si="153"/>
        <v>0</v>
      </c>
      <c r="BC432" s="414">
        <f t="shared" si="154"/>
        <v>0</v>
      </c>
      <c r="BD432" s="414">
        <f t="shared" si="155"/>
        <v>0</v>
      </c>
      <c r="BE432" s="414">
        <f t="shared" si="156"/>
        <v>0</v>
      </c>
      <c r="BF432" s="414">
        <f t="shared" si="157"/>
        <v>0</v>
      </c>
      <c r="BG432" s="414">
        <f t="shared" si="158"/>
        <v>0</v>
      </c>
      <c r="BH432" s="414">
        <f t="shared" si="159"/>
        <v>0</v>
      </c>
      <c r="BI432" s="414">
        <f t="shared" si="160"/>
        <v>0</v>
      </c>
      <c r="BJ432" s="414">
        <f t="shared" si="161"/>
        <v>0</v>
      </c>
      <c r="BK432" s="414">
        <f t="shared" si="162"/>
        <v>0</v>
      </c>
      <c r="BL432" s="414">
        <f t="shared" si="163"/>
        <v>0</v>
      </c>
      <c r="BM432" s="414">
        <f t="shared" si="164"/>
        <v>0</v>
      </c>
      <c r="BN432" s="414"/>
      <c r="BO432" s="414">
        <f t="shared" si="165"/>
        <v>0</v>
      </c>
      <c r="BP432" s="414">
        <f t="shared" si="166"/>
        <v>0</v>
      </c>
      <c r="BQ432" s="414">
        <f t="shared" si="167"/>
        <v>0</v>
      </c>
      <c r="BR432" s="414">
        <f t="shared" si="168"/>
        <v>0</v>
      </c>
      <c r="BS432" s="414">
        <f t="shared" si="169"/>
        <v>0</v>
      </c>
      <c r="BT432" s="414">
        <f t="shared" si="170"/>
        <v>0</v>
      </c>
      <c r="BU432" s="414">
        <f t="shared" si="171"/>
        <v>0</v>
      </c>
      <c r="BV432" s="721"/>
      <c r="BW432" s="72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32"/>
      <c r="CL432" s="432"/>
      <c r="CM432" s="432"/>
      <c r="CN432" s="432"/>
      <c r="CO432" s="432"/>
      <c r="CP432" s="432"/>
      <c r="CQ432" s="320"/>
      <c r="CR432" s="320"/>
    </row>
    <row r="433" spans="1:96" s="37" customFormat="1" ht="37.5" customHeight="1" x14ac:dyDescent="0.2">
      <c r="A433" s="574" t="str">
        <f>IF(B433&lt;&gt;"",設定!$C$4,"")</f>
        <v/>
      </c>
      <c r="B433" s="215" t="str">
        <f t="shared" si="149"/>
        <v/>
      </c>
      <c r="C433" s="374">
        <f t="shared" si="150"/>
        <v>421</v>
      </c>
      <c r="D433" s="356"/>
      <c r="E433" s="356"/>
      <c r="F433" s="357"/>
      <c r="G433" s="358"/>
      <c r="H433" s="359"/>
      <c r="I433" s="360"/>
      <c r="J433" s="361" t="str">
        <f>IFERROR(IF(I433="","",VLOOKUP(I433,国・地域!A:C,2,FALSE)),"正しい番号を入力してください")</f>
        <v/>
      </c>
      <c r="K433" s="362" t="str">
        <f>IFERROR(IF(I433="","",VLOOKUP(I433,国・地域!A:C,3,FALSE)),"正しい番号を入力してください")</f>
        <v/>
      </c>
      <c r="L433" s="326"/>
      <c r="M433" s="363"/>
      <c r="N433" s="364"/>
      <c r="O433" s="364"/>
      <c r="P433" s="364"/>
      <c r="Q433" s="364"/>
      <c r="R433" s="364"/>
      <c r="S433" s="364"/>
      <c r="T433" s="364"/>
      <c r="U433" s="365"/>
      <c r="V433" s="366"/>
      <c r="W433" s="1063"/>
      <c r="X433" s="1064"/>
      <c r="Y433" s="1075"/>
      <c r="Z433" s="1076"/>
      <c r="AA433" s="1077"/>
      <c r="AB433" s="1078"/>
      <c r="AC433" s="1077"/>
      <c r="AD433" s="1076"/>
      <c r="AE433" s="1079"/>
      <c r="AF433" s="1078"/>
      <c r="AG433" s="1077"/>
      <c r="AH433" s="1076"/>
      <c r="AI433" s="1079"/>
      <c r="AJ433" s="1078"/>
      <c r="AK433" s="1077"/>
      <c r="AL433" s="1076"/>
      <c r="AM433" s="356"/>
      <c r="AN433" s="358"/>
      <c r="AO433" s="326"/>
      <c r="AP433" s="356"/>
      <c r="AQ433" s="358"/>
      <c r="AR433" s="367"/>
      <c r="AS433" s="368"/>
      <c r="AT433" s="356"/>
      <c r="AU433" s="358"/>
      <c r="AV433" s="367"/>
      <c r="AW433" s="369"/>
      <c r="AX433" s="94" t="str">
        <f t="shared" si="172"/>
        <v/>
      </c>
      <c r="AY433" s="94" t="str">
        <f t="shared" si="151"/>
        <v/>
      </c>
      <c r="AZ433" s="433"/>
      <c r="BA433" s="414">
        <f t="shared" si="152"/>
        <v>0</v>
      </c>
      <c r="BB433" s="414">
        <f t="shared" si="153"/>
        <v>0</v>
      </c>
      <c r="BC433" s="414">
        <f t="shared" si="154"/>
        <v>0</v>
      </c>
      <c r="BD433" s="414">
        <f t="shared" si="155"/>
        <v>0</v>
      </c>
      <c r="BE433" s="414">
        <f t="shared" si="156"/>
        <v>0</v>
      </c>
      <c r="BF433" s="414">
        <f t="shared" si="157"/>
        <v>0</v>
      </c>
      <c r="BG433" s="414">
        <f t="shared" si="158"/>
        <v>0</v>
      </c>
      <c r="BH433" s="414">
        <f t="shared" si="159"/>
        <v>0</v>
      </c>
      <c r="BI433" s="414">
        <f t="shared" si="160"/>
        <v>0</v>
      </c>
      <c r="BJ433" s="414">
        <f t="shared" si="161"/>
        <v>0</v>
      </c>
      <c r="BK433" s="414">
        <f t="shared" si="162"/>
        <v>0</v>
      </c>
      <c r="BL433" s="414">
        <f t="shared" si="163"/>
        <v>0</v>
      </c>
      <c r="BM433" s="414">
        <f t="shared" si="164"/>
        <v>0</v>
      </c>
      <c r="BN433" s="414"/>
      <c r="BO433" s="414">
        <f t="shared" si="165"/>
        <v>0</v>
      </c>
      <c r="BP433" s="414">
        <f t="shared" si="166"/>
        <v>0</v>
      </c>
      <c r="BQ433" s="414">
        <f t="shared" si="167"/>
        <v>0</v>
      </c>
      <c r="BR433" s="414">
        <f t="shared" si="168"/>
        <v>0</v>
      </c>
      <c r="BS433" s="414">
        <f t="shared" si="169"/>
        <v>0</v>
      </c>
      <c r="BT433" s="414">
        <f t="shared" si="170"/>
        <v>0</v>
      </c>
      <c r="BU433" s="414">
        <f t="shared" si="171"/>
        <v>0</v>
      </c>
      <c r="BV433" s="721"/>
      <c r="BW433" s="72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32"/>
      <c r="CL433" s="432"/>
      <c r="CM433" s="432"/>
      <c r="CN433" s="432"/>
      <c r="CO433" s="432"/>
      <c r="CP433" s="432"/>
      <c r="CQ433" s="320"/>
      <c r="CR433" s="320"/>
    </row>
    <row r="434" spans="1:96" s="37" customFormat="1" ht="37.5" customHeight="1" x14ac:dyDescent="0.2">
      <c r="A434" s="575" t="str">
        <f>IF(B434&lt;&gt;"",設定!$C$4,"")</f>
        <v/>
      </c>
      <c r="B434" s="567" t="str">
        <f t="shared" si="149"/>
        <v/>
      </c>
      <c r="C434" s="322">
        <f t="shared" si="150"/>
        <v>422</v>
      </c>
      <c r="D434" s="328"/>
      <c r="E434" s="328"/>
      <c r="F434" s="329"/>
      <c r="G434" s="330"/>
      <c r="H434" s="331"/>
      <c r="I434" s="332"/>
      <c r="J434" s="333" t="str">
        <f>IFERROR(IF(I434="","",VLOOKUP(I434,国・地域!A:C,2,FALSE)),"正しい番号を入力してください")</f>
        <v/>
      </c>
      <c r="K434" s="334" t="str">
        <f>IFERROR(IF(I434="","",VLOOKUP(I434,国・地域!A:C,3,FALSE)),"正しい番号を入力してください")</f>
        <v/>
      </c>
      <c r="L434" s="327"/>
      <c r="M434" s="335"/>
      <c r="N434" s="336"/>
      <c r="O434" s="336"/>
      <c r="P434" s="336"/>
      <c r="Q434" s="336"/>
      <c r="R434" s="336"/>
      <c r="S434" s="336"/>
      <c r="T434" s="336"/>
      <c r="U434" s="337"/>
      <c r="V434" s="338"/>
      <c r="W434" s="1059"/>
      <c r="X434" s="1060"/>
      <c r="Y434" s="1065"/>
      <c r="Z434" s="1066"/>
      <c r="AA434" s="1067"/>
      <c r="AB434" s="1068"/>
      <c r="AC434" s="1067"/>
      <c r="AD434" s="1066"/>
      <c r="AE434" s="1069"/>
      <c r="AF434" s="1068"/>
      <c r="AG434" s="1067"/>
      <c r="AH434" s="1066"/>
      <c r="AI434" s="1069"/>
      <c r="AJ434" s="1068"/>
      <c r="AK434" s="1067"/>
      <c r="AL434" s="1066"/>
      <c r="AM434" s="328"/>
      <c r="AN434" s="330"/>
      <c r="AO434" s="327"/>
      <c r="AP434" s="328"/>
      <c r="AQ434" s="330"/>
      <c r="AR434" s="339"/>
      <c r="AS434" s="340"/>
      <c r="AT434" s="328"/>
      <c r="AU434" s="330"/>
      <c r="AV434" s="339"/>
      <c r="AW434" s="341"/>
      <c r="AX434" s="94" t="str">
        <f t="shared" si="172"/>
        <v/>
      </c>
      <c r="AY434" s="94" t="str">
        <f t="shared" si="151"/>
        <v/>
      </c>
      <c r="AZ434" s="433"/>
      <c r="BA434" s="414">
        <f t="shared" si="152"/>
        <v>0</v>
      </c>
      <c r="BB434" s="414">
        <f t="shared" si="153"/>
        <v>0</v>
      </c>
      <c r="BC434" s="414">
        <f t="shared" si="154"/>
        <v>0</v>
      </c>
      <c r="BD434" s="414">
        <f t="shared" si="155"/>
        <v>0</v>
      </c>
      <c r="BE434" s="414">
        <f t="shared" si="156"/>
        <v>0</v>
      </c>
      <c r="BF434" s="414">
        <f t="shared" si="157"/>
        <v>0</v>
      </c>
      <c r="BG434" s="414">
        <f t="shared" si="158"/>
        <v>0</v>
      </c>
      <c r="BH434" s="414">
        <f t="shared" si="159"/>
        <v>0</v>
      </c>
      <c r="BI434" s="414">
        <f t="shared" si="160"/>
        <v>0</v>
      </c>
      <c r="BJ434" s="414">
        <f t="shared" si="161"/>
        <v>0</v>
      </c>
      <c r="BK434" s="414">
        <f t="shared" si="162"/>
        <v>0</v>
      </c>
      <c r="BL434" s="414">
        <f t="shared" si="163"/>
        <v>0</v>
      </c>
      <c r="BM434" s="414">
        <f t="shared" si="164"/>
        <v>0</v>
      </c>
      <c r="BN434" s="414"/>
      <c r="BO434" s="414">
        <f t="shared" si="165"/>
        <v>0</v>
      </c>
      <c r="BP434" s="414">
        <f t="shared" si="166"/>
        <v>0</v>
      </c>
      <c r="BQ434" s="414">
        <f t="shared" si="167"/>
        <v>0</v>
      </c>
      <c r="BR434" s="414">
        <f t="shared" si="168"/>
        <v>0</v>
      </c>
      <c r="BS434" s="414">
        <f t="shared" si="169"/>
        <v>0</v>
      </c>
      <c r="BT434" s="414">
        <f t="shared" si="170"/>
        <v>0</v>
      </c>
      <c r="BU434" s="414">
        <f t="shared" si="171"/>
        <v>0</v>
      </c>
      <c r="BV434" s="721"/>
      <c r="BW434" s="72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32"/>
      <c r="CL434" s="432"/>
      <c r="CM434" s="432"/>
      <c r="CN434" s="432"/>
      <c r="CO434" s="432"/>
      <c r="CP434" s="432"/>
      <c r="CQ434" s="320"/>
      <c r="CR434" s="320"/>
    </row>
    <row r="435" spans="1:96" s="37" customFormat="1" ht="37.5" customHeight="1" x14ac:dyDescent="0.2">
      <c r="A435" s="533" t="str">
        <f>IF(B435&lt;&gt;"",設定!$C$4,"")</f>
        <v/>
      </c>
      <c r="B435" s="214" t="str">
        <f t="shared" si="149"/>
        <v/>
      </c>
      <c r="C435" s="373">
        <f t="shared" si="150"/>
        <v>423</v>
      </c>
      <c r="D435" s="342"/>
      <c r="E435" s="342"/>
      <c r="F435" s="343"/>
      <c r="G435" s="344"/>
      <c r="H435" s="345"/>
      <c r="I435" s="346"/>
      <c r="J435" s="347" t="str">
        <f>IFERROR(IF(I435="","",VLOOKUP(I435,国・地域!A:C,2,FALSE)),"正しい番号を入力してください")</f>
        <v/>
      </c>
      <c r="K435" s="348" t="str">
        <f>IFERROR(IF(I435="","",VLOOKUP(I435,国・地域!A:C,3,FALSE)),"正しい番号を入力してください")</f>
        <v/>
      </c>
      <c r="L435" s="325"/>
      <c r="M435" s="349"/>
      <c r="N435" s="350"/>
      <c r="O435" s="350"/>
      <c r="P435" s="350"/>
      <c r="Q435" s="350"/>
      <c r="R435" s="350"/>
      <c r="S435" s="350"/>
      <c r="T435" s="350"/>
      <c r="U435" s="351"/>
      <c r="V435" s="352"/>
      <c r="W435" s="1061"/>
      <c r="X435" s="1062"/>
      <c r="Y435" s="1070"/>
      <c r="Z435" s="1071"/>
      <c r="AA435" s="1072"/>
      <c r="AB435" s="1073"/>
      <c r="AC435" s="1072"/>
      <c r="AD435" s="1071"/>
      <c r="AE435" s="1074"/>
      <c r="AF435" s="1073"/>
      <c r="AG435" s="1072"/>
      <c r="AH435" s="1071"/>
      <c r="AI435" s="1074"/>
      <c r="AJ435" s="1073"/>
      <c r="AK435" s="1072"/>
      <c r="AL435" s="1071"/>
      <c r="AM435" s="342"/>
      <c r="AN435" s="344"/>
      <c r="AO435" s="325"/>
      <c r="AP435" s="342"/>
      <c r="AQ435" s="344"/>
      <c r="AR435" s="353"/>
      <c r="AS435" s="354"/>
      <c r="AT435" s="342"/>
      <c r="AU435" s="344"/>
      <c r="AV435" s="353"/>
      <c r="AW435" s="355"/>
      <c r="AX435" s="94" t="str">
        <f t="shared" si="172"/>
        <v/>
      </c>
      <c r="AY435" s="94" t="str">
        <f t="shared" si="151"/>
        <v/>
      </c>
      <c r="AZ435" s="433"/>
      <c r="BA435" s="414">
        <f t="shared" si="152"/>
        <v>0</v>
      </c>
      <c r="BB435" s="414">
        <f t="shared" si="153"/>
        <v>0</v>
      </c>
      <c r="BC435" s="414">
        <f t="shared" si="154"/>
        <v>0</v>
      </c>
      <c r="BD435" s="414">
        <f t="shared" si="155"/>
        <v>0</v>
      </c>
      <c r="BE435" s="414">
        <f t="shared" si="156"/>
        <v>0</v>
      </c>
      <c r="BF435" s="414">
        <f t="shared" si="157"/>
        <v>0</v>
      </c>
      <c r="BG435" s="414">
        <f t="shared" si="158"/>
        <v>0</v>
      </c>
      <c r="BH435" s="414">
        <f t="shared" si="159"/>
        <v>0</v>
      </c>
      <c r="BI435" s="414">
        <f t="shared" si="160"/>
        <v>0</v>
      </c>
      <c r="BJ435" s="414">
        <f t="shared" si="161"/>
        <v>0</v>
      </c>
      <c r="BK435" s="414">
        <f t="shared" si="162"/>
        <v>0</v>
      </c>
      <c r="BL435" s="414">
        <f t="shared" si="163"/>
        <v>0</v>
      </c>
      <c r="BM435" s="414">
        <f t="shared" si="164"/>
        <v>0</v>
      </c>
      <c r="BN435" s="414"/>
      <c r="BO435" s="414">
        <f t="shared" si="165"/>
        <v>0</v>
      </c>
      <c r="BP435" s="414">
        <f t="shared" si="166"/>
        <v>0</v>
      </c>
      <c r="BQ435" s="414">
        <f t="shared" si="167"/>
        <v>0</v>
      </c>
      <c r="BR435" s="414">
        <f t="shared" si="168"/>
        <v>0</v>
      </c>
      <c r="BS435" s="414">
        <f t="shared" si="169"/>
        <v>0</v>
      </c>
      <c r="BT435" s="414">
        <f t="shared" si="170"/>
        <v>0</v>
      </c>
      <c r="BU435" s="414">
        <f t="shared" si="171"/>
        <v>0</v>
      </c>
      <c r="BV435" s="721"/>
      <c r="BW435" s="72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32"/>
      <c r="CL435" s="432"/>
      <c r="CM435" s="432"/>
      <c r="CN435" s="432"/>
      <c r="CO435" s="432"/>
      <c r="CP435" s="432"/>
      <c r="CQ435" s="320"/>
      <c r="CR435" s="320"/>
    </row>
    <row r="436" spans="1:96" s="37" customFormat="1" ht="37.5" customHeight="1" x14ac:dyDescent="0.2">
      <c r="A436" s="533" t="str">
        <f>IF(B436&lt;&gt;"",設定!$C$4,"")</f>
        <v/>
      </c>
      <c r="B436" s="214" t="str">
        <f t="shared" si="149"/>
        <v/>
      </c>
      <c r="C436" s="373">
        <f t="shared" si="150"/>
        <v>424</v>
      </c>
      <c r="D436" s="342"/>
      <c r="E436" s="342"/>
      <c r="F436" s="343"/>
      <c r="G436" s="344"/>
      <c r="H436" s="345"/>
      <c r="I436" s="346"/>
      <c r="J436" s="347" t="str">
        <f>IFERROR(IF(I436="","",VLOOKUP(I436,国・地域!A:C,2,FALSE)),"正しい番号を入力してください")</f>
        <v/>
      </c>
      <c r="K436" s="348" t="str">
        <f>IFERROR(IF(I436="","",VLOOKUP(I436,国・地域!A:C,3,FALSE)),"正しい番号を入力してください")</f>
        <v/>
      </c>
      <c r="L436" s="325"/>
      <c r="M436" s="349"/>
      <c r="N436" s="350"/>
      <c r="O436" s="350"/>
      <c r="P436" s="350"/>
      <c r="Q436" s="350"/>
      <c r="R436" s="350"/>
      <c r="S436" s="350"/>
      <c r="T436" s="350"/>
      <c r="U436" s="351"/>
      <c r="V436" s="352"/>
      <c r="W436" s="1061"/>
      <c r="X436" s="1062"/>
      <c r="Y436" s="1070"/>
      <c r="Z436" s="1071"/>
      <c r="AA436" s="1072"/>
      <c r="AB436" s="1073"/>
      <c r="AC436" s="1072"/>
      <c r="AD436" s="1071"/>
      <c r="AE436" s="1074"/>
      <c r="AF436" s="1073"/>
      <c r="AG436" s="1072"/>
      <c r="AH436" s="1071"/>
      <c r="AI436" s="1074"/>
      <c r="AJ436" s="1073"/>
      <c r="AK436" s="1072"/>
      <c r="AL436" s="1071"/>
      <c r="AM436" s="342"/>
      <c r="AN436" s="344"/>
      <c r="AO436" s="325"/>
      <c r="AP436" s="342"/>
      <c r="AQ436" s="344"/>
      <c r="AR436" s="353"/>
      <c r="AS436" s="354"/>
      <c r="AT436" s="342"/>
      <c r="AU436" s="344"/>
      <c r="AV436" s="353"/>
      <c r="AW436" s="355"/>
      <c r="AX436" s="94" t="str">
        <f t="shared" si="172"/>
        <v/>
      </c>
      <c r="AY436" s="94" t="str">
        <f t="shared" si="151"/>
        <v/>
      </c>
      <c r="AZ436" s="433"/>
      <c r="BA436" s="414">
        <f t="shared" si="152"/>
        <v>0</v>
      </c>
      <c r="BB436" s="414">
        <f t="shared" si="153"/>
        <v>0</v>
      </c>
      <c r="BC436" s="414">
        <f t="shared" si="154"/>
        <v>0</v>
      </c>
      <c r="BD436" s="414">
        <f t="shared" si="155"/>
        <v>0</v>
      </c>
      <c r="BE436" s="414">
        <f t="shared" si="156"/>
        <v>0</v>
      </c>
      <c r="BF436" s="414">
        <f t="shared" si="157"/>
        <v>0</v>
      </c>
      <c r="BG436" s="414">
        <f t="shared" si="158"/>
        <v>0</v>
      </c>
      <c r="BH436" s="414">
        <f t="shared" si="159"/>
        <v>0</v>
      </c>
      <c r="BI436" s="414">
        <f t="shared" si="160"/>
        <v>0</v>
      </c>
      <c r="BJ436" s="414">
        <f t="shared" si="161"/>
        <v>0</v>
      </c>
      <c r="BK436" s="414">
        <f t="shared" si="162"/>
        <v>0</v>
      </c>
      <c r="BL436" s="414">
        <f t="shared" si="163"/>
        <v>0</v>
      </c>
      <c r="BM436" s="414">
        <f t="shared" si="164"/>
        <v>0</v>
      </c>
      <c r="BN436" s="414"/>
      <c r="BO436" s="414">
        <f t="shared" si="165"/>
        <v>0</v>
      </c>
      <c r="BP436" s="414">
        <f t="shared" si="166"/>
        <v>0</v>
      </c>
      <c r="BQ436" s="414">
        <f t="shared" si="167"/>
        <v>0</v>
      </c>
      <c r="BR436" s="414">
        <f t="shared" si="168"/>
        <v>0</v>
      </c>
      <c r="BS436" s="414">
        <f t="shared" si="169"/>
        <v>0</v>
      </c>
      <c r="BT436" s="414">
        <f t="shared" si="170"/>
        <v>0</v>
      </c>
      <c r="BU436" s="414">
        <f t="shared" si="171"/>
        <v>0</v>
      </c>
      <c r="BV436" s="721"/>
      <c r="BW436" s="72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32"/>
      <c r="CL436" s="432"/>
      <c r="CM436" s="432"/>
      <c r="CN436" s="432"/>
      <c r="CO436" s="432"/>
      <c r="CP436" s="432"/>
      <c r="CQ436" s="320"/>
      <c r="CR436" s="320"/>
    </row>
    <row r="437" spans="1:96" s="37" customFormat="1" ht="37.5" customHeight="1" x14ac:dyDescent="0.2">
      <c r="A437" s="533" t="str">
        <f>IF(B437&lt;&gt;"",設定!$C$4,"")</f>
        <v/>
      </c>
      <c r="B437" s="214" t="str">
        <f t="shared" si="149"/>
        <v/>
      </c>
      <c r="C437" s="373">
        <f t="shared" si="150"/>
        <v>425</v>
      </c>
      <c r="D437" s="342"/>
      <c r="E437" s="342"/>
      <c r="F437" s="343"/>
      <c r="G437" s="344"/>
      <c r="H437" s="345"/>
      <c r="I437" s="346"/>
      <c r="J437" s="347" t="str">
        <f>IFERROR(IF(I437="","",VLOOKUP(I437,国・地域!A:C,2,FALSE)),"正しい番号を入力してください")</f>
        <v/>
      </c>
      <c r="K437" s="348" t="str">
        <f>IFERROR(IF(I437="","",VLOOKUP(I437,国・地域!A:C,3,FALSE)),"正しい番号を入力してください")</f>
        <v/>
      </c>
      <c r="L437" s="325"/>
      <c r="M437" s="349"/>
      <c r="N437" s="350"/>
      <c r="O437" s="350"/>
      <c r="P437" s="350"/>
      <c r="Q437" s="350"/>
      <c r="R437" s="350"/>
      <c r="S437" s="350"/>
      <c r="T437" s="350"/>
      <c r="U437" s="351"/>
      <c r="V437" s="352"/>
      <c r="W437" s="1061"/>
      <c r="X437" s="1062"/>
      <c r="Y437" s="1070"/>
      <c r="Z437" s="1071"/>
      <c r="AA437" s="1072"/>
      <c r="AB437" s="1073"/>
      <c r="AC437" s="1072"/>
      <c r="AD437" s="1071"/>
      <c r="AE437" s="1074"/>
      <c r="AF437" s="1073"/>
      <c r="AG437" s="1072"/>
      <c r="AH437" s="1071"/>
      <c r="AI437" s="1074"/>
      <c r="AJ437" s="1073"/>
      <c r="AK437" s="1072"/>
      <c r="AL437" s="1071"/>
      <c r="AM437" s="342"/>
      <c r="AN437" s="344"/>
      <c r="AO437" s="325"/>
      <c r="AP437" s="342"/>
      <c r="AQ437" s="344"/>
      <c r="AR437" s="353"/>
      <c r="AS437" s="354"/>
      <c r="AT437" s="342"/>
      <c r="AU437" s="344"/>
      <c r="AV437" s="353"/>
      <c r="AW437" s="355"/>
      <c r="AX437" s="94" t="str">
        <f t="shared" si="172"/>
        <v/>
      </c>
      <c r="AY437" s="94" t="str">
        <f t="shared" si="151"/>
        <v/>
      </c>
      <c r="AZ437" s="433"/>
      <c r="BA437" s="414">
        <f t="shared" si="152"/>
        <v>0</v>
      </c>
      <c r="BB437" s="414">
        <f t="shared" si="153"/>
        <v>0</v>
      </c>
      <c r="BC437" s="414">
        <f t="shared" si="154"/>
        <v>0</v>
      </c>
      <c r="BD437" s="414">
        <f t="shared" si="155"/>
        <v>0</v>
      </c>
      <c r="BE437" s="414">
        <f t="shared" si="156"/>
        <v>0</v>
      </c>
      <c r="BF437" s="414">
        <f t="shared" si="157"/>
        <v>0</v>
      </c>
      <c r="BG437" s="414">
        <f t="shared" si="158"/>
        <v>0</v>
      </c>
      <c r="BH437" s="414">
        <f t="shared" si="159"/>
        <v>0</v>
      </c>
      <c r="BI437" s="414">
        <f t="shared" si="160"/>
        <v>0</v>
      </c>
      <c r="BJ437" s="414">
        <f t="shared" si="161"/>
        <v>0</v>
      </c>
      <c r="BK437" s="414">
        <f t="shared" si="162"/>
        <v>0</v>
      </c>
      <c r="BL437" s="414">
        <f t="shared" si="163"/>
        <v>0</v>
      </c>
      <c r="BM437" s="414">
        <f t="shared" si="164"/>
        <v>0</v>
      </c>
      <c r="BN437" s="414"/>
      <c r="BO437" s="414">
        <f t="shared" si="165"/>
        <v>0</v>
      </c>
      <c r="BP437" s="414">
        <f t="shared" si="166"/>
        <v>0</v>
      </c>
      <c r="BQ437" s="414">
        <f t="shared" si="167"/>
        <v>0</v>
      </c>
      <c r="BR437" s="414">
        <f t="shared" si="168"/>
        <v>0</v>
      </c>
      <c r="BS437" s="414">
        <f t="shared" si="169"/>
        <v>0</v>
      </c>
      <c r="BT437" s="414">
        <f t="shared" si="170"/>
        <v>0</v>
      </c>
      <c r="BU437" s="414">
        <f t="shared" si="171"/>
        <v>0</v>
      </c>
      <c r="BV437" s="721"/>
      <c r="BW437" s="72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32"/>
      <c r="CL437" s="432"/>
      <c r="CM437" s="432"/>
      <c r="CN437" s="432"/>
      <c r="CO437" s="432"/>
      <c r="CP437" s="432"/>
      <c r="CQ437" s="320"/>
      <c r="CR437" s="320"/>
    </row>
    <row r="438" spans="1:96" s="37" customFormat="1" ht="37.5" customHeight="1" x14ac:dyDescent="0.2">
      <c r="A438" s="574" t="str">
        <f>IF(B438&lt;&gt;"",設定!$C$4,"")</f>
        <v/>
      </c>
      <c r="B438" s="215" t="str">
        <f t="shared" si="149"/>
        <v/>
      </c>
      <c r="C438" s="374">
        <f t="shared" si="150"/>
        <v>426</v>
      </c>
      <c r="D438" s="356"/>
      <c r="E438" s="356"/>
      <c r="F438" s="357"/>
      <c r="G438" s="358"/>
      <c r="H438" s="359"/>
      <c r="I438" s="360"/>
      <c r="J438" s="361" t="str">
        <f>IFERROR(IF(I438="","",VLOOKUP(I438,国・地域!A:C,2,FALSE)),"正しい番号を入力してください")</f>
        <v/>
      </c>
      <c r="K438" s="362" t="str">
        <f>IFERROR(IF(I438="","",VLOOKUP(I438,国・地域!A:C,3,FALSE)),"正しい番号を入力してください")</f>
        <v/>
      </c>
      <c r="L438" s="326"/>
      <c r="M438" s="363"/>
      <c r="N438" s="364"/>
      <c r="O438" s="364"/>
      <c r="P438" s="364"/>
      <c r="Q438" s="364"/>
      <c r="R438" s="364"/>
      <c r="S438" s="364"/>
      <c r="T438" s="364"/>
      <c r="U438" s="365"/>
      <c r="V438" s="366"/>
      <c r="W438" s="1063"/>
      <c r="X438" s="1064"/>
      <c r="Y438" s="1075"/>
      <c r="Z438" s="1076"/>
      <c r="AA438" s="1077"/>
      <c r="AB438" s="1078"/>
      <c r="AC438" s="1077"/>
      <c r="AD438" s="1076"/>
      <c r="AE438" s="1079"/>
      <c r="AF438" s="1078"/>
      <c r="AG438" s="1077"/>
      <c r="AH438" s="1076"/>
      <c r="AI438" s="1079"/>
      <c r="AJ438" s="1078"/>
      <c r="AK438" s="1077"/>
      <c r="AL438" s="1076"/>
      <c r="AM438" s="356"/>
      <c r="AN438" s="358"/>
      <c r="AO438" s="326"/>
      <c r="AP438" s="356"/>
      <c r="AQ438" s="358"/>
      <c r="AR438" s="367"/>
      <c r="AS438" s="368"/>
      <c r="AT438" s="356"/>
      <c r="AU438" s="358"/>
      <c r="AV438" s="367"/>
      <c r="AW438" s="369"/>
      <c r="AX438" s="94" t="str">
        <f t="shared" si="172"/>
        <v/>
      </c>
      <c r="AY438" s="94" t="str">
        <f t="shared" si="151"/>
        <v/>
      </c>
      <c r="AZ438" s="433"/>
      <c r="BA438" s="414">
        <f t="shared" si="152"/>
        <v>0</v>
      </c>
      <c r="BB438" s="414">
        <f t="shared" si="153"/>
        <v>0</v>
      </c>
      <c r="BC438" s="414">
        <f t="shared" si="154"/>
        <v>0</v>
      </c>
      <c r="BD438" s="414">
        <f t="shared" si="155"/>
        <v>0</v>
      </c>
      <c r="BE438" s="414">
        <f t="shared" si="156"/>
        <v>0</v>
      </c>
      <c r="BF438" s="414">
        <f t="shared" si="157"/>
        <v>0</v>
      </c>
      <c r="BG438" s="414">
        <f t="shared" si="158"/>
        <v>0</v>
      </c>
      <c r="BH438" s="414">
        <f t="shared" si="159"/>
        <v>0</v>
      </c>
      <c r="BI438" s="414">
        <f t="shared" si="160"/>
        <v>0</v>
      </c>
      <c r="BJ438" s="414">
        <f t="shared" si="161"/>
        <v>0</v>
      </c>
      <c r="BK438" s="414">
        <f t="shared" si="162"/>
        <v>0</v>
      </c>
      <c r="BL438" s="414">
        <f t="shared" si="163"/>
        <v>0</v>
      </c>
      <c r="BM438" s="414">
        <f t="shared" si="164"/>
        <v>0</v>
      </c>
      <c r="BN438" s="414"/>
      <c r="BO438" s="414">
        <f t="shared" si="165"/>
        <v>0</v>
      </c>
      <c r="BP438" s="414">
        <f t="shared" si="166"/>
        <v>0</v>
      </c>
      <c r="BQ438" s="414">
        <f t="shared" si="167"/>
        <v>0</v>
      </c>
      <c r="BR438" s="414">
        <f t="shared" si="168"/>
        <v>0</v>
      </c>
      <c r="BS438" s="414">
        <f t="shared" si="169"/>
        <v>0</v>
      </c>
      <c r="BT438" s="414">
        <f t="shared" si="170"/>
        <v>0</v>
      </c>
      <c r="BU438" s="414">
        <f t="shared" si="171"/>
        <v>0</v>
      </c>
      <c r="BV438" s="721"/>
      <c r="BW438" s="72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32"/>
      <c r="CL438" s="432"/>
      <c r="CM438" s="432"/>
      <c r="CN438" s="432"/>
      <c r="CO438" s="432"/>
      <c r="CP438" s="432"/>
      <c r="CQ438" s="320"/>
      <c r="CR438" s="320"/>
    </row>
    <row r="439" spans="1:96" s="37" customFormat="1" ht="37.5" customHeight="1" x14ac:dyDescent="0.2">
      <c r="A439" s="575" t="str">
        <f>IF(B439&lt;&gt;"",設定!$C$4,"")</f>
        <v/>
      </c>
      <c r="B439" s="567" t="str">
        <f t="shared" si="149"/>
        <v/>
      </c>
      <c r="C439" s="322">
        <f t="shared" si="150"/>
        <v>427</v>
      </c>
      <c r="D439" s="328"/>
      <c r="E439" s="328"/>
      <c r="F439" s="329"/>
      <c r="G439" s="330"/>
      <c r="H439" s="331"/>
      <c r="I439" s="332"/>
      <c r="J439" s="333" t="str">
        <f>IFERROR(IF(I439="","",VLOOKUP(I439,国・地域!A:C,2,FALSE)),"正しい番号を入力してください")</f>
        <v/>
      </c>
      <c r="K439" s="334" t="str">
        <f>IFERROR(IF(I439="","",VLOOKUP(I439,国・地域!A:C,3,FALSE)),"正しい番号を入力してください")</f>
        <v/>
      </c>
      <c r="L439" s="327"/>
      <c r="M439" s="335"/>
      <c r="N439" s="336"/>
      <c r="O439" s="336"/>
      <c r="P439" s="336"/>
      <c r="Q439" s="336"/>
      <c r="R439" s="336"/>
      <c r="S439" s="336"/>
      <c r="T439" s="336"/>
      <c r="U439" s="337"/>
      <c r="V439" s="338"/>
      <c r="W439" s="1059"/>
      <c r="X439" s="1060"/>
      <c r="Y439" s="1065"/>
      <c r="Z439" s="1066"/>
      <c r="AA439" s="1067"/>
      <c r="AB439" s="1068"/>
      <c r="AC439" s="1067"/>
      <c r="AD439" s="1066"/>
      <c r="AE439" s="1069"/>
      <c r="AF439" s="1068"/>
      <c r="AG439" s="1067"/>
      <c r="AH439" s="1066"/>
      <c r="AI439" s="1069"/>
      <c r="AJ439" s="1068"/>
      <c r="AK439" s="1067"/>
      <c r="AL439" s="1066"/>
      <c r="AM439" s="328"/>
      <c r="AN439" s="330"/>
      <c r="AO439" s="327"/>
      <c r="AP439" s="328"/>
      <c r="AQ439" s="330"/>
      <c r="AR439" s="339"/>
      <c r="AS439" s="340"/>
      <c r="AT439" s="328"/>
      <c r="AU439" s="330"/>
      <c r="AV439" s="339"/>
      <c r="AW439" s="341"/>
      <c r="AX439" s="94" t="str">
        <f t="shared" si="172"/>
        <v/>
      </c>
      <c r="AY439" s="94" t="str">
        <f t="shared" si="151"/>
        <v/>
      </c>
      <c r="AZ439" s="433"/>
      <c r="BA439" s="414">
        <f t="shared" si="152"/>
        <v>0</v>
      </c>
      <c r="BB439" s="414">
        <f t="shared" si="153"/>
        <v>0</v>
      </c>
      <c r="BC439" s="414">
        <f t="shared" si="154"/>
        <v>0</v>
      </c>
      <c r="BD439" s="414">
        <f t="shared" si="155"/>
        <v>0</v>
      </c>
      <c r="BE439" s="414">
        <f t="shared" si="156"/>
        <v>0</v>
      </c>
      <c r="BF439" s="414">
        <f t="shared" si="157"/>
        <v>0</v>
      </c>
      <c r="BG439" s="414">
        <f t="shared" si="158"/>
        <v>0</v>
      </c>
      <c r="BH439" s="414">
        <f t="shared" si="159"/>
        <v>0</v>
      </c>
      <c r="BI439" s="414">
        <f t="shared" si="160"/>
        <v>0</v>
      </c>
      <c r="BJ439" s="414">
        <f t="shared" si="161"/>
        <v>0</v>
      </c>
      <c r="BK439" s="414">
        <f t="shared" si="162"/>
        <v>0</v>
      </c>
      <c r="BL439" s="414">
        <f t="shared" si="163"/>
        <v>0</v>
      </c>
      <c r="BM439" s="414">
        <f t="shared" si="164"/>
        <v>0</v>
      </c>
      <c r="BN439" s="414"/>
      <c r="BO439" s="414">
        <f t="shared" si="165"/>
        <v>0</v>
      </c>
      <c r="BP439" s="414">
        <f t="shared" si="166"/>
        <v>0</v>
      </c>
      <c r="BQ439" s="414">
        <f t="shared" si="167"/>
        <v>0</v>
      </c>
      <c r="BR439" s="414">
        <f t="shared" si="168"/>
        <v>0</v>
      </c>
      <c r="BS439" s="414">
        <f t="shared" si="169"/>
        <v>0</v>
      </c>
      <c r="BT439" s="414">
        <f t="shared" si="170"/>
        <v>0</v>
      </c>
      <c r="BU439" s="414">
        <f t="shared" si="171"/>
        <v>0</v>
      </c>
      <c r="BV439" s="721"/>
      <c r="BW439" s="72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32"/>
      <c r="CL439" s="432"/>
      <c r="CM439" s="432"/>
      <c r="CN439" s="432"/>
      <c r="CO439" s="432"/>
      <c r="CP439" s="432"/>
      <c r="CQ439" s="320"/>
      <c r="CR439" s="320"/>
    </row>
    <row r="440" spans="1:96" s="37" customFormat="1" ht="37.5" customHeight="1" x14ac:dyDescent="0.2">
      <c r="A440" s="533" t="str">
        <f>IF(B440&lt;&gt;"",設定!$C$4,"")</f>
        <v/>
      </c>
      <c r="B440" s="214" t="str">
        <f t="shared" si="149"/>
        <v/>
      </c>
      <c r="C440" s="373">
        <f t="shared" si="150"/>
        <v>428</v>
      </c>
      <c r="D440" s="342"/>
      <c r="E440" s="342"/>
      <c r="F440" s="343"/>
      <c r="G440" s="344"/>
      <c r="H440" s="345"/>
      <c r="I440" s="346"/>
      <c r="J440" s="347" t="str">
        <f>IFERROR(IF(I440="","",VLOOKUP(I440,国・地域!A:C,2,FALSE)),"正しい番号を入力してください")</f>
        <v/>
      </c>
      <c r="K440" s="348" t="str">
        <f>IFERROR(IF(I440="","",VLOOKUP(I440,国・地域!A:C,3,FALSE)),"正しい番号を入力してください")</f>
        <v/>
      </c>
      <c r="L440" s="325"/>
      <c r="M440" s="349"/>
      <c r="N440" s="350"/>
      <c r="O440" s="350"/>
      <c r="P440" s="350"/>
      <c r="Q440" s="350"/>
      <c r="R440" s="350"/>
      <c r="S440" s="350"/>
      <c r="T440" s="350"/>
      <c r="U440" s="351"/>
      <c r="V440" s="352"/>
      <c r="W440" s="1061"/>
      <c r="X440" s="1062"/>
      <c r="Y440" s="1070"/>
      <c r="Z440" s="1071"/>
      <c r="AA440" s="1072"/>
      <c r="AB440" s="1073"/>
      <c r="AC440" s="1072"/>
      <c r="AD440" s="1071"/>
      <c r="AE440" s="1074"/>
      <c r="AF440" s="1073"/>
      <c r="AG440" s="1072"/>
      <c r="AH440" s="1071"/>
      <c r="AI440" s="1074"/>
      <c r="AJ440" s="1073"/>
      <c r="AK440" s="1072"/>
      <c r="AL440" s="1071"/>
      <c r="AM440" s="342"/>
      <c r="AN440" s="344"/>
      <c r="AO440" s="325"/>
      <c r="AP440" s="342"/>
      <c r="AQ440" s="344"/>
      <c r="AR440" s="353"/>
      <c r="AS440" s="354"/>
      <c r="AT440" s="342"/>
      <c r="AU440" s="344"/>
      <c r="AV440" s="353"/>
      <c r="AW440" s="355"/>
      <c r="AX440" s="94" t="str">
        <f t="shared" si="172"/>
        <v/>
      </c>
      <c r="AY440" s="94" t="str">
        <f t="shared" si="151"/>
        <v/>
      </c>
      <c r="AZ440" s="433"/>
      <c r="BA440" s="414">
        <f t="shared" si="152"/>
        <v>0</v>
      </c>
      <c r="BB440" s="414">
        <f t="shared" si="153"/>
        <v>0</v>
      </c>
      <c r="BC440" s="414">
        <f t="shared" si="154"/>
        <v>0</v>
      </c>
      <c r="BD440" s="414">
        <f t="shared" si="155"/>
        <v>0</v>
      </c>
      <c r="BE440" s="414">
        <f t="shared" si="156"/>
        <v>0</v>
      </c>
      <c r="BF440" s="414">
        <f t="shared" si="157"/>
        <v>0</v>
      </c>
      <c r="BG440" s="414">
        <f t="shared" si="158"/>
        <v>0</v>
      </c>
      <c r="BH440" s="414">
        <f t="shared" si="159"/>
        <v>0</v>
      </c>
      <c r="BI440" s="414">
        <f t="shared" si="160"/>
        <v>0</v>
      </c>
      <c r="BJ440" s="414">
        <f t="shared" si="161"/>
        <v>0</v>
      </c>
      <c r="BK440" s="414">
        <f t="shared" si="162"/>
        <v>0</v>
      </c>
      <c r="BL440" s="414">
        <f t="shared" si="163"/>
        <v>0</v>
      </c>
      <c r="BM440" s="414">
        <f t="shared" si="164"/>
        <v>0</v>
      </c>
      <c r="BN440" s="414"/>
      <c r="BO440" s="414">
        <f t="shared" si="165"/>
        <v>0</v>
      </c>
      <c r="BP440" s="414">
        <f t="shared" si="166"/>
        <v>0</v>
      </c>
      <c r="BQ440" s="414">
        <f t="shared" si="167"/>
        <v>0</v>
      </c>
      <c r="BR440" s="414">
        <f t="shared" si="168"/>
        <v>0</v>
      </c>
      <c r="BS440" s="414">
        <f t="shared" si="169"/>
        <v>0</v>
      </c>
      <c r="BT440" s="414">
        <f t="shared" si="170"/>
        <v>0</v>
      </c>
      <c r="BU440" s="414">
        <f t="shared" si="171"/>
        <v>0</v>
      </c>
      <c r="BV440" s="721"/>
      <c r="BW440" s="72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32"/>
      <c r="CL440" s="432"/>
      <c r="CM440" s="432"/>
      <c r="CN440" s="432"/>
      <c r="CO440" s="432"/>
      <c r="CP440" s="432"/>
      <c r="CQ440" s="320"/>
      <c r="CR440" s="320"/>
    </row>
    <row r="441" spans="1:96" s="37" customFormat="1" ht="37.5" customHeight="1" x14ac:dyDescent="0.2">
      <c r="A441" s="533" t="str">
        <f>IF(B441&lt;&gt;"",設定!$C$4,"")</f>
        <v/>
      </c>
      <c r="B441" s="214" t="str">
        <f t="shared" si="149"/>
        <v/>
      </c>
      <c r="C441" s="373">
        <f t="shared" si="150"/>
        <v>429</v>
      </c>
      <c r="D441" s="342"/>
      <c r="E441" s="342"/>
      <c r="F441" s="343"/>
      <c r="G441" s="344"/>
      <c r="H441" s="345"/>
      <c r="I441" s="346"/>
      <c r="J441" s="347" t="str">
        <f>IFERROR(IF(I441="","",VLOOKUP(I441,国・地域!A:C,2,FALSE)),"正しい番号を入力してください")</f>
        <v/>
      </c>
      <c r="K441" s="348" t="str">
        <f>IFERROR(IF(I441="","",VLOOKUP(I441,国・地域!A:C,3,FALSE)),"正しい番号を入力してください")</f>
        <v/>
      </c>
      <c r="L441" s="325"/>
      <c r="M441" s="349"/>
      <c r="N441" s="350"/>
      <c r="O441" s="350"/>
      <c r="P441" s="350"/>
      <c r="Q441" s="350"/>
      <c r="R441" s="350"/>
      <c r="S441" s="350"/>
      <c r="T441" s="350"/>
      <c r="U441" s="351"/>
      <c r="V441" s="352"/>
      <c r="W441" s="1061"/>
      <c r="X441" s="1062"/>
      <c r="Y441" s="1070"/>
      <c r="Z441" s="1071"/>
      <c r="AA441" s="1072"/>
      <c r="AB441" s="1073"/>
      <c r="AC441" s="1072"/>
      <c r="AD441" s="1071"/>
      <c r="AE441" s="1074"/>
      <c r="AF441" s="1073"/>
      <c r="AG441" s="1072"/>
      <c r="AH441" s="1071"/>
      <c r="AI441" s="1074"/>
      <c r="AJ441" s="1073"/>
      <c r="AK441" s="1072"/>
      <c r="AL441" s="1071"/>
      <c r="AM441" s="342"/>
      <c r="AN441" s="344"/>
      <c r="AO441" s="325"/>
      <c r="AP441" s="342"/>
      <c r="AQ441" s="344"/>
      <c r="AR441" s="353"/>
      <c r="AS441" s="354"/>
      <c r="AT441" s="342"/>
      <c r="AU441" s="344"/>
      <c r="AV441" s="353"/>
      <c r="AW441" s="355"/>
      <c r="AX441" s="94" t="str">
        <f t="shared" si="172"/>
        <v/>
      </c>
      <c r="AY441" s="94" t="str">
        <f t="shared" si="151"/>
        <v/>
      </c>
      <c r="AZ441" s="433"/>
      <c r="BA441" s="414">
        <f t="shared" si="152"/>
        <v>0</v>
      </c>
      <c r="BB441" s="414">
        <f t="shared" si="153"/>
        <v>0</v>
      </c>
      <c r="BC441" s="414">
        <f t="shared" si="154"/>
        <v>0</v>
      </c>
      <c r="BD441" s="414">
        <f t="shared" si="155"/>
        <v>0</v>
      </c>
      <c r="BE441" s="414">
        <f t="shared" si="156"/>
        <v>0</v>
      </c>
      <c r="BF441" s="414">
        <f t="shared" si="157"/>
        <v>0</v>
      </c>
      <c r="BG441" s="414">
        <f t="shared" si="158"/>
        <v>0</v>
      </c>
      <c r="BH441" s="414">
        <f t="shared" si="159"/>
        <v>0</v>
      </c>
      <c r="BI441" s="414">
        <f t="shared" si="160"/>
        <v>0</v>
      </c>
      <c r="BJ441" s="414">
        <f t="shared" si="161"/>
        <v>0</v>
      </c>
      <c r="BK441" s="414">
        <f t="shared" si="162"/>
        <v>0</v>
      </c>
      <c r="BL441" s="414">
        <f t="shared" si="163"/>
        <v>0</v>
      </c>
      <c r="BM441" s="414">
        <f t="shared" si="164"/>
        <v>0</v>
      </c>
      <c r="BN441" s="414"/>
      <c r="BO441" s="414">
        <f t="shared" si="165"/>
        <v>0</v>
      </c>
      <c r="BP441" s="414">
        <f t="shared" si="166"/>
        <v>0</v>
      </c>
      <c r="BQ441" s="414">
        <f t="shared" si="167"/>
        <v>0</v>
      </c>
      <c r="BR441" s="414">
        <f t="shared" si="168"/>
        <v>0</v>
      </c>
      <c r="BS441" s="414">
        <f t="shared" si="169"/>
        <v>0</v>
      </c>
      <c r="BT441" s="414">
        <f t="shared" si="170"/>
        <v>0</v>
      </c>
      <c r="BU441" s="414">
        <f t="shared" si="171"/>
        <v>0</v>
      </c>
      <c r="BV441" s="721"/>
      <c r="BW441" s="72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32"/>
      <c r="CL441" s="432"/>
      <c r="CM441" s="432"/>
      <c r="CN441" s="432"/>
      <c r="CO441" s="432"/>
      <c r="CP441" s="432"/>
      <c r="CQ441" s="320"/>
      <c r="CR441" s="320"/>
    </row>
    <row r="442" spans="1:96" s="37" customFormat="1" ht="37.5" customHeight="1" x14ac:dyDescent="0.2">
      <c r="A442" s="533" t="str">
        <f>IF(B442&lt;&gt;"",設定!$C$4,"")</f>
        <v/>
      </c>
      <c r="B442" s="214" t="str">
        <f t="shared" si="149"/>
        <v/>
      </c>
      <c r="C442" s="373">
        <f t="shared" si="150"/>
        <v>430</v>
      </c>
      <c r="D442" s="342"/>
      <c r="E442" s="342"/>
      <c r="F442" s="343"/>
      <c r="G442" s="344"/>
      <c r="H442" s="345"/>
      <c r="I442" s="346"/>
      <c r="J442" s="347" t="str">
        <f>IFERROR(IF(I442="","",VLOOKUP(I442,国・地域!A:C,2,FALSE)),"正しい番号を入力してください")</f>
        <v/>
      </c>
      <c r="K442" s="348" t="str">
        <f>IFERROR(IF(I442="","",VLOOKUP(I442,国・地域!A:C,3,FALSE)),"正しい番号を入力してください")</f>
        <v/>
      </c>
      <c r="L442" s="325"/>
      <c r="M442" s="349"/>
      <c r="N442" s="350"/>
      <c r="O442" s="350"/>
      <c r="P442" s="350"/>
      <c r="Q442" s="350"/>
      <c r="R442" s="350"/>
      <c r="S442" s="350"/>
      <c r="T442" s="350"/>
      <c r="U442" s="351"/>
      <c r="V442" s="352"/>
      <c r="W442" s="1061"/>
      <c r="X442" s="1062"/>
      <c r="Y442" s="1070"/>
      <c r="Z442" s="1071"/>
      <c r="AA442" s="1072"/>
      <c r="AB442" s="1073"/>
      <c r="AC442" s="1072"/>
      <c r="AD442" s="1071"/>
      <c r="AE442" s="1074"/>
      <c r="AF442" s="1073"/>
      <c r="AG442" s="1072"/>
      <c r="AH442" s="1071"/>
      <c r="AI442" s="1074"/>
      <c r="AJ442" s="1073"/>
      <c r="AK442" s="1072"/>
      <c r="AL442" s="1071"/>
      <c r="AM442" s="342"/>
      <c r="AN442" s="344"/>
      <c r="AO442" s="325"/>
      <c r="AP442" s="342"/>
      <c r="AQ442" s="344"/>
      <c r="AR442" s="353"/>
      <c r="AS442" s="354"/>
      <c r="AT442" s="342"/>
      <c r="AU442" s="344"/>
      <c r="AV442" s="353"/>
      <c r="AW442" s="355"/>
      <c r="AX442" s="94" t="str">
        <f t="shared" si="172"/>
        <v/>
      </c>
      <c r="AY442" s="94" t="str">
        <f t="shared" si="151"/>
        <v/>
      </c>
      <c r="AZ442" s="433"/>
      <c r="BA442" s="414">
        <f t="shared" si="152"/>
        <v>0</v>
      </c>
      <c r="BB442" s="414">
        <f t="shared" si="153"/>
        <v>0</v>
      </c>
      <c r="BC442" s="414">
        <f t="shared" si="154"/>
        <v>0</v>
      </c>
      <c r="BD442" s="414">
        <f t="shared" si="155"/>
        <v>0</v>
      </c>
      <c r="BE442" s="414">
        <f t="shared" si="156"/>
        <v>0</v>
      </c>
      <c r="BF442" s="414">
        <f t="shared" si="157"/>
        <v>0</v>
      </c>
      <c r="BG442" s="414">
        <f t="shared" si="158"/>
        <v>0</v>
      </c>
      <c r="BH442" s="414">
        <f t="shared" si="159"/>
        <v>0</v>
      </c>
      <c r="BI442" s="414">
        <f t="shared" si="160"/>
        <v>0</v>
      </c>
      <c r="BJ442" s="414">
        <f t="shared" si="161"/>
        <v>0</v>
      </c>
      <c r="BK442" s="414">
        <f t="shared" si="162"/>
        <v>0</v>
      </c>
      <c r="BL442" s="414">
        <f t="shared" si="163"/>
        <v>0</v>
      </c>
      <c r="BM442" s="414">
        <f t="shared" si="164"/>
        <v>0</v>
      </c>
      <c r="BN442" s="414"/>
      <c r="BO442" s="414">
        <f t="shared" si="165"/>
        <v>0</v>
      </c>
      <c r="BP442" s="414">
        <f t="shared" si="166"/>
        <v>0</v>
      </c>
      <c r="BQ442" s="414">
        <f t="shared" si="167"/>
        <v>0</v>
      </c>
      <c r="BR442" s="414">
        <f t="shared" si="168"/>
        <v>0</v>
      </c>
      <c r="BS442" s="414">
        <f t="shared" si="169"/>
        <v>0</v>
      </c>
      <c r="BT442" s="414">
        <f t="shared" si="170"/>
        <v>0</v>
      </c>
      <c r="BU442" s="414">
        <f t="shared" si="171"/>
        <v>0</v>
      </c>
      <c r="BV442" s="721"/>
      <c r="BW442" s="72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32"/>
      <c r="CL442" s="432"/>
      <c r="CM442" s="432"/>
      <c r="CN442" s="432"/>
      <c r="CO442" s="432"/>
      <c r="CP442" s="432"/>
      <c r="CQ442" s="320"/>
      <c r="CR442" s="320"/>
    </row>
    <row r="443" spans="1:96" s="37" customFormat="1" ht="37.5" customHeight="1" x14ac:dyDescent="0.2">
      <c r="A443" s="574" t="str">
        <f>IF(B443&lt;&gt;"",設定!$C$4,"")</f>
        <v/>
      </c>
      <c r="B443" s="215" t="str">
        <f t="shared" si="149"/>
        <v/>
      </c>
      <c r="C443" s="374">
        <f t="shared" si="150"/>
        <v>431</v>
      </c>
      <c r="D443" s="356"/>
      <c r="E443" s="356"/>
      <c r="F443" s="357"/>
      <c r="G443" s="358"/>
      <c r="H443" s="359"/>
      <c r="I443" s="360"/>
      <c r="J443" s="361" t="str">
        <f>IFERROR(IF(I443="","",VLOOKUP(I443,国・地域!A:C,2,FALSE)),"正しい番号を入力してください")</f>
        <v/>
      </c>
      <c r="K443" s="362" t="str">
        <f>IFERROR(IF(I443="","",VLOOKUP(I443,国・地域!A:C,3,FALSE)),"正しい番号を入力してください")</f>
        <v/>
      </c>
      <c r="L443" s="326"/>
      <c r="M443" s="363"/>
      <c r="N443" s="364"/>
      <c r="O443" s="364"/>
      <c r="P443" s="364"/>
      <c r="Q443" s="364"/>
      <c r="R443" s="364"/>
      <c r="S443" s="364"/>
      <c r="T443" s="364"/>
      <c r="U443" s="365"/>
      <c r="V443" s="366"/>
      <c r="W443" s="1063"/>
      <c r="X443" s="1064"/>
      <c r="Y443" s="1075"/>
      <c r="Z443" s="1076"/>
      <c r="AA443" s="1077"/>
      <c r="AB443" s="1078"/>
      <c r="AC443" s="1077"/>
      <c r="AD443" s="1076"/>
      <c r="AE443" s="1079"/>
      <c r="AF443" s="1078"/>
      <c r="AG443" s="1077"/>
      <c r="AH443" s="1076"/>
      <c r="AI443" s="1079"/>
      <c r="AJ443" s="1078"/>
      <c r="AK443" s="1077"/>
      <c r="AL443" s="1076"/>
      <c r="AM443" s="356"/>
      <c r="AN443" s="358"/>
      <c r="AO443" s="326"/>
      <c r="AP443" s="356"/>
      <c r="AQ443" s="358"/>
      <c r="AR443" s="367"/>
      <c r="AS443" s="368"/>
      <c r="AT443" s="356"/>
      <c r="AU443" s="358"/>
      <c r="AV443" s="367"/>
      <c r="AW443" s="369"/>
      <c r="AX443" s="94" t="str">
        <f t="shared" si="172"/>
        <v/>
      </c>
      <c r="AY443" s="94" t="str">
        <f t="shared" si="151"/>
        <v/>
      </c>
      <c r="AZ443" s="433"/>
      <c r="BA443" s="414">
        <f t="shared" si="152"/>
        <v>0</v>
      </c>
      <c r="BB443" s="414">
        <f t="shared" si="153"/>
        <v>0</v>
      </c>
      <c r="BC443" s="414">
        <f t="shared" si="154"/>
        <v>0</v>
      </c>
      <c r="BD443" s="414">
        <f t="shared" si="155"/>
        <v>0</v>
      </c>
      <c r="BE443" s="414">
        <f t="shared" si="156"/>
        <v>0</v>
      </c>
      <c r="BF443" s="414">
        <f t="shared" si="157"/>
        <v>0</v>
      </c>
      <c r="BG443" s="414">
        <f t="shared" si="158"/>
        <v>0</v>
      </c>
      <c r="BH443" s="414">
        <f t="shared" si="159"/>
        <v>0</v>
      </c>
      <c r="BI443" s="414">
        <f t="shared" si="160"/>
        <v>0</v>
      </c>
      <c r="BJ443" s="414">
        <f t="shared" si="161"/>
        <v>0</v>
      </c>
      <c r="BK443" s="414">
        <f t="shared" si="162"/>
        <v>0</v>
      </c>
      <c r="BL443" s="414">
        <f t="shared" si="163"/>
        <v>0</v>
      </c>
      <c r="BM443" s="414">
        <f t="shared" si="164"/>
        <v>0</v>
      </c>
      <c r="BN443" s="414"/>
      <c r="BO443" s="414">
        <f t="shared" si="165"/>
        <v>0</v>
      </c>
      <c r="BP443" s="414">
        <f t="shared" si="166"/>
        <v>0</v>
      </c>
      <c r="BQ443" s="414">
        <f t="shared" si="167"/>
        <v>0</v>
      </c>
      <c r="BR443" s="414">
        <f t="shared" si="168"/>
        <v>0</v>
      </c>
      <c r="BS443" s="414">
        <f t="shared" si="169"/>
        <v>0</v>
      </c>
      <c r="BT443" s="414">
        <f t="shared" si="170"/>
        <v>0</v>
      </c>
      <c r="BU443" s="414">
        <f t="shared" si="171"/>
        <v>0</v>
      </c>
      <c r="BV443" s="721"/>
      <c r="BW443" s="72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32"/>
      <c r="CL443" s="432"/>
      <c r="CM443" s="432"/>
      <c r="CN443" s="432"/>
      <c r="CO443" s="432"/>
      <c r="CP443" s="432"/>
      <c r="CQ443" s="320"/>
      <c r="CR443" s="320"/>
    </row>
    <row r="444" spans="1:96" s="37" customFormat="1" ht="37.5" customHeight="1" x14ac:dyDescent="0.2">
      <c r="A444" s="575" t="str">
        <f>IF(B444&lt;&gt;"",設定!$C$4,"")</f>
        <v/>
      </c>
      <c r="B444" s="567" t="str">
        <f t="shared" si="149"/>
        <v/>
      </c>
      <c r="C444" s="322">
        <f t="shared" si="150"/>
        <v>432</v>
      </c>
      <c r="D444" s="328"/>
      <c r="E444" s="328"/>
      <c r="F444" s="329"/>
      <c r="G444" s="330"/>
      <c r="H444" s="331"/>
      <c r="I444" s="332"/>
      <c r="J444" s="333" t="str">
        <f>IFERROR(IF(I444="","",VLOOKUP(I444,国・地域!A:C,2,FALSE)),"正しい番号を入力してください")</f>
        <v/>
      </c>
      <c r="K444" s="334" t="str">
        <f>IFERROR(IF(I444="","",VLOOKUP(I444,国・地域!A:C,3,FALSE)),"正しい番号を入力してください")</f>
        <v/>
      </c>
      <c r="L444" s="327"/>
      <c r="M444" s="335"/>
      <c r="N444" s="336"/>
      <c r="O444" s="336"/>
      <c r="P444" s="336"/>
      <c r="Q444" s="336"/>
      <c r="R444" s="336"/>
      <c r="S444" s="336"/>
      <c r="T444" s="336"/>
      <c r="U444" s="337"/>
      <c r="V444" s="338"/>
      <c r="W444" s="1059"/>
      <c r="X444" s="1060"/>
      <c r="Y444" s="1065"/>
      <c r="Z444" s="1066"/>
      <c r="AA444" s="1067"/>
      <c r="AB444" s="1068"/>
      <c r="AC444" s="1067"/>
      <c r="AD444" s="1066"/>
      <c r="AE444" s="1069"/>
      <c r="AF444" s="1068"/>
      <c r="AG444" s="1067"/>
      <c r="AH444" s="1066"/>
      <c r="AI444" s="1069"/>
      <c r="AJ444" s="1068"/>
      <c r="AK444" s="1067"/>
      <c r="AL444" s="1066"/>
      <c r="AM444" s="328"/>
      <c r="AN444" s="330"/>
      <c r="AO444" s="327"/>
      <c r="AP444" s="328"/>
      <c r="AQ444" s="330"/>
      <c r="AR444" s="339"/>
      <c r="AS444" s="340"/>
      <c r="AT444" s="328"/>
      <c r="AU444" s="330"/>
      <c r="AV444" s="339"/>
      <c r="AW444" s="341"/>
      <c r="AX444" s="94" t="str">
        <f t="shared" si="172"/>
        <v/>
      </c>
      <c r="AY444" s="94" t="str">
        <f t="shared" si="151"/>
        <v/>
      </c>
      <c r="AZ444" s="433"/>
      <c r="BA444" s="414">
        <f t="shared" si="152"/>
        <v>0</v>
      </c>
      <c r="BB444" s="414">
        <f t="shared" si="153"/>
        <v>0</v>
      </c>
      <c r="BC444" s="414">
        <f t="shared" si="154"/>
        <v>0</v>
      </c>
      <c r="BD444" s="414">
        <f t="shared" si="155"/>
        <v>0</v>
      </c>
      <c r="BE444" s="414">
        <f t="shared" si="156"/>
        <v>0</v>
      </c>
      <c r="BF444" s="414">
        <f t="shared" si="157"/>
        <v>0</v>
      </c>
      <c r="BG444" s="414">
        <f t="shared" si="158"/>
        <v>0</v>
      </c>
      <c r="BH444" s="414">
        <f t="shared" si="159"/>
        <v>0</v>
      </c>
      <c r="BI444" s="414">
        <f t="shared" si="160"/>
        <v>0</v>
      </c>
      <c r="BJ444" s="414">
        <f t="shared" si="161"/>
        <v>0</v>
      </c>
      <c r="BK444" s="414">
        <f t="shared" si="162"/>
        <v>0</v>
      </c>
      <c r="BL444" s="414">
        <f t="shared" si="163"/>
        <v>0</v>
      </c>
      <c r="BM444" s="414">
        <f t="shared" si="164"/>
        <v>0</v>
      </c>
      <c r="BN444" s="414"/>
      <c r="BO444" s="414">
        <f t="shared" si="165"/>
        <v>0</v>
      </c>
      <c r="BP444" s="414">
        <f t="shared" si="166"/>
        <v>0</v>
      </c>
      <c r="BQ444" s="414">
        <f t="shared" si="167"/>
        <v>0</v>
      </c>
      <c r="BR444" s="414">
        <f t="shared" si="168"/>
        <v>0</v>
      </c>
      <c r="BS444" s="414">
        <f t="shared" si="169"/>
        <v>0</v>
      </c>
      <c r="BT444" s="414">
        <f t="shared" si="170"/>
        <v>0</v>
      </c>
      <c r="BU444" s="414">
        <f t="shared" si="171"/>
        <v>0</v>
      </c>
      <c r="BV444" s="721"/>
      <c r="BW444" s="72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32"/>
      <c r="CL444" s="432"/>
      <c r="CM444" s="432"/>
      <c r="CN444" s="432"/>
      <c r="CO444" s="432"/>
      <c r="CP444" s="432"/>
      <c r="CQ444" s="320"/>
      <c r="CR444" s="320"/>
    </row>
    <row r="445" spans="1:96" s="37" customFormat="1" ht="37.5" customHeight="1" x14ac:dyDescent="0.2">
      <c r="A445" s="533" t="str">
        <f>IF(B445&lt;&gt;"",設定!$C$4,"")</f>
        <v/>
      </c>
      <c r="B445" s="214" t="str">
        <f t="shared" si="149"/>
        <v/>
      </c>
      <c r="C445" s="373">
        <f t="shared" si="150"/>
        <v>433</v>
      </c>
      <c r="D445" s="342"/>
      <c r="E445" s="342"/>
      <c r="F445" s="343"/>
      <c r="G445" s="344"/>
      <c r="H445" s="345"/>
      <c r="I445" s="346"/>
      <c r="J445" s="347" t="str">
        <f>IFERROR(IF(I445="","",VLOOKUP(I445,国・地域!A:C,2,FALSE)),"正しい番号を入力してください")</f>
        <v/>
      </c>
      <c r="K445" s="348" t="str">
        <f>IFERROR(IF(I445="","",VLOOKUP(I445,国・地域!A:C,3,FALSE)),"正しい番号を入力してください")</f>
        <v/>
      </c>
      <c r="L445" s="325"/>
      <c r="M445" s="349"/>
      <c r="N445" s="350"/>
      <c r="O445" s="350"/>
      <c r="P445" s="350"/>
      <c r="Q445" s="350"/>
      <c r="R445" s="350"/>
      <c r="S445" s="350"/>
      <c r="T445" s="350"/>
      <c r="U445" s="351"/>
      <c r="V445" s="352"/>
      <c r="W445" s="1061"/>
      <c r="X445" s="1062"/>
      <c r="Y445" s="1070"/>
      <c r="Z445" s="1071"/>
      <c r="AA445" s="1072"/>
      <c r="AB445" s="1073"/>
      <c r="AC445" s="1072"/>
      <c r="AD445" s="1071"/>
      <c r="AE445" s="1074"/>
      <c r="AF445" s="1073"/>
      <c r="AG445" s="1072"/>
      <c r="AH445" s="1071"/>
      <c r="AI445" s="1074"/>
      <c r="AJ445" s="1073"/>
      <c r="AK445" s="1072"/>
      <c r="AL445" s="1071"/>
      <c r="AM445" s="342"/>
      <c r="AN445" s="344"/>
      <c r="AO445" s="325"/>
      <c r="AP445" s="342"/>
      <c r="AQ445" s="344"/>
      <c r="AR445" s="353"/>
      <c r="AS445" s="354"/>
      <c r="AT445" s="342"/>
      <c r="AU445" s="344"/>
      <c r="AV445" s="353"/>
      <c r="AW445" s="355"/>
      <c r="AX445" s="94" t="str">
        <f t="shared" si="172"/>
        <v/>
      </c>
      <c r="AY445" s="94" t="str">
        <f t="shared" si="151"/>
        <v/>
      </c>
      <c r="AZ445" s="433"/>
      <c r="BA445" s="414">
        <f t="shared" si="152"/>
        <v>0</v>
      </c>
      <c r="BB445" s="414">
        <f t="shared" si="153"/>
        <v>0</v>
      </c>
      <c r="BC445" s="414">
        <f t="shared" si="154"/>
        <v>0</v>
      </c>
      <c r="BD445" s="414">
        <f t="shared" si="155"/>
        <v>0</v>
      </c>
      <c r="BE445" s="414">
        <f t="shared" si="156"/>
        <v>0</v>
      </c>
      <c r="BF445" s="414">
        <f t="shared" si="157"/>
        <v>0</v>
      </c>
      <c r="BG445" s="414">
        <f t="shared" si="158"/>
        <v>0</v>
      </c>
      <c r="BH445" s="414">
        <f t="shared" si="159"/>
        <v>0</v>
      </c>
      <c r="BI445" s="414">
        <f t="shared" si="160"/>
        <v>0</v>
      </c>
      <c r="BJ445" s="414">
        <f t="shared" si="161"/>
        <v>0</v>
      </c>
      <c r="BK445" s="414">
        <f t="shared" si="162"/>
        <v>0</v>
      </c>
      <c r="BL445" s="414">
        <f t="shared" si="163"/>
        <v>0</v>
      </c>
      <c r="BM445" s="414">
        <f t="shared" si="164"/>
        <v>0</v>
      </c>
      <c r="BN445" s="414"/>
      <c r="BO445" s="414">
        <f t="shared" si="165"/>
        <v>0</v>
      </c>
      <c r="BP445" s="414">
        <f t="shared" si="166"/>
        <v>0</v>
      </c>
      <c r="BQ445" s="414">
        <f t="shared" si="167"/>
        <v>0</v>
      </c>
      <c r="BR445" s="414">
        <f t="shared" si="168"/>
        <v>0</v>
      </c>
      <c r="BS445" s="414">
        <f t="shared" si="169"/>
        <v>0</v>
      </c>
      <c r="BT445" s="414">
        <f t="shared" si="170"/>
        <v>0</v>
      </c>
      <c r="BU445" s="414">
        <f t="shared" si="171"/>
        <v>0</v>
      </c>
      <c r="BV445" s="721"/>
      <c r="BW445" s="72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32"/>
      <c r="CL445" s="432"/>
      <c r="CM445" s="432"/>
      <c r="CN445" s="432"/>
      <c r="CO445" s="432"/>
      <c r="CP445" s="432"/>
      <c r="CQ445" s="320"/>
      <c r="CR445" s="320"/>
    </row>
    <row r="446" spans="1:96" s="37" customFormat="1" ht="37.5" customHeight="1" x14ac:dyDescent="0.2">
      <c r="A446" s="533" t="str">
        <f>IF(B446&lt;&gt;"",設定!$C$4,"")</f>
        <v/>
      </c>
      <c r="B446" s="214" t="str">
        <f t="shared" si="149"/>
        <v/>
      </c>
      <c r="C446" s="373">
        <f t="shared" si="150"/>
        <v>434</v>
      </c>
      <c r="D446" s="342"/>
      <c r="E446" s="342"/>
      <c r="F446" s="343"/>
      <c r="G446" s="344"/>
      <c r="H446" s="345"/>
      <c r="I446" s="346"/>
      <c r="J446" s="347" t="str">
        <f>IFERROR(IF(I446="","",VLOOKUP(I446,国・地域!A:C,2,FALSE)),"正しい番号を入力してください")</f>
        <v/>
      </c>
      <c r="K446" s="348" t="str">
        <f>IFERROR(IF(I446="","",VLOOKUP(I446,国・地域!A:C,3,FALSE)),"正しい番号を入力してください")</f>
        <v/>
      </c>
      <c r="L446" s="325"/>
      <c r="M446" s="349"/>
      <c r="N446" s="350"/>
      <c r="O446" s="350"/>
      <c r="P446" s="350"/>
      <c r="Q446" s="350"/>
      <c r="R446" s="350"/>
      <c r="S446" s="350"/>
      <c r="T446" s="350"/>
      <c r="U446" s="351"/>
      <c r="V446" s="352"/>
      <c r="W446" s="1061"/>
      <c r="X446" s="1062"/>
      <c r="Y446" s="1070"/>
      <c r="Z446" s="1071"/>
      <c r="AA446" s="1072"/>
      <c r="AB446" s="1073"/>
      <c r="AC446" s="1072"/>
      <c r="AD446" s="1071"/>
      <c r="AE446" s="1074"/>
      <c r="AF446" s="1073"/>
      <c r="AG446" s="1072"/>
      <c r="AH446" s="1071"/>
      <c r="AI446" s="1074"/>
      <c r="AJ446" s="1073"/>
      <c r="AK446" s="1072"/>
      <c r="AL446" s="1071"/>
      <c r="AM446" s="342"/>
      <c r="AN446" s="344"/>
      <c r="AO446" s="325"/>
      <c r="AP446" s="342"/>
      <c r="AQ446" s="344"/>
      <c r="AR446" s="353"/>
      <c r="AS446" s="354"/>
      <c r="AT446" s="342"/>
      <c r="AU446" s="344"/>
      <c r="AV446" s="353"/>
      <c r="AW446" s="355"/>
      <c r="AX446" s="94" t="str">
        <f t="shared" si="172"/>
        <v/>
      </c>
      <c r="AY446" s="94" t="str">
        <f t="shared" si="151"/>
        <v/>
      </c>
      <c r="AZ446" s="433"/>
      <c r="BA446" s="414">
        <f t="shared" si="152"/>
        <v>0</v>
      </c>
      <c r="BB446" s="414">
        <f t="shared" si="153"/>
        <v>0</v>
      </c>
      <c r="BC446" s="414">
        <f t="shared" si="154"/>
        <v>0</v>
      </c>
      <c r="BD446" s="414">
        <f t="shared" si="155"/>
        <v>0</v>
      </c>
      <c r="BE446" s="414">
        <f t="shared" si="156"/>
        <v>0</v>
      </c>
      <c r="BF446" s="414">
        <f t="shared" si="157"/>
        <v>0</v>
      </c>
      <c r="BG446" s="414">
        <f t="shared" si="158"/>
        <v>0</v>
      </c>
      <c r="BH446" s="414">
        <f t="shared" si="159"/>
        <v>0</v>
      </c>
      <c r="BI446" s="414">
        <f t="shared" si="160"/>
        <v>0</v>
      </c>
      <c r="BJ446" s="414">
        <f t="shared" si="161"/>
        <v>0</v>
      </c>
      <c r="BK446" s="414">
        <f t="shared" si="162"/>
        <v>0</v>
      </c>
      <c r="BL446" s="414">
        <f t="shared" si="163"/>
        <v>0</v>
      </c>
      <c r="BM446" s="414">
        <f t="shared" si="164"/>
        <v>0</v>
      </c>
      <c r="BN446" s="414"/>
      <c r="BO446" s="414">
        <f t="shared" si="165"/>
        <v>0</v>
      </c>
      <c r="BP446" s="414">
        <f t="shared" si="166"/>
        <v>0</v>
      </c>
      <c r="BQ446" s="414">
        <f t="shared" si="167"/>
        <v>0</v>
      </c>
      <c r="BR446" s="414">
        <f t="shared" si="168"/>
        <v>0</v>
      </c>
      <c r="BS446" s="414">
        <f t="shared" si="169"/>
        <v>0</v>
      </c>
      <c r="BT446" s="414">
        <f t="shared" si="170"/>
        <v>0</v>
      </c>
      <c r="BU446" s="414">
        <f t="shared" si="171"/>
        <v>0</v>
      </c>
      <c r="BV446" s="721"/>
      <c r="BW446" s="72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32"/>
      <c r="CL446" s="432"/>
      <c r="CM446" s="432"/>
      <c r="CN446" s="432"/>
      <c r="CO446" s="432"/>
      <c r="CP446" s="432"/>
      <c r="CQ446" s="320"/>
      <c r="CR446" s="320"/>
    </row>
    <row r="447" spans="1:96" s="37" customFormat="1" ht="37.5" customHeight="1" x14ac:dyDescent="0.2">
      <c r="A447" s="533" t="str">
        <f>IF(B447&lt;&gt;"",設定!$C$4,"")</f>
        <v/>
      </c>
      <c r="B447" s="214" t="str">
        <f t="shared" si="149"/>
        <v/>
      </c>
      <c r="C447" s="373">
        <f t="shared" si="150"/>
        <v>435</v>
      </c>
      <c r="D447" s="342"/>
      <c r="E447" s="342"/>
      <c r="F447" s="343"/>
      <c r="G447" s="344"/>
      <c r="H447" s="345"/>
      <c r="I447" s="346"/>
      <c r="J447" s="347" t="str">
        <f>IFERROR(IF(I447="","",VLOOKUP(I447,国・地域!A:C,2,FALSE)),"正しい番号を入力してください")</f>
        <v/>
      </c>
      <c r="K447" s="348" t="str">
        <f>IFERROR(IF(I447="","",VLOOKUP(I447,国・地域!A:C,3,FALSE)),"正しい番号を入力してください")</f>
        <v/>
      </c>
      <c r="L447" s="325"/>
      <c r="M447" s="349"/>
      <c r="N447" s="350"/>
      <c r="O447" s="350"/>
      <c r="P447" s="350"/>
      <c r="Q447" s="350"/>
      <c r="R447" s="350"/>
      <c r="S447" s="350"/>
      <c r="T447" s="350"/>
      <c r="U447" s="351"/>
      <c r="V447" s="352"/>
      <c r="W447" s="1061"/>
      <c r="X447" s="1062"/>
      <c r="Y447" s="1070"/>
      <c r="Z447" s="1071"/>
      <c r="AA447" s="1072"/>
      <c r="AB447" s="1073"/>
      <c r="AC447" s="1072"/>
      <c r="AD447" s="1071"/>
      <c r="AE447" s="1074"/>
      <c r="AF447" s="1073"/>
      <c r="AG447" s="1072"/>
      <c r="AH447" s="1071"/>
      <c r="AI447" s="1074"/>
      <c r="AJ447" s="1073"/>
      <c r="AK447" s="1072"/>
      <c r="AL447" s="1071"/>
      <c r="AM447" s="342"/>
      <c r="AN447" s="344"/>
      <c r="AO447" s="325"/>
      <c r="AP447" s="342"/>
      <c r="AQ447" s="344"/>
      <c r="AR447" s="353"/>
      <c r="AS447" s="354"/>
      <c r="AT447" s="342"/>
      <c r="AU447" s="344"/>
      <c r="AV447" s="353"/>
      <c r="AW447" s="355"/>
      <c r="AX447" s="94" t="str">
        <f t="shared" si="172"/>
        <v/>
      </c>
      <c r="AY447" s="94" t="str">
        <f t="shared" si="151"/>
        <v/>
      </c>
      <c r="AZ447" s="433"/>
      <c r="BA447" s="414">
        <f t="shared" si="152"/>
        <v>0</v>
      </c>
      <c r="BB447" s="414">
        <f t="shared" si="153"/>
        <v>0</v>
      </c>
      <c r="BC447" s="414">
        <f t="shared" si="154"/>
        <v>0</v>
      </c>
      <c r="BD447" s="414">
        <f t="shared" si="155"/>
        <v>0</v>
      </c>
      <c r="BE447" s="414">
        <f t="shared" si="156"/>
        <v>0</v>
      </c>
      <c r="BF447" s="414">
        <f t="shared" si="157"/>
        <v>0</v>
      </c>
      <c r="BG447" s="414">
        <f t="shared" si="158"/>
        <v>0</v>
      </c>
      <c r="BH447" s="414">
        <f t="shared" si="159"/>
        <v>0</v>
      </c>
      <c r="BI447" s="414">
        <f t="shared" si="160"/>
        <v>0</v>
      </c>
      <c r="BJ447" s="414">
        <f t="shared" si="161"/>
        <v>0</v>
      </c>
      <c r="BK447" s="414">
        <f t="shared" si="162"/>
        <v>0</v>
      </c>
      <c r="BL447" s="414">
        <f t="shared" si="163"/>
        <v>0</v>
      </c>
      <c r="BM447" s="414">
        <f t="shared" si="164"/>
        <v>0</v>
      </c>
      <c r="BN447" s="414"/>
      <c r="BO447" s="414">
        <f t="shared" si="165"/>
        <v>0</v>
      </c>
      <c r="BP447" s="414">
        <f t="shared" si="166"/>
        <v>0</v>
      </c>
      <c r="BQ447" s="414">
        <f t="shared" si="167"/>
        <v>0</v>
      </c>
      <c r="BR447" s="414">
        <f t="shared" si="168"/>
        <v>0</v>
      </c>
      <c r="BS447" s="414">
        <f t="shared" si="169"/>
        <v>0</v>
      </c>
      <c r="BT447" s="414">
        <f t="shared" si="170"/>
        <v>0</v>
      </c>
      <c r="BU447" s="414">
        <f t="shared" si="171"/>
        <v>0</v>
      </c>
      <c r="BV447" s="721"/>
      <c r="BW447" s="72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32"/>
      <c r="CL447" s="432"/>
      <c r="CM447" s="432"/>
      <c r="CN447" s="432"/>
      <c r="CO447" s="432"/>
      <c r="CP447" s="432"/>
      <c r="CQ447" s="320"/>
      <c r="CR447" s="320"/>
    </row>
    <row r="448" spans="1:96" s="37" customFormat="1" ht="37.5" customHeight="1" x14ac:dyDescent="0.2">
      <c r="A448" s="574" t="str">
        <f>IF(B448&lt;&gt;"",設定!$C$4,"")</f>
        <v/>
      </c>
      <c r="B448" s="215" t="str">
        <f t="shared" si="149"/>
        <v/>
      </c>
      <c r="C448" s="374">
        <f t="shared" si="150"/>
        <v>436</v>
      </c>
      <c r="D448" s="356"/>
      <c r="E448" s="356"/>
      <c r="F448" s="357"/>
      <c r="G448" s="358"/>
      <c r="H448" s="359"/>
      <c r="I448" s="360"/>
      <c r="J448" s="361" t="str">
        <f>IFERROR(IF(I448="","",VLOOKUP(I448,国・地域!A:C,2,FALSE)),"正しい番号を入力してください")</f>
        <v/>
      </c>
      <c r="K448" s="362" t="str">
        <f>IFERROR(IF(I448="","",VLOOKUP(I448,国・地域!A:C,3,FALSE)),"正しい番号を入力してください")</f>
        <v/>
      </c>
      <c r="L448" s="326"/>
      <c r="M448" s="363"/>
      <c r="N448" s="364"/>
      <c r="O448" s="364"/>
      <c r="P448" s="364"/>
      <c r="Q448" s="364"/>
      <c r="R448" s="364"/>
      <c r="S448" s="364"/>
      <c r="T448" s="364"/>
      <c r="U448" s="365"/>
      <c r="V448" s="366"/>
      <c r="W448" s="1063"/>
      <c r="X448" s="1064"/>
      <c r="Y448" s="1075"/>
      <c r="Z448" s="1076"/>
      <c r="AA448" s="1077"/>
      <c r="AB448" s="1078"/>
      <c r="AC448" s="1077"/>
      <c r="AD448" s="1076"/>
      <c r="AE448" s="1079"/>
      <c r="AF448" s="1078"/>
      <c r="AG448" s="1077"/>
      <c r="AH448" s="1076"/>
      <c r="AI448" s="1079"/>
      <c r="AJ448" s="1078"/>
      <c r="AK448" s="1077"/>
      <c r="AL448" s="1076"/>
      <c r="AM448" s="356"/>
      <c r="AN448" s="358"/>
      <c r="AO448" s="326"/>
      <c r="AP448" s="356"/>
      <c r="AQ448" s="358"/>
      <c r="AR448" s="367"/>
      <c r="AS448" s="368"/>
      <c r="AT448" s="356"/>
      <c r="AU448" s="358"/>
      <c r="AV448" s="367"/>
      <c r="AW448" s="369"/>
      <c r="AX448" s="94" t="str">
        <f t="shared" si="172"/>
        <v/>
      </c>
      <c r="AY448" s="94" t="str">
        <f t="shared" si="151"/>
        <v/>
      </c>
      <c r="AZ448" s="433"/>
      <c r="BA448" s="414">
        <f t="shared" si="152"/>
        <v>0</v>
      </c>
      <c r="BB448" s="414">
        <f t="shared" si="153"/>
        <v>0</v>
      </c>
      <c r="BC448" s="414">
        <f t="shared" si="154"/>
        <v>0</v>
      </c>
      <c r="BD448" s="414">
        <f t="shared" si="155"/>
        <v>0</v>
      </c>
      <c r="BE448" s="414">
        <f t="shared" si="156"/>
        <v>0</v>
      </c>
      <c r="BF448" s="414">
        <f t="shared" si="157"/>
        <v>0</v>
      </c>
      <c r="BG448" s="414">
        <f t="shared" si="158"/>
        <v>0</v>
      </c>
      <c r="BH448" s="414">
        <f t="shared" si="159"/>
        <v>0</v>
      </c>
      <c r="BI448" s="414">
        <f t="shared" si="160"/>
        <v>0</v>
      </c>
      <c r="BJ448" s="414">
        <f t="shared" si="161"/>
        <v>0</v>
      </c>
      <c r="BK448" s="414">
        <f t="shared" si="162"/>
        <v>0</v>
      </c>
      <c r="BL448" s="414">
        <f t="shared" si="163"/>
        <v>0</v>
      </c>
      <c r="BM448" s="414">
        <f t="shared" si="164"/>
        <v>0</v>
      </c>
      <c r="BN448" s="414"/>
      <c r="BO448" s="414">
        <f t="shared" si="165"/>
        <v>0</v>
      </c>
      <c r="BP448" s="414">
        <f t="shared" si="166"/>
        <v>0</v>
      </c>
      <c r="BQ448" s="414">
        <f t="shared" si="167"/>
        <v>0</v>
      </c>
      <c r="BR448" s="414">
        <f t="shared" si="168"/>
        <v>0</v>
      </c>
      <c r="BS448" s="414">
        <f t="shared" si="169"/>
        <v>0</v>
      </c>
      <c r="BT448" s="414">
        <f t="shared" si="170"/>
        <v>0</v>
      </c>
      <c r="BU448" s="414">
        <f t="shared" si="171"/>
        <v>0</v>
      </c>
      <c r="BV448" s="721"/>
      <c r="BW448" s="72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32"/>
      <c r="CL448" s="432"/>
      <c r="CM448" s="432"/>
      <c r="CN448" s="432"/>
      <c r="CO448" s="432"/>
      <c r="CP448" s="432"/>
      <c r="CQ448" s="320"/>
      <c r="CR448" s="320"/>
    </row>
    <row r="449" spans="1:96" s="37" customFormat="1" ht="37.5" customHeight="1" x14ac:dyDescent="0.2">
      <c r="A449" s="575" t="str">
        <f>IF(B449&lt;&gt;"",設定!$C$4,"")</f>
        <v/>
      </c>
      <c r="B449" s="567" t="str">
        <f t="shared" si="149"/>
        <v/>
      </c>
      <c r="C449" s="322">
        <f t="shared" si="150"/>
        <v>437</v>
      </c>
      <c r="D449" s="328"/>
      <c r="E449" s="328"/>
      <c r="F449" s="329"/>
      <c r="G449" s="330"/>
      <c r="H449" s="331"/>
      <c r="I449" s="332"/>
      <c r="J449" s="333" t="str">
        <f>IFERROR(IF(I449="","",VLOOKUP(I449,国・地域!A:C,2,FALSE)),"正しい番号を入力してください")</f>
        <v/>
      </c>
      <c r="K449" s="334" t="str">
        <f>IFERROR(IF(I449="","",VLOOKUP(I449,国・地域!A:C,3,FALSE)),"正しい番号を入力してください")</f>
        <v/>
      </c>
      <c r="L449" s="327"/>
      <c r="M449" s="335"/>
      <c r="N449" s="336"/>
      <c r="O449" s="336"/>
      <c r="P449" s="336"/>
      <c r="Q449" s="336"/>
      <c r="R449" s="336"/>
      <c r="S449" s="336"/>
      <c r="T449" s="336"/>
      <c r="U449" s="337"/>
      <c r="V449" s="338"/>
      <c r="W449" s="1059"/>
      <c r="X449" s="1060"/>
      <c r="Y449" s="1065"/>
      <c r="Z449" s="1066"/>
      <c r="AA449" s="1067"/>
      <c r="AB449" s="1068"/>
      <c r="AC449" s="1067"/>
      <c r="AD449" s="1066"/>
      <c r="AE449" s="1069"/>
      <c r="AF449" s="1068"/>
      <c r="AG449" s="1067"/>
      <c r="AH449" s="1066"/>
      <c r="AI449" s="1069"/>
      <c r="AJ449" s="1068"/>
      <c r="AK449" s="1067"/>
      <c r="AL449" s="1066"/>
      <c r="AM449" s="328"/>
      <c r="AN449" s="330"/>
      <c r="AO449" s="327"/>
      <c r="AP449" s="328"/>
      <c r="AQ449" s="330"/>
      <c r="AR449" s="339"/>
      <c r="AS449" s="340"/>
      <c r="AT449" s="328"/>
      <c r="AU449" s="330"/>
      <c r="AV449" s="339"/>
      <c r="AW449" s="341"/>
      <c r="AX449" s="94" t="str">
        <f t="shared" si="172"/>
        <v/>
      </c>
      <c r="AY449" s="94" t="str">
        <f t="shared" si="151"/>
        <v/>
      </c>
      <c r="AZ449" s="433"/>
      <c r="BA449" s="414">
        <f t="shared" si="152"/>
        <v>0</v>
      </c>
      <c r="BB449" s="414">
        <f t="shared" si="153"/>
        <v>0</v>
      </c>
      <c r="BC449" s="414">
        <f t="shared" si="154"/>
        <v>0</v>
      </c>
      <c r="BD449" s="414">
        <f t="shared" si="155"/>
        <v>0</v>
      </c>
      <c r="BE449" s="414">
        <f t="shared" si="156"/>
        <v>0</v>
      </c>
      <c r="BF449" s="414">
        <f t="shared" si="157"/>
        <v>0</v>
      </c>
      <c r="BG449" s="414">
        <f t="shared" si="158"/>
        <v>0</v>
      </c>
      <c r="BH449" s="414">
        <f t="shared" si="159"/>
        <v>0</v>
      </c>
      <c r="BI449" s="414">
        <f t="shared" si="160"/>
        <v>0</v>
      </c>
      <c r="BJ449" s="414">
        <f t="shared" si="161"/>
        <v>0</v>
      </c>
      <c r="BK449" s="414">
        <f t="shared" si="162"/>
        <v>0</v>
      </c>
      <c r="BL449" s="414">
        <f t="shared" si="163"/>
        <v>0</v>
      </c>
      <c r="BM449" s="414">
        <f t="shared" si="164"/>
        <v>0</v>
      </c>
      <c r="BN449" s="414"/>
      <c r="BO449" s="414">
        <f t="shared" si="165"/>
        <v>0</v>
      </c>
      <c r="BP449" s="414">
        <f t="shared" si="166"/>
        <v>0</v>
      </c>
      <c r="BQ449" s="414">
        <f t="shared" si="167"/>
        <v>0</v>
      </c>
      <c r="BR449" s="414">
        <f t="shared" si="168"/>
        <v>0</v>
      </c>
      <c r="BS449" s="414">
        <f t="shared" si="169"/>
        <v>0</v>
      </c>
      <c r="BT449" s="414">
        <f t="shared" si="170"/>
        <v>0</v>
      </c>
      <c r="BU449" s="414">
        <f t="shared" si="171"/>
        <v>0</v>
      </c>
      <c r="BV449" s="721"/>
      <c r="BW449" s="72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32"/>
      <c r="CL449" s="432"/>
      <c r="CM449" s="432"/>
      <c r="CN449" s="432"/>
      <c r="CO449" s="432"/>
      <c r="CP449" s="432"/>
      <c r="CQ449" s="320"/>
      <c r="CR449" s="320"/>
    </row>
    <row r="450" spans="1:96" s="37" customFormat="1" ht="37.5" customHeight="1" x14ac:dyDescent="0.2">
      <c r="A450" s="533" t="str">
        <f>IF(B450&lt;&gt;"",設定!$C$4,"")</f>
        <v/>
      </c>
      <c r="B450" s="214" t="str">
        <f t="shared" si="149"/>
        <v/>
      </c>
      <c r="C450" s="373">
        <f t="shared" si="150"/>
        <v>438</v>
      </c>
      <c r="D450" s="342"/>
      <c r="E450" s="342"/>
      <c r="F450" s="343"/>
      <c r="G450" s="344"/>
      <c r="H450" s="345"/>
      <c r="I450" s="346"/>
      <c r="J450" s="347" t="str">
        <f>IFERROR(IF(I450="","",VLOOKUP(I450,国・地域!A:C,2,FALSE)),"正しい番号を入力してください")</f>
        <v/>
      </c>
      <c r="K450" s="348" t="str">
        <f>IFERROR(IF(I450="","",VLOOKUP(I450,国・地域!A:C,3,FALSE)),"正しい番号を入力してください")</f>
        <v/>
      </c>
      <c r="L450" s="325"/>
      <c r="M450" s="349"/>
      <c r="N450" s="350"/>
      <c r="O450" s="350"/>
      <c r="P450" s="350"/>
      <c r="Q450" s="350"/>
      <c r="R450" s="350"/>
      <c r="S450" s="350"/>
      <c r="T450" s="350"/>
      <c r="U450" s="351"/>
      <c r="V450" s="352"/>
      <c r="W450" s="1061"/>
      <c r="X450" s="1062"/>
      <c r="Y450" s="1070"/>
      <c r="Z450" s="1071"/>
      <c r="AA450" s="1072"/>
      <c r="AB450" s="1073"/>
      <c r="AC450" s="1072"/>
      <c r="AD450" s="1071"/>
      <c r="AE450" s="1074"/>
      <c r="AF450" s="1073"/>
      <c r="AG450" s="1072"/>
      <c r="AH450" s="1071"/>
      <c r="AI450" s="1074"/>
      <c r="AJ450" s="1073"/>
      <c r="AK450" s="1072"/>
      <c r="AL450" s="1071"/>
      <c r="AM450" s="342"/>
      <c r="AN450" s="344"/>
      <c r="AO450" s="325"/>
      <c r="AP450" s="342"/>
      <c r="AQ450" s="344"/>
      <c r="AR450" s="353"/>
      <c r="AS450" s="354"/>
      <c r="AT450" s="342"/>
      <c r="AU450" s="344"/>
      <c r="AV450" s="353"/>
      <c r="AW450" s="355"/>
      <c r="AX450" s="94" t="str">
        <f t="shared" si="172"/>
        <v/>
      </c>
      <c r="AY450" s="94" t="str">
        <f t="shared" si="151"/>
        <v/>
      </c>
      <c r="AZ450" s="433"/>
      <c r="BA450" s="414">
        <f t="shared" si="152"/>
        <v>0</v>
      </c>
      <c r="BB450" s="414">
        <f t="shared" si="153"/>
        <v>0</v>
      </c>
      <c r="BC450" s="414">
        <f t="shared" si="154"/>
        <v>0</v>
      </c>
      <c r="BD450" s="414">
        <f t="shared" si="155"/>
        <v>0</v>
      </c>
      <c r="BE450" s="414">
        <f t="shared" si="156"/>
        <v>0</v>
      </c>
      <c r="BF450" s="414">
        <f t="shared" si="157"/>
        <v>0</v>
      </c>
      <c r="BG450" s="414">
        <f t="shared" si="158"/>
        <v>0</v>
      </c>
      <c r="BH450" s="414">
        <f t="shared" si="159"/>
        <v>0</v>
      </c>
      <c r="BI450" s="414">
        <f t="shared" si="160"/>
        <v>0</v>
      </c>
      <c r="BJ450" s="414">
        <f t="shared" si="161"/>
        <v>0</v>
      </c>
      <c r="BK450" s="414">
        <f t="shared" si="162"/>
        <v>0</v>
      </c>
      <c r="BL450" s="414">
        <f t="shared" si="163"/>
        <v>0</v>
      </c>
      <c r="BM450" s="414">
        <f t="shared" si="164"/>
        <v>0</v>
      </c>
      <c r="BN450" s="414"/>
      <c r="BO450" s="414">
        <f t="shared" si="165"/>
        <v>0</v>
      </c>
      <c r="BP450" s="414">
        <f t="shared" si="166"/>
        <v>0</v>
      </c>
      <c r="BQ450" s="414">
        <f t="shared" si="167"/>
        <v>0</v>
      </c>
      <c r="BR450" s="414">
        <f t="shared" si="168"/>
        <v>0</v>
      </c>
      <c r="BS450" s="414">
        <f t="shared" si="169"/>
        <v>0</v>
      </c>
      <c r="BT450" s="414">
        <f t="shared" si="170"/>
        <v>0</v>
      </c>
      <c r="BU450" s="414">
        <f t="shared" si="171"/>
        <v>0</v>
      </c>
      <c r="BV450" s="721"/>
      <c r="BW450" s="72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32"/>
      <c r="CL450" s="432"/>
      <c r="CM450" s="432"/>
      <c r="CN450" s="432"/>
      <c r="CO450" s="432"/>
      <c r="CP450" s="432"/>
      <c r="CQ450" s="320"/>
      <c r="CR450" s="320"/>
    </row>
    <row r="451" spans="1:96" s="37" customFormat="1" ht="37.5" customHeight="1" x14ac:dyDescent="0.2">
      <c r="A451" s="533" t="str">
        <f>IF(B451&lt;&gt;"",設定!$C$4,"")</f>
        <v/>
      </c>
      <c r="B451" s="214" t="str">
        <f t="shared" si="149"/>
        <v/>
      </c>
      <c r="C451" s="373">
        <f t="shared" si="150"/>
        <v>439</v>
      </c>
      <c r="D451" s="342"/>
      <c r="E451" s="342"/>
      <c r="F451" s="343"/>
      <c r="G451" s="344"/>
      <c r="H451" s="345"/>
      <c r="I451" s="346"/>
      <c r="J451" s="347" t="str">
        <f>IFERROR(IF(I451="","",VLOOKUP(I451,国・地域!A:C,2,FALSE)),"正しい番号を入力してください")</f>
        <v/>
      </c>
      <c r="K451" s="348" t="str">
        <f>IFERROR(IF(I451="","",VLOOKUP(I451,国・地域!A:C,3,FALSE)),"正しい番号を入力してください")</f>
        <v/>
      </c>
      <c r="L451" s="325"/>
      <c r="M451" s="349"/>
      <c r="N451" s="350"/>
      <c r="O451" s="350"/>
      <c r="P451" s="350"/>
      <c r="Q451" s="350"/>
      <c r="R451" s="350"/>
      <c r="S451" s="350"/>
      <c r="T451" s="350"/>
      <c r="U451" s="351"/>
      <c r="V451" s="352"/>
      <c r="W451" s="1061"/>
      <c r="X451" s="1062"/>
      <c r="Y451" s="1070"/>
      <c r="Z451" s="1071"/>
      <c r="AA451" s="1072"/>
      <c r="AB451" s="1073"/>
      <c r="AC451" s="1072"/>
      <c r="AD451" s="1071"/>
      <c r="AE451" s="1074"/>
      <c r="AF451" s="1073"/>
      <c r="AG451" s="1072"/>
      <c r="AH451" s="1071"/>
      <c r="AI451" s="1074"/>
      <c r="AJ451" s="1073"/>
      <c r="AK451" s="1072"/>
      <c r="AL451" s="1071"/>
      <c r="AM451" s="342"/>
      <c r="AN451" s="344"/>
      <c r="AO451" s="325"/>
      <c r="AP451" s="342"/>
      <c r="AQ451" s="344"/>
      <c r="AR451" s="353"/>
      <c r="AS451" s="354"/>
      <c r="AT451" s="342"/>
      <c r="AU451" s="344"/>
      <c r="AV451" s="353"/>
      <c r="AW451" s="355"/>
      <c r="AX451" s="94" t="str">
        <f t="shared" si="172"/>
        <v/>
      </c>
      <c r="AY451" s="94" t="str">
        <f t="shared" si="151"/>
        <v/>
      </c>
      <c r="AZ451" s="433"/>
      <c r="BA451" s="414">
        <f t="shared" si="152"/>
        <v>0</v>
      </c>
      <c r="BB451" s="414">
        <f t="shared" si="153"/>
        <v>0</v>
      </c>
      <c r="BC451" s="414">
        <f t="shared" si="154"/>
        <v>0</v>
      </c>
      <c r="BD451" s="414">
        <f t="shared" si="155"/>
        <v>0</v>
      </c>
      <c r="BE451" s="414">
        <f t="shared" si="156"/>
        <v>0</v>
      </c>
      <c r="BF451" s="414">
        <f t="shared" si="157"/>
        <v>0</v>
      </c>
      <c r="BG451" s="414">
        <f t="shared" si="158"/>
        <v>0</v>
      </c>
      <c r="BH451" s="414">
        <f t="shared" si="159"/>
        <v>0</v>
      </c>
      <c r="BI451" s="414">
        <f t="shared" si="160"/>
        <v>0</v>
      </c>
      <c r="BJ451" s="414">
        <f t="shared" si="161"/>
        <v>0</v>
      </c>
      <c r="BK451" s="414">
        <f t="shared" si="162"/>
        <v>0</v>
      </c>
      <c r="BL451" s="414">
        <f t="shared" si="163"/>
        <v>0</v>
      </c>
      <c r="BM451" s="414">
        <f t="shared" si="164"/>
        <v>0</v>
      </c>
      <c r="BN451" s="414"/>
      <c r="BO451" s="414">
        <f t="shared" si="165"/>
        <v>0</v>
      </c>
      <c r="BP451" s="414">
        <f t="shared" si="166"/>
        <v>0</v>
      </c>
      <c r="BQ451" s="414">
        <f t="shared" si="167"/>
        <v>0</v>
      </c>
      <c r="BR451" s="414">
        <f t="shared" si="168"/>
        <v>0</v>
      </c>
      <c r="BS451" s="414">
        <f t="shared" si="169"/>
        <v>0</v>
      </c>
      <c r="BT451" s="414">
        <f t="shared" si="170"/>
        <v>0</v>
      </c>
      <c r="BU451" s="414">
        <f t="shared" si="171"/>
        <v>0</v>
      </c>
      <c r="BV451" s="721"/>
      <c r="BW451" s="72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32"/>
      <c r="CL451" s="432"/>
      <c r="CM451" s="432"/>
      <c r="CN451" s="432"/>
      <c r="CO451" s="432"/>
      <c r="CP451" s="432"/>
      <c r="CQ451" s="320"/>
      <c r="CR451" s="320"/>
    </row>
    <row r="452" spans="1:96" s="37" customFormat="1" ht="37.5" customHeight="1" x14ac:dyDescent="0.2">
      <c r="A452" s="533" t="str">
        <f>IF(B452&lt;&gt;"",設定!$C$4,"")</f>
        <v/>
      </c>
      <c r="B452" s="214" t="str">
        <f t="shared" si="149"/>
        <v/>
      </c>
      <c r="C452" s="373">
        <f t="shared" si="150"/>
        <v>440</v>
      </c>
      <c r="D452" s="342"/>
      <c r="E452" s="342"/>
      <c r="F452" s="343"/>
      <c r="G452" s="344"/>
      <c r="H452" s="345"/>
      <c r="I452" s="346"/>
      <c r="J452" s="347" t="str">
        <f>IFERROR(IF(I452="","",VLOOKUP(I452,国・地域!A:C,2,FALSE)),"正しい番号を入力してください")</f>
        <v/>
      </c>
      <c r="K452" s="348" t="str">
        <f>IFERROR(IF(I452="","",VLOOKUP(I452,国・地域!A:C,3,FALSE)),"正しい番号を入力してください")</f>
        <v/>
      </c>
      <c r="L452" s="325"/>
      <c r="M452" s="349"/>
      <c r="N452" s="350"/>
      <c r="O452" s="350"/>
      <c r="P452" s="350"/>
      <c r="Q452" s="350"/>
      <c r="R452" s="350"/>
      <c r="S452" s="350"/>
      <c r="T452" s="350"/>
      <c r="U452" s="351"/>
      <c r="V452" s="352"/>
      <c r="W452" s="1061"/>
      <c r="X452" s="1062"/>
      <c r="Y452" s="1070"/>
      <c r="Z452" s="1071"/>
      <c r="AA452" s="1072"/>
      <c r="AB452" s="1073"/>
      <c r="AC452" s="1072"/>
      <c r="AD452" s="1071"/>
      <c r="AE452" s="1074"/>
      <c r="AF452" s="1073"/>
      <c r="AG452" s="1072"/>
      <c r="AH452" s="1071"/>
      <c r="AI452" s="1074"/>
      <c r="AJ452" s="1073"/>
      <c r="AK452" s="1072"/>
      <c r="AL452" s="1071"/>
      <c r="AM452" s="342"/>
      <c r="AN452" s="344"/>
      <c r="AO452" s="325"/>
      <c r="AP452" s="342"/>
      <c r="AQ452" s="344"/>
      <c r="AR452" s="353"/>
      <c r="AS452" s="354"/>
      <c r="AT452" s="342"/>
      <c r="AU452" s="344"/>
      <c r="AV452" s="353"/>
      <c r="AW452" s="355"/>
      <c r="AX452" s="94" t="str">
        <f t="shared" si="172"/>
        <v/>
      </c>
      <c r="AY452" s="94" t="str">
        <f t="shared" si="151"/>
        <v/>
      </c>
      <c r="AZ452" s="433"/>
      <c r="BA452" s="414">
        <f t="shared" si="152"/>
        <v>0</v>
      </c>
      <c r="BB452" s="414">
        <f t="shared" si="153"/>
        <v>0</v>
      </c>
      <c r="BC452" s="414">
        <f t="shared" si="154"/>
        <v>0</v>
      </c>
      <c r="BD452" s="414">
        <f t="shared" si="155"/>
        <v>0</v>
      </c>
      <c r="BE452" s="414">
        <f t="shared" si="156"/>
        <v>0</v>
      </c>
      <c r="BF452" s="414">
        <f t="shared" si="157"/>
        <v>0</v>
      </c>
      <c r="BG452" s="414">
        <f t="shared" si="158"/>
        <v>0</v>
      </c>
      <c r="BH452" s="414">
        <f t="shared" si="159"/>
        <v>0</v>
      </c>
      <c r="BI452" s="414">
        <f t="shared" si="160"/>
        <v>0</v>
      </c>
      <c r="BJ452" s="414">
        <f t="shared" si="161"/>
        <v>0</v>
      </c>
      <c r="BK452" s="414">
        <f t="shared" si="162"/>
        <v>0</v>
      </c>
      <c r="BL452" s="414">
        <f t="shared" si="163"/>
        <v>0</v>
      </c>
      <c r="BM452" s="414">
        <f t="shared" si="164"/>
        <v>0</v>
      </c>
      <c r="BN452" s="414"/>
      <c r="BO452" s="414">
        <f t="shared" si="165"/>
        <v>0</v>
      </c>
      <c r="BP452" s="414">
        <f t="shared" si="166"/>
        <v>0</v>
      </c>
      <c r="BQ452" s="414">
        <f t="shared" si="167"/>
        <v>0</v>
      </c>
      <c r="BR452" s="414">
        <f t="shared" si="168"/>
        <v>0</v>
      </c>
      <c r="BS452" s="414">
        <f t="shared" si="169"/>
        <v>0</v>
      </c>
      <c r="BT452" s="414">
        <f t="shared" si="170"/>
        <v>0</v>
      </c>
      <c r="BU452" s="414">
        <f t="shared" si="171"/>
        <v>0</v>
      </c>
      <c r="BV452" s="721"/>
      <c r="BW452" s="72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32"/>
      <c r="CL452" s="432"/>
      <c r="CM452" s="432"/>
      <c r="CN452" s="432"/>
      <c r="CO452" s="432"/>
      <c r="CP452" s="432"/>
      <c r="CQ452" s="320"/>
      <c r="CR452" s="320"/>
    </row>
    <row r="453" spans="1:96" s="37" customFormat="1" ht="37.5" customHeight="1" x14ac:dyDescent="0.2">
      <c r="A453" s="574" t="str">
        <f>IF(B453&lt;&gt;"",設定!$C$4,"")</f>
        <v/>
      </c>
      <c r="B453" s="215" t="str">
        <f t="shared" si="149"/>
        <v/>
      </c>
      <c r="C453" s="374">
        <f t="shared" si="150"/>
        <v>441</v>
      </c>
      <c r="D453" s="356"/>
      <c r="E453" s="356"/>
      <c r="F453" s="357"/>
      <c r="G453" s="358"/>
      <c r="H453" s="359"/>
      <c r="I453" s="360"/>
      <c r="J453" s="361" t="str">
        <f>IFERROR(IF(I453="","",VLOOKUP(I453,国・地域!A:C,2,FALSE)),"正しい番号を入力してください")</f>
        <v/>
      </c>
      <c r="K453" s="362" t="str">
        <f>IFERROR(IF(I453="","",VLOOKUP(I453,国・地域!A:C,3,FALSE)),"正しい番号を入力してください")</f>
        <v/>
      </c>
      <c r="L453" s="326"/>
      <c r="M453" s="363"/>
      <c r="N453" s="364"/>
      <c r="O453" s="364"/>
      <c r="P453" s="364"/>
      <c r="Q453" s="364"/>
      <c r="R453" s="364"/>
      <c r="S453" s="364"/>
      <c r="T453" s="364"/>
      <c r="U453" s="365"/>
      <c r="V453" s="366"/>
      <c r="W453" s="1063"/>
      <c r="X453" s="1064"/>
      <c r="Y453" s="1075"/>
      <c r="Z453" s="1076"/>
      <c r="AA453" s="1077"/>
      <c r="AB453" s="1078"/>
      <c r="AC453" s="1077"/>
      <c r="AD453" s="1076"/>
      <c r="AE453" s="1079"/>
      <c r="AF453" s="1078"/>
      <c r="AG453" s="1077"/>
      <c r="AH453" s="1076"/>
      <c r="AI453" s="1079"/>
      <c r="AJ453" s="1078"/>
      <c r="AK453" s="1077"/>
      <c r="AL453" s="1076"/>
      <c r="AM453" s="356"/>
      <c r="AN453" s="358"/>
      <c r="AO453" s="326"/>
      <c r="AP453" s="356"/>
      <c r="AQ453" s="358"/>
      <c r="AR453" s="367"/>
      <c r="AS453" s="368"/>
      <c r="AT453" s="356"/>
      <c r="AU453" s="358"/>
      <c r="AV453" s="367"/>
      <c r="AW453" s="369"/>
      <c r="AX453" s="94" t="str">
        <f t="shared" si="172"/>
        <v/>
      </c>
      <c r="AY453" s="94" t="str">
        <f t="shared" si="151"/>
        <v/>
      </c>
      <c r="AZ453" s="433"/>
      <c r="BA453" s="414">
        <f t="shared" si="152"/>
        <v>0</v>
      </c>
      <c r="BB453" s="414">
        <f t="shared" si="153"/>
        <v>0</v>
      </c>
      <c r="BC453" s="414">
        <f t="shared" si="154"/>
        <v>0</v>
      </c>
      <c r="BD453" s="414">
        <f t="shared" si="155"/>
        <v>0</v>
      </c>
      <c r="BE453" s="414">
        <f t="shared" si="156"/>
        <v>0</v>
      </c>
      <c r="BF453" s="414">
        <f t="shared" si="157"/>
        <v>0</v>
      </c>
      <c r="BG453" s="414">
        <f t="shared" si="158"/>
        <v>0</v>
      </c>
      <c r="BH453" s="414">
        <f t="shared" si="159"/>
        <v>0</v>
      </c>
      <c r="BI453" s="414">
        <f t="shared" si="160"/>
        <v>0</v>
      </c>
      <c r="BJ453" s="414">
        <f t="shared" si="161"/>
        <v>0</v>
      </c>
      <c r="BK453" s="414">
        <f t="shared" si="162"/>
        <v>0</v>
      </c>
      <c r="BL453" s="414">
        <f t="shared" si="163"/>
        <v>0</v>
      </c>
      <c r="BM453" s="414">
        <f t="shared" si="164"/>
        <v>0</v>
      </c>
      <c r="BN453" s="414"/>
      <c r="BO453" s="414">
        <f t="shared" si="165"/>
        <v>0</v>
      </c>
      <c r="BP453" s="414">
        <f t="shared" si="166"/>
        <v>0</v>
      </c>
      <c r="BQ453" s="414">
        <f t="shared" si="167"/>
        <v>0</v>
      </c>
      <c r="BR453" s="414">
        <f t="shared" si="168"/>
        <v>0</v>
      </c>
      <c r="BS453" s="414">
        <f t="shared" si="169"/>
        <v>0</v>
      </c>
      <c r="BT453" s="414">
        <f t="shared" si="170"/>
        <v>0</v>
      </c>
      <c r="BU453" s="414">
        <f t="shared" si="171"/>
        <v>0</v>
      </c>
      <c r="BV453" s="721"/>
      <c r="BW453" s="72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32"/>
      <c r="CL453" s="432"/>
      <c r="CM453" s="432"/>
      <c r="CN453" s="432"/>
      <c r="CO453" s="432"/>
      <c r="CP453" s="432"/>
      <c r="CQ453" s="320"/>
      <c r="CR453" s="320"/>
    </row>
    <row r="454" spans="1:96" s="37" customFormat="1" ht="37.5" customHeight="1" x14ac:dyDescent="0.2">
      <c r="A454" s="575" t="str">
        <f>IF(B454&lt;&gt;"",設定!$C$4,"")</f>
        <v/>
      </c>
      <c r="B454" s="567" t="str">
        <f t="shared" si="149"/>
        <v/>
      </c>
      <c r="C454" s="322">
        <f t="shared" si="150"/>
        <v>442</v>
      </c>
      <c r="D454" s="328"/>
      <c r="E454" s="328"/>
      <c r="F454" s="329"/>
      <c r="G454" s="330"/>
      <c r="H454" s="331"/>
      <c r="I454" s="332"/>
      <c r="J454" s="333" t="str">
        <f>IFERROR(IF(I454="","",VLOOKUP(I454,国・地域!A:C,2,FALSE)),"正しい番号を入力してください")</f>
        <v/>
      </c>
      <c r="K454" s="334" t="str">
        <f>IFERROR(IF(I454="","",VLOOKUP(I454,国・地域!A:C,3,FALSE)),"正しい番号を入力してください")</f>
        <v/>
      </c>
      <c r="L454" s="327"/>
      <c r="M454" s="335"/>
      <c r="N454" s="336"/>
      <c r="O454" s="336"/>
      <c r="P454" s="336"/>
      <c r="Q454" s="336"/>
      <c r="R454" s="336"/>
      <c r="S454" s="336"/>
      <c r="T454" s="336"/>
      <c r="U454" s="337"/>
      <c r="V454" s="338"/>
      <c r="W454" s="1059"/>
      <c r="X454" s="1060"/>
      <c r="Y454" s="1065"/>
      <c r="Z454" s="1066"/>
      <c r="AA454" s="1067"/>
      <c r="AB454" s="1068"/>
      <c r="AC454" s="1067"/>
      <c r="AD454" s="1066"/>
      <c r="AE454" s="1069"/>
      <c r="AF454" s="1068"/>
      <c r="AG454" s="1067"/>
      <c r="AH454" s="1066"/>
      <c r="AI454" s="1069"/>
      <c r="AJ454" s="1068"/>
      <c r="AK454" s="1067"/>
      <c r="AL454" s="1066"/>
      <c r="AM454" s="328"/>
      <c r="AN454" s="330"/>
      <c r="AO454" s="327"/>
      <c r="AP454" s="328"/>
      <c r="AQ454" s="330"/>
      <c r="AR454" s="339"/>
      <c r="AS454" s="340"/>
      <c r="AT454" s="328"/>
      <c r="AU454" s="330"/>
      <c r="AV454" s="339"/>
      <c r="AW454" s="341"/>
      <c r="AX454" s="94" t="str">
        <f t="shared" si="172"/>
        <v/>
      </c>
      <c r="AY454" s="94" t="str">
        <f t="shared" si="151"/>
        <v/>
      </c>
      <c r="AZ454" s="433"/>
      <c r="BA454" s="414">
        <f t="shared" si="152"/>
        <v>0</v>
      </c>
      <c r="BB454" s="414">
        <f t="shared" si="153"/>
        <v>0</v>
      </c>
      <c r="BC454" s="414">
        <f t="shared" si="154"/>
        <v>0</v>
      </c>
      <c r="BD454" s="414">
        <f t="shared" si="155"/>
        <v>0</v>
      </c>
      <c r="BE454" s="414">
        <f t="shared" si="156"/>
        <v>0</v>
      </c>
      <c r="BF454" s="414">
        <f t="shared" si="157"/>
        <v>0</v>
      </c>
      <c r="BG454" s="414">
        <f t="shared" si="158"/>
        <v>0</v>
      </c>
      <c r="BH454" s="414">
        <f t="shared" si="159"/>
        <v>0</v>
      </c>
      <c r="BI454" s="414">
        <f t="shared" si="160"/>
        <v>0</v>
      </c>
      <c r="BJ454" s="414">
        <f t="shared" si="161"/>
        <v>0</v>
      </c>
      <c r="BK454" s="414">
        <f t="shared" si="162"/>
        <v>0</v>
      </c>
      <c r="BL454" s="414">
        <f t="shared" si="163"/>
        <v>0</v>
      </c>
      <c r="BM454" s="414">
        <f t="shared" si="164"/>
        <v>0</v>
      </c>
      <c r="BN454" s="414"/>
      <c r="BO454" s="414">
        <f t="shared" si="165"/>
        <v>0</v>
      </c>
      <c r="BP454" s="414">
        <f t="shared" si="166"/>
        <v>0</v>
      </c>
      <c r="BQ454" s="414">
        <f t="shared" si="167"/>
        <v>0</v>
      </c>
      <c r="BR454" s="414">
        <f t="shared" si="168"/>
        <v>0</v>
      </c>
      <c r="BS454" s="414">
        <f t="shared" si="169"/>
        <v>0</v>
      </c>
      <c r="BT454" s="414">
        <f t="shared" si="170"/>
        <v>0</v>
      </c>
      <c r="BU454" s="414">
        <f t="shared" si="171"/>
        <v>0</v>
      </c>
      <c r="BV454" s="721"/>
      <c r="BW454" s="72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32"/>
      <c r="CL454" s="432"/>
      <c r="CM454" s="432"/>
      <c r="CN454" s="432"/>
      <c r="CO454" s="432"/>
      <c r="CP454" s="432"/>
      <c r="CQ454" s="320"/>
      <c r="CR454" s="320"/>
    </row>
    <row r="455" spans="1:96" s="37" customFormat="1" ht="37.5" customHeight="1" x14ac:dyDescent="0.2">
      <c r="A455" s="533" t="str">
        <f>IF(B455&lt;&gt;"",設定!$C$4,"")</f>
        <v/>
      </c>
      <c r="B455" s="214" t="str">
        <f t="shared" si="149"/>
        <v/>
      </c>
      <c r="C455" s="373">
        <f t="shared" si="150"/>
        <v>443</v>
      </c>
      <c r="D455" s="342"/>
      <c r="E455" s="342"/>
      <c r="F455" s="343"/>
      <c r="G455" s="344"/>
      <c r="H455" s="345"/>
      <c r="I455" s="346"/>
      <c r="J455" s="347" t="str">
        <f>IFERROR(IF(I455="","",VLOOKUP(I455,国・地域!A:C,2,FALSE)),"正しい番号を入力してください")</f>
        <v/>
      </c>
      <c r="K455" s="348" t="str">
        <f>IFERROR(IF(I455="","",VLOOKUP(I455,国・地域!A:C,3,FALSE)),"正しい番号を入力してください")</f>
        <v/>
      </c>
      <c r="L455" s="325"/>
      <c r="M455" s="349"/>
      <c r="N455" s="350"/>
      <c r="O455" s="350"/>
      <c r="P455" s="350"/>
      <c r="Q455" s="350"/>
      <c r="R455" s="350"/>
      <c r="S455" s="350"/>
      <c r="T455" s="350"/>
      <c r="U455" s="351"/>
      <c r="V455" s="352"/>
      <c r="W455" s="1061"/>
      <c r="X455" s="1062"/>
      <c r="Y455" s="1070"/>
      <c r="Z455" s="1071"/>
      <c r="AA455" s="1072"/>
      <c r="AB455" s="1073"/>
      <c r="AC455" s="1072"/>
      <c r="AD455" s="1071"/>
      <c r="AE455" s="1074"/>
      <c r="AF455" s="1073"/>
      <c r="AG455" s="1072"/>
      <c r="AH455" s="1071"/>
      <c r="AI455" s="1074"/>
      <c r="AJ455" s="1073"/>
      <c r="AK455" s="1072"/>
      <c r="AL455" s="1071"/>
      <c r="AM455" s="342"/>
      <c r="AN455" s="344"/>
      <c r="AO455" s="325"/>
      <c r="AP455" s="342"/>
      <c r="AQ455" s="344"/>
      <c r="AR455" s="353"/>
      <c r="AS455" s="354"/>
      <c r="AT455" s="342"/>
      <c r="AU455" s="344"/>
      <c r="AV455" s="353"/>
      <c r="AW455" s="355"/>
      <c r="AX455" s="94" t="str">
        <f t="shared" si="172"/>
        <v/>
      </c>
      <c r="AY455" s="94" t="str">
        <f t="shared" si="151"/>
        <v/>
      </c>
      <c r="AZ455" s="433"/>
      <c r="BA455" s="414">
        <f t="shared" si="152"/>
        <v>0</v>
      </c>
      <c r="BB455" s="414">
        <f t="shared" si="153"/>
        <v>0</v>
      </c>
      <c r="BC455" s="414">
        <f t="shared" si="154"/>
        <v>0</v>
      </c>
      <c r="BD455" s="414">
        <f t="shared" si="155"/>
        <v>0</v>
      </c>
      <c r="BE455" s="414">
        <f t="shared" si="156"/>
        <v>0</v>
      </c>
      <c r="BF455" s="414">
        <f t="shared" si="157"/>
        <v>0</v>
      </c>
      <c r="BG455" s="414">
        <f t="shared" si="158"/>
        <v>0</v>
      </c>
      <c r="BH455" s="414">
        <f t="shared" si="159"/>
        <v>0</v>
      </c>
      <c r="BI455" s="414">
        <f t="shared" si="160"/>
        <v>0</v>
      </c>
      <c r="BJ455" s="414">
        <f t="shared" si="161"/>
        <v>0</v>
      </c>
      <c r="BK455" s="414">
        <f t="shared" si="162"/>
        <v>0</v>
      </c>
      <c r="BL455" s="414">
        <f t="shared" si="163"/>
        <v>0</v>
      </c>
      <c r="BM455" s="414">
        <f t="shared" si="164"/>
        <v>0</v>
      </c>
      <c r="BN455" s="414"/>
      <c r="BO455" s="414">
        <f t="shared" si="165"/>
        <v>0</v>
      </c>
      <c r="BP455" s="414">
        <f t="shared" si="166"/>
        <v>0</v>
      </c>
      <c r="BQ455" s="414">
        <f t="shared" si="167"/>
        <v>0</v>
      </c>
      <c r="BR455" s="414">
        <f t="shared" si="168"/>
        <v>0</v>
      </c>
      <c r="BS455" s="414">
        <f t="shared" si="169"/>
        <v>0</v>
      </c>
      <c r="BT455" s="414">
        <f t="shared" si="170"/>
        <v>0</v>
      </c>
      <c r="BU455" s="414">
        <f t="shared" si="171"/>
        <v>0</v>
      </c>
      <c r="BV455" s="721"/>
      <c r="BW455" s="72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32"/>
      <c r="CL455" s="432"/>
      <c r="CM455" s="432"/>
      <c r="CN455" s="432"/>
      <c r="CO455" s="432"/>
      <c r="CP455" s="432"/>
      <c r="CQ455" s="320"/>
      <c r="CR455" s="320"/>
    </row>
    <row r="456" spans="1:96" s="37" customFormat="1" ht="37.5" customHeight="1" x14ac:dyDescent="0.2">
      <c r="A456" s="533" t="str">
        <f>IF(B456&lt;&gt;"",設定!$C$4,"")</f>
        <v/>
      </c>
      <c r="B456" s="214" t="str">
        <f t="shared" si="149"/>
        <v/>
      </c>
      <c r="C456" s="373">
        <f t="shared" si="150"/>
        <v>444</v>
      </c>
      <c r="D456" s="342"/>
      <c r="E456" s="342"/>
      <c r="F456" s="343"/>
      <c r="G456" s="344"/>
      <c r="H456" s="345"/>
      <c r="I456" s="346"/>
      <c r="J456" s="347" t="str">
        <f>IFERROR(IF(I456="","",VLOOKUP(I456,国・地域!A:C,2,FALSE)),"正しい番号を入力してください")</f>
        <v/>
      </c>
      <c r="K456" s="348" t="str">
        <f>IFERROR(IF(I456="","",VLOOKUP(I456,国・地域!A:C,3,FALSE)),"正しい番号を入力してください")</f>
        <v/>
      </c>
      <c r="L456" s="325"/>
      <c r="M456" s="349"/>
      <c r="N456" s="350"/>
      <c r="O456" s="350"/>
      <c r="P456" s="350"/>
      <c r="Q456" s="350"/>
      <c r="R456" s="350"/>
      <c r="S456" s="350"/>
      <c r="T456" s="350"/>
      <c r="U456" s="351"/>
      <c r="V456" s="352"/>
      <c r="W456" s="1061"/>
      <c r="X456" s="1062"/>
      <c r="Y456" s="1070"/>
      <c r="Z456" s="1071"/>
      <c r="AA456" s="1072"/>
      <c r="AB456" s="1073"/>
      <c r="AC456" s="1072"/>
      <c r="AD456" s="1071"/>
      <c r="AE456" s="1074"/>
      <c r="AF456" s="1073"/>
      <c r="AG456" s="1072"/>
      <c r="AH456" s="1071"/>
      <c r="AI456" s="1074"/>
      <c r="AJ456" s="1073"/>
      <c r="AK456" s="1072"/>
      <c r="AL456" s="1071"/>
      <c r="AM456" s="342"/>
      <c r="AN456" s="344"/>
      <c r="AO456" s="325"/>
      <c r="AP456" s="342"/>
      <c r="AQ456" s="344"/>
      <c r="AR456" s="353"/>
      <c r="AS456" s="354"/>
      <c r="AT456" s="342"/>
      <c r="AU456" s="344"/>
      <c r="AV456" s="353"/>
      <c r="AW456" s="355"/>
      <c r="AX456" s="94" t="str">
        <f t="shared" si="172"/>
        <v/>
      </c>
      <c r="AY456" s="94" t="str">
        <f t="shared" si="151"/>
        <v/>
      </c>
      <c r="AZ456" s="433"/>
      <c r="BA456" s="414">
        <f t="shared" si="152"/>
        <v>0</v>
      </c>
      <c r="BB456" s="414">
        <f t="shared" si="153"/>
        <v>0</v>
      </c>
      <c r="BC456" s="414">
        <f t="shared" si="154"/>
        <v>0</v>
      </c>
      <c r="BD456" s="414">
        <f t="shared" si="155"/>
        <v>0</v>
      </c>
      <c r="BE456" s="414">
        <f t="shared" si="156"/>
        <v>0</v>
      </c>
      <c r="BF456" s="414">
        <f t="shared" si="157"/>
        <v>0</v>
      </c>
      <c r="BG456" s="414">
        <f t="shared" si="158"/>
        <v>0</v>
      </c>
      <c r="BH456" s="414">
        <f t="shared" si="159"/>
        <v>0</v>
      </c>
      <c r="BI456" s="414">
        <f t="shared" si="160"/>
        <v>0</v>
      </c>
      <c r="BJ456" s="414">
        <f t="shared" si="161"/>
        <v>0</v>
      </c>
      <c r="BK456" s="414">
        <f t="shared" si="162"/>
        <v>0</v>
      </c>
      <c r="BL456" s="414">
        <f t="shared" si="163"/>
        <v>0</v>
      </c>
      <c r="BM456" s="414">
        <f t="shared" si="164"/>
        <v>0</v>
      </c>
      <c r="BN456" s="414"/>
      <c r="BO456" s="414">
        <f t="shared" si="165"/>
        <v>0</v>
      </c>
      <c r="BP456" s="414">
        <f t="shared" si="166"/>
        <v>0</v>
      </c>
      <c r="BQ456" s="414">
        <f t="shared" si="167"/>
        <v>0</v>
      </c>
      <c r="BR456" s="414">
        <f t="shared" si="168"/>
        <v>0</v>
      </c>
      <c r="BS456" s="414">
        <f t="shared" si="169"/>
        <v>0</v>
      </c>
      <c r="BT456" s="414">
        <f t="shared" si="170"/>
        <v>0</v>
      </c>
      <c r="BU456" s="414">
        <f t="shared" si="171"/>
        <v>0</v>
      </c>
      <c r="BV456" s="721"/>
      <c r="BW456" s="72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32"/>
      <c r="CL456" s="432"/>
      <c r="CM456" s="432"/>
      <c r="CN456" s="432"/>
      <c r="CO456" s="432"/>
      <c r="CP456" s="432"/>
      <c r="CQ456" s="320"/>
      <c r="CR456" s="320"/>
    </row>
    <row r="457" spans="1:96" s="37" customFormat="1" ht="37.5" customHeight="1" x14ac:dyDescent="0.2">
      <c r="A457" s="533" t="str">
        <f>IF(B457&lt;&gt;"",設定!$C$4,"")</f>
        <v/>
      </c>
      <c r="B457" s="214" t="str">
        <f t="shared" si="149"/>
        <v/>
      </c>
      <c r="C457" s="373">
        <f t="shared" si="150"/>
        <v>445</v>
      </c>
      <c r="D457" s="342"/>
      <c r="E457" s="342"/>
      <c r="F457" s="343"/>
      <c r="G457" s="344"/>
      <c r="H457" s="345"/>
      <c r="I457" s="346"/>
      <c r="J457" s="347" t="str">
        <f>IFERROR(IF(I457="","",VLOOKUP(I457,国・地域!A:C,2,FALSE)),"正しい番号を入力してください")</f>
        <v/>
      </c>
      <c r="K457" s="348" t="str">
        <f>IFERROR(IF(I457="","",VLOOKUP(I457,国・地域!A:C,3,FALSE)),"正しい番号を入力してください")</f>
        <v/>
      </c>
      <c r="L457" s="325"/>
      <c r="M457" s="349"/>
      <c r="N457" s="350"/>
      <c r="O457" s="350"/>
      <c r="P457" s="350"/>
      <c r="Q457" s="350"/>
      <c r="R457" s="350"/>
      <c r="S457" s="350"/>
      <c r="T457" s="350"/>
      <c r="U457" s="351"/>
      <c r="V457" s="352"/>
      <c r="W457" s="1061"/>
      <c r="X457" s="1062"/>
      <c r="Y457" s="1070"/>
      <c r="Z457" s="1071"/>
      <c r="AA457" s="1072"/>
      <c r="AB457" s="1073"/>
      <c r="AC457" s="1072"/>
      <c r="AD457" s="1071"/>
      <c r="AE457" s="1074"/>
      <c r="AF457" s="1073"/>
      <c r="AG457" s="1072"/>
      <c r="AH457" s="1071"/>
      <c r="AI457" s="1074"/>
      <c r="AJ457" s="1073"/>
      <c r="AK457" s="1072"/>
      <c r="AL457" s="1071"/>
      <c r="AM457" s="342"/>
      <c r="AN457" s="344"/>
      <c r="AO457" s="325"/>
      <c r="AP457" s="342"/>
      <c r="AQ457" s="344"/>
      <c r="AR457" s="353"/>
      <c r="AS457" s="354"/>
      <c r="AT457" s="342"/>
      <c r="AU457" s="344"/>
      <c r="AV457" s="353"/>
      <c r="AW457" s="355"/>
      <c r="AX457" s="94" t="str">
        <f t="shared" si="172"/>
        <v/>
      </c>
      <c r="AY457" s="94" t="str">
        <f t="shared" si="151"/>
        <v/>
      </c>
      <c r="AZ457" s="433"/>
      <c r="BA457" s="414">
        <f t="shared" si="152"/>
        <v>0</v>
      </c>
      <c r="BB457" s="414">
        <f t="shared" si="153"/>
        <v>0</v>
      </c>
      <c r="BC457" s="414">
        <f t="shared" si="154"/>
        <v>0</v>
      </c>
      <c r="BD457" s="414">
        <f t="shared" si="155"/>
        <v>0</v>
      </c>
      <c r="BE457" s="414">
        <f t="shared" si="156"/>
        <v>0</v>
      </c>
      <c r="BF457" s="414">
        <f t="shared" si="157"/>
        <v>0</v>
      </c>
      <c r="BG457" s="414">
        <f t="shared" si="158"/>
        <v>0</v>
      </c>
      <c r="BH457" s="414">
        <f t="shared" si="159"/>
        <v>0</v>
      </c>
      <c r="BI457" s="414">
        <f t="shared" si="160"/>
        <v>0</v>
      </c>
      <c r="BJ457" s="414">
        <f t="shared" si="161"/>
        <v>0</v>
      </c>
      <c r="BK457" s="414">
        <f t="shared" si="162"/>
        <v>0</v>
      </c>
      <c r="BL457" s="414">
        <f t="shared" si="163"/>
        <v>0</v>
      </c>
      <c r="BM457" s="414">
        <f t="shared" si="164"/>
        <v>0</v>
      </c>
      <c r="BN457" s="414"/>
      <c r="BO457" s="414">
        <f t="shared" si="165"/>
        <v>0</v>
      </c>
      <c r="BP457" s="414">
        <f t="shared" si="166"/>
        <v>0</v>
      </c>
      <c r="BQ457" s="414">
        <f t="shared" si="167"/>
        <v>0</v>
      </c>
      <c r="BR457" s="414">
        <f t="shared" si="168"/>
        <v>0</v>
      </c>
      <c r="BS457" s="414">
        <f t="shared" si="169"/>
        <v>0</v>
      </c>
      <c r="BT457" s="414">
        <f t="shared" si="170"/>
        <v>0</v>
      </c>
      <c r="BU457" s="414">
        <f t="shared" si="171"/>
        <v>0</v>
      </c>
      <c r="BV457" s="721"/>
      <c r="BW457" s="72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32"/>
      <c r="CL457" s="432"/>
      <c r="CM457" s="432"/>
      <c r="CN457" s="432"/>
      <c r="CO457" s="432"/>
      <c r="CP457" s="432"/>
      <c r="CQ457" s="320"/>
      <c r="CR457" s="320"/>
    </row>
    <row r="458" spans="1:96" s="37" customFormat="1" ht="37.5" customHeight="1" x14ac:dyDescent="0.2">
      <c r="A458" s="574" t="str">
        <f>IF(B458&lt;&gt;"",設定!$C$4,"")</f>
        <v/>
      </c>
      <c r="B458" s="215" t="str">
        <f t="shared" si="149"/>
        <v/>
      </c>
      <c r="C458" s="374">
        <f t="shared" si="150"/>
        <v>446</v>
      </c>
      <c r="D458" s="356"/>
      <c r="E458" s="356"/>
      <c r="F458" s="357"/>
      <c r="G458" s="358"/>
      <c r="H458" s="359"/>
      <c r="I458" s="360"/>
      <c r="J458" s="361" t="str">
        <f>IFERROR(IF(I458="","",VLOOKUP(I458,国・地域!A:C,2,FALSE)),"正しい番号を入力してください")</f>
        <v/>
      </c>
      <c r="K458" s="362" t="str">
        <f>IFERROR(IF(I458="","",VLOOKUP(I458,国・地域!A:C,3,FALSE)),"正しい番号を入力してください")</f>
        <v/>
      </c>
      <c r="L458" s="326"/>
      <c r="M458" s="363"/>
      <c r="N458" s="364"/>
      <c r="O458" s="364"/>
      <c r="P458" s="364"/>
      <c r="Q458" s="364"/>
      <c r="R458" s="364"/>
      <c r="S458" s="364"/>
      <c r="T458" s="364"/>
      <c r="U458" s="365"/>
      <c r="V458" s="366"/>
      <c r="W458" s="1063"/>
      <c r="X458" s="1064"/>
      <c r="Y458" s="1075"/>
      <c r="Z458" s="1076"/>
      <c r="AA458" s="1077"/>
      <c r="AB458" s="1078"/>
      <c r="AC458" s="1077"/>
      <c r="AD458" s="1076"/>
      <c r="AE458" s="1079"/>
      <c r="AF458" s="1078"/>
      <c r="AG458" s="1077"/>
      <c r="AH458" s="1076"/>
      <c r="AI458" s="1079"/>
      <c r="AJ458" s="1078"/>
      <c r="AK458" s="1077"/>
      <c r="AL458" s="1076"/>
      <c r="AM458" s="356"/>
      <c r="AN458" s="358"/>
      <c r="AO458" s="326"/>
      <c r="AP458" s="356"/>
      <c r="AQ458" s="358"/>
      <c r="AR458" s="367"/>
      <c r="AS458" s="368"/>
      <c r="AT458" s="356"/>
      <c r="AU458" s="358"/>
      <c r="AV458" s="367"/>
      <c r="AW458" s="369"/>
      <c r="AX458" s="94" t="str">
        <f t="shared" si="172"/>
        <v/>
      </c>
      <c r="AY458" s="94" t="str">
        <f t="shared" si="151"/>
        <v/>
      </c>
      <c r="AZ458" s="433"/>
      <c r="BA458" s="414">
        <f t="shared" si="152"/>
        <v>0</v>
      </c>
      <c r="BB458" s="414">
        <f t="shared" si="153"/>
        <v>0</v>
      </c>
      <c r="BC458" s="414">
        <f t="shared" si="154"/>
        <v>0</v>
      </c>
      <c r="BD458" s="414">
        <f t="shared" si="155"/>
        <v>0</v>
      </c>
      <c r="BE458" s="414">
        <f t="shared" si="156"/>
        <v>0</v>
      </c>
      <c r="BF458" s="414">
        <f t="shared" si="157"/>
        <v>0</v>
      </c>
      <c r="BG458" s="414">
        <f t="shared" si="158"/>
        <v>0</v>
      </c>
      <c r="BH458" s="414">
        <f t="shared" si="159"/>
        <v>0</v>
      </c>
      <c r="BI458" s="414">
        <f t="shared" si="160"/>
        <v>0</v>
      </c>
      <c r="BJ458" s="414">
        <f t="shared" si="161"/>
        <v>0</v>
      </c>
      <c r="BK458" s="414">
        <f t="shared" si="162"/>
        <v>0</v>
      </c>
      <c r="BL458" s="414">
        <f t="shared" si="163"/>
        <v>0</v>
      </c>
      <c r="BM458" s="414">
        <f t="shared" si="164"/>
        <v>0</v>
      </c>
      <c r="BN458" s="414"/>
      <c r="BO458" s="414">
        <f t="shared" si="165"/>
        <v>0</v>
      </c>
      <c r="BP458" s="414">
        <f t="shared" si="166"/>
        <v>0</v>
      </c>
      <c r="BQ458" s="414">
        <f t="shared" si="167"/>
        <v>0</v>
      </c>
      <c r="BR458" s="414">
        <f t="shared" si="168"/>
        <v>0</v>
      </c>
      <c r="BS458" s="414">
        <f t="shared" si="169"/>
        <v>0</v>
      </c>
      <c r="BT458" s="414">
        <f t="shared" si="170"/>
        <v>0</v>
      </c>
      <c r="BU458" s="414">
        <f t="shared" si="171"/>
        <v>0</v>
      </c>
      <c r="BV458" s="721"/>
      <c r="BW458" s="72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32"/>
      <c r="CL458" s="432"/>
      <c r="CM458" s="432"/>
      <c r="CN458" s="432"/>
      <c r="CO458" s="432"/>
      <c r="CP458" s="432"/>
      <c r="CQ458" s="320"/>
      <c r="CR458" s="320"/>
    </row>
    <row r="459" spans="1:96" s="37" customFormat="1" ht="37.5" customHeight="1" x14ac:dyDescent="0.2">
      <c r="A459" s="575" t="str">
        <f>IF(B459&lt;&gt;"",設定!$C$4,"")</f>
        <v/>
      </c>
      <c r="B459" s="567" t="str">
        <f t="shared" si="149"/>
        <v/>
      </c>
      <c r="C459" s="322">
        <f t="shared" si="150"/>
        <v>447</v>
      </c>
      <c r="D459" s="328"/>
      <c r="E459" s="328"/>
      <c r="F459" s="329"/>
      <c r="G459" s="330"/>
      <c r="H459" s="331"/>
      <c r="I459" s="332"/>
      <c r="J459" s="333" t="str">
        <f>IFERROR(IF(I459="","",VLOOKUP(I459,国・地域!A:C,2,FALSE)),"正しい番号を入力してください")</f>
        <v/>
      </c>
      <c r="K459" s="334" t="str">
        <f>IFERROR(IF(I459="","",VLOOKUP(I459,国・地域!A:C,3,FALSE)),"正しい番号を入力してください")</f>
        <v/>
      </c>
      <c r="L459" s="327"/>
      <c r="M459" s="335"/>
      <c r="N459" s="336"/>
      <c r="O459" s="336"/>
      <c r="P459" s="336"/>
      <c r="Q459" s="336"/>
      <c r="R459" s="336"/>
      <c r="S459" s="336"/>
      <c r="T459" s="336"/>
      <c r="U459" s="337"/>
      <c r="V459" s="338"/>
      <c r="W459" s="1059"/>
      <c r="X459" s="1060"/>
      <c r="Y459" s="1065"/>
      <c r="Z459" s="1066"/>
      <c r="AA459" s="1067"/>
      <c r="AB459" s="1068"/>
      <c r="AC459" s="1067"/>
      <c r="AD459" s="1066"/>
      <c r="AE459" s="1069"/>
      <c r="AF459" s="1068"/>
      <c r="AG459" s="1067"/>
      <c r="AH459" s="1066"/>
      <c r="AI459" s="1069"/>
      <c r="AJ459" s="1068"/>
      <c r="AK459" s="1067"/>
      <c r="AL459" s="1066"/>
      <c r="AM459" s="328"/>
      <c r="AN459" s="330"/>
      <c r="AO459" s="327"/>
      <c r="AP459" s="328"/>
      <c r="AQ459" s="330"/>
      <c r="AR459" s="339"/>
      <c r="AS459" s="340"/>
      <c r="AT459" s="328"/>
      <c r="AU459" s="330"/>
      <c r="AV459" s="339"/>
      <c r="AW459" s="341"/>
      <c r="AX459" s="94" t="str">
        <f t="shared" si="172"/>
        <v/>
      </c>
      <c r="AY459" s="94" t="str">
        <f t="shared" si="151"/>
        <v/>
      </c>
      <c r="AZ459" s="433"/>
      <c r="BA459" s="414">
        <f t="shared" si="152"/>
        <v>0</v>
      </c>
      <c r="BB459" s="414">
        <f t="shared" si="153"/>
        <v>0</v>
      </c>
      <c r="BC459" s="414">
        <f t="shared" si="154"/>
        <v>0</v>
      </c>
      <c r="BD459" s="414">
        <f t="shared" si="155"/>
        <v>0</v>
      </c>
      <c r="BE459" s="414">
        <f t="shared" si="156"/>
        <v>0</v>
      </c>
      <c r="BF459" s="414">
        <f t="shared" si="157"/>
        <v>0</v>
      </c>
      <c r="BG459" s="414">
        <f t="shared" si="158"/>
        <v>0</v>
      </c>
      <c r="BH459" s="414">
        <f t="shared" si="159"/>
        <v>0</v>
      </c>
      <c r="BI459" s="414">
        <f t="shared" si="160"/>
        <v>0</v>
      </c>
      <c r="BJ459" s="414">
        <f t="shared" si="161"/>
        <v>0</v>
      </c>
      <c r="BK459" s="414">
        <f t="shared" si="162"/>
        <v>0</v>
      </c>
      <c r="BL459" s="414">
        <f t="shared" si="163"/>
        <v>0</v>
      </c>
      <c r="BM459" s="414">
        <f t="shared" si="164"/>
        <v>0</v>
      </c>
      <c r="BN459" s="414"/>
      <c r="BO459" s="414">
        <f t="shared" si="165"/>
        <v>0</v>
      </c>
      <c r="BP459" s="414">
        <f t="shared" si="166"/>
        <v>0</v>
      </c>
      <c r="BQ459" s="414">
        <f t="shared" si="167"/>
        <v>0</v>
      </c>
      <c r="BR459" s="414">
        <f t="shared" si="168"/>
        <v>0</v>
      </c>
      <c r="BS459" s="414">
        <f t="shared" si="169"/>
        <v>0</v>
      </c>
      <c r="BT459" s="414">
        <f t="shared" si="170"/>
        <v>0</v>
      </c>
      <c r="BU459" s="414">
        <f t="shared" si="171"/>
        <v>0</v>
      </c>
      <c r="BV459" s="721"/>
      <c r="BW459" s="72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32"/>
      <c r="CL459" s="432"/>
      <c r="CM459" s="432"/>
      <c r="CN459" s="432"/>
      <c r="CO459" s="432"/>
      <c r="CP459" s="432"/>
      <c r="CQ459" s="320"/>
      <c r="CR459" s="320"/>
    </row>
    <row r="460" spans="1:96" s="37" customFormat="1" ht="37.5" customHeight="1" x14ac:dyDescent="0.2">
      <c r="A460" s="533" t="str">
        <f>IF(B460&lt;&gt;"",設定!$C$4,"")</f>
        <v/>
      </c>
      <c r="B460" s="214" t="str">
        <f t="shared" si="149"/>
        <v/>
      </c>
      <c r="C460" s="373">
        <f t="shared" si="150"/>
        <v>448</v>
      </c>
      <c r="D460" s="342"/>
      <c r="E460" s="342"/>
      <c r="F460" s="343"/>
      <c r="G460" s="344"/>
      <c r="H460" s="345"/>
      <c r="I460" s="346"/>
      <c r="J460" s="347" t="str">
        <f>IFERROR(IF(I460="","",VLOOKUP(I460,国・地域!A:C,2,FALSE)),"正しい番号を入力してください")</f>
        <v/>
      </c>
      <c r="K460" s="348" t="str">
        <f>IFERROR(IF(I460="","",VLOOKUP(I460,国・地域!A:C,3,FALSE)),"正しい番号を入力してください")</f>
        <v/>
      </c>
      <c r="L460" s="325"/>
      <c r="M460" s="349"/>
      <c r="N460" s="350"/>
      <c r="O460" s="350"/>
      <c r="P460" s="350"/>
      <c r="Q460" s="350"/>
      <c r="R460" s="350"/>
      <c r="S460" s="350"/>
      <c r="T460" s="350"/>
      <c r="U460" s="351"/>
      <c r="V460" s="352"/>
      <c r="W460" s="1061"/>
      <c r="X460" s="1062"/>
      <c r="Y460" s="1070"/>
      <c r="Z460" s="1071"/>
      <c r="AA460" s="1072"/>
      <c r="AB460" s="1073"/>
      <c r="AC460" s="1072"/>
      <c r="AD460" s="1071"/>
      <c r="AE460" s="1074"/>
      <c r="AF460" s="1073"/>
      <c r="AG460" s="1072"/>
      <c r="AH460" s="1071"/>
      <c r="AI460" s="1074"/>
      <c r="AJ460" s="1073"/>
      <c r="AK460" s="1072"/>
      <c r="AL460" s="1071"/>
      <c r="AM460" s="342"/>
      <c r="AN460" s="344"/>
      <c r="AO460" s="325"/>
      <c r="AP460" s="342"/>
      <c r="AQ460" s="344"/>
      <c r="AR460" s="353"/>
      <c r="AS460" s="354"/>
      <c r="AT460" s="342"/>
      <c r="AU460" s="344"/>
      <c r="AV460" s="353"/>
      <c r="AW460" s="355"/>
      <c r="AX460" s="94" t="str">
        <f t="shared" si="172"/>
        <v/>
      </c>
      <c r="AY460" s="94" t="str">
        <f t="shared" si="151"/>
        <v/>
      </c>
      <c r="AZ460" s="433"/>
      <c r="BA460" s="414">
        <f t="shared" si="152"/>
        <v>0</v>
      </c>
      <c r="BB460" s="414">
        <f t="shared" si="153"/>
        <v>0</v>
      </c>
      <c r="BC460" s="414">
        <f t="shared" si="154"/>
        <v>0</v>
      </c>
      <c r="BD460" s="414">
        <f t="shared" si="155"/>
        <v>0</v>
      </c>
      <c r="BE460" s="414">
        <f t="shared" si="156"/>
        <v>0</v>
      </c>
      <c r="BF460" s="414">
        <f t="shared" si="157"/>
        <v>0</v>
      </c>
      <c r="BG460" s="414">
        <f t="shared" si="158"/>
        <v>0</v>
      </c>
      <c r="BH460" s="414">
        <f t="shared" si="159"/>
        <v>0</v>
      </c>
      <c r="BI460" s="414">
        <f t="shared" si="160"/>
        <v>0</v>
      </c>
      <c r="BJ460" s="414">
        <f t="shared" si="161"/>
        <v>0</v>
      </c>
      <c r="BK460" s="414">
        <f t="shared" si="162"/>
        <v>0</v>
      </c>
      <c r="BL460" s="414">
        <f t="shared" si="163"/>
        <v>0</v>
      </c>
      <c r="BM460" s="414">
        <f t="shared" si="164"/>
        <v>0</v>
      </c>
      <c r="BN460" s="414"/>
      <c r="BO460" s="414">
        <f t="shared" si="165"/>
        <v>0</v>
      </c>
      <c r="BP460" s="414">
        <f t="shared" si="166"/>
        <v>0</v>
      </c>
      <c r="BQ460" s="414">
        <f t="shared" si="167"/>
        <v>0</v>
      </c>
      <c r="BR460" s="414">
        <f t="shared" si="168"/>
        <v>0</v>
      </c>
      <c r="BS460" s="414">
        <f t="shared" si="169"/>
        <v>0</v>
      </c>
      <c r="BT460" s="414">
        <f t="shared" si="170"/>
        <v>0</v>
      </c>
      <c r="BU460" s="414">
        <f t="shared" si="171"/>
        <v>0</v>
      </c>
      <c r="BV460" s="721"/>
      <c r="BW460" s="72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32"/>
      <c r="CL460" s="432"/>
      <c r="CM460" s="432"/>
      <c r="CN460" s="432"/>
      <c r="CO460" s="432"/>
      <c r="CP460" s="432"/>
      <c r="CQ460" s="320"/>
      <c r="CR460" s="320"/>
    </row>
    <row r="461" spans="1:96" s="37" customFormat="1" ht="37.5" customHeight="1" x14ac:dyDescent="0.2">
      <c r="A461" s="533" t="str">
        <f>IF(B461&lt;&gt;"",設定!$C$4,"")</f>
        <v/>
      </c>
      <c r="B461" s="214" t="str">
        <f t="shared" si="149"/>
        <v/>
      </c>
      <c r="C461" s="373">
        <f t="shared" si="150"/>
        <v>449</v>
      </c>
      <c r="D461" s="342"/>
      <c r="E461" s="342"/>
      <c r="F461" s="343"/>
      <c r="G461" s="344"/>
      <c r="H461" s="345"/>
      <c r="I461" s="346"/>
      <c r="J461" s="347" t="str">
        <f>IFERROR(IF(I461="","",VLOOKUP(I461,国・地域!A:C,2,FALSE)),"正しい番号を入力してください")</f>
        <v/>
      </c>
      <c r="K461" s="348" t="str">
        <f>IFERROR(IF(I461="","",VLOOKUP(I461,国・地域!A:C,3,FALSE)),"正しい番号を入力してください")</f>
        <v/>
      </c>
      <c r="L461" s="325"/>
      <c r="M461" s="349"/>
      <c r="N461" s="350"/>
      <c r="O461" s="350"/>
      <c r="P461" s="350"/>
      <c r="Q461" s="350"/>
      <c r="R461" s="350"/>
      <c r="S461" s="350"/>
      <c r="T461" s="350"/>
      <c r="U461" s="351"/>
      <c r="V461" s="352"/>
      <c r="W461" s="1061"/>
      <c r="X461" s="1062"/>
      <c r="Y461" s="1070"/>
      <c r="Z461" s="1071"/>
      <c r="AA461" s="1072"/>
      <c r="AB461" s="1073"/>
      <c r="AC461" s="1072"/>
      <c r="AD461" s="1071"/>
      <c r="AE461" s="1074"/>
      <c r="AF461" s="1073"/>
      <c r="AG461" s="1072"/>
      <c r="AH461" s="1071"/>
      <c r="AI461" s="1074"/>
      <c r="AJ461" s="1073"/>
      <c r="AK461" s="1072"/>
      <c r="AL461" s="1071"/>
      <c r="AM461" s="342"/>
      <c r="AN461" s="344"/>
      <c r="AO461" s="325"/>
      <c r="AP461" s="342"/>
      <c r="AQ461" s="344"/>
      <c r="AR461" s="353"/>
      <c r="AS461" s="354"/>
      <c r="AT461" s="342"/>
      <c r="AU461" s="344"/>
      <c r="AV461" s="353"/>
      <c r="AW461" s="355"/>
      <c r="AX461" s="94" t="str">
        <f t="shared" si="172"/>
        <v/>
      </c>
      <c r="AY461" s="94" t="str">
        <f t="shared" si="151"/>
        <v/>
      </c>
      <c r="AZ461" s="433"/>
      <c r="BA461" s="414">
        <f t="shared" si="152"/>
        <v>0</v>
      </c>
      <c r="BB461" s="414">
        <f t="shared" si="153"/>
        <v>0</v>
      </c>
      <c r="BC461" s="414">
        <f t="shared" si="154"/>
        <v>0</v>
      </c>
      <c r="BD461" s="414">
        <f t="shared" si="155"/>
        <v>0</v>
      </c>
      <c r="BE461" s="414">
        <f t="shared" si="156"/>
        <v>0</v>
      </c>
      <c r="BF461" s="414">
        <f t="shared" si="157"/>
        <v>0</v>
      </c>
      <c r="BG461" s="414">
        <f t="shared" si="158"/>
        <v>0</v>
      </c>
      <c r="BH461" s="414">
        <f t="shared" si="159"/>
        <v>0</v>
      </c>
      <c r="BI461" s="414">
        <f t="shared" si="160"/>
        <v>0</v>
      </c>
      <c r="BJ461" s="414">
        <f t="shared" si="161"/>
        <v>0</v>
      </c>
      <c r="BK461" s="414">
        <f t="shared" si="162"/>
        <v>0</v>
      </c>
      <c r="BL461" s="414">
        <f t="shared" si="163"/>
        <v>0</v>
      </c>
      <c r="BM461" s="414">
        <f t="shared" si="164"/>
        <v>0</v>
      </c>
      <c r="BN461" s="414"/>
      <c r="BO461" s="414">
        <f t="shared" si="165"/>
        <v>0</v>
      </c>
      <c r="BP461" s="414">
        <f t="shared" si="166"/>
        <v>0</v>
      </c>
      <c r="BQ461" s="414">
        <f t="shared" si="167"/>
        <v>0</v>
      </c>
      <c r="BR461" s="414">
        <f t="shared" si="168"/>
        <v>0</v>
      </c>
      <c r="BS461" s="414">
        <f t="shared" si="169"/>
        <v>0</v>
      </c>
      <c r="BT461" s="414">
        <f t="shared" si="170"/>
        <v>0</v>
      </c>
      <c r="BU461" s="414">
        <f t="shared" si="171"/>
        <v>0</v>
      </c>
      <c r="BV461" s="721"/>
      <c r="BW461" s="72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32"/>
      <c r="CL461" s="432"/>
      <c r="CM461" s="432"/>
      <c r="CN461" s="432"/>
      <c r="CO461" s="432"/>
      <c r="CP461" s="432"/>
      <c r="CQ461" s="320"/>
      <c r="CR461" s="320"/>
    </row>
    <row r="462" spans="1:96" s="37" customFormat="1" ht="37.5" customHeight="1" x14ac:dyDescent="0.2">
      <c r="A462" s="533" t="str">
        <f>IF(B462&lt;&gt;"",設定!$C$4,"")</f>
        <v/>
      </c>
      <c r="B462" s="214" t="str">
        <f t="shared" si="149"/>
        <v/>
      </c>
      <c r="C462" s="373">
        <f t="shared" si="150"/>
        <v>450</v>
      </c>
      <c r="D462" s="342"/>
      <c r="E462" s="342"/>
      <c r="F462" s="343"/>
      <c r="G462" s="344"/>
      <c r="H462" s="345"/>
      <c r="I462" s="346"/>
      <c r="J462" s="347" t="str">
        <f>IFERROR(IF(I462="","",VLOOKUP(I462,国・地域!A:C,2,FALSE)),"正しい番号を入力してください")</f>
        <v/>
      </c>
      <c r="K462" s="348" t="str">
        <f>IFERROR(IF(I462="","",VLOOKUP(I462,国・地域!A:C,3,FALSE)),"正しい番号を入力してください")</f>
        <v/>
      </c>
      <c r="L462" s="325"/>
      <c r="M462" s="349"/>
      <c r="N462" s="350"/>
      <c r="O462" s="350"/>
      <c r="P462" s="350"/>
      <c r="Q462" s="350"/>
      <c r="R462" s="350"/>
      <c r="S462" s="350"/>
      <c r="T462" s="350"/>
      <c r="U462" s="351"/>
      <c r="V462" s="352"/>
      <c r="W462" s="1061"/>
      <c r="X462" s="1062"/>
      <c r="Y462" s="1070"/>
      <c r="Z462" s="1071"/>
      <c r="AA462" s="1072"/>
      <c r="AB462" s="1073"/>
      <c r="AC462" s="1072"/>
      <c r="AD462" s="1071"/>
      <c r="AE462" s="1074"/>
      <c r="AF462" s="1073"/>
      <c r="AG462" s="1072"/>
      <c r="AH462" s="1071"/>
      <c r="AI462" s="1074"/>
      <c r="AJ462" s="1073"/>
      <c r="AK462" s="1072"/>
      <c r="AL462" s="1071"/>
      <c r="AM462" s="342"/>
      <c r="AN462" s="344"/>
      <c r="AO462" s="325"/>
      <c r="AP462" s="342"/>
      <c r="AQ462" s="344"/>
      <c r="AR462" s="353"/>
      <c r="AS462" s="354"/>
      <c r="AT462" s="342"/>
      <c r="AU462" s="344"/>
      <c r="AV462" s="353"/>
      <c r="AW462" s="355"/>
      <c r="AX462" s="94" t="str">
        <f t="shared" si="172"/>
        <v/>
      </c>
      <c r="AY462" s="94" t="str">
        <f t="shared" si="151"/>
        <v/>
      </c>
      <c r="AZ462" s="433"/>
      <c r="BA462" s="414">
        <f t="shared" si="152"/>
        <v>0</v>
      </c>
      <c r="BB462" s="414">
        <f t="shared" si="153"/>
        <v>0</v>
      </c>
      <c r="BC462" s="414">
        <f t="shared" si="154"/>
        <v>0</v>
      </c>
      <c r="BD462" s="414">
        <f t="shared" si="155"/>
        <v>0</v>
      </c>
      <c r="BE462" s="414">
        <f t="shared" si="156"/>
        <v>0</v>
      </c>
      <c r="BF462" s="414">
        <f t="shared" si="157"/>
        <v>0</v>
      </c>
      <c r="BG462" s="414">
        <f t="shared" si="158"/>
        <v>0</v>
      </c>
      <c r="BH462" s="414">
        <f t="shared" si="159"/>
        <v>0</v>
      </c>
      <c r="BI462" s="414">
        <f t="shared" si="160"/>
        <v>0</v>
      </c>
      <c r="BJ462" s="414">
        <f t="shared" si="161"/>
        <v>0</v>
      </c>
      <c r="BK462" s="414">
        <f t="shared" si="162"/>
        <v>0</v>
      </c>
      <c r="BL462" s="414">
        <f t="shared" si="163"/>
        <v>0</v>
      </c>
      <c r="BM462" s="414">
        <f t="shared" si="164"/>
        <v>0</v>
      </c>
      <c r="BN462" s="414"/>
      <c r="BO462" s="414">
        <f t="shared" si="165"/>
        <v>0</v>
      </c>
      <c r="BP462" s="414">
        <f t="shared" si="166"/>
        <v>0</v>
      </c>
      <c r="BQ462" s="414">
        <f t="shared" si="167"/>
        <v>0</v>
      </c>
      <c r="BR462" s="414">
        <f t="shared" si="168"/>
        <v>0</v>
      </c>
      <c r="BS462" s="414">
        <f t="shared" si="169"/>
        <v>0</v>
      </c>
      <c r="BT462" s="414">
        <f t="shared" si="170"/>
        <v>0</v>
      </c>
      <c r="BU462" s="414">
        <f t="shared" si="171"/>
        <v>0</v>
      </c>
      <c r="BV462" s="721"/>
      <c r="BW462" s="72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32"/>
      <c r="CL462" s="432"/>
      <c r="CM462" s="432"/>
      <c r="CN462" s="432"/>
      <c r="CO462" s="432"/>
      <c r="CP462" s="432"/>
      <c r="CQ462" s="320"/>
      <c r="CR462" s="320"/>
    </row>
    <row r="463" spans="1:96" s="37" customFormat="1" ht="37.5" customHeight="1" x14ac:dyDescent="0.2">
      <c r="A463" s="574" t="str">
        <f>IF(B463&lt;&gt;"",設定!$C$4,"")</f>
        <v/>
      </c>
      <c r="B463" s="215" t="str">
        <f t="shared" ref="B463:B526" si="173">IF(COUNTA(D463:I463,L463)&gt;0,$B$7,"")</f>
        <v/>
      </c>
      <c r="C463" s="374">
        <f t="shared" ref="C463:C526" si="174">ROW()-12</f>
        <v>451</v>
      </c>
      <c r="D463" s="356"/>
      <c r="E463" s="356"/>
      <c r="F463" s="357"/>
      <c r="G463" s="358"/>
      <c r="H463" s="359"/>
      <c r="I463" s="360"/>
      <c r="J463" s="361" t="str">
        <f>IFERROR(IF(I463="","",VLOOKUP(I463,国・地域!A:C,2,FALSE)),"正しい番号を入力してください")</f>
        <v/>
      </c>
      <c r="K463" s="362" t="str">
        <f>IFERROR(IF(I463="","",VLOOKUP(I463,国・地域!A:C,3,FALSE)),"正しい番号を入力してください")</f>
        <v/>
      </c>
      <c r="L463" s="326"/>
      <c r="M463" s="363"/>
      <c r="N463" s="364"/>
      <c r="O463" s="364"/>
      <c r="P463" s="364"/>
      <c r="Q463" s="364"/>
      <c r="R463" s="364"/>
      <c r="S463" s="364"/>
      <c r="T463" s="364"/>
      <c r="U463" s="365"/>
      <c r="V463" s="366"/>
      <c r="W463" s="1063"/>
      <c r="X463" s="1064"/>
      <c r="Y463" s="1075"/>
      <c r="Z463" s="1076"/>
      <c r="AA463" s="1077"/>
      <c r="AB463" s="1078"/>
      <c r="AC463" s="1077"/>
      <c r="AD463" s="1076"/>
      <c r="AE463" s="1079"/>
      <c r="AF463" s="1078"/>
      <c r="AG463" s="1077"/>
      <c r="AH463" s="1076"/>
      <c r="AI463" s="1079"/>
      <c r="AJ463" s="1078"/>
      <c r="AK463" s="1077"/>
      <c r="AL463" s="1076"/>
      <c r="AM463" s="356"/>
      <c r="AN463" s="358"/>
      <c r="AO463" s="326"/>
      <c r="AP463" s="356"/>
      <c r="AQ463" s="358"/>
      <c r="AR463" s="367"/>
      <c r="AS463" s="368"/>
      <c r="AT463" s="356"/>
      <c r="AU463" s="358"/>
      <c r="AV463" s="367"/>
      <c r="AW463" s="369"/>
      <c r="AX463" s="94" t="str">
        <f t="shared" si="172"/>
        <v/>
      </c>
      <c r="AY463" s="94" t="str">
        <f t="shared" ref="AY463:AY526" si="175">IF(SUM(BO463:BU463)&gt;0,"←入力エラー","")</f>
        <v/>
      </c>
      <c r="AZ463" s="433"/>
      <c r="BA463" s="414">
        <f t="shared" ref="BA463:BA526" si="176">IF($E$7="1：締結している",IF(AND($D463&lt;&gt;"",OR(E463="",F463="")),1,0),0)</f>
        <v>0</v>
      </c>
      <c r="BB463" s="414">
        <f t="shared" ref="BB463:BB526" si="177">IF($E$7="1：締結している",IF(AND($D463&lt;&gt;"",OR(G463="",H463="")),1,0),0)</f>
        <v>0</v>
      </c>
      <c r="BC463" s="414">
        <f t="shared" ref="BC463:BC526" si="178">IF($E$7="1：締結している",IF(AND($D463&lt;&gt;"",I463=""),1,0),0)</f>
        <v>0</v>
      </c>
      <c r="BD463" s="414">
        <f t="shared" ref="BD463:BD526" si="179">IF($E$7="1：締結している",IF(AND(I463=801,L463=""),1,0),0)</f>
        <v>0</v>
      </c>
      <c r="BE463" s="414">
        <f t="shared" ref="BE463:BE526" si="180">IF($E$7="1：締結している",IF(AND($D463&lt;&gt;"",COUNTA(M463:V463)=0),1,0),0)</f>
        <v>0</v>
      </c>
      <c r="BF463" s="414">
        <f t="shared" ref="BF463:BF526" si="181">IF($E$7="1：締結している",IF(AND($D463&lt;&gt;"",$M463="○",OR(W463="",X463="")),1,0),0)</f>
        <v>0</v>
      </c>
      <c r="BG463" s="414">
        <f t="shared" ref="BG463:BG526" si="182">IF($E$7="1：締結している",IF(AND($D463&lt;&gt;"",OR(Y463="",Z463="")),1,0),0)</f>
        <v>0</v>
      </c>
      <c r="BH463" s="414">
        <f t="shared" ref="BH463:BH526" si="183">IF($E$7="1：締結している",IF(AND($D463&lt;&gt;"",$P463="○",OR(AA463="",AB463="",AC463="",AD463="")),1,0),0)</f>
        <v>0</v>
      </c>
      <c r="BI463" s="414">
        <f t="shared" ref="BI463:BI526" si="184">IF($E$7="1：締結している",IF(AND($D463&lt;&gt;"",$Q463="○",OR(AE463="",AF463="",AG463="",AH463="")),1,0),0)</f>
        <v>0</v>
      </c>
      <c r="BJ463" s="414">
        <f t="shared" ref="BJ463:BJ526" si="185">IF($E$7="1：締結している",IF(AND($D463&lt;&gt;"",$R463="○",OR(AI463="",AJ463="",AK463="",AL463="")),1,0),0)</f>
        <v>0</v>
      </c>
      <c r="BK463" s="414">
        <f t="shared" ref="BK463:BK526" si="186">IF($E$7="1：締結している",IF(AND($D463&lt;&gt;"",$P463="○",OR(AM463="",AN463="",AO463="")),1,0),0)</f>
        <v>0</v>
      </c>
      <c r="BL463" s="414">
        <f t="shared" ref="BL463:BL526" si="187">IF($E$7="1：締結している",IF(AND($D463&lt;&gt;"",$Q463="○",OR(AP463="",AQ463="",AR463="",AS463="")),1,0),0)</f>
        <v>0</v>
      </c>
      <c r="BM463" s="414">
        <f t="shared" ref="BM463:BM526" si="188">IF($E$7="1：締結している",IF(AND($D463&lt;&gt;"",$R463="○",OR(AT463="",AU463="",AV463="",AW463="")),1,0),0)</f>
        <v>0</v>
      </c>
      <c r="BN463" s="414"/>
      <c r="BO463" s="414">
        <f t="shared" ref="BO463:BO526" si="189">IF($E$7="2：締結していない",IF(COUNTA(D463:AW463)&lt;&gt;2,1,0),0)</f>
        <v>0</v>
      </c>
      <c r="BP463" s="414">
        <f t="shared" ref="BP463:BP526" si="190">IF(AND(I463&lt;&gt;801,L463&lt;&gt;""),1,0)</f>
        <v>0</v>
      </c>
      <c r="BQ463" s="414">
        <f t="shared" ref="BQ463:BQ526" si="191">IF(AND(COUNTA(M463:U463)&lt;&gt;0,V463&lt;&gt;""),1,0)</f>
        <v>0</v>
      </c>
      <c r="BR463" s="414">
        <f t="shared" ref="BR463:BR526" si="192">IF(M463="",IF(COUNTA(W463:X463)&lt;&gt;0,1,0),0)</f>
        <v>0</v>
      </c>
      <c r="BS463" s="414">
        <f t="shared" ref="BS463:BS526" si="193">IF(P463="",IF(OR(COUNTA(AA463:AD463)&lt;&gt;0,COUNTA(AM463:AO463)&lt;&gt;0),1,0),0)</f>
        <v>0</v>
      </c>
      <c r="BT463" s="414">
        <f t="shared" ref="BT463:BT526" si="194">IF(Q463="",IF(OR(COUNTA(AE463:AH463)&lt;&gt;0,COUNTA(AP463:AS463)&lt;&gt;0),1,0),0)</f>
        <v>0</v>
      </c>
      <c r="BU463" s="414">
        <f t="shared" ref="BU463:BU526" si="195">IF(R463="",IF(OR(COUNTA(AI463:AL463)&lt;&gt;0,COUNTA(AT463:AW463)&lt;&gt;0),1,0),0)</f>
        <v>0</v>
      </c>
      <c r="BV463" s="721"/>
      <c r="BW463" s="72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32"/>
      <c r="CL463" s="432"/>
      <c r="CM463" s="432"/>
      <c r="CN463" s="432"/>
      <c r="CO463" s="432"/>
      <c r="CP463" s="432"/>
      <c r="CQ463" s="320"/>
      <c r="CR463" s="320"/>
    </row>
    <row r="464" spans="1:96" s="37" customFormat="1" ht="37.5" customHeight="1" x14ac:dyDescent="0.2">
      <c r="A464" s="575" t="str">
        <f>IF(B464&lt;&gt;"",設定!$C$4,"")</f>
        <v/>
      </c>
      <c r="B464" s="567" t="str">
        <f t="shared" si="173"/>
        <v/>
      </c>
      <c r="C464" s="322">
        <f t="shared" si="174"/>
        <v>452</v>
      </c>
      <c r="D464" s="328"/>
      <c r="E464" s="328"/>
      <c r="F464" s="329"/>
      <c r="G464" s="330"/>
      <c r="H464" s="331"/>
      <c r="I464" s="332"/>
      <c r="J464" s="333" t="str">
        <f>IFERROR(IF(I464="","",VLOOKUP(I464,国・地域!A:C,2,FALSE)),"正しい番号を入力してください")</f>
        <v/>
      </c>
      <c r="K464" s="334" t="str">
        <f>IFERROR(IF(I464="","",VLOOKUP(I464,国・地域!A:C,3,FALSE)),"正しい番号を入力してください")</f>
        <v/>
      </c>
      <c r="L464" s="327"/>
      <c r="M464" s="335"/>
      <c r="N464" s="336"/>
      <c r="O464" s="336"/>
      <c r="P464" s="336"/>
      <c r="Q464" s="336"/>
      <c r="R464" s="336"/>
      <c r="S464" s="336"/>
      <c r="T464" s="336"/>
      <c r="U464" s="337"/>
      <c r="V464" s="338"/>
      <c r="W464" s="1059"/>
      <c r="X464" s="1060"/>
      <c r="Y464" s="1065"/>
      <c r="Z464" s="1066"/>
      <c r="AA464" s="1067"/>
      <c r="AB464" s="1068"/>
      <c r="AC464" s="1067"/>
      <c r="AD464" s="1066"/>
      <c r="AE464" s="1069"/>
      <c r="AF464" s="1068"/>
      <c r="AG464" s="1067"/>
      <c r="AH464" s="1066"/>
      <c r="AI464" s="1069"/>
      <c r="AJ464" s="1068"/>
      <c r="AK464" s="1067"/>
      <c r="AL464" s="1066"/>
      <c r="AM464" s="328"/>
      <c r="AN464" s="330"/>
      <c r="AO464" s="327"/>
      <c r="AP464" s="328"/>
      <c r="AQ464" s="330"/>
      <c r="AR464" s="339"/>
      <c r="AS464" s="340"/>
      <c r="AT464" s="328"/>
      <c r="AU464" s="330"/>
      <c r="AV464" s="339"/>
      <c r="AW464" s="341"/>
      <c r="AX464" s="94" t="str">
        <f t="shared" si="172"/>
        <v/>
      </c>
      <c r="AY464" s="94" t="str">
        <f t="shared" si="175"/>
        <v/>
      </c>
      <c r="AZ464" s="433"/>
      <c r="BA464" s="414">
        <f t="shared" si="176"/>
        <v>0</v>
      </c>
      <c r="BB464" s="414">
        <f t="shared" si="177"/>
        <v>0</v>
      </c>
      <c r="BC464" s="414">
        <f t="shared" si="178"/>
        <v>0</v>
      </c>
      <c r="BD464" s="414">
        <f t="shared" si="179"/>
        <v>0</v>
      </c>
      <c r="BE464" s="414">
        <f t="shared" si="180"/>
        <v>0</v>
      </c>
      <c r="BF464" s="414">
        <f t="shared" si="181"/>
        <v>0</v>
      </c>
      <c r="BG464" s="414">
        <f t="shared" si="182"/>
        <v>0</v>
      </c>
      <c r="BH464" s="414">
        <f t="shared" si="183"/>
        <v>0</v>
      </c>
      <c r="BI464" s="414">
        <f t="shared" si="184"/>
        <v>0</v>
      </c>
      <c r="BJ464" s="414">
        <f t="shared" si="185"/>
        <v>0</v>
      </c>
      <c r="BK464" s="414">
        <f t="shared" si="186"/>
        <v>0</v>
      </c>
      <c r="BL464" s="414">
        <f t="shared" si="187"/>
        <v>0</v>
      </c>
      <c r="BM464" s="414">
        <f t="shared" si="188"/>
        <v>0</v>
      </c>
      <c r="BN464" s="414"/>
      <c r="BO464" s="414">
        <f t="shared" si="189"/>
        <v>0</v>
      </c>
      <c r="BP464" s="414">
        <f t="shared" si="190"/>
        <v>0</v>
      </c>
      <c r="BQ464" s="414">
        <f t="shared" si="191"/>
        <v>0</v>
      </c>
      <c r="BR464" s="414">
        <f t="shared" si="192"/>
        <v>0</v>
      </c>
      <c r="BS464" s="414">
        <f t="shared" si="193"/>
        <v>0</v>
      </c>
      <c r="BT464" s="414">
        <f t="shared" si="194"/>
        <v>0</v>
      </c>
      <c r="BU464" s="414">
        <f t="shared" si="195"/>
        <v>0</v>
      </c>
      <c r="BV464" s="721"/>
      <c r="BW464" s="72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32"/>
      <c r="CL464" s="432"/>
      <c r="CM464" s="432"/>
      <c r="CN464" s="432"/>
      <c r="CO464" s="432"/>
      <c r="CP464" s="432"/>
      <c r="CQ464" s="320"/>
      <c r="CR464" s="320"/>
    </row>
    <row r="465" spans="1:96" s="37" customFormat="1" ht="37.5" customHeight="1" x14ac:dyDescent="0.2">
      <c r="A465" s="533" t="str">
        <f>IF(B465&lt;&gt;"",設定!$C$4,"")</f>
        <v/>
      </c>
      <c r="B465" s="214" t="str">
        <f t="shared" si="173"/>
        <v/>
      </c>
      <c r="C465" s="373">
        <f t="shared" si="174"/>
        <v>453</v>
      </c>
      <c r="D465" s="342"/>
      <c r="E465" s="342"/>
      <c r="F465" s="343"/>
      <c r="G465" s="344"/>
      <c r="H465" s="345"/>
      <c r="I465" s="346"/>
      <c r="J465" s="347" t="str">
        <f>IFERROR(IF(I465="","",VLOOKUP(I465,国・地域!A:C,2,FALSE)),"正しい番号を入力してください")</f>
        <v/>
      </c>
      <c r="K465" s="348" t="str">
        <f>IFERROR(IF(I465="","",VLOOKUP(I465,国・地域!A:C,3,FALSE)),"正しい番号を入力してください")</f>
        <v/>
      </c>
      <c r="L465" s="325"/>
      <c r="M465" s="349"/>
      <c r="N465" s="350"/>
      <c r="O465" s="350"/>
      <c r="P465" s="350"/>
      <c r="Q465" s="350"/>
      <c r="R465" s="350"/>
      <c r="S465" s="350"/>
      <c r="T465" s="350"/>
      <c r="U465" s="351"/>
      <c r="V465" s="352"/>
      <c r="W465" s="1061"/>
      <c r="X465" s="1062"/>
      <c r="Y465" s="1070"/>
      <c r="Z465" s="1071"/>
      <c r="AA465" s="1072"/>
      <c r="AB465" s="1073"/>
      <c r="AC465" s="1072"/>
      <c r="AD465" s="1071"/>
      <c r="AE465" s="1074"/>
      <c r="AF465" s="1073"/>
      <c r="AG465" s="1072"/>
      <c r="AH465" s="1071"/>
      <c r="AI465" s="1074"/>
      <c r="AJ465" s="1073"/>
      <c r="AK465" s="1072"/>
      <c r="AL465" s="1071"/>
      <c r="AM465" s="342"/>
      <c r="AN465" s="344"/>
      <c r="AO465" s="325"/>
      <c r="AP465" s="342"/>
      <c r="AQ465" s="344"/>
      <c r="AR465" s="353"/>
      <c r="AS465" s="354"/>
      <c r="AT465" s="342"/>
      <c r="AU465" s="344"/>
      <c r="AV465" s="353"/>
      <c r="AW465" s="355"/>
      <c r="AX465" s="94" t="str">
        <f t="shared" si="172"/>
        <v/>
      </c>
      <c r="AY465" s="94" t="str">
        <f t="shared" si="175"/>
        <v/>
      </c>
      <c r="AZ465" s="433"/>
      <c r="BA465" s="414">
        <f t="shared" si="176"/>
        <v>0</v>
      </c>
      <c r="BB465" s="414">
        <f t="shared" si="177"/>
        <v>0</v>
      </c>
      <c r="BC465" s="414">
        <f t="shared" si="178"/>
        <v>0</v>
      </c>
      <c r="BD465" s="414">
        <f t="shared" si="179"/>
        <v>0</v>
      </c>
      <c r="BE465" s="414">
        <f t="shared" si="180"/>
        <v>0</v>
      </c>
      <c r="BF465" s="414">
        <f t="shared" si="181"/>
        <v>0</v>
      </c>
      <c r="BG465" s="414">
        <f t="shared" si="182"/>
        <v>0</v>
      </c>
      <c r="BH465" s="414">
        <f t="shared" si="183"/>
        <v>0</v>
      </c>
      <c r="BI465" s="414">
        <f t="shared" si="184"/>
        <v>0</v>
      </c>
      <c r="BJ465" s="414">
        <f t="shared" si="185"/>
        <v>0</v>
      </c>
      <c r="BK465" s="414">
        <f t="shared" si="186"/>
        <v>0</v>
      </c>
      <c r="BL465" s="414">
        <f t="shared" si="187"/>
        <v>0</v>
      </c>
      <c r="BM465" s="414">
        <f t="shared" si="188"/>
        <v>0</v>
      </c>
      <c r="BN465" s="414"/>
      <c r="BO465" s="414">
        <f t="shared" si="189"/>
        <v>0</v>
      </c>
      <c r="BP465" s="414">
        <f t="shared" si="190"/>
        <v>0</v>
      </c>
      <c r="BQ465" s="414">
        <f t="shared" si="191"/>
        <v>0</v>
      </c>
      <c r="BR465" s="414">
        <f t="shared" si="192"/>
        <v>0</v>
      </c>
      <c r="BS465" s="414">
        <f t="shared" si="193"/>
        <v>0</v>
      </c>
      <c r="BT465" s="414">
        <f t="shared" si="194"/>
        <v>0</v>
      </c>
      <c r="BU465" s="414">
        <f t="shared" si="195"/>
        <v>0</v>
      </c>
      <c r="BV465" s="721"/>
      <c r="BW465" s="72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32"/>
      <c r="CL465" s="432"/>
      <c r="CM465" s="432"/>
      <c r="CN465" s="432"/>
      <c r="CO465" s="432"/>
      <c r="CP465" s="432"/>
      <c r="CQ465" s="320"/>
      <c r="CR465" s="320"/>
    </row>
    <row r="466" spans="1:96" s="37" customFormat="1" ht="37.5" customHeight="1" x14ac:dyDescent="0.2">
      <c r="A466" s="533" t="str">
        <f>IF(B466&lt;&gt;"",設定!$C$4,"")</f>
        <v/>
      </c>
      <c r="B466" s="214" t="str">
        <f t="shared" si="173"/>
        <v/>
      </c>
      <c r="C466" s="373">
        <f t="shared" si="174"/>
        <v>454</v>
      </c>
      <c r="D466" s="342"/>
      <c r="E466" s="342"/>
      <c r="F466" s="343"/>
      <c r="G466" s="344"/>
      <c r="H466" s="345"/>
      <c r="I466" s="346"/>
      <c r="J466" s="347" t="str">
        <f>IFERROR(IF(I466="","",VLOOKUP(I466,国・地域!A:C,2,FALSE)),"正しい番号を入力してください")</f>
        <v/>
      </c>
      <c r="K466" s="348" t="str">
        <f>IFERROR(IF(I466="","",VLOOKUP(I466,国・地域!A:C,3,FALSE)),"正しい番号を入力してください")</f>
        <v/>
      </c>
      <c r="L466" s="325"/>
      <c r="M466" s="349"/>
      <c r="N466" s="350"/>
      <c r="O466" s="350"/>
      <c r="P466" s="350"/>
      <c r="Q466" s="350"/>
      <c r="R466" s="350"/>
      <c r="S466" s="350"/>
      <c r="T466" s="350"/>
      <c r="U466" s="351"/>
      <c r="V466" s="352"/>
      <c r="W466" s="1061"/>
      <c r="X466" s="1062"/>
      <c r="Y466" s="1070"/>
      <c r="Z466" s="1071"/>
      <c r="AA466" s="1072"/>
      <c r="AB466" s="1073"/>
      <c r="AC466" s="1072"/>
      <c r="AD466" s="1071"/>
      <c r="AE466" s="1074"/>
      <c r="AF466" s="1073"/>
      <c r="AG466" s="1072"/>
      <c r="AH466" s="1071"/>
      <c r="AI466" s="1074"/>
      <c r="AJ466" s="1073"/>
      <c r="AK466" s="1072"/>
      <c r="AL466" s="1071"/>
      <c r="AM466" s="342"/>
      <c r="AN466" s="344"/>
      <c r="AO466" s="325"/>
      <c r="AP466" s="342"/>
      <c r="AQ466" s="344"/>
      <c r="AR466" s="353"/>
      <c r="AS466" s="354"/>
      <c r="AT466" s="342"/>
      <c r="AU466" s="344"/>
      <c r="AV466" s="353"/>
      <c r="AW466" s="355"/>
      <c r="AX466" s="94" t="str">
        <f t="shared" si="172"/>
        <v/>
      </c>
      <c r="AY466" s="94" t="str">
        <f t="shared" si="175"/>
        <v/>
      </c>
      <c r="AZ466" s="433"/>
      <c r="BA466" s="414">
        <f t="shared" si="176"/>
        <v>0</v>
      </c>
      <c r="BB466" s="414">
        <f t="shared" si="177"/>
        <v>0</v>
      </c>
      <c r="BC466" s="414">
        <f t="shared" si="178"/>
        <v>0</v>
      </c>
      <c r="BD466" s="414">
        <f t="shared" si="179"/>
        <v>0</v>
      </c>
      <c r="BE466" s="414">
        <f t="shared" si="180"/>
        <v>0</v>
      </c>
      <c r="BF466" s="414">
        <f t="shared" si="181"/>
        <v>0</v>
      </c>
      <c r="BG466" s="414">
        <f t="shared" si="182"/>
        <v>0</v>
      </c>
      <c r="BH466" s="414">
        <f t="shared" si="183"/>
        <v>0</v>
      </c>
      <c r="BI466" s="414">
        <f t="shared" si="184"/>
        <v>0</v>
      </c>
      <c r="BJ466" s="414">
        <f t="shared" si="185"/>
        <v>0</v>
      </c>
      <c r="BK466" s="414">
        <f t="shared" si="186"/>
        <v>0</v>
      </c>
      <c r="BL466" s="414">
        <f t="shared" si="187"/>
        <v>0</v>
      </c>
      <c r="BM466" s="414">
        <f t="shared" si="188"/>
        <v>0</v>
      </c>
      <c r="BN466" s="414"/>
      <c r="BO466" s="414">
        <f t="shared" si="189"/>
        <v>0</v>
      </c>
      <c r="BP466" s="414">
        <f t="shared" si="190"/>
        <v>0</v>
      </c>
      <c r="BQ466" s="414">
        <f t="shared" si="191"/>
        <v>0</v>
      </c>
      <c r="BR466" s="414">
        <f t="shared" si="192"/>
        <v>0</v>
      </c>
      <c r="BS466" s="414">
        <f t="shared" si="193"/>
        <v>0</v>
      </c>
      <c r="BT466" s="414">
        <f t="shared" si="194"/>
        <v>0</v>
      </c>
      <c r="BU466" s="414">
        <f t="shared" si="195"/>
        <v>0</v>
      </c>
      <c r="BV466" s="721"/>
      <c r="BW466" s="72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32"/>
      <c r="CL466" s="432"/>
      <c r="CM466" s="432"/>
      <c r="CN466" s="432"/>
      <c r="CO466" s="432"/>
      <c r="CP466" s="432"/>
      <c r="CQ466" s="320"/>
      <c r="CR466" s="320"/>
    </row>
    <row r="467" spans="1:96" s="37" customFormat="1" ht="37.5" customHeight="1" x14ac:dyDescent="0.2">
      <c r="A467" s="533" t="str">
        <f>IF(B467&lt;&gt;"",設定!$C$4,"")</f>
        <v/>
      </c>
      <c r="B467" s="214" t="str">
        <f t="shared" si="173"/>
        <v/>
      </c>
      <c r="C467" s="373">
        <f t="shared" si="174"/>
        <v>455</v>
      </c>
      <c r="D467" s="342"/>
      <c r="E467" s="342"/>
      <c r="F467" s="343"/>
      <c r="G467" s="344"/>
      <c r="H467" s="345"/>
      <c r="I467" s="346"/>
      <c r="J467" s="347" t="str">
        <f>IFERROR(IF(I467="","",VLOOKUP(I467,国・地域!A:C,2,FALSE)),"正しい番号を入力してください")</f>
        <v/>
      </c>
      <c r="K467" s="348" t="str">
        <f>IFERROR(IF(I467="","",VLOOKUP(I467,国・地域!A:C,3,FALSE)),"正しい番号を入力してください")</f>
        <v/>
      </c>
      <c r="L467" s="325"/>
      <c r="M467" s="349"/>
      <c r="N467" s="350"/>
      <c r="O467" s="350"/>
      <c r="P467" s="350"/>
      <c r="Q467" s="350"/>
      <c r="R467" s="350"/>
      <c r="S467" s="350"/>
      <c r="T467" s="350"/>
      <c r="U467" s="351"/>
      <c r="V467" s="352"/>
      <c r="W467" s="1061"/>
      <c r="X467" s="1062"/>
      <c r="Y467" s="1070"/>
      <c r="Z467" s="1071"/>
      <c r="AA467" s="1072"/>
      <c r="AB467" s="1073"/>
      <c r="AC467" s="1072"/>
      <c r="AD467" s="1071"/>
      <c r="AE467" s="1074"/>
      <c r="AF467" s="1073"/>
      <c r="AG467" s="1072"/>
      <c r="AH467" s="1071"/>
      <c r="AI467" s="1074"/>
      <c r="AJ467" s="1073"/>
      <c r="AK467" s="1072"/>
      <c r="AL467" s="1071"/>
      <c r="AM467" s="342"/>
      <c r="AN467" s="344"/>
      <c r="AO467" s="325"/>
      <c r="AP467" s="342"/>
      <c r="AQ467" s="344"/>
      <c r="AR467" s="353"/>
      <c r="AS467" s="354"/>
      <c r="AT467" s="342"/>
      <c r="AU467" s="344"/>
      <c r="AV467" s="353"/>
      <c r="AW467" s="355"/>
      <c r="AX467" s="94" t="str">
        <f t="shared" si="172"/>
        <v/>
      </c>
      <c r="AY467" s="94" t="str">
        <f t="shared" si="175"/>
        <v/>
      </c>
      <c r="AZ467" s="433"/>
      <c r="BA467" s="414">
        <f t="shared" si="176"/>
        <v>0</v>
      </c>
      <c r="BB467" s="414">
        <f t="shared" si="177"/>
        <v>0</v>
      </c>
      <c r="BC467" s="414">
        <f t="shared" si="178"/>
        <v>0</v>
      </c>
      <c r="BD467" s="414">
        <f t="shared" si="179"/>
        <v>0</v>
      </c>
      <c r="BE467" s="414">
        <f t="shared" si="180"/>
        <v>0</v>
      </c>
      <c r="BF467" s="414">
        <f t="shared" si="181"/>
        <v>0</v>
      </c>
      <c r="BG467" s="414">
        <f t="shared" si="182"/>
        <v>0</v>
      </c>
      <c r="BH467" s="414">
        <f t="shared" si="183"/>
        <v>0</v>
      </c>
      <c r="BI467" s="414">
        <f t="shared" si="184"/>
        <v>0</v>
      </c>
      <c r="BJ467" s="414">
        <f t="shared" si="185"/>
        <v>0</v>
      </c>
      <c r="BK467" s="414">
        <f t="shared" si="186"/>
        <v>0</v>
      </c>
      <c r="BL467" s="414">
        <f t="shared" si="187"/>
        <v>0</v>
      </c>
      <c r="BM467" s="414">
        <f t="shared" si="188"/>
        <v>0</v>
      </c>
      <c r="BN467" s="414"/>
      <c r="BO467" s="414">
        <f t="shared" si="189"/>
        <v>0</v>
      </c>
      <c r="BP467" s="414">
        <f t="shared" si="190"/>
        <v>0</v>
      </c>
      <c r="BQ467" s="414">
        <f t="shared" si="191"/>
        <v>0</v>
      </c>
      <c r="BR467" s="414">
        <f t="shared" si="192"/>
        <v>0</v>
      </c>
      <c r="BS467" s="414">
        <f t="shared" si="193"/>
        <v>0</v>
      </c>
      <c r="BT467" s="414">
        <f t="shared" si="194"/>
        <v>0</v>
      </c>
      <c r="BU467" s="414">
        <f t="shared" si="195"/>
        <v>0</v>
      </c>
      <c r="BV467" s="721"/>
      <c r="BW467" s="72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32"/>
      <c r="CL467" s="432"/>
      <c r="CM467" s="432"/>
      <c r="CN467" s="432"/>
      <c r="CO467" s="432"/>
      <c r="CP467" s="432"/>
      <c r="CQ467" s="320"/>
      <c r="CR467" s="320"/>
    </row>
    <row r="468" spans="1:96" s="37" customFormat="1" ht="37.5" customHeight="1" x14ac:dyDescent="0.2">
      <c r="A468" s="574" t="str">
        <f>IF(B468&lt;&gt;"",設定!$C$4,"")</f>
        <v/>
      </c>
      <c r="B468" s="215" t="str">
        <f t="shared" si="173"/>
        <v/>
      </c>
      <c r="C468" s="374">
        <f t="shared" si="174"/>
        <v>456</v>
      </c>
      <c r="D468" s="356"/>
      <c r="E468" s="356"/>
      <c r="F468" s="357"/>
      <c r="G468" s="358"/>
      <c r="H468" s="359"/>
      <c r="I468" s="360"/>
      <c r="J468" s="361" t="str">
        <f>IFERROR(IF(I468="","",VLOOKUP(I468,国・地域!A:C,2,FALSE)),"正しい番号を入力してください")</f>
        <v/>
      </c>
      <c r="K468" s="362" t="str">
        <f>IFERROR(IF(I468="","",VLOOKUP(I468,国・地域!A:C,3,FALSE)),"正しい番号を入力してください")</f>
        <v/>
      </c>
      <c r="L468" s="326"/>
      <c r="M468" s="363"/>
      <c r="N468" s="364"/>
      <c r="O468" s="364"/>
      <c r="P468" s="364"/>
      <c r="Q468" s="364"/>
      <c r="R468" s="364"/>
      <c r="S468" s="364"/>
      <c r="T468" s="364"/>
      <c r="U468" s="365"/>
      <c r="V468" s="366"/>
      <c r="W468" s="1063"/>
      <c r="X468" s="1064"/>
      <c r="Y468" s="1075"/>
      <c r="Z468" s="1076"/>
      <c r="AA468" s="1077"/>
      <c r="AB468" s="1078"/>
      <c r="AC468" s="1077"/>
      <c r="AD468" s="1076"/>
      <c r="AE468" s="1079"/>
      <c r="AF468" s="1078"/>
      <c r="AG468" s="1077"/>
      <c r="AH468" s="1076"/>
      <c r="AI468" s="1079"/>
      <c r="AJ468" s="1078"/>
      <c r="AK468" s="1077"/>
      <c r="AL468" s="1076"/>
      <c r="AM468" s="356"/>
      <c r="AN468" s="358"/>
      <c r="AO468" s="326"/>
      <c r="AP468" s="356"/>
      <c r="AQ468" s="358"/>
      <c r="AR468" s="367"/>
      <c r="AS468" s="368"/>
      <c r="AT468" s="356"/>
      <c r="AU468" s="358"/>
      <c r="AV468" s="367"/>
      <c r="AW468" s="369"/>
      <c r="AX468" s="94" t="str">
        <f t="shared" si="172"/>
        <v/>
      </c>
      <c r="AY468" s="94" t="str">
        <f t="shared" si="175"/>
        <v/>
      </c>
      <c r="AZ468" s="433"/>
      <c r="BA468" s="414">
        <f t="shared" si="176"/>
        <v>0</v>
      </c>
      <c r="BB468" s="414">
        <f t="shared" si="177"/>
        <v>0</v>
      </c>
      <c r="BC468" s="414">
        <f t="shared" si="178"/>
        <v>0</v>
      </c>
      <c r="BD468" s="414">
        <f t="shared" si="179"/>
        <v>0</v>
      </c>
      <c r="BE468" s="414">
        <f t="shared" si="180"/>
        <v>0</v>
      </c>
      <c r="BF468" s="414">
        <f t="shared" si="181"/>
        <v>0</v>
      </c>
      <c r="BG468" s="414">
        <f t="shared" si="182"/>
        <v>0</v>
      </c>
      <c r="BH468" s="414">
        <f t="shared" si="183"/>
        <v>0</v>
      </c>
      <c r="BI468" s="414">
        <f t="shared" si="184"/>
        <v>0</v>
      </c>
      <c r="BJ468" s="414">
        <f t="shared" si="185"/>
        <v>0</v>
      </c>
      <c r="BK468" s="414">
        <f t="shared" si="186"/>
        <v>0</v>
      </c>
      <c r="BL468" s="414">
        <f t="shared" si="187"/>
        <v>0</v>
      </c>
      <c r="BM468" s="414">
        <f t="shared" si="188"/>
        <v>0</v>
      </c>
      <c r="BN468" s="414"/>
      <c r="BO468" s="414">
        <f t="shared" si="189"/>
        <v>0</v>
      </c>
      <c r="BP468" s="414">
        <f t="shared" si="190"/>
        <v>0</v>
      </c>
      <c r="BQ468" s="414">
        <f t="shared" si="191"/>
        <v>0</v>
      </c>
      <c r="BR468" s="414">
        <f t="shared" si="192"/>
        <v>0</v>
      </c>
      <c r="BS468" s="414">
        <f t="shared" si="193"/>
        <v>0</v>
      </c>
      <c r="BT468" s="414">
        <f t="shared" si="194"/>
        <v>0</v>
      </c>
      <c r="BU468" s="414">
        <f t="shared" si="195"/>
        <v>0</v>
      </c>
      <c r="BV468" s="721"/>
      <c r="BW468" s="72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32"/>
      <c r="CL468" s="432"/>
      <c r="CM468" s="432"/>
      <c r="CN468" s="432"/>
      <c r="CO468" s="432"/>
      <c r="CP468" s="432"/>
      <c r="CQ468" s="320"/>
      <c r="CR468" s="320"/>
    </row>
    <row r="469" spans="1:96" s="37" customFormat="1" ht="37.5" customHeight="1" x14ac:dyDescent="0.2">
      <c r="A469" s="575" t="str">
        <f>IF(B469&lt;&gt;"",設定!$C$4,"")</f>
        <v/>
      </c>
      <c r="B469" s="567" t="str">
        <f t="shared" si="173"/>
        <v/>
      </c>
      <c r="C469" s="322">
        <f t="shared" si="174"/>
        <v>457</v>
      </c>
      <c r="D469" s="328"/>
      <c r="E469" s="328"/>
      <c r="F469" s="329"/>
      <c r="G469" s="330"/>
      <c r="H469" s="331"/>
      <c r="I469" s="332"/>
      <c r="J469" s="333" t="str">
        <f>IFERROR(IF(I469="","",VLOOKUP(I469,国・地域!A:C,2,FALSE)),"正しい番号を入力してください")</f>
        <v/>
      </c>
      <c r="K469" s="334" t="str">
        <f>IFERROR(IF(I469="","",VLOOKUP(I469,国・地域!A:C,3,FALSE)),"正しい番号を入力してください")</f>
        <v/>
      </c>
      <c r="L469" s="327"/>
      <c r="M469" s="335"/>
      <c r="N469" s="336"/>
      <c r="O469" s="336"/>
      <c r="P469" s="336"/>
      <c r="Q469" s="336"/>
      <c r="R469" s="336"/>
      <c r="S469" s="336"/>
      <c r="T469" s="336"/>
      <c r="U469" s="337"/>
      <c r="V469" s="338"/>
      <c r="W469" s="1059"/>
      <c r="X469" s="1060"/>
      <c r="Y469" s="1065"/>
      <c r="Z469" s="1066"/>
      <c r="AA469" s="1067"/>
      <c r="AB469" s="1068"/>
      <c r="AC469" s="1067"/>
      <c r="AD469" s="1066"/>
      <c r="AE469" s="1069"/>
      <c r="AF469" s="1068"/>
      <c r="AG469" s="1067"/>
      <c r="AH469" s="1066"/>
      <c r="AI469" s="1069"/>
      <c r="AJ469" s="1068"/>
      <c r="AK469" s="1067"/>
      <c r="AL469" s="1066"/>
      <c r="AM469" s="328"/>
      <c r="AN469" s="330"/>
      <c r="AO469" s="327"/>
      <c r="AP469" s="328"/>
      <c r="AQ469" s="330"/>
      <c r="AR469" s="339"/>
      <c r="AS469" s="340"/>
      <c r="AT469" s="328"/>
      <c r="AU469" s="330"/>
      <c r="AV469" s="339"/>
      <c r="AW469" s="341"/>
      <c r="AX469" s="94" t="str">
        <f t="shared" si="172"/>
        <v/>
      </c>
      <c r="AY469" s="94" t="str">
        <f t="shared" si="175"/>
        <v/>
      </c>
      <c r="AZ469" s="433"/>
      <c r="BA469" s="414">
        <f t="shared" si="176"/>
        <v>0</v>
      </c>
      <c r="BB469" s="414">
        <f t="shared" si="177"/>
        <v>0</v>
      </c>
      <c r="BC469" s="414">
        <f t="shared" si="178"/>
        <v>0</v>
      </c>
      <c r="BD469" s="414">
        <f t="shared" si="179"/>
        <v>0</v>
      </c>
      <c r="BE469" s="414">
        <f t="shared" si="180"/>
        <v>0</v>
      </c>
      <c r="BF469" s="414">
        <f t="shared" si="181"/>
        <v>0</v>
      </c>
      <c r="BG469" s="414">
        <f t="shared" si="182"/>
        <v>0</v>
      </c>
      <c r="BH469" s="414">
        <f t="shared" si="183"/>
        <v>0</v>
      </c>
      <c r="BI469" s="414">
        <f t="shared" si="184"/>
        <v>0</v>
      </c>
      <c r="BJ469" s="414">
        <f t="shared" si="185"/>
        <v>0</v>
      </c>
      <c r="BK469" s="414">
        <f t="shared" si="186"/>
        <v>0</v>
      </c>
      <c r="BL469" s="414">
        <f t="shared" si="187"/>
        <v>0</v>
      </c>
      <c r="BM469" s="414">
        <f t="shared" si="188"/>
        <v>0</v>
      </c>
      <c r="BN469" s="414"/>
      <c r="BO469" s="414">
        <f t="shared" si="189"/>
        <v>0</v>
      </c>
      <c r="BP469" s="414">
        <f t="shared" si="190"/>
        <v>0</v>
      </c>
      <c r="BQ469" s="414">
        <f t="shared" si="191"/>
        <v>0</v>
      </c>
      <c r="BR469" s="414">
        <f t="shared" si="192"/>
        <v>0</v>
      </c>
      <c r="BS469" s="414">
        <f t="shared" si="193"/>
        <v>0</v>
      </c>
      <c r="BT469" s="414">
        <f t="shared" si="194"/>
        <v>0</v>
      </c>
      <c r="BU469" s="414">
        <f t="shared" si="195"/>
        <v>0</v>
      </c>
      <c r="BV469" s="721"/>
      <c r="BW469" s="72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32"/>
      <c r="CL469" s="432"/>
      <c r="CM469" s="432"/>
      <c r="CN469" s="432"/>
      <c r="CO469" s="432"/>
      <c r="CP469" s="432"/>
      <c r="CQ469" s="320"/>
      <c r="CR469" s="320"/>
    </row>
    <row r="470" spans="1:96" s="37" customFormat="1" ht="37.5" customHeight="1" x14ac:dyDescent="0.2">
      <c r="A470" s="533" t="str">
        <f>IF(B470&lt;&gt;"",設定!$C$4,"")</f>
        <v/>
      </c>
      <c r="B470" s="214" t="str">
        <f t="shared" si="173"/>
        <v/>
      </c>
      <c r="C470" s="373">
        <f t="shared" si="174"/>
        <v>458</v>
      </c>
      <c r="D470" s="342"/>
      <c r="E470" s="342"/>
      <c r="F470" s="343"/>
      <c r="G470" s="344"/>
      <c r="H470" s="345"/>
      <c r="I470" s="346"/>
      <c r="J470" s="347" t="str">
        <f>IFERROR(IF(I470="","",VLOOKUP(I470,国・地域!A:C,2,FALSE)),"正しい番号を入力してください")</f>
        <v/>
      </c>
      <c r="K470" s="348" t="str">
        <f>IFERROR(IF(I470="","",VLOOKUP(I470,国・地域!A:C,3,FALSE)),"正しい番号を入力してください")</f>
        <v/>
      </c>
      <c r="L470" s="325"/>
      <c r="M470" s="349"/>
      <c r="N470" s="350"/>
      <c r="O470" s="350"/>
      <c r="P470" s="350"/>
      <c r="Q470" s="350"/>
      <c r="R470" s="350"/>
      <c r="S470" s="350"/>
      <c r="T470" s="350"/>
      <c r="U470" s="351"/>
      <c r="V470" s="352"/>
      <c r="W470" s="1061"/>
      <c r="X470" s="1062"/>
      <c r="Y470" s="1070"/>
      <c r="Z470" s="1071"/>
      <c r="AA470" s="1072"/>
      <c r="AB470" s="1073"/>
      <c r="AC470" s="1072"/>
      <c r="AD470" s="1071"/>
      <c r="AE470" s="1074"/>
      <c r="AF470" s="1073"/>
      <c r="AG470" s="1072"/>
      <c r="AH470" s="1071"/>
      <c r="AI470" s="1074"/>
      <c r="AJ470" s="1073"/>
      <c r="AK470" s="1072"/>
      <c r="AL470" s="1071"/>
      <c r="AM470" s="342"/>
      <c r="AN470" s="344"/>
      <c r="AO470" s="325"/>
      <c r="AP470" s="342"/>
      <c r="AQ470" s="344"/>
      <c r="AR470" s="353"/>
      <c r="AS470" s="354"/>
      <c r="AT470" s="342"/>
      <c r="AU470" s="344"/>
      <c r="AV470" s="353"/>
      <c r="AW470" s="355"/>
      <c r="AX470" s="94" t="str">
        <f t="shared" si="172"/>
        <v/>
      </c>
      <c r="AY470" s="94" t="str">
        <f t="shared" si="175"/>
        <v/>
      </c>
      <c r="AZ470" s="433"/>
      <c r="BA470" s="414">
        <f t="shared" si="176"/>
        <v>0</v>
      </c>
      <c r="BB470" s="414">
        <f t="shared" si="177"/>
        <v>0</v>
      </c>
      <c r="BC470" s="414">
        <f t="shared" si="178"/>
        <v>0</v>
      </c>
      <c r="BD470" s="414">
        <f t="shared" si="179"/>
        <v>0</v>
      </c>
      <c r="BE470" s="414">
        <f t="shared" si="180"/>
        <v>0</v>
      </c>
      <c r="BF470" s="414">
        <f t="shared" si="181"/>
        <v>0</v>
      </c>
      <c r="BG470" s="414">
        <f t="shared" si="182"/>
        <v>0</v>
      </c>
      <c r="BH470" s="414">
        <f t="shared" si="183"/>
        <v>0</v>
      </c>
      <c r="BI470" s="414">
        <f t="shared" si="184"/>
        <v>0</v>
      </c>
      <c r="BJ470" s="414">
        <f t="shared" si="185"/>
        <v>0</v>
      </c>
      <c r="BK470" s="414">
        <f t="shared" si="186"/>
        <v>0</v>
      </c>
      <c r="BL470" s="414">
        <f t="shared" si="187"/>
        <v>0</v>
      </c>
      <c r="BM470" s="414">
        <f t="shared" si="188"/>
        <v>0</v>
      </c>
      <c r="BN470" s="414"/>
      <c r="BO470" s="414">
        <f t="shared" si="189"/>
        <v>0</v>
      </c>
      <c r="BP470" s="414">
        <f t="shared" si="190"/>
        <v>0</v>
      </c>
      <c r="BQ470" s="414">
        <f t="shared" si="191"/>
        <v>0</v>
      </c>
      <c r="BR470" s="414">
        <f t="shared" si="192"/>
        <v>0</v>
      </c>
      <c r="BS470" s="414">
        <f t="shared" si="193"/>
        <v>0</v>
      </c>
      <c r="BT470" s="414">
        <f t="shared" si="194"/>
        <v>0</v>
      </c>
      <c r="BU470" s="414">
        <f t="shared" si="195"/>
        <v>0</v>
      </c>
      <c r="BV470" s="721"/>
      <c r="BW470" s="72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32"/>
      <c r="CL470" s="432"/>
      <c r="CM470" s="432"/>
      <c r="CN470" s="432"/>
      <c r="CO470" s="432"/>
      <c r="CP470" s="432"/>
      <c r="CQ470" s="320"/>
      <c r="CR470" s="320"/>
    </row>
    <row r="471" spans="1:96" s="37" customFormat="1" ht="37.5" customHeight="1" x14ac:dyDescent="0.2">
      <c r="A471" s="533" t="str">
        <f>IF(B471&lt;&gt;"",設定!$C$4,"")</f>
        <v/>
      </c>
      <c r="B471" s="214" t="str">
        <f t="shared" si="173"/>
        <v/>
      </c>
      <c r="C471" s="373">
        <f t="shared" si="174"/>
        <v>459</v>
      </c>
      <c r="D471" s="342"/>
      <c r="E471" s="342"/>
      <c r="F471" s="343"/>
      <c r="G471" s="344"/>
      <c r="H471" s="345"/>
      <c r="I471" s="346"/>
      <c r="J471" s="347" t="str">
        <f>IFERROR(IF(I471="","",VLOOKUP(I471,国・地域!A:C,2,FALSE)),"正しい番号を入力してください")</f>
        <v/>
      </c>
      <c r="K471" s="348" t="str">
        <f>IFERROR(IF(I471="","",VLOOKUP(I471,国・地域!A:C,3,FALSE)),"正しい番号を入力してください")</f>
        <v/>
      </c>
      <c r="L471" s="325"/>
      <c r="M471" s="349"/>
      <c r="N471" s="350"/>
      <c r="O471" s="350"/>
      <c r="P471" s="350"/>
      <c r="Q471" s="350"/>
      <c r="R471" s="350"/>
      <c r="S471" s="350"/>
      <c r="T471" s="350"/>
      <c r="U471" s="351"/>
      <c r="V471" s="352"/>
      <c r="W471" s="1061"/>
      <c r="X471" s="1062"/>
      <c r="Y471" s="1070"/>
      <c r="Z471" s="1071"/>
      <c r="AA471" s="1072"/>
      <c r="AB471" s="1073"/>
      <c r="AC471" s="1072"/>
      <c r="AD471" s="1071"/>
      <c r="AE471" s="1074"/>
      <c r="AF471" s="1073"/>
      <c r="AG471" s="1072"/>
      <c r="AH471" s="1071"/>
      <c r="AI471" s="1074"/>
      <c r="AJ471" s="1073"/>
      <c r="AK471" s="1072"/>
      <c r="AL471" s="1071"/>
      <c r="AM471" s="342"/>
      <c r="AN471" s="344"/>
      <c r="AO471" s="325"/>
      <c r="AP471" s="342"/>
      <c r="AQ471" s="344"/>
      <c r="AR471" s="353"/>
      <c r="AS471" s="354"/>
      <c r="AT471" s="342"/>
      <c r="AU471" s="344"/>
      <c r="AV471" s="353"/>
      <c r="AW471" s="355"/>
      <c r="AX471" s="94" t="str">
        <f t="shared" si="172"/>
        <v/>
      </c>
      <c r="AY471" s="94" t="str">
        <f t="shared" si="175"/>
        <v/>
      </c>
      <c r="AZ471" s="433"/>
      <c r="BA471" s="414">
        <f t="shared" si="176"/>
        <v>0</v>
      </c>
      <c r="BB471" s="414">
        <f t="shared" si="177"/>
        <v>0</v>
      </c>
      <c r="BC471" s="414">
        <f t="shared" si="178"/>
        <v>0</v>
      </c>
      <c r="BD471" s="414">
        <f t="shared" si="179"/>
        <v>0</v>
      </c>
      <c r="BE471" s="414">
        <f t="shared" si="180"/>
        <v>0</v>
      </c>
      <c r="BF471" s="414">
        <f t="shared" si="181"/>
        <v>0</v>
      </c>
      <c r="BG471" s="414">
        <f t="shared" si="182"/>
        <v>0</v>
      </c>
      <c r="BH471" s="414">
        <f t="shared" si="183"/>
        <v>0</v>
      </c>
      <c r="BI471" s="414">
        <f t="shared" si="184"/>
        <v>0</v>
      </c>
      <c r="BJ471" s="414">
        <f t="shared" si="185"/>
        <v>0</v>
      </c>
      <c r="BK471" s="414">
        <f t="shared" si="186"/>
        <v>0</v>
      </c>
      <c r="BL471" s="414">
        <f t="shared" si="187"/>
        <v>0</v>
      </c>
      <c r="BM471" s="414">
        <f t="shared" si="188"/>
        <v>0</v>
      </c>
      <c r="BN471" s="414"/>
      <c r="BO471" s="414">
        <f t="shared" si="189"/>
        <v>0</v>
      </c>
      <c r="BP471" s="414">
        <f t="shared" si="190"/>
        <v>0</v>
      </c>
      <c r="BQ471" s="414">
        <f t="shared" si="191"/>
        <v>0</v>
      </c>
      <c r="BR471" s="414">
        <f t="shared" si="192"/>
        <v>0</v>
      </c>
      <c r="BS471" s="414">
        <f t="shared" si="193"/>
        <v>0</v>
      </c>
      <c r="BT471" s="414">
        <f t="shared" si="194"/>
        <v>0</v>
      </c>
      <c r="BU471" s="414">
        <f t="shared" si="195"/>
        <v>0</v>
      </c>
      <c r="BV471" s="721"/>
      <c r="BW471" s="72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32"/>
      <c r="CL471" s="432"/>
      <c r="CM471" s="432"/>
      <c r="CN471" s="432"/>
      <c r="CO471" s="432"/>
      <c r="CP471" s="432"/>
      <c r="CQ471" s="320"/>
      <c r="CR471" s="320"/>
    </row>
    <row r="472" spans="1:96" s="37" customFormat="1" ht="37.5" customHeight="1" x14ac:dyDescent="0.2">
      <c r="A472" s="533" t="str">
        <f>IF(B472&lt;&gt;"",設定!$C$4,"")</f>
        <v/>
      </c>
      <c r="B472" s="214" t="str">
        <f t="shared" si="173"/>
        <v/>
      </c>
      <c r="C472" s="373">
        <f t="shared" si="174"/>
        <v>460</v>
      </c>
      <c r="D472" s="342"/>
      <c r="E472" s="342"/>
      <c r="F472" s="343"/>
      <c r="G472" s="344"/>
      <c r="H472" s="345"/>
      <c r="I472" s="346"/>
      <c r="J472" s="347" t="str">
        <f>IFERROR(IF(I472="","",VLOOKUP(I472,国・地域!A:C,2,FALSE)),"正しい番号を入力してください")</f>
        <v/>
      </c>
      <c r="K472" s="348" t="str">
        <f>IFERROR(IF(I472="","",VLOOKUP(I472,国・地域!A:C,3,FALSE)),"正しい番号を入力してください")</f>
        <v/>
      </c>
      <c r="L472" s="325"/>
      <c r="M472" s="349"/>
      <c r="N472" s="350"/>
      <c r="O472" s="350"/>
      <c r="P472" s="350"/>
      <c r="Q472" s="350"/>
      <c r="R472" s="350"/>
      <c r="S472" s="350"/>
      <c r="T472" s="350"/>
      <c r="U472" s="351"/>
      <c r="V472" s="352"/>
      <c r="W472" s="1061"/>
      <c r="X472" s="1062"/>
      <c r="Y472" s="1070"/>
      <c r="Z472" s="1071"/>
      <c r="AA472" s="1072"/>
      <c r="AB472" s="1073"/>
      <c r="AC472" s="1072"/>
      <c r="AD472" s="1071"/>
      <c r="AE472" s="1074"/>
      <c r="AF472" s="1073"/>
      <c r="AG472" s="1072"/>
      <c r="AH472" s="1071"/>
      <c r="AI472" s="1074"/>
      <c r="AJ472" s="1073"/>
      <c r="AK472" s="1072"/>
      <c r="AL472" s="1071"/>
      <c r="AM472" s="342"/>
      <c r="AN472" s="344"/>
      <c r="AO472" s="325"/>
      <c r="AP472" s="342"/>
      <c r="AQ472" s="344"/>
      <c r="AR472" s="353"/>
      <c r="AS472" s="354"/>
      <c r="AT472" s="342"/>
      <c r="AU472" s="344"/>
      <c r="AV472" s="353"/>
      <c r="AW472" s="355"/>
      <c r="AX472" s="94" t="str">
        <f t="shared" si="172"/>
        <v/>
      </c>
      <c r="AY472" s="94" t="str">
        <f t="shared" si="175"/>
        <v/>
      </c>
      <c r="AZ472" s="433"/>
      <c r="BA472" s="414">
        <f t="shared" si="176"/>
        <v>0</v>
      </c>
      <c r="BB472" s="414">
        <f t="shared" si="177"/>
        <v>0</v>
      </c>
      <c r="BC472" s="414">
        <f t="shared" si="178"/>
        <v>0</v>
      </c>
      <c r="BD472" s="414">
        <f t="shared" si="179"/>
        <v>0</v>
      </c>
      <c r="BE472" s="414">
        <f t="shared" si="180"/>
        <v>0</v>
      </c>
      <c r="BF472" s="414">
        <f t="shared" si="181"/>
        <v>0</v>
      </c>
      <c r="BG472" s="414">
        <f t="shared" si="182"/>
        <v>0</v>
      </c>
      <c r="BH472" s="414">
        <f t="shared" si="183"/>
        <v>0</v>
      </c>
      <c r="BI472" s="414">
        <f t="shared" si="184"/>
        <v>0</v>
      </c>
      <c r="BJ472" s="414">
        <f t="shared" si="185"/>
        <v>0</v>
      </c>
      <c r="BK472" s="414">
        <f t="shared" si="186"/>
        <v>0</v>
      </c>
      <c r="BL472" s="414">
        <f t="shared" si="187"/>
        <v>0</v>
      </c>
      <c r="BM472" s="414">
        <f t="shared" si="188"/>
        <v>0</v>
      </c>
      <c r="BN472" s="414"/>
      <c r="BO472" s="414">
        <f t="shared" si="189"/>
        <v>0</v>
      </c>
      <c r="BP472" s="414">
        <f t="shared" si="190"/>
        <v>0</v>
      </c>
      <c r="BQ472" s="414">
        <f t="shared" si="191"/>
        <v>0</v>
      </c>
      <c r="BR472" s="414">
        <f t="shared" si="192"/>
        <v>0</v>
      </c>
      <c r="BS472" s="414">
        <f t="shared" si="193"/>
        <v>0</v>
      </c>
      <c r="BT472" s="414">
        <f t="shared" si="194"/>
        <v>0</v>
      </c>
      <c r="BU472" s="414">
        <f t="shared" si="195"/>
        <v>0</v>
      </c>
      <c r="BV472" s="721"/>
      <c r="BW472" s="72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32"/>
      <c r="CL472" s="432"/>
      <c r="CM472" s="432"/>
      <c r="CN472" s="432"/>
      <c r="CO472" s="432"/>
      <c r="CP472" s="432"/>
      <c r="CQ472" s="320"/>
      <c r="CR472" s="320"/>
    </row>
    <row r="473" spans="1:96" s="37" customFormat="1" ht="37.5" customHeight="1" x14ac:dyDescent="0.2">
      <c r="A473" s="574" t="str">
        <f>IF(B473&lt;&gt;"",設定!$C$4,"")</f>
        <v/>
      </c>
      <c r="B473" s="215" t="str">
        <f t="shared" si="173"/>
        <v/>
      </c>
      <c r="C473" s="374">
        <f t="shared" si="174"/>
        <v>461</v>
      </c>
      <c r="D473" s="356"/>
      <c r="E473" s="356"/>
      <c r="F473" s="357"/>
      <c r="G473" s="358"/>
      <c r="H473" s="359"/>
      <c r="I473" s="360"/>
      <c r="J473" s="361" t="str">
        <f>IFERROR(IF(I473="","",VLOOKUP(I473,国・地域!A:C,2,FALSE)),"正しい番号を入力してください")</f>
        <v/>
      </c>
      <c r="K473" s="362" t="str">
        <f>IFERROR(IF(I473="","",VLOOKUP(I473,国・地域!A:C,3,FALSE)),"正しい番号を入力してください")</f>
        <v/>
      </c>
      <c r="L473" s="326"/>
      <c r="M473" s="363"/>
      <c r="N473" s="364"/>
      <c r="O473" s="364"/>
      <c r="P473" s="364"/>
      <c r="Q473" s="364"/>
      <c r="R473" s="364"/>
      <c r="S473" s="364"/>
      <c r="T473" s="364"/>
      <c r="U473" s="365"/>
      <c r="V473" s="366"/>
      <c r="W473" s="1063"/>
      <c r="X473" s="1064"/>
      <c r="Y473" s="1075"/>
      <c r="Z473" s="1076"/>
      <c r="AA473" s="1077"/>
      <c r="AB473" s="1078"/>
      <c r="AC473" s="1077"/>
      <c r="AD473" s="1076"/>
      <c r="AE473" s="1079"/>
      <c r="AF473" s="1078"/>
      <c r="AG473" s="1077"/>
      <c r="AH473" s="1076"/>
      <c r="AI473" s="1079"/>
      <c r="AJ473" s="1078"/>
      <c r="AK473" s="1077"/>
      <c r="AL473" s="1076"/>
      <c r="AM473" s="356"/>
      <c r="AN473" s="358"/>
      <c r="AO473" s="326"/>
      <c r="AP473" s="356"/>
      <c r="AQ473" s="358"/>
      <c r="AR473" s="367"/>
      <c r="AS473" s="368"/>
      <c r="AT473" s="356"/>
      <c r="AU473" s="358"/>
      <c r="AV473" s="367"/>
      <c r="AW473" s="369"/>
      <c r="AX473" s="94" t="str">
        <f t="shared" si="172"/>
        <v/>
      </c>
      <c r="AY473" s="94" t="str">
        <f t="shared" si="175"/>
        <v/>
      </c>
      <c r="AZ473" s="433"/>
      <c r="BA473" s="414">
        <f t="shared" si="176"/>
        <v>0</v>
      </c>
      <c r="BB473" s="414">
        <f t="shared" si="177"/>
        <v>0</v>
      </c>
      <c r="BC473" s="414">
        <f t="shared" si="178"/>
        <v>0</v>
      </c>
      <c r="BD473" s="414">
        <f t="shared" si="179"/>
        <v>0</v>
      </c>
      <c r="BE473" s="414">
        <f t="shared" si="180"/>
        <v>0</v>
      </c>
      <c r="BF473" s="414">
        <f t="shared" si="181"/>
        <v>0</v>
      </c>
      <c r="BG473" s="414">
        <f t="shared" si="182"/>
        <v>0</v>
      </c>
      <c r="BH473" s="414">
        <f t="shared" si="183"/>
        <v>0</v>
      </c>
      <c r="BI473" s="414">
        <f t="shared" si="184"/>
        <v>0</v>
      </c>
      <c r="BJ473" s="414">
        <f t="shared" si="185"/>
        <v>0</v>
      </c>
      <c r="BK473" s="414">
        <f t="shared" si="186"/>
        <v>0</v>
      </c>
      <c r="BL473" s="414">
        <f t="shared" si="187"/>
        <v>0</v>
      </c>
      <c r="BM473" s="414">
        <f t="shared" si="188"/>
        <v>0</v>
      </c>
      <c r="BN473" s="414"/>
      <c r="BO473" s="414">
        <f t="shared" si="189"/>
        <v>0</v>
      </c>
      <c r="BP473" s="414">
        <f t="shared" si="190"/>
        <v>0</v>
      </c>
      <c r="BQ473" s="414">
        <f t="shared" si="191"/>
        <v>0</v>
      </c>
      <c r="BR473" s="414">
        <f t="shared" si="192"/>
        <v>0</v>
      </c>
      <c r="BS473" s="414">
        <f t="shared" si="193"/>
        <v>0</v>
      </c>
      <c r="BT473" s="414">
        <f t="shared" si="194"/>
        <v>0</v>
      </c>
      <c r="BU473" s="414">
        <f t="shared" si="195"/>
        <v>0</v>
      </c>
      <c r="BV473" s="721"/>
      <c r="BW473" s="72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32"/>
      <c r="CL473" s="432"/>
      <c r="CM473" s="432"/>
      <c r="CN473" s="432"/>
      <c r="CO473" s="432"/>
      <c r="CP473" s="432"/>
      <c r="CQ473" s="320"/>
      <c r="CR473" s="320"/>
    </row>
    <row r="474" spans="1:96" s="37" customFormat="1" ht="37.5" customHeight="1" x14ac:dyDescent="0.2">
      <c r="A474" s="575" t="str">
        <f>IF(B474&lt;&gt;"",設定!$C$4,"")</f>
        <v/>
      </c>
      <c r="B474" s="567" t="str">
        <f t="shared" si="173"/>
        <v/>
      </c>
      <c r="C474" s="322">
        <f t="shared" si="174"/>
        <v>462</v>
      </c>
      <c r="D474" s="328"/>
      <c r="E474" s="328"/>
      <c r="F474" s="329"/>
      <c r="G474" s="330"/>
      <c r="H474" s="331"/>
      <c r="I474" s="332"/>
      <c r="J474" s="333" t="str">
        <f>IFERROR(IF(I474="","",VLOOKUP(I474,国・地域!A:C,2,FALSE)),"正しい番号を入力してください")</f>
        <v/>
      </c>
      <c r="K474" s="334" t="str">
        <f>IFERROR(IF(I474="","",VLOOKUP(I474,国・地域!A:C,3,FALSE)),"正しい番号を入力してください")</f>
        <v/>
      </c>
      <c r="L474" s="327"/>
      <c r="M474" s="335"/>
      <c r="N474" s="336"/>
      <c r="O474" s="336"/>
      <c r="P474" s="336"/>
      <c r="Q474" s="336"/>
      <c r="R474" s="336"/>
      <c r="S474" s="336"/>
      <c r="T474" s="336"/>
      <c r="U474" s="337"/>
      <c r="V474" s="338"/>
      <c r="W474" s="1059"/>
      <c r="X474" s="1060"/>
      <c r="Y474" s="1065"/>
      <c r="Z474" s="1066"/>
      <c r="AA474" s="1067"/>
      <c r="AB474" s="1068"/>
      <c r="AC474" s="1067"/>
      <c r="AD474" s="1066"/>
      <c r="AE474" s="1069"/>
      <c r="AF474" s="1068"/>
      <c r="AG474" s="1067"/>
      <c r="AH474" s="1066"/>
      <c r="AI474" s="1069"/>
      <c r="AJ474" s="1068"/>
      <c r="AK474" s="1067"/>
      <c r="AL474" s="1066"/>
      <c r="AM474" s="328"/>
      <c r="AN474" s="330"/>
      <c r="AO474" s="327"/>
      <c r="AP474" s="328"/>
      <c r="AQ474" s="330"/>
      <c r="AR474" s="339"/>
      <c r="AS474" s="340"/>
      <c r="AT474" s="328"/>
      <c r="AU474" s="330"/>
      <c r="AV474" s="339"/>
      <c r="AW474" s="341"/>
      <c r="AX474" s="94" t="str">
        <f t="shared" si="172"/>
        <v/>
      </c>
      <c r="AY474" s="94" t="str">
        <f t="shared" si="175"/>
        <v/>
      </c>
      <c r="AZ474" s="433"/>
      <c r="BA474" s="414">
        <f t="shared" si="176"/>
        <v>0</v>
      </c>
      <c r="BB474" s="414">
        <f t="shared" si="177"/>
        <v>0</v>
      </c>
      <c r="BC474" s="414">
        <f t="shared" si="178"/>
        <v>0</v>
      </c>
      <c r="BD474" s="414">
        <f t="shared" si="179"/>
        <v>0</v>
      </c>
      <c r="BE474" s="414">
        <f t="shared" si="180"/>
        <v>0</v>
      </c>
      <c r="BF474" s="414">
        <f t="shared" si="181"/>
        <v>0</v>
      </c>
      <c r="BG474" s="414">
        <f t="shared" si="182"/>
        <v>0</v>
      </c>
      <c r="BH474" s="414">
        <f t="shared" si="183"/>
        <v>0</v>
      </c>
      <c r="BI474" s="414">
        <f t="shared" si="184"/>
        <v>0</v>
      </c>
      <c r="BJ474" s="414">
        <f t="shared" si="185"/>
        <v>0</v>
      </c>
      <c r="BK474" s="414">
        <f t="shared" si="186"/>
        <v>0</v>
      </c>
      <c r="BL474" s="414">
        <f t="shared" si="187"/>
        <v>0</v>
      </c>
      <c r="BM474" s="414">
        <f t="shared" si="188"/>
        <v>0</v>
      </c>
      <c r="BN474" s="414"/>
      <c r="BO474" s="414">
        <f t="shared" si="189"/>
        <v>0</v>
      </c>
      <c r="BP474" s="414">
        <f t="shared" si="190"/>
        <v>0</v>
      </c>
      <c r="BQ474" s="414">
        <f t="shared" si="191"/>
        <v>0</v>
      </c>
      <c r="BR474" s="414">
        <f t="shared" si="192"/>
        <v>0</v>
      </c>
      <c r="BS474" s="414">
        <f t="shared" si="193"/>
        <v>0</v>
      </c>
      <c r="BT474" s="414">
        <f t="shared" si="194"/>
        <v>0</v>
      </c>
      <c r="BU474" s="414">
        <f t="shared" si="195"/>
        <v>0</v>
      </c>
      <c r="BV474" s="721"/>
      <c r="BW474" s="72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32"/>
      <c r="CL474" s="432"/>
      <c r="CM474" s="432"/>
      <c r="CN474" s="432"/>
      <c r="CO474" s="432"/>
      <c r="CP474" s="432"/>
      <c r="CQ474" s="320"/>
      <c r="CR474" s="320"/>
    </row>
    <row r="475" spans="1:96" s="37" customFormat="1" ht="37.5" customHeight="1" x14ac:dyDescent="0.2">
      <c r="A475" s="533" t="str">
        <f>IF(B475&lt;&gt;"",設定!$C$4,"")</f>
        <v/>
      </c>
      <c r="B475" s="214" t="str">
        <f t="shared" si="173"/>
        <v/>
      </c>
      <c r="C475" s="373">
        <f t="shared" si="174"/>
        <v>463</v>
      </c>
      <c r="D475" s="342"/>
      <c r="E475" s="342"/>
      <c r="F475" s="343"/>
      <c r="G475" s="344"/>
      <c r="H475" s="345"/>
      <c r="I475" s="346"/>
      <c r="J475" s="347" t="str">
        <f>IFERROR(IF(I475="","",VLOOKUP(I475,国・地域!A:C,2,FALSE)),"正しい番号を入力してください")</f>
        <v/>
      </c>
      <c r="K475" s="348" t="str">
        <f>IFERROR(IF(I475="","",VLOOKUP(I475,国・地域!A:C,3,FALSE)),"正しい番号を入力してください")</f>
        <v/>
      </c>
      <c r="L475" s="325"/>
      <c r="M475" s="349"/>
      <c r="N475" s="350"/>
      <c r="O475" s="350"/>
      <c r="P475" s="350"/>
      <c r="Q475" s="350"/>
      <c r="R475" s="350"/>
      <c r="S475" s="350"/>
      <c r="T475" s="350"/>
      <c r="U475" s="351"/>
      <c r="V475" s="352"/>
      <c r="W475" s="1061"/>
      <c r="X475" s="1062"/>
      <c r="Y475" s="1070"/>
      <c r="Z475" s="1071"/>
      <c r="AA475" s="1072"/>
      <c r="AB475" s="1073"/>
      <c r="AC475" s="1072"/>
      <c r="AD475" s="1071"/>
      <c r="AE475" s="1074"/>
      <c r="AF475" s="1073"/>
      <c r="AG475" s="1072"/>
      <c r="AH475" s="1071"/>
      <c r="AI475" s="1074"/>
      <c r="AJ475" s="1073"/>
      <c r="AK475" s="1072"/>
      <c r="AL475" s="1071"/>
      <c r="AM475" s="342"/>
      <c r="AN475" s="344"/>
      <c r="AO475" s="325"/>
      <c r="AP475" s="342"/>
      <c r="AQ475" s="344"/>
      <c r="AR475" s="353"/>
      <c r="AS475" s="354"/>
      <c r="AT475" s="342"/>
      <c r="AU475" s="344"/>
      <c r="AV475" s="353"/>
      <c r="AW475" s="355"/>
      <c r="AX475" s="94" t="str">
        <f t="shared" si="172"/>
        <v/>
      </c>
      <c r="AY475" s="94" t="str">
        <f t="shared" si="175"/>
        <v/>
      </c>
      <c r="AZ475" s="433"/>
      <c r="BA475" s="414">
        <f t="shared" si="176"/>
        <v>0</v>
      </c>
      <c r="BB475" s="414">
        <f t="shared" si="177"/>
        <v>0</v>
      </c>
      <c r="BC475" s="414">
        <f t="shared" si="178"/>
        <v>0</v>
      </c>
      <c r="BD475" s="414">
        <f t="shared" si="179"/>
        <v>0</v>
      </c>
      <c r="BE475" s="414">
        <f t="shared" si="180"/>
        <v>0</v>
      </c>
      <c r="BF475" s="414">
        <f t="shared" si="181"/>
        <v>0</v>
      </c>
      <c r="BG475" s="414">
        <f t="shared" si="182"/>
        <v>0</v>
      </c>
      <c r="BH475" s="414">
        <f t="shared" si="183"/>
        <v>0</v>
      </c>
      <c r="BI475" s="414">
        <f t="shared" si="184"/>
        <v>0</v>
      </c>
      <c r="BJ475" s="414">
        <f t="shared" si="185"/>
        <v>0</v>
      </c>
      <c r="BK475" s="414">
        <f t="shared" si="186"/>
        <v>0</v>
      </c>
      <c r="BL475" s="414">
        <f t="shared" si="187"/>
        <v>0</v>
      </c>
      <c r="BM475" s="414">
        <f t="shared" si="188"/>
        <v>0</v>
      </c>
      <c r="BN475" s="414"/>
      <c r="BO475" s="414">
        <f t="shared" si="189"/>
        <v>0</v>
      </c>
      <c r="BP475" s="414">
        <f t="shared" si="190"/>
        <v>0</v>
      </c>
      <c r="BQ475" s="414">
        <f t="shared" si="191"/>
        <v>0</v>
      </c>
      <c r="BR475" s="414">
        <f t="shared" si="192"/>
        <v>0</v>
      </c>
      <c r="BS475" s="414">
        <f t="shared" si="193"/>
        <v>0</v>
      </c>
      <c r="BT475" s="414">
        <f t="shared" si="194"/>
        <v>0</v>
      </c>
      <c r="BU475" s="414">
        <f t="shared" si="195"/>
        <v>0</v>
      </c>
      <c r="BV475" s="721"/>
      <c r="BW475" s="72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32"/>
      <c r="CL475" s="432"/>
      <c r="CM475" s="432"/>
      <c r="CN475" s="432"/>
      <c r="CO475" s="432"/>
      <c r="CP475" s="432"/>
      <c r="CQ475" s="320"/>
      <c r="CR475" s="320"/>
    </row>
    <row r="476" spans="1:96" s="37" customFormat="1" ht="37.5" customHeight="1" x14ac:dyDescent="0.2">
      <c r="A476" s="533" t="str">
        <f>IF(B476&lt;&gt;"",設定!$C$4,"")</f>
        <v/>
      </c>
      <c r="B476" s="214" t="str">
        <f t="shared" si="173"/>
        <v/>
      </c>
      <c r="C476" s="373">
        <f t="shared" si="174"/>
        <v>464</v>
      </c>
      <c r="D476" s="342"/>
      <c r="E476" s="342"/>
      <c r="F476" s="343"/>
      <c r="G476" s="344"/>
      <c r="H476" s="345"/>
      <c r="I476" s="346"/>
      <c r="J476" s="347" t="str">
        <f>IFERROR(IF(I476="","",VLOOKUP(I476,国・地域!A:C,2,FALSE)),"正しい番号を入力してください")</f>
        <v/>
      </c>
      <c r="K476" s="348" t="str">
        <f>IFERROR(IF(I476="","",VLOOKUP(I476,国・地域!A:C,3,FALSE)),"正しい番号を入力してください")</f>
        <v/>
      </c>
      <c r="L476" s="325"/>
      <c r="M476" s="349"/>
      <c r="N476" s="350"/>
      <c r="O476" s="350"/>
      <c r="P476" s="350"/>
      <c r="Q476" s="350"/>
      <c r="R476" s="350"/>
      <c r="S476" s="350"/>
      <c r="T476" s="350"/>
      <c r="U476" s="351"/>
      <c r="V476" s="352"/>
      <c r="W476" s="1061"/>
      <c r="X476" s="1062"/>
      <c r="Y476" s="1070"/>
      <c r="Z476" s="1071"/>
      <c r="AA476" s="1072"/>
      <c r="AB476" s="1073"/>
      <c r="AC476" s="1072"/>
      <c r="AD476" s="1071"/>
      <c r="AE476" s="1074"/>
      <c r="AF476" s="1073"/>
      <c r="AG476" s="1072"/>
      <c r="AH476" s="1071"/>
      <c r="AI476" s="1074"/>
      <c r="AJ476" s="1073"/>
      <c r="AK476" s="1072"/>
      <c r="AL476" s="1071"/>
      <c r="AM476" s="342"/>
      <c r="AN476" s="344"/>
      <c r="AO476" s="325"/>
      <c r="AP476" s="342"/>
      <c r="AQ476" s="344"/>
      <c r="AR476" s="353"/>
      <c r="AS476" s="354"/>
      <c r="AT476" s="342"/>
      <c r="AU476" s="344"/>
      <c r="AV476" s="353"/>
      <c r="AW476" s="355"/>
      <c r="AX476" s="94" t="str">
        <f t="shared" si="172"/>
        <v/>
      </c>
      <c r="AY476" s="94" t="str">
        <f t="shared" si="175"/>
        <v/>
      </c>
      <c r="AZ476" s="433"/>
      <c r="BA476" s="414">
        <f t="shared" si="176"/>
        <v>0</v>
      </c>
      <c r="BB476" s="414">
        <f t="shared" si="177"/>
        <v>0</v>
      </c>
      <c r="BC476" s="414">
        <f t="shared" si="178"/>
        <v>0</v>
      </c>
      <c r="BD476" s="414">
        <f t="shared" si="179"/>
        <v>0</v>
      </c>
      <c r="BE476" s="414">
        <f t="shared" si="180"/>
        <v>0</v>
      </c>
      <c r="BF476" s="414">
        <f t="shared" si="181"/>
        <v>0</v>
      </c>
      <c r="BG476" s="414">
        <f t="shared" si="182"/>
        <v>0</v>
      </c>
      <c r="BH476" s="414">
        <f t="shared" si="183"/>
        <v>0</v>
      </c>
      <c r="BI476" s="414">
        <f t="shared" si="184"/>
        <v>0</v>
      </c>
      <c r="BJ476" s="414">
        <f t="shared" si="185"/>
        <v>0</v>
      </c>
      <c r="BK476" s="414">
        <f t="shared" si="186"/>
        <v>0</v>
      </c>
      <c r="BL476" s="414">
        <f t="shared" si="187"/>
        <v>0</v>
      </c>
      <c r="BM476" s="414">
        <f t="shared" si="188"/>
        <v>0</v>
      </c>
      <c r="BN476" s="414"/>
      <c r="BO476" s="414">
        <f t="shared" si="189"/>
        <v>0</v>
      </c>
      <c r="BP476" s="414">
        <f t="shared" si="190"/>
        <v>0</v>
      </c>
      <c r="BQ476" s="414">
        <f t="shared" si="191"/>
        <v>0</v>
      </c>
      <c r="BR476" s="414">
        <f t="shared" si="192"/>
        <v>0</v>
      </c>
      <c r="BS476" s="414">
        <f t="shared" si="193"/>
        <v>0</v>
      </c>
      <c r="BT476" s="414">
        <f t="shared" si="194"/>
        <v>0</v>
      </c>
      <c r="BU476" s="414">
        <f t="shared" si="195"/>
        <v>0</v>
      </c>
      <c r="BV476" s="721"/>
      <c r="BW476" s="72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32"/>
      <c r="CL476" s="432"/>
      <c r="CM476" s="432"/>
      <c r="CN476" s="432"/>
      <c r="CO476" s="432"/>
      <c r="CP476" s="432"/>
      <c r="CQ476" s="320"/>
      <c r="CR476" s="320"/>
    </row>
    <row r="477" spans="1:96" s="37" customFormat="1" ht="37.5" customHeight="1" x14ac:dyDescent="0.2">
      <c r="A477" s="533" t="str">
        <f>IF(B477&lt;&gt;"",設定!$C$4,"")</f>
        <v/>
      </c>
      <c r="B477" s="214" t="str">
        <f t="shared" si="173"/>
        <v/>
      </c>
      <c r="C477" s="373">
        <f t="shared" si="174"/>
        <v>465</v>
      </c>
      <c r="D477" s="342"/>
      <c r="E477" s="342"/>
      <c r="F477" s="343"/>
      <c r="G477" s="344"/>
      <c r="H477" s="345"/>
      <c r="I477" s="346"/>
      <c r="J477" s="347" t="str">
        <f>IFERROR(IF(I477="","",VLOOKUP(I477,国・地域!A:C,2,FALSE)),"正しい番号を入力してください")</f>
        <v/>
      </c>
      <c r="K477" s="348" t="str">
        <f>IFERROR(IF(I477="","",VLOOKUP(I477,国・地域!A:C,3,FALSE)),"正しい番号を入力してください")</f>
        <v/>
      </c>
      <c r="L477" s="325"/>
      <c r="M477" s="349"/>
      <c r="N477" s="350"/>
      <c r="O477" s="350"/>
      <c r="P477" s="350"/>
      <c r="Q477" s="350"/>
      <c r="R477" s="350"/>
      <c r="S477" s="350"/>
      <c r="T477" s="350"/>
      <c r="U477" s="351"/>
      <c r="V477" s="352"/>
      <c r="W477" s="1061"/>
      <c r="X477" s="1062"/>
      <c r="Y477" s="1070"/>
      <c r="Z477" s="1071"/>
      <c r="AA477" s="1072"/>
      <c r="AB477" s="1073"/>
      <c r="AC477" s="1072"/>
      <c r="AD477" s="1071"/>
      <c r="AE477" s="1074"/>
      <c r="AF477" s="1073"/>
      <c r="AG477" s="1072"/>
      <c r="AH477" s="1071"/>
      <c r="AI477" s="1074"/>
      <c r="AJ477" s="1073"/>
      <c r="AK477" s="1072"/>
      <c r="AL477" s="1071"/>
      <c r="AM477" s="342"/>
      <c r="AN477" s="344"/>
      <c r="AO477" s="325"/>
      <c r="AP477" s="342"/>
      <c r="AQ477" s="344"/>
      <c r="AR477" s="353"/>
      <c r="AS477" s="354"/>
      <c r="AT477" s="342"/>
      <c r="AU477" s="344"/>
      <c r="AV477" s="353"/>
      <c r="AW477" s="355"/>
      <c r="AX477" s="94" t="str">
        <f t="shared" si="172"/>
        <v/>
      </c>
      <c r="AY477" s="94" t="str">
        <f t="shared" si="175"/>
        <v/>
      </c>
      <c r="AZ477" s="433"/>
      <c r="BA477" s="414">
        <f t="shared" si="176"/>
        <v>0</v>
      </c>
      <c r="BB477" s="414">
        <f t="shared" si="177"/>
        <v>0</v>
      </c>
      <c r="BC477" s="414">
        <f t="shared" si="178"/>
        <v>0</v>
      </c>
      <c r="BD477" s="414">
        <f t="shared" si="179"/>
        <v>0</v>
      </c>
      <c r="BE477" s="414">
        <f t="shared" si="180"/>
        <v>0</v>
      </c>
      <c r="BF477" s="414">
        <f t="shared" si="181"/>
        <v>0</v>
      </c>
      <c r="BG477" s="414">
        <f t="shared" si="182"/>
        <v>0</v>
      </c>
      <c r="BH477" s="414">
        <f t="shared" si="183"/>
        <v>0</v>
      </c>
      <c r="BI477" s="414">
        <f t="shared" si="184"/>
        <v>0</v>
      </c>
      <c r="BJ477" s="414">
        <f t="shared" si="185"/>
        <v>0</v>
      </c>
      <c r="BK477" s="414">
        <f t="shared" si="186"/>
        <v>0</v>
      </c>
      <c r="BL477" s="414">
        <f t="shared" si="187"/>
        <v>0</v>
      </c>
      <c r="BM477" s="414">
        <f t="shared" si="188"/>
        <v>0</v>
      </c>
      <c r="BN477" s="414"/>
      <c r="BO477" s="414">
        <f t="shared" si="189"/>
        <v>0</v>
      </c>
      <c r="BP477" s="414">
        <f t="shared" si="190"/>
        <v>0</v>
      </c>
      <c r="BQ477" s="414">
        <f t="shared" si="191"/>
        <v>0</v>
      </c>
      <c r="BR477" s="414">
        <f t="shared" si="192"/>
        <v>0</v>
      </c>
      <c r="BS477" s="414">
        <f t="shared" si="193"/>
        <v>0</v>
      </c>
      <c r="BT477" s="414">
        <f t="shared" si="194"/>
        <v>0</v>
      </c>
      <c r="BU477" s="414">
        <f t="shared" si="195"/>
        <v>0</v>
      </c>
      <c r="BV477" s="721"/>
      <c r="BW477" s="72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32"/>
      <c r="CL477" s="432"/>
      <c r="CM477" s="432"/>
      <c r="CN477" s="432"/>
      <c r="CO477" s="432"/>
      <c r="CP477" s="432"/>
      <c r="CQ477" s="320"/>
      <c r="CR477" s="320"/>
    </row>
    <row r="478" spans="1:96" s="37" customFormat="1" ht="37.5" customHeight="1" x14ac:dyDescent="0.2">
      <c r="A478" s="574" t="str">
        <f>IF(B478&lt;&gt;"",設定!$C$4,"")</f>
        <v/>
      </c>
      <c r="B478" s="215" t="str">
        <f t="shared" si="173"/>
        <v/>
      </c>
      <c r="C478" s="374">
        <f t="shared" si="174"/>
        <v>466</v>
      </c>
      <c r="D478" s="356"/>
      <c r="E478" s="356"/>
      <c r="F478" s="357"/>
      <c r="G478" s="358"/>
      <c r="H478" s="359"/>
      <c r="I478" s="360"/>
      <c r="J478" s="361" t="str">
        <f>IFERROR(IF(I478="","",VLOOKUP(I478,国・地域!A:C,2,FALSE)),"正しい番号を入力してください")</f>
        <v/>
      </c>
      <c r="K478" s="362" t="str">
        <f>IFERROR(IF(I478="","",VLOOKUP(I478,国・地域!A:C,3,FALSE)),"正しい番号を入力してください")</f>
        <v/>
      </c>
      <c r="L478" s="326"/>
      <c r="M478" s="363"/>
      <c r="N478" s="364"/>
      <c r="O478" s="364"/>
      <c r="P478" s="364"/>
      <c r="Q478" s="364"/>
      <c r="R478" s="364"/>
      <c r="S478" s="364"/>
      <c r="T478" s="364"/>
      <c r="U478" s="365"/>
      <c r="V478" s="366"/>
      <c r="W478" s="1063"/>
      <c r="X478" s="1064"/>
      <c r="Y478" s="1075"/>
      <c r="Z478" s="1076"/>
      <c r="AA478" s="1077"/>
      <c r="AB478" s="1078"/>
      <c r="AC478" s="1077"/>
      <c r="AD478" s="1076"/>
      <c r="AE478" s="1079"/>
      <c r="AF478" s="1078"/>
      <c r="AG478" s="1077"/>
      <c r="AH478" s="1076"/>
      <c r="AI478" s="1079"/>
      <c r="AJ478" s="1078"/>
      <c r="AK478" s="1077"/>
      <c r="AL478" s="1076"/>
      <c r="AM478" s="356"/>
      <c r="AN478" s="358"/>
      <c r="AO478" s="326"/>
      <c r="AP478" s="356"/>
      <c r="AQ478" s="358"/>
      <c r="AR478" s="367"/>
      <c r="AS478" s="368"/>
      <c r="AT478" s="356"/>
      <c r="AU478" s="358"/>
      <c r="AV478" s="367"/>
      <c r="AW478" s="369"/>
      <c r="AX478" s="94" t="str">
        <f t="shared" si="172"/>
        <v/>
      </c>
      <c r="AY478" s="94" t="str">
        <f t="shared" si="175"/>
        <v/>
      </c>
      <c r="AZ478" s="433"/>
      <c r="BA478" s="414">
        <f t="shared" si="176"/>
        <v>0</v>
      </c>
      <c r="BB478" s="414">
        <f t="shared" si="177"/>
        <v>0</v>
      </c>
      <c r="BC478" s="414">
        <f t="shared" si="178"/>
        <v>0</v>
      </c>
      <c r="BD478" s="414">
        <f t="shared" si="179"/>
        <v>0</v>
      </c>
      <c r="BE478" s="414">
        <f t="shared" si="180"/>
        <v>0</v>
      </c>
      <c r="BF478" s="414">
        <f t="shared" si="181"/>
        <v>0</v>
      </c>
      <c r="BG478" s="414">
        <f t="shared" si="182"/>
        <v>0</v>
      </c>
      <c r="BH478" s="414">
        <f t="shared" si="183"/>
        <v>0</v>
      </c>
      <c r="BI478" s="414">
        <f t="shared" si="184"/>
        <v>0</v>
      </c>
      <c r="BJ478" s="414">
        <f t="shared" si="185"/>
        <v>0</v>
      </c>
      <c r="BK478" s="414">
        <f t="shared" si="186"/>
        <v>0</v>
      </c>
      <c r="BL478" s="414">
        <f t="shared" si="187"/>
        <v>0</v>
      </c>
      <c r="BM478" s="414">
        <f t="shared" si="188"/>
        <v>0</v>
      </c>
      <c r="BN478" s="414"/>
      <c r="BO478" s="414">
        <f t="shared" si="189"/>
        <v>0</v>
      </c>
      <c r="BP478" s="414">
        <f t="shared" si="190"/>
        <v>0</v>
      </c>
      <c r="BQ478" s="414">
        <f t="shared" si="191"/>
        <v>0</v>
      </c>
      <c r="BR478" s="414">
        <f t="shared" si="192"/>
        <v>0</v>
      </c>
      <c r="BS478" s="414">
        <f t="shared" si="193"/>
        <v>0</v>
      </c>
      <c r="BT478" s="414">
        <f t="shared" si="194"/>
        <v>0</v>
      </c>
      <c r="BU478" s="414">
        <f t="shared" si="195"/>
        <v>0</v>
      </c>
      <c r="BV478" s="721"/>
      <c r="BW478" s="72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32"/>
      <c r="CL478" s="432"/>
      <c r="CM478" s="432"/>
      <c r="CN478" s="432"/>
      <c r="CO478" s="432"/>
      <c r="CP478" s="432"/>
      <c r="CQ478" s="320"/>
      <c r="CR478" s="320"/>
    </row>
    <row r="479" spans="1:96" s="37" customFormat="1" ht="37.5" customHeight="1" x14ac:dyDescent="0.2">
      <c r="A479" s="575" t="str">
        <f>IF(B479&lt;&gt;"",設定!$C$4,"")</f>
        <v/>
      </c>
      <c r="B479" s="567" t="str">
        <f t="shared" si="173"/>
        <v/>
      </c>
      <c r="C479" s="322">
        <f t="shared" si="174"/>
        <v>467</v>
      </c>
      <c r="D479" s="328"/>
      <c r="E479" s="328"/>
      <c r="F479" s="329"/>
      <c r="G479" s="330"/>
      <c r="H479" s="331"/>
      <c r="I479" s="332"/>
      <c r="J479" s="333" t="str">
        <f>IFERROR(IF(I479="","",VLOOKUP(I479,国・地域!A:C,2,FALSE)),"正しい番号を入力してください")</f>
        <v/>
      </c>
      <c r="K479" s="334" t="str">
        <f>IFERROR(IF(I479="","",VLOOKUP(I479,国・地域!A:C,3,FALSE)),"正しい番号を入力してください")</f>
        <v/>
      </c>
      <c r="L479" s="327"/>
      <c r="M479" s="335"/>
      <c r="N479" s="336"/>
      <c r="O479" s="336"/>
      <c r="P479" s="336"/>
      <c r="Q479" s="336"/>
      <c r="R479" s="336"/>
      <c r="S479" s="336"/>
      <c r="T479" s="336"/>
      <c r="U479" s="337"/>
      <c r="V479" s="338"/>
      <c r="W479" s="1059"/>
      <c r="X479" s="1060"/>
      <c r="Y479" s="1065"/>
      <c r="Z479" s="1066"/>
      <c r="AA479" s="1067"/>
      <c r="AB479" s="1068"/>
      <c r="AC479" s="1067"/>
      <c r="AD479" s="1066"/>
      <c r="AE479" s="1069"/>
      <c r="AF479" s="1068"/>
      <c r="AG479" s="1067"/>
      <c r="AH479" s="1066"/>
      <c r="AI479" s="1069"/>
      <c r="AJ479" s="1068"/>
      <c r="AK479" s="1067"/>
      <c r="AL479" s="1066"/>
      <c r="AM479" s="328"/>
      <c r="AN479" s="330"/>
      <c r="AO479" s="327"/>
      <c r="AP479" s="328"/>
      <c r="AQ479" s="330"/>
      <c r="AR479" s="339"/>
      <c r="AS479" s="340"/>
      <c r="AT479" s="328"/>
      <c r="AU479" s="330"/>
      <c r="AV479" s="339"/>
      <c r="AW479" s="341"/>
      <c r="AX479" s="94" t="str">
        <f t="shared" ref="AX479:AX513" si="196">IF(SUM(BA479:BM479)&gt;0,"←未入力あり","")</f>
        <v/>
      </c>
      <c r="AY479" s="94" t="str">
        <f t="shared" si="175"/>
        <v/>
      </c>
      <c r="AZ479" s="433"/>
      <c r="BA479" s="414">
        <f t="shared" si="176"/>
        <v>0</v>
      </c>
      <c r="BB479" s="414">
        <f t="shared" si="177"/>
        <v>0</v>
      </c>
      <c r="BC479" s="414">
        <f t="shared" si="178"/>
        <v>0</v>
      </c>
      <c r="BD479" s="414">
        <f t="shared" si="179"/>
        <v>0</v>
      </c>
      <c r="BE479" s="414">
        <f t="shared" si="180"/>
        <v>0</v>
      </c>
      <c r="BF479" s="414">
        <f t="shared" si="181"/>
        <v>0</v>
      </c>
      <c r="BG479" s="414">
        <f t="shared" si="182"/>
        <v>0</v>
      </c>
      <c r="BH479" s="414">
        <f t="shared" si="183"/>
        <v>0</v>
      </c>
      <c r="BI479" s="414">
        <f t="shared" si="184"/>
        <v>0</v>
      </c>
      <c r="BJ479" s="414">
        <f t="shared" si="185"/>
        <v>0</v>
      </c>
      <c r="BK479" s="414">
        <f t="shared" si="186"/>
        <v>0</v>
      </c>
      <c r="BL479" s="414">
        <f t="shared" si="187"/>
        <v>0</v>
      </c>
      <c r="BM479" s="414">
        <f t="shared" si="188"/>
        <v>0</v>
      </c>
      <c r="BN479" s="414"/>
      <c r="BO479" s="414">
        <f t="shared" si="189"/>
        <v>0</v>
      </c>
      <c r="BP479" s="414">
        <f t="shared" si="190"/>
        <v>0</v>
      </c>
      <c r="BQ479" s="414">
        <f t="shared" si="191"/>
        <v>0</v>
      </c>
      <c r="BR479" s="414">
        <f t="shared" si="192"/>
        <v>0</v>
      </c>
      <c r="BS479" s="414">
        <f t="shared" si="193"/>
        <v>0</v>
      </c>
      <c r="BT479" s="414">
        <f t="shared" si="194"/>
        <v>0</v>
      </c>
      <c r="BU479" s="414">
        <f t="shared" si="195"/>
        <v>0</v>
      </c>
      <c r="BV479" s="721"/>
      <c r="BW479" s="72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32"/>
      <c r="CL479" s="432"/>
      <c r="CM479" s="432"/>
      <c r="CN479" s="432"/>
      <c r="CO479" s="432"/>
      <c r="CP479" s="432"/>
      <c r="CQ479" s="320"/>
      <c r="CR479" s="320"/>
    </row>
    <row r="480" spans="1:96" s="37" customFormat="1" ht="37.5" customHeight="1" x14ac:dyDescent="0.2">
      <c r="A480" s="533" t="str">
        <f>IF(B480&lt;&gt;"",設定!$C$4,"")</f>
        <v/>
      </c>
      <c r="B480" s="214" t="str">
        <f t="shared" si="173"/>
        <v/>
      </c>
      <c r="C480" s="373">
        <f t="shared" si="174"/>
        <v>468</v>
      </c>
      <c r="D480" s="342"/>
      <c r="E480" s="342"/>
      <c r="F480" s="343"/>
      <c r="G480" s="344"/>
      <c r="H480" s="345"/>
      <c r="I480" s="346"/>
      <c r="J480" s="347" t="str">
        <f>IFERROR(IF(I480="","",VLOOKUP(I480,国・地域!A:C,2,FALSE)),"正しい番号を入力してください")</f>
        <v/>
      </c>
      <c r="K480" s="348" t="str">
        <f>IFERROR(IF(I480="","",VLOOKUP(I480,国・地域!A:C,3,FALSE)),"正しい番号を入力してください")</f>
        <v/>
      </c>
      <c r="L480" s="325"/>
      <c r="M480" s="349"/>
      <c r="N480" s="350"/>
      <c r="O480" s="350"/>
      <c r="P480" s="350"/>
      <c r="Q480" s="350"/>
      <c r="R480" s="350"/>
      <c r="S480" s="350"/>
      <c r="T480" s="350"/>
      <c r="U480" s="351"/>
      <c r="V480" s="352"/>
      <c r="W480" s="1061"/>
      <c r="X480" s="1062"/>
      <c r="Y480" s="1070"/>
      <c r="Z480" s="1071"/>
      <c r="AA480" s="1072"/>
      <c r="AB480" s="1073"/>
      <c r="AC480" s="1072"/>
      <c r="AD480" s="1071"/>
      <c r="AE480" s="1074"/>
      <c r="AF480" s="1073"/>
      <c r="AG480" s="1072"/>
      <c r="AH480" s="1071"/>
      <c r="AI480" s="1074"/>
      <c r="AJ480" s="1073"/>
      <c r="AK480" s="1072"/>
      <c r="AL480" s="1071"/>
      <c r="AM480" s="342"/>
      <c r="AN480" s="344"/>
      <c r="AO480" s="325"/>
      <c r="AP480" s="342"/>
      <c r="AQ480" s="344"/>
      <c r="AR480" s="353"/>
      <c r="AS480" s="354"/>
      <c r="AT480" s="342"/>
      <c r="AU480" s="344"/>
      <c r="AV480" s="353"/>
      <c r="AW480" s="355"/>
      <c r="AX480" s="94" t="str">
        <f t="shared" si="196"/>
        <v/>
      </c>
      <c r="AY480" s="94" t="str">
        <f t="shared" si="175"/>
        <v/>
      </c>
      <c r="AZ480" s="433"/>
      <c r="BA480" s="414">
        <f t="shared" si="176"/>
        <v>0</v>
      </c>
      <c r="BB480" s="414">
        <f t="shared" si="177"/>
        <v>0</v>
      </c>
      <c r="BC480" s="414">
        <f t="shared" si="178"/>
        <v>0</v>
      </c>
      <c r="BD480" s="414">
        <f t="shared" si="179"/>
        <v>0</v>
      </c>
      <c r="BE480" s="414">
        <f t="shared" si="180"/>
        <v>0</v>
      </c>
      <c r="BF480" s="414">
        <f t="shared" si="181"/>
        <v>0</v>
      </c>
      <c r="BG480" s="414">
        <f t="shared" si="182"/>
        <v>0</v>
      </c>
      <c r="BH480" s="414">
        <f t="shared" si="183"/>
        <v>0</v>
      </c>
      <c r="BI480" s="414">
        <f t="shared" si="184"/>
        <v>0</v>
      </c>
      <c r="BJ480" s="414">
        <f t="shared" si="185"/>
        <v>0</v>
      </c>
      <c r="BK480" s="414">
        <f t="shared" si="186"/>
        <v>0</v>
      </c>
      <c r="BL480" s="414">
        <f t="shared" si="187"/>
        <v>0</v>
      </c>
      <c r="BM480" s="414">
        <f t="shared" si="188"/>
        <v>0</v>
      </c>
      <c r="BN480" s="414"/>
      <c r="BO480" s="414">
        <f t="shared" si="189"/>
        <v>0</v>
      </c>
      <c r="BP480" s="414">
        <f t="shared" si="190"/>
        <v>0</v>
      </c>
      <c r="BQ480" s="414">
        <f t="shared" si="191"/>
        <v>0</v>
      </c>
      <c r="BR480" s="414">
        <f t="shared" si="192"/>
        <v>0</v>
      </c>
      <c r="BS480" s="414">
        <f t="shared" si="193"/>
        <v>0</v>
      </c>
      <c r="BT480" s="414">
        <f t="shared" si="194"/>
        <v>0</v>
      </c>
      <c r="BU480" s="414">
        <f t="shared" si="195"/>
        <v>0</v>
      </c>
      <c r="BV480" s="721"/>
      <c r="BW480" s="72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32"/>
      <c r="CL480" s="432"/>
      <c r="CM480" s="432"/>
      <c r="CN480" s="432"/>
      <c r="CO480" s="432"/>
      <c r="CP480" s="432"/>
      <c r="CQ480" s="320"/>
      <c r="CR480" s="320"/>
    </row>
    <row r="481" spans="1:96" s="37" customFormat="1" ht="37.5" customHeight="1" x14ac:dyDescent="0.2">
      <c r="A481" s="533" t="str">
        <f>IF(B481&lt;&gt;"",設定!$C$4,"")</f>
        <v/>
      </c>
      <c r="B481" s="214" t="str">
        <f t="shared" si="173"/>
        <v/>
      </c>
      <c r="C481" s="373">
        <f t="shared" si="174"/>
        <v>469</v>
      </c>
      <c r="D481" s="342"/>
      <c r="E481" s="342"/>
      <c r="F481" s="343"/>
      <c r="G481" s="344"/>
      <c r="H481" s="345"/>
      <c r="I481" s="346"/>
      <c r="J481" s="347" t="str">
        <f>IFERROR(IF(I481="","",VLOOKUP(I481,国・地域!A:C,2,FALSE)),"正しい番号を入力してください")</f>
        <v/>
      </c>
      <c r="K481" s="348" t="str">
        <f>IFERROR(IF(I481="","",VLOOKUP(I481,国・地域!A:C,3,FALSE)),"正しい番号を入力してください")</f>
        <v/>
      </c>
      <c r="L481" s="325"/>
      <c r="M481" s="349"/>
      <c r="N481" s="350"/>
      <c r="O481" s="350"/>
      <c r="P481" s="350"/>
      <c r="Q481" s="350"/>
      <c r="R481" s="350"/>
      <c r="S481" s="350"/>
      <c r="T481" s="350"/>
      <c r="U481" s="351"/>
      <c r="V481" s="352"/>
      <c r="W481" s="1061"/>
      <c r="X481" s="1062"/>
      <c r="Y481" s="1070"/>
      <c r="Z481" s="1071"/>
      <c r="AA481" s="1072"/>
      <c r="AB481" s="1073"/>
      <c r="AC481" s="1072"/>
      <c r="AD481" s="1071"/>
      <c r="AE481" s="1074"/>
      <c r="AF481" s="1073"/>
      <c r="AG481" s="1072"/>
      <c r="AH481" s="1071"/>
      <c r="AI481" s="1074"/>
      <c r="AJ481" s="1073"/>
      <c r="AK481" s="1072"/>
      <c r="AL481" s="1071"/>
      <c r="AM481" s="342"/>
      <c r="AN481" s="344"/>
      <c r="AO481" s="325"/>
      <c r="AP481" s="342"/>
      <c r="AQ481" s="344"/>
      <c r="AR481" s="353"/>
      <c r="AS481" s="354"/>
      <c r="AT481" s="342"/>
      <c r="AU481" s="344"/>
      <c r="AV481" s="353"/>
      <c r="AW481" s="355"/>
      <c r="AX481" s="94" t="str">
        <f t="shared" si="196"/>
        <v/>
      </c>
      <c r="AY481" s="94" t="str">
        <f t="shared" si="175"/>
        <v/>
      </c>
      <c r="AZ481" s="433"/>
      <c r="BA481" s="414">
        <f t="shared" si="176"/>
        <v>0</v>
      </c>
      <c r="BB481" s="414">
        <f t="shared" si="177"/>
        <v>0</v>
      </c>
      <c r="BC481" s="414">
        <f t="shared" si="178"/>
        <v>0</v>
      </c>
      <c r="BD481" s="414">
        <f t="shared" si="179"/>
        <v>0</v>
      </c>
      <c r="BE481" s="414">
        <f t="shared" si="180"/>
        <v>0</v>
      </c>
      <c r="BF481" s="414">
        <f t="shared" si="181"/>
        <v>0</v>
      </c>
      <c r="BG481" s="414">
        <f t="shared" si="182"/>
        <v>0</v>
      </c>
      <c r="BH481" s="414">
        <f t="shared" si="183"/>
        <v>0</v>
      </c>
      <c r="BI481" s="414">
        <f t="shared" si="184"/>
        <v>0</v>
      </c>
      <c r="BJ481" s="414">
        <f t="shared" si="185"/>
        <v>0</v>
      </c>
      <c r="BK481" s="414">
        <f t="shared" si="186"/>
        <v>0</v>
      </c>
      <c r="BL481" s="414">
        <f t="shared" si="187"/>
        <v>0</v>
      </c>
      <c r="BM481" s="414">
        <f t="shared" si="188"/>
        <v>0</v>
      </c>
      <c r="BN481" s="414"/>
      <c r="BO481" s="414">
        <f t="shared" si="189"/>
        <v>0</v>
      </c>
      <c r="BP481" s="414">
        <f t="shared" si="190"/>
        <v>0</v>
      </c>
      <c r="BQ481" s="414">
        <f t="shared" si="191"/>
        <v>0</v>
      </c>
      <c r="BR481" s="414">
        <f t="shared" si="192"/>
        <v>0</v>
      </c>
      <c r="BS481" s="414">
        <f t="shared" si="193"/>
        <v>0</v>
      </c>
      <c r="BT481" s="414">
        <f t="shared" si="194"/>
        <v>0</v>
      </c>
      <c r="BU481" s="414">
        <f t="shared" si="195"/>
        <v>0</v>
      </c>
      <c r="BV481" s="721"/>
      <c r="BW481" s="72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32"/>
      <c r="CL481" s="432"/>
      <c r="CM481" s="432"/>
      <c r="CN481" s="432"/>
      <c r="CO481" s="432"/>
      <c r="CP481" s="432"/>
      <c r="CQ481" s="320"/>
      <c r="CR481" s="320"/>
    </row>
    <row r="482" spans="1:96" s="37" customFormat="1" ht="37.5" customHeight="1" x14ac:dyDescent="0.2">
      <c r="A482" s="533" t="str">
        <f>IF(B482&lt;&gt;"",設定!$C$4,"")</f>
        <v/>
      </c>
      <c r="B482" s="214" t="str">
        <f t="shared" si="173"/>
        <v/>
      </c>
      <c r="C482" s="373">
        <f t="shared" si="174"/>
        <v>470</v>
      </c>
      <c r="D482" s="342"/>
      <c r="E482" s="342"/>
      <c r="F482" s="343"/>
      <c r="G482" s="344"/>
      <c r="H482" s="345"/>
      <c r="I482" s="346"/>
      <c r="J482" s="347" t="str">
        <f>IFERROR(IF(I482="","",VLOOKUP(I482,国・地域!A:C,2,FALSE)),"正しい番号を入力してください")</f>
        <v/>
      </c>
      <c r="K482" s="348" t="str">
        <f>IFERROR(IF(I482="","",VLOOKUP(I482,国・地域!A:C,3,FALSE)),"正しい番号を入力してください")</f>
        <v/>
      </c>
      <c r="L482" s="325"/>
      <c r="M482" s="349"/>
      <c r="N482" s="350"/>
      <c r="O482" s="350"/>
      <c r="P482" s="350"/>
      <c r="Q482" s="350"/>
      <c r="R482" s="350"/>
      <c r="S482" s="350"/>
      <c r="T482" s="350"/>
      <c r="U482" s="351"/>
      <c r="V482" s="352"/>
      <c r="W482" s="1061"/>
      <c r="X482" s="1062"/>
      <c r="Y482" s="1070"/>
      <c r="Z482" s="1071"/>
      <c r="AA482" s="1072"/>
      <c r="AB482" s="1073"/>
      <c r="AC482" s="1072"/>
      <c r="AD482" s="1071"/>
      <c r="AE482" s="1074"/>
      <c r="AF482" s="1073"/>
      <c r="AG482" s="1072"/>
      <c r="AH482" s="1071"/>
      <c r="AI482" s="1074"/>
      <c r="AJ482" s="1073"/>
      <c r="AK482" s="1072"/>
      <c r="AL482" s="1071"/>
      <c r="AM482" s="342"/>
      <c r="AN482" s="344"/>
      <c r="AO482" s="325"/>
      <c r="AP482" s="342"/>
      <c r="AQ482" s="344"/>
      <c r="AR482" s="353"/>
      <c r="AS482" s="354"/>
      <c r="AT482" s="342"/>
      <c r="AU482" s="344"/>
      <c r="AV482" s="353"/>
      <c r="AW482" s="355"/>
      <c r="AX482" s="94" t="str">
        <f t="shared" si="196"/>
        <v/>
      </c>
      <c r="AY482" s="94" t="str">
        <f t="shared" si="175"/>
        <v/>
      </c>
      <c r="AZ482" s="433"/>
      <c r="BA482" s="414">
        <f t="shared" si="176"/>
        <v>0</v>
      </c>
      <c r="BB482" s="414">
        <f t="shared" si="177"/>
        <v>0</v>
      </c>
      <c r="BC482" s="414">
        <f t="shared" si="178"/>
        <v>0</v>
      </c>
      <c r="BD482" s="414">
        <f t="shared" si="179"/>
        <v>0</v>
      </c>
      <c r="BE482" s="414">
        <f t="shared" si="180"/>
        <v>0</v>
      </c>
      <c r="BF482" s="414">
        <f t="shared" si="181"/>
        <v>0</v>
      </c>
      <c r="BG482" s="414">
        <f t="shared" si="182"/>
        <v>0</v>
      </c>
      <c r="BH482" s="414">
        <f t="shared" si="183"/>
        <v>0</v>
      </c>
      <c r="BI482" s="414">
        <f t="shared" si="184"/>
        <v>0</v>
      </c>
      <c r="BJ482" s="414">
        <f t="shared" si="185"/>
        <v>0</v>
      </c>
      <c r="BK482" s="414">
        <f t="shared" si="186"/>
        <v>0</v>
      </c>
      <c r="BL482" s="414">
        <f t="shared" si="187"/>
        <v>0</v>
      </c>
      <c r="BM482" s="414">
        <f t="shared" si="188"/>
        <v>0</v>
      </c>
      <c r="BN482" s="414"/>
      <c r="BO482" s="414">
        <f t="shared" si="189"/>
        <v>0</v>
      </c>
      <c r="BP482" s="414">
        <f t="shared" si="190"/>
        <v>0</v>
      </c>
      <c r="BQ482" s="414">
        <f t="shared" si="191"/>
        <v>0</v>
      </c>
      <c r="BR482" s="414">
        <f t="shared" si="192"/>
        <v>0</v>
      </c>
      <c r="BS482" s="414">
        <f t="shared" si="193"/>
        <v>0</v>
      </c>
      <c r="BT482" s="414">
        <f t="shared" si="194"/>
        <v>0</v>
      </c>
      <c r="BU482" s="414">
        <f t="shared" si="195"/>
        <v>0</v>
      </c>
      <c r="BV482" s="721"/>
      <c r="BW482" s="72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32"/>
      <c r="CL482" s="432"/>
      <c r="CM482" s="432"/>
      <c r="CN482" s="432"/>
      <c r="CO482" s="432"/>
      <c r="CP482" s="432"/>
      <c r="CQ482" s="320"/>
      <c r="CR482" s="320"/>
    </row>
    <row r="483" spans="1:96" s="37" customFormat="1" ht="37.5" customHeight="1" x14ac:dyDescent="0.2">
      <c r="A483" s="574" t="str">
        <f>IF(B483&lt;&gt;"",設定!$C$4,"")</f>
        <v/>
      </c>
      <c r="B483" s="215" t="str">
        <f t="shared" si="173"/>
        <v/>
      </c>
      <c r="C483" s="374">
        <f t="shared" si="174"/>
        <v>471</v>
      </c>
      <c r="D483" s="356"/>
      <c r="E483" s="356"/>
      <c r="F483" s="357"/>
      <c r="G483" s="358"/>
      <c r="H483" s="359"/>
      <c r="I483" s="360"/>
      <c r="J483" s="361" t="str">
        <f>IFERROR(IF(I483="","",VLOOKUP(I483,国・地域!A:C,2,FALSE)),"正しい番号を入力してください")</f>
        <v/>
      </c>
      <c r="K483" s="362" t="str">
        <f>IFERROR(IF(I483="","",VLOOKUP(I483,国・地域!A:C,3,FALSE)),"正しい番号を入力してください")</f>
        <v/>
      </c>
      <c r="L483" s="326"/>
      <c r="M483" s="363"/>
      <c r="N483" s="364"/>
      <c r="O483" s="364"/>
      <c r="P483" s="364"/>
      <c r="Q483" s="364"/>
      <c r="R483" s="364"/>
      <c r="S483" s="364"/>
      <c r="T483" s="364"/>
      <c r="U483" s="365"/>
      <c r="V483" s="366"/>
      <c r="W483" s="1063"/>
      <c r="X483" s="1064"/>
      <c r="Y483" s="1075"/>
      <c r="Z483" s="1076"/>
      <c r="AA483" s="1077"/>
      <c r="AB483" s="1078"/>
      <c r="AC483" s="1077"/>
      <c r="AD483" s="1076"/>
      <c r="AE483" s="1079"/>
      <c r="AF483" s="1078"/>
      <c r="AG483" s="1077"/>
      <c r="AH483" s="1076"/>
      <c r="AI483" s="1079"/>
      <c r="AJ483" s="1078"/>
      <c r="AK483" s="1077"/>
      <c r="AL483" s="1076"/>
      <c r="AM483" s="356"/>
      <c r="AN483" s="358"/>
      <c r="AO483" s="326"/>
      <c r="AP483" s="356"/>
      <c r="AQ483" s="358"/>
      <c r="AR483" s="367"/>
      <c r="AS483" s="368"/>
      <c r="AT483" s="356"/>
      <c r="AU483" s="358"/>
      <c r="AV483" s="367"/>
      <c r="AW483" s="369"/>
      <c r="AX483" s="94" t="str">
        <f t="shared" si="196"/>
        <v/>
      </c>
      <c r="AY483" s="94" t="str">
        <f t="shared" si="175"/>
        <v/>
      </c>
      <c r="AZ483" s="433"/>
      <c r="BA483" s="414">
        <f t="shared" si="176"/>
        <v>0</v>
      </c>
      <c r="BB483" s="414">
        <f t="shared" si="177"/>
        <v>0</v>
      </c>
      <c r="BC483" s="414">
        <f t="shared" si="178"/>
        <v>0</v>
      </c>
      <c r="BD483" s="414">
        <f t="shared" si="179"/>
        <v>0</v>
      </c>
      <c r="BE483" s="414">
        <f t="shared" si="180"/>
        <v>0</v>
      </c>
      <c r="BF483" s="414">
        <f t="shared" si="181"/>
        <v>0</v>
      </c>
      <c r="BG483" s="414">
        <f t="shared" si="182"/>
        <v>0</v>
      </c>
      <c r="BH483" s="414">
        <f t="shared" si="183"/>
        <v>0</v>
      </c>
      <c r="BI483" s="414">
        <f t="shared" si="184"/>
        <v>0</v>
      </c>
      <c r="BJ483" s="414">
        <f t="shared" si="185"/>
        <v>0</v>
      </c>
      <c r="BK483" s="414">
        <f t="shared" si="186"/>
        <v>0</v>
      </c>
      <c r="BL483" s="414">
        <f t="shared" si="187"/>
        <v>0</v>
      </c>
      <c r="BM483" s="414">
        <f t="shared" si="188"/>
        <v>0</v>
      </c>
      <c r="BN483" s="414"/>
      <c r="BO483" s="414">
        <f t="shared" si="189"/>
        <v>0</v>
      </c>
      <c r="BP483" s="414">
        <f t="shared" si="190"/>
        <v>0</v>
      </c>
      <c r="BQ483" s="414">
        <f t="shared" si="191"/>
        <v>0</v>
      </c>
      <c r="BR483" s="414">
        <f t="shared" si="192"/>
        <v>0</v>
      </c>
      <c r="BS483" s="414">
        <f t="shared" si="193"/>
        <v>0</v>
      </c>
      <c r="BT483" s="414">
        <f t="shared" si="194"/>
        <v>0</v>
      </c>
      <c r="BU483" s="414">
        <f t="shared" si="195"/>
        <v>0</v>
      </c>
      <c r="BV483" s="721"/>
      <c r="BW483" s="72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32"/>
      <c r="CL483" s="432"/>
      <c r="CM483" s="432"/>
      <c r="CN483" s="432"/>
      <c r="CO483" s="432"/>
      <c r="CP483" s="432"/>
      <c r="CQ483" s="320"/>
      <c r="CR483" s="320"/>
    </row>
    <row r="484" spans="1:96" s="37" customFormat="1" ht="37.5" customHeight="1" x14ac:dyDescent="0.2">
      <c r="A484" s="575" t="str">
        <f>IF(B484&lt;&gt;"",設定!$C$4,"")</f>
        <v/>
      </c>
      <c r="B484" s="567" t="str">
        <f t="shared" si="173"/>
        <v/>
      </c>
      <c r="C484" s="322">
        <f t="shared" si="174"/>
        <v>472</v>
      </c>
      <c r="D484" s="328"/>
      <c r="E484" s="328"/>
      <c r="F484" s="329"/>
      <c r="G484" s="330"/>
      <c r="H484" s="331"/>
      <c r="I484" s="332"/>
      <c r="J484" s="333" t="str">
        <f>IFERROR(IF(I484="","",VLOOKUP(I484,国・地域!A:C,2,FALSE)),"正しい番号を入力してください")</f>
        <v/>
      </c>
      <c r="K484" s="334" t="str">
        <f>IFERROR(IF(I484="","",VLOOKUP(I484,国・地域!A:C,3,FALSE)),"正しい番号を入力してください")</f>
        <v/>
      </c>
      <c r="L484" s="327"/>
      <c r="M484" s="335"/>
      <c r="N484" s="336"/>
      <c r="O484" s="336"/>
      <c r="P484" s="336"/>
      <c r="Q484" s="336"/>
      <c r="R484" s="336"/>
      <c r="S484" s="336"/>
      <c r="T484" s="336"/>
      <c r="U484" s="337"/>
      <c r="V484" s="338"/>
      <c r="W484" s="1059"/>
      <c r="X484" s="1060"/>
      <c r="Y484" s="1065"/>
      <c r="Z484" s="1066"/>
      <c r="AA484" s="1067"/>
      <c r="AB484" s="1068"/>
      <c r="AC484" s="1067"/>
      <c r="AD484" s="1066"/>
      <c r="AE484" s="1069"/>
      <c r="AF484" s="1068"/>
      <c r="AG484" s="1067"/>
      <c r="AH484" s="1066"/>
      <c r="AI484" s="1069"/>
      <c r="AJ484" s="1068"/>
      <c r="AK484" s="1067"/>
      <c r="AL484" s="1066"/>
      <c r="AM484" s="328"/>
      <c r="AN484" s="330"/>
      <c r="AO484" s="327"/>
      <c r="AP484" s="328"/>
      <c r="AQ484" s="330"/>
      <c r="AR484" s="339"/>
      <c r="AS484" s="340"/>
      <c r="AT484" s="328"/>
      <c r="AU484" s="330"/>
      <c r="AV484" s="339"/>
      <c r="AW484" s="341"/>
      <c r="AX484" s="94" t="str">
        <f t="shared" si="196"/>
        <v/>
      </c>
      <c r="AY484" s="94" t="str">
        <f t="shared" si="175"/>
        <v/>
      </c>
      <c r="AZ484" s="433"/>
      <c r="BA484" s="414">
        <f t="shared" si="176"/>
        <v>0</v>
      </c>
      <c r="BB484" s="414">
        <f t="shared" si="177"/>
        <v>0</v>
      </c>
      <c r="BC484" s="414">
        <f t="shared" si="178"/>
        <v>0</v>
      </c>
      <c r="BD484" s="414">
        <f t="shared" si="179"/>
        <v>0</v>
      </c>
      <c r="BE484" s="414">
        <f t="shared" si="180"/>
        <v>0</v>
      </c>
      <c r="BF484" s="414">
        <f t="shared" si="181"/>
        <v>0</v>
      </c>
      <c r="BG484" s="414">
        <f t="shared" si="182"/>
        <v>0</v>
      </c>
      <c r="BH484" s="414">
        <f t="shared" si="183"/>
        <v>0</v>
      </c>
      <c r="BI484" s="414">
        <f t="shared" si="184"/>
        <v>0</v>
      </c>
      <c r="BJ484" s="414">
        <f t="shared" si="185"/>
        <v>0</v>
      </c>
      <c r="BK484" s="414">
        <f t="shared" si="186"/>
        <v>0</v>
      </c>
      <c r="BL484" s="414">
        <f t="shared" si="187"/>
        <v>0</v>
      </c>
      <c r="BM484" s="414">
        <f t="shared" si="188"/>
        <v>0</v>
      </c>
      <c r="BN484" s="414"/>
      <c r="BO484" s="414">
        <f t="shared" si="189"/>
        <v>0</v>
      </c>
      <c r="BP484" s="414">
        <f t="shared" si="190"/>
        <v>0</v>
      </c>
      <c r="BQ484" s="414">
        <f t="shared" si="191"/>
        <v>0</v>
      </c>
      <c r="BR484" s="414">
        <f t="shared" si="192"/>
        <v>0</v>
      </c>
      <c r="BS484" s="414">
        <f t="shared" si="193"/>
        <v>0</v>
      </c>
      <c r="BT484" s="414">
        <f t="shared" si="194"/>
        <v>0</v>
      </c>
      <c r="BU484" s="414">
        <f t="shared" si="195"/>
        <v>0</v>
      </c>
      <c r="BV484" s="721"/>
      <c r="BW484" s="72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32"/>
      <c r="CL484" s="432"/>
      <c r="CM484" s="432"/>
      <c r="CN484" s="432"/>
      <c r="CO484" s="432"/>
      <c r="CP484" s="432"/>
      <c r="CQ484" s="320"/>
      <c r="CR484" s="320"/>
    </row>
    <row r="485" spans="1:96" s="37" customFormat="1" ht="37.5" customHeight="1" x14ac:dyDescent="0.2">
      <c r="A485" s="533" t="str">
        <f>IF(B485&lt;&gt;"",設定!$C$4,"")</f>
        <v/>
      </c>
      <c r="B485" s="214" t="str">
        <f t="shared" si="173"/>
        <v/>
      </c>
      <c r="C485" s="373">
        <f t="shared" si="174"/>
        <v>473</v>
      </c>
      <c r="D485" s="342"/>
      <c r="E485" s="342"/>
      <c r="F485" s="343"/>
      <c r="G485" s="344"/>
      <c r="H485" s="345"/>
      <c r="I485" s="346"/>
      <c r="J485" s="347" t="str">
        <f>IFERROR(IF(I485="","",VLOOKUP(I485,国・地域!A:C,2,FALSE)),"正しい番号を入力してください")</f>
        <v/>
      </c>
      <c r="K485" s="348" t="str">
        <f>IFERROR(IF(I485="","",VLOOKUP(I485,国・地域!A:C,3,FALSE)),"正しい番号を入力してください")</f>
        <v/>
      </c>
      <c r="L485" s="325"/>
      <c r="M485" s="349"/>
      <c r="N485" s="350"/>
      <c r="O485" s="350"/>
      <c r="P485" s="350"/>
      <c r="Q485" s="350"/>
      <c r="R485" s="350"/>
      <c r="S485" s="350"/>
      <c r="T485" s="350"/>
      <c r="U485" s="351"/>
      <c r="V485" s="352"/>
      <c r="W485" s="1061"/>
      <c r="X485" s="1062"/>
      <c r="Y485" s="1070"/>
      <c r="Z485" s="1071"/>
      <c r="AA485" s="1072"/>
      <c r="AB485" s="1073"/>
      <c r="AC485" s="1072"/>
      <c r="AD485" s="1071"/>
      <c r="AE485" s="1074"/>
      <c r="AF485" s="1073"/>
      <c r="AG485" s="1072"/>
      <c r="AH485" s="1071"/>
      <c r="AI485" s="1074"/>
      <c r="AJ485" s="1073"/>
      <c r="AK485" s="1072"/>
      <c r="AL485" s="1071"/>
      <c r="AM485" s="342"/>
      <c r="AN485" s="344"/>
      <c r="AO485" s="325"/>
      <c r="AP485" s="342"/>
      <c r="AQ485" s="344"/>
      <c r="AR485" s="353"/>
      <c r="AS485" s="354"/>
      <c r="AT485" s="342"/>
      <c r="AU485" s="344"/>
      <c r="AV485" s="353"/>
      <c r="AW485" s="355"/>
      <c r="AX485" s="94" t="str">
        <f t="shared" si="196"/>
        <v/>
      </c>
      <c r="AY485" s="94" t="str">
        <f t="shared" si="175"/>
        <v/>
      </c>
      <c r="AZ485" s="433"/>
      <c r="BA485" s="414">
        <f t="shared" si="176"/>
        <v>0</v>
      </c>
      <c r="BB485" s="414">
        <f t="shared" si="177"/>
        <v>0</v>
      </c>
      <c r="BC485" s="414">
        <f t="shared" si="178"/>
        <v>0</v>
      </c>
      <c r="BD485" s="414">
        <f t="shared" si="179"/>
        <v>0</v>
      </c>
      <c r="BE485" s="414">
        <f t="shared" si="180"/>
        <v>0</v>
      </c>
      <c r="BF485" s="414">
        <f t="shared" si="181"/>
        <v>0</v>
      </c>
      <c r="BG485" s="414">
        <f t="shared" si="182"/>
        <v>0</v>
      </c>
      <c r="BH485" s="414">
        <f t="shared" si="183"/>
        <v>0</v>
      </c>
      <c r="BI485" s="414">
        <f t="shared" si="184"/>
        <v>0</v>
      </c>
      <c r="BJ485" s="414">
        <f t="shared" si="185"/>
        <v>0</v>
      </c>
      <c r="BK485" s="414">
        <f t="shared" si="186"/>
        <v>0</v>
      </c>
      <c r="BL485" s="414">
        <f t="shared" si="187"/>
        <v>0</v>
      </c>
      <c r="BM485" s="414">
        <f t="shared" si="188"/>
        <v>0</v>
      </c>
      <c r="BN485" s="414"/>
      <c r="BO485" s="414">
        <f t="shared" si="189"/>
        <v>0</v>
      </c>
      <c r="BP485" s="414">
        <f t="shared" si="190"/>
        <v>0</v>
      </c>
      <c r="BQ485" s="414">
        <f t="shared" si="191"/>
        <v>0</v>
      </c>
      <c r="BR485" s="414">
        <f t="shared" si="192"/>
        <v>0</v>
      </c>
      <c r="BS485" s="414">
        <f t="shared" si="193"/>
        <v>0</v>
      </c>
      <c r="BT485" s="414">
        <f t="shared" si="194"/>
        <v>0</v>
      </c>
      <c r="BU485" s="414">
        <f t="shared" si="195"/>
        <v>0</v>
      </c>
      <c r="BV485" s="721"/>
      <c r="BW485" s="72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32"/>
      <c r="CL485" s="432"/>
      <c r="CM485" s="432"/>
      <c r="CN485" s="432"/>
      <c r="CO485" s="432"/>
      <c r="CP485" s="432"/>
      <c r="CQ485" s="320"/>
      <c r="CR485" s="320"/>
    </row>
    <row r="486" spans="1:96" s="37" customFormat="1" ht="37.5" customHeight="1" x14ac:dyDescent="0.2">
      <c r="A486" s="533" t="str">
        <f>IF(B486&lt;&gt;"",設定!$C$4,"")</f>
        <v/>
      </c>
      <c r="B486" s="214" t="str">
        <f t="shared" si="173"/>
        <v/>
      </c>
      <c r="C486" s="373">
        <f t="shared" si="174"/>
        <v>474</v>
      </c>
      <c r="D486" s="342"/>
      <c r="E486" s="342"/>
      <c r="F486" s="343"/>
      <c r="G486" s="344"/>
      <c r="H486" s="345"/>
      <c r="I486" s="346"/>
      <c r="J486" s="347" t="str">
        <f>IFERROR(IF(I486="","",VLOOKUP(I486,国・地域!A:C,2,FALSE)),"正しい番号を入力してください")</f>
        <v/>
      </c>
      <c r="K486" s="348" t="str">
        <f>IFERROR(IF(I486="","",VLOOKUP(I486,国・地域!A:C,3,FALSE)),"正しい番号を入力してください")</f>
        <v/>
      </c>
      <c r="L486" s="325"/>
      <c r="M486" s="349"/>
      <c r="N486" s="350"/>
      <c r="O486" s="350"/>
      <c r="P486" s="350"/>
      <c r="Q486" s="350"/>
      <c r="R486" s="350"/>
      <c r="S486" s="350"/>
      <c r="T486" s="350"/>
      <c r="U486" s="351"/>
      <c r="V486" s="352"/>
      <c r="W486" s="1061"/>
      <c r="X486" s="1062"/>
      <c r="Y486" s="1070"/>
      <c r="Z486" s="1071"/>
      <c r="AA486" s="1072"/>
      <c r="AB486" s="1073"/>
      <c r="AC486" s="1072"/>
      <c r="AD486" s="1071"/>
      <c r="AE486" s="1074"/>
      <c r="AF486" s="1073"/>
      <c r="AG486" s="1072"/>
      <c r="AH486" s="1071"/>
      <c r="AI486" s="1074"/>
      <c r="AJ486" s="1073"/>
      <c r="AK486" s="1072"/>
      <c r="AL486" s="1071"/>
      <c r="AM486" s="342"/>
      <c r="AN486" s="344"/>
      <c r="AO486" s="325"/>
      <c r="AP486" s="342"/>
      <c r="AQ486" s="344"/>
      <c r="AR486" s="353"/>
      <c r="AS486" s="354"/>
      <c r="AT486" s="342"/>
      <c r="AU486" s="344"/>
      <c r="AV486" s="353"/>
      <c r="AW486" s="355"/>
      <c r="AX486" s="94" t="str">
        <f t="shared" si="196"/>
        <v/>
      </c>
      <c r="AY486" s="94" t="str">
        <f t="shared" si="175"/>
        <v/>
      </c>
      <c r="AZ486" s="433"/>
      <c r="BA486" s="414">
        <f t="shared" si="176"/>
        <v>0</v>
      </c>
      <c r="BB486" s="414">
        <f t="shared" si="177"/>
        <v>0</v>
      </c>
      <c r="BC486" s="414">
        <f t="shared" si="178"/>
        <v>0</v>
      </c>
      <c r="BD486" s="414">
        <f t="shared" si="179"/>
        <v>0</v>
      </c>
      <c r="BE486" s="414">
        <f t="shared" si="180"/>
        <v>0</v>
      </c>
      <c r="BF486" s="414">
        <f t="shared" si="181"/>
        <v>0</v>
      </c>
      <c r="BG486" s="414">
        <f t="shared" si="182"/>
        <v>0</v>
      </c>
      <c r="BH486" s="414">
        <f t="shared" si="183"/>
        <v>0</v>
      </c>
      <c r="BI486" s="414">
        <f t="shared" si="184"/>
        <v>0</v>
      </c>
      <c r="BJ486" s="414">
        <f t="shared" si="185"/>
        <v>0</v>
      </c>
      <c r="BK486" s="414">
        <f t="shared" si="186"/>
        <v>0</v>
      </c>
      <c r="BL486" s="414">
        <f t="shared" si="187"/>
        <v>0</v>
      </c>
      <c r="BM486" s="414">
        <f t="shared" si="188"/>
        <v>0</v>
      </c>
      <c r="BN486" s="414"/>
      <c r="BO486" s="414">
        <f t="shared" si="189"/>
        <v>0</v>
      </c>
      <c r="BP486" s="414">
        <f t="shared" si="190"/>
        <v>0</v>
      </c>
      <c r="BQ486" s="414">
        <f t="shared" si="191"/>
        <v>0</v>
      </c>
      <c r="BR486" s="414">
        <f t="shared" si="192"/>
        <v>0</v>
      </c>
      <c r="BS486" s="414">
        <f t="shared" si="193"/>
        <v>0</v>
      </c>
      <c r="BT486" s="414">
        <f t="shared" si="194"/>
        <v>0</v>
      </c>
      <c r="BU486" s="414">
        <f t="shared" si="195"/>
        <v>0</v>
      </c>
      <c r="BV486" s="721"/>
      <c r="BW486" s="72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32"/>
      <c r="CL486" s="432"/>
      <c r="CM486" s="432"/>
      <c r="CN486" s="432"/>
      <c r="CO486" s="432"/>
      <c r="CP486" s="432"/>
      <c r="CQ486" s="320"/>
      <c r="CR486" s="320"/>
    </row>
    <row r="487" spans="1:96" s="37" customFormat="1" ht="37.5" customHeight="1" x14ac:dyDescent="0.2">
      <c r="A487" s="533" t="str">
        <f>IF(B487&lt;&gt;"",設定!$C$4,"")</f>
        <v/>
      </c>
      <c r="B487" s="214" t="str">
        <f t="shared" si="173"/>
        <v/>
      </c>
      <c r="C487" s="373">
        <f t="shared" si="174"/>
        <v>475</v>
      </c>
      <c r="D487" s="342"/>
      <c r="E487" s="342"/>
      <c r="F487" s="343"/>
      <c r="G487" s="344"/>
      <c r="H487" s="345"/>
      <c r="I487" s="346"/>
      <c r="J487" s="347" t="str">
        <f>IFERROR(IF(I487="","",VLOOKUP(I487,国・地域!A:C,2,FALSE)),"正しい番号を入力してください")</f>
        <v/>
      </c>
      <c r="K487" s="348" t="str">
        <f>IFERROR(IF(I487="","",VLOOKUP(I487,国・地域!A:C,3,FALSE)),"正しい番号を入力してください")</f>
        <v/>
      </c>
      <c r="L487" s="325"/>
      <c r="M487" s="349"/>
      <c r="N487" s="350"/>
      <c r="O487" s="350"/>
      <c r="P487" s="350"/>
      <c r="Q487" s="350"/>
      <c r="R487" s="350"/>
      <c r="S487" s="350"/>
      <c r="T487" s="350"/>
      <c r="U487" s="351"/>
      <c r="V487" s="352"/>
      <c r="W487" s="1061"/>
      <c r="X487" s="1062"/>
      <c r="Y487" s="1070"/>
      <c r="Z487" s="1071"/>
      <c r="AA487" s="1072"/>
      <c r="AB487" s="1073"/>
      <c r="AC487" s="1072"/>
      <c r="AD487" s="1071"/>
      <c r="AE487" s="1074"/>
      <c r="AF487" s="1073"/>
      <c r="AG487" s="1072"/>
      <c r="AH487" s="1071"/>
      <c r="AI487" s="1074"/>
      <c r="AJ487" s="1073"/>
      <c r="AK487" s="1072"/>
      <c r="AL487" s="1071"/>
      <c r="AM487" s="342"/>
      <c r="AN487" s="344"/>
      <c r="AO487" s="325"/>
      <c r="AP487" s="342"/>
      <c r="AQ487" s="344"/>
      <c r="AR487" s="353"/>
      <c r="AS487" s="354"/>
      <c r="AT487" s="342"/>
      <c r="AU487" s="344"/>
      <c r="AV487" s="353"/>
      <c r="AW487" s="355"/>
      <c r="AX487" s="94" t="str">
        <f t="shared" si="196"/>
        <v/>
      </c>
      <c r="AY487" s="94" t="str">
        <f t="shared" si="175"/>
        <v/>
      </c>
      <c r="AZ487" s="433"/>
      <c r="BA487" s="414">
        <f t="shared" si="176"/>
        <v>0</v>
      </c>
      <c r="BB487" s="414">
        <f t="shared" si="177"/>
        <v>0</v>
      </c>
      <c r="BC487" s="414">
        <f t="shared" si="178"/>
        <v>0</v>
      </c>
      <c r="BD487" s="414">
        <f t="shared" si="179"/>
        <v>0</v>
      </c>
      <c r="BE487" s="414">
        <f t="shared" si="180"/>
        <v>0</v>
      </c>
      <c r="BF487" s="414">
        <f t="shared" si="181"/>
        <v>0</v>
      </c>
      <c r="BG487" s="414">
        <f t="shared" si="182"/>
        <v>0</v>
      </c>
      <c r="BH487" s="414">
        <f t="shared" si="183"/>
        <v>0</v>
      </c>
      <c r="BI487" s="414">
        <f t="shared" si="184"/>
        <v>0</v>
      </c>
      <c r="BJ487" s="414">
        <f t="shared" si="185"/>
        <v>0</v>
      </c>
      <c r="BK487" s="414">
        <f t="shared" si="186"/>
        <v>0</v>
      </c>
      <c r="BL487" s="414">
        <f t="shared" si="187"/>
        <v>0</v>
      </c>
      <c r="BM487" s="414">
        <f t="shared" si="188"/>
        <v>0</v>
      </c>
      <c r="BN487" s="414"/>
      <c r="BO487" s="414">
        <f t="shared" si="189"/>
        <v>0</v>
      </c>
      <c r="BP487" s="414">
        <f t="shared" si="190"/>
        <v>0</v>
      </c>
      <c r="BQ487" s="414">
        <f t="shared" si="191"/>
        <v>0</v>
      </c>
      <c r="BR487" s="414">
        <f t="shared" si="192"/>
        <v>0</v>
      </c>
      <c r="BS487" s="414">
        <f t="shared" si="193"/>
        <v>0</v>
      </c>
      <c r="BT487" s="414">
        <f t="shared" si="194"/>
        <v>0</v>
      </c>
      <c r="BU487" s="414">
        <f t="shared" si="195"/>
        <v>0</v>
      </c>
      <c r="BV487" s="721"/>
      <c r="BW487" s="72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32"/>
      <c r="CL487" s="432"/>
      <c r="CM487" s="432"/>
      <c r="CN487" s="432"/>
      <c r="CO487" s="432"/>
      <c r="CP487" s="432"/>
      <c r="CQ487" s="320"/>
      <c r="CR487" s="320"/>
    </row>
    <row r="488" spans="1:96" s="37" customFormat="1" ht="37.5" customHeight="1" x14ac:dyDescent="0.2">
      <c r="A488" s="574" t="str">
        <f>IF(B488&lt;&gt;"",設定!$C$4,"")</f>
        <v/>
      </c>
      <c r="B488" s="215" t="str">
        <f t="shared" si="173"/>
        <v/>
      </c>
      <c r="C488" s="374">
        <f t="shared" si="174"/>
        <v>476</v>
      </c>
      <c r="D488" s="356"/>
      <c r="E488" s="356"/>
      <c r="F488" s="357"/>
      <c r="G488" s="358"/>
      <c r="H488" s="359"/>
      <c r="I488" s="360"/>
      <c r="J488" s="361" t="str">
        <f>IFERROR(IF(I488="","",VLOOKUP(I488,国・地域!A:C,2,FALSE)),"正しい番号を入力してください")</f>
        <v/>
      </c>
      <c r="K488" s="362" t="str">
        <f>IFERROR(IF(I488="","",VLOOKUP(I488,国・地域!A:C,3,FALSE)),"正しい番号を入力してください")</f>
        <v/>
      </c>
      <c r="L488" s="326"/>
      <c r="M488" s="363"/>
      <c r="N488" s="364"/>
      <c r="O488" s="364"/>
      <c r="P488" s="364"/>
      <c r="Q488" s="364"/>
      <c r="R488" s="364"/>
      <c r="S488" s="364"/>
      <c r="T488" s="364"/>
      <c r="U488" s="365"/>
      <c r="V488" s="366"/>
      <c r="W488" s="1063"/>
      <c r="X488" s="1064"/>
      <c r="Y488" s="1075"/>
      <c r="Z488" s="1076"/>
      <c r="AA488" s="1077"/>
      <c r="AB488" s="1078"/>
      <c r="AC488" s="1077"/>
      <c r="AD488" s="1076"/>
      <c r="AE488" s="1079"/>
      <c r="AF488" s="1078"/>
      <c r="AG488" s="1077"/>
      <c r="AH488" s="1076"/>
      <c r="AI488" s="1079"/>
      <c r="AJ488" s="1078"/>
      <c r="AK488" s="1077"/>
      <c r="AL488" s="1076"/>
      <c r="AM488" s="356"/>
      <c r="AN488" s="358"/>
      <c r="AO488" s="326"/>
      <c r="AP488" s="356"/>
      <c r="AQ488" s="358"/>
      <c r="AR488" s="367"/>
      <c r="AS488" s="368"/>
      <c r="AT488" s="356"/>
      <c r="AU488" s="358"/>
      <c r="AV488" s="367"/>
      <c r="AW488" s="369"/>
      <c r="AX488" s="94" t="str">
        <f t="shared" si="196"/>
        <v/>
      </c>
      <c r="AY488" s="94" t="str">
        <f t="shared" si="175"/>
        <v/>
      </c>
      <c r="AZ488" s="433"/>
      <c r="BA488" s="414">
        <f t="shared" si="176"/>
        <v>0</v>
      </c>
      <c r="BB488" s="414">
        <f t="shared" si="177"/>
        <v>0</v>
      </c>
      <c r="BC488" s="414">
        <f t="shared" si="178"/>
        <v>0</v>
      </c>
      <c r="BD488" s="414">
        <f t="shared" si="179"/>
        <v>0</v>
      </c>
      <c r="BE488" s="414">
        <f t="shared" si="180"/>
        <v>0</v>
      </c>
      <c r="BF488" s="414">
        <f t="shared" si="181"/>
        <v>0</v>
      </c>
      <c r="BG488" s="414">
        <f t="shared" si="182"/>
        <v>0</v>
      </c>
      <c r="BH488" s="414">
        <f t="shared" si="183"/>
        <v>0</v>
      </c>
      <c r="BI488" s="414">
        <f t="shared" si="184"/>
        <v>0</v>
      </c>
      <c r="BJ488" s="414">
        <f t="shared" si="185"/>
        <v>0</v>
      </c>
      <c r="BK488" s="414">
        <f t="shared" si="186"/>
        <v>0</v>
      </c>
      <c r="BL488" s="414">
        <f t="shared" si="187"/>
        <v>0</v>
      </c>
      <c r="BM488" s="414">
        <f t="shared" si="188"/>
        <v>0</v>
      </c>
      <c r="BN488" s="414"/>
      <c r="BO488" s="414">
        <f t="shared" si="189"/>
        <v>0</v>
      </c>
      <c r="BP488" s="414">
        <f t="shared" si="190"/>
        <v>0</v>
      </c>
      <c r="BQ488" s="414">
        <f t="shared" si="191"/>
        <v>0</v>
      </c>
      <c r="BR488" s="414">
        <f t="shared" si="192"/>
        <v>0</v>
      </c>
      <c r="BS488" s="414">
        <f t="shared" si="193"/>
        <v>0</v>
      </c>
      <c r="BT488" s="414">
        <f t="shared" si="194"/>
        <v>0</v>
      </c>
      <c r="BU488" s="414">
        <f t="shared" si="195"/>
        <v>0</v>
      </c>
      <c r="BV488" s="721"/>
      <c r="BW488" s="72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32"/>
      <c r="CL488" s="432"/>
      <c r="CM488" s="432"/>
      <c r="CN488" s="432"/>
      <c r="CO488" s="432"/>
      <c r="CP488" s="432"/>
      <c r="CQ488" s="320"/>
      <c r="CR488" s="320"/>
    </row>
    <row r="489" spans="1:96" s="37" customFormat="1" ht="37.5" customHeight="1" x14ac:dyDescent="0.2">
      <c r="A489" s="575" t="str">
        <f>IF(B489&lt;&gt;"",設定!$C$4,"")</f>
        <v/>
      </c>
      <c r="B489" s="567" t="str">
        <f t="shared" si="173"/>
        <v/>
      </c>
      <c r="C489" s="322">
        <f t="shared" si="174"/>
        <v>477</v>
      </c>
      <c r="D489" s="328"/>
      <c r="E489" s="328"/>
      <c r="F489" s="329"/>
      <c r="G489" s="330"/>
      <c r="H489" s="331"/>
      <c r="I489" s="332"/>
      <c r="J489" s="333" t="str">
        <f>IFERROR(IF(I489="","",VLOOKUP(I489,国・地域!A:C,2,FALSE)),"正しい番号を入力してください")</f>
        <v/>
      </c>
      <c r="K489" s="334" t="str">
        <f>IFERROR(IF(I489="","",VLOOKUP(I489,国・地域!A:C,3,FALSE)),"正しい番号を入力してください")</f>
        <v/>
      </c>
      <c r="L489" s="327"/>
      <c r="M489" s="335"/>
      <c r="N489" s="336"/>
      <c r="O489" s="336"/>
      <c r="P489" s="336"/>
      <c r="Q489" s="336"/>
      <c r="R489" s="336"/>
      <c r="S489" s="336"/>
      <c r="T489" s="336"/>
      <c r="U489" s="337"/>
      <c r="V489" s="338"/>
      <c r="W489" s="1059"/>
      <c r="X489" s="1060"/>
      <c r="Y489" s="1065"/>
      <c r="Z489" s="1066"/>
      <c r="AA489" s="1067"/>
      <c r="AB489" s="1068"/>
      <c r="AC489" s="1067"/>
      <c r="AD489" s="1066"/>
      <c r="AE489" s="1069"/>
      <c r="AF489" s="1068"/>
      <c r="AG489" s="1067"/>
      <c r="AH489" s="1066"/>
      <c r="AI489" s="1069"/>
      <c r="AJ489" s="1068"/>
      <c r="AK489" s="1067"/>
      <c r="AL489" s="1066"/>
      <c r="AM489" s="328"/>
      <c r="AN489" s="330"/>
      <c r="AO489" s="327"/>
      <c r="AP489" s="328"/>
      <c r="AQ489" s="330"/>
      <c r="AR489" s="339"/>
      <c r="AS489" s="340"/>
      <c r="AT489" s="328"/>
      <c r="AU489" s="330"/>
      <c r="AV489" s="339"/>
      <c r="AW489" s="341"/>
      <c r="AX489" s="94" t="str">
        <f t="shared" si="196"/>
        <v/>
      </c>
      <c r="AY489" s="94" t="str">
        <f t="shared" si="175"/>
        <v/>
      </c>
      <c r="AZ489" s="433"/>
      <c r="BA489" s="414">
        <f t="shared" si="176"/>
        <v>0</v>
      </c>
      <c r="BB489" s="414">
        <f t="shared" si="177"/>
        <v>0</v>
      </c>
      <c r="BC489" s="414">
        <f t="shared" si="178"/>
        <v>0</v>
      </c>
      <c r="BD489" s="414">
        <f t="shared" si="179"/>
        <v>0</v>
      </c>
      <c r="BE489" s="414">
        <f t="shared" si="180"/>
        <v>0</v>
      </c>
      <c r="BF489" s="414">
        <f t="shared" si="181"/>
        <v>0</v>
      </c>
      <c r="BG489" s="414">
        <f t="shared" si="182"/>
        <v>0</v>
      </c>
      <c r="BH489" s="414">
        <f t="shared" si="183"/>
        <v>0</v>
      </c>
      <c r="BI489" s="414">
        <f t="shared" si="184"/>
        <v>0</v>
      </c>
      <c r="BJ489" s="414">
        <f t="shared" si="185"/>
        <v>0</v>
      </c>
      <c r="BK489" s="414">
        <f t="shared" si="186"/>
        <v>0</v>
      </c>
      <c r="BL489" s="414">
        <f t="shared" si="187"/>
        <v>0</v>
      </c>
      <c r="BM489" s="414">
        <f t="shared" si="188"/>
        <v>0</v>
      </c>
      <c r="BN489" s="414"/>
      <c r="BO489" s="414">
        <f t="shared" si="189"/>
        <v>0</v>
      </c>
      <c r="BP489" s="414">
        <f t="shared" si="190"/>
        <v>0</v>
      </c>
      <c r="BQ489" s="414">
        <f t="shared" si="191"/>
        <v>0</v>
      </c>
      <c r="BR489" s="414">
        <f t="shared" si="192"/>
        <v>0</v>
      </c>
      <c r="BS489" s="414">
        <f t="shared" si="193"/>
        <v>0</v>
      </c>
      <c r="BT489" s="414">
        <f t="shared" si="194"/>
        <v>0</v>
      </c>
      <c r="BU489" s="414">
        <f t="shared" si="195"/>
        <v>0</v>
      </c>
      <c r="BV489" s="721"/>
      <c r="BW489" s="72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32"/>
      <c r="CL489" s="432"/>
      <c r="CM489" s="432"/>
      <c r="CN489" s="432"/>
      <c r="CO489" s="432"/>
      <c r="CP489" s="432"/>
      <c r="CQ489" s="320"/>
      <c r="CR489" s="320"/>
    </row>
    <row r="490" spans="1:96" s="37" customFormat="1" ht="37.5" customHeight="1" x14ac:dyDescent="0.2">
      <c r="A490" s="533" t="str">
        <f>IF(B490&lt;&gt;"",設定!$C$4,"")</f>
        <v/>
      </c>
      <c r="B490" s="214" t="str">
        <f t="shared" si="173"/>
        <v/>
      </c>
      <c r="C490" s="373">
        <f t="shared" si="174"/>
        <v>478</v>
      </c>
      <c r="D490" s="342"/>
      <c r="E490" s="342"/>
      <c r="F490" s="343"/>
      <c r="G490" s="344"/>
      <c r="H490" s="345"/>
      <c r="I490" s="346"/>
      <c r="J490" s="347" t="str">
        <f>IFERROR(IF(I490="","",VLOOKUP(I490,国・地域!A:C,2,FALSE)),"正しい番号を入力してください")</f>
        <v/>
      </c>
      <c r="K490" s="348" t="str">
        <f>IFERROR(IF(I490="","",VLOOKUP(I490,国・地域!A:C,3,FALSE)),"正しい番号を入力してください")</f>
        <v/>
      </c>
      <c r="L490" s="325"/>
      <c r="M490" s="349"/>
      <c r="N490" s="350"/>
      <c r="O490" s="350"/>
      <c r="P490" s="350"/>
      <c r="Q490" s="350"/>
      <c r="R490" s="350"/>
      <c r="S490" s="350"/>
      <c r="T490" s="350"/>
      <c r="U490" s="351"/>
      <c r="V490" s="352"/>
      <c r="W490" s="1061"/>
      <c r="X490" s="1062"/>
      <c r="Y490" s="1070"/>
      <c r="Z490" s="1071"/>
      <c r="AA490" s="1072"/>
      <c r="AB490" s="1073"/>
      <c r="AC490" s="1072"/>
      <c r="AD490" s="1071"/>
      <c r="AE490" s="1074"/>
      <c r="AF490" s="1073"/>
      <c r="AG490" s="1072"/>
      <c r="AH490" s="1071"/>
      <c r="AI490" s="1074"/>
      <c r="AJ490" s="1073"/>
      <c r="AK490" s="1072"/>
      <c r="AL490" s="1071"/>
      <c r="AM490" s="342"/>
      <c r="AN490" s="344"/>
      <c r="AO490" s="325"/>
      <c r="AP490" s="342"/>
      <c r="AQ490" s="344"/>
      <c r="AR490" s="353"/>
      <c r="AS490" s="354"/>
      <c r="AT490" s="342"/>
      <c r="AU490" s="344"/>
      <c r="AV490" s="353"/>
      <c r="AW490" s="355"/>
      <c r="AX490" s="94" t="str">
        <f t="shared" si="196"/>
        <v/>
      </c>
      <c r="AY490" s="94" t="str">
        <f t="shared" si="175"/>
        <v/>
      </c>
      <c r="AZ490" s="433"/>
      <c r="BA490" s="414">
        <f t="shared" si="176"/>
        <v>0</v>
      </c>
      <c r="BB490" s="414">
        <f t="shared" si="177"/>
        <v>0</v>
      </c>
      <c r="BC490" s="414">
        <f t="shared" si="178"/>
        <v>0</v>
      </c>
      <c r="BD490" s="414">
        <f t="shared" si="179"/>
        <v>0</v>
      </c>
      <c r="BE490" s="414">
        <f t="shared" si="180"/>
        <v>0</v>
      </c>
      <c r="BF490" s="414">
        <f t="shared" si="181"/>
        <v>0</v>
      </c>
      <c r="BG490" s="414">
        <f t="shared" si="182"/>
        <v>0</v>
      </c>
      <c r="BH490" s="414">
        <f t="shared" si="183"/>
        <v>0</v>
      </c>
      <c r="BI490" s="414">
        <f t="shared" si="184"/>
        <v>0</v>
      </c>
      <c r="BJ490" s="414">
        <f t="shared" si="185"/>
        <v>0</v>
      </c>
      <c r="BK490" s="414">
        <f t="shared" si="186"/>
        <v>0</v>
      </c>
      <c r="BL490" s="414">
        <f t="shared" si="187"/>
        <v>0</v>
      </c>
      <c r="BM490" s="414">
        <f t="shared" si="188"/>
        <v>0</v>
      </c>
      <c r="BN490" s="414"/>
      <c r="BO490" s="414">
        <f t="shared" si="189"/>
        <v>0</v>
      </c>
      <c r="BP490" s="414">
        <f t="shared" si="190"/>
        <v>0</v>
      </c>
      <c r="BQ490" s="414">
        <f t="shared" si="191"/>
        <v>0</v>
      </c>
      <c r="BR490" s="414">
        <f t="shared" si="192"/>
        <v>0</v>
      </c>
      <c r="BS490" s="414">
        <f t="shared" si="193"/>
        <v>0</v>
      </c>
      <c r="BT490" s="414">
        <f t="shared" si="194"/>
        <v>0</v>
      </c>
      <c r="BU490" s="414">
        <f t="shared" si="195"/>
        <v>0</v>
      </c>
      <c r="BV490" s="721"/>
      <c r="BW490" s="72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32"/>
      <c r="CL490" s="432"/>
      <c r="CM490" s="432"/>
      <c r="CN490" s="432"/>
      <c r="CO490" s="432"/>
      <c r="CP490" s="432"/>
      <c r="CQ490" s="320"/>
      <c r="CR490" s="320"/>
    </row>
    <row r="491" spans="1:96" s="37" customFormat="1" ht="37.5" customHeight="1" x14ac:dyDescent="0.2">
      <c r="A491" s="533" t="str">
        <f>IF(B491&lt;&gt;"",設定!$C$4,"")</f>
        <v/>
      </c>
      <c r="B491" s="214" t="str">
        <f t="shared" si="173"/>
        <v/>
      </c>
      <c r="C491" s="373">
        <f t="shared" si="174"/>
        <v>479</v>
      </c>
      <c r="D491" s="342"/>
      <c r="E491" s="342"/>
      <c r="F491" s="343"/>
      <c r="G491" s="344"/>
      <c r="H491" s="345"/>
      <c r="I491" s="346"/>
      <c r="J491" s="347" t="str">
        <f>IFERROR(IF(I491="","",VLOOKUP(I491,国・地域!A:C,2,FALSE)),"正しい番号を入力してください")</f>
        <v/>
      </c>
      <c r="K491" s="348" t="str">
        <f>IFERROR(IF(I491="","",VLOOKUP(I491,国・地域!A:C,3,FALSE)),"正しい番号を入力してください")</f>
        <v/>
      </c>
      <c r="L491" s="325"/>
      <c r="M491" s="349"/>
      <c r="N491" s="350"/>
      <c r="O491" s="350"/>
      <c r="P491" s="350"/>
      <c r="Q491" s="350"/>
      <c r="R491" s="350"/>
      <c r="S491" s="350"/>
      <c r="T491" s="350"/>
      <c r="U491" s="351"/>
      <c r="V491" s="352"/>
      <c r="W491" s="1061"/>
      <c r="X491" s="1062"/>
      <c r="Y491" s="1070"/>
      <c r="Z491" s="1071"/>
      <c r="AA491" s="1072"/>
      <c r="AB491" s="1073"/>
      <c r="AC491" s="1072"/>
      <c r="AD491" s="1071"/>
      <c r="AE491" s="1074"/>
      <c r="AF491" s="1073"/>
      <c r="AG491" s="1072"/>
      <c r="AH491" s="1071"/>
      <c r="AI491" s="1074"/>
      <c r="AJ491" s="1073"/>
      <c r="AK491" s="1072"/>
      <c r="AL491" s="1071"/>
      <c r="AM491" s="342"/>
      <c r="AN491" s="344"/>
      <c r="AO491" s="325"/>
      <c r="AP491" s="342"/>
      <c r="AQ491" s="344"/>
      <c r="AR491" s="353"/>
      <c r="AS491" s="354"/>
      <c r="AT491" s="342"/>
      <c r="AU491" s="344"/>
      <c r="AV491" s="353"/>
      <c r="AW491" s="355"/>
      <c r="AX491" s="94" t="str">
        <f t="shared" si="196"/>
        <v/>
      </c>
      <c r="AY491" s="94" t="str">
        <f t="shared" si="175"/>
        <v/>
      </c>
      <c r="AZ491" s="433"/>
      <c r="BA491" s="414">
        <f t="shared" si="176"/>
        <v>0</v>
      </c>
      <c r="BB491" s="414">
        <f t="shared" si="177"/>
        <v>0</v>
      </c>
      <c r="BC491" s="414">
        <f t="shared" si="178"/>
        <v>0</v>
      </c>
      <c r="BD491" s="414">
        <f t="shared" si="179"/>
        <v>0</v>
      </c>
      <c r="BE491" s="414">
        <f t="shared" si="180"/>
        <v>0</v>
      </c>
      <c r="BF491" s="414">
        <f t="shared" si="181"/>
        <v>0</v>
      </c>
      <c r="BG491" s="414">
        <f t="shared" si="182"/>
        <v>0</v>
      </c>
      <c r="BH491" s="414">
        <f t="shared" si="183"/>
        <v>0</v>
      </c>
      <c r="BI491" s="414">
        <f t="shared" si="184"/>
        <v>0</v>
      </c>
      <c r="BJ491" s="414">
        <f t="shared" si="185"/>
        <v>0</v>
      </c>
      <c r="BK491" s="414">
        <f t="shared" si="186"/>
        <v>0</v>
      </c>
      <c r="BL491" s="414">
        <f t="shared" si="187"/>
        <v>0</v>
      </c>
      <c r="BM491" s="414">
        <f t="shared" si="188"/>
        <v>0</v>
      </c>
      <c r="BN491" s="414"/>
      <c r="BO491" s="414">
        <f t="shared" si="189"/>
        <v>0</v>
      </c>
      <c r="BP491" s="414">
        <f t="shared" si="190"/>
        <v>0</v>
      </c>
      <c r="BQ491" s="414">
        <f t="shared" si="191"/>
        <v>0</v>
      </c>
      <c r="BR491" s="414">
        <f t="shared" si="192"/>
        <v>0</v>
      </c>
      <c r="BS491" s="414">
        <f t="shared" si="193"/>
        <v>0</v>
      </c>
      <c r="BT491" s="414">
        <f t="shared" si="194"/>
        <v>0</v>
      </c>
      <c r="BU491" s="414">
        <f t="shared" si="195"/>
        <v>0</v>
      </c>
      <c r="BV491" s="721"/>
      <c r="BW491" s="72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32"/>
      <c r="CL491" s="432"/>
      <c r="CM491" s="432"/>
      <c r="CN491" s="432"/>
      <c r="CO491" s="432"/>
      <c r="CP491" s="432"/>
      <c r="CQ491" s="320"/>
      <c r="CR491" s="320"/>
    </row>
    <row r="492" spans="1:96" s="37" customFormat="1" ht="37.5" customHeight="1" x14ac:dyDescent="0.2">
      <c r="A492" s="533" t="str">
        <f>IF(B492&lt;&gt;"",設定!$C$4,"")</f>
        <v/>
      </c>
      <c r="B492" s="214" t="str">
        <f t="shared" si="173"/>
        <v/>
      </c>
      <c r="C492" s="373">
        <f t="shared" si="174"/>
        <v>480</v>
      </c>
      <c r="D492" s="342"/>
      <c r="E492" s="342"/>
      <c r="F492" s="343"/>
      <c r="G492" s="344"/>
      <c r="H492" s="345"/>
      <c r="I492" s="346"/>
      <c r="J492" s="347" t="str">
        <f>IFERROR(IF(I492="","",VLOOKUP(I492,国・地域!A:C,2,FALSE)),"正しい番号を入力してください")</f>
        <v/>
      </c>
      <c r="K492" s="348" t="str">
        <f>IFERROR(IF(I492="","",VLOOKUP(I492,国・地域!A:C,3,FALSE)),"正しい番号を入力してください")</f>
        <v/>
      </c>
      <c r="L492" s="325"/>
      <c r="M492" s="349"/>
      <c r="N492" s="350"/>
      <c r="O492" s="350"/>
      <c r="P492" s="350"/>
      <c r="Q492" s="350"/>
      <c r="R492" s="350"/>
      <c r="S492" s="350"/>
      <c r="T492" s="350"/>
      <c r="U492" s="351"/>
      <c r="V492" s="352"/>
      <c r="W492" s="1061"/>
      <c r="X492" s="1062"/>
      <c r="Y492" s="1070"/>
      <c r="Z492" s="1071"/>
      <c r="AA492" s="1072"/>
      <c r="AB492" s="1073"/>
      <c r="AC492" s="1072"/>
      <c r="AD492" s="1071"/>
      <c r="AE492" s="1074"/>
      <c r="AF492" s="1073"/>
      <c r="AG492" s="1072"/>
      <c r="AH492" s="1071"/>
      <c r="AI492" s="1074"/>
      <c r="AJ492" s="1073"/>
      <c r="AK492" s="1072"/>
      <c r="AL492" s="1071"/>
      <c r="AM492" s="342"/>
      <c r="AN492" s="344"/>
      <c r="AO492" s="325"/>
      <c r="AP492" s="342"/>
      <c r="AQ492" s="344"/>
      <c r="AR492" s="353"/>
      <c r="AS492" s="354"/>
      <c r="AT492" s="342"/>
      <c r="AU492" s="344"/>
      <c r="AV492" s="353"/>
      <c r="AW492" s="355"/>
      <c r="AX492" s="94" t="str">
        <f t="shared" si="196"/>
        <v/>
      </c>
      <c r="AY492" s="94" t="str">
        <f t="shared" si="175"/>
        <v/>
      </c>
      <c r="AZ492" s="433"/>
      <c r="BA492" s="414">
        <f t="shared" si="176"/>
        <v>0</v>
      </c>
      <c r="BB492" s="414">
        <f t="shared" si="177"/>
        <v>0</v>
      </c>
      <c r="BC492" s="414">
        <f t="shared" si="178"/>
        <v>0</v>
      </c>
      <c r="BD492" s="414">
        <f t="shared" si="179"/>
        <v>0</v>
      </c>
      <c r="BE492" s="414">
        <f t="shared" si="180"/>
        <v>0</v>
      </c>
      <c r="BF492" s="414">
        <f t="shared" si="181"/>
        <v>0</v>
      </c>
      <c r="BG492" s="414">
        <f t="shared" si="182"/>
        <v>0</v>
      </c>
      <c r="BH492" s="414">
        <f t="shared" si="183"/>
        <v>0</v>
      </c>
      <c r="BI492" s="414">
        <f t="shared" si="184"/>
        <v>0</v>
      </c>
      <c r="BJ492" s="414">
        <f t="shared" si="185"/>
        <v>0</v>
      </c>
      <c r="BK492" s="414">
        <f t="shared" si="186"/>
        <v>0</v>
      </c>
      <c r="BL492" s="414">
        <f t="shared" si="187"/>
        <v>0</v>
      </c>
      <c r="BM492" s="414">
        <f t="shared" si="188"/>
        <v>0</v>
      </c>
      <c r="BN492" s="414"/>
      <c r="BO492" s="414">
        <f t="shared" si="189"/>
        <v>0</v>
      </c>
      <c r="BP492" s="414">
        <f t="shared" si="190"/>
        <v>0</v>
      </c>
      <c r="BQ492" s="414">
        <f t="shared" si="191"/>
        <v>0</v>
      </c>
      <c r="BR492" s="414">
        <f t="shared" si="192"/>
        <v>0</v>
      </c>
      <c r="BS492" s="414">
        <f t="shared" si="193"/>
        <v>0</v>
      </c>
      <c r="BT492" s="414">
        <f t="shared" si="194"/>
        <v>0</v>
      </c>
      <c r="BU492" s="414">
        <f t="shared" si="195"/>
        <v>0</v>
      </c>
      <c r="BV492" s="721"/>
      <c r="BW492" s="72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32"/>
      <c r="CL492" s="432"/>
      <c r="CM492" s="432"/>
      <c r="CN492" s="432"/>
      <c r="CO492" s="432"/>
      <c r="CP492" s="432"/>
      <c r="CQ492" s="320"/>
      <c r="CR492" s="320"/>
    </row>
    <row r="493" spans="1:96" s="37" customFormat="1" ht="37.5" customHeight="1" x14ac:dyDescent="0.2">
      <c r="A493" s="574" t="str">
        <f>IF(B493&lt;&gt;"",設定!$C$4,"")</f>
        <v/>
      </c>
      <c r="B493" s="215" t="str">
        <f t="shared" si="173"/>
        <v/>
      </c>
      <c r="C493" s="374">
        <f t="shared" si="174"/>
        <v>481</v>
      </c>
      <c r="D493" s="356"/>
      <c r="E493" s="356"/>
      <c r="F493" s="357"/>
      <c r="G493" s="358"/>
      <c r="H493" s="359"/>
      <c r="I493" s="360"/>
      <c r="J493" s="361" t="str">
        <f>IFERROR(IF(I493="","",VLOOKUP(I493,国・地域!A:C,2,FALSE)),"正しい番号を入力してください")</f>
        <v/>
      </c>
      <c r="K493" s="362" t="str">
        <f>IFERROR(IF(I493="","",VLOOKUP(I493,国・地域!A:C,3,FALSE)),"正しい番号を入力してください")</f>
        <v/>
      </c>
      <c r="L493" s="326"/>
      <c r="M493" s="363"/>
      <c r="N493" s="364"/>
      <c r="O493" s="364"/>
      <c r="P493" s="364"/>
      <c r="Q493" s="364"/>
      <c r="R493" s="364"/>
      <c r="S493" s="364"/>
      <c r="T493" s="364"/>
      <c r="U493" s="365"/>
      <c r="V493" s="366"/>
      <c r="W493" s="1063"/>
      <c r="X493" s="1064"/>
      <c r="Y493" s="1075"/>
      <c r="Z493" s="1076"/>
      <c r="AA493" s="1077"/>
      <c r="AB493" s="1078"/>
      <c r="AC493" s="1077"/>
      <c r="AD493" s="1076"/>
      <c r="AE493" s="1079"/>
      <c r="AF493" s="1078"/>
      <c r="AG493" s="1077"/>
      <c r="AH493" s="1076"/>
      <c r="AI493" s="1079"/>
      <c r="AJ493" s="1078"/>
      <c r="AK493" s="1077"/>
      <c r="AL493" s="1076"/>
      <c r="AM493" s="356"/>
      <c r="AN493" s="358"/>
      <c r="AO493" s="326"/>
      <c r="AP493" s="356"/>
      <c r="AQ493" s="358"/>
      <c r="AR493" s="367"/>
      <c r="AS493" s="368"/>
      <c r="AT493" s="356"/>
      <c r="AU493" s="358"/>
      <c r="AV493" s="367"/>
      <c r="AW493" s="369"/>
      <c r="AX493" s="94" t="str">
        <f t="shared" si="196"/>
        <v/>
      </c>
      <c r="AY493" s="94" t="str">
        <f t="shared" si="175"/>
        <v/>
      </c>
      <c r="AZ493" s="433"/>
      <c r="BA493" s="414">
        <f t="shared" si="176"/>
        <v>0</v>
      </c>
      <c r="BB493" s="414">
        <f t="shared" si="177"/>
        <v>0</v>
      </c>
      <c r="BC493" s="414">
        <f t="shared" si="178"/>
        <v>0</v>
      </c>
      <c r="BD493" s="414">
        <f t="shared" si="179"/>
        <v>0</v>
      </c>
      <c r="BE493" s="414">
        <f t="shared" si="180"/>
        <v>0</v>
      </c>
      <c r="BF493" s="414">
        <f t="shared" si="181"/>
        <v>0</v>
      </c>
      <c r="BG493" s="414">
        <f t="shared" si="182"/>
        <v>0</v>
      </c>
      <c r="BH493" s="414">
        <f t="shared" si="183"/>
        <v>0</v>
      </c>
      <c r="BI493" s="414">
        <f t="shared" si="184"/>
        <v>0</v>
      </c>
      <c r="BJ493" s="414">
        <f t="shared" si="185"/>
        <v>0</v>
      </c>
      <c r="BK493" s="414">
        <f t="shared" si="186"/>
        <v>0</v>
      </c>
      <c r="BL493" s="414">
        <f t="shared" si="187"/>
        <v>0</v>
      </c>
      <c r="BM493" s="414">
        <f t="shared" si="188"/>
        <v>0</v>
      </c>
      <c r="BN493" s="414"/>
      <c r="BO493" s="414">
        <f t="shared" si="189"/>
        <v>0</v>
      </c>
      <c r="BP493" s="414">
        <f t="shared" si="190"/>
        <v>0</v>
      </c>
      <c r="BQ493" s="414">
        <f t="shared" si="191"/>
        <v>0</v>
      </c>
      <c r="BR493" s="414">
        <f t="shared" si="192"/>
        <v>0</v>
      </c>
      <c r="BS493" s="414">
        <f t="shared" si="193"/>
        <v>0</v>
      </c>
      <c r="BT493" s="414">
        <f t="shared" si="194"/>
        <v>0</v>
      </c>
      <c r="BU493" s="414">
        <f t="shared" si="195"/>
        <v>0</v>
      </c>
      <c r="BV493" s="721"/>
      <c r="BW493" s="72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32"/>
      <c r="CL493" s="432"/>
      <c r="CM493" s="432"/>
      <c r="CN493" s="432"/>
      <c r="CO493" s="432"/>
      <c r="CP493" s="432"/>
      <c r="CQ493" s="320"/>
      <c r="CR493" s="320"/>
    </row>
    <row r="494" spans="1:96" s="37" customFormat="1" ht="37.5" customHeight="1" x14ac:dyDescent="0.2">
      <c r="A494" s="575" t="str">
        <f>IF(B494&lt;&gt;"",設定!$C$4,"")</f>
        <v/>
      </c>
      <c r="B494" s="567" t="str">
        <f t="shared" si="173"/>
        <v/>
      </c>
      <c r="C494" s="322">
        <f t="shared" si="174"/>
        <v>482</v>
      </c>
      <c r="D494" s="328"/>
      <c r="E494" s="328"/>
      <c r="F494" s="329"/>
      <c r="G494" s="330"/>
      <c r="H494" s="331"/>
      <c r="I494" s="332"/>
      <c r="J494" s="333" t="str">
        <f>IFERROR(IF(I494="","",VLOOKUP(I494,国・地域!A:C,2,FALSE)),"正しい番号を入力してください")</f>
        <v/>
      </c>
      <c r="K494" s="334" t="str">
        <f>IFERROR(IF(I494="","",VLOOKUP(I494,国・地域!A:C,3,FALSE)),"正しい番号を入力してください")</f>
        <v/>
      </c>
      <c r="L494" s="327"/>
      <c r="M494" s="335"/>
      <c r="N494" s="336"/>
      <c r="O494" s="336"/>
      <c r="P494" s="336"/>
      <c r="Q494" s="336"/>
      <c r="R494" s="336"/>
      <c r="S494" s="336"/>
      <c r="T494" s="336"/>
      <c r="U494" s="337"/>
      <c r="V494" s="338"/>
      <c r="W494" s="1059"/>
      <c r="X494" s="1060"/>
      <c r="Y494" s="1065"/>
      <c r="Z494" s="1066"/>
      <c r="AA494" s="1067"/>
      <c r="AB494" s="1068"/>
      <c r="AC494" s="1067"/>
      <c r="AD494" s="1066"/>
      <c r="AE494" s="1069"/>
      <c r="AF494" s="1068"/>
      <c r="AG494" s="1067"/>
      <c r="AH494" s="1066"/>
      <c r="AI494" s="1069"/>
      <c r="AJ494" s="1068"/>
      <c r="AK494" s="1067"/>
      <c r="AL494" s="1066"/>
      <c r="AM494" s="328"/>
      <c r="AN494" s="330"/>
      <c r="AO494" s="327"/>
      <c r="AP494" s="328"/>
      <c r="AQ494" s="330"/>
      <c r="AR494" s="339"/>
      <c r="AS494" s="340"/>
      <c r="AT494" s="328"/>
      <c r="AU494" s="330"/>
      <c r="AV494" s="339"/>
      <c r="AW494" s="341"/>
      <c r="AX494" s="94" t="str">
        <f t="shared" si="196"/>
        <v/>
      </c>
      <c r="AY494" s="94" t="str">
        <f t="shared" si="175"/>
        <v/>
      </c>
      <c r="AZ494" s="433"/>
      <c r="BA494" s="414">
        <f t="shared" si="176"/>
        <v>0</v>
      </c>
      <c r="BB494" s="414">
        <f t="shared" si="177"/>
        <v>0</v>
      </c>
      <c r="BC494" s="414">
        <f t="shared" si="178"/>
        <v>0</v>
      </c>
      <c r="BD494" s="414">
        <f t="shared" si="179"/>
        <v>0</v>
      </c>
      <c r="BE494" s="414">
        <f t="shared" si="180"/>
        <v>0</v>
      </c>
      <c r="BF494" s="414">
        <f t="shared" si="181"/>
        <v>0</v>
      </c>
      <c r="BG494" s="414">
        <f t="shared" si="182"/>
        <v>0</v>
      </c>
      <c r="BH494" s="414">
        <f t="shared" si="183"/>
        <v>0</v>
      </c>
      <c r="BI494" s="414">
        <f t="shared" si="184"/>
        <v>0</v>
      </c>
      <c r="BJ494" s="414">
        <f t="shared" si="185"/>
        <v>0</v>
      </c>
      <c r="BK494" s="414">
        <f t="shared" si="186"/>
        <v>0</v>
      </c>
      <c r="BL494" s="414">
        <f t="shared" si="187"/>
        <v>0</v>
      </c>
      <c r="BM494" s="414">
        <f t="shared" si="188"/>
        <v>0</v>
      </c>
      <c r="BN494" s="414"/>
      <c r="BO494" s="414">
        <f t="shared" si="189"/>
        <v>0</v>
      </c>
      <c r="BP494" s="414">
        <f t="shared" si="190"/>
        <v>0</v>
      </c>
      <c r="BQ494" s="414">
        <f t="shared" si="191"/>
        <v>0</v>
      </c>
      <c r="BR494" s="414">
        <f t="shared" si="192"/>
        <v>0</v>
      </c>
      <c r="BS494" s="414">
        <f t="shared" si="193"/>
        <v>0</v>
      </c>
      <c r="BT494" s="414">
        <f t="shared" si="194"/>
        <v>0</v>
      </c>
      <c r="BU494" s="414">
        <f t="shared" si="195"/>
        <v>0</v>
      </c>
      <c r="BV494" s="721"/>
      <c r="BW494" s="72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32"/>
      <c r="CL494" s="432"/>
      <c r="CM494" s="432"/>
      <c r="CN494" s="432"/>
      <c r="CO494" s="432"/>
      <c r="CP494" s="432"/>
      <c r="CQ494" s="320"/>
      <c r="CR494" s="320"/>
    </row>
    <row r="495" spans="1:96" s="37" customFormat="1" ht="37.5" customHeight="1" x14ac:dyDescent="0.2">
      <c r="A495" s="533" t="str">
        <f>IF(B495&lt;&gt;"",設定!$C$4,"")</f>
        <v/>
      </c>
      <c r="B495" s="214" t="str">
        <f t="shared" si="173"/>
        <v/>
      </c>
      <c r="C495" s="373">
        <f t="shared" si="174"/>
        <v>483</v>
      </c>
      <c r="D495" s="342"/>
      <c r="E495" s="342"/>
      <c r="F495" s="343"/>
      <c r="G495" s="344"/>
      <c r="H495" s="345"/>
      <c r="I495" s="346"/>
      <c r="J495" s="347" t="str">
        <f>IFERROR(IF(I495="","",VLOOKUP(I495,国・地域!A:C,2,FALSE)),"正しい番号を入力してください")</f>
        <v/>
      </c>
      <c r="K495" s="348" t="str">
        <f>IFERROR(IF(I495="","",VLOOKUP(I495,国・地域!A:C,3,FALSE)),"正しい番号を入力してください")</f>
        <v/>
      </c>
      <c r="L495" s="325"/>
      <c r="M495" s="349"/>
      <c r="N495" s="350"/>
      <c r="O495" s="350"/>
      <c r="P495" s="350"/>
      <c r="Q495" s="350"/>
      <c r="R495" s="350"/>
      <c r="S495" s="350"/>
      <c r="T495" s="350"/>
      <c r="U495" s="351"/>
      <c r="V495" s="352"/>
      <c r="W495" s="1061"/>
      <c r="X495" s="1062"/>
      <c r="Y495" s="1070"/>
      <c r="Z495" s="1071"/>
      <c r="AA495" s="1072"/>
      <c r="AB495" s="1073"/>
      <c r="AC495" s="1072"/>
      <c r="AD495" s="1071"/>
      <c r="AE495" s="1074"/>
      <c r="AF495" s="1073"/>
      <c r="AG495" s="1072"/>
      <c r="AH495" s="1071"/>
      <c r="AI495" s="1074"/>
      <c r="AJ495" s="1073"/>
      <c r="AK495" s="1072"/>
      <c r="AL495" s="1071"/>
      <c r="AM495" s="342"/>
      <c r="AN495" s="344"/>
      <c r="AO495" s="325"/>
      <c r="AP495" s="342"/>
      <c r="AQ495" s="344"/>
      <c r="AR495" s="353"/>
      <c r="AS495" s="354"/>
      <c r="AT495" s="342"/>
      <c r="AU495" s="344"/>
      <c r="AV495" s="353"/>
      <c r="AW495" s="355"/>
      <c r="AX495" s="94" t="str">
        <f t="shared" si="196"/>
        <v/>
      </c>
      <c r="AY495" s="94" t="str">
        <f t="shared" si="175"/>
        <v/>
      </c>
      <c r="AZ495" s="433"/>
      <c r="BA495" s="414">
        <f t="shared" si="176"/>
        <v>0</v>
      </c>
      <c r="BB495" s="414">
        <f t="shared" si="177"/>
        <v>0</v>
      </c>
      <c r="BC495" s="414">
        <f t="shared" si="178"/>
        <v>0</v>
      </c>
      <c r="BD495" s="414">
        <f t="shared" si="179"/>
        <v>0</v>
      </c>
      <c r="BE495" s="414">
        <f t="shared" si="180"/>
        <v>0</v>
      </c>
      <c r="BF495" s="414">
        <f t="shared" si="181"/>
        <v>0</v>
      </c>
      <c r="BG495" s="414">
        <f t="shared" si="182"/>
        <v>0</v>
      </c>
      <c r="BH495" s="414">
        <f t="shared" si="183"/>
        <v>0</v>
      </c>
      <c r="BI495" s="414">
        <f t="shared" si="184"/>
        <v>0</v>
      </c>
      <c r="BJ495" s="414">
        <f t="shared" si="185"/>
        <v>0</v>
      </c>
      <c r="BK495" s="414">
        <f t="shared" si="186"/>
        <v>0</v>
      </c>
      <c r="BL495" s="414">
        <f t="shared" si="187"/>
        <v>0</v>
      </c>
      <c r="BM495" s="414">
        <f t="shared" si="188"/>
        <v>0</v>
      </c>
      <c r="BN495" s="414"/>
      <c r="BO495" s="414">
        <f t="shared" si="189"/>
        <v>0</v>
      </c>
      <c r="BP495" s="414">
        <f t="shared" si="190"/>
        <v>0</v>
      </c>
      <c r="BQ495" s="414">
        <f t="shared" si="191"/>
        <v>0</v>
      </c>
      <c r="BR495" s="414">
        <f t="shared" si="192"/>
        <v>0</v>
      </c>
      <c r="BS495" s="414">
        <f t="shared" si="193"/>
        <v>0</v>
      </c>
      <c r="BT495" s="414">
        <f t="shared" si="194"/>
        <v>0</v>
      </c>
      <c r="BU495" s="414">
        <f t="shared" si="195"/>
        <v>0</v>
      </c>
      <c r="BV495" s="721"/>
      <c r="BW495" s="72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32"/>
      <c r="CL495" s="432"/>
      <c r="CM495" s="432"/>
      <c r="CN495" s="432"/>
      <c r="CO495" s="432"/>
      <c r="CP495" s="432"/>
      <c r="CQ495" s="320"/>
      <c r="CR495" s="320"/>
    </row>
    <row r="496" spans="1:96" s="37" customFormat="1" ht="37.5" customHeight="1" x14ac:dyDescent="0.2">
      <c r="A496" s="533" t="str">
        <f>IF(B496&lt;&gt;"",設定!$C$4,"")</f>
        <v/>
      </c>
      <c r="B496" s="214" t="str">
        <f t="shared" si="173"/>
        <v/>
      </c>
      <c r="C496" s="373">
        <f t="shared" si="174"/>
        <v>484</v>
      </c>
      <c r="D496" s="342"/>
      <c r="E496" s="342"/>
      <c r="F496" s="343"/>
      <c r="G496" s="344"/>
      <c r="H496" s="345"/>
      <c r="I496" s="346"/>
      <c r="J496" s="347" t="str">
        <f>IFERROR(IF(I496="","",VLOOKUP(I496,国・地域!A:C,2,FALSE)),"正しい番号を入力してください")</f>
        <v/>
      </c>
      <c r="K496" s="348" t="str">
        <f>IFERROR(IF(I496="","",VLOOKUP(I496,国・地域!A:C,3,FALSE)),"正しい番号を入力してください")</f>
        <v/>
      </c>
      <c r="L496" s="325"/>
      <c r="M496" s="349"/>
      <c r="N496" s="350"/>
      <c r="O496" s="350"/>
      <c r="P496" s="350"/>
      <c r="Q496" s="350"/>
      <c r="R496" s="350"/>
      <c r="S496" s="350"/>
      <c r="T496" s="350"/>
      <c r="U496" s="351"/>
      <c r="V496" s="352"/>
      <c r="W496" s="1061"/>
      <c r="X496" s="1062"/>
      <c r="Y496" s="1070"/>
      <c r="Z496" s="1071"/>
      <c r="AA496" s="1072"/>
      <c r="AB496" s="1073"/>
      <c r="AC496" s="1072"/>
      <c r="AD496" s="1071"/>
      <c r="AE496" s="1074"/>
      <c r="AF496" s="1073"/>
      <c r="AG496" s="1072"/>
      <c r="AH496" s="1071"/>
      <c r="AI496" s="1074"/>
      <c r="AJ496" s="1073"/>
      <c r="AK496" s="1072"/>
      <c r="AL496" s="1071"/>
      <c r="AM496" s="342"/>
      <c r="AN496" s="344"/>
      <c r="AO496" s="325"/>
      <c r="AP496" s="342"/>
      <c r="AQ496" s="344"/>
      <c r="AR496" s="353"/>
      <c r="AS496" s="354"/>
      <c r="AT496" s="342"/>
      <c r="AU496" s="344"/>
      <c r="AV496" s="353"/>
      <c r="AW496" s="355"/>
      <c r="AX496" s="94" t="str">
        <f t="shared" si="196"/>
        <v/>
      </c>
      <c r="AY496" s="94" t="str">
        <f t="shared" si="175"/>
        <v/>
      </c>
      <c r="AZ496" s="433"/>
      <c r="BA496" s="414">
        <f t="shared" si="176"/>
        <v>0</v>
      </c>
      <c r="BB496" s="414">
        <f t="shared" si="177"/>
        <v>0</v>
      </c>
      <c r="BC496" s="414">
        <f t="shared" si="178"/>
        <v>0</v>
      </c>
      <c r="BD496" s="414">
        <f t="shared" si="179"/>
        <v>0</v>
      </c>
      <c r="BE496" s="414">
        <f t="shared" si="180"/>
        <v>0</v>
      </c>
      <c r="BF496" s="414">
        <f t="shared" si="181"/>
        <v>0</v>
      </c>
      <c r="BG496" s="414">
        <f t="shared" si="182"/>
        <v>0</v>
      </c>
      <c r="BH496" s="414">
        <f t="shared" si="183"/>
        <v>0</v>
      </c>
      <c r="BI496" s="414">
        <f t="shared" si="184"/>
        <v>0</v>
      </c>
      <c r="BJ496" s="414">
        <f t="shared" si="185"/>
        <v>0</v>
      </c>
      <c r="BK496" s="414">
        <f t="shared" si="186"/>
        <v>0</v>
      </c>
      <c r="BL496" s="414">
        <f t="shared" si="187"/>
        <v>0</v>
      </c>
      <c r="BM496" s="414">
        <f t="shared" si="188"/>
        <v>0</v>
      </c>
      <c r="BN496" s="414"/>
      <c r="BO496" s="414">
        <f t="shared" si="189"/>
        <v>0</v>
      </c>
      <c r="BP496" s="414">
        <f t="shared" si="190"/>
        <v>0</v>
      </c>
      <c r="BQ496" s="414">
        <f t="shared" si="191"/>
        <v>0</v>
      </c>
      <c r="BR496" s="414">
        <f t="shared" si="192"/>
        <v>0</v>
      </c>
      <c r="BS496" s="414">
        <f t="shared" si="193"/>
        <v>0</v>
      </c>
      <c r="BT496" s="414">
        <f t="shared" si="194"/>
        <v>0</v>
      </c>
      <c r="BU496" s="414">
        <f t="shared" si="195"/>
        <v>0</v>
      </c>
      <c r="BV496" s="721"/>
      <c r="BW496" s="72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32"/>
      <c r="CL496" s="432"/>
      <c r="CM496" s="432"/>
      <c r="CN496" s="432"/>
      <c r="CO496" s="432"/>
      <c r="CP496" s="432"/>
      <c r="CQ496" s="320"/>
      <c r="CR496" s="320"/>
    </row>
    <row r="497" spans="1:96" s="37" customFormat="1" ht="37.5" customHeight="1" x14ac:dyDescent="0.2">
      <c r="A497" s="533" t="str">
        <f>IF(B497&lt;&gt;"",設定!$C$4,"")</f>
        <v/>
      </c>
      <c r="B497" s="214" t="str">
        <f t="shared" si="173"/>
        <v/>
      </c>
      <c r="C497" s="373">
        <f t="shared" si="174"/>
        <v>485</v>
      </c>
      <c r="D497" s="342"/>
      <c r="E497" s="342"/>
      <c r="F497" s="343"/>
      <c r="G497" s="344"/>
      <c r="H497" s="345"/>
      <c r="I497" s="346"/>
      <c r="J497" s="347" t="str">
        <f>IFERROR(IF(I497="","",VLOOKUP(I497,国・地域!A:C,2,FALSE)),"正しい番号を入力してください")</f>
        <v/>
      </c>
      <c r="K497" s="348" t="str">
        <f>IFERROR(IF(I497="","",VLOOKUP(I497,国・地域!A:C,3,FALSE)),"正しい番号を入力してください")</f>
        <v/>
      </c>
      <c r="L497" s="325"/>
      <c r="M497" s="349"/>
      <c r="N497" s="350"/>
      <c r="O497" s="350"/>
      <c r="P497" s="350"/>
      <c r="Q497" s="350"/>
      <c r="R497" s="350"/>
      <c r="S497" s="350"/>
      <c r="T497" s="350"/>
      <c r="U497" s="351"/>
      <c r="V497" s="352"/>
      <c r="W497" s="1061"/>
      <c r="X497" s="1062"/>
      <c r="Y497" s="1070"/>
      <c r="Z497" s="1071"/>
      <c r="AA497" s="1072"/>
      <c r="AB497" s="1073"/>
      <c r="AC497" s="1072"/>
      <c r="AD497" s="1071"/>
      <c r="AE497" s="1074"/>
      <c r="AF497" s="1073"/>
      <c r="AG497" s="1072"/>
      <c r="AH497" s="1071"/>
      <c r="AI497" s="1074"/>
      <c r="AJ497" s="1073"/>
      <c r="AK497" s="1072"/>
      <c r="AL497" s="1071"/>
      <c r="AM497" s="342"/>
      <c r="AN497" s="344"/>
      <c r="AO497" s="325"/>
      <c r="AP497" s="342"/>
      <c r="AQ497" s="344"/>
      <c r="AR497" s="353"/>
      <c r="AS497" s="354"/>
      <c r="AT497" s="342"/>
      <c r="AU497" s="344"/>
      <c r="AV497" s="353"/>
      <c r="AW497" s="355"/>
      <c r="AX497" s="94" t="str">
        <f t="shared" si="196"/>
        <v/>
      </c>
      <c r="AY497" s="94" t="str">
        <f t="shared" si="175"/>
        <v/>
      </c>
      <c r="AZ497" s="433"/>
      <c r="BA497" s="414">
        <f t="shared" si="176"/>
        <v>0</v>
      </c>
      <c r="BB497" s="414">
        <f t="shared" si="177"/>
        <v>0</v>
      </c>
      <c r="BC497" s="414">
        <f t="shared" si="178"/>
        <v>0</v>
      </c>
      <c r="BD497" s="414">
        <f t="shared" si="179"/>
        <v>0</v>
      </c>
      <c r="BE497" s="414">
        <f t="shared" si="180"/>
        <v>0</v>
      </c>
      <c r="BF497" s="414">
        <f t="shared" si="181"/>
        <v>0</v>
      </c>
      <c r="BG497" s="414">
        <f t="shared" si="182"/>
        <v>0</v>
      </c>
      <c r="BH497" s="414">
        <f t="shared" si="183"/>
        <v>0</v>
      </c>
      <c r="BI497" s="414">
        <f t="shared" si="184"/>
        <v>0</v>
      </c>
      <c r="BJ497" s="414">
        <f t="shared" si="185"/>
        <v>0</v>
      </c>
      <c r="BK497" s="414">
        <f t="shared" si="186"/>
        <v>0</v>
      </c>
      <c r="BL497" s="414">
        <f t="shared" si="187"/>
        <v>0</v>
      </c>
      <c r="BM497" s="414">
        <f t="shared" si="188"/>
        <v>0</v>
      </c>
      <c r="BN497" s="414"/>
      <c r="BO497" s="414">
        <f t="shared" si="189"/>
        <v>0</v>
      </c>
      <c r="BP497" s="414">
        <f t="shared" si="190"/>
        <v>0</v>
      </c>
      <c r="BQ497" s="414">
        <f t="shared" si="191"/>
        <v>0</v>
      </c>
      <c r="BR497" s="414">
        <f t="shared" si="192"/>
        <v>0</v>
      </c>
      <c r="BS497" s="414">
        <f t="shared" si="193"/>
        <v>0</v>
      </c>
      <c r="BT497" s="414">
        <f t="shared" si="194"/>
        <v>0</v>
      </c>
      <c r="BU497" s="414">
        <f t="shared" si="195"/>
        <v>0</v>
      </c>
      <c r="BV497" s="721"/>
      <c r="BW497" s="72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32"/>
      <c r="CL497" s="432"/>
      <c r="CM497" s="432"/>
      <c r="CN497" s="432"/>
      <c r="CO497" s="432"/>
      <c r="CP497" s="432"/>
      <c r="CQ497" s="320"/>
      <c r="CR497" s="320"/>
    </row>
    <row r="498" spans="1:96" s="37" customFormat="1" ht="37.5" customHeight="1" x14ac:dyDescent="0.2">
      <c r="A498" s="574" t="str">
        <f>IF(B498&lt;&gt;"",設定!$C$4,"")</f>
        <v/>
      </c>
      <c r="B498" s="215" t="str">
        <f t="shared" si="173"/>
        <v/>
      </c>
      <c r="C498" s="374">
        <f t="shared" si="174"/>
        <v>486</v>
      </c>
      <c r="D498" s="356"/>
      <c r="E498" s="356"/>
      <c r="F498" s="357"/>
      <c r="G498" s="358"/>
      <c r="H498" s="359"/>
      <c r="I498" s="360"/>
      <c r="J498" s="361" t="str">
        <f>IFERROR(IF(I498="","",VLOOKUP(I498,国・地域!A:C,2,FALSE)),"正しい番号を入力してください")</f>
        <v/>
      </c>
      <c r="K498" s="362" t="str">
        <f>IFERROR(IF(I498="","",VLOOKUP(I498,国・地域!A:C,3,FALSE)),"正しい番号を入力してください")</f>
        <v/>
      </c>
      <c r="L498" s="326"/>
      <c r="M498" s="363"/>
      <c r="N498" s="364"/>
      <c r="O498" s="364"/>
      <c r="P498" s="364"/>
      <c r="Q498" s="364"/>
      <c r="R498" s="364"/>
      <c r="S498" s="364"/>
      <c r="T498" s="364"/>
      <c r="U498" s="365"/>
      <c r="V498" s="366"/>
      <c r="W498" s="1063"/>
      <c r="X498" s="1064"/>
      <c r="Y498" s="1075"/>
      <c r="Z498" s="1076"/>
      <c r="AA498" s="1077"/>
      <c r="AB498" s="1078"/>
      <c r="AC498" s="1077"/>
      <c r="AD498" s="1076"/>
      <c r="AE498" s="1079"/>
      <c r="AF498" s="1078"/>
      <c r="AG498" s="1077"/>
      <c r="AH498" s="1076"/>
      <c r="AI498" s="1079"/>
      <c r="AJ498" s="1078"/>
      <c r="AK498" s="1077"/>
      <c r="AL498" s="1076"/>
      <c r="AM498" s="356"/>
      <c r="AN498" s="358"/>
      <c r="AO498" s="326"/>
      <c r="AP498" s="356"/>
      <c r="AQ498" s="358"/>
      <c r="AR498" s="367"/>
      <c r="AS498" s="368"/>
      <c r="AT498" s="356"/>
      <c r="AU498" s="358"/>
      <c r="AV498" s="367"/>
      <c r="AW498" s="369"/>
      <c r="AX498" s="94" t="str">
        <f t="shared" si="196"/>
        <v/>
      </c>
      <c r="AY498" s="94" t="str">
        <f t="shared" si="175"/>
        <v/>
      </c>
      <c r="AZ498" s="433"/>
      <c r="BA498" s="414">
        <f t="shared" si="176"/>
        <v>0</v>
      </c>
      <c r="BB498" s="414">
        <f t="shared" si="177"/>
        <v>0</v>
      </c>
      <c r="BC498" s="414">
        <f t="shared" si="178"/>
        <v>0</v>
      </c>
      <c r="BD498" s="414">
        <f t="shared" si="179"/>
        <v>0</v>
      </c>
      <c r="BE498" s="414">
        <f t="shared" si="180"/>
        <v>0</v>
      </c>
      <c r="BF498" s="414">
        <f t="shared" si="181"/>
        <v>0</v>
      </c>
      <c r="BG498" s="414">
        <f t="shared" si="182"/>
        <v>0</v>
      </c>
      <c r="BH498" s="414">
        <f t="shared" si="183"/>
        <v>0</v>
      </c>
      <c r="BI498" s="414">
        <f t="shared" si="184"/>
        <v>0</v>
      </c>
      <c r="BJ498" s="414">
        <f t="shared" si="185"/>
        <v>0</v>
      </c>
      <c r="BK498" s="414">
        <f t="shared" si="186"/>
        <v>0</v>
      </c>
      <c r="BL498" s="414">
        <f t="shared" si="187"/>
        <v>0</v>
      </c>
      <c r="BM498" s="414">
        <f t="shared" si="188"/>
        <v>0</v>
      </c>
      <c r="BN498" s="414"/>
      <c r="BO498" s="414">
        <f t="shared" si="189"/>
        <v>0</v>
      </c>
      <c r="BP498" s="414">
        <f t="shared" si="190"/>
        <v>0</v>
      </c>
      <c r="BQ498" s="414">
        <f t="shared" si="191"/>
        <v>0</v>
      </c>
      <c r="BR498" s="414">
        <f t="shared" si="192"/>
        <v>0</v>
      </c>
      <c r="BS498" s="414">
        <f t="shared" si="193"/>
        <v>0</v>
      </c>
      <c r="BT498" s="414">
        <f t="shared" si="194"/>
        <v>0</v>
      </c>
      <c r="BU498" s="414">
        <f t="shared" si="195"/>
        <v>0</v>
      </c>
      <c r="BV498" s="721"/>
      <c r="BW498" s="72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32"/>
      <c r="CL498" s="432"/>
      <c r="CM498" s="432"/>
      <c r="CN498" s="432"/>
      <c r="CO498" s="432"/>
      <c r="CP498" s="432"/>
      <c r="CQ498" s="320"/>
      <c r="CR498" s="320"/>
    </row>
    <row r="499" spans="1:96" s="37" customFormat="1" ht="37.5" customHeight="1" x14ac:dyDescent="0.2">
      <c r="A499" s="575" t="str">
        <f>IF(B499&lt;&gt;"",設定!$C$4,"")</f>
        <v/>
      </c>
      <c r="B499" s="567" t="str">
        <f t="shared" si="173"/>
        <v/>
      </c>
      <c r="C499" s="322">
        <f t="shared" si="174"/>
        <v>487</v>
      </c>
      <c r="D499" s="328"/>
      <c r="E499" s="328"/>
      <c r="F499" s="329"/>
      <c r="G499" s="330"/>
      <c r="H499" s="331"/>
      <c r="I499" s="332"/>
      <c r="J499" s="333" t="str">
        <f>IFERROR(IF(I499="","",VLOOKUP(I499,国・地域!A:C,2,FALSE)),"正しい番号を入力してください")</f>
        <v/>
      </c>
      <c r="K499" s="334" t="str">
        <f>IFERROR(IF(I499="","",VLOOKUP(I499,国・地域!A:C,3,FALSE)),"正しい番号を入力してください")</f>
        <v/>
      </c>
      <c r="L499" s="327"/>
      <c r="M499" s="335"/>
      <c r="N499" s="336"/>
      <c r="O499" s="336"/>
      <c r="P499" s="336"/>
      <c r="Q499" s="336"/>
      <c r="R499" s="336"/>
      <c r="S499" s="336"/>
      <c r="T499" s="336"/>
      <c r="U499" s="337"/>
      <c r="V499" s="338"/>
      <c r="W499" s="1059"/>
      <c r="X499" s="1060"/>
      <c r="Y499" s="1065"/>
      <c r="Z499" s="1066"/>
      <c r="AA499" s="1067"/>
      <c r="AB499" s="1068"/>
      <c r="AC499" s="1067"/>
      <c r="AD499" s="1066"/>
      <c r="AE499" s="1069"/>
      <c r="AF499" s="1068"/>
      <c r="AG499" s="1067"/>
      <c r="AH499" s="1066"/>
      <c r="AI499" s="1069"/>
      <c r="AJ499" s="1068"/>
      <c r="AK499" s="1067"/>
      <c r="AL499" s="1066"/>
      <c r="AM499" s="328"/>
      <c r="AN499" s="330"/>
      <c r="AO499" s="327"/>
      <c r="AP499" s="328"/>
      <c r="AQ499" s="330"/>
      <c r="AR499" s="339"/>
      <c r="AS499" s="340"/>
      <c r="AT499" s="328"/>
      <c r="AU499" s="330"/>
      <c r="AV499" s="339"/>
      <c r="AW499" s="341"/>
      <c r="AX499" s="94" t="str">
        <f t="shared" si="196"/>
        <v/>
      </c>
      <c r="AY499" s="94" t="str">
        <f t="shared" si="175"/>
        <v/>
      </c>
      <c r="AZ499" s="433"/>
      <c r="BA499" s="414">
        <f t="shared" si="176"/>
        <v>0</v>
      </c>
      <c r="BB499" s="414">
        <f t="shared" si="177"/>
        <v>0</v>
      </c>
      <c r="BC499" s="414">
        <f t="shared" si="178"/>
        <v>0</v>
      </c>
      <c r="BD499" s="414">
        <f t="shared" si="179"/>
        <v>0</v>
      </c>
      <c r="BE499" s="414">
        <f t="shared" si="180"/>
        <v>0</v>
      </c>
      <c r="BF499" s="414">
        <f t="shared" si="181"/>
        <v>0</v>
      </c>
      <c r="BG499" s="414">
        <f t="shared" si="182"/>
        <v>0</v>
      </c>
      <c r="BH499" s="414">
        <f t="shared" si="183"/>
        <v>0</v>
      </c>
      <c r="BI499" s="414">
        <f t="shared" si="184"/>
        <v>0</v>
      </c>
      <c r="BJ499" s="414">
        <f t="shared" si="185"/>
        <v>0</v>
      </c>
      <c r="BK499" s="414">
        <f t="shared" si="186"/>
        <v>0</v>
      </c>
      <c r="BL499" s="414">
        <f t="shared" si="187"/>
        <v>0</v>
      </c>
      <c r="BM499" s="414">
        <f t="shared" si="188"/>
        <v>0</v>
      </c>
      <c r="BN499" s="414"/>
      <c r="BO499" s="414">
        <f t="shared" si="189"/>
        <v>0</v>
      </c>
      <c r="BP499" s="414">
        <f t="shared" si="190"/>
        <v>0</v>
      </c>
      <c r="BQ499" s="414">
        <f t="shared" si="191"/>
        <v>0</v>
      </c>
      <c r="BR499" s="414">
        <f t="shared" si="192"/>
        <v>0</v>
      </c>
      <c r="BS499" s="414">
        <f t="shared" si="193"/>
        <v>0</v>
      </c>
      <c r="BT499" s="414">
        <f t="shared" si="194"/>
        <v>0</v>
      </c>
      <c r="BU499" s="414">
        <f t="shared" si="195"/>
        <v>0</v>
      </c>
      <c r="BV499" s="721"/>
      <c r="BW499" s="72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32"/>
      <c r="CL499" s="432"/>
      <c r="CM499" s="432"/>
      <c r="CN499" s="432"/>
      <c r="CO499" s="432"/>
      <c r="CP499" s="432"/>
      <c r="CQ499" s="320"/>
      <c r="CR499" s="320"/>
    </row>
    <row r="500" spans="1:96" s="37" customFormat="1" ht="37.5" customHeight="1" x14ac:dyDescent="0.2">
      <c r="A500" s="533" t="str">
        <f>IF(B500&lt;&gt;"",設定!$C$4,"")</f>
        <v/>
      </c>
      <c r="B500" s="214" t="str">
        <f t="shared" si="173"/>
        <v/>
      </c>
      <c r="C500" s="373">
        <f t="shared" si="174"/>
        <v>488</v>
      </c>
      <c r="D500" s="342"/>
      <c r="E500" s="342"/>
      <c r="F500" s="343"/>
      <c r="G500" s="344"/>
      <c r="H500" s="345"/>
      <c r="I500" s="346"/>
      <c r="J500" s="347" t="str">
        <f>IFERROR(IF(I500="","",VLOOKUP(I500,国・地域!A:C,2,FALSE)),"正しい番号を入力してください")</f>
        <v/>
      </c>
      <c r="K500" s="348" t="str">
        <f>IFERROR(IF(I500="","",VLOOKUP(I500,国・地域!A:C,3,FALSE)),"正しい番号を入力してください")</f>
        <v/>
      </c>
      <c r="L500" s="325"/>
      <c r="M500" s="349"/>
      <c r="N500" s="350"/>
      <c r="O500" s="350"/>
      <c r="P500" s="350"/>
      <c r="Q500" s="350"/>
      <c r="R500" s="350"/>
      <c r="S500" s="350"/>
      <c r="T500" s="350"/>
      <c r="U500" s="351"/>
      <c r="V500" s="352"/>
      <c r="W500" s="1061"/>
      <c r="X500" s="1062"/>
      <c r="Y500" s="1070"/>
      <c r="Z500" s="1071"/>
      <c r="AA500" s="1072"/>
      <c r="AB500" s="1073"/>
      <c r="AC500" s="1072"/>
      <c r="AD500" s="1071"/>
      <c r="AE500" s="1074"/>
      <c r="AF500" s="1073"/>
      <c r="AG500" s="1072"/>
      <c r="AH500" s="1071"/>
      <c r="AI500" s="1074"/>
      <c r="AJ500" s="1073"/>
      <c r="AK500" s="1072"/>
      <c r="AL500" s="1071"/>
      <c r="AM500" s="342"/>
      <c r="AN500" s="344"/>
      <c r="AO500" s="325"/>
      <c r="AP500" s="342"/>
      <c r="AQ500" s="344"/>
      <c r="AR500" s="353"/>
      <c r="AS500" s="354"/>
      <c r="AT500" s="342"/>
      <c r="AU500" s="344"/>
      <c r="AV500" s="353"/>
      <c r="AW500" s="355"/>
      <c r="AX500" s="94" t="str">
        <f t="shared" si="196"/>
        <v/>
      </c>
      <c r="AY500" s="94" t="str">
        <f t="shared" si="175"/>
        <v/>
      </c>
      <c r="AZ500" s="433"/>
      <c r="BA500" s="414">
        <f t="shared" si="176"/>
        <v>0</v>
      </c>
      <c r="BB500" s="414">
        <f t="shared" si="177"/>
        <v>0</v>
      </c>
      <c r="BC500" s="414">
        <f t="shared" si="178"/>
        <v>0</v>
      </c>
      <c r="BD500" s="414">
        <f t="shared" si="179"/>
        <v>0</v>
      </c>
      <c r="BE500" s="414">
        <f t="shared" si="180"/>
        <v>0</v>
      </c>
      <c r="BF500" s="414">
        <f t="shared" si="181"/>
        <v>0</v>
      </c>
      <c r="BG500" s="414">
        <f t="shared" si="182"/>
        <v>0</v>
      </c>
      <c r="BH500" s="414">
        <f t="shared" si="183"/>
        <v>0</v>
      </c>
      <c r="BI500" s="414">
        <f t="shared" si="184"/>
        <v>0</v>
      </c>
      <c r="BJ500" s="414">
        <f t="shared" si="185"/>
        <v>0</v>
      </c>
      <c r="BK500" s="414">
        <f t="shared" si="186"/>
        <v>0</v>
      </c>
      <c r="BL500" s="414">
        <f t="shared" si="187"/>
        <v>0</v>
      </c>
      <c r="BM500" s="414">
        <f t="shared" si="188"/>
        <v>0</v>
      </c>
      <c r="BN500" s="414"/>
      <c r="BO500" s="414">
        <f t="shared" si="189"/>
        <v>0</v>
      </c>
      <c r="BP500" s="414">
        <f t="shared" si="190"/>
        <v>0</v>
      </c>
      <c r="BQ500" s="414">
        <f t="shared" si="191"/>
        <v>0</v>
      </c>
      <c r="BR500" s="414">
        <f t="shared" si="192"/>
        <v>0</v>
      </c>
      <c r="BS500" s="414">
        <f t="shared" si="193"/>
        <v>0</v>
      </c>
      <c r="BT500" s="414">
        <f t="shared" si="194"/>
        <v>0</v>
      </c>
      <c r="BU500" s="414">
        <f t="shared" si="195"/>
        <v>0</v>
      </c>
      <c r="BV500" s="721"/>
      <c r="BW500" s="72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32"/>
      <c r="CL500" s="432"/>
      <c r="CM500" s="432"/>
      <c r="CN500" s="432"/>
      <c r="CO500" s="432"/>
      <c r="CP500" s="432"/>
      <c r="CQ500" s="320"/>
      <c r="CR500" s="320"/>
    </row>
    <row r="501" spans="1:96" s="37" customFormat="1" ht="37.5" customHeight="1" x14ac:dyDescent="0.2">
      <c r="A501" s="533" t="str">
        <f>IF(B501&lt;&gt;"",設定!$C$4,"")</f>
        <v/>
      </c>
      <c r="B501" s="214" t="str">
        <f t="shared" si="173"/>
        <v/>
      </c>
      <c r="C501" s="373">
        <f t="shared" si="174"/>
        <v>489</v>
      </c>
      <c r="D501" s="342"/>
      <c r="E501" s="342"/>
      <c r="F501" s="343"/>
      <c r="G501" s="344"/>
      <c r="H501" s="345"/>
      <c r="I501" s="346"/>
      <c r="J501" s="347" t="str">
        <f>IFERROR(IF(I501="","",VLOOKUP(I501,国・地域!A:C,2,FALSE)),"正しい番号を入力してください")</f>
        <v/>
      </c>
      <c r="K501" s="348" t="str">
        <f>IFERROR(IF(I501="","",VLOOKUP(I501,国・地域!A:C,3,FALSE)),"正しい番号を入力してください")</f>
        <v/>
      </c>
      <c r="L501" s="325"/>
      <c r="M501" s="349"/>
      <c r="N501" s="350"/>
      <c r="O501" s="350"/>
      <c r="P501" s="350"/>
      <c r="Q501" s="350"/>
      <c r="R501" s="350"/>
      <c r="S501" s="350"/>
      <c r="T501" s="350"/>
      <c r="U501" s="351"/>
      <c r="V501" s="352"/>
      <c r="W501" s="1061"/>
      <c r="X501" s="1062"/>
      <c r="Y501" s="1070"/>
      <c r="Z501" s="1071"/>
      <c r="AA501" s="1072"/>
      <c r="AB501" s="1073"/>
      <c r="AC501" s="1072"/>
      <c r="AD501" s="1071"/>
      <c r="AE501" s="1074"/>
      <c r="AF501" s="1073"/>
      <c r="AG501" s="1072"/>
      <c r="AH501" s="1071"/>
      <c r="AI501" s="1074"/>
      <c r="AJ501" s="1073"/>
      <c r="AK501" s="1072"/>
      <c r="AL501" s="1071"/>
      <c r="AM501" s="342"/>
      <c r="AN501" s="344"/>
      <c r="AO501" s="325"/>
      <c r="AP501" s="342"/>
      <c r="AQ501" s="344"/>
      <c r="AR501" s="353"/>
      <c r="AS501" s="354"/>
      <c r="AT501" s="342"/>
      <c r="AU501" s="344"/>
      <c r="AV501" s="353"/>
      <c r="AW501" s="355"/>
      <c r="AX501" s="94" t="str">
        <f t="shared" si="196"/>
        <v/>
      </c>
      <c r="AY501" s="94" t="str">
        <f t="shared" si="175"/>
        <v/>
      </c>
      <c r="AZ501" s="433"/>
      <c r="BA501" s="414">
        <f t="shared" si="176"/>
        <v>0</v>
      </c>
      <c r="BB501" s="414">
        <f t="shared" si="177"/>
        <v>0</v>
      </c>
      <c r="BC501" s="414">
        <f t="shared" si="178"/>
        <v>0</v>
      </c>
      <c r="BD501" s="414">
        <f t="shared" si="179"/>
        <v>0</v>
      </c>
      <c r="BE501" s="414">
        <f t="shared" si="180"/>
        <v>0</v>
      </c>
      <c r="BF501" s="414">
        <f t="shared" si="181"/>
        <v>0</v>
      </c>
      <c r="BG501" s="414">
        <f t="shared" si="182"/>
        <v>0</v>
      </c>
      <c r="BH501" s="414">
        <f t="shared" si="183"/>
        <v>0</v>
      </c>
      <c r="BI501" s="414">
        <f t="shared" si="184"/>
        <v>0</v>
      </c>
      <c r="BJ501" s="414">
        <f t="shared" si="185"/>
        <v>0</v>
      </c>
      <c r="BK501" s="414">
        <f t="shared" si="186"/>
        <v>0</v>
      </c>
      <c r="BL501" s="414">
        <f t="shared" si="187"/>
        <v>0</v>
      </c>
      <c r="BM501" s="414">
        <f t="shared" si="188"/>
        <v>0</v>
      </c>
      <c r="BN501" s="414"/>
      <c r="BO501" s="414">
        <f t="shared" si="189"/>
        <v>0</v>
      </c>
      <c r="BP501" s="414">
        <f t="shared" si="190"/>
        <v>0</v>
      </c>
      <c r="BQ501" s="414">
        <f t="shared" si="191"/>
        <v>0</v>
      </c>
      <c r="BR501" s="414">
        <f t="shared" si="192"/>
        <v>0</v>
      </c>
      <c r="BS501" s="414">
        <f t="shared" si="193"/>
        <v>0</v>
      </c>
      <c r="BT501" s="414">
        <f t="shared" si="194"/>
        <v>0</v>
      </c>
      <c r="BU501" s="414">
        <f t="shared" si="195"/>
        <v>0</v>
      </c>
      <c r="BV501" s="721"/>
      <c r="BW501" s="72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32"/>
      <c r="CL501" s="432"/>
      <c r="CM501" s="432"/>
      <c r="CN501" s="432"/>
      <c r="CO501" s="432"/>
      <c r="CP501" s="432"/>
      <c r="CQ501" s="320"/>
      <c r="CR501" s="320"/>
    </row>
    <row r="502" spans="1:96" s="37" customFormat="1" ht="37.5" customHeight="1" x14ac:dyDescent="0.2">
      <c r="A502" s="533" t="str">
        <f>IF(B502&lt;&gt;"",設定!$C$4,"")</f>
        <v/>
      </c>
      <c r="B502" s="214" t="str">
        <f t="shared" si="173"/>
        <v/>
      </c>
      <c r="C502" s="373">
        <f t="shared" si="174"/>
        <v>490</v>
      </c>
      <c r="D502" s="342"/>
      <c r="E502" s="342"/>
      <c r="F502" s="343"/>
      <c r="G502" s="344"/>
      <c r="H502" s="345"/>
      <c r="I502" s="346"/>
      <c r="J502" s="347" t="str">
        <f>IFERROR(IF(I502="","",VLOOKUP(I502,国・地域!A:C,2,FALSE)),"正しい番号を入力してください")</f>
        <v/>
      </c>
      <c r="K502" s="348" t="str">
        <f>IFERROR(IF(I502="","",VLOOKUP(I502,国・地域!A:C,3,FALSE)),"正しい番号を入力してください")</f>
        <v/>
      </c>
      <c r="L502" s="325"/>
      <c r="M502" s="349"/>
      <c r="N502" s="350"/>
      <c r="O502" s="350"/>
      <c r="P502" s="350"/>
      <c r="Q502" s="350"/>
      <c r="R502" s="350"/>
      <c r="S502" s="350"/>
      <c r="T502" s="350"/>
      <c r="U502" s="351"/>
      <c r="V502" s="352"/>
      <c r="W502" s="1061"/>
      <c r="X502" s="1062"/>
      <c r="Y502" s="1070"/>
      <c r="Z502" s="1071"/>
      <c r="AA502" s="1072"/>
      <c r="AB502" s="1073"/>
      <c r="AC502" s="1072"/>
      <c r="AD502" s="1071"/>
      <c r="AE502" s="1074"/>
      <c r="AF502" s="1073"/>
      <c r="AG502" s="1072"/>
      <c r="AH502" s="1071"/>
      <c r="AI502" s="1074"/>
      <c r="AJ502" s="1073"/>
      <c r="AK502" s="1072"/>
      <c r="AL502" s="1071"/>
      <c r="AM502" s="342"/>
      <c r="AN502" s="344"/>
      <c r="AO502" s="325"/>
      <c r="AP502" s="342"/>
      <c r="AQ502" s="344"/>
      <c r="AR502" s="353"/>
      <c r="AS502" s="354"/>
      <c r="AT502" s="342"/>
      <c r="AU502" s="344"/>
      <c r="AV502" s="353"/>
      <c r="AW502" s="355"/>
      <c r="AX502" s="94" t="str">
        <f t="shared" si="196"/>
        <v/>
      </c>
      <c r="AY502" s="94" t="str">
        <f t="shared" si="175"/>
        <v/>
      </c>
      <c r="AZ502" s="433"/>
      <c r="BA502" s="414">
        <f t="shared" si="176"/>
        <v>0</v>
      </c>
      <c r="BB502" s="414">
        <f t="shared" si="177"/>
        <v>0</v>
      </c>
      <c r="BC502" s="414">
        <f t="shared" si="178"/>
        <v>0</v>
      </c>
      <c r="BD502" s="414">
        <f t="shared" si="179"/>
        <v>0</v>
      </c>
      <c r="BE502" s="414">
        <f t="shared" si="180"/>
        <v>0</v>
      </c>
      <c r="BF502" s="414">
        <f t="shared" si="181"/>
        <v>0</v>
      </c>
      <c r="BG502" s="414">
        <f t="shared" si="182"/>
        <v>0</v>
      </c>
      <c r="BH502" s="414">
        <f t="shared" si="183"/>
        <v>0</v>
      </c>
      <c r="BI502" s="414">
        <f t="shared" si="184"/>
        <v>0</v>
      </c>
      <c r="BJ502" s="414">
        <f t="shared" si="185"/>
        <v>0</v>
      </c>
      <c r="BK502" s="414">
        <f t="shared" si="186"/>
        <v>0</v>
      </c>
      <c r="BL502" s="414">
        <f t="shared" si="187"/>
        <v>0</v>
      </c>
      <c r="BM502" s="414">
        <f t="shared" si="188"/>
        <v>0</v>
      </c>
      <c r="BN502" s="414"/>
      <c r="BO502" s="414">
        <f t="shared" si="189"/>
        <v>0</v>
      </c>
      <c r="BP502" s="414">
        <f t="shared" si="190"/>
        <v>0</v>
      </c>
      <c r="BQ502" s="414">
        <f t="shared" si="191"/>
        <v>0</v>
      </c>
      <c r="BR502" s="414">
        <f t="shared" si="192"/>
        <v>0</v>
      </c>
      <c r="BS502" s="414">
        <f t="shared" si="193"/>
        <v>0</v>
      </c>
      <c r="BT502" s="414">
        <f t="shared" si="194"/>
        <v>0</v>
      </c>
      <c r="BU502" s="414">
        <f t="shared" si="195"/>
        <v>0</v>
      </c>
      <c r="BV502" s="721"/>
      <c r="BW502" s="72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32"/>
      <c r="CL502" s="432"/>
      <c r="CM502" s="432"/>
      <c r="CN502" s="432"/>
      <c r="CO502" s="432"/>
      <c r="CP502" s="432"/>
      <c r="CQ502" s="320"/>
      <c r="CR502" s="320"/>
    </row>
    <row r="503" spans="1:96" s="37" customFormat="1" ht="37.5" customHeight="1" x14ac:dyDescent="0.2">
      <c r="A503" s="574" t="str">
        <f>IF(B503&lt;&gt;"",設定!$C$4,"")</f>
        <v/>
      </c>
      <c r="B503" s="215" t="str">
        <f t="shared" si="173"/>
        <v/>
      </c>
      <c r="C503" s="374">
        <f t="shared" si="174"/>
        <v>491</v>
      </c>
      <c r="D503" s="356"/>
      <c r="E503" s="356"/>
      <c r="F503" s="357"/>
      <c r="G503" s="358"/>
      <c r="H503" s="359"/>
      <c r="I503" s="360"/>
      <c r="J503" s="361" t="str">
        <f>IFERROR(IF(I503="","",VLOOKUP(I503,国・地域!A:C,2,FALSE)),"正しい番号を入力してください")</f>
        <v/>
      </c>
      <c r="K503" s="362" t="str">
        <f>IFERROR(IF(I503="","",VLOOKUP(I503,国・地域!A:C,3,FALSE)),"正しい番号を入力してください")</f>
        <v/>
      </c>
      <c r="L503" s="326"/>
      <c r="M503" s="363"/>
      <c r="N503" s="364"/>
      <c r="O503" s="364"/>
      <c r="P503" s="364"/>
      <c r="Q503" s="364"/>
      <c r="R503" s="364"/>
      <c r="S503" s="364"/>
      <c r="T503" s="364"/>
      <c r="U503" s="365"/>
      <c r="V503" s="366"/>
      <c r="W503" s="1063"/>
      <c r="X503" s="1064"/>
      <c r="Y503" s="1075"/>
      <c r="Z503" s="1076"/>
      <c r="AA503" s="1077"/>
      <c r="AB503" s="1078"/>
      <c r="AC503" s="1077"/>
      <c r="AD503" s="1076"/>
      <c r="AE503" s="1079"/>
      <c r="AF503" s="1078"/>
      <c r="AG503" s="1077"/>
      <c r="AH503" s="1076"/>
      <c r="AI503" s="1079"/>
      <c r="AJ503" s="1078"/>
      <c r="AK503" s="1077"/>
      <c r="AL503" s="1076"/>
      <c r="AM503" s="356"/>
      <c r="AN503" s="358"/>
      <c r="AO503" s="326"/>
      <c r="AP503" s="356"/>
      <c r="AQ503" s="358"/>
      <c r="AR503" s="367"/>
      <c r="AS503" s="368"/>
      <c r="AT503" s="356"/>
      <c r="AU503" s="358"/>
      <c r="AV503" s="367"/>
      <c r="AW503" s="369"/>
      <c r="AX503" s="94" t="str">
        <f t="shared" si="196"/>
        <v/>
      </c>
      <c r="AY503" s="94" t="str">
        <f t="shared" si="175"/>
        <v/>
      </c>
      <c r="AZ503" s="433"/>
      <c r="BA503" s="414">
        <f t="shared" si="176"/>
        <v>0</v>
      </c>
      <c r="BB503" s="414">
        <f t="shared" si="177"/>
        <v>0</v>
      </c>
      <c r="BC503" s="414">
        <f t="shared" si="178"/>
        <v>0</v>
      </c>
      <c r="BD503" s="414">
        <f t="shared" si="179"/>
        <v>0</v>
      </c>
      <c r="BE503" s="414">
        <f t="shared" si="180"/>
        <v>0</v>
      </c>
      <c r="BF503" s="414">
        <f t="shared" si="181"/>
        <v>0</v>
      </c>
      <c r="BG503" s="414">
        <f t="shared" si="182"/>
        <v>0</v>
      </c>
      <c r="BH503" s="414">
        <f t="shared" si="183"/>
        <v>0</v>
      </c>
      <c r="BI503" s="414">
        <f t="shared" si="184"/>
        <v>0</v>
      </c>
      <c r="BJ503" s="414">
        <f t="shared" si="185"/>
        <v>0</v>
      </c>
      <c r="BK503" s="414">
        <f t="shared" si="186"/>
        <v>0</v>
      </c>
      <c r="BL503" s="414">
        <f t="shared" si="187"/>
        <v>0</v>
      </c>
      <c r="BM503" s="414">
        <f t="shared" si="188"/>
        <v>0</v>
      </c>
      <c r="BN503" s="414"/>
      <c r="BO503" s="414">
        <f t="shared" si="189"/>
        <v>0</v>
      </c>
      <c r="BP503" s="414">
        <f t="shared" si="190"/>
        <v>0</v>
      </c>
      <c r="BQ503" s="414">
        <f t="shared" si="191"/>
        <v>0</v>
      </c>
      <c r="BR503" s="414">
        <f t="shared" si="192"/>
        <v>0</v>
      </c>
      <c r="BS503" s="414">
        <f t="shared" si="193"/>
        <v>0</v>
      </c>
      <c r="BT503" s="414">
        <f t="shared" si="194"/>
        <v>0</v>
      </c>
      <c r="BU503" s="414">
        <f t="shared" si="195"/>
        <v>0</v>
      </c>
      <c r="BV503" s="721"/>
      <c r="BW503" s="72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32"/>
      <c r="CL503" s="432"/>
      <c r="CM503" s="432"/>
      <c r="CN503" s="432"/>
      <c r="CO503" s="432"/>
      <c r="CP503" s="432"/>
      <c r="CQ503" s="320"/>
      <c r="CR503" s="320"/>
    </row>
    <row r="504" spans="1:96" s="37" customFormat="1" ht="37.5" customHeight="1" x14ac:dyDescent="0.2">
      <c r="A504" s="575" t="str">
        <f>IF(B504&lt;&gt;"",設定!$C$4,"")</f>
        <v/>
      </c>
      <c r="B504" s="567" t="str">
        <f t="shared" si="173"/>
        <v/>
      </c>
      <c r="C504" s="322">
        <f t="shared" si="174"/>
        <v>492</v>
      </c>
      <c r="D504" s="328"/>
      <c r="E504" s="328"/>
      <c r="F504" s="329"/>
      <c r="G504" s="330"/>
      <c r="H504" s="331"/>
      <c r="I504" s="332"/>
      <c r="J504" s="333" t="str">
        <f>IFERROR(IF(I504="","",VLOOKUP(I504,国・地域!A:C,2,FALSE)),"正しい番号を入力してください")</f>
        <v/>
      </c>
      <c r="K504" s="334" t="str">
        <f>IFERROR(IF(I504="","",VLOOKUP(I504,国・地域!A:C,3,FALSE)),"正しい番号を入力してください")</f>
        <v/>
      </c>
      <c r="L504" s="327"/>
      <c r="M504" s="335"/>
      <c r="N504" s="336"/>
      <c r="O504" s="336"/>
      <c r="P504" s="336"/>
      <c r="Q504" s="336"/>
      <c r="R504" s="336"/>
      <c r="S504" s="336"/>
      <c r="T504" s="336"/>
      <c r="U504" s="337"/>
      <c r="V504" s="338"/>
      <c r="W504" s="1059"/>
      <c r="X504" s="1060"/>
      <c r="Y504" s="1065"/>
      <c r="Z504" s="1066"/>
      <c r="AA504" s="1067"/>
      <c r="AB504" s="1068"/>
      <c r="AC504" s="1067"/>
      <c r="AD504" s="1066"/>
      <c r="AE504" s="1069"/>
      <c r="AF504" s="1068"/>
      <c r="AG504" s="1067"/>
      <c r="AH504" s="1066"/>
      <c r="AI504" s="1069"/>
      <c r="AJ504" s="1068"/>
      <c r="AK504" s="1067"/>
      <c r="AL504" s="1066"/>
      <c r="AM504" s="328"/>
      <c r="AN504" s="330"/>
      <c r="AO504" s="327"/>
      <c r="AP504" s="328"/>
      <c r="AQ504" s="330"/>
      <c r="AR504" s="339"/>
      <c r="AS504" s="340"/>
      <c r="AT504" s="328"/>
      <c r="AU504" s="330"/>
      <c r="AV504" s="339"/>
      <c r="AW504" s="341"/>
      <c r="AX504" s="94" t="str">
        <f t="shared" si="196"/>
        <v/>
      </c>
      <c r="AY504" s="94" t="str">
        <f t="shared" si="175"/>
        <v/>
      </c>
      <c r="AZ504" s="433"/>
      <c r="BA504" s="414">
        <f t="shared" si="176"/>
        <v>0</v>
      </c>
      <c r="BB504" s="414">
        <f t="shared" si="177"/>
        <v>0</v>
      </c>
      <c r="BC504" s="414">
        <f t="shared" si="178"/>
        <v>0</v>
      </c>
      <c r="BD504" s="414">
        <f t="shared" si="179"/>
        <v>0</v>
      </c>
      <c r="BE504" s="414">
        <f t="shared" si="180"/>
        <v>0</v>
      </c>
      <c r="BF504" s="414">
        <f t="shared" si="181"/>
        <v>0</v>
      </c>
      <c r="BG504" s="414">
        <f t="shared" si="182"/>
        <v>0</v>
      </c>
      <c r="BH504" s="414">
        <f t="shared" si="183"/>
        <v>0</v>
      </c>
      <c r="BI504" s="414">
        <f t="shared" si="184"/>
        <v>0</v>
      </c>
      <c r="BJ504" s="414">
        <f t="shared" si="185"/>
        <v>0</v>
      </c>
      <c r="BK504" s="414">
        <f t="shared" si="186"/>
        <v>0</v>
      </c>
      <c r="BL504" s="414">
        <f t="shared" si="187"/>
        <v>0</v>
      </c>
      <c r="BM504" s="414">
        <f t="shared" si="188"/>
        <v>0</v>
      </c>
      <c r="BN504" s="414"/>
      <c r="BO504" s="414">
        <f t="shared" si="189"/>
        <v>0</v>
      </c>
      <c r="BP504" s="414">
        <f t="shared" si="190"/>
        <v>0</v>
      </c>
      <c r="BQ504" s="414">
        <f t="shared" si="191"/>
        <v>0</v>
      </c>
      <c r="BR504" s="414">
        <f t="shared" si="192"/>
        <v>0</v>
      </c>
      <c r="BS504" s="414">
        <f t="shared" si="193"/>
        <v>0</v>
      </c>
      <c r="BT504" s="414">
        <f t="shared" si="194"/>
        <v>0</v>
      </c>
      <c r="BU504" s="414">
        <f t="shared" si="195"/>
        <v>0</v>
      </c>
      <c r="BV504" s="721"/>
      <c r="BW504" s="72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32"/>
      <c r="CL504" s="432"/>
      <c r="CM504" s="432"/>
      <c r="CN504" s="432"/>
      <c r="CO504" s="432"/>
      <c r="CP504" s="432"/>
      <c r="CQ504" s="320"/>
      <c r="CR504" s="320"/>
    </row>
    <row r="505" spans="1:96" s="37" customFormat="1" ht="37.5" customHeight="1" x14ac:dyDescent="0.2">
      <c r="A505" s="533" t="str">
        <f>IF(B505&lt;&gt;"",設定!$C$4,"")</f>
        <v/>
      </c>
      <c r="B505" s="214" t="str">
        <f t="shared" si="173"/>
        <v/>
      </c>
      <c r="C505" s="373">
        <f t="shared" si="174"/>
        <v>493</v>
      </c>
      <c r="D505" s="342"/>
      <c r="E505" s="342"/>
      <c r="F505" s="343"/>
      <c r="G505" s="344"/>
      <c r="H505" s="345"/>
      <c r="I505" s="346"/>
      <c r="J505" s="347" t="str">
        <f>IFERROR(IF(I505="","",VLOOKUP(I505,国・地域!A:C,2,FALSE)),"正しい番号を入力してください")</f>
        <v/>
      </c>
      <c r="K505" s="348" t="str">
        <f>IFERROR(IF(I505="","",VLOOKUP(I505,国・地域!A:C,3,FALSE)),"正しい番号を入力してください")</f>
        <v/>
      </c>
      <c r="L505" s="325"/>
      <c r="M505" s="349"/>
      <c r="N505" s="350"/>
      <c r="O505" s="350"/>
      <c r="P505" s="350"/>
      <c r="Q505" s="350"/>
      <c r="R505" s="350"/>
      <c r="S505" s="350"/>
      <c r="T505" s="350"/>
      <c r="U505" s="351"/>
      <c r="V505" s="352"/>
      <c r="W505" s="1061"/>
      <c r="X505" s="1062"/>
      <c r="Y505" s="1070"/>
      <c r="Z505" s="1071"/>
      <c r="AA505" s="1072"/>
      <c r="AB505" s="1073"/>
      <c r="AC505" s="1072"/>
      <c r="AD505" s="1071"/>
      <c r="AE505" s="1074"/>
      <c r="AF505" s="1073"/>
      <c r="AG505" s="1072"/>
      <c r="AH505" s="1071"/>
      <c r="AI505" s="1074"/>
      <c r="AJ505" s="1073"/>
      <c r="AK505" s="1072"/>
      <c r="AL505" s="1071"/>
      <c r="AM505" s="342"/>
      <c r="AN505" s="344"/>
      <c r="AO505" s="325"/>
      <c r="AP505" s="342"/>
      <c r="AQ505" s="344"/>
      <c r="AR505" s="353"/>
      <c r="AS505" s="354"/>
      <c r="AT505" s="342"/>
      <c r="AU505" s="344"/>
      <c r="AV505" s="353"/>
      <c r="AW505" s="355"/>
      <c r="AX505" s="94" t="str">
        <f t="shared" si="196"/>
        <v/>
      </c>
      <c r="AY505" s="94" t="str">
        <f t="shared" si="175"/>
        <v/>
      </c>
      <c r="AZ505" s="433"/>
      <c r="BA505" s="414">
        <f t="shared" si="176"/>
        <v>0</v>
      </c>
      <c r="BB505" s="414">
        <f t="shared" si="177"/>
        <v>0</v>
      </c>
      <c r="BC505" s="414">
        <f t="shared" si="178"/>
        <v>0</v>
      </c>
      <c r="BD505" s="414">
        <f t="shared" si="179"/>
        <v>0</v>
      </c>
      <c r="BE505" s="414">
        <f t="shared" si="180"/>
        <v>0</v>
      </c>
      <c r="BF505" s="414">
        <f t="shared" si="181"/>
        <v>0</v>
      </c>
      <c r="BG505" s="414">
        <f t="shared" si="182"/>
        <v>0</v>
      </c>
      <c r="BH505" s="414">
        <f t="shared" si="183"/>
        <v>0</v>
      </c>
      <c r="BI505" s="414">
        <f t="shared" si="184"/>
        <v>0</v>
      </c>
      <c r="BJ505" s="414">
        <f t="shared" si="185"/>
        <v>0</v>
      </c>
      <c r="BK505" s="414">
        <f t="shared" si="186"/>
        <v>0</v>
      </c>
      <c r="BL505" s="414">
        <f t="shared" si="187"/>
        <v>0</v>
      </c>
      <c r="BM505" s="414">
        <f t="shared" si="188"/>
        <v>0</v>
      </c>
      <c r="BN505" s="414"/>
      <c r="BO505" s="414">
        <f t="shared" si="189"/>
        <v>0</v>
      </c>
      <c r="BP505" s="414">
        <f t="shared" si="190"/>
        <v>0</v>
      </c>
      <c r="BQ505" s="414">
        <f t="shared" si="191"/>
        <v>0</v>
      </c>
      <c r="BR505" s="414">
        <f t="shared" si="192"/>
        <v>0</v>
      </c>
      <c r="BS505" s="414">
        <f t="shared" si="193"/>
        <v>0</v>
      </c>
      <c r="BT505" s="414">
        <f t="shared" si="194"/>
        <v>0</v>
      </c>
      <c r="BU505" s="414">
        <f t="shared" si="195"/>
        <v>0</v>
      </c>
      <c r="BV505" s="721"/>
      <c r="BW505" s="72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32"/>
      <c r="CL505" s="432"/>
      <c r="CM505" s="432"/>
      <c r="CN505" s="432"/>
      <c r="CO505" s="432"/>
      <c r="CP505" s="432"/>
      <c r="CQ505" s="320"/>
      <c r="CR505" s="320"/>
    </row>
    <row r="506" spans="1:96" s="37" customFormat="1" ht="37.5" customHeight="1" x14ac:dyDescent="0.2">
      <c r="A506" s="533" t="str">
        <f>IF(B506&lt;&gt;"",設定!$C$4,"")</f>
        <v/>
      </c>
      <c r="B506" s="214" t="str">
        <f t="shared" si="173"/>
        <v/>
      </c>
      <c r="C506" s="373">
        <f t="shared" si="174"/>
        <v>494</v>
      </c>
      <c r="D506" s="342"/>
      <c r="E506" s="342"/>
      <c r="F506" s="343"/>
      <c r="G506" s="344"/>
      <c r="H506" s="345"/>
      <c r="I506" s="346"/>
      <c r="J506" s="347" t="str">
        <f>IFERROR(IF(I506="","",VLOOKUP(I506,国・地域!A:C,2,FALSE)),"正しい番号を入力してください")</f>
        <v/>
      </c>
      <c r="K506" s="348" t="str">
        <f>IFERROR(IF(I506="","",VLOOKUP(I506,国・地域!A:C,3,FALSE)),"正しい番号を入力してください")</f>
        <v/>
      </c>
      <c r="L506" s="325"/>
      <c r="M506" s="349"/>
      <c r="N506" s="350"/>
      <c r="O506" s="350"/>
      <c r="P506" s="350"/>
      <c r="Q506" s="350"/>
      <c r="R506" s="350"/>
      <c r="S506" s="350"/>
      <c r="T506" s="350"/>
      <c r="U506" s="351"/>
      <c r="V506" s="352"/>
      <c r="W506" s="1061"/>
      <c r="X506" s="1062"/>
      <c r="Y506" s="1070"/>
      <c r="Z506" s="1071"/>
      <c r="AA506" s="1072"/>
      <c r="AB506" s="1073"/>
      <c r="AC506" s="1072"/>
      <c r="AD506" s="1071"/>
      <c r="AE506" s="1074"/>
      <c r="AF506" s="1073"/>
      <c r="AG506" s="1072"/>
      <c r="AH506" s="1071"/>
      <c r="AI506" s="1074"/>
      <c r="AJ506" s="1073"/>
      <c r="AK506" s="1072"/>
      <c r="AL506" s="1071"/>
      <c r="AM506" s="342"/>
      <c r="AN506" s="344"/>
      <c r="AO506" s="325"/>
      <c r="AP506" s="342"/>
      <c r="AQ506" s="344"/>
      <c r="AR506" s="353"/>
      <c r="AS506" s="354"/>
      <c r="AT506" s="342"/>
      <c r="AU506" s="344"/>
      <c r="AV506" s="353"/>
      <c r="AW506" s="355"/>
      <c r="AX506" s="94" t="str">
        <f t="shared" si="196"/>
        <v/>
      </c>
      <c r="AY506" s="94" t="str">
        <f t="shared" si="175"/>
        <v/>
      </c>
      <c r="AZ506" s="433"/>
      <c r="BA506" s="414">
        <f t="shared" si="176"/>
        <v>0</v>
      </c>
      <c r="BB506" s="414">
        <f t="shared" si="177"/>
        <v>0</v>
      </c>
      <c r="BC506" s="414">
        <f t="shared" si="178"/>
        <v>0</v>
      </c>
      <c r="BD506" s="414">
        <f t="shared" si="179"/>
        <v>0</v>
      </c>
      <c r="BE506" s="414">
        <f t="shared" si="180"/>
        <v>0</v>
      </c>
      <c r="BF506" s="414">
        <f t="shared" si="181"/>
        <v>0</v>
      </c>
      <c r="BG506" s="414">
        <f t="shared" si="182"/>
        <v>0</v>
      </c>
      <c r="BH506" s="414">
        <f t="shared" si="183"/>
        <v>0</v>
      </c>
      <c r="BI506" s="414">
        <f t="shared" si="184"/>
        <v>0</v>
      </c>
      <c r="BJ506" s="414">
        <f t="shared" si="185"/>
        <v>0</v>
      </c>
      <c r="BK506" s="414">
        <f t="shared" si="186"/>
        <v>0</v>
      </c>
      <c r="BL506" s="414">
        <f t="shared" si="187"/>
        <v>0</v>
      </c>
      <c r="BM506" s="414">
        <f t="shared" si="188"/>
        <v>0</v>
      </c>
      <c r="BN506" s="414"/>
      <c r="BO506" s="414">
        <f t="shared" si="189"/>
        <v>0</v>
      </c>
      <c r="BP506" s="414">
        <f t="shared" si="190"/>
        <v>0</v>
      </c>
      <c r="BQ506" s="414">
        <f t="shared" si="191"/>
        <v>0</v>
      </c>
      <c r="BR506" s="414">
        <f t="shared" si="192"/>
        <v>0</v>
      </c>
      <c r="BS506" s="414">
        <f t="shared" si="193"/>
        <v>0</v>
      </c>
      <c r="BT506" s="414">
        <f t="shared" si="194"/>
        <v>0</v>
      </c>
      <c r="BU506" s="414">
        <f t="shared" si="195"/>
        <v>0</v>
      </c>
      <c r="BV506" s="721"/>
      <c r="BW506" s="72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32"/>
      <c r="CL506" s="432"/>
      <c r="CM506" s="432"/>
      <c r="CN506" s="432"/>
      <c r="CO506" s="432"/>
      <c r="CP506" s="432"/>
      <c r="CQ506" s="320"/>
      <c r="CR506" s="320"/>
    </row>
    <row r="507" spans="1:96" s="37" customFormat="1" ht="37.5" customHeight="1" x14ac:dyDescent="0.2">
      <c r="A507" s="533" t="str">
        <f>IF(B507&lt;&gt;"",設定!$C$4,"")</f>
        <v/>
      </c>
      <c r="B507" s="214" t="str">
        <f t="shared" si="173"/>
        <v/>
      </c>
      <c r="C507" s="373">
        <f t="shared" si="174"/>
        <v>495</v>
      </c>
      <c r="D507" s="342"/>
      <c r="E507" s="342"/>
      <c r="F507" s="343"/>
      <c r="G507" s="344"/>
      <c r="H507" s="345"/>
      <c r="I507" s="346"/>
      <c r="J507" s="347" t="str">
        <f>IFERROR(IF(I507="","",VLOOKUP(I507,国・地域!A:C,2,FALSE)),"正しい番号を入力してください")</f>
        <v/>
      </c>
      <c r="K507" s="348" t="str">
        <f>IFERROR(IF(I507="","",VLOOKUP(I507,国・地域!A:C,3,FALSE)),"正しい番号を入力してください")</f>
        <v/>
      </c>
      <c r="L507" s="325"/>
      <c r="M507" s="349"/>
      <c r="N507" s="350"/>
      <c r="O507" s="350"/>
      <c r="P507" s="350"/>
      <c r="Q507" s="350"/>
      <c r="R507" s="350"/>
      <c r="S507" s="350"/>
      <c r="T507" s="350"/>
      <c r="U507" s="351"/>
      <c r="V507" s="352"/>
      <c r="W507" s="1061"/>
      <c r="X507" s="1062"/>
      <c r="Y507" s="1070"/>
      <c r="Z507" s="1071"/>
      <c r="AA507" s="1072"/>
      <c r="AB507" s="1073"/>
      <c r="AC507" s="1072"/>
      <c r="AD507" s="1071"/>
      <c r="AE507" s="1074"/>
      <c r="AF507" s="1073"/>
      <c r="AG507" s="1072"/>
      <c r="AH507" s="1071"/>
      <c r="AI507" s="1074"/>
      <c r="AJ507" s="1073"/>
      <c r="AK507" s="1072"/>
      <c r="AL507" s="1071"/>
      <c r="AM507" s="342"/>
      <c r="AN507" s="344"/>
      <c r="AO507" s="325"/>
      <c r="AP507" s="342"/>
      <c r="AQ507" s="344"/>
      <c r="AR507" s="353"/>
      <c r="AS507" s="354"/>
      <c r="AT507" s="342"/>
      <c r="AU507" s="344"/>
      <c r="AV507" s="353"/>
      <c r="AW507" s="355"/>
      <c r="AX507" s="94" t="str">
        <f t="shared" si="196"/>
        <v/>
      </c>
      <c r="AY507" s="94" t="str">
        <f t="shared" si="175"/>
        <v/>
      </c>
      <c r="AZ507" s="433"/>
      <c r="BA507" s="414">
        <f t="shared" si="176"/>
        <v>0</v>
      </c>
      <c r="BB507" s="414">
        <f t="shared" si="177"/>
        <v>0</v>
      </c>
      <c r="BC507" s="414">
        <f t="shared" si="178"/>
        <v>0</v>
      </c>
      <c r="BD507" s="414">
        <f t="shared" si="179"/>
        <v>0</v>
      </c>
      <c r="BE507" s="414">
        <f t="shared" si="180"/>
        <v>0</v>
      </c>
      <c r="BF507" s="414">
        <f t="shared" si="181"/>
        <v>0</v>
      </c>
      <c r="BG507" s="414">
        <f t="shared" si="182"/>
        <v>0</v>
      </c>
      <c r="BH507" s="414">
        <f t="shared" si="183"/>
        <v>0</v>
      </c>
      <c r="BI507" s="414">
        <f t="shared" si="184"/>
        <v>0</v>
      </c>
      <c r="BJ507" s="414">
        <f t="shared" si="185"/>
        <v>0</v>
      </c>
      <c r="BK507" s="414">
        <f t="shared" si="186"/>
        <v>0</v>
      </c>
      <c r="BL507" s="414">
        <f t="shared" si="187"/>
        <v>0</v>
      </c>
      <c r="BM507" s="414">
        <f t="shared" si="188"/>
        <v>0</v>
      </c>
      <c r="BN507" s="414"/>
      <c r="BO507" s="414">
        <f t="shared" si="189"/>
        <v>0</v>
      </c>
      <c r="BP507" s="414">
        <f t="shared" si="190"/>
        <v>0</v>
      </c>
      <c r="BQ507" s="414">
        <f t="shared" si="191"/>
        <v>0</v>
      </c>
      <c r="BR507" s="414">
        <f t="shared" si="192"/>
        <v>0</v>
      </c>
      <c r="BS507" s="414">
        <f t="shared" si="193"/>
        <v>0</v>
      </c>
      <c r="BT507" s="414">
        <f t="shared" si="194"/>
        <v>0</v>
      </c>
      <c r="BU507" s="414">
        <f t="shared" si="195"/>
        <v>0</v>
      </c>
      <c r="BV507" s="721"/>
      <c r="BW507" s="72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32"/>
      <c r="CL507" s="432"/>
      <c r="CM507" s="432"/>
      <c r="CN507" s="432"/>
      <c r="CO507" s="432"/>
      <c r="CP507" s="432"/>
      <c r="CQ507" s="320"/>
      <c r="CR507" s="320"/>
    </row>
    <row r="508" spans="1:96" s="37" customFormat="1" ht="37.5" customHeight="1" x14ac:dyDescent="0.2">
      <c r="A508" s="574" t="str">
        <f>IF(B508&lt;&gt;"",設定!$C$4,"")</f>
        <v/>
      </c>
      <c r="B508" s="215" t="str">
        <f t="shared" si="173"/>
        <v/>
      </c>
      <c r="C508" s="374">
        <f t="shared" si="174"/>
        <v>496</v>
      </c>
      <c r="D508" s="356"/>
      <c r="E508" s="356"/>
      <c r="F508" s="357"/>
      <c r="G508" s="358"/>
      <c r="H508" s="359"/>
      <c r="I508" s="360"/>
      <c r="J508" s="361" t="str">
        <f>IFERROR(IF(I508="","",VLOOKUP(I508,国・地域!A:C,2,FALSE)),"正しい番号を入力してください")</f>
        <v/>
      </c>
      <c r="K508" s="362" t="str">
        <f>IFERROR(IF(I508="","",VLOOKUP(I508,国・地域!A:C,3,FALSE)),"正しい番号を入力してください")</f>
        <v/>
      </c>
      <c r="L508" s="326"/>
      <c r="M508" s="363"/>
      <c r="N508" s="364"/>
      <c r="O508" s="364"/>
      <c r="P508" s="364"/>
      <c r="Q508" s="364"/>
      <c r="R508" s="364"/>
      <c r="S508" s="364"/>
      <c r="T508" s="364"/>
      <c r="U508" s="365"/>
      <c r="V508" s="366"/>
      <c r="W508" s="1063"/>
      <c r="X508" s="1064"/>
      <c r="Y508" s="1075"/>
      <c r="Z508" s="1076"/>
      <c r="AA508" s="1077"/>
      <c r="AB508" s="1078"/>
      <c r="AC508" s="1077"/>
      <c r="AD508" s="1076"/>
      <c r="AE508" s="1079"/>
      <c r="AF508" s="1078"/>
      <c r="AG508" s="1077"/>
      <c r="AH508" s="1076"/>
      <c r="AI508" s="1079"/>
      <c r="AJ508" s="1078"/>
      <c r="AK508" s="1077"/>
      <c r="AL508" s="1076"/>
      <c r="AM508" s="356"/>
      <c r="AN508" s="358"/>
      <c r="AO508" s="326"/>
      <c r="AP508" s="356"/>
      <c r="AQ508" s="358"/>
      <c r="AR508" s="367"/>
      <c r="AS508" s="368"/>
      <c r="AT508" s="356"/>
      <c r="AU508" s="358"/>
      <c r="AV508" s="367"/>
      <c r="AW508" s="369"/>
      <c r="AX508" s="94" t="str">
        <f t="shared" si="196"/>
        <v/>
      </c>
      <c r="AY508" s="94" t="str">
        <f t="shared" si="175"/>
        <v/>
      </c>
      <c r="AZ508" s="433"/>
      <c r="BA508" s="414">
        <f t="shared" si="176"/>
        <v>0</v>
      </c>
      <c r="BB508" s="414">
        <f t="shared" si="177"/>
        <v>0</v>
      </c>
      <c r="BC508" s="414">
        <f t="shared" si="178"/>
        <v>0</v>
      </c>
      <c r="BD508" s="414">
        <f t="shared" si="179"/>
        <v>0</v>
      </c>
      <c r="BE508" s="414">
        <f t="shared" si="180"/>
        <v>0</v>
      </c>
      <c r="BF508" s="414">
        <f t="shared" si="181"/>
        <v>0</v>
      </c>
      <c r="BG508" s="414">
        <f t="shared" si="182"/>
        <v>0</v>
      </c>
      <c r="BH508" s="414">
        <f t="shared" si="183"/>
        <v>0</v>
      </c>
      <c r="BI508" s="414">
        <f t="shared" si="184"/>
        <v>0</v>
      </c>
      <c r="BJ508" s="414">
        <f t="shared" si="185"/>
        <v>0</v>
      </c>
      <c r="BK508" s="414">
        <f t="shared" si="186"/>
        <v>0</v>
      </c>
      <c r="BL508" s="414">
        <f t="shared" si="187"/>
        <v>0</v>
      </c>
      <c r="BM508" s="414">
        <f t="shared" si="188"/>
        <v>0</v>
      </c>
      <c r="BN508" s="414"/>
      <c r="BO508" s="414">
        <f t="shared" si="189"/>
        <v>0</v>
      </c>
      <c r="BP508" s="414">
        <f t="shared" si="190"/>
        <v>0</v>
      </c>
      <c r="BQ508" s="414">
        <f t="shared" si="191"/>
        <v>0</v>
      </c>
      <c r="BR508" s="414">
        <f t="shared" si="192"/>
        <v>0</v>
      </c>
      <c r="BS508" s="414">
        <f t="shared" si="193"/>
        <v>0</v>
      </c>
      <c r="BT508" s="414">
        <f t="shared" si="194"/>
        <v>0</v>
      </c>
      <c r="BU508" s="414">
        <f t="shared" si="195"/>
        <v>0</v>
      </c>
      <c r="BV508" s="721"/>
      <c r="BW508" s="72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32"/>
      <c r="CL508" s="432"/>
      <c r="CM508" s="432"/>
      <c r="CN508" s="432"/>
      <c r="CO508" s="432"/>
      <c r="CP508" s="432"/>
      <c r="CQ508" s="320"/>
      <c r="CR508" s="320"/>
    </row>
    <row r="509" spans="1:96" s="37" customFormat="1" ht="37.5" customHeight="1" x14ac:dyDescent="0.2">
      <c r="A509" s="575" t="str">
        <f>IF(B509&lt;&gt;"",設定!$C$4,"")</f>
        <v/>
      </c>
      <c r="B509" s="567" t="str">
        <f t="shared" si="173"/>
        <v/>
      </c>
      <c r="C509" s="322">
        <f t="shared" si="174"/>
        <v>497</v>
      </c>
      <c r="D509" s="328"/>
      <c r="E509" s="328"/>
      <c r="F509" s="329"/>
      <c r="G509" s="330"/>
      <c r="H509" s="331"/>
      <c r="I509" s="332"/>
      <c r="J509" s="333" t="str">
        <f>IFERROR(IF(I509="","",VLOOKUP(I509,国・地域!A:C,2,FALSE)),"正しい番号を入力してください")</f>
        <v/>
      </c>
      <c r="K509" s="334" t="str">
        <f>IFERROR(IF(I509="","",VLOOKUP(I509,国・地域!A:C,3,FALSE)),"正しい番号を入力してください")</f>
        <v/>
      </c>
      <c r="L509" s="327"/>
      <c r="M509" s="335"/>
      <c r="N509" s="336"/>
      <c r="O509" s="336"/>
      <c r="P509" s="336"/>
      <c r="Q509" s="336"/>
      <c r="R509" s="336"/>
      <c r="S509" s="336"/>
      <c r="T509" s="336"/>
      <c r="U509" s="337"/>
      <c r="V509" s="338"/>
      <c r="W509" s="1059"/>
      <c r="X509" s="1060"/>
      <c r="Y509" s="1065"/>
      <c r="Z509" s="1066"/>
      <c r="AA509" s="1067"/>
      <c r="AB509" s="1068"/>
      <c r="AC509" s="1067"/>
      <c r="AD509" s="1066"/>
      <c r="AE509" s="1069"/>
      <c r="AF509" s="1068"/>
      <c r="AG509" s="1067"/>
      <c r="AH509" s="1066"/>
      <c r="AI509" s="1069"/>
      <c r="AJ509" s="1068"/>
      <c r="AK509" s="1067"/>
      <c r="AL509" s="1066"/>
      <c r="AM509" s="328"/>
      <c r="AN509" s="330"/>
      <c r="AO509" s="327"/>
      <c r="AP509" s="328"/>
      <c r="AQ509" s="330"/>
      <c r="AR509" s="339"/>
      <c r="AS509" s="340"/>
      <c r="AT509" s="328"/>
      <c r="AU509" s="330"/>
      <c r="AV509" s="339"/>
      <c r="AW509" s="341"/>
      <c r="AX509" s="94" t="str">
        <f t="shared" si="196"/>
        <v/>
      </c>
      <c r="AY509" s="94" t="str">
        <f t="shared" si="175"/>
        <v/>
      </c>
      <c r="AZ509" s="433"/>
      <c r="BA509" s="414">
        <f t="shared" si="176"/>
        <v>0</v>
      </c>
      <c r="BB509" s="414">
        <f t="shared" si="177"/>
        <v>0</v>
      </c>
      <c r="BC509" s="414">
        <f t="shared" si="178"/>
        <v>0</v>
      </c>
      <c r="BD509" s="414">
        <f t="shared" si="179"/>
        <v>0</v>
      </c>
      <c r="BE509" s="414">
        <f t="shared" si="180"/>
        <v>0</v>
      </c>
      <c r="BF509" s="414">
        <f t="shared" si="181"/>
        <v>0</v>
      </c>
      <c r="BG509" s="414">
        <f t="shared" si="182"/>
        <v>0</v>
      </c>
      <c r="BH509" s="414">
        <f t="shared" si="183"/>
        <v>0</v>
      </c>
      <c r="BI509" s="414">
        <f t="shared" si="184"/>
        <v>0</v>
      </c>
      <c r="BJ509" s="414">
        <f t="shared" si="185"/>
        <v>0</v>
      </c>
      <c r="BK509" s="414">
        <f t="shared" si="186"/>
        <v>0</v>
      </c>
      <c r="BL509" s="414">
        <f t="shared" si="187"/>
        <v>0</v>
      </c>
      <c r="BM509" s="414">
        <f t="shared" si="188"/>
        <v>0</v>
      </c>
      <c r="BN509" s="414"/>
      <c r="BO509" s="414">
        <f t="shared" si="189"/>
        <v>0</v>
      </c>
      <c r="BP509" s="414">
        <f t="shared" si="190"/>
        <v>0</v>
      </c>
      <c r="BQ509" s="414">
        <f t="shared" si="191"/>
        <v>0</v>
      </c>
      <c r="BR509" s="414">
        <f t="shared" si="192"/>
        <v>0</v>
      </c>
      <c r="BS509" s="414">
        <f t="shared" si="193"/>
        <v>0</v>
      </c>
      <c r="BT509" s="414">
        <f t="shared" si="194"/>
        <v>0</v>
      </c>
      <c r="BU509" s="414">
        <f t="shared" si="195"/>
        <v>0</v>
      </c>
      <c r="BV509" s="721"/>
      <c r="BW509" s="72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32"/>
      <c r="CL509" s="432"/>
      <c r="CM509" s="432"/>
      <c r="CN509" s="432"/>
      <c r="CO509" s="432"/>
      <c r="CP509" s="432"/>
      <c r="CQ509" s="320"/>
      <c r="CR509" s="320"/>
    </row>
    <row r="510" spans="1:96" s="37" customFormat="1" ht="37.5" customHeight="1" x14ac:dyDescent="0.2">
      <c r="A510" s="533" t="str">
        <f>IF(B510&lt;&gt;"",設定!$C$4,"")</f>
        <v/>
      </c>
      <c r="B510" s="214" t="str">
        <f t="shared" si="173"/>
        <v/>
      </c>
      <c r="C510" s="373">
        <f t="shared" si="174"/>
        <v>498</v>
      </c>
      <c r="D510" s="342"/>
      <c r="E510" s="342"/>
      <c r="F510" s="343"/>
      <c r="G510" s="344"/>
      <c r="H510" s="345"/>
      <c r="I510" s="346"/>
      <c r="J510" s="347" t="str">
        <f>IFERROR(IF(I510="","",VLOOKUP(I510,国・地域!A:C,2,FALSE)),"正しい番号を入力してください")</f>
        <v/>
      </c>
      <c r="K510" s="348" t="str">
        <f>IFERROR(IF(I510="","",VLOOKUP(I510,国・地域!A:C,3,FALSE)),"正しい番号を入力してください")</f>
        <v/>
      </c>
      <c r="L510" s="325"/>
      <c r="M510" s="349"/>
      <c r="N510" s="350"/>
      <c r="O510" s="350"/>
      <c r="P510" s="350"/>
      <c r="Q510" s="350"/>
      <c r="R510" s="350"/>
      <c r="S510" s="350"/>
      <c r="T510" s="350"/>
      <c r="U510" s="351"/>
      <c r="V510" s="352"/>
      <c r="W510" s="1061"/>
      <c r="X510" s="1062"/>
      <c r="Y510" s="1070"/>
      <c r="Z510" s="1071"/>
      <c r="AA510" s="1072"/>
      <c r="AB510" s="1073"/>
      <c r="AC510" s="1072"/>
      <c r="AD510" s="1071"/>
      <c r="AE510" s="1074"/>
      <c r="AF510" s="1073"/>
      <c r="AG510" s="1072"/>
      <c r="AH510" s="1071"/>
      <c r="AI510" s="1074"/>
      <c r="AJ510" s="1073"/>
      <c r="AK510" s="1072"/>
      <c r="AL510" s="1071"/>
      <c r="AM510" s="342"/>
      <c r="AN510" s="344"/>
      <c r="AO510" s="325"/>
      <c r="AP510" s="342"/>
      <c r="AQ510" s="344"/>
      <c r="AR510" s="353"/>
      <c r="AS510" s="354"/>
      <c r="AT510" s="342"/>
      <c r="AU510" s="344"/>
      <c r="AV510" s="353"/>
      <c r="AW510" s="355"/>
      <c r="AX510" s="94" t="str">
        <f t="shared" si="196"/>
        <v/>
      </c>
      <c r="AY510" s="94" t="str">
        <f t="shared" si="175"/>
        <v/>
      </c>
      <c r="AZ510" s="433"/>
      <c r="BA510" s="414">
        <f t="shared" si="176"/>
        <v>0</v>
      </c>
      <c r="BB510" s="414">
        <f t="shared" si="177"/>
        <v>0</v>
      </c>
      <c r="BC510" s="414">
        <f t="shared" si="178"/>
        <v>0</v>
      </c>
      <c r="BD510" s="414">
        <f t="shared" si="179"/>
        <v>0</v>
      </c>
      <c r="BE510" s="414">
        <f t="shared" si="180"/>
        <v>0</v>
      </c>
      <c r="BF510" s="414">
        <f t="shared" si="181"/>
        <v>0</v>
      </c>
      <c r="BG510" s="414">
        <f t="shared" si="182"/>
        <v>0</v>
      </c>
      <c r="BH510" s="414">
        <f t="shared" si="183"/>
        <v>0</v>
      </c>
      <c r="BI510" s="414">
        <f t="shared" si="184"/>
        <v>0</v>
      </c>
      <c r="BJ510" s="414">
        <f t="shared" si="185"/>
        <v>0</v>
      </c>
      <c r="BK510" s="414">
        <f t="shared" si="186"/>
        <v>0</v>
      </c>
      <c r="BL510" s="414">
        <f t="shared" si="187"/>
        <v>0</v>
      </c>
      <c r="BM510" s="414">
        <f t="shared" si="188"/>
        <v>0</v>
      </c>
      <c r="BN510" s="414"/>
      <c r="BO510" s="414">
        <f t="shared" si="189"/>
        <v>0</v>
      </c>
      <c r="BP510" s="414">
        <f t="shared" si="190"/>
        <v>0</v>
      </c>
      <c r="BQ510" s="414">
        <f t="shared" si="191"/>
        <v>0</v>
      </c>
      <c r="BR510" s="414">
        <f t="shared" si="192"/>
        <v>0</v>
      </c>
      <c r="BS510" s="414">
        <f t="shared" si="193"/>
        <v>0</v>
      </c>
      <c r="BT510" s="414">
        <f t="shared" si="194"/>
        <v>0</v>
      </c>
      <c r="BU510" s="414">
        <f t="shared" si="195"/>
        <v>0</v>
      </c>
      <c r="BV510" s="721"/>
      <c r="BW510" s="72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32"/>
      <c r="CL510" s="432"/>
      <c r="CM510" s="432"/>
      <c r="CN510" s="432"/>
      <c r="CO510" s="432"/>
      <c r="CP510" s="432"/>
      <c r="CQ510" s="320"/>
      <c r="CR510" s="320"/>
    </row>
    <row r="511" spans="1:96" s="37" customFormat="1" ht="37.5" customHeight="1" x14ac:dyDescent="0.2">
      <c r="A511" s="533" t="str">
        <f>IF(B511&lt;&gt;"",設定!$C$4,"")</f>
        <v/>
      </c>
      <c r="B511" s="214" t="str">
        <f t="shared" si="173"/>
        <v/>
      </c>
      <c r="C511" s="373">
        <f t="shared" si="174"/>
        <v>499</v>
      </c>
      <c r="D511" s="342"/>
      <c r="E511" s="342"/>
      <c r="F511" s="343"/>
      <c r="G511" s="344"/>
      <c r="H511" s="345"/>
      <c r="I511" s="346"/>
      <c r="J511" s="347" t="str">
        <f>IFERROR(IF(I511="","",VLOOKUP(I511,国・地域!A:C,2,FALSE)),"正しい番号を入力してください")</f>
        <v/>
      </c>
      <c r="K511" s="348" t="str">
        <f>IFERROR(IF(I511="","",VLOOKUP(I511,国・地域!A:C,3,FALSE)),"正しい番号を入力してください")</f>
        <v/>
      </c>
      <c r="L511" s="325"/>
      <c r="M511" s="349"/>
      <c r="N511" s="350"/>
      <c r="O511" s="350"/>
      <c r="P511" s="350"/>
      <c r="Q511" s="350"/>
      <c r="R511" s="350"/>
      <c r="S511" s="350"/>
      <c r="T511" s="350"/>
      <c r="U511" s="351"/>
      <c r="V511" s="352"/>
      <c r="W511" s="1061"/>
      <c r="X511" s="1062"/>
      <c r="Y511" s="1070"/>
      <c r="Z511" s="1071"/>
      <c r="AA511" s="1072"/>
      <c r="AB511" s="1073"/>
      <c r="AC511" s="1072"/>
      <c r="AD511" s="1071"/>
      <c r="AE511" s="1074"/>
      <c r="AF511" s="1073"/>
      <c r="AG511" s="1072"/>
      <c r="AH511" s="1071"/>
      <c r="AI511" s="1074"/>
      <c r="AJ511" s="1073"/>
      <c r="AK511" s="1072"/>
      <c r="AL511" s="1071"/>
      <c r="AM511" s="342"/>
      <c r="AN511" s="344"/>
      <c r="AO511" s="325"/>
      <c r="AP511" s="342"/>
      <c r="AQ511" s="344"/>
      <c r="AR511" s="353"/>
      <c r="AS511" s="354"/>
      <c r="AT511" s="342"/>
      <c r="AU511" s="344"/>
      <c r="AV511" s="353"/>
      <c r="AW511" s="355"/>
      <c r="AX511" s="94" t="str">
        <f t="shared" si="196"/>
        <v/>
      </c>
      <c r="AY511" s="94" t="str">
        <f t="shared" si="175"/>
        <v/>
      </c>
      <c r="AZ511" s="433"/>
      <c r="BA511" s="414">
        <f t="shared" si="176"/>
        <v>0</v>
      </c>
      <c r="BB511" s="414">
        <f t="shared" si="177"/>
        <v>0</v>
      </c>
      <c r="BC511" s="414">
        <f t="shared" si="178"/>
        <v>0</v>
      </c>
      <c r="BD511" s="414">
        <f t="shared" si="179"/>
        <v>0</v>
      </c>
      <c r="BE511" s="414">
        <f t="shared" si="180"/>
        <v>0</v>
      </c>
      <c r="BF511" s="414">
        <f t="shared" si="181"/>
        <v>0</v>
      </c>
      <c r="BG511" s="414">
        <f t="shared" si="182"/>
        <v>0</v>
      </c>
      <c r="BH511" s="414">
        <f t="shared" si="183"/>
        <v>0</v>
      </c>
      <c r="BI511" s="414">
        <f t="shared" si="184"/>
        <v>0</v>
      </c>
      <c r="BJ511" s="414">
        <f t="shared" si="185"/>
        <v>0</v>
      </c>
      <c r="BK511" s="414">
        <f t="shared" si="186"/>
        <v>0</v>
      </c>
      <c r="BL511" s="414">
        <f t="shared" si="187"/>
        <v>0</v>
      </c>
      <c r="BM511" s="414">
        <f t="shared" si="188"/>
        <v>0</v>
      </c>
      <c r="BN511" s="414"/>
      <c r="BO511" s="414">
        <f t="shared" si="189"/>
        <v>0</v>
      </c>
      <c r="BP511" s="414">
        <f t="shared" si="190"/>
        <v>0</v>
      </c>
      <c r="BQ511" s="414">
        <f t="shared" si="191"/>
        <v>0</v>
      </c>
      <c r="BR511" s="414">
        <f t="shared" si="192"/>
        <v>0</v>
      </c>
      <c r="BS511" s="414">
        <f t="shared" si="193"/>
        <v>0</v>
      </c>
      <c r="BT511" s="414">
        <f t="shared" si="194"/>
        <v>0</v>
      </c>
      <c r="BU511" s="414">
        <f t="shared" si="195"/>
        <v>0</v>
      </c>
      <c r="BV511" s="721"/>
      <c r="BW511" s="72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32"/>
      <c r="CL511" s="432"/>
      <c r="CM511" s="432"/>
      <c r="CN511" s="432"/>
      <c r="CO511" s="432"/>
      <c r="CP511" s="432"/>
      <c r="CQ511" s="320"/>
      <c r="CR511" s="320"/>
    </row>
    <row r="512" spans="1:96" s="37" customFormat="1" ht="37.5" customHeight="1" x14ac:dyDescent="0.2">
      <c r="A512" s="533" t="str">
        <f>IF(B512&lt;&gt;"",設定!$C$4,"")</f>
        <v/>
      </c>
      <c r="B512" s="214" t="str">
        <f t="shared" si="173"/>
        <v/>
      </c>
      <c r="C512" s="373">
        <f t="shared" si="174"/>
        <v>500</v>
      </c>
      <c r="D512" s="342"/>
      <c r="E512" s="342"/>
      <c r="F512" s="343"/>
      <c r="G512" s="344"/>
      <c r="H512" s="345"/>
      <c r="I512" s="346"/>
      <c r="J512" s="347" t="str">
        <f>IFERROR(IF(I512="","",VLOOKUP(I512,国・地域!A:C,2,FALSE)),"正しい番号を入力してください")</f>
        <v/>
      </c>
      <c r="K512" s="348" t="str">
        <f>IFERROR(IF(I512="","",VLOOKUP(I512,国・地域!A:C,3,FALSE)),"正しい番号を入力してください")</f>
        <v/>
      </c>
      <c r="L512" s="325"/>
      <c r="M512" s="349"/>
      <c r="N512" s="350"/>
      <c r="O512" s="350"/>
      <c r="P512" s="350"/>
      <c r="Q512" s="350"/>
      <c r="R512" s="350"/>
      <c r="S512" s="350"/>
      <c r="T512" s="350"/>
      <c r="U512" s="351"/>
      <c r="V512" s="352"/>
      <c r="W512" s="1061"/>
      <c r="X512" s="1062"/>
      <c r="Y512" s="1070"/>
      <c r="Z512" s="1071"/>
      <c r="AA512" s="1072"/>
      <c r="AB512" s="1073"/>
      <c r="AC512" s="1072"/>
      <c r="AD512" s="1071"/>
      <c r="AE512" s="1074"/>
      <c r="AF512" s="1073"/>
      <c r="AG512" s="1072"/>
      <c r="AH512" s="1071"/>
      <c r="AI512" s="1074"/>
      <c r="AJ512" s="1073"/>
      <c r="AK512" s="1072"/>
      <c r="AL512" s="1071"/>
      <c r="AM512" s="342"/>
      <c r="AN512" s="344"/>
      <c r="AO512" s="325"/>
      <c r="AP512" s="342"/>
      <c r="AQ512" s="344"/>
      <c r="AR512" s="353"/>
      <c r="AS512" s="354"/>
      <c r="AT512" s="342"/>
      <c r="AU512" s="344"/>
      <c r="AV512" s="353"/>
      <c r="AW512" s="355"/>
      <c r="AX512" s="94" t="str">
        <f t="shared" si="196"/>
        <v/>
      </c>
      <c r="AY512" s="94" t="str">
        <f t="shared" si="175"/>
        <v/>
      </c>
      <c r="AZ512" s="433"/>
      <c r="BA512" s="414">
        <f t="shared" si="176"/>
        <v>0</v>
      </c>
      <c r="BB512" s="414">
        <f t="shared" si="177"/>
        <v>0</v>
      </c>
      <c r="BC512" s="414">
        <f t="shared" si="178"/>
        <v>0</v>
      </c>
      <c r="BD512" s="414">
        <f t="shared" si="179"/>
        <v>0</v>
      </c>
      <c r="BE512" s="414">
        <f t="shared" si="180"/>
        <v>0</v>
      </c>
      <c r="BF512" s="414">
        <f t="shared" si="181"/>
        <v>0</v>
      </c>
      <c r="BG512" s="414">
        <f t="shared" si="182"/>
        <v>0</v>
      </c>
      <c r="BH512" s="414">
        <f t="shared" si="183"/>
        <v>0</v>
      </c>
      <c r="BI512" s="414">
        <f t="shared" si="184"/>
        <v>0</v>
      </c>
      <c r="BJ512" s="414">
        <f t="shared" si="185"/>
        <v>0</v>
      </c>
      <c r="BK512" s="414">
        <f t="shared" si="186"/>
        <v>0</v>
      </c>
      <c r="BL512" s="414">
        <f t="shared" si="187"/>
        <v>0</v>
      </c>
      <c r="BM512" s="414">
        <f t="shared" si="188"/>
        <v>0</v>
      </c>
      <c r="BN512" s="414"/>
      <c r="BO512" s="414">
        <f t="shared" si="189"/>
        <v>0</v>
      </c>
      <c r="BP512" s="414">
        <f t="shared" si="190"/>
        <v>0</v>
      </c>
      <c r="BQ512" s="414">
        <f t="shared" si="191"/>
        <v>0</v>
      </c>
      <c r="BR512" s="414">
        <f t="shared" si="192"/>
        <v>0</v>
      </c>
      <c r="BS512" s="414">
        <f t="shared" si="193"/>
        <v>0</v>
      </c>
      <c r="BT512" s="414">
        <f t="shared" si="194"/>
        <v>0</v>
      </c>
      <c r="BU512" s="414">
        <f t="shared" si="195"/>
        <v>0</v>
      </c>
      <c r="BV512" s="721"/>
      <c r="BW512" s="72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32"/>
      <c r="CL512" s="432"/>
      <c r="CM512" s="432"/>
      <c r="CN512" s="432"/>
      <c r="CO512" s="432"/>
      <c r="CP512" s="432"/>
      <c r="CQ512" s="320"/>
      <c r="CR512" s="320"/>
    </row>
    <row r="513" spans="1:96" s="37" customFormat="1" ht="37.5" customHeight="1" x14ac:dyDescent="0.2">
      <c r="A513" s="574" t="str">
        <f>IF(B513&lt;&gt;"",設定!$C$4,"")</f>
        <v/>
      </c>
      <c r="B513" s="215" t="str">
        <f t="shared" si="173"/>
        <v/>
      </c>
      <c r="C513" s="374">
        <f t="shared" si="174"/>
        <v>501</v>
      </c>
      <c r="D513" s="356"/>
      <c r="E513" s="356"/>
      <c r="F513" s="357"/>
      <c r="G513" s="358"/>
      <c r="H513" s="359"/>
      <c r="I513" s="360"/>
      <c r="J513" s="407" t="str">
        <f>IFERROR(IF(I513="","",VLOOKUP(I513,国・地域!A:C,2,FALSE)),"正しい番号を入力してください")</f>
        <v/>
      </c>
      <c r="K513" s="362" t="str">
        <f>IFERROR(IF(I513="","",VLOOKUP(I513,国・地域!A:C,3,FALSE)),"正しい番号を入力してください")</f>
        <v/>
      </c>
      <c r="L513" s="326"/>
      <c r="M513" s="363"/>
      <c r="N513" s="364"/>
      <c r="O513" s="364"/>
      <c r="P513" s="364"/>
      <c r="Q513" s="364"/>
      <c r="R513" s="364"/>
      <c r="S513" s="364"/>
      <c r="T513" s="364"/>
      <c r="U513" s="365"/>
      <c r="V513" s="366"/>
      <c r="W513" s="1063"/>
      <c r="X513" s="1064"/>
      <c r="Y513" s="1075"/>
      <c r="Z513" s="1076"/>
      <c r="AA513" s="1077"/>
      <c r="AB513" s="1078"/>
      <c r="AC513" s="1077"/>
      <c r="AD513" s="1076"/>
      <c r="AE513" s="1079"/>
      <c r="AF513" s="1078"/>
      <c r="AG513" s="1077"/>
      <c r="AH513" s="1076"/>
      <c r="AI513" s="1079"/>
      <c r="AJ513" s="1078"/>
      <c r="AK513" s="1077"/>
      <c r="AL513" s="1076"/>
      <c r="AM513" s="356"/>
      <c r="AN513" s="358"/>
      <c r="AO513" s="326"/>
      <c r="AP513" s="356"/>
      <c r="AQ513" s="358"/>
      <c r="AR513" s="367"/>
      <c r="AS513" s="368"/>
      <c r="AT513" s="356"/>
      <c r="AU513" s="358"/>
      <c r="AV513" s="367"/>
      <c r="AW513" s="369"/>
      <c r="AX513" s="94" t="str">
        <f t="shared" si="196"/>
        <v/>
      </c>
      <c r="AY513" s="94" t="str">
        <f t="shared" si="175"/>
        <v/>
      </c>
      <c r="AZ513" s="433"/>
      <c r="BA513" s="414">
        <f t="shared" si="176"/>
        <v>0</v>
      </c>
      <c r="BB513" s="414">
        <f t="shared" si="177"/>
        <v>0</v>
      </c>
      <c r="BC513" s="414">
        <f t="shared" si="178"/>
        <v>0</v>
      </c>
      <c r="BD513" s="414">
        <f t="shared" si="179"/>
        <v>0</v>
      </c>
      <c r="BE513" s="414">
        <f t="shared" si="180"/>
        <v>0</v>
      </c>
      <c r="BF513" s="414">
        <f t="shared" si="181"/>
        <v>0</v>
      </c>
      <c r="BG513" s="414">
        <f t="shared" si="182"/>
        <v>0</v>
      </c>
      <c r="BH513" s="414">
        <f t="shared" si="183"/>
        <v>0</v>
      </c>
      <c r="BI513" s="414">
        <f t="shared" si="184"/>
        <v>0</v>
      </c>
      <c r="BJ513" s="414">
        <f t="shared" si="185"/>
        <v>0</v>
      </c>
      <c r="BK513" s="414">
        <f t="shared" si="186"/>
        <v>0</v>
      </c>
      <c r="BL513" s="414">
        <f t="shared" si="187"/>
        <v>0</v>
      </c>
      <c r="BM513" s="414">
        <f t="shared" si="188"/>
        <v>0</v>
      </c>
      <c r="BN513" s="414"/>
      <c r="BO513" s="414">
        <f t="shared" si="189"/>
        <v>0</v>
      </c>
      <c r="BP513" s="414">
        <f t="shared" si="190"/>
        <v>0</v>
      </c>
      <c r="BQ513" s="414">
        <f t="shared" si="191"/>
        <v>0</v>
      </c>
      <c r="BR513" s="414">
        <f t="shared" si="192"/>
        <v>0</v>
      </c>
      <c r="BS513" s="414">
        <f t="shared" si="193"/>
        <v>0</v>
      </c>
      <c r="BT513" s="414">
        <f t="shared" si="194"/>
        <v>0</v>
      </c>
      <c r="BU513" s="414">
        <f t="shared" si="195"/>
        <v>0</v>
      </c>
      <c r="BV513" s="721"/>
      <c r="BW513" s="72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32"/>
      <c r="CL513" s="432"/>
      <c r="CM513" s="432"/>
      <c r="CN513" s="432"/>
      <c r="CO513" s="432"/>
      <c r="CP513" s="432"/>
      <c r="CQ513" s="320"/>
      <c r="CR513" s="320"/>
    </row>
    <row r="514" spans="1:96" s="37" customFormat="1" ht="37.5" customHeight="1" x14ac:dyDescent="0.2">
      <c r="A514" s="575" t="str">
        <f>IF(B514&lt;&gt;"",設定!$C$4,"")</f>
        <v/>
      </c>
      <c r="B514" s="567" t="str">
        <f t="shared" si="173"/>
        <v/>
      </c>
      <c r="C514" s="322">
        <f t="shared" si="174"/>
        <v>502</v>
      </c>
      <c r="D514" s="328"/>
      <c r="E514" s="328"/>
      <c r="F514" s="329"/>
      <c r="G514" s="330"/>
      <c r="H514" s="331"/>
      <c r="I514" s="332"/>
      <c r="J514" s="406" t="str">
        <f>IFERROR(IF(I514="","",VLOOKUP(I514,国・地域!A:C,2,FALSE)),"正しい番号を入力してください")</f>
        <v/>
      </c>
      <c r="K514" s="334" t="str">
        <f>IFERROR(IF(I514="","",VLOOKUP(I514,国・地域!A:C,3,FALSE)),"正しい番号を入力してください")</f>
        <v/>
      </c>
      <c r="L514" s="327"/>
      <c r="M514" s="335"/>
      <c r="N514" s="336"/>
      <c r="O514" s="336"/>
      <c r="P514" s="336"/>
      <c r="Q514" s="336"/>
      <c r="R514" s="336"/>
      <c r="S514" s="336"/>
      <c r="T514" s="336"/>
      <c r="U514" s="337"/>
      <c r="V514" s="338"/>
      <c r="W514" s="1059"/>
      <c r="X514" s="1060"/>
      <c r="Y514" s="1065"/>
      <c r="Z514" s="1066"/>
      <c r="AA514" s="1067"/>
      <c r="AB514" s="1068"/>
      <c r="AC514" s="1067"/>
      <c r="AD514" s="1066"/>
      <c r="AE514" s="1069"/>
      <c r="AF514" s="1068"/>
      <c r="AG514" s="1067"/>
      <c r="AH514" s="1066"/>
      <c r="AI514" s="1069"/>
      <c r="AJ514" s="1068"/>
      <c r="AK514" s="1067"/>
      <c r="AL514" s="1066"/>
      <c r="AM514" s="328"/>
      <c r="AN514" s="330"/>
      <c r="AO514" s="327"/>
      <c r="AP514" s="328"/>
      <c r="AQ514" s="330"/>
      <c r="AR514" s="339"/>
      <c r="AS514" s="340"/>
      <c r="AT514" s="328"/>
      <c r="AU514" s="330"/>
      <c r="AV514" s="339"/>
      <c r="AW514" s="341"/>
      <c r="AX514" s="94" t="str">
        <f>IF(SUM(BA514:BM514)&gt;0,"←未入力あり","")</f>
        <v/>
      </c>
      <c r="AY514" s="94" t="str">
        <f t="shared" si="175"/>
        <v/>
      </c>
      <c r="AZ514" s="94"/>
      <c r="BA514" s="414">
        <f t="shared" si="176"/>
        <v>0</v>
      </c>
      <c r="BB514" s="414">
        <f t="shared" si="177"/>
        <v>0</v>
      </c>
      <c r="BC514" s="414">
        <f t="shared" si="178"/>
        <v>0</v>
      </c>
      <c r="BD514" s="414">
        <f t="shared" si="179"/>
        <v>0</v>
      </c>
      <c r="BE514" s="414">
        <f t="shared" si="180"/>
        <v>0</v>
      </c>
      <c r="BF514" s="414">
        <f t="shared" si="181"/>
        <v>0</v>
      </c>
      <c r="BG514" s="414">
        <f t="shared" si="182"/>
        <v>0</v>
      </c>
      <c r="BH514" s="414">
        <f t="shared" si="183"/>
        <v>0</v>
      </c>
      <c r="BI514" s="414">
        <f t="shared" si="184"/>
        <v>0</v>
      </c>
      <c r="BJ514" s="414">
        <f t="shared" si="185"/>
        <v>0</v>
      </c>
      <c r="BK514" s="414">
        <f t="shared" si="186"/>
        <v>0</v>
      </c>
      <c r="BL514" s="414">
        <f t="shared" si="187"/>
        <v>0</v>
      </c>
      <c r="BM514" s="414">
        <f t="shared" si="188"/>
        <v>0</v>
      </c>
      <c r="BN514" s="414"/>
      <c r="BO514" s="414">
        <f t="shared" si="189"/>
        <v>0</v>
      </c>
      <c r="BP514" s="414">
        <f t="shared" si="190"/>
        <v>0</v>
      </c>
      <c r="BQ514" s="414">
        <f t="shared" si="191"/>
        <v>0</v>
      </c>
      <c r="BR514" s="414">
        <f t="shared" si="192"/>
        <v>0</v>
      </c>
      <c r="BS514" s="414">
        <f t="shared" si="193"/>
        <v>0</v>
      </c>
      <c r="BT514" s="414">
        <f t="shared" si="194"/>
        <v>0</v>
      </c>
      <c r="BU514" s="414">
        <f t="shared" si="195"/>
        <v>0</v>
      </c>
      <c r="BV514" s="721"/>
      <c r="BW514" s="72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32"/>
      <c r="CL514" s="432"/>
      <c r="CM514" s="432"/>
      <c r="CN514" s="432"/>
      <c r="CO514" s="432"/>
      <c r="CP514" s="432"/>
      <c r="CQ514" s="320"/>
      <c r="CR514" s="320"/>
    </row>
    <row r="515" spans="1:96" s="37" customFormat="1" ht="37.5" customHeight="1" x14ac:dyDescent="0.2">
      <c r="A515" s="533" t="str">
        <f>IF(B515&lt;&gt;"",設定!$C$4,"")</f>
        <v/>
      </c>
      <c r="B515" s="214" t="str">
        <f t="shared" si="173"/>
        <v/>
      </c>
      <c r="C515" s="373">
        <f t="shared" si="174"/>
        <v>503</v>
      </c>
      <c r="D515" s="342"/>
      <c r="E515" s="342"/>
      <c r="F515" s="343"/>
      <c r="G515" s="344"/>
      <c r="H515" s="345"/>
      <c r="I515" s="346"/>
      <c r="J515" s="333" t="str">
        <f>IFERROR(IF(I515="","",VLOOKUP(I515,国・地域!A:C,2,FALSE)),"正しい番号を入力してください")</f>
        <v/>
      </c>
      <c r="K515" s="348" t="str">
        <f>IFERROR(IF(I515="","",VLOOKUP(I515,国・地域!A:C,3,FALSE)),"正しい番号を入力してください")</f>
        <v/>
      </c>
      <c r="L515" s="325"/>
      <c r="M515" s="349"/>
      <c r="N515" s="350"/>
      <c r="O515" s="350"/>
      <c r="P515" s="350"/>
      <c r="Q515" s="350"/>
      <c r="R515" s="350"/>
      <c r="S515" s="350"/>
      <c r="T515" s="350"/>
      <c r="U515" s="351"/>
      <c r="V515" s="352"/>
      <c r="W515" s="1061"/>
      <c r="X515" s="1062"/>
      <c r="Y515" s="1070"/>
      <c r="Z515" s="1071"/>
      <c r="AA515" s="1072"/>
      <c r="AB515" s="1073"/>
      <c r="AC515" s="1072"/>
      <c r="AD515" s="1071"/>
      <c r="AE515" s="1074"/>
      <c r="AF515" s="1073"/>
      <c r="AG515" s="1072"/>
      <c r="AH515" s="1071"/>
      <c r="AI515" s="1074"/>
      <c r="AJ515" s="1073"/>
      <c r="AK515" s="1072"/>
      <c r="AL515" s="1071"/>
      <c r="AM515" s="342"/>
      <c r="AN515" s="344"/>
      <c r="AO515" s="325"/>
      <c r="AP515" s="342"/>
      <c r="AQ515" s="344"/>
      <c r="AR515" s="353"/>
      <c r="AS515" s="354"/>
      <c r="AT515" s="342"/>
      <c r="AU515" s="344"/>
      <c r="AV515" s="353"/>
      <c r="AW515" s="355"/>
      <c r="AX515" s="94" t="str">
        <f t="shared" ref="AX515:AX578" si="197">IF(SUM(BA515:BM515)&gt;0,"←未入力あり","")</f>
        <v/>
      </c>
      <c r="AY515" s="94" t="str">
        <f t="shared" si="175"/>
        <v/>
      </c>
      <c r="AZ515" s="433"/>
      <c r="BA515" s="414">
        <f t="shared" si="176"/>
        <v>0</v>
      </c>
      <c r="BB515" s="414">
        <f t="shared" si="177"/>
        <v>0</v>
      </c>
      <c r="BC515" s="414">
        <f t="shared" si="178"/>
        <v>0</v>
      </c>
      <c r="BD515" s="414">
        <f t="shared" si="179"/>
        <v>0</v>
      </c>
      <c r="BE515" s="414">
        <f t="shared" si="180"/>
        <v>0</v>
      </c>
      <c r="BF515" s="414">
        <f t="shared" si="181"/>
        <v>0</v>
      </c>
      <c r="BG515" s="414">
        <f t="shared" si="182"/>
        <v>0</v>
      </c>
      <c r="BH515" s="414">
        <f t="shared" si="183"/>
        <v>0</v>
      </c>
      <c r="BI515" s="414">
        <f t="shared" si="184"/>
        <v>0</v>
      </c>
      <c r="BJ515" s="414">
        <f t="shared" si="185"/>
        <v>0</v>
      </c>
      <c r="BK515" s="414">
        <f t="shared" si="186"/>
        <v>0</v>
      </c>
      <c r="BL515" s="414">
        <f t="shared" si="187"/>
        <v>0</v>
      </c>
      <c r="BM515" s="414">
        <f t="shared" si="188"/>
        <v>0</v>
      </c>
      <c r="BN515" s="414"/>
      <c r="BO515" s="414">
        <f t="shared" si="189"/>
        <v>0</v>
      </c>
      <c r="BP515" s="414">
        <f t="shared" si="190"/>
        <v>0</v>
      </c>
      <c r="BQ515" s="414">
        <f t="shared" si="191"/>
        <v>0</v>
      </c>
      <c r="BR515" s="414">
        <f t="shared" si="192"/>
        <v>0</v>
      </c>
      <c r="BS515" s="414">
        <f t="shared" si="193"/>
        <v>0</v>
      </c>
      <c r="BT515" s="414">
        <f t="shared" si="194"/>
        <v>0</v>
      </c>
      <c r="BU515" s="414">
        <f t="shared" si="195"/>
        <v>0</v>
      </c>
      <c r="BV515" s="721"/>
      <c r="BW515" s="72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32"/>
      <c r="CL515" s="432"/>
      <c r="CM515" s="432"/>
      <c r="CN515" s="432"/>
      <c r="CO515" s="432"/>
      <c r="CP515" s="432"/>
      <c r="CQ515" s="320"/>
      <c r="CR515" s="320"/>
    </row>
    <row r="516" spans="1:96" s="37" customFormat="1" ht="37.5" customHeight="1" x14ac:dyDescent="0.2">
      <c r="A516" s="533" t="str">
        <f>IF(B516&lt;&gt;"",設定!$C$4,"")</f>
        <v/>
      </c>
      <c r="B516" s="214" t="str">
        <f t="shared" si="173"/>
        <v/>
      </c>
      <c r="C516" s="373">
        <f t="shared" si="174"/>
        <v>504</v>
      </c>
      <c r="D516" s="342"/>
      <c r="E516" s="342"/>
      <c r="F516" s="343"/>
      <c r="G516" s="344"/>
      <c r="H516" s="345"/>
      <c r="I516" s="346"/>
      <c r="J516" s="347" t="str">
        <f>IFERROR(IF(I516="","",VLOOKUP(I516,国・地域!A:C,2,FALSE)),"正しい番号を入力してください")</f>
        <v/>
      </c>
      <c r="K516" s="348" t="str">
        <f>IFERROR(IF(I516="","",VLOOKUP(I516,国・地域!A:C,3,FALSE)),"正しい番号を入力してください")</f>
        <v/>
      </c>
      <c r="L516" s="325"/>
      <c r="M516" s="349"/>
      <c r="N516" s="350"/>
      <c r="O516" s="350"/>
      <c r="P516" s="350"/>
      <c r="Q516" s="350"/>
      <c r="R516" s="350"/>
      <c r="S516" s="350"/>
      <c r="T516" s="350"/>
      <c r="U516" s="351"/>
      <c r="V516" s="352"/>
      <c r="W516" s="1061"/>
      <c r="X516" s="1062"/>
      <c r="Y516" s="1070"/>
      <c r="Z516" s="1071"/>
      <c r="AA516" s="1072"/>
      <c r="AB516" s="1073"/>
      <c r="AC516" s="1072"/>
      <c r="AD516" s="1071"/>
      <c r="AE516" s="1074"/>
      <c r="AF516" s="1073"/>
      <c r="AG516" s="1072"/>
      <c r="AH516" s="1071"/>
      <c r="AI516" s="1074"/>
      <c r="AJ516" s="1073"/>
      <c r="AK516" s="1072"/>
      <c r="AL516" s="1071"/>
      <c r="AM516" s="342"/>
      <c r="AN516" s="344"/>
      <c r="AO516" s="325"/>
      <c r="AP516" s="342"/>
      <c r="AQ516" s="344"/>
      <c r="AR516" s="353"/>
      <c r="AS516" s="354"/>
      <c r="AT516" s="342"/>
      <c r="AU516" s="344"/>
      <c r="AV516" s="353"/>
      <c r="AW516" s="355"/>
      <c r="AX516" s="94" t="str">
        <f t="shared" si="197"/>
        <v/>
      </c>
      <c r="AY516" s="94" t="str">
        <f t="shared" si="175"/>
        <v/>
      </c>
      <c r="AZ516" s="433"/>
      <c r="BA516" s="414">
        <f t="shared" si="176"/>
        <v>0</v>
      </c>
      <c r="BB516" s="414">
        <f t="shared" si="177"/>
        <v>0</v>
      </c>
      <c r="BC516" s="414">
        <f t="shared" si="178"/>
        <v>0</v>
      </c>
      <c r="BD516" s="414">
        <f t="shared" si="179"/>
        <v>0</v>
      </c>
      <c r="BE516" s="414">
        <f t="shared" si="180"/>
        <v>0</v>
      </c>
      <c r="BF516" s="414">
        <f t="shared" si="181"/>
        <v>0</v>
      </c>
      <c r="BG516" s="414">
        <f t="shared" si="182"/>
        <v>0</v>
      </c>
      <c r="BH516" s="414">
        <f t="shared" si="183"/>
        <v>0</v>
      </c>
      <c r="BI516" s="414">
        <f t="shared" si="184"/>
        <v>0</v>
      </c>
      <c r="BJ516" s="414">
        <f t="shared" si="185"/>
        <v>0</v>
      </c>
      <c r="BK516" s="414">
        <f t="shared" si="186"/>
        <v>0</v>
      </c>
      <c r="BL516" s="414">
        <f t="shared" si="187"/>
        <v>0</v>
      </c>
      <c r="BM516" s="414">
        <f t="shared" si="188"/>
        <v>0</v>
      </c>
      <c r="BN516" s="414"/>
      <c r="BO516" s="414">
        <f t="shared" si="189"/>
        <v>0</v>
      </c>
      <c r="BP516" s="414">
        <f t="shared" si="190"/>
        <v>0</v>
      </c>
      <c r="BQ516" s="414">
        <f t="shared" si="191"/>
        <v>0</v>
      </c>
      <c r="BR516" s="414">
        <f t="shared" si="192"/>
        <v>0</v>
      </c>
      <c r="BS516" s="414">
        <f t="shared" si="193"/>
        <v>0</v>
      </c>
      <c r="BT516" s="414">
        <f t="shared" si="194"/>
        <v>0</v>
      </c>
      <c r="BU516" s="414">
        <f t="shared" si="195"/>
        <v>0</v>
      </c>
      <c r="BV516" s="721"/>
      <c r="BW516" s="72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32"/>
      <c r="CL516" s="432"/>
      <c r="CM516" s="432"/>
      <c r="CN516" s="432"/>
      <c r="CO516" s="432"/>
      <c r="CP516" s="432"/>
      <c r="CQ516" s="320"/>
      <c r="CR516" s="320"/>
    </row>
    <row r="517" spans="1:96" s="37" customFormat="1" ht="37.5" customHeight="1" x14ac:dyDescent="0.2">
      <c r="A517" s="533" t="str">
        <f>IF(B517&lt;&gt;"",設定!$C$4,"")</f>
        <v/>
      </c>
      <c r="B517" s="214" t="str">
        <f t="shared" si="173"/>
        <v/>
      </c>
      <c r="C517" s="373">
        <f t="shared" si="174"/>
        <v>505</v>
      </c>
      <c r="D517" s="342"/>
      <c r="E517" s="342"/>
      <c r="F517" s="343"/>
      <c r="G517" s="344"/>
      <c r="H517" s="345"/>
      <c r="I517" s="346"/>
      <c r="J517" s="347" t="str">
        <f>IFERROR(IF(I517="","",VLOOKUP(I517,国・地域!A:C,2,FALSE)),"正しい番号を入力してください")</f>
        <v/>
      </c>
      <c r="K517" s="348" t="str">
        <f>IFERROR(IF(I517="","",VLOOKUP(I517,国・地域!A:C,3,FALSE)),"正しい番号を入力してください")</f>
        <v/>
      </c>
      <c r="L517" s="325"/>
      <c r="M517" s="349"/>
      <c r="N517" s="350"/>
      <c r="O517" s="350"/>
      <c r="P517" s="350"/>
      <c r="Q517" s="350"/>
      <c r="R517" s="350"/>
      <c r="S517" s="350"/>
      <c r="T517" s="350"/>
      <c r="U517" s="351"/>
      <c r="V517" s="352"/>
      <c r="W517" s="1061"/>
      <c r="X517" s="1062"/>
      <c r="Y517" s="1070"/>
      <c r="Z517" s="1071"/>
      <c r="AA517" s="1072"/>
      <c r="AB517" s="1073"/>
      <c r="AC517" s="1072"/>
      <c r="AD517" s="1071"/>
      <c r="AE517" s="1074"/>
      <c r="AF517" s="1073"/>
      <c r="AG517" s="1072"/>
      <c r="AH517" s="1071"/>
      <c r="AI517" s="1074"/>
      <c r="AJ517" s="1073"/>
      <c r="AK517" s="1072"/>
      <c r="AL517" s="1071"/>
      <c r="AM517" s="342"/>
      <c r="AN517" s="344"/>
      <c r="AO517" s="325"/>
      <c r="AP517" s="342"/>
      <c r="AQ517" s="344"/>
      <c r="AR517" s="353"/>
      <c r="AS517" s="354"/>
      <c r="AT517" s="342"/>
      <c r="AU517" s="344"/>
      <c r="AV517" s="353"/>
      <c r="AW517" s="355"/>
      <c r="AX517" s="94" t="str">
        <f t="shared" si="197"/>
        <v/>
      </c>
      <c r="AY517" s="94" t="str">
        <f t="shared" si="175"/>
        <v/>
      </c>
      <c r="AZ517" s="433"/>
      <c r="BA517" s="414">
        <f t="shared" si="176"/>
        <v>0</v>
      </c>
      <c r="BB517" s="414">
        <f t="shared" si="177"/>
        <v>0</v>
      </c>
      <c r="BC517" s="414">
        <f t="shared" si="178"/>
        <v>0</v>
      </c>
      <c r="BD517" s="414">
        <f t="shared" si="179"/>
        <v>0</v>
      </c>
      <c r="BE517" s="414">
        <f t="shared" si="180"/>
        <v>0</v>
      </c>
      <c r="BF517" s="414">
        <f t="shared" si="181"/>
        <v>0</v>
      </c>
      <c r="BG517" s="414">
        <f t="shared" si="182"/>
        <v>0</v>
      </c>
      <c r="BH517" s="414">
        <f t="shared" si="183"/>
        <v>0</v>
      </c>
      <c r="BI517" s="414">
        <f t="shared" si="184"/>
        <v>0</v>
      </c>
      <c r="BJ517" s="414">
        <f t="shared" si="185"/>
        <v>0</v>
      </c>
      <c r="BK517" s="414">
        <f t="shared" si="186"/>
        <v>0</v>
      </c>
      <c r="BL517" s="414">
        <f t="shared" si="187"/>
        <v>0</v>
      </c>
      <c r="BM517" s="414">
        <f t="shared" si="188"/>
        <v>0</v>
      </c>
      <c r="BN517" s="414"/>
      <c r="BO517" s="414">
        <f t="shared" si="189"/>
        <v>0</v>
      </c>
      <c r="BP517" s="414">
        <f t="shared" si="190"/>
        <v>0</v>
      </c>
      <c r="BQ517" s="414">
        <f t="shared" si="191"/>
        <v>0</v>
      </c>
      <c r="BR517" s="414">
        <f t="shared" si="192"/>
        <v>0</v>
      </c>
      <c r="BS517" s="414">
        <f t="shared" si="193"/>
        <v>0</v>
      </c>
      <c r="BT517" s="414">
        <f t="shared" si="194"/>
        <v>0</v>
      </c>
      <c r="BU517" s="414">
        <f t="shared" si="195"/>
        <v>0</v>
      </c>
      <c r="BV517" s="721"/>
      <c r="BW517" s="72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32"/>
      <c r="CL517" s="432"/>
      <c r="CM517" s="432"/>
      <c r="CN517" s="432"/>
      <c r="CO517" s="432"/>
      <c r="CP517" s="432"/>
      <c r="CQ517" s="320"/>
      <c r="CR517" s="320"/>
    </row>
    <row r="518" spans="1:96" s="37" customFormat="1" ht="37.5" customHeight="1" x14ac:dyDescent="0.2">
      <c r="A518" s="574" t="str">
        <f>IF(B518&lt;&gt;"",設定!$C$4,"")</f>
        <v/>
      </c>
      <c r="B518" s="215" t="str">
        <f t="shared" si="173"/>
        <v/>
      </c>
      <c r="C518" s="374">
        <f t="shared" si="174"/>
        <v>506</v>
      </c>
      <c r="D518" s="356"/>
      <c r="E518" s="356"/>
      <c r="F518" s="357"/>
      <c r="G518" s="358"/>
      <c r="H518" s="359"/>
      <c r="I518" s="360"/>
      <c r="J518" s="361" t="str">
        <f>IFERROR(IF(I518="","",VLOOKUP(I518,国・地域!A:C,2,FALSE)),"正しい番号を入力してください")</f>
        <v/>
      </c>
      <c r="K518" s="362" t="str">
        <f>IFERROR(IF(I518="","",VLOOKUP(I518,国・地域!A:C,3,FALSE)),"正しい番号を入力してください")</f>
        <v/>
      </c>
      <c r="L518" s="326"/>
      <c r="M518" s="363"/>
      <c r="N518" s="364"/>
      <c r="O518" s="364"/>
      <c r="P518" s="364"/>
      <c r="Q518" s="364"/>
      <c r="R518" s="364"/>
      <c r="S518" s="364"/>
      <c r="T518" s="364"/>
      <c r="U518" s="365"/>
      <c r="V518" s="366"/>
      <c r="W518" s="1063"/>
      <c r="X518" s="1064"/>
      <c r="Y518" s="1075"/>
      <c r="Z518" s="1076"/>
      <c r="AA518" s="1077"/>
      <c r="AB518" s="1078"/>
      <c r="AC518" s="1077"/>
      <c r="AD518" s="1076"/>
      <c r="AE518" s="1079"/>
      <c r="AF518" s="1078"/>
      <c r="AG518" s="1077"/>
      <c r="AH518" s="1076"/>
      <c r="AI518" s="1079"/>
      <c r="AJ518" s="1078"/>
      <c r="AK518" s="1077"/>
      <c r="AL518" s="1076"/>
      <c r="AM518" s="356"/>
      <c r="AN518" s="358"/>
      <c r="AO518" s="326"/>
      <c r="AP518" s="356"/>
      <c r="AQ518" s="358"/>
      <c r="AR518" s="367"/>
      <c r="AS518" s="368"/>
      <c r="AT518" s="356"/>
      <c r="AU518" s="358"/>
      <c r="AV518" s="367"/>
      <c r="AW518" s="369"/>
      <c r="AX518" s="94" t="str">
        <f t="shared" si="197"/>
        <v/>
      </c>
      <c r="AY518" s="94" t="str">
        <f t="shared" si="175"/>
        <v/>
      </c>
      <c r="AZ518" s="433"/>
      <c r="BA518" s="414">
        <f t="shared" si="176"/>
        <v>0</v>
      </c>
      <c r="BB518" s="414">
        <f t="shared" si="177"/>
        <v>0</v>
      </c>
      <c r="BC518" s="414">
        <f t="shared" si="178"/>
        <v>0</v>
      </c>
      <c r="BD518" s="414">
        <f t="shared" si="179"/>
        <v>0</v>
      </c>
      <c r="BE518" s="414">
        <f t="shared" si="180"/>
        <v>0</v>
      </c>
      <c r="BF518" s="414">
        <f t="shared" si="181"/>
        <v>0</v>
      </c>
      <c r="BG518" s="414">
        <f t="shared" si="182"/>
        <v>0</v>
      </c>
      <c r="BH518" s="414">
        <f t="shared" si="183"/>
        <v>0</v>
      </c>
      <c r="BI518" s="414">
        <f t="shared" si="184"/>
        <v>0</v>
      </c>
      <c r="BJ518" s="414">
        <f t="shared" si="185"/>
        <v>0</v>
      </c>
      <c r="BK518" s="414">
        <f t="shared" si="186"/>
        <v>0</v>
      </c>
      <c r="BL518" s="414">
        <f t="shared" si="187"/>
        <v>0</v>
      </c>
      <c r="BM518" s="414">
        <f t="shared" si="188"/>
        <v>0</v>
      </c>
      <c r="BN518" s="414"/>
      <c r="BO518" s="414">
        <f t="shared" si="189"/>
        <v>0</v>
      </c>
      <c r="BP518" s="414">
        <f t="shared" si="190"/>
        <v>0</v>
      </c>
      <c r="BQ518" s="414">
        <f t="shared" si="191"/>
        <v>0</v>
      </c>
      <c r="BR518" s="414">
        <f t="shared" si="192"/>
        <v>0</v>
      </c>
      <c r="BS518" s="414">
        <f t="shared" si="193"/>
        <v>0</v>
      </c>
      <c r="BT518" s="414">
        <f t="shared" si="194"/>
        <v>0</v>
      </c>
      <c r="BU518" s="414">
        <f t="shared" si="195"/>
        <v>0</v>
      </c>
      <c r="BV518" s="721"/>
      <c r="BW518" s="72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32"/>
      <c r="CL518" s="432"/>
      <c r="CM518" s="432"/>
      <c r="CN518" s="432"/>
      <c r="CO518" s="432"/>
      <c r="CP518" s="432"/>
      <c r="CQ518" s="320"/>
      <c r="CR518" s="320"/>
    </row>
    <row r="519" spans="1:96" s="37" customFormat="1" ht="37.5" customHeight="1" x14ac:dyDescent="0.2">
      <c r="A519" s="575" t="str">
        <f>IF(B519&lt;&gt;"",設定!$C$4,"")</f>
        <v/>
      </c>
      <c r="B519" s="567" t="str">
        <f t="shared" si="173"/>
        <v/>
      </c>
      <c r="C519" s="322">
        <f t="shared" si="174"/>
        <v>507</v>
      </c>
      <c r="D519" s="328"/>
      <c r="E519" s="328"/>
      <c r="F519" s="329"/>
      <c r="G519" s="330"/>
      <c r="H519" s="331"/>
      <c r="I519" s="332"/>
      <c r="J519" s="333" t="str">
        <f>IFERROR(IF(I519="","",VLOOKUP(I519,国・地域!A:C,2,FALSE)),"正しい番号を入力してください")</f>
        <v/>
      </c>
      <c r="K519" s="334" t="str">
        <f>IFERROR(IF(I519="","",VLOOKUP(I519,国・地域!A:C,3,FALSE)),"正しい番号を入力してください")</f>
        <v/>
      </c>
      <c r="L519" s="327"/>
      <c r="M519" s="335"/>
      <c r="N519" s="336"/>
      <c r="O519" s="336"/>
      <c r="P519" s="336"/>
      <c r="Q519" s="336"/>
      <c r="R519" s="336"/>
      <c r="S519" s="336"/>
      <c r="T519" s="336"/>
      <c r="U519" s="337"/>
      <c r="V519" s="338"/>
      <c r="W519" s="1059"/>
      <c r="X519" s="1060"/>
      <c r="Y519" s="1065"/>
      <c r="Z519" s="1066"/>
      <c r="AA519" s="1067"/>
      <c r="AB519" s="1068"/>
      <c r="AC519" s="1067"/>
      <c r="AD519" s="1066"/>
      <c r="AE519" s="1069"/>
      <c r="AF519" s="1068"/>
      <c r="AG519" s="1067"/>
      <c r="AH519" s="1066"/>
      <c r="AI519" s="1069"/>
      <c r="AJ519" s="1068"/>
      <c r="AK519" s="1067"/>
      <c r="AL519" s="1066"/>
      <c r="AM519" s="328"/>
      <c r="AN519" s="330"/>
      <c r="AO519" s="327"/>
      <c r="AP519" s="328"/>
      <c r="AQ519" s="330"/>
      <c r="AR519" s="339"/>
      <c r="AS519" s="340"/>
      <c r="AT519" s="328"/>
      <c r="AU519" s="330"/>
      <c r="AV519" s="339"/>
      <c r="AW519" s="341"/>
      <c r="AX519" s="94" t="str">
        <f t="shared" si="197"/>
        <v/>
      </c>
      <c r="AY519" s="94" t="str">
        <f t="shared" si="175"/>
        <v/>
      </c>
      <c r="AZ519" s="433"/>
      <c r="BA519" s="414">
        <f t="shared" si="176"/>
        <v>0</v>
      </c>
      <c r="BB519" s="414">
        <f t="shared" si="177"/>
        <v>0</v>
      </c>
      <c r="BC519" s="414">
        <f t="shared" si="178"/>
        <v>0</v>
      </c>
      <c r="BD519" s="414">
        <f t="shared" si="179"/>
        <v>0</v>
      </c>
      <c r="BE519" s="414">
        <f t="shared" si="180"/>
        <v>0</v>
      </c>
      <c r="BF519" s="414">
        <f t="shared" si="181"/>
        <v>0</v>
      </c>
      <c r="BG519" s="414">
        <f t="shared" si="182"/>
        <v>0</v>
      </c>
      <c r="BH519" s="414">
        <f t="shared" si="183"/>
        <v>0</v>
      </c>
      <c r="BI519" s="414">
        <f t="shared" si="184"/>
        <v>0</v>
      </c>
      <c r="BJ519" s="414">
        <f t="shared" si="185"/>
        <v>0</v>
      </c>
      <c r="BK519" s="414">
        <f t="shared" si="186"/>
        <v>0</v>
      </c>
      <c r="BL519" s="414">
        <f t="shared" si="187"/>
        <v>0</v>
      </c>
      <c r="BM519" s="414">
        <f t="shared" si="188"/>
        <v>0</v>
      </c>
      <c r="BN519" s="414"/>
      <c r="BO519" s="414">
        <f t="shared" si="189"/>
        <v>0</v>
      </c>
      <c r="BP519" s="414">
        <f t="shared" si="190"/>
        <v>0</v>
      </c>
      <c r="BQ519" s="414">
        <f t="shared" si="191"/>
        <v>0</v>
      </c>
      <c r="BR519" s="414">
        <f t="shared" si="192"/>
        <v>0</v>
      </c>
      <c r="BS519" s="414">
        <f t="shared" si="193"/>
        <v>0</v>
      </c>
      <c r="BT519" s="414">
        <f t="shared" si="194"/>
        <v>0</v>
      </c>
      <c r="BU519" s="414">
        <f t="shared" si="195"/>
        <v>0</v>
      </c>
      <c r="BV519" s="721"/>
      <c r="BW519" s="72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32"/>
      <c r="CL519" s="432"/>
      <c r="CM519" s="432"/>
      <c r="CN519" s="432"/>
      <c r="CO519" s="432"/>
      <c r="CP519" s="432"/>
      <c r="CQ519" s="320"/>
      <c r="CR519" s="320"/>
    </row>
    <row r="520" spans="1:96" s="37" customFormat="1" ht="37.5" customHeight="1" x14ac:dyDescent="0.2">
      <c r="A520" s="533" t="str">
        <f>IF(B520&lt;&gt;"",設定!$C$4,"")</f>
        <v/>
      </c>
      <c r="B520" s="214" t="str">
        <f t="shared" si="173"/>
        <v/>
      </c>
      <c r="C520" s="373">
        <f t="shared" si="174"/>
        <v>508</v>
      </c>
      <c r="D520" s="342"/>
      <c r="E520" s="342"/>
      <c r="F520" s="343"/>
      <c r="G520" s="344"/>
      <c r="H520" s="345"/>
      <c r="I520" s="346"/>
      <c r="J520" s="347" t="str">
        <f>IFERROR(IF(I520="","",VLOOKUP(I520,国・地域!A:C,2,FALSE)),"正しい番号を入力してください")</f>
        <v/>
      </c>
      <c r="K520" s="348" t="str">
        <f>IFERROR(IF(I520="","",VLOOKUP(I520,国・地域!A:C,3,FALSE)),"正しい番号を入力してください")</f>
        <v/>
      </c>
      <c r="L520" s="325"/>
      <c r="M520" s="349"/>
      <c r="N520" s="350"/>
      <c r="O520" s="350"/>
      <c r="P520" s="350"/>
      <c r="Q520" s="350"/>
      <c r="R520" s="350"/>
      <c r="S520" s="350"/>
      <c r="T520" s="350"/>
      <c r="U520" s="351"/>
      <c r="V520" s="352"/>
      <c r="W520" s="1061"/>
      <c r="X520" s="1062"/>
      <c r="Y520" s="1070"/>
      <c r="Z520" s="1071"/>
      <c r="AA520" s="1072"/>
      <c r="AB520" s="1073"/>
      <c r="AC520" s="1072"/>
      <c r="AD520" s="1071"/>
      <c r="AE520" s="1074"/>
      <c r="AF520" s="1073"/>
      <c r="AG520" s="1072"/>
      <c r="AH520" s="1071"/>
      <c r="AI520" s="1074"/>
      <c r="AJ520" s="1073"/>
      <c r="AK520" s="1072"/>
      <c r="AL520" s="1071"/>
      <c r="AM520" s="342"/>
      <c r="AN520" s="344"/>
      <c r="AO520" s="325"/>
      <c r="AP520" s="342"/>
      <c r="AQ520" s="344"/>
      <c r="AR520" s="353"/>
      <c r="AS520" s="354"/>
      <c r="AT520" s="342"/>
      <c r="AU520" s="344"/>
      <c r="AV520" s="353"/>
      <c r="AW520" s="355"/>
      <c r="AX520" s="94" t="str">
        <f t="shared" si="197"/>
        <v/>
      </c>
      <c r="AY520" s="94" t="str">
        <f t="shared" si="175"/>
        <v/>
      </c>
      <c r="AZ520" s="433"/>
      <c r="BA520" s="414">
        <f t="shared" si="176"/>
        <v>0</v>
      </c>
      <c r="BB520" s="414">
        <f t="shared" si="177"/>
        <v>0</v>
      </c>
      <c r="BC520" s="414">
        <f t="shared" si="178"/>
        <v>0</v>
      </c>
      <c r="BD520" s="414">
        <f t="shared" si="179"/>
        <v>0</v>
      </c>
      <c r="BE520" s="414">
        <f t="shared" si="180"/>
        <v>0</v>
      </c>
      <c r="BF520" s="414">
        <f t="shared" si="181"/>
        <v>0</v>
      </c>
      <c r="BG520" s="414">
        <f t="shared" si="182"/>
        <v>0</v>
      </c>
      <c r="BH520" s="414">
        <f t="shared" si="183"/>
        <v>0</v>
      </c>
      <c r="BI520" s="414">
        <f t="shared" si="184"/>
        <v>0</v>
      </c>
      <c r="BJ520" s="414">
        <f t="shared" si="185"/>
        <v>0</v>
      </c>
      <c r="BK520" s="414">
        <f t="shared" si="186"/>
        <v>0</v>
      </c>
      <c r="BL520" s="414">
        <f t="shared" si="187"/>
        <v>0</v>
      </c>
      <c r="BM520" s="414">
        <f t="shared" si="188"/>
        <v>0</v>
      </c>
      <c r="BN520" s="414"/>
      <c r="BO520" s="414">
        <f t="shared" si="189"/>
        <v>0</v>
      </c>
      <c r="BP520" s="414">
        <f t="shared" si="190"/>
        <v>0</v>
      </c>
      <c r="BQ520" s="414">
        <f t="shared" si="191"/>
        <v>0</v>
      </c>
      <c r="BR520" s="414">
        <f t="shared" si="192"/>
        <v>0</v>
      </c>
      <c r="BS520" s="414">
        <f t="shared" si="193"/>
        <v>0</v>
      </c>
      <c r="BT520" s="414">
        <f t="shared" si="194"/>
        <v>0</v>
      </c>
      <c r="BU520" s="414">
        <f t="shared" si="195"/>
        <v>0</v>
      </c>
      <c r="BV520" s="721"/>
      <c r="BW520" s="72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32"/>
      <c r="CL520" s="432"/>
      <c r="CM520" s="432"/>
      <c r="CN520" s="432"/>
      <c r="CO520" s="432"/>
      <c r="CP520" s="432"/>
      <c r="CQ520" s="320"/>
      <c r="CR520" s="320"/>
    </row>
    <row r="521" spans="1:96" s="37" customFormat="1" ht="37.5" customHeight="1" x14ac:dyDescent="0.2">
      <c r="A521" s="533" t="str">
        <f>IF(B521&lt;&gt;"",設定!$C$4,"")</f>
        <v/>
      </c>
      <c r="B521" s="214" t="str">
        <f t="shared" si="173"/>
        <v/>
      </c>
      <c r="C521" s="373">
        <f t="shared" si="174"/>
        <v>509</v>
      </c>
      <c r="D521" s="342"/>
      <c r="E521" s="342"/>
      <c r="F521" s="343"/>
      <c r="G521" s="344"/>
      <c r="H521" s="345"/>
      <c r="I521" s="346"/>
      <c r="J521" s="347" t="str">
        <f>IFERROR(IF(I521="","",VLOOKUP(I521,国・地域!A:C,2,FALSE)),"正しい番号を入力してください")</f>
        <v/>
      </c>
      <c r="K521" s="348" t="str">
        <f>IFERROR(IF(I521="","",VLOOKUP(I521,国・地域!A:C,3,FALSE)),"正しい番号を入力してください")</f>
        <v/>
      </c>
      <c r="L521" s="325"/>
      <c r="M521" s="349"/>
      <c r="N521" s="350"/>
      <c r="O521" s="350"/>
      <c r="P521" s="350"/>
      <c r="Q521" s="350"/>
      <c r="R521" s="350"/>
      <c r="S521" s="350"/>
      <c r="T521" s="350"/>
      <c r="U521" s="351"/>
      <c r="V521" s="352"/>
      <c r="W521" s="1061"/>
      <c r="X521" s="1062"/>
      <c r="Y521" s="1070"/>
      <c r="Z521" s="1071"/>
      <c r="AA521" s="1072"/>
      <c r="AB521" s="1073"/>
      <c r="AC521" s="1072"/>
      <c r="AD521" s="1071"/>
      <c r="AE521" s="1074"/>
      <c r="AF521" s="1073"/>
      <c r="AG521" s="1072"/>
      <c r="AH521" s="1071"/>
      <c r="AI521" s="1074"/>
      <c r="AJ521" s="1073"/>
      <c r="AK521" s="1072"/>
      <c r="AL521" s="1071"/>
      <c r="AM521" s="342"/>
      <c r="AN521" s="344"/>
      <c r="AO521" s="325"/>
      <c r="AP521" s="342"/>
      <c r="AQ521" s="344"/>
      <c r="AR521" s="353"/>
      <c r="AS521" s="354"/>
      <c r="AT521" s="342"/>
      <c r="AU521" s="344"/>
      <c r="AV521" s="353"/>
      <c r="AW521" s="355"/>
      <c r="AX521" s="94" t="str">
        <f t="shared" si="197"/>
        <v/>
      </c>
      <c r="AY521" s="94" t="str">
        <f t="shared" si="175"/>
        <v/>
      </c>
      <c r="AZ521" s="433"/>
      <c r="BA521" s="414">
        <f t="shared" si="176"/>
        <v>0</v>
      </c>
      <c r="BB521" s="414">
        <f t="shared" si="177"/>
        <v>0</v>
      </c>
      <c r="BC521" s="414">
        <f t="shared" si="178"/>
        <v>0</v>
      </c>
      <c r="BD521" s="414">
        <f t="shared" si="179"/>
        <v>0</v>
      </c>
      <c r="BE521" s="414">
        <f t="shared" si="180"/>
        <v>0</v>
      </c>
      <c r="BF521" s="414">
        <f t="shared" si="181"/>
        <v>0</v>
      </c>
      <c r="BG521" s="414">
        <f t="shared" si="182"/>
        <v>0</v>
      </c>
      <c r="BH521" s="414">
        <f t="shared" si="183"/>
        <v>0</v>
      </c>
      <c r="BI521" s="414">
        <f t="shared" si="184"/>
        <v>0</v>
      </c>
      <c r="BJ521" s="414">
        <f t="shared" si="185"/>
        <v>0</v>
      </c>
      <c r="BK521" s="414">
        <f t="shared" si="186"/>
        <v>0</v>
      </c>
      <c r="BL521" s="414">
        <f t="shared" si="187"/>
        <v>0</v>
      </c>
      <c r="BM521" s="414">
        <f t="shared" si="188"/>
        <v>0</v>
      </c>
      <c r="BN521" s="414"/>
      <c r="BO521" s="414">
        <f t="shared" si="189"/>
        <v>0</v>
      </c>
      <c r="BP521" s="414">
        <f t="shared" si="190"/>
        <v>0</v>
      </c>
      <c r="BQ521" s="414">
        <f t="shared" si="191"/>
        <v>0</v>
      </c>
      <c r="BR521" s="414">
        <f t="shared" si="192"/>
        <v>0</v>
      </c>
      <c r="BS521" s="414">
        <f t="shared" si="193"/>
        <v>0</v>
      </c>
      <c r="BT521" s="414">
        <f t="shared" si="194"/>
        <v>0</v>
      </c>
      <c r="BU521" s="414">
        <f t="shared" si="195"/>
        <v>0</v>
      </c>
      <c r="BV521" s="721"/>
      <c r="BW521" s="72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32"/>
      <c r="CL521" s="432"/>
      <c r="CM521" s="432"/>
      <c r="CN521" s="432"/>
      <c r="CO521" s="432"/>
      <c r="CP521" s="432"/>
      <c r="CQ521" s="320"/>
      <c r="CR521" s="320"/>
    </row>
    <row r="522" spans="1:96" s="37" customFormat="1" ht="37.5" customHeight="1" x14ac:dyDescent="0.2">
      <c r="A522" s="533" t="str">
        <f>IF(B522&lt;&gt;"",設定!$C$4,"")</f>
        <v/>
      </c>
      <c r="B522" s="214" t="str">
        <f t="shared" si="173"/>
        <v/>
      </c>
      <c r="C522" s="373">
        <f t="shared" si="174"/>
        <v>510</v>
      </c>
      <c r="D522" s="342"/>
      <c r="E522" s="342"/>
      <c r="F522" s="343"/>
      <c r="G522" s="344"/>
      <c r="H522" s="345"/>
      <c r="I522" s="346"/>
      <c r="J522" s="347" t="str">
        <f>IFERROR(IF(I522="","",VLOOKUP(I522,国・地域!A:C,2,FALSE)),"正しい番号を入力してください")</f>
        <v/>
      </c>
      <c r="K522" s="348" t="str">
        <f>IFERROR(IF(I522="","",VLOOKUP(I522,国・地域!A:C,3,FALSE)),"正しい番号を入力してください")</f>
        <v/>
      </c>
      <c r="L522" s="325"/>
      <c r="M522" s="349"/>
      <c r="N522" s="350"/>
      <c r="O522" s="350"/>
      <c r="P522" s="350"/>
      <c r="Q522" s="350"/>
      <c r="R522" s="350"/>
      <c r="S522" s="350"/>
      <c r="T522" s="350"/>
      <c r="U522" s="351"/>
      <c r="V522" s="352"/>
      <c r="W522" s="1061"/>
      <c r="X522" s="1062"/>
      <c r="Y522" s="1070"/>
      <c r="Z522" s="1071"/>
      <c r="AA522" s="1072"/>
      <c r="AB522" s="1073"/>
      <c r="AC522" s="1072"/>
      <c r="AD522" s="1071"/>
      <c r="AE522" s="1074"/>
      <c r="AF522" s="1073"/>
      <c r="AG522" s="1072"/>
      <c r="AH522" s="1071"/>
      <c r="AI522" s="1074"/>
      <c r="AJ522" s="1073"/>
      <c r="AK522" s="1072"/>
      <c r="AL522" s="1071"/>
      <c r="AM522" s="342"/>
      <c r="AN522" s="344"/>
      <c r="AO522" s="325"/>
      <c r="AP522" s="342"/>
      <c r="AQ522" s="344"/>
      <c r="AR522" s="353"/>
      <c r="AS522" s="354"/>
      <c r="AT522" s="342"/>
      <c r="AU522" s="344"/>
      <c r="AV522" s="353"/>
      <c r="AW522" s="355"/>
      <c r="AX522" s="94" t="str">
        <f t="shared" si="197"/>
        <v/>
      </c>
      <c r="AY522" s="94" t="str">
        <f t="shared" si="175"/>
        <v/>
      </c>
      <c r="AZ522" s="433"/>
      <c r="BA522" s="414">
        <f t="shared" si="176"/>
        <v>0</v>
      </c>
      <c r="BB522" s="414">
        <f t="shared" si="177"/>
        <v>0</v>
      </c>
      <c r="BC522" s="414">
        <f t="shared" si="178"/>
        <v>0</v>
      </c>
      <c r="BD522" s="414">
        <f t="shared" si="179"/>
        <v>0</v>
      </c>
      <c r="BE522" s="414">
        <f t="shared" si="180"/>
        <v>0</v>
      </c>
      <c r="BF522" s="414">
        <f t="shared" si="181"/>
        <v>0</v>
      </c>
      <c r="BG522" s="414">
        <f t="shared" si="182"/>
        <v>0</v>
      </c>
      <c r="BH522" s="414">
        <f t="shared" si="183"/>
        <v>0</v>
      </c>
      <c r="BI522" s="414">
        <f t="shared" si="184"/>
        <v>0</v>
      </c>
      <c r="BJ522" s="414">
        <f t="shared" si="185"/>
        <v>0</v>
      </c>
      <c r="BK522" s="414">
        <f t="shared" si="186"/>
        <v>0</v>
      </c>
      <c r="BL522" s="414">
        <f t="shared" si="187"/>
        <v>0</v>
      </c>
      <c r="BM522" s="414">
        <f t="shared" si="188"/>
        <v>0</v>
      </c>
      <c r="BN522" s="414"/>
      <c r="BO522" s="414">
        <f t="shared" si="189"/>
        <v>0</v>
      </c>
      <c r="BP522" s="414">
        <f t="shared" si="190"/>
        <v>0</v>
      </c>
      <c r="BQ522" s="414">
        <f t="shared" si="191"/>
        <v>0</v>
      </c>
      <c r="BR522" s="414">
        <f t="shared" si="192"/>
        <v>0</v>
      </c>
      <c r="BS522" s="414">
        <f t="shared" si="193"/>
        <v>0</v>
      </c>
      <c r="BT522" s="414">
        <f t="shared" si="194"/>
        <v>0</v>
      </c>
      <c r="BU522" s="414">
        <f t="shared" si="195"/>
        <v>0</v>
      </c>
      <c r="BV522" s="721"/>
      <c r="BW522" s="72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32"/>
      <c r="CL522" s="432"/>
      <c r="CM522" s="432"/>
      <c r="CN522" s="432"/>
      <c r="CO522" s="432"/>
      <c r="CP522" s="432"/>
      <c r="CQ522" s="320"/>
      <c r="CR522" s="320"/>
    </row>
    <row r="523" spans="1:96" s="37" customFormat="1" ht="37.5" customHeight="1" x14ac:dyDescent="0.2">
      <c r="A523" s="574" t="str">
        <f>IF(B523&lt;&gt;"",設定!$C$4,"")</f>
        <v/>
      </c>
      <c r="B523" s="215" t="str">
        <f t="shared" si="173"/>
        <v/>
      </c>
      <c r="C523" s="374">
        <f t="shared" si="174"/>
        <v>511</v>
      </c>
      <c r="D523" s="356"/>
      <c r="E523" s="356"/>
      <c r="F523" s="357"/>
      <c r="G523" s="358"/>
      <c r="H523" s="359"/>
      <c r="I523" s="360"/>
      <c r="J523" s="361" t="str">
        <f>IFERROR(IF(I523="","",VLOOKUP(I523,国・地域!A:C,2,FALSE)),"正しい番号を入力してください")</f>
        <v/>
      </c>
      <c r="K523" s="362" t="str">
        <f>IFERROR(IF(I523="","",VLOOKUP(I523,国・地域!A:C,3,FALSE)),"正しい番号を入力してください")</f>
        <v/>
      </c>
      <c r="L523" s="326"/>
      <c r="M523" s="363"/>
      <c r="N523" s="364"/>
      <c r="O523" s="364"/>
      <c r="P523" s="364"/>
      <c r="Q523" s="364"/>
      <c r="R523" s="364"/>
      <c r="S523" s="364"/>
      <c r="T523" s="364"/>
      <c r="U523" s="365"/>
      <c r="V523" s="366"/>
      <c r="W523" s="1063"/>
      <c r="X523" s="1064"/>
      <c r="Y523" s="1075"/>
      <c r="Z523" s="1076"/>
      <c r="AA523" s="1077"/>
      <c r="AB523" s="1078"/>
      <c r="AC523" s="1077"/>
      <c r="AD523" s="1076"/>
      <c r="AE523" s="1079"/>
      <c r="AF523" s="1078"/>
      <c r="AG523" s="1077"/>
      <c r="AH523" s="1076"/>
      <c r="AI523" s="1079"/>
      <c r="AJ523" s="1078"/>
      <c r="AK523" s="1077"/>
      <c r="AL523" s="1076"/>
      <c r="AM523" s="356"/>
      <c r="AN523" s="358"/>
      <c r="AO523" s="326"/>
      <c r="AP523" s="356"/>
      <c r="AQ523" s="358"/>
      <c r="AR523" s="367"/>
      <c r="AS523" s="368"/>
      <c r="AT523" s="356"/>
      <c r="AU523" s="358"/>
      <c r="AV523" s="367"/>
      <c r="AW523" s="369"/>
      <c r="AX523" s="94" t="str">
        <f t="shared" si="197"/>
        <v/>
      </c>
      <c r="AY523" s="94" t="str">
        <f t="shared" si="175"/>
        <v/>
      </c>
      <c r="AZ523" s="433"/>
      <c r="BA523" s="414">
        <f t="shared" si="176"/>
        <v>0</v>
      </c>
      <c r="BB523" s="414">
        <f t="shared" si="177"/>
        <v>0</v>
      </c>
      <c r="BC523" s="414">
        <f t="shared" si="178"/>
        <v>0</v>
      </c>
      <c r="BD523" s="414">
        <f t="shared" si="179"/>
        <v>0</v>
      </c>
      <c r="BE523" s="414">
        <f t="shared" si="180"/>
        <v>0</v>
      </c>
      <c r="BF523" s="414">
        <f t="shared" si="181"/>
        <v>0</v>
      </c>
      <c r="BG523" s="414">
        <f t="shared" si="182"/>
        <v>0</v>
      </c>
      <c r="BH523" s="414">
        <f t="shared" si="183"/>
        <v>0</v>
      </c>
      <c r="BI523" s="414">
        <f t="shared" si="184"/>
        <v>0</v>
      </c>
      <c r="BJ523" s="414">
        <f t="shared" si="185"/>
        <v>0</v>
      </c>
      <c r="BK523" s="414">
        <f t="shared" si="186"/>
        <v>0</v>
      </c>
      <c r="BL523" s="414">
        <f t="shared" si="187"/>
        <v>0</v>
      </c>
      <c r="BM523" s="414">
        <f t="shared" si="188"/>
        <v>0</v>
      </c>
      <c r="BN523" s="414"/>
      <c r="BO523" s="414">
        <f t="shared" si="189"/>
        <v>0</v>
      </c>
      <c r="BP523" s="414">
        <f t="shared" si="190"/>
        <v>0</v>
      </c>
      <c r="BQ523" s="414">
        <f t="shared" si="191"/>
        <v>0</v>
      </c>
      <c r="BR523" s="414">
        <f t="shared" si="192"/>
        <v>0</v>
      </c>
      <c r="BS523" s="414">
        <f t="shared" si="193"/>
        <v>0</v>
      </c>
      <c r="BT523" s="414">
        <f t="shared" si="194"/>
        <v>0</v>
      </c>
      <c r="BU523" s="414">
        <f t="shared" si="195"/>
        <v>0</v>
      </c>
      <c r="BV523" s="721"/>
      <c r="BW523" s="72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32"/>
      <c r="CL523" s="432"/>
      <c r="CM523" s="432"/>
      <c r="CN523" s="432"/>
      <c r="CO523" s="432"/>
      <c r="CP523" s="432"/>
      <c r="CQ523" s="320"/>
      <c r="CR523" s="320"/>
    </row>
    <row r="524" spans="1:96" s="37" customFormat="1" ht="37.5" customHeight="1" x14ac:dyDescent="0.2">
      <c r="A524" s="575" t="str">
        <f>IF(B524&lt;&gt;"",設定!$C$4,"")</f>
        <v/>
      </c>
      <c r="B524" s="567" t="str">
        <f t="shared" si="173"/>
        <v/>
      </c>
      <c r="C524" s="322">
        <f t="shared" si="174"/>
        <v>512</v>
      </c>
      <c r="D524" s="328"/>
      <c r="E524" s="328"/>
      <c r="F524" s="329"/>
      <c r="G524" s="330"/>
      <c r="H524" s="331"/>
      <c r="I524" s="332"/>
      <c r="J524" s="333" t="str">
        <f>IFERROR(IF(I524="","",VLOOKUP(I524,国・地域!A:C,2,FALSE)),"正しい番号を入力してください")</f>
        <v/>
      </c>
      <c r="K524" s="334" t="str">
        <f>IFERROR(IF(I524="","",VLOOKUP(I524,国・地域!A:C,3,FALSE)),"正しい番号を入力してください")</f>
        <v/>
      </c>
      <c r="L524" s="327"/>
      <c r="M524" s="335"/>
      <c r="N524" s="336"/>
      <c r="O524" s="336"/>
      <c r="P524" s="336"/>
      <c r="Q524" s="336"/>
      <c r="R524" s="336"/>
      <c r="S524" s="336"/>
      <c r="T524" s="336"/>
      <c r="U524" s="337"/>
      <c r="V524" s="338"/>
      <c r="W524" s="1059"/>
      <c r="X524" s="1060"/>
      <c r="Y524" s="1065"/>
      <c r="Z524" s="1066"/>
      <c r="AA524" s="1067"/>
      <c r="AB524" s="1068"/>
      <c r="AC524" s="1067"/>
      <c r="AD524" s="1066"/>
      <c r="AE524" s="1069"/>
      <c r="AF524" s="1068"/>
      <c r="AG524" s="1067"/>
      <c r="AH524" s="1066"/>
      <c r="AI524" s="1069"/>
      <c r="AJ524" s="1068"/>
      <c r="AK524" s="1067"/>
      <c r="AL524" s="1066"/>
      <c r="AM524" s="328"/>
      <c r="AN524" s="330"/>
      <c r="AO524" s="327"/>
      <c r="AP524" s="328"/>
      <c r="AQ524" s="330"/>
      <c r="AR524" s="339"/>
      <c r="AS524" s="340"/>
      <c r="AT524" s="328"/>
      <c r="AU524" s="330"/>
      <c r="AV524" s="339"/>
      <c r="AW524" s="341"/>
      <c r="AX524" s="94" t="str">
        <f t="shared" si="197"/>
        <v/>
      </c>
      <c r="AY524" s="94" t="str">
        <f t="shared" si="175"/>
        <v/>
      </c>
      <c r="AZ524" s="433"/>
      <c r="BA524" s="414">
        <f t="shared" si="176"/>
        <v>0</v>
      </c>
      <c r="BB524" s="414">
        <f t="shared" si="177"/>
        <v>0</v>
      </c>
      <c r="BC524" s="414">
        <f t="shared" si="178"/>
        <v>0</v>
      </c>
      <c r="BD524" s="414">
        <f t="shared" si="179"/>
        <v>0</v>
      </c>
      <c r="BE524" s="414">
        <f t="shared" si="180"/>
        <v>0</v>
      </c>
      <c r="BF524" s="414">
        <f t="shared" si="181"/>
        <v>0</v>
      </c>
      <c r="BG524" s="414">
        <f t="shared" si="182"/>
        <v>0</v>
      </c>
      <c r="BH524" s="414">
        <f t="shared" si="183"/>
        <v>0</v>
      </c>
      <c r="BI524" s="414">
        <f t="shared" si="184"/>
        <v>0</v>
      </c>
      <c r="BJ524" s="414">
        <f t="shared" si="185"/>
        <v>0</v>
      </c>
      <c r="BK524" s="414">
        <f t="shared" si="186"/>
        <v>0</v>
      </c>
      <c r="BL524" s="414">
        <f t="shared" si="187"/>
        <v>0</v>
      </c>
      <c r="BM524" s="414">
        <f t="shared" si="188"/>
        <v>0</v>
      </c>
      <c r="BN524" s="414"/>
      <c r="BO524" s="414">
        <f t="shared" si="189"/>
        <v>0</v>
      </c>
      <c r="BP524" s="414">
        <f t="shared" si="190"/>
        <v>0</v>
      </c>
      <c r="BQ524" s="414">
        <f t="shared" si="191"/>
        <v>0</v>
      </c>
      <c r="BR524" s="414">
        <f t="shared" si="192"/>
        <v>0</v>
      </c>
      <c r="BS524" s="414">
        <f t="shared" si="193"/>
        <v>0</v>
      </c>
      <c r="BT524" s="414">
        <f t="shared" si="194"/>
        <v>0</v>
      </c>
      <c r="BU524" s="414">
        <f t="shared" si="195"/>
        <v>0</v>
      </c>
      <c r="BV524" s="721"/>
      <c r="BW524" s="72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32"/>
      <c r="CL524" s="432"/>
      <c r="CM524" s="432"/>
      <c r="CN524" s="432"/>
      <c r="CO524" s="432"/>
      <c r="CP524" s="432"/>
      <c r="CQ524" s="320"/>
      <c r="CR524" s="320"/>
    </row>
    <row r="525" spans="1:96" s="37" customFormat="1" ht="37.5" customHeight="1" x14ac:dyDescent="0.2">
      <c r="A525" s="533" t="str">
        <f>IF(B525&lt;&gt;"",設定!$C$4,"")</f>
        <v/>
      </c>
      <c r="B525" s="214" t="str">
        <f t="shared" si="173"/>
        <v/>
      </c>
      <c r="C525" s="373">
        <f t="shared" si="174"/>
        <v>513</v>
      </c>
      <c r="D525" s="342"/>
      <c r="E525" s="342"/>
      <c r="F525" s="343"/>
      <c r="G525" s="344"/>
      <c r="H525" s="345"/>
      <c r="I525" s="346"/>
      <c r="J525" s="347" t="str">
        <f>IFERROR(IF(I525="","",VLOOKUP(I525,国・地域!A:C,2,FALSE)),"正しい番号を入力してください")</f>
        <v/>
      </c>
      <c r="K525" s="348" t="str">
        <f>IFERROR(IF(I525="","",VLOOKUP(I525,国・地域!A:C,3,FALSE)),"正しい番号を入力してください")</f>
        <v/>
      </c>
      <c r="L525" s="325"/>
      <c r="M525" s="349"/>
      <c r="N525" s="350"/>
      <c r="O525" s="350"/>
      <c r="P525" s="350"/>
      <c r="Q525" s="350"/>
      <c r="R525" s="350"/>
      <c r="S525" s="350"/>
      <c r="T525" s="350"/>
      <c r="U525" s="351"/>
      <c r="V525" s="352"/>
      <c r="W525" s="1061"/>
      <c r="X525" s="1062"/>
      <c r="Y525" s="1070"/>
      <c r="Z525" s="1071"/>
      <c r="AA525" s="1072"/>
      <c r="AB525" s="1073"/>
      <c r="AC525" s="1072"/>
      <c r="AD525" s="1071"/>
      <c r="AE525" s="1074"/>
      <c r="AF525" s="1073"/>
      <c r="AG525" s="1072"/>
      <c r="AH525" s="1071"/>
      <c r="AI525" s="1074"/>
      <c r="AJ525" s="1073"/>
      <c r="AK525" s="1072"/>
      <c r="AL525" s="1071"/>
      <c r="AM525" s="342"/>
      <c r="AN525" s="344"/>
      <c r="AO525" s="325"/>
      <c r="AP525" s="342"/>
      <c r="AQ525" s="344"/>
      <c r="AR525" s="353"/>
      <c r="AS525" s="354"/>
      <c r="AT525" s="342"/>
      <c r="AU525" s="344"/>
      <c r="AV525" s="353"/>
      <c r="AW525" s="355"/>
      <c r="AX525" s="94" t="str">
        <f t="shared" si="197"/>
        <v/>
      </c>
      <c r="AY525" s="94" t="str">
        <f t="shared" si="175"/>
        <v/>
      </c>
      <c r="AZ525" s="433"/>
      <c r="BA525" s="414">
        <f t="shared" si="176"/>
        <v>0</v>
      </c>
      <c r="BB525" s="414">
        <f t="shared" si="177"/>
        <v>0</v>
      </c>
      <c r="BC525" s="414">
        <f t="shared" si="178"/>
        <v>0</v>
      </c>
      <c r="BD525" s="414">
        <f t="shared" si="179"/>
        <v>0</v>
      </c>
      <c r="BE525" s="414">
        <f t="shared" si="180"/>
        <v>0</v>
      </c>
      <c r="BF525" s="414">
        <f t="shared" si="181"/>
        <v>0</v>
      </c>
      <c r="BG525" s="414">
        <f t="shared" si="182"/>
        <v>0</v>
      </c>
      <c r="BH525" s="414">
        <f t="shared" si="183"/>
        <v>0</v>
      </c>
      <c r="BI525" s="414">
        <f t="shared" si="184"/>
        <v>0</v>
      </c>
      <c r="BJ525" s="414">
        <f t="shared" si="185"/>
        <v>0</v>
      </c>
      <c r="BK525" s="414">
        <f t="shared" si="186"/>
        <v>0</v>
      </c>
      <c r="BL525" s="414">
        <f t="shared" si="187"/>
        <v>0</v>
      </c>
      <c r="BM525" s="414">
        <f t="shared" si="188"/>
        <v>0</v>
      </c>
      <c r="BN525" s="414"/>
      <c r="BO525" s="414">
        <f t="shared" si="189"/>
        <v>0</v>
      </c>
      <c r="BP525" s="414">
        <f t="shared" si="190"/>
        <v>0</v>
      </c>
      <c r="BQ525" s="414">
        <f t="shared" si="191"/>
        <v>0</v>
      </c>
      <c r="BR525" s="414">
        <f t="shared" si="192"/>
        <v>0</v>
      </c>
      <c r="BS525" s="414">
        <f t="shared" si="193"/>
        <v>0</v>
      </c>
      <c r="BT525" s="414">
        <f t="shared" si="194"/>
        <v>0</v>
      </c>
      <c r="BU525" s="414">
        <f t="shared" si="195"/>
        <v>0</v>
      </c>
      <c r="BV525" s="721"/>
      <c r="BW525" s="72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32"/>
      <c r="CL525" s="432"/>
      <c r="CM525" s="432"/>
      <c r="CN525" s="432"/>
      <c r="CO525" s="432"/>
      <c r="CP525" s="432"/>
      <c r="CQ525" s="320"/>
      <c r="CR525" s="320"/>
    </row>
    <row r="526" spans="1:96" s="37" customFormat="1" ht="37.5" customHeight="1" x14ac:dyDescent="0.2">
      <c r="A526" s="533" t="str">
        <f>IF(B526&lt;&gt;"",設定!$C$4,"")</f>
        <v/>
      </c>
      <c r="B526" s="214" t="str">
        <f t="shared" si="173"/>
        <v/>
      </c>
      <c r="C526" s="373">
        <f t="shared" si="174"/>
        <v>514</v>
      </c>
      <c r="D526" s="342"/>
      <c r="E526" s="342"/>
      <c r="F526" s="343"/>
      <c r="G526" s="344"/>
      <c r="H526" s="345"/>
      <c r="I526" s="346"/>
      <c r="J526" s="347" t="str">
        <f>IFERROR(IF(I526="","",VLOOKUP(I526,国・地域!A:C,2,FALSE)),"正しい番号を入力してください")</f>
        <v/>
      </c>
      <c r="K526" s="348" t="str">
        <f>IFERROR(IF(I526="","",VLOOKUP(I526,国・地域!A:C,3,FALSE)),"正しい番号を入力してください")</f>
        <v/>
      </c>
      <c r="L526" s="325"/>
      <c r="M526" s="349"/>
      <c r="N526" s="350"/>
      <c r="O526" s="350"/>
      <c r="P526" s="350"/>
      <c r="Q526" s="350"/>
      <c r="R526" s="350"/>
      <c r="S526" s="350"/>
      <c r="T526" s="350"/>
      <c r="U526" s="351"/>
      <c r="V526" s="352"/>
      <c r="W526" s="1061"/>
      <c r="X526" s="1062"/>
      <c r="Y526" s="1070"/>
      <c r="Z526" s="1071"/>
      <c r="AA526" s="1072"/>
      <c r="AB526" s="1073"/>
      <c r="AC526" s="1072"/>
      <c r="AD526" s="1071"/>
      <c r="AE526" s="1074"/>
      <c r="AF526" s="1073"/>
      <c r="AG526" s="1072"/>
      <c r="AH526" s="1071"/>
      <c r="AI526" s="1074"/>
      <c r="AJ526" s="1073"/>
      <c r="AK526" s="1072"/>
      <c r="AL526" s="1071"/>
      <c r="AM526" s="342"/>
      <c r="AN526" s="344"/>
      <c r="AO526" s="325"/>
      <c r="AP526" s="342"/>
      <c r="AQ526" s="344"/>
      <c r="AR526" s="353"/>
      <c r="AS526" s="354"/>
      <c r="AT526" s="342"/>
      <c r="AU526" s="344"/>
      <c r="AV526" s="353"/>
      <c r="AW526" s="355"/>
      <c r="AX526" s="94" t="str">
        <f t="shared" si="197"/>
        <v/>
      </c>
      <c r="AY526" s="94" t="str">
        <f t="shared" si="175"/>
        <v/>
      </c>
      <c r="AZ526" s="433"/>
      <c r="BA526" s="414">
        <f t="shared" si="176"/>
        <v>0</v>
      </c>
      <c r="BB526" s="414">
        <f t="shared" si="177"/>
        <v>0</v>
      </c>
      <c r="BC526" s="414">
        <f t="shared" si="178"/>
        <v>0</v>
      </c>
      <c r="BD526" s="414">
        <f t="shared" si="179"/>
        <v>0</v>
      </c>
      <c r="BE526" s="414">
        <f t="shared" si="180"/>
        <v>0</v>
      </c>
      <c r="BF526" s="414">
        <f t="shared" si="181"/>
        <v>0</v>
      </c>
      <c r="BG526" s="414">
        <f t="shared" si="182"/>
        <v>0</v>
      </c>
      <c r="BH526" s="414">
        <f t="shared" si="183"/>
        <v>0</v>
      </c>
      <c r="BI526" s="414">
        <f t="shared" si="184"/>
        <v>0</v>
      </c>
      <c r="BJ526" s="414">
        <f t="shared" si="185"/>
        <v>0</v>
      </c>
      <c r="BK526" s="414">
        <f t="shared" si="186"/>
        <v>0</v>
      </c>
      <c r="BL526" s="414">
        <f t="shared" si="187"/>
        <v>0</v>
      </c>
      <c r="BM526" s="414">
        <f t="shared" si="188"/>
        <v>0</v>
      </c>
      <c r="BN526" s="414"/>
      <c r="BO526" s="414">
        <f t="shared" si="189"/>
        <v>0</v>
      </c>
      <c r="BP526" s="414">
        <f t="shared" si="190"/>
        <v>0</v>
      </c>
      <c r="BQ526" s="414">
        <f t="shared" si="191"/>
        <v>0</v>
      </c>
      <c r="BR526" s="414">
        <f t="shared" si="192"/>
        <v>0</v>
      </c>
      <c r="BS526" s="414">
        <f t="shared" si="193"/>
        <v>0</v>
      </c>
      <c r="BT526" s="414">
        <f t="shared" si="194"/>
        <v>0</v>
      </c>
      <c r="BU526" s="414">
        <f t="shared" si="195"/>
        <v>0</v>
      </c>
      <c r="BV526" s="721"/>
      <c r="BW526" s="72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32"/>
      <c r="CL526" s="432"/>
      <c r="CM526" s="432"/>
      <c r="CN526" s="432"/>
      <c r="CO526" s="432"/>
      <c r="CP526" s="432"/>
      <c r="CQ526" s="320"/>
      <c r="CR526" s="320"/>
    </row>
    <row r="527" spans="1:96" s="37" customFormat="1" ht="37.5" customHeight="1" x14ac:dyDescent="0.2">
      <c r="A527" s="533" t="str">
        <f>IF(B527&lt;&gt;"",設定!$C$4,"")</f>
        <v/>
      </c>
      <c r="B527" s="214" t="str">
        <f t="shared" ref="B527:B590" si="198">IF(COUNTA(D527:I527,L527)&gt;0,$B$7,"")</f>
        <v/>
      </c>
      <c r="C527" s="373">
        <f t="shared" ref="C527:C590" si="199">ROW()-12</f>
        <v>515</v>
      </c>
      <c r="D527" s="342"/>
      <c r="E527" s="342"/>
      <c r="F527" s="343"/>
      <c r="G527" s="344"/>
      <c r="H527" s="345"/>
      <c r="I527" s="346"/>
      <c r="J527" s="347" t="str">
        <f>IFERROR(IF(I527="","",VLOOKUP(I527,国・地域!A:C,2,FALSE)),"正しい番号を入力してください")</f>
        <v/>
      </c>
      <c r="K527" s="348" t="str">
        <f>IFERROR(IF(I527="","",VLOOKUP(I527,国・地域!A:C,3,FALSE)),"正しい番号を入力してください")</f>
        <v/>
      </c>
      <c r="L527" s="325"/>
      <c r="M527" s="349"/>
      <c r="N527" s="350"/>
      <c r="O527" s="350"/>
      <c r="P527" s="350"/>
      <c r="Q527" s="350"/>
      <c r="R527" s="350"/>
      <c r="S527" s="350"/>
      <c r="T527" s="350"/>
      <c r="U527" s="351"/>
      <c r="V527" s="352"/>
      <c r="W527" s="1061"/>
      <c r="X527" s="1062"/>
      <c r="Y527" s="1070"/>
      <c r="Z527" s="1071"/>
      <c r="AA527" s="1072"/>
      <c r="AB527" s="1073"/>
      <c r="AC527" s="1072"/>
      <c r="AD527" s="1071"/>
      <c r="AE527" s="1074"/>
      <c r="AF527" s="1073"/>
      <c r="AG527" s="1072"/>
      <c r="AH527" s="1071"/>
      <c r="AI527" s="1074"/>
      <c r="AJ527" s="1073"/>
      <c r="AK527" s="1072"/>
      <c r="AL527" s="1071"/>
      <c r="AM527" s="342"/>
      <c r="AN527" s="344"/>
      <c r="AO527" s="325"/>
      <c r="AP527" s="342"/>
      <c r="AQ527" s="344"/>
      <c r="AR527" s="353"/>
      <c r="AS527" s="354"/>
      <c r="AT527" s="342"/>
      <c r="AU527" s="344"/>
      <c r="AV527" s="353"/>
      <c r="AW527" s="355"/>
      <c r="AX527" s="94" t="str">
        <f t="shared" si="197"/>
        <v/>
      </c>
      <c r="AY527" s="94" t="str">
        <f t="shared" ref="AY527:AY590" si="200">IF(SUM(BO527:BU527)&gt;0,"←入力エラー","")</f>
        <v/>
      </c>
      <c r="AZ527" s="433"/>
      <c r="BA527" s="414">
        <f t="shared" ref="BA527:BA590" si="201">IF($E$7="1：締結している",IF(AND($D527&lt;&gt;"",OR(E527="",F527="")),1,0),0)</f>
        <v>0</v>
      </c>
      <c r="BB527" s="414">
        <f t="shared" ref="BB527:BB590" si="202">IF($E$7="1：締結している",IF(AND($D527&lt;&gt;"",OR(G527="",H527="")),1,0),0)</f>
        <v>0</v>
      </c>
      <c r="BC527" s="414">
        <f t="shared" ref="BC527:BC590" si="203">IF($E$7="1：締結している",IF(AND($D527&lt;&gt;"",I527=""),1,0),0)</f>
        <v>0</v>
      </c>
      <c r="BD527" s="414">
        <f t="shared" ref="BD527:BD590" si="204">IF($E$7="1：締結している",IF(AND(I527=801,L527=""),1,0),0)</f>
        <v>0</v>
      </c>
      <c r="BE527" s="414">
        <f t="shared" ref="BE527:BE590" si="205">IF($E$7="1：締結している",IF(AND($D527&lt;&gt;"",COUNTA(M527:V527)=0),1,0),0)</f>
        <v>0</v>
      </c>
      <c r="BF527" s="414">
        <f t="shared" ref="BF527:BF590" si="206">IF($E$7="1：締結している",IF(AND($D527&lt;&gt;"",$M527="○",OR(W527="",X527="")),1,0),0)</f>
        <v>0</v>
      </c>
      <c r="BG527" s="414">
        <f t="shared" ref="BG527:BG590" si="207">IF($E$7="1：締結している",IF(AND($D527&lt;&gt;"",OR(Y527="",Z527="")),1,0),0)</f>
        <v>0</v>
      </c>
      <c r="BH527" s="414">
        <f t="shared" ref="BH527:BH590" si="208">IF($E$7="1：締結している",IF(AND($D527&lt;&gt;"",$P527="○",OR(AA527="",AB527="",AC527="",AD527="")),1,0),0)</f>
        <v>0</v>
      </c>
      <c r="BI527" s="414">
        <f t="shared" ref="BI527:BI590" si="209">IF($E$7="1：締結している",IF(AND($D527&lt;&gt;"",$Q527="○",OR(AE527="",AF527="",AG527="",AH527="")),1,0),0)</f>
        <v>0</v>
      </c>
      <c r="BJ527" s="414">
        <f t="shared" ref="BJ527:BJ590" si="210">IF($E$7="1：締結している",IF(AND($D527&lt;&gt;"",$R527="○",OR(AI527="",AJ527="",AK527="",AL527="")),1,0),0)</f>
        <v>0</v>
      </c>
      <c r="BK527" s="414">
        <f t="shared" ref="BK527:BK590" si="211">IF($E$7="1：締結している",IF(AND($D527&lt;&gt;"",$P527="○",OR(AM527="",AN527="",AO527="")),1,0),0)</f>
        <v>0</v>
      </c>
      <c r="BL527" s="414">
        <f t="shared" ref="BL527:BL590" si="212">IF($E$7="1：締結している",IF(AND($D527&lt;&gt;"",$Q527="○",OR(AP527="",AQ527="",AR527="",AS527="")),1,0),0)</f>
        <v>0</v>
      </c>
      <c r="BM527" s="414">
        <f t="shared" ref="BM527:BM590" si="213">IF($E$7="1：締結している",IF(AND($D527&lt;&gt;"",$R527="○",OR(AT527="",AU527="",AV527="",AW527="")),1,0),0)</f>
        <v>0</v>
      </c>
      <c r="BN527" s="414"/>
      <c r="BO527" s="414">
        <f t="shared" ref="BO527:BO590" si="214">IF($E$7="2：締結していない",IF(COUNTA(D527:AW527)&lt;&gt;2,1,0),0)</f>
        <v>0</v>
      </c>
      <c r="BP527" s="414">
        <f t="shared" ref="BP527:BP590" si="215">IF(AND(I527&lt;&gt;801,L527&lt;&gt;""),1,0)</f>
        <v>0</v>
      </c>
      <c r="BQ527" s="414">
        <f t="shared" ref="BQ527:BQ590" si="216">IF(AND(COUNTA(M527:U527)&lt;&gt;0,V527&lt;&gt;""),1,0)</f>
        <v>0</v>
      </c>
      <c r="BR527" s="414">
        <f t="shared" ref="BR527:BR590" si="217">IF(M527="",IF(COUNTA(W527:X527)&lt;&gt;0,1,0),0)</f>
        <v>0</v>
      </c>
      <c r="BS527" s="414">
        <f t="shared" ref="BS527:BS590" si="218">IF(P527="",IF(OR(COUNTA(AA527:AD527)&lt;&gt;0,COUNTA(AM527:AO527)&lt;&gt;0),1,0),0)</f>
        <v>0</v>
      </c>
      <c r="BT527" s="414">
        <f t="shared" ref="BT527:BT590" si="219">IF(Q527="",IF(OR(COUNTA(AE527:AH527)&lt;&gt;0,COUNTA(AP527:AS527)&lt;&gt;0),1,0),0)</f>
        <v>0</v>
      </c>
      <c r="BU527" s="414">
        <f t="shared" ref="BU527:BU590" si="220">IF(R527="",IF(OR(COUNTA(AI527:AL527)&lt;&gt;0,COUNTA(AT527:AW527)&lt;&gt;0),1,0),0)</f>
        <v>0</v>
      </c>
      <c r="BV527" s="721"/>
      <c r="BW527" s="72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32"/>
      <c r="CL527" s="432"/>
      <c r="CM527" s="432"/>
      <c r="CN527" s="432"/>
      <c r="CO527" s="432"/>
      <c r="CP527" s="432"/>
      <c r="CQ527" s="320"/>
      <c r="CR527" s="320"/>
    </row>
    <row r="528" spans="1:96" s="37" customFormat="1" ht="37.5" customHeight="1" x14ac:dyDescent="0.2">
      <c r="A528" s="574" t="str">
        <f>IF(B528&lt;&gt;"",設定!$C$4,"")</f>
        <v/>
      </c>
      <c r="B528" s="215" t="str">
        <f t="shared" si="198"/>
        <v/>
      </c>
      <c r="C528" s="374">
        <f t="shared" si="199"/>
        <v>516</v>
      </c>
      <c r="D528" s="356"/>
      <c r="E528" s="356"/>
      <c r="F528" s="357"/>
      <c r="G528" s="358"/>
      <c r="H528" s="359"/>
      <c r="I528" s="360"/>
      <c r="J528" s="361" t="str">
        <f>IFERROR(IF(I528="","",VLOOKUP(I528,国・地域!A:C,2,FALSE)),"正しい番号を入力してください")</f>
        <v/>
      </c>
      <c r="K528" s="362" t="str">
        <f>IFERROR(IF(I528="","",VLOOKUP(I528,国・地域!A:C,3,FALSE)),"正しい番号を入力してください")</f>
        <v/>
      </c>
      <c r="L528" s="326"/>
      <c r="M528" s="363"/>
      <c r="N528" s="364"/>
      <c r="O528" s="364"/>
      <c r="P528" s="364"/>
      <c r="Q528" s="364"/>
      <c r="R528" s="364"/>
      <c r="S528" s="364"/>
      <c r="T528" s="364"/>
      <c r="U528" s="365"/>
      <c r="V528" s="366"/>
      <c r="W528" s="1063"/>
      <c r="X528" s="1064"/>
      <c r="Y528" s="1075"/>
      <c r="Z528" s="1076"/>
      <c r="AA528" s="1077"/>
      <c r="AB528" s="1078"/>
      <c r="AC528" s="1077"/>
      <c r="AD528" s="1076"/>
      <c r="AE528" s="1079"/>
      <c r="AF528" s="1078"/>
      <c r="AG528" s="1077"/>
      <c r="AH528" s="1076"/>
      <c r="AI528" s="1079"/>
      <c r="AJ528" s="1078"/>
      <c r="AK528" s="1077"/>
      <c r="AL528" s="1076"/>
      <c r="AM528" s="356"/>
      <c r="AN528" s="358"/>
      <c r="AO528" s="326"/>
      <c r="AP528" s="356"/>
      <c r="AQ528" s="358"/>
      <c r="AR528" s="367"/>
      <c r="AS528" s="368"/>
      <c r="AT528" s="356"/>
      <c r="AU528" s="358"/>
      <c r="AV528" s="367"/>
      <c r="AW528" s="369"/>
      <c r="AX528" s="94" t="str">
        <f t="shared" si="197"/>
        <v/>
      </c>
      <c r="AY528" s="94" t="str">
        <f t="shared" si="200"/>
        <v/>
      </c>
      <c r="AZ528" s="433"/>
      <c r="BA528" s="414">
        <f t="shared" si="201"/>
        <v>0</v>
      </c>
      <c r="BB528" s="414">
        <f t="shared" si="202"/>
        <v>0</v>
      </c>
      <c r="BC528" s="414">
        <f t="shared" si="203"/>
        <v>0</v>
      </c>
      <c r="BD528" s="414">
        <f t="shared" si="204"/>
        <v>0</v>
      </c>
      <c r="BE528" s="414">
        <f t="shared" si="205"/>
        <v>0</v>
      </c>
      <c r="BF528" s="414">
        <f t="shared" si="206"/>
        <v>0</v>
      </c>
      <c r="BG528" s="414">
        <f t="shared" si="207"/>
        <v>0</v>
      </c>
      <c r="BH528" s="414">
        <f t="shared" si="208"/>
        <v>0</v>
      </c>
      <c r="BI528" s="414">
        <f t="shared" si="209"/>
        <v>0</v>
      </c>
      <c r="BJ528" s="414">
        <f t="shared" si="210"/>
        <v>0</v>
      </c>
      <c r="BK528" s="414">
        <f t="shared" si="211"/>
        <v>0</v>
      </c>
      <c r="BL528" s="414">
        <f t="shared" si="212"/>
        <v>0</v>
      </c>
      <c r="BM528" s="414">
        <f t="shared" si="213"/>
        <v>0</v>
      </c>
      <c r="BN528" s="414"/>
      <c r="BO528" s="414">
        <f t="shared" si="214"/>
        <v>0</v>
      </c>
      <c r="BP528" s="414">
        <f t="shared" si="215"/>
        <v>0</v>
      </c>
      <c r="BQ528" s="414">
        <f t="shared" si="216"/>
        <v>0</v>
      </c>
      <c r="BR528" s="414">
        <f t="shared" si="217"/>
        <v>0</v>
      </c>
      <c r="BS528" s="414">
        <f t="shared" si="218"/>
        <v>0</v>
      </c>
      <c r="BT528" s="414">
        <f t="shared" si="219"/>
        <v>0</v>
      </c>
      <c r="BU528" s="414">
        <f t="shared" si="220"/>
        <v>0</v>
      </c>
      <c r="BV528" s="721"/>
      <c r="BW528" s="72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32"/>
      <c r="CL528" s="432"/>
      <c r="CM528" s="432"/>
      <c r="CN528" s="432"/>
      <c r="CO528" s="432"/>
      <c r="CP528" s="432"/>
      <c r="CQ528" s="320"/>
      <c r="CR528" s="320"/>
    </row>
    <row r="529" spans="1:96" s="37" customFormat="1" ht="37.5" customHeight="1" x14ac:dyDescent="0.2">
      <c r="A529" s="575" t="str">
        <f>IF(B529&lt;&gt;"",設定!$C$4,"")</f>
        <v/>
      </c>
      <c r="B529" s="567" t="str">
        <f t="shared" si="198"/>
        <v/>
      </c>
      <c r="C529" s="322">
        <f t="shared" si="199"/>
        <v>517</v>
      </c>
      <c r="D529" s="328"/>
      <c r="E529" s="328"/>
      <c r="F529" s="329"/>
      <c r="G529" s="330"/>
      <c r="H529" s="331"/>
      <c r="I529" s="332"/>
      <c r="J529" s="333" t="str">
        <f>IFERROR(IF(I529="","",VLOOKUP(I529,国・地域!A:C,2,FALSE)),"正しい番号を入力してください")</f>
        <v/>
      </c>
      <c r="K529" s="334" t="str">
        <f>IFERROR(IF(I529="","",VLOOKUP(I529,国・地域!A:C,3,FALSE)),"正しい番号を入力してください")</f>
        <v/>
      </c>
      <c r="L529" s="327"/>
      <c r="M529" s="335"/>
      <c r="N529" s="336"/>
      <c r="O529" s="336"/>
      <c r="P529" s="336"/>
      <c r="Q529" s="336"/>
      <c r="R529" s="336"/>
      <c r="S529" s="336"/>
      <c r="T529" s="336"/>
      <c r="U529" s="337"/>
      <c r="V529" s="338"/>
      <c r="W529" s="1059"/>
      <c r="X529" s="1060"/>
      <c r="Y529" s="1065"/>
      <c r="Z529" s="1066"/>
      <c r="AA529" s="1067"/>
      <c r="AB529" s="1068"/>
      <c r="AC529" s="1067"/>
      <c r="AD529" s="1066"/>
      <c r="AE529" s="1069"/>
      <c r="AF529" s="1068"/>
      <c r="AG529" s="1067"/>
      <c r="AH529" s="1066"/>
      <c r="AI529" s="1069"/>
      <c r="AJ529" s="1068"/>
      <c r="AK529" s="1067"/>
      <c r="AL529" s="1066"/>
      <c r="AM529" s="328"/>
      <c r="AN529" s="330"/>
      <c r="AO529" s="327"/>
      <c r="AP529" s="328"/>
      <c r="AQ529" s="330"/>
      <c r="AR529" s="339"/>
      <c r="AS529" s="340"/>
      <c r="AT529" s="328"/>
      <c r="AU529" s="330"/>
      <c r="AV529" s="339"/>
      <c r="AW529" s="341"/>
      <c r="AX529" s="94" t="str">
        <f t="shared" si="197"/>
        <v/>
      </c>
      <c r="AY529" s="94" t="str">
        <f t="shared" si="200"/>
        <v/>
      </c>
      <c r="AZ529" s="433"/>
      <c r="BA529" s="414">
        <f t="shared" si="201"/>
        <v>0</v>
      </c>
      <c r="BB529" s="414">
        <f t="shared" si="202"/>
        <v>0</v>
      </c>
      <c r="BC529" s="414">
        <f t="shared" si="203"/>
        <v>0</v>
      </c>
      <c r="BD529" s="414">
        <f t="shared" si="204"/>
        <v>0</v>
      </c>
      <c r="BE529" s="414">
        <f t="shared" si="205"/>
        <v>0</v>
      </c>
      <c r="BF529" s="414">
        <f t="shared" si="206"/>
        <v>0</v>
      </c>
      <c r="BG529" s="414">
        <f t="shared" si="207"/>
        <v>0</v>
      </c>
      <c r="BH529" s="414">
        <f t="shared" si="208"/>
        <v>0</v>
      </c>
      <c r="BI529" s="414">
        <f t="shared" si="209"/>
        <v>0</v>
      </c>
      <c r="BJ529" s="414">
        <f t="shared" si="210"/>
        <v>0</v>
      </c>
      <c r="BK529" s="414">
        <f t="shared" si="211"/>
        <v>0</v>
      </c>
      <c r="BL529" s="414">
        <f t="shared" si="212"/>
        <v>0</v>
      </c>
      <c r="BM529" s="414">
        <f t="shared" si="213"/>
        <v>0</v>
      </c>
      <c r="BN529" s="414"/>
      <c r="BO529" s="414">
        <f t="shared" si="214"/>
        <v>0</v>
      </c>
      <c r="BP529" s="414">
        <f t="shared" si="215"/>
        <v>0</v>
      </c>
      <c r="BQ529" s="414">
        <f t="shared" si="216"/>
        <v>0</v>
      </c>
      <c r="BR529" s="414">
        <f t="shared" si="217"/>
        <v>0</v>
      </c>
      <c r="BS529" s="414">
        <f t="shared" si="218"/>
        <v>0</v>
      </c>
      <c r="BT529" s="414">
        <f t="shared" si="219"/>
        <v>0</v>
      </c>
      <c r="BU529" s="414">
        <f t="shared" si="220"/>
        <v>0</v>
      </c>
      <c r="BV529" s="721"/>
      <c r="BW529" s="72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32"/>
      <c r="CL529" s="432"/>
      <c r="CM529" s="432"/>
      <c r="CN529" s="432"/>
      <c r="CO529" s="432"/>
      <c r="CP529" s="432"/>
      <c r="CQ529" s="320"/>
      <c r="CR529" s="320"/>
    </row>
    <row r="530" spans="1:96" s="37" customFormat="1" ht="37.5" customHeight="1" x14ac:dyDescent="0.2">
      <c r="A530" s="533" t="str">
        <f>IF(B530&lt;&gt;"",設定!$C$4,"")</f>
        <v/>
      </c>
      <c r="B530" s="214" t="str">
        <f t="shared" si="198"/>
        <v/>
      </c>
      <c r="C530" s="373">
        <f t="shared" si="199"/>
        <v>518</v>
      </c>
      <c r="D530" s="342"/>
      <c r="E530" s="342"/>
      <c r="F530" s="343"/>
      <c r="G530" s="344"/>
      <c r="H530" s="345"/>
      <c r="I530" s="346"/>
      <c r="J530" s="347" t="str">
        <f>IFERROR(IF(I530="","",VLOOKUP(I530,国・地域!A:C,2,FALSE)),"正しい番号を入力してください")</f>
        <v/>
      </c>
      <c r="K530" s="348" t="str">
        <f>IFERROR(IF(I530="","",VLOOKUP(I530,国・地域!A:C,3,FALSE)),"正しい番号を入力してください")</f>
        <v/>
      </c>
      <c r="L530" s="325"/>
      <c r="M530" s="349"/>
      <c r="N530" s="350"/>
      <c r="O530" s="350"/>
      <c r="P530" s="350"/>
      <c r="Q530" s="350"/>
      <c r="R530" s="350"/>
      <c r="S530" s="350"/>
      <c r="T530" s="350"/>
      <c r="U530" s="351"/>
      <c r="V530" s="352"/>
      <c r="W530" s="1061"/>
      <c r="X530" s="1062"/>
      <c r="Y530" s="1070"/>
      <c r="Z530" s="1071"/>
      <c r="AA530" s="1072"/>
      <c r="AB530" s="1073"/>
      <c r="AC530" s="1072"/>
      <c r="AD530" s="1071"/>
      <c r="AE530" s="1074"/>
      <c r="AF530" s="1073"/>
      <c r="AG530" s="1072"/>
      <c r="AH530" s="1071"/>
      <c r="AI530" s="1074"/>
      <c r="AJ530" s="1073"/>
      <c r="AK530" s="1072"/>
      <c r="AL530" s="1071"/>
      <c r="AM530" s="342"/>
      <c r="AN530" s="344"/>
      <c r="AO530" s="325"/>
      <c r="AP530" s="342"/>
      <c r="AQ530" s="344"/>
      <c r="AR530" s="353"/>
      <c r="AS530" s="354"/>
      <c r="AT530" s="342"/>
      <c r="AU530" s="344"/>
      <c r="AV530" s="353"/>
      <c r="AW530" s="355"/>
      <c r="AX530" s="94" t="str">
        <f t="shared" si="197"/>
        <v/>
      </c>
      <c r="AY530" s="94" t="str">
        <f t="shared" si="200"/>
        <v/>
      </c>
      <c r="AZ530" s="433"/>
      <c r="BA530" s="414">
        <f t="shared" si="201"/>
        <v>0</v>
      </c>
      <c r="BB530" s="414">
        <f t="shared" si="202"/>
        <v>0</v>
      </c>
      <c r="BC530" s="414">
        <f t="shared" si="203"/>
        <v>0</v>
      </c>
      <c r="BD530" s="414">
        <f t="shared" si="204"/>
        <v>0</v>
      </c>
      <c r="BE530" s="414">
        <f t="shared" si="205"/>
        <v>0</v>
      </c>
      <c r="BF530" s="414">
        <f t="shared" si="206"/>
        <v>0</v>
      </c>
      <c r="BG530" s="414">
        <f t="shared" si="207"/>
        <v>0</v>
      </c>
      <c r="BH530" s="414">
        <f t="shared" si="208"/>
        <v>0</v>
      </c>
      <c r="BI530" s="414">
        <f t="shared" si="209"/>
        <v>0</v>
      </c>
      <c r="BJ530" s="414">
        <f t="shared" si="210"/>
        <v>0</v>
      </c>
      <c r="BK530" s="414">
        <f t="shared" si="211"/>
        <v>0</v>
      </c>
      <c r="BL530" s="414">
        <f t="shared" si="212"/>
        <v>0</v>
      </c>
      <c r="BM530" s="414">
        <f t="shared" si="213"/>
        <v>0</v>
      </c>
      <c r="BN530" s="414"/>
      <c r="BO530" s="414">
        <f t="shared" si="214"/>
        <v>0</v>
      </c>
      <c r="BP530" s="414">
        <f t="shared" si="215"/>
        <v>0</v>
      </c>
      <c r="BQ530" s="414">
        <f t="shared" si="216"/>
        <v>0</v>
      </c>
      <c r="BR530" s="414">
        <f t="shared" si="217"/>
        <v>0</v>
      </c>
      <c r="BS530" s="414">
        <f t="shared" si="218"/>
        <v>0</v>
      </c>
      <c r="BT530" s="414">
        <f t="shared" si="219"/>
        <v>0</v>
      </c>
      <c r="BU530" s="414">
        <f t="shared" si="220"/>
        <v>0</v>
      </c>
      <c r="BV530" s="721"/>
      <c r="BW530" s="72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32"/>
      <c r="CL530" s="432"/>
      <c r="CM530" s="432"/>
      <c r="CN530" s="432"/>
      <c r="CO530" s="432"/>
      <c r="CP530" s="432"/>
      <c r="CQ530" s="320"/>
      <c r="CR530" s="320"/>
    </row>
    <row r="531" spans="1:96" s="37" customFormat="1" ht="37.5" customHeight="1" x14ac:dyDescent="0.2">
      <c r="A531" s="533" t="str">
        <f>IF(B531&lt;&gt;"",設定!$C$4,"")</f>
        <v/>
      </c>
      <c r="B531" s="214" t="str">
        <f t="shared" si="198"/>
        <v/>
      </c>
      <c r="C531" s="373">
        <f t="shared" si="199"/>
        <v>519</v>
      </c>
      <c r="D531" s="342"/>
      <c r="E531" s="342"/>
      <c r="F531" s="343"/>
      <c r="G531" s="344"/>
      <c r="H531" s="345"/>
      <c r="I531" s="346"/>
      <c r="J531" s="347" t="str">
        <f>IFERROR(IF(I531="","",VLOOKUP(I531,国・地域!A:C,2,FALSE)),"正しい番号を入力してください")</f>
        <v/>
      </c>
      <c r="K531" s="348" t="str">
        <f>IFERROR(IF(I531="","",VLOOKUP(I531,国・地域!A:C,3,FALSE)),"正しい番号を入力してください")</f>
        <v/>
      </c>
      <c r="L531" s="325"/>
      <c r="M531" s="349"/>
      <c r="N531" s="350"/>
      <c r="O531" s="350"/>
      <c r="P531" s="350"/>
      <c r="Q531" s="350"/>
      <c r="R531" s="350"/>
      <c r="S531" s="350"/>
      <c r="T531" s="350"/>
      <c r="U531" s="351"/>
      <c r="V531" s="352"/>
      <c r="W531" s="1061"/>
      <c r="X531" s="1062"/>
      <c r="Y531" s="1070"/>
      <c r="Z531" s="1071"/>
      <c r="AA531" s="1072"/>
      <c r="AB531" s="1073"/>
      <c r="AC531" s="1072"/>
      <c r="AD531" s="1071"/>
      <c r="AE531" s="1074"/>
      <c r="AF531" s="1073"/>
      <c r="AG531" s="1072"/>
      <c r="AH531" s="1071"/>
      <c r="AI531" s="1074"/>
      <c r="AJ531" s="1073"/>
      <c r="AK531" s="1072"/>
      <c r="AL531" s="1071"/>
      <c r="AM531" s="342"/>
      <c r="AN531" s="344"/>
      <c r="AO531" s="325"/>
      <c r="AP531" s="342"/>
      <c r="AQ531" s="344"/>
      <c r="AR531" s="353"/>
      <c r="AS531" s="354"/>
      <c r="AT531" s="342"/>
      <c r="AU531" s="344"/>
      <c r="AV531" s="353"/>
      <c r="AW531" s="355"/>
      <c r="AX531" s="94" t="str">
        <f t="shared" si="197"/>
        <v/>
      </c>
      <c r="AY531" s="94" t="str">
        <f t="shared" si="200"/>
        <v/>
      </c>
      <c r="AZ531" s="433"/>
      <c r="BA531" s="414">
        <f t="shared" si="201"/>
        <v>0</v>
      </c>
      <c r="BB531" s="414">
        <f t="shared" si="202"/>
        <v>0</v>
      </c>
      <c r="BC531" s="414">
        <f t="shared" si="203"/>
        <v>0</v>
      </c>
      <c r="BD531" s="414">
        <f t="shared" si="204"/>
        <v>0</v>
      </c>
      <c r="BE531" s="414">
        <f t="shared" si="205"/>
        <v>0</v>
      </c>
      <c r="BF531" s="414">
        <f t="shared" si="206"/>
        <v>0</v>
      </c>
      <c r="BG531" s="414">
        <f t="shared" si="207"/>
        <v>0</v>
      </c>
      <c r="BH531" s="414">
        <f t="shared" si="208"/>
        <v>0</v>
      </c>
      <c r="BI531" s="414">
        <f t="shared" si="209"/>
        <v>0</v>
      </c>
      <c r="BJ531" s="414">
        <f t="shared" si="210"/>
        <v>0</v>
      </c>
      <c r="BK531" s="414">
        <f t="shared" si="211"/>
        <v>0</v>
      </c>
      <c r="BL531" s="414">
        <f t="shared" si="212"/>
        <v>0</v>
      </c>
      <c r="BM531" s="414">
        <f t="shared" si="213"/>
        <v>0</v>
      </c>
      <c r="BN531" s="414"/>
      <c r="BO531" s="414">
        <f t="shared" si="214"/>
        <v>0</v>
      </c>
      <c r="BP531" s="414">
        <f t="shared" si="215"/>
        <v>0</v>
      </c>
      <c r="BQ531" s="414">
        <f t="shared" si="216"/>
        <v>0</v>
      </c>
      <c r="BR531" s="414">
        <f t="shared" si="217"/>
        <v>0</v>
      </c>
      <c r="BS531" s="414">
        <f t="shared" si="218"/>
        <v>0</v>
      </c>
      <c r="BT531" s="414">
        <f t="shared" si="219"/>
        <v>0</v>
      </c>
      <c r="BU531" s="414">
        <f t="shared" si="220"/>
        <v>0</v>
      </c>
      <c r="BV531" s="721"/>
      <c r="BW531" s="72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32"/>
      <c r="CL531" s="432"/>
      <c r="CM531" s="432"/>
      <c r="CN531" s="432"/>
      <c r="CO531" s="432"/>
      <c r="CP531" s="432"/>
      <c r="CQ531" s="320"/>
      <c r="CR531" s="320"/>
    </row>
    <row r="532" spans="1:96" s="37" customFormat="1" ht="37.5" customHeight="1" x14ac:dyDescent="0.2">
      <c r="A532" s="533" t="str">
        <f>IF(B532&lt;&gt;"",設定!$C$4,"")</f>
        <v/>
      </c>
      <c r="B532" s="214" t="str">
        <f t="shared" si="198"/>
        <v/>
      </c>
      <c r="C532" s="373">
        <f t="shared" si="199"/>
        <v>520</v>
      </c>
      <c r="D532" s="342"/>
      <c r="E532" s="342"/>
      <c r="F532" s="343"/>
      <c r="G532" s="344"/>
      <c r="H532" s="345"/>
      <c r="I532" s="346"/>
      <c r="J532" s="347" t="str">
        <f>IFERROR(IF(I532="","",VLOOKUP(I532,国・地域!A:C,2,FALSE)),"正しい番号を入力してください")</f>
        <v/>
      </c>
      <c r="K532" s="348" t="str">
        <f>IFERROR(IF(I532="","",VLOOKUP(I532,国・地域!A:C,3,FALSE)),"正しい番号を入力してください")</f>
        <v/>
      </c>
      <c r="L532" s="325"/>
      <c r="M532" s="349"/>
      <c r="N532" s="350"/>
      <c r="O532" s="350"/>
      <c r="P532" s="350"/>
      <c r="Q532" s="350"/>
      <c r="R532" s="350"/>
      <c r="S532" s="350"/>
      <c r="T532" s="350"/>
      <c r="U532" s="351"/>
      <c r="V532" s="352"/>
      <c r="W532" s="1061"/>
      <c r="X532" s="1062"/>
      <c r="Y532" s="1070"/>
      <c r="Z532" s="1071"/>
      <c r="AA532" s="1072"/>
      <c r="AB532" s="1073"/>
      <c r="AC532" s="1072"/>
      <c r="AD532" s="1071"/>
      <c r="AE532" s="1074"/>
      <c r="AF532" s="1073"/>
      <c r="AG532" s="1072"/>
      <c r="AH532" s="1071"/>
      <c r="AI532" s="1074"/>
      <c r="AJ532" s="1073"/>
      <c r="AK532" s="1072"/>
      <c r="AL532" s="1071"/>
      <c r="AM532" s="342"/>
      <c r="AN532" s="344"/>
      <c r="AO532" s="325"/>
      <c r="AP532" s="342"/>
      <c r="AQ532" s="344"/>
      <c r="AR532" s="353"/>
      <c r="AS532" s="354"/>
      <c r="AT532" s="342"/>
      <c r="AU532" s="344"/>
      <c r="AV532" s="353"/>
      <c r="AW532" s="355"/>
      <c r="AX532" s="94" t="str">
        <f t="shared" si="197"/>
        <v/>
      </c>
      <c r="AY532" s="94" t="str">
        <f t="shared" si="200"/>
        <v/>
      </c>
      <c r="AZ532" s="433"/>
      <c r="BA532" s="414">
        <f t="shared" si="201"/>
        <v>0</v>
      </c>
      <c r="BB532" s="414">
        <f t="shared" si="202"/>
        <v>0</v>
      </c>
      <c r="BC532" s="414">
        <f t="shared" si="203"/>
        <v>0</v>
      </c>
      <c r="BD532" s="414">
        <f t="shared" si="204"/>
        <v>0</v>
      </c>
      <c r="BE532" s="414">
        <f t="shared" si="205"/>
        <v>0</v>
      </c>
      <c r="BF532" s="414">
        <f t="shared" si="206"/>
        <v>0</v>
      </c>
      <c r="BG532" s="414">
        <f t="shared" si="207"/>
        <v>0</v>
      </c>
      <c r="BH532" s="414">
        <f t="shared" si="208"/>
        <v>0</v>
      </c>
      <c r="BI532" s="414">
        <f t="shared" si="209"/>
        <v>0</v>
      </c>
      <c r="BJ532" s="414">
        <f t="shared" si="210"/>
        <v>0</v>
      </c>
      <c r="BK532" s="414">
        <f t="shared" si="211"/>
        <v>0</v>
      </c>
      <c r="BL532" s="414">
        <f t="shared" si="212"/>
        <v>0</v>
      </c>
      <c r="BM532" s="414">
        <f t="shared" si="213"/>
        <v>0</v>
      </c>
      <c r="BN532" s="414"/>
      <c r="BO532" s="414">
        <f t="shared" si="214"/>
        <v>0</v>
      </c>
      <c r="BP532" s="414">
        <f t="shared" si="215"/>
        <v>0</v>
      </c>
      <c r="BQ532" s="414">
        <f t="shared" si="216"/>
        <v>0</v>
      </c>
      <c r="BR532" s="414">
        <f t="shared" si="217"/>
        <v>0</v>
      </c>
      <c r="BS532" s="414">
        <f t="shared" si="218"/>
        <v>0</v>
      </c>
      <c r="BT532" s="414">
        <f t="shared" si="219"/>
        <v>0</v>
      </c>
      <c r="BU532" s="414">
        <f t="shared" si="220"/>
        <v>0</v>
      </c>
      <c r="BV532" s="721"/>
      <c r="BW532" s="72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32"/>
      <c r="CL532" s="432"/>
      <c r="CM532" s="432"/>
      <c r="CN532" s="432"/>
      <c r="CO532" s="432"/>
      <c r="CP532" s="432"/>
      <c r="CQ532" s="320"/>
      <c r="CR532" s="320"/>
    </row>
    <row r="533" spans="1:96" s="37" customFormat="1" ht="37.5" customHeight="1" x14ac:dyDescent="0.2">
      <c r="A533" s="574" t="str">
        <f>IF(B533&lt;&gt;"",設定!$C$4,"")</f>
        <v/>
      </c>
      <c r="B533" s="215" t="str">
        <f t="shared" si="198"/>
        <v/>
      </c>
      <c r="C533" s="374">
        <f t="shared" si="199"/>
        <v>521</v>
      </c>
      <c r="D533" s="356"/>
      <c r="E533" s="356"/>
      <c r="F533" s="357"/>
      <c r="G533" s="358"/>
      <c r="H533" s="359"/>
      <c r="I533" s="360"/>
      <c r="J533" s="361" t="str">
        <f>IFERROR(IF(I533="","",VLOOKUP(I533,国・地域!A:C,2,FALSE)),"正しい番号を入力してください")</f>
        <v/>
      </c>
      <c r="K533" s="362" t="str">
        <f>IFERROR(IF(I533="","",VLOOKUP(I533,国・地域!A:C,3,FALSE)),"正しい番号を入力してください")</f>
        <v/>
      </c>
      <c r="L533" s="326"/>
      <c r="M533" s="363"/>
      <c r="N533" s="364"/>
      <c r="O533" s="364"/>
      <c r="P533" s="364"/>
      <c r="Q533" s="364"/>
      <c r="R533" s="364"/>
      <c r="S533" s="364"/>
      <c r="T533" s="364"/>
      <c r="U533" s="365"/>
      <c r="V533" s="366"/>
      <c r="W533" s="1063"/>
      <c r="X533" s="1064"/>
      <c r="Y533" s="1075"/>
      <c r="Z533" s="1076"/>
      <c r="AA533" s="1077"/>
      <c r="AB533" s="1078"/>
      <c r="AC533" s="1077"/>
      <c r="AD533" s="1076"/>
      <c r="AE533" s="1079"/>
      <c r="AF533" s="1078"/>
      <c r="AG533" s="1077"/>
      <c r="AH533" s="1076"/>
      <c r="AI533" s="1079"/>
      <c r="AJ533" s="1078"/>
      <c r="AK533" s="1077"/>
      <c r="AL533" s="1076"/>
      <c r="AM533" s="356"/>
      <c r="AN533" s="358"/>
      <c r="AO533" s="326"/>
      <c r="AP533" s="356"/>
      <c r="AQ533" s="358"/>
      <c r="AR533" s="367"/>
      <c r="AS533" s="368"/>
      <c r="AT533" s="356"/>
      <c r="AU533" s="358"/>
      <c r="AV533" s="367"/>
      <c r="AW533" s="369"/>
      <c r="AX533" s="94" t="str">
        <f t="shared" si="197"/>
        <v/>
      </c>
      <c r="AY533" s="94" t="str">
        <f t="shared" si="200"/>
        <v/>
      </c>
      <c r="AZ533" s="433"/>
      <c r="BA533" s="414">
        <f t="shared" si="201"/>
        <v>0</v>
      </c>
      <c r="BB533" s="414">
        <f t="shared" si="202"/>
        <v>0</v>
      </c>
      <c r="BC533" s="414">
        <f t="shared" si="203"/>
        <v>0</v>
      </c>
      <c r="BD533" s="414">
        <f t="shared" si="204"/>
        <v>0</v>
      </c>
      <c r="BE533" s="414">
        <f t="shared" si="205"/>
        <v>0</v>
      </c>
      <c r="BF533" s="414">
        <f t="shared" si="206"/>
        <v>0</v>
      </c>
      <c r="BG533" s="414">
        <f t="shared" si="207"/>
        <v>0</v>
      </c>
      <c r="BH533" s="414">
        <f t="shared" si="208"/>
        <v>0</v>
      </c>
      <c r="BI533" s="414">
        <f t="shared" si="209"/>
        <v>0</v>
      </c>
      <c r="BJ533" s="414">
        <f t="shared" si="210"/>
        <v>0</v>
      </c>
      <c r="BK533" s="414">
        <f t="shared" si="211"/>
        <v>0</v>
      </c>
      <c r="BL533" s="414">
        <f t="shared" si="212"/>
        <v>0</v>
      </c>
      <c r="BM533" s="414">
        <f t="shared" si="213"/>
        <v>0</v>
      </c>
      <c r="BN533" s="414"/>
      <c r="BO533" s="414">
        <f t="shared" si="214"/>
        <v>0</v>
      </c>
      <c r="BP533" s="414">
        <f t="shared" si="215"/>
        <v>0</v>
      </c>
      <c r="BQ533" s="414">
        <f t="shared" si="216"/>
        <v>0</v>
      </c>
      <c r="BR533" s="414">
        <f t="shared" si="217"/>
        <v>0</v>
      </c>
      <c r="BS533" s="414">
        <f t="shared" si="218"/>
        <v>0</v>
      </c>
      <c r="BT533" s="414">
        <f t="shared" si="219"/>
        <v>0</v>
      </c>
      <c r="BU533" s="414">
        <f t="shared" si="220"/>
        <v>0</v>
      </c>
      <c r="BV533" s="721"/>
      <c r="BW533" s="72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32"/>
      <c r="CL533" s="432"/>
      <c r="CM533" s="432"/>
      <c r="CN533" s="432"/>
      <c r="CO533" s="432"/>
      <c r="CP533" s="432"/>
      <c r="CQ533" s="320"/>
      <c r="CR533" s="320"/>
    </row>
    <row r="534" spans="1:96" s="37" customFormat="1" ht="37.5" customHeight="1" x14ac:dyDescent="0.2">
      <c r="A534" s="575" t="str">
        <f>IF(B534&lt;&gt;"",設定!$C$4,"")</f>
        <v/>
      </c>
      <c r="B534" s="567" t="str">
        <f t="shared" si="198"/>
        <v/>
      </c>
      <c r="C534" s="322">
        <f t="shared" si="199"/>
        <v>522</v>
      </c>
      <c r="D534" s="328"/>
      <c r="E534" s="328"/>
      <c r="F534" s="329"/>
      <c r="G534" s="330"/>
      <c r="H534" s="331"/>
      <c r="I534" s="332"/>
      <c r="J534" s="333" t="str">
        <f>IFERROR(IF(I534="","",VLOOKUP(I534,国・地域!A:C,2,FALSE)),"正しい番号を入力してください")</f>
        <v/>
      </c>
      <c r="K534" s="334" t="str">
        <f>IFERROR(IF(I534="","",VLOOKUP(I534,国・地域!A:C,3,FALSE)),"正しい番号を入力してください")</f>
        <v/>
      </c>
      <c r="L534" s="327"/>
      <c r="M534" s="335"/>
      <c r="N534" s="336"/>
      <c r="O534" s="336"/>
      <c r="P534" s="336"/>
      <c r="Q534" s="336"/>
      <c r="R534" s="336"/>
      <c r="S534" s="336"/>
      <c r="T534" s="336"/>
      <c r="U534" s="337"/>
      <c r="V534" s="338"/>
      <c r="W534" s="1059"/>
      <c r="X534" s="1060"/>
      <c r="Y534" s="1065"/>
      <c r="Z534" s="1066"/>
      <c r="AA534" s="1067"/>
      <c r="AB534" s="1068"/>
      <c r="AC534" s="1067"/>
      <c r="AD534" s="1066"/>
      <c r="AE534" s="1069"/>
      <c r="AF534" s="1068"/>
      <c r="AG534" s="1067"/>
      <c r="AH534" s="1066"/>
      <c r="AI534" s="1069"/>
      <c r="AJ534" s="1068"/>
      <c r="AK534" s="1067"/>
      <c r="AL534" s="1066"/>
      <c r="AM534" s="328"/>
      <c r="AN534" s="330"/>
      <c r="AO534" s="327"/>
      <c r="AP534" s="328"/>
      <c r="AQ534" s="330"/>
      <c r="AR534" s="339"/>
      <c r="AS534" s="340"/>
      <c r="AT534" s="328"/>
      <c r="AU534" s="330"/>
      <c r="AV534" s="339"/>
      <c r="AW534" s="341"/>
      <c r="AX534" s="94" t="str">
        <f t="shared" si="197"/>
        <v/>
      </c>
      <c r="AY534" s="94" t="str">
        <f t="shared" si="200"/>
        <v/>
      </c>
      <c r="AZ534" s="433"/>
      <c r="BA534" s="414">
        <f t="shared" si="201"/>
        <v>0</v>
      </c>
      <c r="BB534" s="414">
        <f t="shared" si="202"/>
        <v>0</v>
      </c>
      <c r="BC534" s="414">
        <f t="shared" si="203"/>
        <v>0</v>
      </c>
      <c r="BD534" s="414">
        <f t="shared" si="204"/>
        <v>0</v>
      </c>
      <c r="BE534" s="414">
        <f t="shared" si="205"/>
        <v>0</v>
      </c>
      <c r="BF534" s="414">
        <f t="shared" si="206"/>
        <v>0</v>
      </c>
      <c r="BG534" s="414">
        <f t="shared" si="207"/>
        <v>0</v>
      </c>
      <c r="BH534" s="414">
        <f t="shared" si="208"/>
        <v>0</v>
      </c>
      <c r="BI534" s="414">
        <f t="shared" si="209"/>
        <v>0</v>
      </c>
      <c r="BJ534" s="414">
        <f t="shared" si="210"/>
        <v>0</v>
      </c>
      <c r="BK534" s="414">
        <f t="shared" si="211"/>
        <v>0</v>
      </c>
      <c r="BL534" s="414">
        <f t="shared" si="212"/>
        <v>0</v>
      </c>
      <c r="BM534" s="414">
        <f t="shared" si="213"/>
        <v>0</v>
      </c>
      <c r="BN534" s="414"/>
      <c r="BO534" s="414">
        <f t="shared" si="214"/>
        <v>0</v>
      </c>
      <c r="BP534" s="414">
        <f t="shared" si="215"/>
        <v>0</v>
      </c>
      <c r="BQ534" s="414">
        <f t="shared" si="216"/>
        <v>0</v>
      </c>
      <c r="BR534" s="414">
        <f t="shared" si="217"/>
        <v>0</v>
      </c>
      <c r="BS534" s="414">
        <f t="shared" si="218"/>
        <v>0</v>
      </c>
      <c r="BT534" s="414">
        <f t="shared" si="219"/>
        <v>0</v>
      </c>
      <c r="BU534" s="414">
        <f t="shared" si="220"/>
        <v>0</v>
      </c>
      <c r="BV534" s="721"/>
      <c r="BW534" s="72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32"/>
      <c r="CL534" s="432"/>
      <c r="CM534" s="432"/>
      <c r="CN534" s="432"/>
      <c r="CO534" s="432"/>
      <c r="CP534" s="432"/>
      <c r="CQ534" s="320"/>
      <c r="CR534" s="320"/>
    </row>
    <row r="535" spans="1:96" s="37" customFormat="1" ht="37.5" customHeight="1" x14ac:dyDescent="0.2">
      <c r="A535" s="533" t="str">
        <f>IF(B535&lt;&gt;"",設定!$C$4,"")</f>
        <v/>
      </c>
      <c r="B535" s="214" t="str">
        <f t="shared" si="198"/>
        <v/>
      </c>
      <c r="C535" s="373">
        <f t="shared" si="199"/>
        <v>523</v>
      </c>
      <c r="D535" s="342"/>
      <c r="E535" s="342"/>
      <c r="F535" s="343"/>
      <c r="G535" s="344"/>
      <c r="H535" s="345"/>
      <c r="I535" s="346"/>
      <c r="J535" s="347" t="str">
        <f>IFERROR(IF(I535="","",VLOOKUP(I535,国・地域!A:C,2,FALSE)),"正しい番号を入力してください")</f>
        <v/>
      </c>
      <c r="K535" s="348" t="str">
        <f>IFERROR(IF(I535="","",VLOOKUP(I535,国・地域!A:C,3,FALSE)),"正しい番号を入力してください")</f>
        <v/>
      </c>
      <c r="L535" s="325"/>
      <c r="M535" s="349"/>
      <c r="N535" s="350"/>
      <c r="O535" s="350"/>
      <c r="P535" s="350"/>
      <c r="Q535" s="350"/>
      <c r="R535" s="350"/>
      <c r="S535" s="350"/>
      <c r="T535" s="350"/>
      <c r="U535" s="351"/>
      <c r="V535" s="352"/>
      <c r="W535" s="1061"/>
      <c r="X535" s="1062"/>
      <c r="Y535" s="1070"/>
      <c r="Z535" s="1071"/>
      <c r="AA535" s="1072"/>
      <c r="AB535" s="1073"/>
      <c r="AC535" s="1072"/>
      <c r="AD535" s="1071"/>
      <c r="AE535" s="1074"/>
      <c r="AF535" s="1073"/>
      <c r="AG535" s="1072"/>
      <c r="AH535" s="1071"/>
      <c r="AI535" s="1074"/>
      <c r="AJ535" s="1073"/>
      <c r="AK535" s="1072"/>
      <c r="AL535" s="1071"/>
      <c r="AM535" s="342"/>
      <c r="AN535" s="344"/>
      <c r="AO535" s="325"/>
      <c r="AP535" s="342"/>
      <c r="AQ535" s="344"/>
      <c r="AR535" s="353"/>
      <c r="AS535" s="354"/>
      <c r="AT535" s="342"/>
      <c r="AU535" s="344"/>
      <c r="AV535" s="353"/>
      <c r="AW535" s="355"/>
      <c r="AX535" s="94" t="str">
        <f t="shared" si="197"/>
        <v/>
      </c>
      <c r="AY535" s="94" t="str">
        <f t="shared" si="200"/>
        <v/>
      </c>
      <c r="AZ535" s="433"/>
      <c r="BA535" s="414">
        <f t="shared" si="201"/>
        <v>0</v>
      </c>
      <c r="BB535" s="414">
        <f t="shared" si="202"/>
        <v>0</v>
      </c>
      <c r="BC535" s="414">
        <f t="shared" si="203"/>
        <v>0</v>
      </c>
      <c r="BD535" s="414">
        <f t="shared" si="204"/>
        <v>0</v>
      </c>
      <c r="BE535" s="414">
        <f t="shared" si="205"/>
        <v>0</v>
      </c>
      <c r="BF535" s="414">
        <f t="shared" si="206"/>
        <v>0</v>
      </c>
      <c r="BG535" s="414">
        <f t="shared" si="207"/>
        <v>0</v>
      </c>
      <c r="BH535" s="414">
        <f t="shared" si="208"/>
        <v>0</v>
      </c>
      <c r="BI535" s="414">
        <f t="shared" si="209"/>
        <v>0</v>
      </c>
      <c r="BJ535" s="414">
        <f t="shared" si="210"/>
        <v>0</v>
      </c>
      <c r="BK535" s="414">
        <f t="shared" si="211"/>
        <v>0</v>
      </c>
      <c r="BL535" s="414">
        <f t="shared" si="212"/>
        <v>0</v>
      </c>
      <c r="BM535" s="414">
        <f t="shared" si="213"/>
        <v>0</v>
      </c>
      <c r="BN535" s="414"/>
      <c r="BO535" s="414">
        <f t="shared" si="214"/>
        <v>0</v>
      </c>
      <c r="BP535" s="414">
        <f t="shared" si="215"/>
        <v>0</v>
      </c>
      <c r="BQ535" s="414">
        <f t="shared" si="216"/>
        <v>0</v>
      </c>
      <c r="BR535" s="414">
        <f t="shared" si="217"/>
        <v>0</v>
      </c>
      <c r="BS535" s="414">
        <f t="shared" si="218"/>
        <v>0</v>
      </c>
      <c r="BT535" s="414">
        <f t="shared" si="219"/>
        <v>0</v>
      </c>
      <c r="BU535" s="414">
        <f t="shared" si="220"/>
        <v>0</v>
      </c>
      <c r="BV535" s="721"/>
      <c r="BW535" s="72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32"/>
      <c r="CL535" s="432"/>
      <c r="CM535" s="432"/>
      <c r="CN535" s="432"/>
      <c r="CO535" s="432"/>
      <c r="CP535" s="432"/>
      <c r="CQ535" s="320"/>
      <c r="CR535" s="320"/>
    </row>
    <row r="536" spans="1:96" s="37" customFormat="1" ht="37.5" customHeight="1" x14ac:dyDescent="0.2">
      <c r="A536" s="533" t="str">
        <f>IF(B536&lt;&gt;"",設定!$C$4,"")</f>
        <v/>
      </c>
      <c r="B536" s="214" t="str">
        <f t="shared" si="198"/>
        <v/>
      </c>
      <c r="C536" s="373">
        <f t="shared" si="199"/>
        <v>524</v>
      </c>
      <c r="D536" s="342"/>
      <c r="E536" s="342"/>
      <c r="F536" s="343"/>
      <c r="G536" s="344"/>
      <c r="H536" s="345"/>
      <c r="I536" s="346"/>
      <c r="J536" s="347" t="str">
        <f>IFERROR(IF(I536="","",VLOOKUP(I536,国・地域!A:C,2,FALSE)),"正しい番号を入力してください")</f>
        <v/>
      </c>
      <c r="K536" s="348" t="str">
        <f>IFERROR(IF(I536="","",VLOOKUP(I536,国・地域!A:C,3,FALSE)),"正しい番号を入力してください")</f>
        <v/>
      </c>
      <c r="L536" s="325"/>
      <c r="M536" s="349"/>
      <c r="N536" s="350"/>
      <c r="O536" s="350"/>
      <c r="P536" s="350"/>
      <c r="Q536" s="350"/>
      <c r="R536" s="350"/>
      <c r="S536" s="350"/>
      <c r="T536" s="350"/>
      <c r="U536" s="351"/>
      <c r="V536" s="352"/>
      <c r="W536" s="1061"/>
      <c r="X536" s="1062"/>
      <c r="Y536" s="1070"/>
      <c r="Z536" s="1071"/>
      <c r="AA536" s="1072"/>
      <c r="AB536" s="1073"/>
      <c r="AC536" s="1072"/>
      <c r="AD536" s="1071"/>
      <c r="AE536" s="1074"/>
      <c r="AF536" s="1073"/>
      <c r="AG536" s="1072"/>
      <c r="AH536" s="1071"/>
      <c r="AI536" s="1074"/>
      <c r="AJ536" s="1073"/>
      <c r="AK536" s="1072"/>
      <c r="AL536" s="1071"/>
      <c r="AM536" s="342"/>
      <c r="AN536" s="344"/>
      <c r="AO536" s="325"/>
      <c r="AP536" s="342"/>
      <c r="AQ536" s="344"/>
      <c r="AR536" s="353"/>
      <c r="AS536" s="354"/>
      <c r="AT536" s="342"/>
      <c r="AU536" s="344"/>
      <c r="AV536" s="353"/>
      <c r="AW536" s="355"/>
      <c r="AX536" s="94" t="str">
        <f t="shared" si="197"/>
        <v/>
      </c>
      <c r="AY536" s="94" t="str">
        <f t="shared" si="200"/>
        <v/>
      </c>
      <c r="AZ536" s="433"/>
      <c r="BA536" s="414">
        <f t="shared" si="201"/>
        <v>0</v>
      </c>
      <c r="BB536" s="414">
        <f t="shared" si="202"/>
        <v>0</v>
      </c>
      <c r="BC536" s="414">
        <f t="shared" si="203"/>
        <v>0</v>
      </c>
      <c r="BD536" s="414">
        <f t="shared" si="204"/>
        <v>0</v>
      </c>
      <c r="BE536" s="414">
        <f t="shared" si="205"/>
        <v>0</v>
      </c>
      <c r="BF536" s="414">
        <f t="shared" si="206"/>
        <v>0</v>
      </c>
      <c r="BG536" s="414">
        <f t="shared" si="207"/>
        <v>0</v>
      </c>
      <c r="BH536" s="414">
        <f t="shared" si="208"/>
        <v>0</v>
      </c>
      <c r="BI536" s="414">
        <f t="shared" si="209"/>
        <v>0</v>
      </c>
      <c r="BJ536" s="414">
        <f t="shared" si="210"/>
        <v>0</v>
      </c>
      <c r="BK536" s="414">
        <f t="shared" si="211"/>
        <v>0</v>
      </c>
      <c r="BL536" s="414">
        <f t="shared" si="212"/>
        <v>0</v>
      </c>
      <c r="BM536" s="414">
        <f t="shared" si="213"/>
        <v>0</v>
      </c>
      <c r="BN536" s="414"/>
      <c r="BO536" s="414">
        <f t="shared" si="214"/>
        <v>0</v>
      </c>
      <c r="BP536" s="414">
        <f t="shared" si="215"/>
        <v>0</v>
      </c>
      <c r="BQ536" s="414">
        <f t="shared" si="216"/>
        <v>0</v>
      </c>
      <c r="BR536" s="414">
        <f t="shared" si="217"/>
        <v>0</v>
      </c>
      <c r="BS536" s="414">
        <f t="shared" si="218"/>
        <v>0</v>
      </c>
      <c r="BT536" s="414">
        <f t="shared" si="219"/>
        <v>0</v>
      </c>
      <c r="BU536" s="414">
        <f t="shared" si="220"/>
        <v>0</v>
      </c>
      <c r="BV536" s="721"/>
      <c r="BW536" s="72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32"/>
      <c r="CL536" s="432"/>
      <c r="CM536" s="432"/>
      <c r="CN536" s="432"/>
      <c r="CO536" s="432"/>
      <c r="CP536" s="432"/>
      <c r="CQ536" s="320"/>
      <c r="CR536" s="320"/>
    </row>
    <row r="537" spans="1:96" s="37" customFormat="1" ht="37.5" customHeight="1" x14ac:dyDescent="0.2">
      <c r="A537" s="533" t="str">
        <f>IF(B537&lt;&gt;"",設定!$C$4,"")</f>
        <v/>
      </c>
      <c r="B537" s="214" t="str">
        <f t="shared" si="198"/>
        <v/>
      </c>
      <c r="C537" s="373">
        <f t="shared" si="199"/>
        <v>525</v>
      </c>
      <c r="D537" s="342"/>
      <c r="E537" s="342"/>
      <c r="F537" s="343"/>
      <c r="G537" s="344"/>
      <c r="H537" s="345"/>
      <c r="I537" s="346"/>
      <c r="J537" s="347" t="str">
        <f>IFERROR(IF(I537="","",VLOOKUP(I537,国・地域!A:C,2,FALSE)),"正しい番号を入力してください")</f>
        <v/>
      </c>
      <c r="K537" s="348" t="str">
        <f>IFERROR(IF(I537="","",VLOOKUP(I537,国・地域!A:C,3,FALSE)),"正しい番号を入力してください")</f>
        <v/>
      </c>
      <c r="L537" s="325"/>
      <c r="M537" s="349"/>
      <c r="N537" s="350"/>
      <c r="O537" s="350"/>
      <c r="P537" s="350"/>
      <c r="Q537" s="350"/>
      <c r="R537" s="350"/>
      <c r="S537" s="350"/>
      <c r="T537" s="350"/>
      <c r="U537" s="351"/>
      <c r="V537" s="352"/>
      <c r="W537" s="1061"/>
      <c r="X537" s="1062"/>
      <c r="Y537" s="1070"/>
      <c r="Z537" s="1071"/>
      <c r="AA537" s="1072"/>
      <c r="AB537" s="1073"/>
      <c r="AC537" s="1072"/>
      <c r="AD537" s="1071"/>
      <c r="AE537" s="1074"/>
      <c r="AF537" s="1073"/>
      <c r="AG537" s="1072"/>
      <c r="AH537" s="1071"/>
      <c r="AI537" s="1074"/>
      <c r="AJ537" s="1073"/>
      <c r="AK537" s="1072"/>
      <c r="AL537" s="1071"/>
      <c r="AM537" s="342"/>
      <c r="AN537" s="344"/>
      <c r="AO537" s="325"/>
      <c r="AP537" s="342"/>
      <c r="AQ537" s="344"/>
      <c r="AR537" s="353"/>
      <c r="AS537" s="354"/>
      <c r="AT537" s="342"/>
      <c r="AU537" s="344"/>
      <c r="AV537" s="353"/>
      <c r="AW537" s="355"/>
      <c r="AX537" s="94" t="str">
        <f t="shared" si="197"/>
        <v/>
      </c>
      <c r="AY537" s="94" t="str">
        <f t="shared" si="200"/>
        <v/>
      </c>
      <c r="AZ537" s="433"/>
      <c r="BA537" s="414">
        <f t="shared" si="201"/>
        <v>0</v>
      </c>
      <c r="BB537" s="414">
        <f t="shared" si="202"/>
        <v>0</v>
      </c>
      <c r="BC537" s="414">
        <f t="shared" si="203"/>
        <v>0</v>
      </c>
      <c r="BD537" s="414">
        <f t="shared" si="204"/>
        <v>0</v>
      </c>
      <c r="BE537" s="414">
        <f t="shared" si="205"/>
        <v>0</v>
      </c>
      <c r="BF537" s="414">
        <f t="shared" si="206"/>
        <v>0</v>
      </c>
      <c r="BG537" s="414">
        <f t="shared" si="207"/>
        <v>0</v>
      </c>
      <c r="BH537" s="414">
        <f t="shared" si="208"/>
        <v>0</v>
      </c>
      <c r="BI537" s="414">
        <f t="shared" si="209"/>
        <v>0</v>
      </c>
      <c r="BJ537" s="414">
        <f t="shared" si="210"/>
        <v>0</v>
      </c>
      <c r="BK537" s="414">
        <f t="shared" si="211"/>
        <v>0</v>
      </c>
      <c r="BL537" s="414">
        <f t="shared" si="212"/>
        <v>0</v>
      </c>
      <c r="BM537" s="414">
        <f t="shared" si="213"/>
        <v>0</v>
      </c>
      <c r="BN537" s="414"/>
      <c r="BO537" s="414">
        <f t="shared" si="214"/>
        <v>0</v>
      </c>
      <c r="BP537" s="414">
        <f t="shared" si="215"/>
        <v>0</v>
      </c>
      <c r="BQ537" s="414">
        <f t="shared" si="216"/>
        <v>0</v>
      </c>
      <c r="BR537" s="414">
        <f t="shared" si="217"/>
        <v>0</v>
      </c>
      <c r="BS537" s="414">
        <f t="shared" si="218"/>
        <v>0</v>
      </c>
      <c r="BT537" s="414">
        <f t="shared" si="219"/>
        <v>0</v>
      </c>
      <c r="BU537" s="414">
        <f t="shared" si="220"/>
        <v>0</v>
      </c>
      <c r="BV537" s="721"/>
      <c r="BW537" s="72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32"/>
      <c r="CL537" s="432"/>
      <c r="CM537" s="432"/>
      <c r="CN537" s="432"/>
      <c r="CO537" s="432"/>
      <c r="CP537" s="432"/>
      <c r="CQ537" s="320"/>
      <c r="CR537" s="320"/>
    </row>
    <row r="538" spans="1:96" s="37" customFormat="1" ht="37.5" customHeight="1" x14ac:dyDescent="0.2">
      <c r="A538" s="574" t="str">
        <f>IF(B538&lt;&gt;"",設定!$C$4,"")</f>
        <v/>
      </c>
      <c r="B538" s="215" t="str">
        <f t="shared" si="198"/>
        <v/>
      </c>
      <c r="C538" s="374">
        <f t="shared" si="199"/>
        <v>526</v>
      </c>
      <c r="D538" s="356"/>
      <c r="E538" s="356"/>
      <c r="F538" s="357"/>
      <c r="G538" s="358"/>
      <c r="H538" s="359"/>
      <c r="I538" s="360"/>
      <c r="J538" s="361" t="str">
        <f>IFERROR(IF(I538="","",VLOOKUP(I538,国・地域!A:C,2,FALSE)),"正しい番号を入力してください")</f>
        <v/>
      </c>
      <c r="K538" s="362" t="str">
        <f>IFERROR(IF(I538="","",VLOOKUP(I538,国・地域!A:C,3,FALSE)),"正しい番号を入力してください")</f>
        <v/>
      </c>
      <c r="L538" s="326"/>
      <c r="M538" s="363"/>
      <c r="N538" s="364"/>
      <c r="O538" s="364"/>
      <c r="P538" s="364"/>
      <c r="Q538" s="364"/>
      <c r="R538" s="364"/>
      <c r="S538" s="364"/>
      <c r="T538" s="364"/>
      <c r="U538" s="365"/>
      <c r="V538" s="366"/>
      <c r="W538" s="1063"/>
      <c r="X538" s="1064"/>
      <c r="Y538" s="1075"/>
      <c r="Z538" s="1076"/>
      <c r="AA538" s="1077"/>
      <c r="AB538" s="1078"/>
      <c r="AC538" s="1077"/>
      <c r="AD538" s="1076"/>
      <c r="AE538" s="1079"/>
      <c r="AF538" s="1078"/>
      <c r="AG538" s="1077"/>
      <c r="AH538" s="1076"/>
      <c r="AI538" s="1079"/>
      <c r="AJ538" s="1078"/>
      <c r="AK538" s="1077"/>
      <c r="AL538" s="1076"/>
      <c r="AM538" s="356"/>
      <c r="AN538" s="358"/>
      <c r="AO538" s="326"/>
      <c r="AP538" s="356"/>
      <c r="AQ538" s="358"/>
      <c r="AR538" s="367"/>
      <c r="AS538" s="368"/>
      <c r="AT538" s="356"/>
      <c r="AU538" s="358"/>
      <c r="AV538" s="367"/>
      <c r="AW538" s="369"/>
      <c r="AX538" s="94" t="str">
        <f t="shared" si="197"/>
        <v/>
      </c>
      <c r="AY538" s="94" t="str">
        <f t="shared" si="200"/>
        <v/>
      </c>
      <c r="AZ538" s="433"/>
      <c r="BA538" s="414">
        <f t="shared" si="201"/>
        <v>0</v>
      </c>
      <c r="BB538" s="414">
        <f t="shared" si="202"/>
        <v>0</v>
      </c>
      <c r="BC538" s="414">
        <f t="shared" si="203"/>
        <v>0</v>
      </c>
      <c r="BD538" s="414">
        <f t="shared" si="204"/>
        <v>0</v>
      </c>
      <c r="BE538" s="414">
        <f t="shared" si="205"/>
        <v>0</v>
      </c>
      <c r="BF538" s="414">
        <f t="shared" si="206"/>
        <v>0</v>
      </c>
      <c r="BG538" s="414">
        <f t="shared" si="207"/>
        <v>0</v>
      </c>
      <c r="BH538" s="414">
        <f t="shared" si="208"/>
        <v>0</v>
      </c>
      <c r="BI538" s="414">
        <f t="shared" si="209"/>
        <v>0</v>
      </c>
      <c r="BJ538" s="414">
        <f t="shared" si="210"/>
        <v>0</v>
      </c>
      <c r="BK538" s="414">
        <f t="shared" si="211"/>
        <v>0</v>
      </c>
      <c r="BL538" s="414">
        <f t="shared" si="212"/>
        <v>0</v>
      </c>
      <c r="BM538" s="414">
        <f t="shared" si="213"/>
        <v>0</v>
      </c>
      <c r="BN538" s="414"/>
      <c r="BO538" s="414">
        <f t="shared" si="214"/>
        <v>0</v>
      </c>
      <c r="BP538" s="414">
        <f t="shared" si="215"/>
        <v>0</v>
      </c>
      <c r="BQ538" s="414">
        <f t="shared" si="216"/>
        <v>0</v>
      </c>
      <c r="BR538" s="414">
        <f t="shared" si="217"/>
        <v>0</v>
      </c>
      <c r="BS538" s="414">
        <f t="shared" si="218"/>
        <v>0</v>
      </c>
      <c r="BT538" s="414">
        <f t="shared" si="219"/>
        <v>0</v>
      </c>
      <c r="BU538" s="414">
        <f t="shared" si="220"/>
        <v>0</v>
      </c>
      <c r="BV538" s="721"/>
      <c r="BW538" s="72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32"/>
      <c r="CL538" s="432"/>
      <c r="CM538" s="432"/>
      <c r="CN538" s="432"/>
      <c r="CO538" s="432"/>
      <c r="CP538" s="432"/>
      <c r="CQ538" s="320"/>
      <c r="CR538" s="320"/>
    </row>
    <row r="539" spans="1:96" s="37" customFormat="1" ht="37.5" customHeight="1" x14ac:dyDescent="0.2">
      <c r="A539" s="575" t="str">
        <f>IF(B539&lt;&gt;"",設定!$C$4,"")</f>
        <v/>
      </c>
      <c r="B539" s="567" t="str">
        <f t="shared" si="198"/>
        <v/>
      </c>
      <c r="C539" s="322">
        <f t="shared" si="199"/>
        <v>527</v>
      </c>
      <c r="D539" s="328"/>
      <c r="E539" s="328"/>
      <c r="F539" s="329"/>
      <c r="G539" s="330"/>
      <c r="H539" s="331"/>
      <c r="I539" s="332"/>
      <c r="J539" s="333" t="str">
        <f>IFERROR(IF(I539="","",VLOOKUP(I539,国・地域!A:C,2,FALSE)),"正しい番号を入力してください")</f>
        <v/>
      </c>
      <c r="K539" s="334" t="str">
        <f>IFERROR(IF(I539="","",VLOOKUP(I539,国・地域!A:C,3,FALSE)),"正しい番号を入力してください")</f>
        <v/>
      </c>
      <c r="L539" s="327"/>
      <c r="M539" s="335"/>
      <c r="N539" s="336"/>
      <c r="O539" s="336"/>
      <c r="P539" s="336"/>
      <c r="Q539" s="336"/>
      <c r="R539" s="336"/>
      <c r="S539" s="336"/>
      <c r="T539" s="336"/>
      <c r="U539" s="337"/>
      <c r="V539" s="338"/>
      <c r="W539" s="1059"/>
      <c r="X539" s="1060"/>
      <c r="Y539" s="1065"/>
      <c r="Z539" s="1066"/>
      <c r="AA539" s="1067"/>
      <c r="AB539" s="1068"/>
      <c r="AC539" s="1067"/>
      <c r="AD539" s="1066"/>
      <c r="AE539" s="1069"/>
      <c r="AF539" s="1068"/>
      <c r="AG539" s="1067"/>
      <c r="AH539" s="1066"/>
      <c r="AI539" s="1069"/>
      <c r="AJ539" s="1068"/>
      <c r="AK539" s="1067"/>
      <c r="AL539" s="1066"/>
      <c r="AM539" s="328"/>
      <c r="AN539" s="330"/>
      <c r="AO539" s="327"/>
      <c r="AP539" s="328"/>
      <c r="AQ539" s="330"/>
      <c r="AR539" s="339"/>
      <c r="AS539" s="340"/>
      <c r="AT539" s="328"/>
      <c r="AU539" s="330"/>
      <c r="AV539" s="339"/>
      <c r="AW539" s="341"/>
      <c r="AX539" s="94" t="str">
        <f t="shared" si="197"/>
        <v/>
      </c>
      <c r="AY539" s="94" t="str">
        <f t="shared" si="200"/>
        <v/>
      </c>
      <c r="AZ539" s="433"/>
      <c r="BA539" s="414">
        <f t="shared" si="201"/>
        <v>0</v>
      </c>
      <c r="BB539" s="414">
        <f t="shared" si="202"/>
        <v>0</v>
      </c>
      <c r="BC539" s="414">
        <f t="shared" si="203"/>
        <v>0</v>
      </c>
      <c r="BD539" s="414">
        <f t="shared" si="204"/>
        <v>0</v>
      </c>
      <c r="BE539" s="414">
        <f t="shared" si="205"/>
        <v>0</v>
      </c>
      <c r="BF539" s="414">
        <f t="shared" si="206"/>
        <v>0</v>
      </c>
      <c r="BG539" s="414">
        <f t="shared" si="207"/>
        <v>0</v>
      </c>
      <c r="BH539" s="414">
        <f t="shared" si="208"/>
        <v>0</v>
      </c>
      <c r="BI539" s="414">
        <f t="shared" si="209"/>
        <v>0</v>
      </c>
      <c r="BJ539" s="414">
        <f t="shared" si="210"/>
        <v>0</v>
      </c>
      <c r="BK539" s="414">
        <f t="shared" si="211"/>
        <v>0</v>
      </c>
      <c r="BL539" s="414">
        <f t="shared" si="212"/>
        <v>0</v>
      </c>
      <c r="BM539" s="414">
        <f t="shared" si="213"/>
        <v>0</v>
      </c>
      <c r="BN539" s="414"/>
      <c r="BO539" s="414">
        <f t="shared" si="214"/>
        <v>0</v>
      </c>
      <c r="BP539" s="414">
        <f t="shared" si="215"/>
        <v>0</v>
      </c>
      <c r="BQ539" s="414">
        <f t="shared" si="216"/>
        <v>0</v>
      </c>
      <c r="BR539" s="414">
        <f t="shared" si="217"/>
        <v>0</v>
      </c>
      <c r="BS539" s="414">
        <f t="shared" si="218"/>
        <v>0</v>
      </c>
      <c r="BT539" s="414">
        <f t="shared" si="219"/>
        <v>0</v>
      </c>
      <c r="BU539" s="414">
        <f t="shared" si="220"/>
        <v>0</v>
      </c>
      <c r="BV539" s="721"/>
      <c r="BW539" s="72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32"/>
      <c r="CL539" s="432"/>
      <c r="CM539" s="432"/>
      <c r="CN539" s="432"/>
      <c r="CO539" s="432"/>
      <c r="CP539" s="432"/>
      <c r="CQ539" s="320"/>
      <c r="CR539" s="320"/>
    </row>
    <row r="540" spans="1:96" s="37" customFormat="1" ht="37.5" customHeight="1" x14ac:dyDescent="0.2">
      <c r="A540" s="533" t="str">
        <f>IF(B540&lt;&gt;"",設定!$C$4,"")</f>
        <v/>
      </c>
      <c r="B540" s="214" t="str">
        <f t="shared" si="198"/>
        <v/>
      </c>
      <c r="C540" s="373">
        <f t="shared" si="199"/>
        <v>528</v>
      </c>
      <c r="D540" s="342"/>
      <c r="E540" s="342"/>
      <c r="F540" s="343"/>
      <c r="G540" s="344"/>
      <c r="H540" s="345"/>
      <c r="I540" s="346"/>
      <c r="J540" s="347" t="str">
        <f>IFERROR(IF(I540="","",VLOOKUP(I540,国・地域!A:C,2,FALSE)),"正しい番号を入力してください")</f>
        <v/>
      </c>
      <c r="K540" s="348" t="str">
        <f>IFERROR(IF(I540="","",VLOOKUP(I540,国・地域!A:C,3,FALSE)),"正しい番号を入力してください")</f>
        <v/>
      </c>
      <c r="L540" s="325"/>
      <c r="M540" s="349"/>
      <c r="N540" s="350"/>
      <c r="O540" s="350"/>
      <c r="P540" s="350"/>
      <c r="Q540" s="350"/>
      <c r="R540" s="350"/>
      <c r="S540" s="350"/>
      <c r="T540" s="350"/>
      <c r="U540" s="351"/>
      <c r="V540" s="352"/>
      <c r="W540" s="1061"/>
      <c r="X540" s="1062"/>
      <c r="Y540" s="1070"/>
      <c r="Z540" s="1071"/>
      <c r="AA540" s="1072"/>
      <c r="AB540" s="1073"/>
      <c r="AC540" s="1072"/>
      <c r="AD540" s="1071"/>
      <c r="AE540" s="1074"/>
      <c r="AF540" s="1073"/>
      <c r="AG540" s="1072"/>
      <c r="AH540" s="1071"/>
      <c r="AI540" s="1074"/>
      <c r="AJ540" s="1073"/>
      <c r="AK540" s="1072"/>
      <c r="AL540" s="1071"/>
      <c r="AM540" s="342"/>
      <c r="AN540" s="344"/>
      <c r="AO540" s="325"/>
      <c r="AP540" s="342"/>
      <c r="AQ540" s="344"/>
      <c r="AR540" s="353"/>
      <c r="AS540" s="354"/>
      <c r="AT540" s="342"/>
      <c r="AU540" s="344"/>
      <c r="AV540" s="353"/>
      <c r="AW540" s="355"/>
      <c r="AX540" s="94" t="str">
        <f t="shared" si="197"/>
        <v/>
      </c>
      <c r="AY540" s="94" t="str">
        <f t="shared" si="200"/>
        <v/>
      </c>
      <c r="AZ540" s="433"/>
      <c r="BA540" s="414">
        <f t="shared" si="201"/>
        <v>0</v>
      </c>
      <c r="BB540" s="414">
        <f t="shared" si="202"/>
        <v>0</v>
      </c>
      <c r="BC540" s="414">
        <f t="shared" si="203"/>
        <v>0</v>
      </c>
      <c r="BD540" s="414">
        <f t="shared" si="204"/>
        <v>0</v>
      </c>
      <c r="BE540" s="414">
        <f t="shared" si="205"/>
        <v>0</v>
      </c>
      <c r="BF540" s="414">
        <f t="shared" si="206"/>
        <v>0</v>
      </c>
      <c r="BG540" s="414">
        <f t="shared" si="207"/>
        <v>0</v>
      </c>
      <c r="BH540" s="414">
        <f t="shared" si="208"/>
        <v>0</v>
      </c>
      <c r="BI540" s="414">
        <f t="shared" si="209"/>
        <v>0</v>
      </c>
      <c r="BJ540" s="414">
        <f t="shared" si="210"/>
        <v>0</v>
      </c>
      <c r="BK540" s="414">
        <f t="shared" si="211"/>
        <v>0</v>
      </c>
      <c r="BL540" s="414">
        <f t="shared" si="212"/>
        <v>0</v>
      </c>
      <c r="BM540" s="414">
        <f t="shared" si="213"/>
        <v>0</v>
      </c>
      <c r="BN540" s="414"/>
      <c r="BO540" s="414">
        <f t="shared" si="214"/>
        <v>0</v>
      </c>
      <c r="BP540" s="414">
        <f t="shared" si="215"/>
        <v>0</v>
      </c>
      <c r="BQ540" s="414">
        <f t="shared" si="216"/>
        <v>0</v>
      </c>
      <c r="BR540" s="414">
        <f t="shared" si="217"/>
        <v>0</v>
      </c>
      <c r="BS540" s="414">
        <f t="shared" si="218"/>
        <v>0</v>
      </c>
      <c r="BT540" s="414">
        <f t="shared" si="219"/>
        <v>0</v>
      </c>
      <c r="BU540" s="414">
        <f t="shared" si="220"/>
        <v>0</v>
      </c>
      <c r="BV540" s="721"/>
      <c r="BW540" s="72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32"/>
      <c r="CL540" s="432"/>
      <c r="CM540" s="432"/>
      <c r="CN540" s="432"/>
      <c r="CO540" s="432"/>
      <c r="CP540" s="432"/>
      <c r="CQ540" s="320"/>
      <c r="CR540" s="320"/>
    </row>
    <row r="541" spans="1:96" s="37" customFormat="1" ht="37.5" customHeight="1" x14ac:dyDescent="0.2">
      <c r="A541" s="533" t="str">
        <f>IF(B541&lt;&gt;"",設定!$C$4,"")</f>
        <v/>
      </c>
      <c r="B541" s="214" t="str">
        <f t="shared" si="198"/>
        <v/>
      </c>
      <c r="C541" s="373">
        <f t="shared" si="199"/>
        <v>529</v>
      </c>
      <c r="D541" s="342"/>
      <c r="E541" s="342"/>
      <c r="F541" s="343"/>
      <c r="G541" s="344"/>
      <c r="H541" s="345"/>
      <c r="I541" s="346"/>
      <c r="J541" s="347" t="str">
        <f>IFERROR(IF(I541="","",VLOOKUP(I541,国・地域!A:C,2,FALSE)),"正しい番号を入力してください")</f>
        <v/>
      </c>
      <c r="K541" s="348" t="str">
        <f>IFERROR(IF(I541="","",VLOOKUP(I541,国・地域!A:C,3,FALSE)),"正しい番号を入力してください")</f>
        <v/>
      </c>
      <c r="L541" s="325"/>
      <c r="M541" s="349"/>
      <c r="N541" s="350"/>
      <c r="O541" s="350"/>
      <c r="P541" s="350"/>
      <c r="Q541" s="350"/>
      <c r="R541" s="350"/>
      <c r="S541" s="350"/>
      <c r="T541" s="350"/>
      <c r="U541" s="351"/>
      <c r="V541" s="352"/>
      <c r="W541" s="1061"/>
      <c r="X541" s="1062"/>
      <c r="Y541" s="1070"/>
      <c r="Z541" s="1071"/>
      <c r="AA541" s="1072"/>
      <c r="AB541" s="1073"/>
      <c r="AC541" s="1072"/>
      <c r="AD541" s="1071"/>
      <c r="AE541" s="1074"/>
      <c r="AF541" s="1073"/>
      <c r="AG541" s="1072"/>
      <c r="AH541" s="1071"/>
      <c r="AI541" s="1074"/>
      <c r="AJ541" s="1073"/>
      <c r="AK541" s="1072"/>
      <c r="AL541" s="1071"/>
      <c r="AM541" s="342"/>
      <c r="AN541" s="344"/>
      <c r="AO541" s="325"/>
      <c r="AP541" s="342"/>
      <c r="AQ541" s="344"/>
      <c r="AR541" s="353"/>
      <c r="AS541" s="354"/>
      <c r="AT541" s="342"/>
      <c r="AU541" s="344"/>
      <c r="AV541" s="353"/>
      <c r="AW541" s="355"/>
      <c r="AX541" s="94" t="str">
        <f t="shared" si="197"/>
        <v/>
      </c>
      <c r="AY541" s="94" t="str">
        <f t="shared" si="200"/>
        <v/>
      </c>
      <c r="AZ541" s="433"/>
      <c r="BA541" s="414">
        <f t="shared" si="201"/>
        <v>0</v>
      </c>
      <c r="BB541" s="414">
        <f t="shared" si="202"/>
        <v>0</v>
      </c>
      <c r="BC541" s="414">
        <f t="shared" si="203"/>
        <v>0</v>
      </c>
      <c r="BD541" s="414">
        <f t="shared" si="204"/>
        <v>0</v>
      </c>
      <c r="BE541" s="414">
        <f t="shared" si="205"/>
        <v>0</v>
      </c>
      <c r="BF541" s="414">
        <f t="shared" si="206"/>
        <v>0</v>
      </c>
      <c r="BG541" s="414">
        <f t="shared" si="207"/>
        <v>0</v>
      </c>
      <c r="BH541" s="414">
        <f t="shared" si="208"/>
        <v>0</v>
      </c>
      <c r="BI541" s="414">
        <f t="shared" si="209"/>
        <v>0</v>
      </c>
      <c r="BJ541" s="414">
        <f t="shared" si="210"/>
        <v>0</v>
      </c>
      <c r="BK541" s="414">
        <f t="shared" si="211"/>
        <v>0</v>
      </c>
      <c r="BL541" s="414">
        <f t="shared" si="212"/>
        <v>0</v>
      </c>
      <c r="BM541" s="414">
        <f t="shared" si="213"/>
        <v>0</v>
      </c>
      <c r="BN541" s="414"/>
      <c r="BO541" s="414">
        <f t="shared" si="214"/>
        <v>0</v>
      </c>
      <c r="BP541" s="414">
        <f t="shared" si="215"/>
        <v>0</v>
      </c>
      <c r="BQ541" s="414">
        <f t="shared" si="216"/>
        <v>0</v>
      </c>
      <c r="BR541" s="414">
        <f t="shared" si="217"/>
        <v>0</v>
      </c>
      <c r="BS541" s="414">
        <f t="shared" si="218"/>
        <v>0</v>
      </c>
      <c r="BT541" s="414">
        <f t="shared" si="219"/>
        <v>0</v>
      </c>
      <c r="BU541" s="414">
        <f t="shared" si="220"/>
        <v>0</v>
      </c>
      <c r="BV541" s="721"/>
      <c r="BW541" s="72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32"/>
      <c r="CL541" s="432"/>
      <c r="CM541" s="432"/>
      <c r="CN541" s="432"/>
      <c r="CO541" s="432"/>
      <c r="CP541" s="432"/>
      <c r="CQ541" s="320"/>
      <c r="CR541" s="320"/>
    </row>
    <row r="542" spans="1:96" s="37" customFormat="1" ht="37.5" customHeight="1" x14ac:dyDescent="0.2">
      <c r="A542" s="533" t="str">
        <f>IF(B542&lt;&gt;"",設定!$C$4,"")</f>
        <v/>
      </c>
      <c r="B542" s="214" t="str">
        <f t="shared" si="198"/>
        <v/>
      </c>
      <c r="C542" s="373">
        <f t="shared" si="199"/>
        <v>530</v>
      </c>
      <c r="D542" s="342"/>
      <c r="E542" s="342"/>
      <c r="F542" s="343"/>
      <c r="G542" s="344"/>
      <c r="H542" s="345"/>
      <c r="I542" s="346"/>
      <c r="J542" s="347" t="str">
        <f>IFERROR(IF(I542="","",VLOOKUP(I542,国・地域!A:C,2,FALSE)),"正しい番号を入力してください")</f>
        <v/>
      </c>
      <c r="K542" s="348" t="str">
        <f>IFERROR(IF(I542="","",VLOOKUP(I542,国・地域!A:C,3,FALSE)),"正しい番号を入力してください")</f>
        <v/>
      </c>
      <c r="L542" s="325"/>
      <c r="M542" s="349"/>
      <c r="N542" s="350"/>
      <c r="O542" s="350"/>
      <c r="P542" s="350"/>
      <c r="Q542" s="350"/>
      <c r="R542" s="350"/>
      <c r="S542" s="350"/>
      <c r="T542" s="350"/>
      <c r="U542" s="351"/>
      <c r="V542" s="352"/>
      <c r="W542" s="1061"/>
      <c r="X542" s="1062"/>
      <c r="Y542" s="1070"/>
      <c r="Z542" s="1071"/>
      <c r="AA542" s="1072"/>
      <c r="AB542" s="1073"/>
      <c r="AC542" s="1072"/>
      <c r="AD542" s="1071"/>
      <c r="AE542" s="1074"/>
      <c r="AF542" s="1073"/>
      <c r="AG542" s="1072"/>
      <c r="AH542" s="1071"/>
      <c r="AI542" s="1074"/>
      <c r="AJ542" s="1073"/>
      <c r="AK542" s="1072"/>
      <c r="AL542" s="1071"/>
      <c r="AM542" s="342"/>
      <c r="AN542" s="344"/>
      <c r="AO542" s="325"/>
      <c r="AP542" s="342"/>
      <c r="AQ542" s="344"/>
      <c r="AR542" s="353"/>
      <c r="AS542" s="354"/>
      <c r="AT542" s="342"/>
      <c r="AU542" s="344"/>
      <c r="AV542" s="353"/>
      <c r="AW542" s="355"/>
      <c r="AX542" s="94" t="str">
        <f t="shared" si="197"/>
        <v/>
      </c>
      <c r="AY542" s="94" t="str">
        <f t="shared" si="200"/>
        <v/>
      </c>
      <c r="AZ542" s="433"/>
      <c r="BA542" s="414">
        <f t="shared" si="201"/>
        <v>0</v>
      </c>
      <c r="BB542" s="414">
        <f t="shared" si="202"/>
        <v>0</v>
      </c>
      <c r="BC542" s="414">
        <f t="shared" si="203"/>
        <v>0</v>
      </c>
      <c r="BD542" s="414">
        <f t="shared" si="204"/>
        <v>0</v>
      </c>
      <c r="BE542" s="414">
        <f t="shared" si="205"/>
        <v>0</v>
      </c>
      <c r="BF542" s="414">
        <f t="shared" si="206"/>
        <v>0</v>
      </c>
      <c r="BG542" s="414">
        <f t="shared" si="207"/>
        <v>0</v>
      </c>
      <c r="BH542" s="414">
        <f t="shared" si="208"/>
        <v>0</v>
      </c>
      <c r="BI542" s="414">
        <f t="shared" si="209"/>
        <v>0</v>
      </c>
      <c r="BJ542" s="414">
        <f t="shared" si="210"/>
        <v>0</v>
      </c>
      <c r="BK542" s="414">
        <f t="shared" si="211"/>
        <v>0</v>
      </c>
      <c r="BL542" s="414">
        <f t="shared" si="212"/>
        <v>0</v>
      </c>
      <c r="BM542" s="414">
        <f t="shared" si="213"/>
        <v>0</v>
      </c>
      <c r="BN542" s="414"/>
      <c r="BO542" s="414">
        <f t="shared" si="214"/>
        <v>0</v>
      </c>
      <c r="BP542" s="414">
        <f t="shared" si="215"/>
        <v>0</v>
      </c>
      <c r="BQ542" s="414">
        <f t="shared" si="216"/>
        <v>0</v>
      </c>
      <c r="BR542" s="414">
        <f t="shared" si="217"/>
        <v>0</v>
      </c>
      <c r="BS542" s="414">
        <f t="shared" si="218"/>
        <v>0</v>
      </c>
      <c r="BT542" s="414">
        <f t="shared" si="219"/>
        <v>0</v>
      </c>
      <c r="BU542" s="414">
        <f t="shared" si="220"/>
        <v>0</v>
      </c>
      <c r="BV542" s="721"/>
      <c r="BW542" s="72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32"/>
      <c r="CL542" s="432"/>
      <c r="CM542" s="432"/>
      <c r="CN542" s="432"/>
      <c r="CO542" s="432"/>
      <c r="CP542" s="432"/>
      <c r="CQ542" s="320"/>
      <c r="CR542" s="320"/>
    </row>
    <row r="543" spans="1:96" s="37" customFormat="1" ht="37.5" customHeight="1" x14ac:dyDescent="0.2">
      <c r="A543" s="574" t="str">
        <f>IF(B543&lt;&gt;"",設定!$C$4,"")</f>
        <v/>
      </c>
      <c r="B543" s="215" t="str">
        <f t="shared" si="198"/>
        <v/>
      </c>
      <c r="C543" s="374">
        <f t="shared" si="199"/>
        <v>531</v>
      </c>
      <c r="D543" s="356"/>
      <c r="E543" s="356"/>
      <c r="F543" s="357"/>
      <c r="G543" s="358"/>
      <c r="H543" s="359"/>
      <c r="I543" s="360"/>
      <c r="J543" s="361" t="str">
        <f>IFERROR(IF(I543="","",VLOOKUP(I543,国・地域!A:C,2,FALSE)),"正しい番号を入力してください")</f>
        <v/>
      </c>
      <c r="K543" s="362" t="str">
        <f>IFERROR(IF(I543="","",VLOOKUP(I543,国・地域!A:C,3,FALSE)),"正しい番号を入力してください")</f>
        <v/>
      </c>
      <c r="L543" s="326"/>
      <c r="M543" s="363"/>
      <c r="N543" s="364"/>
      <c r="O543" s="364"/>
      <c r="P543" s="364"/>
      <c r="Q543" s="364"/>
      <c r="R543" s="364"/>
      <c r="S543" s="364"/>
      <c r="T543" s="364"/>
      <c r="U543" s="365"/>
      <c r="V543" s="366"/>
      <c r="W543" s="1063"/>
      <c r="X543" s="1064"/>
      <c r="Y543" s="1075"/>
      <c r="Z543" s="1076"/>
      <c r="AA543" s="1077"/>
      <c r="AB543" s="1078"/>
      <c r="AC543" s="1077"/>
      <c r="AD543" s="1076"/>
      <c r="AE543" s="1079"/>
      <c r="AF543" s="1078"/>
      <c r="AG543" s="1077"/>
      <c r="AH543" s="1076"/>
      <c r="AI543" s="1079"/>
      <c r="AJ543" s="1078"/>
      <c r="AK543" s="1077"/>
      <c r="AL543" s="1076"/>
      <c r="AM543" s="356"/>
      <c r="AN543" s="358"/>
      <c r="AO543" s="326"/>
      <c r="AP543" s="356"/>
      <c r="AQ543" s="358"/>
      <c r="AR543" s="367"/>
      <c r="AS543" s="368"/>
      <c r="AT543" s="356"/>
      <c r="AU543" s="358"/>
      <c r="AV543" s="367"/>
      <c r="AW543" s="369"/>
      <c r="AX543" s="94" t="str">
        <f t="shared" si="197"/>
        <v/>
      </c>
      <c r="AY543" s="94" t="str">
        <f t="shared" si="200"/>
        <v/>
      </c>
      <c r="AZ543" s="433"/>
      <c r="BA543" s="414">
        <f t="shared" si="201"/>
        <v>0</v>
      </c>
      <c r="BB543" s="414">
        <f t="shared" si="202"/>
        <v>0</v>
      </c>
      <c r="BC543" s="414">
        <f t="shared" si="203"/>
        <v>0</v>
      </c>
      <c r="BD543" s="414">
        <f t="shared" si="204"/>
        <v>0</v>
      </c>
      <c r="BE543" s="414">
        <f t="shared" si="205"/>
        <v>0</v>
      </c>
      <c r="BF543" s="414">
        <f t="shared" si="206"/>
        <v>0</v>
      </c>
      <c r="BG543" s="414">
        <f t="shared" si="207"/>
        <v>0</v>
      </c>
      <c r="BH543" s="414">
        <f t="shared" si="208"/>
        <v>0</v>
      </c>
      <c r="BI543" s="414">
        <f t="shared" si="209"/>
        <v>0</v>
      </c>
      <c r="BJ543" s="414">
        <f t="shared" si="210"/>
        <v>0</v>
      </c>
      <c r="BK543" s="414">
        <f t="shared" si="211"/>
        <v>0</v>
      </c>
      <c r="BL543" s="414">
        <f t="shared" si="212"/>
        <v>0</v>
      </c>
      <c r="BM543" s="414">
        <f t="shared" si="213"/>
        <v>0</v>
      </c>
      <c r="BN543" s="414"/>
      <c r="BO543" s="414">
        <f t="shared" si="214"/>
        <v>0</v>
      </c>
      <c r="BP543" s="414">
        <f t="shared" si="215"/>
        <v>0</v>
      </c>
      <c r="BQ543" s="414">
        <f t="shared" si="216"/>
        <v>0</v>
      </c>
      <c r="BR543" s="414">
        <f t="shared" si="217"/>
        <v>0</v>
      </c>
      <c r="BS543" s="414">
        <f t="shared" si="218"/>
        <v>0</v>
      </c>
      <c r="BT543" s="414">
        <f t="shared" si="219"/>
        <v>0</v>
      </c>
      <c r="BU543" s="414">
        <f t="shared" si="220"/>
        <v>0</v>
      </c>
      <c r="BV543" s="721"/>
      <c r="BW543" s="72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32"/>
      <c r="CL543" s="432"/>
      <c r="CM543" s="432"/>
      <c r="CN543" s="432"/>
      <c r="CO543" s="432"/>
      <c r="CP543" s="432"/>
      <c r="CQ543" s="320"/>
      <c r="CR543" s="320"/>
    </row>
    <row r="544" spans="1:96" s="37" customFormat="1" ht="37.5" customHeight="1" x14ac:dyDescent="0.2">
      <c r="A544" s="575" t="str">
        <f>IF(B544&lt;&gt;"",設定!$C$4,"")</f>
        <v/>
      </c>
      <c r="B544" s="567" t="str">
        <f t="shared" si="198"/>
        <v/>
      </c>
      <c r="C544" s="322">
        <f t="shared" si="199"/>
        <v>532</v>
      </c>
      <c r="D544" s="328"/>
      <c r="E544" s="328"/>
      <c r="F544" s="329"/>
      <c r="G544" s="330"/>
      <c r="H544" s="331"/>
      <c r="I544" s="332"/>
      <c r="J544" s="333" t="str">
        <f>IFERROR(IF(I544="","",VLOOKUP(I544,国・地域!A:C,2,FALSE)),"正しい番号を入力してください")</f>
        <v/>
      </c>
      <c r="K544" s="334" t="str">
        <f>IFERROR(IF(I544="","",VLOOKUP(I544,国・地域!A:C,3,FALSE)),"正しい番号を入力してください")</f>
        <v/>
      </c>
      <c r="L544" s="327"/>
      <c r="M544" s="335"/>
      <c r="N544" s="336"/>
      <c r="O544" s="336"/>
      <c r="P544" s="336"/>
      <c r="Q544" s="336"/>
      <c r="R544" s="336"/>
      <c r="S544" s="336"/>
      <c r="T544" s="336"/>
      <c r="U544" s="337"/>
      <c r="V544" s="338"/>
      <c r="W544" s="1059"/>
      <c r="X544" s="1060"/>
      <c r="Y544" s="1065"/>
      <c r="Z544" s="1066"/>
      <c r="AA544" s="1067"/>
      <c r="AB544" s="1068"/>
      <c r="AC544" s="1067"/>
      <c r="AD544" s="1066"/>
      <c r="AE544" s="1069"/>
      <c r="AF544" s="1068"/>
      <c r="AG544" s="1067"/>
      <c r="AH544" s="1066"/>
      <c r="AI544" s="1069"/>
      <c r="AJ544" s="1068"/>
      <c r="AK544" s="1067"/>
      <c r="AL544" s="1066"/>
      <c r="AM544" s="328"/>
      <c r="AN544" s="330"/>
      <c r="AO544" s="327"/>
      <c r="AP544" s="328"/>
      <c r="AQ544" s="330"/>
      <c r="AR544" s="339"/>
      <c r="AS544" s="340"/>
      <c r="AT544" s="328"/>
      <c r="AU544" s="330"/>
      <c r="AV544" s="339"/>
      <c r="AW544" s="341"/>
      <c r="AX544" s="94" t="str">
        <f t="shared" si="197"/>
        <v/>
      </c>
      <c r="AY544" s="94" t="str">
        <f t="shared" si="200"/>
        <v/>
      </c>
      <c r="AZ544" s="433"/>
      <c r="BA544" s="414">
        <f t="shared" si="201"/>
        <v>0</v>
      </c>
      <c r="BB544" s="414">
        <f t="shared" si="202"/>
        <v>0</v>
      </c>
      <c r="BC544" s="414">
        <f t="shared" si="203"/>
        <v>0</v>
      </c>
      <c r="BD544" s="414">
        <f t="shared" si="204"/>
        <v>0</v>
      </c>
      <c r="BE544" s="414">
        <f t="shared" si="205"/>
        <v>0</v>
      </c>
      <c r="BF544" s="414">
        <f t="shared" si="206"/>
        <v>0</v>
      </c>
      <c r="BG544" s="414">
        <f t="shared" si="207"/>
        <v>0</v>
      </c>
      <c r="BH544" s="414">
        <f t="shared" si="208"/>
        <v>0</v>
      </c>
      <c r="BI544" s="414">
        <f t="shared" si="209"/>
        <v>0</v>
      </c>
      <c r="BJ544" s="414">
        <f t="shared" si="210"/>
        <v>0</v>
      </c>
      <c r="BK544" s="414">
        <f t="shared" si="211"/>
        <v>0</v>
      </c>
      <c r="BL544" s="414">
        <f t="shared" si="212"/>
        <v>0</v>
      </c>
      <c r="BM544" s="414">
        <f t="shared" si="213"/>
        <v>0</v>
      </c>
      <c r="BN544" s="414"/>
      <c r="BO544" s="414">
        <f t="shared" si="214"/>
        <v>0</v>
      </c>
      <c r="BP544" s="414">
        <f t="shared" si="215"/>
        <v>0</v>
      </c>
      <c r="BQ544" s="414">
        <f t="shared" si="216"/>
        <v>0</v>
      </c>
      <c r="BR544" s="414">
        <f t="shared" si="217"/>
        <v>0</v>
      </c>
      <c r="BS544" s="414">
        <f t="shared" si="218"/>
        <v>0</v>
      </c>
      <c r="BT544" s="414">
        <f t="shared" si="219"/>
        <v>0</v>
      </c>
      <c r="BU544" s="414">
        <f t="shared" si="220"/>
        <v>0</v>
      </c>
      <c r="BV544" s="721"/>
      <c r="BW544" s="72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32"/>
      <c r="CL544" s="432"/>
      <c r="CM544" s="432"/>
      <c r="CN544" s="432"/>
      <c r="CO544" s="432"/>
      <c r="CP544" s="432"/>
      <c r="CQ544" s="320"/>
      <c r="CR544" s="320"/>
    </row>
    <row r="545" spans="1:96" s="37" customFormat="1" ht="37.5" customHeight="1" x14ac:dyDescent="0.2">
      <c r="A545" s="533" t="str">
        <f>IF(B545&lt;&gt;"",設定!$C$4,"")</f>
        <v/>
      </c>
      <c r="B545" s="214" t="str">
        <f t="shared" si="198"/>
        <v/>
      </c>
      <c r="C545" s="373">
        <f t="shared" si="199"/>
        <v>533</v>
      </c>
      <c r="D545" s="342"/>
      <c r="E545" s="342"/>
      <c r="F545" s="343"/>
      <c r="G545" s="344"/>
      <c r="H545" s="345"/>
      <c r="I545" s="346"/>
      <c r="J545" s="347" t="str">
        <f>IFERROR(IF(I545="","",VLOOKUP(I545,国・地域!A:C,2,FALSE)),"正しい番号を入力してください")</f>
        <v/>
      </c>
      <c r="K545" s="348" t="str">
        <f>IFERROR(IF(I545="","",VLOOKUP(I545,国・地域!A:C,3,FALSE)),"正しい番号を入力してください")</f>
        <v/>
      </c>
      <c r="L545" s="325"/>
      <c r="M545" s="349"/>
      <c r="N545" s="350"/>
      <c r="O545" s="350"/>
      <c r="P545" s="350"/>
      <c r="Q545" s="350"/>
      <c r="R545" s="350"/>
      <c r="S545" s="350"/>
      <c r="T545" s="350"/>
      <c r="U545" s="351"/>
      <c r="V545" s="352"/>
      <c r="W545" s="1061"/>
      <c r="X545" s="1062"/>
      <c r="Y545" s="1070"/>
      <c r="Z545" s="1071"/>
      <c r="AA545" s="1072"/>
      <c r="AB545" s="1073"/>
      <c r="AC545" s="1072"/>
      <c r="AD545" s="1071"/>
      <c r="AE545" s="1074"/>
      <c r="AF545" s="1073"/>
      <c r="AG545" s="1072"/>
      <c r="AH545" s="1071"/>
      <c r="AI545" s="1074"/>
      <c r="AJ545" s="1073"/>
      <c r="AK545" s="1072"/>
      <c r="AL545" s="1071"/>
      <c r="AM545" s="342"/>
      <c r="AN545" s="344"/>
      <c r="AO545" s="325"/>
      <c r="AP545" s="342"/>
      <c r="AQ545" s="344"/>
      <c r="AR545" s="353"/>
      <c r="AS545" s="354"/>
      <c r="AT545" s="342"/>
      <c r="AU545" s="344"/>
      <c r="AV545" s="353"/>
      <c r="AW545" s="355"/>
      <c r="AX545" s="94" t="str">
        <f t="shared" si="197"/>
        <v/>
      </c>
      <c r="AY545" s="94" t="str">
        <f t="shared" si="200"/>
        <v/>
      </c>
      <c r="AZ545" s="433"/>
      <c r="BA545" s="414">
        <f t="shared" si="201"/>
        <v>0</v>
      </c>
      <c r="BB545" s="414">
        <f t="shared" si="202"/>
        <v>0</v>
      </c>
      <c r="BC545" s="414">
        <f t="shared" si="203"/>
        <v>0</v>
      </c>
      <c r="BD545" s="414">
        <f t="shared" si="204"/>
        <v>0</v>
      </c>
      <c r="BE545" s="414">
        <f t="shared" si="205"/>
        <v>0</v>
      </c>
      <c r="BF545" s="414">
        <f t="shared" si="206"/>
        <v>0</v>
      </c>
      <c r="BG545" s="414">
        <f t="shared" si="207"/>
        <v>0</v>
      </c>
      <c r="BH545" s="414">
        <f t="shared" si="208"/>
        <v>0</v>
      </c>
      <c r="BI545" s="414">
        <f t="shared" si="209"/>
        <v>0</v>
      </c>
      <c r="BJ545" s="414">
        <f t="shared" si="210"/>
        <v>0</v>
      </c>
      <c r="BK545" s="414">
        <f t="shared" si="211"/>
        <v>0</v>
      </c>
      <c r="BL545" s="414">
        <f t="shared" si="212"/>
        <v>0</v>
      </c>
      <c r="BM545" s="414">
        <f t="shared" si="213"/>
        <v>0</v>
      </c>
      <c r="BN545" s="414"/>
      <c r="BO545" s="414">
        <f t="shared" si="214"/>
        <v>0</v>
      </c>
      <c r="BP545" s="414">
        <f t="shared" si="215"/>
        <v>0</v>
      </c>
      <c r="BQ545" s="414">
        <f t="shared" si="216"/>
        <v>0</v>
      </c>
      <c r="BR545" s="414">
        <f t="shared" si="217"/>
        <v>0</v>
      </c>
      <c r="BS545" s="414">
        <f t="shared" si="218"/>
        <v>0</v>
      </c>
      <c r="BT545" s="414">
        <f t="shared" si="219"/>
        <v>0</v>
      </c>
      <c r="BU545" s="414">
        <f t="shared" si="220"/>
        <v>0</v>
      </c>
      <c r="BV545" s="721"/>
      <c r="BW545" s="72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32"/>
      <c r="CL545" s="432"/>
      <c r="CM545" s="432"/>
      <c r="CN545" s="432"/>
      <c r="CO545" s="432"/>
      <c r="CP545" s="432"/>
      <c r="CQ545" s="320"/>
      <c r="CR545" s="320"/>
    </row>
    <row r="546" spans="1:96" s="37" customFormat="1" ht="37.5" customHeight="1" x14ac:dyDescent="0.2">
      <c r="A546" s="533" t="str">
        <f>IF(B546&lt;&gt;"",設定!$C$4,"")</f>
        <v/>
      </c>
      <c r="B546" s="214" t="str">
        <f t="shared" si="198"/>
        <v/>
      </c>
      <c r="C546" s="373">
        <f t="shared" si="199"/>
        <v>534</v>
      </c>
      <c r="D546" s="342"/>
      <c r="E546" s="342"/>
      <c r="F546" s="343"/>
      <c r="G546" s="344"/>
      <c r="H546" s="345"/>
      <c r="I546" s="346"/>
      <c r="J546" s="347" t="str">
        <f>IFERROR(IF(I546="","",VLOOKUP(I546,国・地域!A:C,2,FALSE)),"正しい番号を入力してください")</f>
        <v/>
      </c>
      <c r="K546" s="348" t="str">
        <f>IFERROR(IF(I546="","",VLOOKUP(I546,国・地域!A:C,3,FALSE)),"正しい番号を入力してください")</f>
        <v/>
      </c>
      <c r="L546" s="325"/>
      <c r="M546" s="349"/>
      <c r="N546" s="350"/>
      <c r="O546" s="350"/>
      <c r="P546" s="350"/>
      <c r="Q546" s="350"/>
      <c r="R546" s="350"/>
      <c r="S546" s="350"/>
      <c r="T546" s="350"/>
      <c r="U546" s="351"/>
      <c r="V546" s="352"/>
      <c r="W546" s="1061"/>
      <c r="X546" s="1062"/>
      <c r="Y546" s="1070"/>
      <c r="Z546" s="1071"/>
      <c r="AA546" s="1072"/>
      <c r="AB546" s="1073"/>
      <c r="AC546" s="1072"/>
      <c r="AD546" s="1071"/>
      <c r="AE546" s="1074"/>
      <c r="AF546" s="1073"/>
      <c r="AG546" s="1072"/>
      <c r="AH546" s="1071"/>
      <c r="AI546" s="1074"/>
      <c r="AJ546" s="1073"/>
      <c r="AK546" s="1072"/>
      <c r="AL546" s="1071"/>
      <c r="AM546" s="342"/>
      <c r="AN546" s="344"/>
      <c r="AO546" s="325"/>
      <c r="AP546" s="342"/>
      <c r="AQ546" s="344"/>
      <c r="AR546" s="353"/>
      <c r="AS546" s="354"/>
      <c r="AT546" s="342"/>
      <c r="AU546" s="344"/>
      <c r="AV546" s="353"/>
      <c r="AW546" s="355"/>
      <c r="AX546" s="94" t="str">
        <f t="shared" si="197"/>
        <v/>
      </c>
      <c r="AY546" s="94" t="str">
        <f t="shared" si="200"/>
        <v/>
      </c>
      <c r="AZ546" s="433"/>
      <c r="BA546" s="414">
        <f t="shared" si="201"/>
        <v>0</v>
      </c>
      <c r="BB546" s="414">
        <f t="shared" si="202"/>
        <v>0</v>
      </c>
      <c r="BC546" s="414">
        <f t="shared" si="203"/>
        <v>0</v>
      </c>
      <c r="BD546" s="414">
        <f t="shared" si="204"/>
        <v>0</v>
      </c>
      <c r="BE546" s="414">
        <f t="shared" si="205"/>
        <v>0</v>
      </c>
      <c r="BF546" s="414">
        <f t="shared" si="206"/>
        <v>0</v>
      </c>
      <c r="BG546" s="414">
        <f t="shared" si="207"/>
        <v>0</v>
      </c>
      <c r="BH546" s="414">
        <f t="shared" si="208"/>
        <v>0</v>
      </c>
      <c r="BI546" s="414">
        <f t="shared" si="209"/>
        <v>0</v>
      </c>
      <c r="BJ546" s="414">
        <f t="shared" si="210"/>
        <v>0</v>
      </c>
      <c r="BK546" s="414">
        <f t="shared" si="211"/>
        <v>0</v>
      </c>
      <c r="BL546" s="414">
        <f t="shared" si="212"/>
        <v>0</v>
      </c>
      <c r="BM546" s="414">
        <f t="shared" si="213"/>
        <v>0</v>
      </c>
      <c r="BN546" s="414"/>
      <c r="BO546" s="414">
        <f t="shared" si="214"/>
        <v>0</v>
      </c>
      <c r="BP546" s="414">
        <f t="shared" si="215"/>
        <v>0</v>
      </c>
      <c r="BQ546" s="414">
        <f t="shared" si="216"/>
        <v>0</v>
      </c>
      <c r="BR546" s="414">
        <f t="shared" si="217"/>
        <v>0</v>
      </c>
      <c r="BS546" s="414">
        <f t="shared" si="218"/>
        <v>0</v>
      </c>
      <c r="BT546" s="414">
        <f t="shared" si="219"/>
        <v>0</v>
      </c>
      <c r="BU546" s="414">
        <f t="shared" si="220"/>
        <v>0</v>
      </c>
      <c r="BV546" s="721"/>
      <c r="BW546" s="72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32"/>
      <c r="CL546" s="432"/>
      <c r="CM546" s="432"/>
      <c r="CN546" s="432"/>
      <c r="CO546" s="432"/>
      <c r="CP546" s="432"/>
      <c r="CQ546" s="320"/>
      <c r="CR546" s="320"/>
    </row>
    <row r="547" spans="1:96" s="37" customFormat="1" ht="37.5" customHeight="1" x14ac:dyDescent="0.2">
      <c r="A547" s="533" t="str">
        <f>IF(B547&lt;&gt;"",設定!$C$4,"")</f>
        <v/>
      </c>
      <c r="B547" s="214" t="str">
        <f t="shared" si="198"/>
        <v/>
      </c>
      <c r="C547" s="373">
        <f t="shared" si="199"/>
        <v>535</v>
      </c>
      <c r="D547" s="342"/>
      <c r="E547" s="342"/>
      <c r="F547" s="343"/>
      <c r="G547" s="344"/>
      <c r="H547" s="345"/>
      <c r="I547" s="346"/>
      <c r="J547" s="347" t="str">
        <f>IFERROR(IF(I547="","",VLOOKUP(I547,国・地域!A:C,2,FALSE)),"正しい番号を入力してください")</f>
        <v/>
      </c>
      <c r="K547" s="348" t="str">
        <f>IFERROR(IF(I547="","",VLOOKUP(I547,国・地域!A:C,3,FALSE)),"正しい番号を入力してください")</f>
        <v/>
      </c>
      <c r="L547" s="325"/>
      <c r="M547" s="349"/>
      <c r="N547" s="350"/>
      <c r="O547" s="350"/>
      <c r="P547" s="350"/>
      <c r="Q547" s="350"/>
      <c r="R547" s="350"/>
      <c r="S547" s="350"/>
      <c r="T547" s="350"/>
      <c r="U547" s="351"/>
      <c r="V547" s="352"/>
      <c r="W547" s="1061"/>
      <c r="X547" s="1062"/>
      <c r="Y547" s="1070"/>
      <c r="Z547" s="1071"/>
      <c r="AA547" s="1072"/>
      <c r="AB547" s="1073"/>
      <c r="AC547" s="1072"/>
      <c r="AD547" s="1071"/>
      <c r="AE547" s="1074"/>
      <c r="AF547" s="1073"/>
      <c r="AG547" s="1072"/>
      <c r="AH547" s="1071"/>
      <c r="AI547" s="1074"/>
      <c r="AJ547" s="1073"/>
      <c r="AK547" s="1072"/>
      <c r="AL547" s="1071"/>
      <c r="AM547" s="342"/>
      <c r="AN547" s="344"/>
      <c r="AO547" s="325"/>
      <c r="AP547" s="342"/>
      <c r="AQ547" s="344"/>
      <c r="AR547" s="353"/>
      <c r="AS547" s="354"/>
      <c r="AT547" s="342"/>
      <c r="AU547" s="344"/>
      <c r="AV547" s="353"/>
      <c r="AW547" s="355"/>
      <c r="AX547" s="94" t="str">
        <f t="shared" si="197"/>
        <v/>
      </c>
      <c r="AY547" s="94" t="str">
        <f t="shared" si="200"/>
        <v/>
      </c>
      <c r="AZ547" s="433"/>
      <c r="BA547" s="414">
        <f t="shared" si="201"/>
        <v>0</v>
      </c>
      <c r="BB547" s="414">
        <f t="shared" si="202"/>
        <v>0</v>
      </c>
      <c r="BC547" s="414">
        <f t="shared" si="203"/>
        <v>0</v>
      </c>
      <c r="BD547" s="414">
        <f t="shared" si="204"/>
        <v>0</v>
      </c>
      <c r="BE547" s="414">
        <f t="shared" si="205"/>
        <v>0</v>
      </c>
      <c r="BF547" s="414">
        <f t="shared" si="206"/>
        <v>0</v>
      </c>
      <c r="BG547" s="414">
        <f t="shared" si="207"/>
        <v>0</v>
      </c>
      <c r="BH547" s="414">
        <f t="shared" si="208"/>
        <v>0</v>
      </c>
      <c r="BI547" s="414">
        <f t="shared" si="209"/>
        <v>0</v>
      </c>
      <c r="BJ547" s="414">
        <f t="shared" si="210"/>
        <v>0</v>
      </c>
      <c r="BK547" s="414">
        <f t="shared" si="211"/>
        <v>0</v>
      </c>
      <c r="BL547" s="414">
        <f t="shared" si="212"/>
        <v>0</v>
      </c>
      <c r="BM547" s="414">
        <f t="shared" si="213"/>
        <v>0</v>
      </c>
      <c r="BN547" s="414"/>
      <c r="BO547" s="414">
        <f t="shared" si="214"/>
        <v>0</v>
      </c>
      <c r="BP547" s="414">
        <f t="shared" si="215"/>
        <v>0</v>
      </c>
      <c r="BQ547" s="414">
        <f t="shared" si="216"/>
        <v>0</v>
      </c>
      <c r="BR547" s="414">
        <f t="shared" si="217"/>
        <v>0</v>
      </c>
      <c r="BS547" s="414">
        <f t="shared" si="218"/>
        <v>0</v>
      </c>
      <c r="BT547" s="414">
        <f t="shared" si="219"/>
        <v>0</v>
      </c>
      <c r="BU547" s="414">
        <f t="shared" si="220"/>
        <v>0</v>
      </c>
      <c r="BV547" s="721"/>
      <c r="BW547" s="72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32"/>
      <c r="CL547" s="432"/>
      <c r="CM547" s="432"/>
      <c r="CN547" s="432"/>
      <c r="CO547" s="432"/>
      <c r="CP547" s="432"/>
      <c r="CQ547" s="320"/>
      <c r="CR547" s="320"/>
    </row>
    <row r="548" spans="1:96" s="37" customFormat="1" ht="37.5" customHeight="1" x14ac:dyDescent="0.2">
      <c r="A548" s="574" t="str">
        <f>IF(B548&lt;&gt;"",設定!$C$4,"")</f>
        <v/>
      </c>
      <c r="B548" s="215" t="str">
        <f t="shared" si="198"/>
        <v/>
      </c>
      <c r="C548" s="374">
        <f t="shared" si="199"/>
        <v>536</v>
      </c>
      <c r="D548" s="356"/>
      <c r="E548" s="356"/>
      <c r="F548" s="357"/>
      <c r="G548" s="358"/>
      <c r="H548" s="359"/>
      <c r="I548" s="360"/>
      <c r="J548" s="361" t="str">
        <f>IFERROR(IF(I548="","",VLOOKUP(I548,国・地域!A:C,2,FALSE)),"正しい番号を入力してください")</f>
        <v/>
      </c>
      <c r="K548" s="362" t="str">
        <f>IFERROR(IF(I548="","",VLOOKUP(I548,国・地域!A:C,3,FALSE)),"正しい番号を入力してください")</f>
        <v/>
      </c>
      <c r="L548" s="326"/>
      <c r="M548" s="363"/>
      <c r="N548" s="364"/>
      <c r="O548" s="364"/>
      <c r="P548" s="364"/>
      <c r="Q548" s="364"/>
      <c r="R548" s="364"/>
      <c r="S548" s="364"/>
      <c r="T548" s="364"/>
      <c r="U548" s="365"/>
      <c r="V548" s="366"/>
      <c r="W548" s="1063"/>
      <c r="X548" s="1064"/>
      <c r="Y548" s="1075"/>
      <c r="Z548" s="1076"/>
      <c r="AA548" s="1077"/>
      <c r="AB548" s="1078"/>
      <c r="AC548" s="1077"/>
      <c r="AD548" s="1076"/>
      <c r="AE548" s="1079"/>
      <c r="AF548" s="1078"/>
      <c r="AG548" s="1077"/>
      <c r="AH548" s="1076"/>
      <c r="AI548" s="1079"/>
      <c r="AJ548" s="1078"/>
      <c r="AK548" s="1077"/>
      <c r="AL548" s="1076"/>
      <c r="AM548" s="356"/>
      <c r="AN548" s="358"/>
      <c r="AO548" s="326"/>
      <c r="AP548" s="356"/>
      <c r="AQ548" s="358"/>
      <c r="AR548" s="367"/>
      <c r="AS548" s="368"/>
      <c r="AT548" s="356"/>
      <c r="AU548" s="358"/>
      <c r="AV548" s="367"/>
      <c r="AW548" s="369"/>
      <c r="AX548" s="94" t="str">
        <f t="shared" si="197"/>
        <v/>
      </c>
      <c r="AY548" s="94" t="str">
        <f t="shared" si="200"/>
        <v/>
      </c>
      <c r="AZ548" s="433"/>
      <c r="BA548" s="414">
        <f t="shared" si="201"/>
        <v>0</v>
      </c>
      <c r="BB548" s="414">
        <f t="shared" si="202"/>
        <v>0</v>
      </c>
      <c r="BC548" s="414">
        <f t="shared" si="203"/>
        <v>0</v>
      </c>
      <c r="BD548" s="414">
        <f t="shared" si="204"/>
        <v>0</v>
      </c>
      <c r="BE548" s="414">
        <f t="shared" si="205"/>
        <v>0</v>
      </c>
      <c r="BF548" s="414">
        <f t="shared" si="206"/>
        <v>0</v>
      </c>
      <c r="BG548" s="414">
        <f t="shared" si="207"/>
        <v>0</v>
      </c>
      <c r="BH548" s="414">
        <f t="shared" si="208"/>
        <v>0</v>
      </c>
      <c r="BI548" s="414">
        <f t="shared" si="209"/>
        <v>0</v>
      </c>
      <c r="BJ548" s="414">
        <f t="shared" si="210"/>
        <v>0</v>
      </c>
      <c r="BK548" s="414">
        <f t="shared" si="211"/>
        <v>0</v>
      </c>
      <c r="BL548" s="414">
        <f t="shared" si="212"/>
        <v>0</v>
      </c>
      <c r="BM548" s="414">
        <f t="shared" si="213"/>
        <v>0</v>
      </c>
      <c r="BN548" s="414"/>
      <c r="BO548" s="414">
        <f t="shared" si="214"/>
        <v>0</v>
      </c>
      <c r="BP548" s="414">
        <f t="shared" si="215"/>
        <v>0</v>
      </c>
      <c r="BQ548" s="414">
        <f t="shared" si="216"/>
        <v>0</v>
      </c>
      <c r="BR548" s="414">
        <f t="shared" si="217"/>
        <v>0</v>
      </c>
      <c r="BS548" s="414">
        <f t="shared" si="218"/>
        <v>0</v>
      </c>
      <c r="BT548" s="414">
        <f t="shared" si="219"/>
        <v>0</v>
      </c>
      <c r="BU548" s="414">
        <f t="shared" si="220"/>
        <v>0</v>
      </c>
      <c r="BV548" s="721"/>
      <c r="BW548" s="72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32"/>
      <c r="CL548" s="432"/>
      <c r="CM548" s="432"/>
      <c r="CN548" s="432"/>
      <c r="CO548" s="432"/>
      <c r="CP548" s="432"/>
      <c r="CQ548" s="320"/>
      <c r="CR548" s="320"/>
    </row>
    <row r="549" spans="1:96" s="37" customFormat="1" ht="37.5" customHeight="1" x14ac:dyDescent="0.2">
      <c r="A549" s="575" t="str">
        <f>IF(B549&lt;&gt;"",設定!$C$4,"")</f>
        <v/>
      </c>
      <c r="B549" s="567" t="str">
        <f t="shared" si="198"/>
        <v/>
      </c>
      <c r="C549" s="322">
        <f t="shared" si="199"/>
        <v>537</v>
      </c>
      <c r="D549" s="328"/>
      <c r="E549" s="328"/>
      <c r="F549" s="329"/>
      <c r="G549" s="330"/>
      <c r="H549" s="331"/>
      <c r="I549" s="332"/>
      <c r="J549" s="333" t="str">
        <f>IFERROR(IF(I549="","",VLOOKUP(I549,国・地域!A:C,2,FALSE)),"正しい番号を入力してください")</f>
        <v/>
      </c>
      <c r="K549" s="334" t="str">
        <f>IFERROR(IF(I549="","",VLOOKUP(I549,国・地域!A:C,3,FALSE)),"正しい番号を入力してください")</f>
        <v/>
      </c>
      <c r="L549" s="327"/>
      <c r="M549" s="335"/>
      <c r="N549" s="336"/>
      <c r="O549" s="336"/>
      <c r="P549" s="336"/>
      <c r="Q549" s="336"/>
      <c r="R549" s="336"/>
      <c r="S549" s="336"/>
      <c r="T549" s="336"/>
      <c r="U549" s="337"/>
      <c r="V549" s="338"/>
      <c r="W549" s="1059"/>
      <c r="X549" s="1060"/>
      <c r="Y549" s="1065"/>
      <c r="Z549" s="1066"/>
      <c r="AA549" s="1067"/>
      <c r="AB549" s="1068"/>
      <c r="AC549" s="1067"/>
      <c r="AD549" s="1066"/>
      <c r="AE549" s="1069"/>
      <c r="AF549" s="1068"/>
      <c r="AG549" s="1067"/>
      <c r="AH549" s="1066"/>
      <c r="AI549" s="1069"/>
      <c r="AJ549" s="1068"/>
      <c r="AK549" s="1067"/>
      <c r="AL549" s="1066"/>
      <c r="AM549" s="328"/>
      <c r="AN549" s="330"/>
      <c r="AO549" s="327"/>
      <c r="AP549" s="328"/>
      <c r="AQ549" s="330"/>
      <c r="AR549" s="339"/>
      <c r="AS549" s="340"/>
      <c r="AT549" s="328"/>
      <c r="AU549" s="330"/>
      <c r="AV549" s="339"/>
      <c r="AW549" s="341"/>
      <c r="AX549" s="94" t="str">
        <f t="shared" si="197"/>
        <v/>
      </c>
      <c r="AY549" s="94" t="str">
        <f t="shared" si="200"/>
        <v/>
      </c>
      <c r="AZ549" s="433"/>
      <c r="BA549" s="414">
        <f t="shared" si="201"/>
        <v>0</v>
      </c>
      <c r="BB549" s="414">
        <f t="shared" si="202"/>
        <v>0</v>
      </c>
      <c r="BC549" s="414">
        <f t="shared" si="203"/>
        <v>0</v>
      </c>
      <c r="BD549" s="414">
        <f t="shared" si="204"/>
        <v>0</v>
      </c>
      <c r="BE549" s="414">
        <f t="shared" si="205"/>
        <v>0</v>
      </c>
      <c r="BF549" s="414">
        <f t="shared" si="206"/>
        <v>0</v>
      </c>
      <c r="BG549" s="414">
        <f t="shared" si="207"/>
        <v>0</v>
      </c>
      <c r="BH549" s="414">
        <f t="shared" si="208"/>
        <v>0</v>
      </c>
      <c r="BI549" s="414">
        <f t="shared" si="209"/>
        <v>0</v>
      </c>
      <c r="BJ549" s="414">
        <f t="shared" si="210"/>
        <v>0</v>
      </c>
      <c r="BK549" s="414">
        <f t="shared" si="211"/>
        <v>0</v>
      </c>
      <c r="BL549" s="414">
        <f t="shared" si="212"/>
        <v>0</v>
      </c>
      <c r="BM549" s="414">
        <f t="shared" si="213"/>
        <v>0</v>
      </c>
      <c r="BN549" s="414"/>
      <c r="BO549" s="414">
        <f t="shared" si="214"/>
        <v>0</v>
      </c>
      <c r="BP549" s="414">
        <f t="shared" si="215"/>
        <v>0</v>
      </c>
      <c r="BQ549" s="414">
        <f t="shared" si="216"/>
        <v>0</v>
      </c>
      <c r="BR549" s="414">
        <f t="shared" si="217"/>
        <v>0</v>
      </c>
      <c r="BS549" s="414">
        <f t="shared" si="218"/>
        <v>0</v>
      </c>
      <c r="BT549" s="414">
        <f t="shared" si="219"/>
        <v>0</v>
      </c>
      <c r="BU549" s="414">
        <f t="shared" si="220"/>
        <v>0</v>
      </c>
      <c r="BV549" s="721"/>
      <c r="BW549" s="72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32"/>
      <c r="CL549" s="432"/>
      <c r="CM549" s="432"/>
      <c r="CN549" s="432"/>
      <c r="CO549" s="432"/>
      <c r="CP549" s="432"/>
      <c r="CQ549" s="320"/>
      <c r="CR549" s="320"/>
    </row>
    <row r="550" spans="1:96" s="37" customFormat="1" ht="37.5" customHeight="1" x14ac:dyDescent="0.2">
      <c r="A550" s="533" t="str">
        <f>IF(B550&lt;&gt;"",設定!$C$4,"")</f>
        <v/>
      </c>
      <c r="B550" s="214" t="str">
        <f t="shared" si="198"/>
        <v/>
      </c>
      <c r="C550" s="373">
        <f t="shared" si="199"/>
        <v>538</v>
      </c>
      <c r="D550" s="342"/>
      <c r="E550" s="342"/>
      <c r="F550" s="343"/>
      <c r="G550" s="344"/>
      <c r="H550" s="345"/>
      <c r="I550" s="346"/>
      <c r="J550" s="347" t="str">
        <f>IFERROR(IF(I550="","",VLOOKUP(I550,国・地域!A:C,2,FALSE)),"正しい番号を入力してください")</f>
        <v/>
      </c>
      <c r="K550" s="348" t="str">
        <f>IFERROR(IF(I550="","",VLOOKUP(I550,国・地域!A:C,3,FALSE)),"正しい番号を入力してください")</f>
        <v/>
      </c>
      <c r="L550" s="325"/>
      <c r="M550" s="349"/>
      <c r="N550" s="350"/>
      <c r="O550" s="350"/>
      <c r="P550" s="350"/>
      <c r="Q550" s="350"/>
      <c r="R550" s="350"/>
      <c r="S550" s="350"/>
      <c r="T550" s="350"/>
      <c r="U550" s="351"/>
      <c r="V550" s="352"/>
      <c r="W550" s="1061"/>
      <c r="X550" s="1062"/>
      <c r="Y550" s="1070"/>
      <c r="Z550" s="1071"/>
      <c r="AA550" s="1072"/>
      <c r="AB550" s="1073"/>
      <c r="AC550" s="1072"/>
      <c r="AD550" s="1071"/>
      <c r="AE550" s="1074"/>
      <c r="AF550" s="1073"/>
      <c r="AG550" s="1072"/>
      <c r="AH550" s="1071"/>
      <c r="AI550" s="1074"/>
      <c r="AJ550" s="1073"/>
      <c r="AK550" s="1072"/>
      <c r="AL550" s="1071"/>
      <c r="AM550" s="342"/>
      <c r="AN550" s="344"/>
      <c r="AO550" s="325"/>
      <c r="AP550" s="342"/>
      <c r="AQ550" s="344"/>
      <c r="AR550" s="353"/>
      <c r="AS550" s="354"/>
      <c r="AT550" s="342"/>
      <c r="AU550" s="344"/>
      <c r="AV550" s="353"/>
      <c r="AW550" s="355"/>
      <c r="AX550" s="94" t="str">
        <f t="shared" si="197"/>
        <v/>
      </c>
      <c r="AY550" s="94" t="str">
        <f t="shared" si="200"/>
        <v/>
      </c>
      <c r="AZ550" s="433"/>
      <c r="BA550" s="414">
        <f t="shared" si="201"/>
        <v>0</v>
      </c>
      <c r="BB550" s="414">
        <f t="shared" si="202"/>
        <v>0</v>
      </c>
      <c r="BC550" s="414">
        <f t="shared" si="203"/>
        <v>0</v>
      </c>
      <c r="BD550" s="414">
        <f t="shared" si="204"/>
        <v>0</v>
      </c>
      <c r="BE550" s="414">
        <f t="shared" si="205"/>
        <v>0</v>
      </c>
      <c r="BF550" s="414">
        <f t="shared" si="206"/>
        <v>0</v>
      </c>
      <c r="BG550" s="414">
        <f t="shared" si="207"/>
        <v>0</v>
      </c>
      <c r="BH550" s="414">
        <f t="shared" si="208"/>
        <v>0</v>
      </c>
      <c r="BI550" s="414">
        <f t="shared" si="209"/>
        <v>0</v>
      </c>
      <c r="BJ550" s="414">
        <f t="shared" si="210"/>
        <v>0</v>
      </c>
      <c r="BK550" s="414">
        <f t="shared" si="211"/>
        <v>0</v>
      </c>
      <c r="BL550" s="414">
        <f t="shared" si="212"/>
        <v>0</v>
      </c>
      <c r="BM550" s="414">
        <f t="shared" si="213"/>
        <v>0</v>
      </c>
      <c r="BN550" s="414"/>
      <c r="BO550" s="414">
        <f t="shared" si="214"/>
        <v>0</v>
      </c>
      <c r="BP550" s="414">
        <f t="shared" si="215"/>
        <v>0</v>
      </c>
      <c r="BQ550" s="414">
        <f t="shared" si="216"/>
        <v>0</v>
      </c>
      <c r="BR550" s="414">
        <f t="shared" si="217"/>
        <v>0</v>
      </c>
      <c r="BS550" s="414">
        <f t="shared" si="218"/>
        <v>0</v>
      </c>
      <c r="BT550" s="414">
        <f t="shared" si="219"/>
        <v>0</v>
      </c>
      <c r="BU550" s="414">
        <f t="shared" si="220"/>
        <v>0</v>
      </c>
      <c r="BV550" s="721"/>
      <c r="BW550" s="72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32"/>
      <c r="CL550" s="432"/>
      <c r="CM550" s="432"/>
      <c r="CN550" s="432"/>
      <c r="CO550" s="432"/>
      <c r="CP550" s="432"/>
      <c r="CQ550" s="320"/>
      <c r="CR550" s="320"/>
    </row>
    <row r="551" spans="1:96" s="37" customFormat="1" ht="37.5" customHeight="1" x14ac:dyDescent="0.2">
      <c r="A551" s="533" t="str">
        <f>IF(B551&lt;&gt;"",設定!$C$4,"")</f>
        <v/>
      </c>
      <c r="B551" s="214" t="str">
        <f t="shared" si="198"/>
        <v/>
      </c>
      <c r="C551" s="373">
        <f t="shared" si="199"/>
        <v>539</v>
      </c>
      <c r="D551" s="342"/>
      <c r="E551" s="342"/>
      <c r="F551" s="343"/>
      <c r="G551" s="344"/>
      <c r="H551" s="345"/>
      <c r="I551" s="346"/>
      <c r="J551" s="347" t="str">
        <f>IFERROR(IF(I551="","",VLOOKUP(I551,国・地域!A:C,2,FALSE)),"正しい番号を入力してください")</f>
        <v/>
      </c>
      <c r="K551" s="348" t="str">
        <f>IFERROR(IF(I551="","",VLOOKUP(I551,国・地域!A:C,3,FALSE)),"正しい番号を入力してください")</f>
        <v/>
      </c>
      <c r="L551" s="325"/>
      <c r="M551" s="349"/>
      <c r="N551" s="350"/>
      <c r="O551" s="350"/>
      <c r="P551" s="350"/>
      <c r="Q551" s="350"/>
      <c r="R551" s="350"/>
      <c r="S551" s="350"/>
      <c r="T551" s="350"/>
      <c r="U551" s="351"/>
      <c r="V551" s="352"/>
      <c r="W551" s="1061"/>
      <c r="X551" s="1062"/>
      <c r="Y551" s="1070"/>
      <c r="Z551" s="1071"/>
      <c r="AA551" s="1072"/>
      <c r="AB551" s="1073"/>
      <c r="AC551" s="1072"/>
      <c r="AD551" s="1071"/>
      <c r="AE551" s="1074"/>
      <c r="AF551" s="1073"/>
      <c r="AG551" s="1072"/>
      <c r="AH551" s="1071"/>
      <c r="AI551" s="1074"/>
      <c r="AJ551" s="1073"/>
      <c r="AK551" s="1072"/>
      <c r="AL551" s="1071"/>
      <c r="AM551" s="342"/>
      <c r="AN551" s="344"/>
      <c r="AO551" s="325"/>
      <c r="AP551" s="342"/>
      <c r="AQ551" s="344"/>
      <c r="AR551" s="353"/>
      <c r="AS551" s="354"/>
      <c r="AT551" s="342"/>
      <c r="AU551" s="344"/>
      <c r="AV551" s="353"/>
      <c r="AW551" s="355"/>
      <c r="AX551" s="94" t="str">
        <f t="shared" si="197"/>
        <v/>
      </c>
      <c r="AY551" s="94" t="str">
        <f t="shared" si="200"/>
        <v/>
      </c>
      <c r="AZ551" s="433"/>
      <c r="BA551" s="414">
        <f t="shared" si="201"/>
        <v>0</v>
      </c>
      <c r="BB551" s="414">
        <f t="shared" si="202"/>
        <v>0</v>
      </c>
      <c r="BC551" s="414">
        <f t="shared" si="203"/>
        <v>0</v>
      </c>
      <c r="BD551" s="414">
        <f t="shared" si="204"/>
        <v>0</v>
      </c>
      <c r="BE551" s="414">
        <f t="shared" si="205"/>
        <v>0</v>
      </c>
      <c r="BF551" s="414">
        <f t="shared" si="206"/>
        <v>0</v>
      </c>
      <c r="BG551" s="414">
        <f t="shared" si="207"/>
        <v>0</v>
      </c>
      <c r="BH551" s="414">
        <f t="shared" si="208"/>
        <v>0</v>
      </c>
      <c r="BI551" s="414">
        <f t="shared" si="209"/>
        <v>0</v>
      </c>
      <c r="BJ551" s="414">
        <f t="shared" si="210"/>
        <v>0</v>
      </c>
      <c r="BK551" s="414">
        <f t="shared" si="211"/>
        <v>0</v>
      </c>
      <c r="BL551" s="414">
        <f t="shared" si="212"/>
        <v>0</v>
      </c>
      <c r="BM551" s="414">
        <f t="shared" si="213"/>
        <v>0</v>
      </c>
      <c r="BN551" s="414"/>
      <c r="BO551" s="414">
        <f t="shared" si="214"/>
        <v>0</v>
      </c>
      <c r="BP551" s="414">
        <f t="shared" si="215"/>
        <v>0</v>
      </c>
      <c r="BQ551" s="414">
        <f t="shared" si="216"/>
        <v>0</v>
      </c>
      <c r="BR551" s="414">
        <f t="shared" si="217"/>
        <v>0</v>
      </c>
      <c r="BS551" s="414">
        <f t="shared" si="218"/>
        <v>0</v>
      </c>
      <c r="BT551" s="414">
        <f t="shared" si="219"/>
        <v>0</v>
      </c>
      <c r="BU551" s="414">
        <f t="shared" si="220"/>
        <v>0</v>
      </c>
      <c r="BV551" s="721"/>
      <c r="BW551" s="72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32"/>
      <c r="CL551" s="432"/>
      <c r="CM551" s="432"/>
      <c r="CN551" s="432"/>
      <c r="CO551" s="432"/>
      <c r="CP551" s="432"/>
      <c r="CQ551" s="320"/>
      <c r="CR551" s="320"/>
    </row>
    <row r="552" spans="1:96" s="37" customFormat="1" ht="37.5" customHeight="1" x14ac:dyDescent="0.2">
      <c r="A552" s="533" t="str">
        <f>IF(B552&lt;&gt;"",設定!$C$4,"")</f>
        <v/>
      </c>
      <c r="B552" s="214" t="str">
        <f t="shared" si="198"/>
        <v/>
      </c>
      <c r="C552" s="373">
        <f t="shared" si="199"/>
        <v>540</v>
      </c>
      <c r="D552" s="342"/>
      <c r="E552" s="342"/>
      <c r="F552" s="343"/>
      <c r="G552" s="344"/>
      <c r="H552" s="345"/>
      <c r="I552" s="346"/>
      <c r="J552" s="347" t="str">
        <f>IFERROR(IF(I552="","",VLOOKUP(I552,国・地域!A:C,2,FALSE)),"正しい番号を入力してください")</f>
        <v/>
      </c>
      <c r="K552" s="348" t="str">
        <f>IFERROR(IF(I552="","",VLOOKUP(I552,国・地域!A:C,3,FALSE)),"正しい番号を入力してください")</f>
        <v/>
      </c>
      <c r="L552" s="325"/>
      <c r="M552" s="349"/>
      <c r="N552" s="350"/>
      <c r="O552" s="350"/>
      <c r="P552" s="350"/>
      <c r="Q552" s="350"/>
      <c r="R552" s="350"/>
      <c r="S552" s="350"/>
      <c r="T552" s="350"/>
      <c r="U552" s="351"/>
      <c r="V552" s="352"/>
      <c r="W552" s="1061"/>
      <c r="X552" s="1062"/>
      <c r="Y552" s="1070"/>
      <c r="Z552" s="1071"/>
      <c r="AA552" s="1072"/>
      <c r="AB552" s="1073"/>
      <c r="AC552" s="1072"/>
      <c r="AD552" s="1071"/>
      <c r="AE552" s="1074"/>
      <c r="AF552" s="1073"/>
      <c r="AG552" s="1072"/>
      <c r="AH552" s="1071"/>
      <c r="AI552" s="1074"/>
      <c r="AJ552" s="1073"/>
      <c r="AK552" s="1072"/>
      <c r="AL552" s="1071"/>
      <c r="AM552" s="342"/>
      <c r="AN552" s="344"/>
      <c r="AO552" s="325"/>
      <c r="AP552" s="342"/>
      <c r="AQ552" s="344"/>
      <c r="AR552" s="353"/>
      <c r="AS552" s="354"/>
      <c r="AT552" s="342"/>
      <c r="AU552" s="344"/>
      <c r="AV552" s="353"/>
      <c r="AW552" s="355"/>
      <c r="AX552" s="94" t="str">
        <f t="shared" si="197"/>
        <v/>
      </c>
      <c r="AY552" s="94" t="str">
        <f t="shared" si="200"/>
        <v/>
      </c>
      <c r="AZ552" s="433"/>
      <c r="BA552" s="414">
        <f t="shared" si="201"/>
        <v>0</v>
      </c>
      <c r="BB552" s="414">
        <f t="shared" si="202"/>
        <v>0</v>
      </c>
      <c r="BC552" s="414">
        <f t="shared" si="203"/>
        <v>0</v>
      </c>
      <c r="BD552" s="414">
        <f t="shared" si="204"/>
        <v>0</v>
      </c>
      <c r="BE552" s="414">
        <f t="shared" si="205"/>
        <v>0</v>
      </c>
      <c r="BF552" s="414">
        <f t="shared" si="206"/>
        <v>0</v>
      </c>
      <c r="BG552" s="414">
        <f t="shared" si="207"/>
        <v>0</v>
      </c>
      <c r="BH552" s="414">
        <f t="shared" si="208"/>
        <v>0</v>
      </c>
      <c r="BI552" s="414">
        <f t="shared" si="209"/>
        <v>0</v>
      </c>
      <c r="BJ552" s="414">
        <f t="shared" si="210"/>
        <v>0</v>
      </c>
      <c r="BK552" s="414">
        <f t="shared" si="211"/>
        <v>0</v>
      </c>
      <c r="BL552" s="414">
        <f t="shared" si="212"/>
        <v>0</v>
      </c>
      <c r="BM552" s="414">
        <f t="shared" si="213"/>
        <v>0</v>
      </c>
      <c r="BN552" s="414"/>
      <c r="BO552" s="414">
        <f t="shared" si="214"/>
        <v>0</v>
      </c>
      <c r="BP552" s="414">
        <f t="shared" si="215"/>
        <v>0</v>
      </c>
      <c r="BQ552" s="414">
        <f t="shared" si="216"/>
        <v>0</v>
      </c>
      <c r="BR552" s="414">
        <f t="shared" si="217"/>
        <v>0</v>
      </c>
      <c r="BS552" s="414">
        <f t="shared" si="218"/>
        <v>0</v>
      </c>
      <c r="BT552" s="414">
        <f t="shared" si="219"/>
        <v>0</v>
      </c>
      <c r="BU552" s="414">
        <f t="shared" si="220"/>
        <v>0</v>
      </c>
      <c r="BV552" s="721"/>
      <c r="BW552" s="72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32"/>
      <c r="CL552" s="432"/>
      <c r="CM552" s="432"/>
      <c r="CN552" s="432"/>
      <c r="CO552" s="432"/>
      <c r="CP552" s="432"/>
      <c r="CQ552" s="320"/>
      <c r="CR552" s="320"/>
    </row>
    <row r="553" spans="1:96" s="37" customFormat="1" ht="37.5" customHeight="1" x14ac:dyDescent="0.2">
      <c r="A553" s="574" t="str">
        <f>IF(B553&lt;&gt;"",設定!$C$4,"")</f>
        <v/>
      </c>
      <c r="B553" s="215" t="str">
        <f t="shared" si="198"/>
        <v/>
      </c>
      <c r="C553" s="374">
        <f t="shared" si="199"/>
        <v>541</v>
      </c>
      <c r="D553" s="356"/>
      <c r="E553" s="356"/>
      <c r="F553" s="357"/>
      <c r="G553" s="358"/>
      <c r="H553" s="359"/>
      <c r="I553" s="360"/>
      <c r="J553" s="361" t="str">
        <f>IFERROR(IF(I553="","",VLOOKUP(I553,国・地域!A:C,2,FALSE)),"正しい番号を入力してください")</f>
        <v/>
      </c>
      <c r="K553" s="362" t="str">
        <f>IFERROR(IF(I553="","",VLOOKUP(I553,国・地域!A:C,3,FALSE)),"正しい番号を入力してください")</f>
        <v/>
      </c>
      <c r="L553" s="326"/>
      <c r="M553" s="363"/>
      <c r="N553" s="364"/>
      <c r="O553" s="364"/>
      <c r="P553" s="364"/>
      <c r="Q553" s="364"/>
      <c r="R553" s="364"/>
      <c r="S553" s="364"/>
      <c r="T553" s="364"/>
      <c r="U553" s="365"/>
      <c r="V553" s="366"/>
      <c r="W553" s="1063"/>
      <c r="X553" s="1064"/>
      <c r="Y553" s="1075"/>
      <c r="Z553" s="1076"/>
      <c r="AA553" s="1077"/>
      <c r="AB553" s="1078"/>
      <c r="AC553" s="1077"/>
      <c r="AD553" s="1076"/>
      <c r="AE553" s="1079"/>
      <c r="AF553" s="1078"/>
      <c r="AG553" s="1077"/>
      <c r="AH553" s="1076"/>
      <c r="AI553" s="1079"/>
      <c r="AJ553" s="1078"/>
      <c r="AK553" s="1077"/>
      <c r="AL553" s="1076"/>
      <c r="AM553" s="356"/>
      <c r="AN553" s="358"/>
      <c r="AO553" s="326"/>
      <c r="AP553" s="356"/>
      <c r="AQ553" s="358"/>
      <c r="AR553" s="367"/>
      <c r="AS553" s="368"/>
      <c r="AT553" s="356"/>
      <c r="AU553" s="358"/>
      <c r="AV553" s="367"/>
      <c r="AW553" s="369"/>
      <c r="AX553" s="94" t="str">
        <f t="shared" si="197"/>
        <v/>
      </c>
      <c r="AY553" s="94" t="str">
        <f t="shared" si="200"/>
        <v/>
      </c>
      <c r="AZ553" s="433"/>
      <c r="BA553" s="414">
        <f t="shared" si="201"/>
        <v>0</v>
      </c>
      <c r="BB553" s="414">
        <f t="shared" si="202"/>
        <v>0</v>
      </c>
      <c r="BC553" s="414">
        <f t="shared" si="203"/>
        <v>0</v>
      </c>
      <c r="BD553" s="414">
        <f t="shared" si="204"/>
        <v>0</v>
      </c>
      <c r="BE553" s="414">
        <f t="shared" si="205"/>
        <v>0</v>
      </c>
      <c r="BF553" s="414">
        <f t="shared" si="206"/>
        <v>0</v>
      </c>
      <c r="BG553" s="414">
        <f t="shared" si="207"/>
        <v>0</v>
      </c>
      <c r="BH553" s="414">
        <f t="shared" si="208"/>
        <v>0</v>
      </c>
      <c r="BI553" s="414">
        <f t="shared" si="209"/>
        <v>0</v>
      </c>
      <c r="BJ553" s="414">
        <f t="shared" si="210"/>
        <v>0</v>
      </c>
      <c r="BK553" s="414">
        <f t="shared" si="211"/>
        <v>0</v>
      </c>
      <c r="BL553" s="414">
        <f t="shared" si="212"/>
        <v>0</v>
      </c>
      <c r="BM553" s="414">
        <f t="shared" si="213"/>
        <v>0</v>
      </c>
      <c r="BN553" s="414"/>
      <c r="BO553" s="414">
        <f t="shared" si="214"/>
        <v>0</v>
      </c>
      <c r="BP553" s="414">
        <f t="shared" si="215"/>
        <v>0</v>
      </c>
      <c r="BQ553" s="414">
        <f t="shared" si="216"/>
        <v>0</v>
      </c>
      <c r="BR553" s="414">
        <f t="shared" si="217"/>
        <v>0</v>
      </c>
      <c r="BS553" s="414">
        <f t="shared" si="218"/>
        <v>0</v>
      </c>
      <c r="BT553" s="414">
        <f t="shared" si="219"/>
        <v>0</v>
      </c>
      <c r="BU553" s="414">
        <f t="shared" si="220"/>
        <v>0</v>
      </c>
      <c r="BV553" s="721"/>
      <c r="BW553" s="72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32"/>
      <c r="CL553" s="432"/>
      <c r="CM553" s="432"/>
      <c r="CN553" s="432"/>
      <c r="CO553" s="432"/>
      <c r="CP553" s="432"/>
      <c r="CQ553" s="320"/>
      <c r="CR553" s="320"/>
    </row>
    <row r="554" spans="1:96" s="37" customFormat="1" ht="37.5" customHeight="1" x14ac:dyDescent="0.2">
      <c r="A554" s="575" t="str">
        <f>IF(B554&lt;&gt;"",設定!$C$4,"")</f>
        <v/>
      </c>
      <c r="B554" s="567" t="str">
        <f t="shared" si="198"/>
        <v/>
      </c>
      <c r="C554" s="322">
        <f t="shared" si="199"/>
        <v>542</v>
      </c>
      <c r="D554" s="328"/>
      <c r="E554" s="328"/>
      <c r="F554" s="329"/>
      <c r="G554" s="330"/>
      <c r="H554" s="331"/>
      <c r="I554" s="332"/>
      <c r="J554" s="333" t="str">
        <f>IFERROR(IF(I554="","",VLOOKUP(I554,国・地域!A:C,2,FALSE)),"正しい番号を入力してください")</f>
        <v/>
      </c>
      <c r="K554" s="334" t="str">
        <f>IFERROR(IF(I554="","",VLOOKUP(I554,国・地域!A:C,3,FALSE)),"正しい番号を入力してください")</f>
        <v/>
      </c>
      <c r="L554" s="327"/>
      <c r="M554" s="335"/>
      <c r="N554" s="336"/>
      <c r="O554" s="336"/>
      <c r="P554" s="336"/>
      <c r="Q554" s="336"/>
      <c r="R554" s="336"/>
      <c r="S554" s="336"/>
      <c r="T554" s="336"/>
      <c r="U554" s="337"/>
      <c r="V554" s="338"/>
      <c r="W554" s="1059"/>
      <c r="X554" s="1060"/>
      <c r="Y554" s="1065"/>
      <c r="Z554" s="1066"/>
      <c r="AA554" s="1067"/>
      <c r="AB554" s="1068"/>
      <c r="AC554" s="1067"/>
      <c r="AD554" s="1066"/>
      <c r="AE554" s="1069"/>
      <c r="AF554" s="1068"/>
      <c r="AG554" s="1067"/>
      <c r="AH554" s="1066"/>
      <c r="AI554" s="1069"/>
      <c r="AJ554" s="1068"/>
      <c r="AK554" s="1067"/>
      <c r="AL554" s="1066"/>
      <c r="AM554" s="328"/>
      <c r="AN554" s="330"/>
      <c r="AO554" s="327"/>
      <c r="AP554" s="328"/>
      <c r="AQ554" s="330"/>
      <c r="AR554" s="339"/>
      <c r="AS554" s="340"/>
      <c r="AT554" s="328"/>
      <c r="AU554" s="330"/>
      <c r="AV554" s="339"/>
      <c r="AW554" s="341"/>
      <c r="AX554" s="94" t="str">
        <f t="shared" si="197"/>
        <v/>
      </c>
      <c r="AY554" s="94" t="str">
        <f t="shared" si="200"/>
        <v/>
      </c>
      <c r="AZ554" s="433"/>
      <c r="BA554" s="414">
        <f t="shared" si="201"/>
        <v>0</v>
      </c>
      <c r="BB554" s="414">
        <f t="shared" si="202"/>
        <v>0</v>
      </c>
      <c r="BC554" s="414">
        <f t="shared" si="203"/>
        <v>0</v>
      </c>
      <c r="BD554" s="414">
        <f t="shared" si="204"/>
        <v>0</v>
      </c>
      <c r="BE554" s="414">
        <f t="shared" si="205"/>
        <v>0</v>
      </c>
      <c r="BF554" s="414">
        <f t="shared" si="206"/>
        <v>0</v>
      </c>
      <c r="BG554" s="414">
        <f t="shared" si="207"/>
        <v>0</v>
      </c>
      <c r="BH554" s="414">
        <f t="shared" si="208"/>
        <v>0</v>
      </c>
      <c r="BI554" s="414">
        <f t="shared" si="209"/>
        <v>0</v>
      </c>
      <c r="BJ554" s="414">
        <f t="shared" si="210"/>
        <v>0</v>
      </c>
      <c r="BK554" s="414">
        <f t="shared" si="211"/>
        <v>0</v>
      </c>
      <c r="BL554" s="414">
        <f t="shared" si="212"/>
        <v>0</v>
      </c>
      <c r="BM554" s="414">
        <f t="shared" si="213"/>
        <v>0</v>
      </c>
      <c r="BN554" s="414"/>
      <c r="BO554" s="414">
        <f t="shared" si="214"/>
        <v>0</v>
      </c>
      <c r="BP554" s="414">
        <f t="shared" si="215"/>
        <v>0</v>
      </c>
      <c r="BQ554" s="414">
        <f t="shared" si="216"/>
        <v>0</v>
      </c>
      <c r="BR554" s="414">
        <f t="shared" si="217"/>
        <v>0</v>
      </c>
      <c r="BS554" s="414">
        <f t="shared" si="218"/>
        <v>0</v>
      </c>
      <c r="BT554" s="414">
        <f t="shared" si="219"/>
        <v>0</v>
      </c>
      <c r="BU554" s="414">
        <f t="shared" si="220"/>
        <v>0</v>
      </c>
      <c r="BV554" s="721"/>
      <c r="BW554" s="72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32"/>
      <c r="CL554" s="432"/>
      <c r="CM554" s="432"/>
      <c r="CN554" s="432"/>
      <c r="CO554" s="432"/>
      <c r="CP554" s="432"/>
      <c r="CQ554" s="320"/>
      <c r="CR554" s="320"/>
    </row>
    <row r="555" spans="1:96" s="37" customFormat="1" ht="37.5" customHeight="1" x14ac:dyDescent="0.2">
      <c r="A555" s="533" t="str">
        <f>IF(B555&lt;&gt;"",設定!$C$4,"")</f>
        <v/>
      </c>
      <c r="B555" s="214" t="str">
        <f t="shared" si="198"/>
        <v/>
      </c>
      <c r="C555" s="373">
        <f t="shared" si="199"/>
        <v>543</v>
      </c>
      <c r="D555" s="342"/>
      <c r="E555" s="342"/>
      <c r="F555" s="343"/>
      <c r="G555" s="344"/>
      <c r="H555" s="345"/>
      <c r="I555" s="346"/>
      <c r="J555" s="347" t="str">
        <f>IFERROR(IF(I555="","",VLOOKUP(I555,国・地域!A:C,2,FALSE)),"正しい番号を入力してください")</f>
        <v/>
      </c>
      <c r="K555" s="348" t="str">
        <f>IFERROR(IF(I555="","",VLOOKUP(I555,国・地域!A:C,3,FALSE)),"正しい番号を入力してください")</f>
        <v/>
      </c>
      <c r="L555" s="325"/>
      <c r="M555" s="349"/>
      <c r="N555" s="350"/>
      <c r="O555" s="350"/>
      <c r="P555" s="350"/>
      <c r="Q555" s="350"/>
      <c r="R555" s="350"/>
      <c r="S555" s="350"/>
      <c r="T555" s="350"/>
      <c r="U555" s="351"/>
      <c r="V555" s="352"/>
      <c r="W555" s="1061"/>
      <c r="X555" s="1062"/>
      <c r="Y555" s="1070"/>
      <c r="Z555" s="1071"/>
      <c r="AA555" s="1072"/>
      <c r="AB555" s="1073"/>
      <c r="AC555" s="1072"/>
      <c r="AD555" s="1071"/>
      <c r="AE555" s="1074"/>
      <c r="AF555" s="1073"/>
      <c r="AG555" s="1072"/>
      <c r="AH555" s="1071"/>
      <c r="AI555" s="1074"/>
      <c r="AJ555" s="1073"/>
      <c r="AK555" s="1072"/>
      <c r="AL555" s="1071"/>
      <c r="AM555" s="342"/>
      <c r="AN555" s="344"/>
      <c r="AO555" s="325"/>
      <c r="AP555" s="342"/>
      <c r="AQ555" s="344"/>
      <c r="AR555" s="353"/>
      <c r="AS555" s="354"/>
      <c r="AT555" s="342"/>
      <c r="AU555" s="344"/>
      <c r="AV555" s="353"/>
      <c r="AW555" s="355"/>
      <c r="AX555" s="94" t="str">
        <f t="shared" si="197"/>
        <v/>
      </c>
      <c r="AY555" s="94" t="str">
        <f t="shared" si="200"/>
        <v/>
      </c>
      <c r="AZ555" s="433"/>
      <c r="BA555" s="414">
        <f t="shared" si="201"/>
        <v>0</v>
      </c>
      <c r="BB555" s="414">
        <f t="shared" si="202"/>
        <v>0</v>
      </c>
      <c r="BC555" s="414">
        <f t="shared" si="203"/>
        <v>0</v>
      </c>
      <c r="BD555" s="414">
        <f t="shared" si="204"/>
        <v>0</v>
      </c>
      <c r="BE555" s="414">
        <f t="shared" si="205"/>
        <v>0</v>
      </c>
      <c r="BF555" s="414">
        <f t="shared" si="206"/>
        <v>0</v>
      </c>
      <c r="BG555" s="414">
        <f t="shared" si="207"/>
        <v>0</v>
      </c>
      <c r="BH555" s="414">
        <f t="shared" si="208"/>
        <v>0</v>
      </c>
      <c r="BI555" s="414">
        <f t="shared" si="209"/>
        <v>0</v>
      </c>
      <c r="BJ555" s="414">
        <f t="shared" si="210"/>
        <v>0</v>
      </c>
      <c r="BK555" s="414">
        <f t="shared" si="211"/>
        <v>0</v>
      </c>
      <c r="BL555" s="414">
        <f t="shared" si="212"/>
        <v>0</v>
      </c>
      <c r="BM555" s="414">
        <f t="shared" si="213"/>
        <v>0</v>
      </c>
      <c r="BN555" s="414"/>
      <c r="BO555" s="414">
        <f t="shared" si="214"/>
        <v>0</v>
      </c>
      <c r="BP555" s="414">
        <f t="shared" si="215"/>
        <v>0</v>
      </c>
      <c r="BQ555" s="414">
        <f t="shared" si="216"/>
        <v>0</v>
      </c>
      <c r="BR555" s="414">
        <f t="shared" si="217"/>
        <v>0</v>
      </c>
      <c r="BS555" s="414">
        <f t="shared" si="218"/>
        <v>0</v>
      </c>
      <c r="BT555" s="414">
        <f t="shared" si="219"/>
        <v>0</v>
      </c>
      <c r="BU555" s="414">
        <f t="shared" si="220"/>
        <v>0</v>
      </c>
      <c r="BV555" s="721"/>
      <c r="BW555" s="72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32"/>
      <c r="CL555" s="432"/>
      <c r="CM555" s="432"/>
      <c r="CN555" s="432"/>
      <c r="CO555" s="432"/>
      <c r="CP555" s="432"/>
      <c r="CQ555" s="320"/>
      <c r="CR555" s="320"/>
    </row>
    <row r="556" spans="1:96" s="37" customFormat="1" ht="37.5" customHeight="1" x14ac:dyDescent="0.2">
      <c r="A556" s="533" t="str">
        <f>IF(B556&lt;&gt;"",設定!$C$4,"")</f>
        <v/>
      </c>
      <c r="B556" s="214" t="str">
        <f t="shared" si="198"/>
        <v/>
      </c>
      <c r="C556" s="373">
        <f t="shared" si="199"/>
        <v>544</v>
      </c>
      <c r="D556" s="342"/>
      <c r="E556" s="342"/>
      <c r="F556" s="343"/>
      <c r="G556" s="344"/>
      <c r="H556" s="345"/>
      <c r="I556" s="346"/>
      <c r="J556" s="347" t="str">
        <f>IFERROR(IF(I556="","",VLOOKUP(I556,国・地域!A:C,2,FALSE)),"正しい番号を入力してください")</f>
        <v/>
      </c>
      <c r="K556" s="348" t="str">
        <f>IFERROR(IF(I556="","",VLOOKUP(I556,国・地域!A:C,3,FALSE)),"正しい番号を入力してください")</f>
        <v/>
      </c>
      <c r="L556" s="325"/>
      <c r="M556" s="349"/>
      <c r="N556" s="350"/>
      <c r="O556" s="350"/>
      <c r="P556" s="350"/>
      <c r="Q556" s="350"/>
      <c r="R556" s="350"/>
      <c r="S556" s="350"/>
      <c r="T556" s="350"/>
      <c r="U556" s="351"/>
      <c r="V556" s="352"/>
      <c r="W556" s="1061"/>
      <c r="X556" s="1062"/>
      <c r="Y556" s="1070"/>
      <c r="Z556" s="1071"/>
      <c r="AA556" s="1072"/>
      <c r="AB556" s="1073"/>
      <c r="AC556" s="1072"/>
      <c r="AD556" s="1071"/>
      <c r="AE556" s="1074"/>
      <c r="AF556" s="1073"/>
      <c r="AG556" s="1072"/>
      <c r="AH556" s="1071"/>
      <c r="AI556" s="1074"/>
      <c r="AJ556" s="1073"/>
      <c r="AK556" s="1072"/>
      <c r="AL556" s="1071"/>
      <c r="AM556" s="342"/>
      <c r="AN556" s="344"/>
      <c r="AO556" s="325"/>
      <c r="AP556" s="342"/>
      <c r="AQ556" s="344"/>
      <c r="AR556" s="353"/>
      <c r="AS556" s="354"/>
      <c r="AT556" s="342"/>
      <c r="AU556" s="344"/>
      <c r="AV556" s="353"/>
      <c r="AW556" s="355"/>
      <c r="AX556" s="94" t="str">
        <f t="shared" si="197"/>
        <v/>
      </c>
      <c r="AY556" s="94" t="str">
        <f t="shared" si="200"/>
        <v/>
      </c>
      <c r="AZ556" s="433"/>
      <c r="BA556" s="414">
        <f t="shared" si="201"/>
        <v>0</v>
      </c>
      <c r="BB556" s="414">
        <f t="shared" si="202"/>
        <v>0</v>
      </c>
      <c r="BC556" s="414">
        <f t="shared" si="203"/>
        <v>0</v>
      </c>
      <c r="BD556" s="414">
        <f t="shared" si="204"/>
        <v>0</v>
      </c>
      <c r="BE556" s="414">
        <f t="shared" si="205"/>
        <v>0</v>
      </c>
      <c r="BF556" s="414">
        <f t="shared" si="206"/>
        <v>0</v>
      </c>
      <c r="BG556" s="414">
        <f t="shared" si="207"/>
        <v>0</v>
      </c>
      <c r="BH556" s="414">
        <f t="shared" si="208"/>
        <v>0</v>
      </c>
      <c r="BI556" s="414">
        <f t="shared" si="209"/>
        <v>0</v>
      </c>
      <c r="BJ556" s="414">
        <f t="shared" si="210"/>
        <v>0</v>
      </c>
      <c r="BK556" s="414">
        <f t="shared" si="211"/>
        <v>0</v>
      </c>
      <c r="BL556" s="414">
        <f t="shared" si="212"/>
        <v>0</v>
      </c>
      <c r="BM556" s="414">
        <f t="shared" si="213"/>
        <v>0</v>
      </c>
      <c r="BN556" s="414"/>
      <c r="BO556" s="414">
        <f t="shared" si="214"/>
        <v>0</v>
      </c>
      <c r="BP556" s="414">
        <f t="shared" si="215"/>
        <v>0</v>
      </c>
      <c r="BQ556" s="414">
        <f t="shared" si="216"/>
        <v>0</v>
      </c>
      <c r="BR556" s="414">
        <f t="shared" si="217"/>
        <v>0</v>
      </c>
      <c r="BS556" s="414">
        <f t="shared" si="218"/>
        <v>0</v>
      </c>
      <c r="BT556" s="414">
        <f t="shared" si="219"/>
        <v>0</v>
      </c>
      <c r="BU556" s="414">
        <f t="shared" si="220"/>
        <v>0</v>
      </c>
      <c r="BV556" s="721"/>
      <c r="BW556" s="72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32"/>
      <c r="CL556" s="432"/>
      <c r="CM556" s="432"/>
      <c r="CN556" s="432"/>
      <c r="CO556" s="432"/>
      <c r="CP556" s="432"/>
      <c r="CQ556" s="320"/>
      <c r="CR556" s="320"/>
    </row>
    <row r="557" spans="1:96" s="37" customFormat="1" ht="37.5" customHeight="1" x14ac:dyDescent="0.2">
      <c r="A557" s="533" t="str">
        <f>IF(B557&lt;&gt;"",設定!$C$4,"")</f>
        <v/>
      </c>
      <c r="B557" s="214" t="str">
        <f t="shared" si="198"/>
        <v/>
      </c>
      <c r="C557" s="373">
        <f t="shared" si="199"/>
        <v>545</v>
      </c>
      <c r="D557" s="342"/>
      <c r="E557" s="342"/>
      <c r="F557" s="343"/>
      <c r="G557" s="344"/>
      <c r="H557" s="345"/>
      <c r="I557" s="346"/>
      <c r="J557" s="347" t="str">
        <f>IFERROR(IF(I557="","",VLOOKUP(I557,国・地域!A:C,2,FALSE)),"正しい番号を入力してください")</f>
        <v/>
      </c>
      <c r="K557" s="348" t="str">
        <f>IFERROR(IF(I557="","",VLOOKUP(I557,国・地域!A:C,3,FALSE)),"正しい番号を入力してください")</f>
        <v/>
      </c>
      <c r="L557" s="325"/>
      <c r="M557" s="349"/>
      <c r="N557" s="350"/>
      <c r="O557" s="350"/>
      <c r="P557" s="350"/>
      <c r="Q557" s="350"/>
      <c r="R557" s="350"/>
      <c r="S557" s="350"/>
      <c r="T557" s="350"/>
      <c r="U557" s="351"/>
      <c r="V557" s="352"/>
      <c r="W557" s="1061"/>
      <c r="X557" s="1062"/>
      <c r="Y557" s="1070"/>
      <c r="Z557" s="1071"/>
      <c r="AA557" s="1072"/>
      <c r="AB557" s="1073"/>
      <c r="AC557" s="1072"/>
      <c r="AD557" s="1071"/>
      <c r="AE557" s="1074"/>
      <c r="AF557" s="1073"/>
      <c r="AG557" s="1072"/>
      <c r="AH557" s="1071"/>
      <c r="AI557" s="1074"/>
      <c r="AJ557" s="1073"/>
      <c r="AK557" s="1072"/>
      <c r="AL557" s="1071"/>
      <c r="AM557" s="342"/>
      <c r="AN557" s="344"/>
      <c r="AO557" s="325"/>
      <c r="AP557" s="342"/>
      <c r="AQ557" s="344"/>
      <c r="AR557" s="353"/>
      <c r="AS557" s="354"/>
      <c r="AT557" s="342"/>
      <c r="AU557" s="344"/>
      <c r="AV557" s="353"/>
      <c r="AW557" s="355"/>
      <c r="AX557" s="94" t="str">
        <f t="shared" si="197"/>
        <v/>
      </c>
      <c r="AY557" s="94" t="str">
        <f t="shared" si="200"/>
        <v/>
      </c>
      <c r="AZ557" s="433"/>
      <c r="BA557" s="414">
        <f t="shared" si="201"/>
        <v>0</v>
      </c>
      <c r="BB557" s="414">
        <f t="shared" si="202"/>
        <v>0</v>
      </c>
      <c r="BC557" s="414">
        <f t="shared" si="203"/>
        <v>0</v>
      </c>
      <c r="BD557" s="414">
        <f t="shared" si="204"/>
        <v>0</v>
      </c>
      <c r="BE557" s="414">
        <f t="shared" si="205"/>
        <v>0</v>
      </c>
      <c r="BF557" s="414">
        <f t="shared" si="206"/>
        <v>0</v>
      </c>
      <c r="BG557" s="414">
        <f t="shared" si="207"/>
        <v>0</v>
      </c>
      <c r="BH557" s="414">
        <f t="shared" si="208"/>
        <v>0</v>
      </c>
      <c r="BI557" s="414">
        <f t="shared" si="209"/>
        <v>0</v>
      </c>
      <c r="BJ557" s="414">
        <f t="shared" si="210"/>
        <v>0</v>
      </c>
      <c r="BK557" s="414">
        <f t="shared" si="211"/>
        <v>0</v>
      </c>
      <c r="BL557" s="414">
        <f t="shared" si="212"/>
        <v>0</v>
      </c>
      <c r="BM557" s="414">
        <f t="shared" si="213"/>
        <v>0</v>
      </c>
      <c r="BN557" s="414"/>
      <c r="BO557" s="414">
        <f t="shared" si="214"/>
        <v>0</v>
      </c>
      <c r="BP557" s="414">
        <f t="shared" si="215"/>
        <v>0</v>
      </c>
      <c r="BQ557" s="414">
        <f t="shared" si="216"/>
        <v>0</v>
      </c>
      <c r="BR557" s="414">
        <f t="shared" si="217"/>
        <v>0</v>
      </c>
      <c r="BS557" s="414">
        <f t="shared" si="218"/>
        <v>0</v>
      </c>
      <c r="BT557" s="414">
        <f t="shared" si="219"/>
        <v>0</v>
      </c>
      <c r="BU557" s="414">
        <f t="shared" si="220"/>
        <v>0</v>
      </c>
      <c r="BV557" s="721"/>
      <c r="BW557" s="72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32"/>
      <c r="CL557" s="432"/>
      <c r="CM557" s="432"/>
      <c r="CN557" s="432"/>
      <c r="CO557" s="432"/>
      <c r="CP557" s="432"/>
      <c r="CQ557" s="320"/>
      <c r="CR557" s="320"/>
    </row>
    <row r="558" spans="1:96" s="37" customFormat="1" ht="37.5" customHeight="1" x14ac:dyDescent="0.2">
      <c r="A558" s="574" t="str">
        <f>IF(B558&lt;&gt;"",設定!$C$4,"")</f>
        <v/>
      </c>
      <c r="B558" s="215" t="str">
        <f t="shared" si="198"/>
        <v/>
      </c>
      <c r="C558" s="374">
        <f t="shared" si="199"/>
        <v>546</v>
      </c>
      <c r="D558" s="356"/>
      <c r="E558" s="356"/>
      <c r="F558" s="357"/>
      <c r="G558" s="358"/>
      <c r="H558" s="359"/>
      <c r="I558" s="360"/>
      <c r="J558" s="361" t="str">
        <f>IFERROR(IF(I558="","",VLOOKUP(I558,国・地域!A:C,2,FALSE)),"正しい番号を入力してください")</f>
        <v/>
      </c>
      <c r="K558" s="362" t="str">
        <f>IFERROR(IF(I558="","",VLOOKUP(I558,国・地域!A:C,3,FALSE)),"正しい番号を入力してください")</f>
        <v/>
      </c>
      <c r="L558" s="326"/>
      <c r="M558" s="363"/>
      <c r="N558" s="364"/>
      <c r="O558" s="364"/>
      <c r="P558" s="364"/>
      <c r="Q558" s="364"/>
      <c r="R558" s="364"/>
      <c r="S558" s="364"/>
      <c r="T558" s="364"/>
      <c r="U558" s="365"/>
      <c r="V558" s="366"/>
      <c r="W558" s="1063"/>
      <c r="X558" s="1064"/>
      <c r="Y558" s="1075"/>
      <c r="Z558" s="1076"/>
      <c r="AA558" s="1077"/>
      <c r="AB558" s="1078"/>
      <c r="AC558" s="1077"/>
      <c r="AD558" s="1076"/>
      <c r="AE558" s="1079"/>
      <c r="AF558" s="1078"/>
      <c r="AG558" s="1077"/>
      <c r="AH558" s="1076"/>
      <c r="AI558" s="1079"/>
      <c r="AJ558" s="1078"/>
      <c r="AK558" s="1077"/>
      <c r="AL558" s="1076"/>
      <c r="AM558" s="356"/>
      <c r="AN558" s="358"/>
      <c r="AO558" s="326"/>
      <c r="AP558" s="356"/>
      <c r="AQ558" s="358"/>
      <c r="AR558" s="367"/>
      <c r="AS558" s="368"/>
      <c r="AT558" s="356"/>
      <c r="AU558" s="358"/>
      <c r="AV558" s="367"/>
      <c r="AW558" s="369"/>
      <c r="AX558" s="94" t="str">
        <f t="shared" si="197"/>
        <v/>
      </c>
      <c r="AY558" s="94" t="str">
        <f t="shared" si="200"/>
        <v/>
      </c>
      <c r="AZ558" s="433"/>
      <c r="BA558" s="414">
        <f t="shared" si="201"/>
        <v>0</v>
      </c>
      <c r="BB558" s="414">
        <f t="shared" si="202"/>
        <v>0</v>
      </c>
      <c r="BC558" s="414">
        <f t="shared" si="203"/>
        <v>0</v>
      </c>
      <c r="BD558" s="414">
        <f t="shared" si="204"/>
        <v>0</v>
      </c>
      <c r="BE558" s="414">
        <f t="shared" si="205"/>
        <v>0</v>
      </c>
      <c r="BF558" s="414">
        <f t="shared" si="206"/>
        <v>0</v>
      </c>
      <c r="BG558" s="414">
        <f t="shared" si="207"/>
        <v>0</v>
      </c>
      <c r="BH558" s="414">
        <f t="shared" si="208"/>
        <v>0</v>
      </c>
      <c r="BI558" s="414">
        <f t="shared" si="209"/>
        <v>0</v>
      </c>
      <c r="BJ558" s="414">
        <f t="shared" si="210"/>
        <v>0</v>
      </c>
      <c r="BK558" s="414">
        <f t="shared" si="211"/>
        <v>0</v>
      </c>
      <c r="BL558" s="414">
        <f t="shared" si="212"/>
        <v>0</v>
      </c>
      <c r="BM558" s="414">
        <f t="shared" si="213"/>
        <v>0</v>
      </c>
      <c r="BN558" s="414"/>
      <c r="BO558" s="414">
        <f t="shared" si="214"/>
        <v>0</v>
      </c>
      <c r="BP558" s="414">
        <f t="shared" si="215"/>
        <v>0</v>
      </c>
      <c r="BQ558" s="414">
        <f t="shared" si="216"/>
        <v>0</v>
      </c>
      <c r="BR558" s="414">
        <f t="shared" si="217"/>
        <v>0</v>
      </c>
      <c r="BS558" s="414">
        <f t="shared" si="218"/>
        <v>0</v>
      </c>
      <c r="BT558" s="414">
        <f t="shared" si="219"/>
        <v>0</v>
      </c>
      <c r="BU558" s="414">
        <f t="shared" si="220"/>
        <v>0</v>
      </c>
      <c r="BV558" s="721"/>
      <c r="BW558" s="72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32"/>
      <c r="CL558" s="432"/>
      <c r="CM558" s="432"/>
      <c r="CN558" s="432"/>
      <c r="CO558" s="432"/>
      <c r="CP558" s="432"/>
      <c r="CQ558" s="320"/>
      <c r="CR558" s="320"/>
    </row>
    <row r="559" spans="1:96" s="37" customFormat="1" ht="37.5" customHeight="1" x14ac:dyDescent="0.2">
      <c r="A559" s="575" t="str">
        <f>IF(B559&lt;&gt;"",設定!$C$4,"")</f>
        <v/>
      </c>
      <c r="B559" s="567" t="str">
        <f t="shared" si="198"/>
        <v/>
      </c>
      <c r="C559" s="322">
        <f t="shared" si="199"/>
        <v>547</v>
      </c>
      <c r="D559" s="328"/>
      <c r="E559" s="328"/>
      <c r="F559" s="329"/>
      <c r="G559" s="330"/>
      <c r="H559" s="331"/>
      <c r="I559" s="332"/>
      <c r="J559" s="333" t="str">
        <f>IFERROR(IF(I559="","",VLOOKUP(I559,国・地域!A:C,2,FALSE)),"正しい番号を入力してください")</f>
        <v/>
      </c>
      <c r="K559" s="334" t="str">
        <f>IFERROR(IF(I559="","",VLOOKUP(I559,国・地域!A:C,3,FALSE)),"正しい番号を入力してください")</f>
        <v/>
      </c>
      <c r="L559" s="327"/>
      <c r="M559" s="335"/>
      <c r="N559" s="336"/>
      <c r="O559" s="336"/>
      <c r="P559" s="336"/>
      <c r="Q559" s="336"/>
      <c r="R559" s="336"/>
      <c r="S559" s="336"/>
      <c r="T559" s="336"/>
      <c r="U559" s="337"/>
      <c r="V559" s="338"/>
      <c r="W559" s="1059"/>
      <c r="X559" s="1060"/>
      <c r="Y559" s="1065"/>
      <c r="Z559" s="1066"/>
      <c r="AA559" s="1067"/>
      <c r="AB559" s="1068"/>
      <c r="AC559" s="1067"/>
      <c r="AD559" s="1066"/>
      <c r="AE559" s="1069"/>
      <c r="AF559" s="1068"/>
      <c r="AG559" s="1067"/>
      <c r="AH559" s="1066"/>
      <c r="AI559" s="1069"/>
      <c r="AJ559" s="1068"/>
      <c r="AK559" s="1067"/>
      <c r="AL559" s="1066"/>
      <c r="AM559" s="328"/>
      <c r="AN559" s="330"/>
      <c r="AO559" s="327"/>
      <c r="AP559" s="328"/>
      <c r="AQ559" s="330"/>
      <c r="AR559" s="339"/>
      <c r="AS559" s="340"/>
      <c r="AT559" s="328"/>
      <c r="AU559" s="330"/>
      <c r="AV559" s="339"/>
      <c r="AW559" s="341"/>
      <c r="AX559" s="94" t="str">
        <f t="shared" si="197"/>
        <v/>
      </c>
      <c r="AY559" s="94" t="str">
        <f t="shared" si="200"/>
        <v/>
      </c>
      <c r="AZ559" s="433"/>
      <c r="BA559" s="414">
        <f t="shared" si="201"/>
        <v>0</v>
      </c>
      <c r="BB559" s="414">
        <f t="shared" si="202"/>
        <v>0</v>
      </c>
      <c r="BC559" s="414">
        <f t="shared" si="203"/>
        <v>0</v>
      </c>
      <c r="BD559" s="414">
        <f t="shared" si="204"/>
        <v>0</v>
      </c>
      <c r="BE559" s="414">
        <f t="shared" si="205"/>
        <v>0</v>
      </c>
      <c r="BF559" s="414">
        <f t="shared" si="206"/>
        <v>0</v>
      </c>
      <c r="BG559" s="414">
        <f t="shared" si="207"/>
        <v>0</v>
      </c>
      <c r="BH559" s="414">
        <f t="shared" si="208"/>
        <v>0</v>
      </c>
      <c r="BI559" s="414">
        <f t="shared" si="209"/>
        <v>0</v>
      </c>
      <c r="BJ559" s="414">
        <f t="shared" si="210"/>
        <v>0</v>
      </c>
      <c r="BK559" s="414">
        <f t="shared" si="211"/>
        <v>0</v>
      </c>
      <c r="BL559" s="414">
        <f t="shared" si="212"/>
        <v>0</v>
      </c>
      <c r="BM559" s="414">
        <f t="shared" si="213"/>
        <v>0</v>
      </c>
      <c r="BN559" s="414"/>
      <c r="BO559" s="414">
        <f t="shared" si="214"/>
        <v>0</v>
      </c>
      <c r="BP559" s="414">
        <f t="shared" si="215"/>
        <v>0</v>
      </c>
      <c r="BQ559" s="414">
        <f t="shared" si="216"/>
        <v>0</v>
      </c>
      <c r="BR559" s="414">
        <f t="shared" si="217"/>
        <v>0</v>
      </c>
      <c r="BS559" s="414">
        <f t="shared" si="218"/>
        <v>0</v>
      </c>
      <c r="BT559" s="414">
        <f t="shared" si="219"/>
        <v>0</v>
      </c>
      <c r="BU559" s="414">
        <f t="shared" si="220"/>
        <v>0</v>
      </c>
      <c r="BV559" s="721"/>
      <c r="BW559" s="72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32"/>
      <c r="CL559" s="432"/>
      <c r="CM559" s="432"/>
      <c r="CN559" s="432"/>
      <c r="CO559" s="432"/>
      <c r="CP559" s="432"/>
      <c r="CQ559" s="320"/>
      <c r="CR559" s="320"/>
    </row>
    <row r="560" spans="1:96" s="37" customFormat="1" ht="37.5" customHeight="1" x14ac:dyDescent="0.2">
      <c r="A560" s="533" t="str">
        <f>IF(B560&lt;&gt;"",設定!$C$4,"")</f>
        <v/>
      </c>
      <c r="B560" s="214" t="str">
        <f t="shared" si="198"/>
        <v/>
      </c>
      <c r="C560" s="373">
        <f t="shared" si="199"/>
        <v>548</v>
      </c>
      <c r="D560" s="342"/>
      <c r="E560" s="342"/>
      <c r="F560" s="343"/>
      <c r="G560" s="344"/>
      <c r="H560" s="345"/>
      <c r="I560" s="346"/>
      <c r="J560" s="347" t="str">
        <f>IFERROR(IF(I560="","",VLOOKUP(I560,国・地域!A:C,2,FALSE)),"正しい番号を入力してください")</f>
        <v/>
      </c>
      <c r="K560" s="348" t="str">
        <f>IFERROR(IF(I560="","",VLOOKUP(I560,国・地域!A:C,3,FALSE)),"正しい番号を入力してください")</f>
        <v/>
      </c>
      <c r="L560" s="325"/>
      <c r="M560" s="349"/>
      <c r="N560" s="350"/>
      <c r="O560" s="350"/>
      <c r="P560" s="350"/>
      <c r="Q560" s="350"/>
      <c r="R560" s="350"/>
      <c r="S560" s="350"/>
      <c r="T560" s="350"/>
      <c r="U560" s="351"/>
      <c r="V560" s="352"/>
      <c r="W560" s="1061"/>
      <c r="X560" s="1062"/>
      <c r="Y560" s="1070"/>
      <c r="Z560" s="1071"/>
      <c r="AA560" s="1072"/>
      <c r="AB560" s="1073"/>
      <c r="AC560" s="1072"/>
      <c r="AD560" s="1071"/>
      <c r="AE560" s="1074"/>
      <c r="AF560" s="1073"/>
      <c r="AG560" s="1072"/>
      <c r="AH560" s="1071"/>
      <c r="AI560" s="1074"/>
      <c r="AJ560" s="1073"/>
      <c r="AK560" s="1072"/>
      <c r="AL560" s="1071"/>
      <c r="AM560" s="342"/>
      <c r="AN560" s="344"/>
      <c r="AO560" s="325"/>
      <c r="AP560" s="342"/>
      <c r="AQ560" s="344"/>
      <c r="AR560" s="353"/>
      <c r="AS560" s="354"/>
      <c r="AT560" s="342"/>
      <c r="AU560" s="344"/>
      <c r="AV560" s="353"/>
      <c r="AW560" s="355"/>
      <c r="AX560" s="94" t="str">
        <f t="shared" si="197"/>
        <v/>
      </c>
      <c r="AY560" s="94" t="str">
        <f t="shared" si="200"/>
        <v/>
      </c>
      <c r="AZ560" s="433"/>
      <c r="BA560" s="414">
        <f t="shared" si="201"/>
        <v>0</v>
      </c>
      <c r="BB560" s="414">
        <f t="shared" si="202"/>
        <v>0</v>
      </c>
      <c r="BC560" s="414">
        <f t="shared" si="203"/>
        <v>0</v>
      </c>
      <c r="BD560" s="414">
        <f t="shared" si="204"/>
        <v>0</v>
      </c>
      <c r="BE560" s="414">
        <f t="shared" si="205"/>
        <v>0</v>
      </c>
      <c r="BF560" s="414">
        <f t="shared" si="206"/>
        <v>0</v>
      </c>
      <c r="BG560" s="414">
        <f t="shared" si="207"/>
        <v>0</v>
      </c>
      <c r="BH560" s="414">
        <f t="shared" si="208"/>
        <v>0</v>
      </c>
      <c r="BI560" s="414">
        <f t="shared" si="209"/>
        <v>0</v>
      </c>
      <c r="BJ560" s="414">
        <f t="shared" si="210"/>
        <v>0</v>
      </c>
      <c r="BK560" s="414">
        <f t="shared" si="211"/>
        <v>0</v>
      </c>
      <c r="BL560" s="414">
        <f t="shared" si="212"/>
        <v>0</v>
      </c>
      <c r="BM560" s="414">
        <f t="shared" si="213"/>
        <v>0</v>
      </c>
      <c r="BN560" s="414"/>
      <c r="BO560" s="414">
        <f t="shared" si="214"/>
        <v>0</v>
      </c>
      <c r="BP560" s="414">
        <f t="shared" si="215"/>
        <v>0</v>
      </c>
      <c r="BQ560" s="414">
        <f t="shared" si="216"/>
        <v>0</v>
      </c>
      <c r="BR560" s="414">
        <f t="shared" si="217"/>
        <v>0</v>
      </c>
      <c r="BS560" s="414">
        <f t="shared" si="218"/>
        <v>0</v>
      </c>
      <c r="BT560" s="414">
        <f t="shared" si="219"/>
        <v>0</v>
      </c>
      <c r="BU560" s="414">
        <f t="shared" si="220"/>
        <v>0</v>
      </c>
      <c r="BV560" s="721"/>
      <c r="BW560" s="72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32"/>
      <c r="CL560" s="432"/>
      <c r="CM560" s="432"/>
      <c r="CN560" s="432"/>
      <c r="CO560" s="432"/>
      <c r="CP560" s="432"/>
      <c r="CQ560" s="320"/>
      <c r="CR560" s="320"/>
    </row>
    <row r="561" spans="1:96" s="37" customFormat="1" ht="37.5" customHeight="1" x14ac:dyDescent="0.2">
      <c r="A561" s="533" t="str">
        <f>IF(B561&lt;&gt;"",設定!$C$4,"")</f>
        <v/>
      </c>
      <c r="B561" s="214" t="str">
        <f t="shared" si="198"/>
        <v/>
      </c>
      <c r="C561" s="373">
        <f t="shared" si="199"/>
        <v>549</v>
      </c>
      <c r="D561" s="342"/>
      <c r="E561" s="342"/>
      <c r="F561" s="343"/>
      <c r="G561" s="344"/>
      <c r="H561" s="345"/>
      <c r="I561" s="346"/>
      <c r="J561" s="347" t="str">
        <f>IFERROR(IF(I561="","",VLOOKUP(I561,国・地域!A:C,2,FALSE)),"正しい番号を入力してください")</f>
        <v/>
      </c>
      <c r="K561" s="348" t="str">
        <f>IFERROR(IF(I561="","",VLOOKUP(I561,国・地域!A:C,3,FALSE)),"正しい番号を入力してください")</f>
        <v/>
      </c>
      <c r="L561" s="325"/>
      <c r="M561" s="349"/>
      <c r="N561" s="350"/>
      <c r="O561" s="350"/>
      <c r="P561" s="350"/>
      <c r="Q561" s="350"/>
      <c r="R561" s="350"/>
      <c r="S561" s="350"/>
      <c r="T561" s="350"/>
      <c r="U561" s="351"/>
      <c r="V561" s="352"/>
      <c r="W561" s="1061"/>
      <c r="X561" s="1062"/>
      <c r="Y561" s="1070"/>
      <c r="Z561" s="1071"/>
      <c r="AA561" s="1072"/>
      <c r="AB561" s="1073"/>
      <c r="AC561" s="1072"/>
      <c r="AD561" s="1071"/>
      <c r="AE561" s="1074"/>
      <c r="AF561" s="1073"/>
      <c r="AG561" s="1072"/>
      <c r="AH561" s="1071"/>
      <c r="AI561" s="1074"/>
      <c r="AJ561" s="1073"/>
      <c r="AK561" s="1072"/>
      <c r="AL561" s="1071"/>
      <c r="AM561" s="342"/>
      <c r="AN561" s="344"/>
      <c r="AO561" s="325"/>
      <c r="AP561" s="342"/>
      <c r="AQ561" s="344"/>
      <c r="AR561" s="353"/>
      <c r="AS561" s="354"/>
      <c r="AT561" s="342"/>
      <c r="AU561" s="344"/>
      <c r="AV561" s="353"/>
      <c r="AW561" s="355"/>
      <c r="AX561" s="94" t="str">
        <f t="shared" si="197"/>
        <v/>
      </c>
      <c r="AY561" s="94" t="str">
        <f t="shared" si="200"/>
        <v/>
      </c>
      <c r="AZ561" s="433"/>
      <c r="BA561" s="414">
        <f t="shared" si="201"/>
        <v>0</v>
      </c>
      <c r="BB561" s="414">
        <f t="shared" si="202"/>
        <v>0</v>
      </c>
      <c r="BC561" s="414">
        <f t="shared" si="203"/>
        <v>0</v>
      </c>
      <c r="BD561" s="414">
        <f t="shared" si="204"/>
        <v>0</v>
      </c>
      <c r="BE561" s="414">
        <f t="shared" si="205"/>
        <v>0</v>
      </c>
      <c r="BF561" s="414">
        <f t="shared" si="206"/>
        <v>0</v>
      </c>
      <c r="BG561" s="414">
        <f t="shared" si="207"/>
        <v>0</v>
      </c>
      <c r="BH561" s="414">
        <f t="shared" si="208"/>
        <v>0</v>
      </c>
      <c r="BI561" s="414">
        <f t="shared" si="209"/>
        <v>0</v>
      </c>
      <c r="BJ561" s="414">
        <f t="shared" si="210"/>
        <v>0</v>
      </c>
      <c r="BK561" s="414">
        <f t="shared" si="211"/>
        <v>0</v>
      </c>
      <c r="BL561" s="414">
        <f t="shared" si="212"/>
        <v>0</v>
      </c>
      <c r="BM561" s="414">
        <f t="shared" si="213"/>
        <v>0</v>
      </c>
      <c r="BN561" s="414"/>
      <c r="BO561" s="414">
        <f t="shared" si="214"/>
        <v>0</v>
      </c>
      <c r="BP561" s="414">
        <f t="shared" si="215"/>
        <v>0</v>
      </c>
      <c r="BQ561" s="414">
        <f t="shared" si="216"/>
        <v>0</v>
      </c>
      <c r="BR561" s="414">
        <f t="shared" si="217"/>
        <v>0</v>
      </c>
      <c r="BS561" s="414">
        <f t="shared" si="218"/>
        <v>0</v>
      </c>
      <c r="BT561" s="414">
        <f t="shared" si="219"/>
        <v>0</v>
      </c>
      <c r="BU561" s="414">
        <f t="shared" si="220"/>
        <v>0</v>
      </c>
      <c r="BV561" s="721"/>
      <c r="BW561" s="72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32"/>
      <c r="CL561" s="432"/>
      <c r="CM561" s="432"/>
      <c r="CN561" s="432"/>
      <c r="CO561" s="432"/>
      <c r="CP561" s="432"/>
      <c r="CQ561" s="320"/>
      <c r="CR561" s="320"/>
    </row>
    <row r="562" spans="1:96" s="37" customFormat="1" ht="37.5" customHeight="1" x14ac:dyDescent="0.2">
      <c r="A562" s="533" t="str">
        <f>IF(B562&lt;&gt;"",設定!$C$4,"")</f>
        <v/>
      </c>
      <c r="B562" s="214" t="str">
        <f t="shared" si="198"/>
        <v/>
      </c>
      <c r="C562" s="373">
        <f t="shared" si="199"/>
        <v>550</v>
      </c>
      <c r="D562" s="342"/>
      <c r="E562" s="342"/>
      <c r="F562" s="343"/>
      <c r="G562" s="344"/>
      <c r="H562" s="345"/>
      <c r="I562" s="346"/>
      <c r="J562" s="347" t="str">
        <f>IFERROR(IF(I562="","",VLOOKUP(I562,国・地域!A:C,2,FALSE)),"正しい番号を入力してください")</f>
        <v/>
      </c>
      <c r="K562" s="348" t="str">
        <f>IFERROR(IF(I562="","",VLOOKUP(I562,国・地域!A:C,3,FALSE)),"正しい番号を入力してください")</f>
        <v/>
      </c>
      <c r="L562" s="325"/>
      <c r="M562" s="349"/>
      <c r="N562" s="350"/>
      <c r="O562" s="350"/>
      <c r="P562" s="350"/>
      <c r="Q562" s="350"/>
      <c r="R562" s="350"/>
      <c r="S562" s="350"/>
      <c r="T562" s="350"/>
      <c r="U562" s="351"/>
      <c r="V562" s="352"/>
      <c r="W562" s="1061"/>
      <c r="X562" s="1062"/>
      <c r="Y562" s="1070"/>
      <c r="Z562" s="1071"/>
      <c r="AA562" s="1072"/>
      <c r="AB562" s="1073"/>
      <c r="AC562" s="1072"/>
      <c r="AD562" s="1071"/>
      <c r="AE562" s="1074"/>
      <c r="AF562" s="1073"/>
      <c r="AG562" s="1072"/>
      <c r="AH562" s="1071"/>
      <c r="AI562" s="1074"/>
      <c r="AJ562" s="1073"/>
      <c r="AK562" s="1072"/>
      <c r="AL562" s="1071"/>
      <c r="AM562" s="342"/>
      <c r="AN562" s="344"/>
      <c r="AO562" s="325"/>
      <c r="AP562" s="342"/>
      <c r="AQ562" s="344"/>
      <c r="AR562" s="353"/>
      <c r="AS562" s="354"/>
      <c r="AT562" s="342"/>
      <c r="AU562" s="344"/>
      <c r="AV562" s="353"/>
      <c r="AW562" s="355"/>
      <c r="AX562" s="94" t="str">
        <f t="shared" si="197"/>
        <v/>
      </c>
      <c r="AY562" s="94" t="str">
        <f t="shared" si="200"/>
        <v/>
      </c>
      <c r="AZ562" s="433"/>
      <c r="BA562" s="414">
        <f t="shared" si="201"/>
        <v>0</v>
      </c>
      <c r="BB562" s="414">
        <f t="shared" si="202"/>
        <v>0</v>
      </c>
      <c r="BC562" s="414">
        <f t="shared" si="203"/>
        <v>0</v>
      </c>
      <c r="BD562" s="414">
        <f t="shared" si="204"/>
        <v>0</v>
      </c>
      <c r="BE562" s="414">
        <f t="shared" si="205"/>
        <v>0</v>
      </c>
      <c r="BF562" s="414">
        <f t="shared" si="206"/>
        <v>0</v>
      </c>
      <c r="BG562" s="414">
        <f t="shared" si="207"/>
        <v>0</v>
      </c>
      <c r="BH562" s="414">
        <f t="shared" si="208"/>
        <v>0</v>
      </c>
      <c r="BI562" s="414">
        <f t="shared" si="209"/>
        <v>0</v>
      </c>
      <c r="BJ562" s="414">
        <f t="shared" si="210"/>
        <v>0</v>
      </c>
      <c r="BK562" s="414">
        <f t="shared" si="211"/>
        <v>0</v>
      </c>
      <c r="BL562" s="414">
        <f t="shared" si="212"/>
        <v>0</v>
      </c>
      <c r="BM562" s="414">
        <f t="shared" si="213"/>
        <v>0</v>
      </c>
      <c r="BN562" s="414"/>
      <c r="BO562" s="414">
        <f t="shared" si="214"/>
        <v>0</v>
      </c>
      <c r="BP562" s="414">
        <f t="shared" si="215"/>
        <v>0</v>
      </c>
      <c r="BQ562" s="414">
        <f t="shared" si="216"/>
        <v>0</v>
      </c>
      <c r="BR562" s="414">
        <f t="shared" si="217"/>
        <v>0</v>
      </c>
      <c r="BS562" s="414">
        <f t="shared" si="218"/>
        <v>0</v>
      </c>
      <c r="BT562" s="414">
        <f t="shared" si="219"/>
        <v>0</v>
      </c>
      <c r="BU562" s="414">
        <f t="shared" si="220"/>
        <v>0</v>
      </c>
      <c r="BV562" s="721"/>
      <c r="BW562" s="72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32"/>
      <c r="CL562" s="432"/>
      <c r="CM562" s="432"/>
      <c r="CN562" s="432"/>
      <c r="CO562" s="432"/>
      <c r="CP562" s="432"/>
      <c r="CQ562" s="320"/>
      <c r="CR562" s="320"/>
    </row>
    <row r="563" spans="1:96" s="37" customFormat="1" ht="37.5" customHeight="1" x14ac:dyDescent="0.2">
      <c r="A563" s="574" t="str">
        <f>IF(B563&lt;&gt;"",設定!$C$4,"")</f>
        <v/>
      </c>
      <c r="B563" s="215" t="str">
        <f t="shared" si="198"/>
        <v/>
      </c>
      <c r="C563" s="374">
        <f t="shared" si="199"/>
        <v>551</v>
      </c>
      <c r="D563" s="356"/>
      <c r="E563" s="356"/>
      <c r="F563" s="357"/>
      <c r="G563" s="358"/>
      <c r="H563" s="359"/>
      <c r="I563" s="360"/>
      <c r="J563" s="361" t="str">
        <f>IFERROR(IF(I563="","",VLOOKUP(I563,国・地域!A:C,2,FALSE)),"正しい番号を入力してください")</f>
        <v/>
      </c>
      <c r="K563" s="362" t="str">
        <f>IFERROR(IF(I563="","",VLOOKUP(I563,国・地域!A:C,3,FALSE)),"正しい番号を入力してください")</f>
        <v/>
      </c>
      <c r="L563" s="326"/>
      <c r="M563" s="363"/>
      <c r="N563" s="364"/>
      <c r="O563" s="364"/>
      <c r="P563" s="364"/>
      <c r="Q563" s="364"/>
      <c r="R563" s="364"/>
      <c r="S563" s="364"/>
      <c r="T563" s="364"/>
      <c r="U563" s="365"/>
      <c r="V563" s="366"/>
      <c r="W563" s="1063"/>
      <c r="X563" s="1064"/>
      <c r="Y563" s="1075"/>
      <c r="Z563" s="1076"/>
      <c r="AA563" s="1077"/>
      <c r="AB563" s="1078"/>
      <c r="AC563" s="1077"/>
      <c r="AD563" s="1076"/>
      <c r="AE563" s="1079"/>
      <c r="AF563" s="1078"/>
      <c r="AG563" s="1077"/>
      <c r="AH563" s="1076"/>
      <c r="AI563" s="1079"/>
      <c r="AJ563" s="1078"/>
      <c r="AK563" s="1077"/>
      <c r="AL563" s="1076"/>
      <c r="AM563" s="356"/>
      <c r="AN563" s="358"/>
      <c r="AO563" s="326"/>
      <c r="AP563" s="356"/>
      <c r="AQ563" s="358"/>
      <c r="AR563" s="367"/>
      <c r="AS563" s="368"/>
      <c r="AT563" s="356"/>
      <c r="AU563" s="358"/>
      <c r="AV563" s="367"/>
      <c r="AW563" s="369"/>
      <c r="AX563" s="94" t="str">
        <f t="shared" si="197"/>
        <v/>
      </c>
      <c r="AY563" s="94" t="str">
        <f t="shared" si="200"/>
        <v/>
      </c>
      <c r="AZ563" s="433"/>
      <c r="BA563" s="414">
        <f t="shared" si="201"/>
        <v>0</v>
      </c>
      <c r="BB563" s="414">
        <f t="shared" si="202"/>
        <v>0</v>
      </c>
      <c r="BC563" s="414">
        <f t="shared" si="203"/>
        <v>0</v>
      </c>
      <c r="BD563" s="414">
        <f t="shared" si="204"/>
        <v>0</v>
      </c>
      <c r="BE563" s="414">
        <f t="shared" si="205"/>
        <v>0</v>
      </c>
      <c r="BF563" s="414">
        <f t="shared" si="206"/>
        <v>0</v>
      </c>
      <c r="BG563" s="414">
        <f t="shared" si="207"/>
        <v>0</v>
      </c>
      <c r="BH563" s="414">
        <f t="shared" si="208"/>
        <v>0</v>
      </c>
      <c r="BI563" s="414">
        <f t="shared" si="209"/>
        <v>0</v>
      </c>
      <c r="BJ563" s="414">
        <f t="shared" si="210"/>
        <v>0</v>
      </c>
      <c r="BK563" s="414">
        <f t="shared" si="211"/>
        <v>0</v>
      </c>
      <c r="BL563" s="414">
        <f t="shared" si="212"/>
        <v>0</v>
      </c>
      <c r="BM563" s="414">
        <f t="shared" si="213"/>
        <v>0</v>
      </c>
      <c r="BN563" s="414"/>
      <c r="BO563" s="414">
        <f t="shared" si="214"/>
        <v>0</v>
      </c>
      <c r="BP563" s="414">
        <f t="shared" si="215"/>
        <v>0</v>
      </c>
      <c r="BQ563" s="414">
        <f t="shared" si="216"/>
        <v>0</v>
      </c>
      <c r="BR563" s="414">
        <f t="shared" si="217"/>
        <v>0</v>
      </c>
      <c r="BS563" s="414">
        <f t="shared" si="218"/>
        <v>0</v>
      </c>
      <c r="BT563" s="414">
        <f t="shared" si="219"/>
        <v>0</v>
      </c>
      <c r="BU563" s="414">
        <f t="shared" si="220"/>
        <v>0</v>
      </c>
      <c r="BV563" s="721"/>
      <c r="BW563" s="72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32"/>
      <c r="CL563" s="432"/>
      <c r="CM563" s="432"/>
      <c r="CN563" s="432"/>
      <c r="CO563" s="432"/>
      <c r="CP563" s="432"/>
      <c r="CQ563" s="320"/>
      <c r="CR563" s="320"/>
    </row>
    <row r="564" spans="1:96" s="37" customFormat="1" ht="37.5" customHeight="1" x14ac:dyDescent="0.2">
      <c r="A564" s="575" t="str">
        <f>IF(B564&lt;&gt;"",設定!$C$4,"")</f>
        <v/>
      </c>
      <c r="B564" s="567" t="str">
        <f t="shared" si="198"/>
        <v/>
      </c>
      <c r="C564" s="322">
        <f t="shared" si="199"/>
        <v>552</v>
      </c>
      <c r="D564" s="328"/>
      <c r="E564" s="328"/>
      <c r="F564" s="329"/>
      <c r="G564" s="330"/>
      <c r="H564" s="331"/>
      <c r="I564" s="332"/>
      <c r="J564" s="333" t="str">
        <f>IFERROR(IF(I564="","",VLOOKUP(I564,国・地域!A:C,2,FALSE)),"正しい番号を入力してください")</f>
        <v/>
      </c>
      <c r="K564" s="334" t="str">
        <f>IFERROR(IF(I564="","",VLOOKUP(I564,国・地域!A:C,3,FALSE)),"正しい番号を入力してください")</f>
        <v/>
      </c>
      <c r="L564" s="327"/>
      <c r="M564" s="335"/>
      <c r="N564" s="336"/>
      <c r="O564" s="336"/>
      <c r="P564" s="336"/>
      <c r="Q564" s="336"/>
      <c r="R564" s="336"/>
      <c r="S564" s="336"/>
      <c r="T564" s="336"/>
      <c r="U564" s="337"/>
      <c r="V564" s="338"/>
      <c r="W564" s="1059"/>
      <c r="X564" s="1060"/>
      <c r="Y564" s="1065"/>
      <c r="Z564" s="1066"/>
      <c r="AA564" s="1067"/>
      <c r="AB564" s="1068"/>
      <c r="AC564" s="1067"/>
      <c r="AD564" s="1066"/>
      <c r="AE564" s="1069"/>
      <c r="AF564" s="1068"/>
      <c r="AG564" s="1067"/>
      <c r="AH564" s="1066"/>
      <c r="AI564" s="1069"/>
      <c r="AJ564" s="1068"/>
      <c r="AK564" s="1067"/>
      <c r="AL564" s="1066"/>
      <c r="AM564" s="328"/>
      <c r="AN564" s="330"/>
      <c r="AO564" s="327"/>
      <c r="AP564" s="328"/>
      <c r="AQ564" s="330"/>
      <c r="AR564" s="339"/>
      <c r="AS564" s="340"/>
      <c r="AT564" s="328"/>
      <c r="AU564" s="330"/>
      <c r="AV564" s="339"/>
      <c r="AW564" s="341"/>
      <c r="AX564" s="94" t="str">
        <f t="shared" si="197"/>
        <v/>
      </c>
      <c r="AY564" s="94" t="str">
        <f t="shared" si="200"/>
        <v/>
      </c>
      <c r="AZ564" s="433"/>
      <c r="BA564" s="414">
        <f t="shared" si="201"/>
        <v>0</v>
      </c>
      <c r="BB564" s="414">
        <f t="shared" si="202"/>
        <v>0</v>
      </c>
      <c r="BC564" s="414">
        <f t="shared" si="203"/>
        <v>0</v>
      </c>
      <c r="BD564" s="414">
        <f t="shared" si="204"/>
        <v>0</v>
      </c>
      <c r="BE564" s="414">
        <f t="shared" si="205"/>
        <v>0</v>
      </c>
      <c r="BF564" s="414">
        <f t="shared" si="206"/>
        <v>0</v>
      </c>
      <c r="BG564" s="414">
        <f t="shared" si="207"/>
        <v>0</v>
      </c>
      <c r="BH564" s="414">
        <f t="shared" si="208"/>
        <v>0</v>
      </c>
      <c r="BI564" s="414">
        <f t="shared" si="209"/>
        <v>0</v>
      </c>
      <c r="BJ564" s="414">
        <f t="shared" si="210"/>
        <v>0</v>
      </c>
      <c r="BK564" s="414">
        <f t="shared" si="211"/>
        <v>0</v>
      </c>
      <c r="BL564" s="414">
        <f t="shared" si="212"/>
        <v>0</v>
      </c>
      <c r="BM564" s="414">
        <f t="shared" si="213"/>
        <v>0</v>
      </c>
      <c r="BN564" s="414"/>
      <c r="BO564" s="414">
        <f t="shared" si="214"/>
        <v>0</v>
      </c>
      <c r="BP564" s="414">
        <f t="shared" si="215"/>
        <v>0</v>
      </c>
      <c r="BQ564" s="414">
        <f t="shared" si="216"/>
        <v>0</v>
      </c>
      <c r="BR564" s="414">
        <f t="shared" si="217"/>
        <v>0</v>
      </c>
      <c r="BS564" s="414">
        <f t="shared" si="218"/>
        <v>0</v>
      </c>
      <c r="BT564" s="414">
        <f t="shared" si="219"/>
        <v>0</v>
      </c>
      <c r="BU564" s="414">
        <f t="shared" si="220"/>
        <v>0</v>
      </c>
      <c r="BV564" s="721"/>
      <c r="BW564" s="72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32"/>
      <c r="CL564" s="432"/>
      <c r="CM564" s="432"/>
      <c r="CN564" s="432"/>
      <c r="CO564" s="432"/>
      <c r="CP564" s="432"/>
      <c r="CQ564" s="320"/>
      <c r="CR564" s="320"/>
    </row>
    <row r="565" spans="1:96" s="37" customFormat="1" ht="37.5" customHeight="1" x14ac:dyDescent="0.2">
      <c r="A565" s="533" t="str">
        <f>IF(B565&lt;&gt;"",設定!$C$4,"")</f>
        <v/>
      </c>
      <c r="B565" s="214" t="str">
        <f t="shared" si="198"/>
        <v/>
      </c>
      <c r="C565" s="373">
        <f t="shared" si="199"/>
        <v>553</v>
      </c>
      <c r="D565" s="342"/>
      <c r="E565" s="342"/>
      <c r="F565" s="343"/>
      <c r="G565" s="344"/>
      <c r="H565" s="345"/>
      <c r="I565" s="346"/>
      <c r="J565" s="347" t="str">
        <f>IFERROR(IF(I565="","",VLOOKUP(I565,国・地域!A:C,2,FALSE)),"正しい番号を入力してください")</f>
        <v/>
      </c>
      <c r="K565" s="348" t="str">
        <f>IFERROR(IF(I565="","",VLOOKUP(I565,国・地域!A:C,3,FALSE)),"正しい番号を入力してください")</f>
        <v/>
      </c>
      <c r="L565" s="325"/>
      <c r="M565" s="349"/>
      <c r="N565" s="350"/>
      <c r="O565" s="350"/>
      <c r="P565" s="350"/>
      <c r="Q565" s="350"/>
      <c r="R565" s="350"/>
      <c r="S565" s="350"/>
      <c r="T565" s="350"/>
      <c r="U565" s="351"/>
      <c r="V565" s="352"/>
      <c r="W565" s="1061"/>
      <c r="X565" s="1062"/>
      <c r="Y565" s="1070"/>
      <c r="Z565" s="1071"/>
      <c r="AA565" s="1072"/>
      <c r="AB565" s="1073"/>
      <c r="AC565" s="1072"/>
      <c r="AD565" s="1071"/>
      <c r="AE565" s="1074"/>
      <c r="AF565" s="1073"/>
      <c r="AG565" s="1072"/>
      <c r="AH565" s="1071"/>
      <c r="AI565" s="1074"/>
      <c r="AJ565" s="1073"/>
      <c r="AK565" s="1072"/>
      <c r="AL565" s="1071"/>
      <c r="AM565" s="342"/>
      <c r="AN565" s="344"/>
      <c r="AO565" s="325"/>
      <c r="AP565" s="342"/>
      <c r="AQ565" s="344"/>
      <c r="AR565" s="353"/>
      <c r="AS565" s="354"/>
      <c r="AT565" s="342"/>
      <c r="AU565" s="344"/>
      <c r="AV565" s="353"/>
      <c r="AW565" s="355"/>
      <c r="AX565" s="94" t="str">
        <f t="shared" si="197"/>
        <v/>
      </c>
      <c r="AY565" s="94" t="str">
        <f t="shared" si="200"/>
        <v/>
      </c>
      <c r="AZ565" s="433"/>
      <c r="BA565" s="414">
        <f t="shared" si="201"/>
        <v>0</v>
      </c>
      <c r="BB565" s="414">
        <f t="shared" si="202"/>
        <v>0</v>
      </c>
      <c r="BC565" s="414">
        <f t="shared" si="203"/>
        <v>0</v>
      </c>
      <c r="BD565" s="414">
        <f t="shared" si="204"/>
        <v>0</v>
      </c>
      <c r="BE565" s="414">
        <f t="shared" si="205"/>
        <v>0</v>
      </c>
      <c r="BF565" s="414">
        <f t="shared" si="206"/>
        <v>0</v>
      </c>
      <c r="BG565" s="414">
        <f t="shared" si="207"/>
        <v>0</v>
      </c>
      <c r="BH565" s="414">
        <f t="shared" si="208"/>
        <v>0</v>
      </c>
      <c r="BI565" s="414">
        <f t="shared" si="209"/>
        <v>0</v>
      </c>
      <c r="BJ565" s="414">
        <f t="shared" si="210"/>
        <v>0</v>
      </c>
      <c r="BK565" s="414">
        <f t="shared" si="211"/>
        <v>0</v>
      </c>
      <c r="BL565" s="414">
        <f t="shared" si="212"/>
        <v>0</v>
      </c>
      <c r="BM565" s="414">
        <f t="shared" si="213"/>
        <v>0</v>
      </c>
      <c r="BN565" s="414"/>
      <c r="BO565" s="414">
        <f t="shared" si="214"/>
        <v>0</v>
      </c>
      <c r="BP565" s="414">
        <f t="shared" si="215"/>
        <v>0</v>
      </c>
      <c r="BQ565" s="414">
        <f t="shared" si="216"/>
        <v>0</v>
      </c>
      <c r="BR565" s="414">
        <f t="shared" si="217"/>
        <v>0</v>
      </c>
      <c r="BS565" s="414">
        <f t="shared" si="218"/>
        <v>0</v>
      </c>
      <c r="BT565" s="414">
        <f t="shared" si="219"/>
        <v>0</v>
      </c>
      <c r="BU565" s="414">
        <f t="shared" si="220"/>
        <v>0</v>
      </c>
      <c r="BV565" s="721"/>
      <c r="BW565" s="72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32"/>
      <c r="CL565" s="432"/>
      <c r="CM565" s="432"/>
      <c r="CN565" s="432"/>
      <c r="CO565" s="432"/>
      <c r="CP565" s="432"/>
      <c r="CQ565" s="320"/>
      <c r="CR565" s="320"/>
    </row>
    <row r="566" spans="1:96" s="37" customFormat="1" ht="37.5" customHeight="1" x14ac:dyDescent="0.2">
      <c r="A566" s="533" t="str">
        <f>IF(B566&lt;&gt;"",設定!$C$4,"")</f>
        <v/>
      </c>
      <c r="B566" s="214" t="str">
        <f t="shared" si="198"/>
        <v/>
      </c>
      <c r="C566" s="373">
        <f t="shared" si="199"/>
        <v>554</v>
      </c>
      <c r="D566" s="342"/>
      <c r="E566" s="342"/>
      <c r="F566" s="343"/>
      <c r="G566" s="344"/>
      <c r="H566" s="345"/>
      <c r="I566" s="346"/>
      <c r="J566" s="347" t="str">
        <f>IFERROR(IF(I566="","",VLOOKUP(I566,国・地域!A:C,2,FALSE)),"正しい番号を入力してください")</f>
        <v/>
      </c>
      <c r="K566" s="348" t="str">
        <f>IFERROR(IF(I566="","",VLOOKUP(I566,国・地域!A:C,3,FALSE)),"正しい番号を入力してください")</f>
        <v/>
      </c>
      <c r="L566" s="325"/>
      <c r="M566" s="349"/>
      <c r="N566" s="350"/>
      <c r="O566" s="350"/>
      <c r="P566" s="350"/>
      <c r="Q566" s="350"/>
      <c r="R566" s="350"/>
      <c r="S566" s="350"/>
      <c r="T566" s="350"/>
      <c r="U566" s="351"/>
      <c r="V566" s="352"/>
      <c r="W566" s="1061"/>
      <c r="X566" s="1062"/>
      <c r="Y566" s="1070"/>
      <c r="Z566" s="1071"/>
      <c r="AA566" s="1072"/>
      <c r="AB566" s="1073"/>
      <c r="AC566" s="1072"/>
      <c r="AD566" s="1071"/>
      <c r="AE566" s="1074"/>
      <c r="AF566" s="1073"/>
      <c r="AG566" s="1072"/>
      <c r="AH566" s="1071"/>
      <c r="AI566" s="1074"/>
      <c r="AJ566" s="1073"/>
      <c r="AK566" s="1072"/>
      <c r="AL566" s="1071"/>
      <c r="AM566" s="342"/>
      <c r="AN566" s="344"/>
      <c r="AO566" s="325"/>
      <c r="AP566" s="342"/>
      <c r="AQ566" s="344"/>
      <c r="AR566" s="353"/>
      <c r="AS566" s="354"/>
      <c r="AT566" s="342"/>
      <c r="AU566" s="344"/>
      <c r="AV566" s="353"/>
      <c r="AW566" s="355"/>
      <c r="AX566" s="94" t="str">
        <f t="shared" si="197"/>
        <v/>
      </c>
      <c r="AY566" s="94" t="str">
        <f t="shared" si="200"/>
        <v/>
      </c>
      <c r="AZ566" s="433"/>
      <c r="BA566" s="414">
        <f t="shared" si="201"/>
        <v>0</v>
      </c>
      <c r="BB566" s="414">
        <f t="shared" si="202"/>
        <v>0</v>
      </c>
      <c r="BC566" s="414">
        <f t="shared" si="203"/>
        <v>0</v>
      </c>
      <c r="BD566" s="414">
        <f t="shared" si="204"/>
        <v>0</v>
      </c>
      <c r="BE566" s="414">
        <f t="shared" si="205"/>
        <v>0</v>
      </c>
      <c r="BF566" s="414">
        <f t="shared" si="206"/>
        <v>0</v>
      </c>
      <c r="BG566" s="414">
        <f t="shared" si="207"/>
        <v>0</v>
      </c>
      <c r="BH566" s="414">
        <f t="shared" si="208"/>
        <v>0</v>
      </c>
      <c r="BI566" s="414">
        <f t="shared" si="209"/>
        <v>0</v>
      </c>
      <c r="BJ566" s="414">
        <f t="shared" si="210"/>
        <v>0</v>
      </c>
      <c r="BK566" s="414">
        <f t="shared" si="211"/>
        <v>0</v>
      </c>
      <c r="BL566" s="414">
        <f t="shared" si="212"/>
        <v>0</v>
      </c>
      <c r="BM566" s="414">
        <f t="shared" si="213"/>
        <v>0</v>
      </c>
      <c r="BN566" s="414"/>
      <c r="BO566" s="414">
        <f t="shared" si="214"/>
        <v>0</v>
      </c>
      <c r="BP566" s="414">
        <f t="shared" si="215"/>
        <v>0</v>
      </c>
      <c r="BQ566" s="414">
        <f t="shared" si="216"/>
        <v>0</v>
      </c>
      <c r="BR566" s="414">
        <f t="shared" si="217"/>
        <v>0</v>
      </c>
      <c r="BS566" s="414">
        <f t="shared" si="218"/>
        <v>0</v>
      </c>
      <c r="BT566" s="414">
        <f t="shared" si="219"/>
        <v>0</v>
      </c>
      <c r="BU566" s="414">
        <f t="shared" si="220"/>
        <v>0</v>
      </c>
      <c r="BV566" s="721"/>
      <c r="BW566" s="72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32"/>
      <c r="CL566" s="432"/>
      <c r="CM566" s="432"/>
      <c r="CN566" s="432"/>
      <c r="CO566" s="432"/>
      <c r="CP566" s="432"/>
      <c r="CQ566" s="320"/>
      <c r="CR566" s="320"/>
    </row>
    <row r="567" spans="1:96" s="37" customFormat="1" ht="37.5" customHeight="1" x14ac:dyDescent="0.2">
      <c r="A567" s="533" t="str">
        <f>IF(B567&lt;&gt;"",設定!$C$4,"")</f>
        <v/>
      </c>
      <c r="B567" s="214" t="str">
        <f t="shared" si="198"/>
        <v/>
      </c>
      <c r="C567" s="373">
        <f t="shared" si="199"/>
        <v>555</v>
      </c>
      <c r="D567" s="342"/>
      <c r="E567" s="342"/>
      <c r="F567" s="343"/>
      <c r="G567" s="344"/>
      <c r="H567" s="345"/>
      <c r="I567" s="346"/>
      <c r="J567" s="347" t="str">
        <f>IFERROR(IF(I567="","",VLOOKUP(I567,国・地域!A:C,2,FALSE)),"正しい番号を入力してください")</f>
        <v/>
      </c>
      <c r="K567" s="348" t="str">
        <f>IFERROR(IF(I567="","",VLOOKUP(I567,国・地域!A:C,3,FALSE)),"正しい番号を入力してください")</f>
        <v/>
      </c>
      <c r="L567" s="325"/>
      <c r="M567" s="349"/>
      <c r="N567" s="350"/>
      <c r="O567" s="350"/>
      <c r="P567" s="350"/>
      <c r="Q567" s="350"/>
      <c r="R567" s="350"/>
      <c r="S567" s="350"/>
      <c r="T567" s="350"/>
      <c r="U567" s="351"/>
      <c r="V567" s="352"/>
      <c r="W567" s="1061"/>
      <c r="X567" s="1062"/>
      <c r="Y567" s="1070"/>
      <c r="Z567" s="1071"/>
      <c r="AA567" s="1072"/>
      <c r="AB567" s="1073"/>
      <c r="AC567" s="1072"/>
      <c r="AD567" s="1071"/>
      <c r="AE567" s="1074"/>
      <c r="AF567" s="1073"/>
      <c r="AG567" s="1072"/>
      <c r="AH567" s="1071"/>
      <c r="AI567" s="1074"/>
      <c r="AJ567" s="1073"/>
      <c r="AK567" s="1072"/>
      <c r="AL567" s="1071"/>
      <c r="AM567" s="342"/>
      <c r="AN567" s="344"/>
      <c r="AO567" s="325"/>
      <c r="AP567" s="342"/>
      <c r="AQ567" s="344"/>
      <c r="AR567" s="353"/>
      <c r="AS567" s="354"/>
      <c r="AT567" s="342"/>
      <c r="AU567" s="344"/>
      <c r="AV567" s="353"/>
      <c r="AW567" s="355"/>
      <c r="AX567" s="94" t="str">
        <f t="shared" si="197"/>
        <v/>
      </c>
      <c r="AY567" s="94" t="str">
        <f t="shared" si="200"/>
        <v/>
      </c>
      <c r="AZ567" s="433"/>
      <c r="BA567" s="414">
        <f t="shared" si="201"/>
        <v>0</v>
      </c>
      <c r="BB567" s="414">
        <f t="shared" si="202"/>
        <v>0</v>
      </c>
      <c r="BC567" s="414">
        <f t="shared" si="203"/>
        <v>0</v>
      </c>
      <c r="BD567" s="414">
        <f t="shared" si="204"/>
        <v>0</v>
      </c>
      <c r="BE567" s="414">
        <f t="shared" si="205"/>
        <v>0</v>
      </c>
      <c r="BF567" s="414">
        <f t="shared" si="206"/>
        <v>0</v>
      </c>
      <c r="BG567" s="414">
        <f t="shared" si="207"/>
        <v>0</v>
      </c>
      <c r="BH567" s="414">
        <f t="shared" si="208"/>
        <v>0</v>
      </c>
      <c r="BI567" s="414">
        <f t="shared" si="209"/>
        <v>0</v>
      </c>
      <c r="BJ567" s="414">
        <f t="shared" si="210"/>
        <v>0</v>
      </c>
      <c r="BK567" s="414">
        <f t="shared" si="211"/>
        <v>0</v>
      </c>
      <c r="BL567" s="414">
        <f t="shared" si="212"/>
        <v>0</v>
      </c>
      <c r="BM567" s="414">
        <f t="shared" si="213"/>
        <v>0</v>
      </c>
      <c r="BN567" s="414"/>
      <c r="BO567" s="414">
        <f t="shared" si="214"/>
        <v>0</v>
      </c>
      <c r="BP567" s="414">
        <f t="shared" si="215"/>
        <v>0</v>
      </c>
      <c r="BQ567" s="414">
        <f t="shared" si="216"/>
        <v>0</v>
      </c>
      <c r="BR567" s="414">
        <f t="shared" si="217"/>
        <v>0</v>
      </c>
      <c r="BS567" s="414">
        <f t="shared" si="218"/>
        <v>0</v>
      </c>
      <c r="BT567" s="414">
        <f t="shared" si="219"/>
        <v>0</v>
      </c>
      <c r="BU567" s="414">
        <f t="shared" si="220"/>
        <v>0</v>
      </c>
      <c r="BV567" s="721"/>
      <c r="BW567" s="72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32"/>
      <c r="CL567" s="432"/>
      <c r="CM567" s="432"/>
      <c r="CN567" s="432"/>
      <c r="CO567" s="432"/>
      <c r="CP567" s="432"/>
      <c r="CQ567" s="320"/>
      <c r="CR567" s="320"/>
    </row>
    <row r="568" spans="1:96" s="37" customFormat="1" ht="37.5" customHeight="1" x14ac:dyDescent="0.2">
      <c r="A568" s="574" t="str">
        <f>IF(B568&lt;&gt;"",設定!$C$4,"")</f>
        <v/>
      </c>
      <c r="B568" s="215" t="str">
        <f t="shared" si="198"/>
        <v/>
      </c>
      <c r="C568" s="374">
        <f t="shared" si="199"/>
        <v>556</v>
      </c>
      <c r="D568" s="356"/>
      <c r="E568" s="356"/>
      <c r="F568" s="357"/>
      <c r="G568" s="358"/>
      <c r="H568" s="359"/>
      <c r="I568" s="360"/>
      <c r="J568" s="361" t="str">
        <f>IFERROR(IF(I568="","",VLOOKUP(I568,国・地域!A:C,2,FALSE)),"正しい番号を入力してください")</f>
        <v/>
      </c>
      <c r="K568" s="362" t="str">
        <f>IFERROR(IF(I568="","",VLOOKUP(I568,国・地域!A:C,3,FALSE)),"正しい番号を入力してください")</f>
        <v/>
      </c>
      <c r="L568" s="326"/>
      <c r="M568" s="363"/>
      <c r="N568" s="364"/>
      <c r="O568" s="364"/>
      <c r="P568" s="364"/>
      <c r="Q568" s="364"/>
      <c r="R568" s="364"/>
      <c r="S568" s="364"/>
      <c r="T568" s="364"/>
      <c r="U568" s="365"/>
      <c r="V568" s="366"/>
      <c r="W568" s="1063"/>
      <c r="X568" s="1064"/>
      <c r="Y568" s="1075"/>
      <c r="Z568" s="1076"/>
      <c r="AA568" s="1077"/>
      <c r="AB568" s="1078"/>
      <c r="AC568" s="1077"/>
      <c r="AD568" s="1076"/>
      <c r="AE568" s="1079"/>
      <c r="AF568" s="1078"/>
      <c r="AG568" s="1077"/>
      <c r="AH568" s="1076"/>
      <c r="AI568" s="1079"/>
      <c r="AJ568" s="1078"/>
      <c r="AK568" s="1077"/>
      <c r="AL568" s="1076"/>
      <c r="AM568" s="356"/>
      <c r="AN568" s="358"/>
      <c r="AO568" s="326"/>
      <c r="AP568" s="356"/>
      <c r="AQ568" s="358"/>
      <c r="AR568" s="367"/>
      <c r="AS568" s="368"/>
      <c r="AT568" s="356"/>
      <c r="AU568" s="358"/>
      <c r="AV568" s="367"/>
      <c r="AW568" s="369"/>
      <c r="AX568" s="94" t="str">
        <f t="shared" si="197"/>
        <v/>
      </c>
      <c r="AY568" s="94" t="str">
        <f t="shared" si="200"/>
        <v/>
      </c>
      <c r="AZ568" s="433"/>
      <c r="BA568" s="414">
        <f t="shared" si="201"/>
        <v>0</v>
      </c>
      <c r="BB568" s="414">
        <f t="shared" si="202"/>
        <v>0</v>
      </c>
      <c r="BC568" s="414">
        <f t="shared" si="203"/>
        <v>0</v>
      </c>
      <c r="BD568" s="414">
        <f t="shared" si="204"/>
        <v>0</v>
      </c>
      <c r="BE568" s="414">
        <f t="shared" si="205"/>
        <v>0</v>
      </c>
      <c r="BF568" s="414">
        <f t="shared" si="206"/>
        <v>0</v>
      </c>
      <c r="BG568" s="414">
        <f t="shared" si="207"/>
        <v>0</v>
      </c>
      <c r="BH568" s="414">
        <f t="shared" si="208"/>
        <v>0</v>
      </c>
      <c r="BI568" s="414">
        <f t="shared" si="209"/>
        <v>0</v>
      </c>
      <c r="BJ568" s="414">
        <f t="shared" si="210"/>
        <v>0</v>
      </c>
      <c r="BK568" s="414">
        <f t="shared" si="211"/>
        <v>0</v>
      </c>
      <c r="BL568" s="414">
        <f t="shared" si="212"/>
        <v>0</v>
      </c>
      <c r="BM568" s="414">
        <f t="shared" si="213"/>
        <v>0</v>
      </c>
      <c r="BN568" s="414"/>
      <c r="BO568" s="414">
        <f t="shared" si="214"/>
        <v>0</v>
      </c>
      <c r="BP568" s="414">
        <f t="shared" si="215"/>
        <v>0</v>
      </c>
      <c r="BQ568" s="414">
        <f t="shared" si="216"/>
        <v>0</v>
      </c>
      <c r="BR568" s="414">
        <f t="shared" si="217"/>
        <v>0</v>
      </c>
      <c r="BS568" s="414">
        <f t="shared" si="218"/>
        <v>0</v>
      </c>
      <c r="BT568" s="414">
        <f t="shared" si="219"/>
        <v>0</v>
      </c>
      <c r="BU568" s="414">
        <f t="shared" si="220"/>
        <v>0</v>
      </c>
      <c r="BV568" s="721"/>
      <c r="BW568" s="72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32"/>
      <c r="CL568" s="432"/>
      <c r="CM568" s="432"/>
      <c r="CN568" s="432"/>
      <c r="CO568" s="432"/>
      <c r="CP568" s="432"/>
      <c r="CQ568" s="320"/>
      <c r="CR568" s="320"/>
    </row>
    <row r="569" spans="1:96" s="37" customFormat="1" ht="37.5" customHeight="1" x14ac:dyDescent="0.2">
      <c r="A569" s="575" t="str">
        <f>IF(B569&lt;&gt;"",設定!$C$4,"")</f>
        <v/>
      </c>
      <c r="B569" s="567" t="str">
        <f t="shared" si="198"/>
        <v/>
      </c>
      <c r="C569" s="322">
        <f t="shared" si="199"/>
        <v>557</v>
      </c>
      <c r="D569" s="328"/>
      <c r="E569" s="328"/>
      <c r="F569" s="329"/>
      <c r="G569" s="330"/>
      <c r="H569" s="331"/>
      <c r="I569" s="332"/>
      <c r="J569" s="333" t="str">
        <f>IFERROR(IF(I569="","",VLOOKUP(I569,国・地域!A:C,2,FALSE)),"正しい番号を入力してください")</f>
        <v/>
      </c>
      <c r="K569" s="334" t="str">
        <f>IFERROR(IF(I569="","",VLOOKUP(I569,国・地域!A:C,3,FALSE)),"正しい番号を入力してください")</f>
        <v/>
      </c>
      <c r="L569" s="327"/>
      <c r="M569" s="335"/>
      <c r="N569" s="336"/>
      <c r="O569" s="336"/>
      <c r="P569" s="336"/>
      <c r="Q569" s="336"/>
      <c r="R569" s="336"/>
      <c r="S569" s="336"/>
      <c r="T569" s="336"/>
      <c r="U569" s="337"/>
      <c r="V569" s="338"/>
      <c r="W569" s="1059"/>
      <c r="X569" s="1060"/>
      <c r="Y569" s="1065"/>
      <c r="Z569" s="1066"/>
      <c r="AA569" s="1067"/>
      <c r="AB569" s="1068"/>
      <c r="AC569" s="1067"/>
      <c r="AD569" s="1066"/>
      <c r="AE569" s="1069"/>
      <c r="AF569" s="1068"/>
      <c r="AG569" s="1067"/>
      <c r="AH569" s="1066"/>
      <c r="AI569" s="1069"/>
      <c r="AJ569" s="1068"/>
      <c r="AK569" s="1067"/>
      <c r="AL569" s="1066"/>
      <c r="AM569" s="328"/>
      <c r="AN569" s="330"/>
      <c r="AO569" s="327"/>
      <c r="AP569" s="328"/>
      <c r="AQ569" s="330"/>
      <c r="AR569" s="339"/>
      <c r="AS569" s="340"/>
      <c r="AT569" s="328"/>
      <c r="AU569" s="330"/>
      <c r="AV569" s="339"/>
      <c r="AW569" s="341"/>
      <c r="AX569" s="94" t="str">
        <f t="shared" si="197"/>
        <v/>
      </c>
      <c r="AY569" s="94" t="str">
        <f t="shared" si="200"/>
        <v/>
      </c>
      <c r="AZ569" s="433"/>
      <c r="BA569" s="414">
        <f t="shared" si="201"/>
        <v>0</v>
      </c>
      <c r="BB569" s="414">
        <f t="shared" si="202"/>
        <v>0</v>
      </c>
      <c r="BC569" s="414">
        <f t="shared" si="203"/>
        <v>0</v>
      </c>
      <c r="BD569" s="414">
        <f t="shared" si="204"/>
        <v>0</v>
      </c>
      <c r="BE569" s="414">
        <f t="shared" si="205"/>
        <v>0</v>
      </c>
      <c r="BF569" s="414">
        <f t="shared" si="206"/>
        <v>0</v>
      </c>
      <c r="BG569" s="414">
        <f t="shared" si="207"/>
        <v>0</v>
      </c>
      <c r="BH569" s="414">
        <f t="shared" si="208"/>
        <v>0</v>
      </c>
      <c r="BI569" s="414">
        <f t="shared" si="209"/>
        <v>0</v>
      </c>
      <c r="BJ569" s="414">
        <f t="shared" si="210"/>
        <v>0</v>
      </c>
      <c r="BK569" s="414">
        <f t="shared" si="211"/>
        <v>0</v>
      </c>
      <c r="BL569" s="414">
        <f t="shared" si="212"/>
        <v>0</v>
      </c>
      <c r="BM569" s="414">
        <f t="shared" si="213"/>
        <v>0</v>
      </c>
      <c r="BN569" s="414"/>
      <c r="BO569" s="414">
        <f t="shared" si="214"/>
        <v>0</v>
      </c>
      <c r="BP569" s="414">
        <f t="shared" si="215"/>
        <v>0</v>
      </c>
      <c r="BQ569" s="414">
        <f t="shared" si="216"/>
        <v>0</v>
      </c>
      <c r="BR569" s="414">
        <f t="shared" si="217"/>
        <v>0</v>
      </c>
      <c r="BS569" s="414">
        <f t="shared" si="218"/>
        <v>0</v>
      </c>
      <c r="BT569" s="414">
        <f t="shared" si="219"/>
        <v>0</v>
      </c>
      <c r="BU569" s="414">
        <f t="shared" si="220"/>
        <v>0</v>
      </c>
      <c r="BV569" s="721"/>
      <c r="BW569" s="72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32"/>
      <c r="CL569" s="432"/>
      <c r="CM569" s="432"/>
      <c r="CN569" s="432"/>
      <c r="CO569" s="432"/>
      <c r="CP569" s="432"/>
      <c r="CQ569" s="320"/>
      <c r="CR569" s="320"/>
    </row>
    <row r="570" spans="1:96" s="37" customFormat="1" ht="37.5" customHeight="1" x14ac:dyDescent="0.2">
      <c r="A570" s="533" t="str">
        <f>IF(B570&lt;&gt;"",設定!$C$4,"")</f>
        <v/>
      </c>
      <c r="B570" s="214" t="str">
        <f t="shared" si="198"/>
        <v/>
      </c>
      <c r="C570" s="373">
        <f t="shared" si="199"/>
        <v>558</v>
      </c>
      <c r="D570" s="342"/>
      <c r="E570" s="342"/>
      <c r="F570" s="343"/>
      <c r="G570" s="344"/>
      <c r="H570" s="345"/>
      <c r="I570" s="346"/>
      <c r="J570" s="347" t="str">
        <f>IFERROR(IF(I570="","",VLOOKUP(I570,国・地域!A:C,2,FALSE)),"正しい番号を入力してください")</f>
        <v/>
      </c>
      <c r="K570" s="348" t="str">
        <f>IFERROR(IF(I570="","",VLOOKUP(I570,国・地域!A:C,3,FALSE)),"正しい番号を入力してください")</f>
        <v/>
      </c>
      <c r="L570" s="325"/>
      <c r="M570" s="349"/>
      <c r="N570" s="350"/>
      <c r="O570" s="350"/>
      <c r="P570" s="350"/>
      <c r="Q570" s="350"/>
      <c r="R570" s="350"/>
      <c r="S570" s="350"/>
      <c r="T570" s="350"/>
      <c r="U570" s="351"/>
      <c r="V570" s="352"/>
      <c r="W570" s="1061"/>
      <c r="X570" s="1062"/>
      <c r="Y570" s="1070"/>
      <c r="Z570" s="1071"/>
      <c r="AA570" s="1072"/>
      <c r="AB570" s="1073"/>
      <c r="AC570" s="1072"/>
      <c r="AD570" s="1071"/>
      <c r="AE570" s="1074"/>
      <c r="AF570" s="1073"/>
      <c r="AG570" s="1072"/>
      <c r="AH570" s="1071"/>
      <c r="AI570" s="1074"/>
      <c r="AJ570" s="1073"/>
      <c r="AK570" s="1072"/>
      <c r="AL570" s="1071"/>
      <c r="AM570" s="342"/>
      <c r="AN570" s="344"/>
      <c r="AO570" s="325"/>
      <c r="AP570" s="342"/>
      <c r="AQ570" s="344"/>
      <c r="AR570" s="353"/>
      <c r="AS570" s="354"/>
      <c r="AT570" s="342"/>
      <c r="AU570" s="344"/>
      <c r="AV570" s="353"/>
      <c r="AW570" s="355"/>
      <c r="AX570" s="94" t="str">
        <f t="shared" si="197"/>
        <v/>
      </c>
      <c r="AY570" s="94" t="str">
        <f t="shared" si="200"/>
        <v/>
      </c>
      <c r="AZ570" s="433"/>
      <c r="BA570" s="414">
        <f t="shared" si="201"/>
        <v>0</v>
      </c>
      <c r="BB570" s="414">
        <f t="shared" si="202"/>
        <v>0</v>
      </c>
      <c r="BC570" s="414">
        <f t="shared" si="203"/>
        <v>0</v>
      </c>
      <c r="BD570" s="414">
        <f t="shared" si="204"/>
        <v>0</v>
      </c>
      <c r="BE570" s="414">
        <f t="shared" si="205"/>
        <v>0</v>
      </c>
      <c r="BF570" s="414">
        <f t="shared" si="206"/>
        <v>0</v>
      </c>
      <c r="BG570" s="414">
        <f t="shared" si="207"/>
        <v>0</v>
      </c>
      <c r="BH570" s="414">
        <f t="shared" si="208"/>
        <v>0</v>
      </c>
      <c r="BI570" s="414">
        <f t="shared" si="209"/>
        <v>0</v>
      </c>
      <c r="BJ570" s="414">
        <f t="shared" si="210"/>
        <v>0</v>
      </c>
      <c r="BK570" s="414">
        <f t="shared" si="211"/>
        <v>0</v>
      </c>
      <c r="BL570" s="414">
        <f t="shared" si="212"/>
        <v>0</v>
      </c>
      <c r="BM570" s="414">
        <f t="shared" si="213"/>
        <v>0</v>
      </c>
      <c r="BN570" s="414"/>
      <c r="BO570" s="414">
        <f t="shared" si="214"/>
        <v>0</v>
      </c>
      <c r="BP570" s="414">
        <f t="shared" si="215"/>
        <v>0</v>
      </c>
      <c r="BQ570" s="414">
        <f t="shared" si="216"/>
        <v>0</v>
      </c>
      <c r="BR570" s="414">
        <f t="shared" si="217"/>
        <v>0</v>
      </c>
      <c r="BS570" s="414">
        <f t="shared" si="218"/>
        <v>0</v>
      </c>
      <c r="BT570" s="414">
        <f t="shared" si="219"/>
        <v>0</v>
      </c>
      <c r="BU570" s="414">
        <f t="shared" si="220"/>
        <v>0</v>
      </c>
      <c r="BV570" s="721"/>
      <c r="BW570" s="72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32"/>
      <c r="CL570" s="432"/>
      <c r="CM570" s="432"/>
      <c r="CN570" s="432"/>
      <c r="CO570" s="432"/>
      <c r="CP570" s="432"/>
      <c r="CQ570" s="320"/>
      <c r="CR570" s="320"/>
    </row>
    <row r="571" spans="1:96" s="37" customFormat="1" ht="37.5" customHeight="1" x14ac:dyDescent="0.2">
      <c r="A571" s="533" t="str">
        <f>IF(B571&lt;&gt;"",設定!$C$4,"")</f>
        <v/>
      </c>
      <c r="B571" s="214" t="str">
        <f t="shared" si="198"/>
        <v/>
      </c>
      <c r="C571" s="373">
        <f t="shared" si="199"/>
        <v>559</v>
      </c>
      <c r="D571" s="342"/>
      <c r="E571" s="342"/>
      <c r="F571" s="343"/>
      <c r="G571" s="344"/>
      <c r="H571" s="345"/>
      <c r="I571" s="346"/>
      <c r="J571" s="347" t="str">
        <f>IFERROR(IF(I571="","",VLOOKUP(I571,国・地域!A:C,2,FALSE)),"正しい番号を入力してください")</f>
        <v/>
      </c>
      <c r="K571" s="348" t="str">
        <f>IFERROR(IF(I571="","",VLOOKUP(I571,国・地域!A:C,3,FALSE)),"正しい番号を入力してください")</f>
        <v/>
      </c>
      <c r="L571" s="325"/>
      <c r="M571" s="349"/>
      <c r="N571" s="350"/>
      <c r="O571" s="350"/>
      <c r="P571" s="350"/>
      <c r="Q571" s="350"/>
      <c r="R571" s="350"/>
      <c r="S571" s="350"/>
      <c r="T571" s="350"/>
      <c r="U571" s="351"/>
      <c r="V571" s="352"/>
      <c r="W571" s="1061"/>
      <c r="X571" s="1062"/>
      <c r="Y571" s="1070"/>
      <c r="Z571" s="1071"/>
      <c r="AA571" s="1072"/>
      <c r="AB571" s="1073"/>
      <c r="AC571" s="1072"/>
      <c r="AD571" s="1071"/>
      <c r="AE571" s="1074"/>
      <c r="AF571" s="1073"/>
      <c r="AG571" s="1072"/>
      <c r="AH571" s="1071"/>
      <c r="AI571" s="1074"/>
      <c r="AJ571" s="1073"/>
      <c r="AK571" s="1072"/>
      <c r="AL571" s="1071"/>
      <c r="AM571" s="342"/>
      <c r="AN571" s="344"/>
      <c r="AO571" s="325"/>
      <c r="AP571" s="342"/>
      <c r="AQ571" s="344"/>
      <c r="AR571" s="353"/>
      <c r="AS571" s="354"/>
      <c r="AT571" s="342"/>
      <c r="AU571" s="344"/>
      <c r="AV571" s="353"/>
      <c r="AW571" s="355"/>
      <c r="AX571" s="94" t="str">
        <f t="shared" si="197"/>
        <v/>
      </c>
      <c r="AY571" s="94" t="str">
        <f t="shared" si="200"/>
        <v/>
      </c>
      <c r="AZ571" s="433"/>
      <c r="BA571" s="414">
        <f t="shared" si="201"/>
        <v>0</v>
      </c>
      <c r="BB571" s="414">
        <f t="shared" si="202"/>
        <v>0</v>
      </c>
      <c r="BC571" s="414">
        <f t="shared" si="203"/>
        <v>0</v>
      </c>
      <c r="BD571" s="414">
        <f t="shared" si="204"/>
        <v>0</v>
      </c>
      <c r="BE571" s="414">
        <f t="shared" si="205"/>
        <v>0</v>
      </c>
      <c r="BF571" s="414">
        <f t="shared" si="206"/>
        <v>0</v>
      </c>
      <c r="BG571" s="414">
        <f t="shared" si="207"/>
        <v>0</v>
      </c>
      <c r="BH571" s="414">
        <f t="shared" si="208"/>
        <v>0</v>
      </c>
      <c r="BI571" s="414">
        <f t="shared" si="209"/>
        <v>0</v>
      </c>
      <c r="BJ571" s="414">
        <f t="shared" si="210"/>
        <v>0</v>
      </c>
      <c r="BK571" s="414">
        <f t="shared" si="211"/>
        <v>0</v>
      </c>
      <c r="BL571" s="414">
        <f t="shared" si="212"/>
        <v>0</v>
      </c>
      <c r="BM571" s="414">
        <f t="shared" si="213"/>
        <v>0</v>
      </c>
      <c r="BN571" s="414"/>
      <c r="BO571" s="414">
        <f t="shared" si="214"/>
        <v>0</v>
      </c>
      <c r="BP571" s="414">
        <f t="shared" si="215"/>
        <v>0</v>
      </c>
      <c r="BQ571" s="414">
        <f t="shared" si="216"/>
        <v>0</v>
      </c>
      <c r="BR571" s="414">
        <f t="shared" si="217"/>
        <v>0</v>
      </c>
      <c r="BS571" s="414">
        <f t="shared" si="218"/>
        <v>0</v>
      </c>
      <c r="BT571" s="414">
        <f t="shared" si="219"/>
        <v>0</v>
      </c>
      <c r="BU571" s="414">
        <f t="shared" si="220"/>
        <v>0</v>
      </c>
      <c r="BV571" s="721"/>
      <c r="BW571" s="72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32"/>
      <c r="CL571" s="432"/>
      <c r="CM571" s="432"/>
      <c r="CN571" s="432"/>
      <c r="CO571" s="432"/>
      <c r="CP571" s="432"/>
      <c r="CQ571" s="320"/>
      <c r="CR571" s="320"/>
    </row>
    <row r="572" spans="1:96" s="37" customFormat="1" ht="37.5" customHeight="1" x14ac:dyDescent="0.2">
      <c r="A572" s="533" t="str">
        <f>IF(B572&lt;&gt;"",設定!$C$4,"")</f>
        <v/>
      </c>
      <c r="B572" s="214" t="str">
        <f t="shared" si="198"/>
        <v/>
      </c>
      <c r="C572" s="373">
        <f t="shared" si="199"/>
        <v>560</v>
      </c>
      <c r="D572" s="342"/>
      <c r="E572" s="342"/>
      <c r="F572" s="343"/>
      <c r="G572" s="344"/>
      <c r="H572" s="345"/>
      <c r="I572" s="346"/>
      <c r="J572" s="347" t="str">
        <f>IFERROR(IF(I572="","",VLOOKUP(I572,国・地域!A:C,2,FALSE)),"正しい番号を入力してください")</f>
        <v/>
      </c>
      <c r="K572" s="348" t="str">
        <f>IFERROR(IF(I572="","",VLOOKUP(I572,国・地域!A:C,3,FALSE)),"正しい番号を入力してください")</f>
        <v/>
      </c>
      <c r="L572" s="325"/>
      <c r="M572" s="349"/>
      <c r="N572" s="350"/>
      <c r="O572" s="350"/>
      <c r="P572" s="350"/>
      <c r="Q572" s="350"/>
      <c r="R572" s="350"/>
      <c r="S572" s="350"/>
      <c r="T572" s="350"/>
      <c r="U572" s="351"/>
      <c r="V572" s="352"/>
      <c r="W572" s="1061"/>
      <c r="X572" s="1062"/>
      <c r="Y572" s="1070"/>
      <c r="Z572" s="1071"/>
      <c r="AA572" s="1072"/>
      <c r="AB572" s="1073"/>
      <c r="AC572" s="1072"/>
      <c r="AD572" s="1071"/>
      <c r="AE572" s="1074"/>
      <c r="AF572" s="1073"/>
      <c r="AG572" s="1072"/>
      <c r="AH572" s="1071"/>
      <c r="AI572" s="1074"/>
      <c r="AJ572" s="1073"/>
      <c r="AK572" s="1072"/>
      <c r="AL572" s="1071"/>
      <c r="AM572" s="342"/>
      <c r="AN572" s="344"/>
      <c r="AO572" s="325"/>
      <c r="AP572" s="342"/>
      <c r="AQ572" s="344"/>
      <c r="AR572" s="353"/>
      <c r="AS572" s="354"/>
      <c r="AT572" s="342"/>
      <c r="AU572" s="344"/>
      <c r="AV572" s="353"/>
      <c r="AW572" s="355"/>
      <c r="AX572" s="94" t="str">
        <f t="shared" si="197"/>
        <v/>
      </c>
      <c r="AY572" s="94" t="str">
        <f t="shared" si="200"/>
        <v/>
      </c>
      <c r="AZ572" s="433"/>
      <c r="BA572" s="414">
        <f t="shared" si="201"/>
        <v>0</v>
      </c>
      <c r="BB572" s="414">
        <f t="shared" si="202"/>
        <v>0</v>
      </c>
      <c r="BC572" s="414">
        <f t="shared" si="203"/>
        <v>0</v>
      </c>
      <c r="BD572" s="414">
        <f t="shared" si="204"/>
        <v>0</v>
      </c>
      <c r="BE572" s="414">
        <f t="shared" si="205"/>
        <v>0</v>
      </c>
      <c r="BF572" s="414">
        <f t="shared" si="206"/>
        <v>0</v>
      </c>
      <c r="BG572" s="414">
        <f t="shared" si="207"/>
        <v>0</v>
      </c>
      <c r="BH572" s="414">
        <f t="shared" si="208"/>
        <v>0</v>
      </c>
      <c r="BI572" s="414">
        <f t="shared" si="209"/>
        <v>0</v>
      </c>
      <c r="BJ572" s="414">
        <f t="shared" si="210"/>
        <v>0</v>
      </c>
      <c r="BK572" s="414">
        <f t="shared" si="211"/>
        <v>0</v>
      </c>
      <c r="BL572" s="414">
        <f t="shared" si="212"/>
        <v>0</v>
      </c>
      <c r="BM572" s="414">
        <f t="shared" si="213"/>
        <v>0</v>
      </c>
      <c r="BN572" s="414"/>
      <c r="BO572" s="414">
        <f t="shared" si="214"/>
        <v>0</v>
      </c>
      <c r="BP572" s="414">
        <f t="shared" si="215"/>
        <v>0</v>
      </c>
      <c r="BQ572" s="414">
        <f t="shared" si="216"/>
        <v>0</v>
      </c>
      <c r="BR572" s="414">
        <f t="shared" si="217"/>
        <v>0</v>
      </c>
      <c r="BS572" s="414">
        <f t="shared" si="218"/>
        <v>0</v>
      </c>
      <c r="BT572" s="414">
        <f t="shared" si="219"/>
        <v>0</v>
      </c>
      <c r="BU572" s="414">
        <f t="shared" si="220"/>
        <v>0</v>
      </c>
      <c r="BV572" s="721"/>
      <c r="BW572" s="72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32"/>
      <c r="CL572" s="432"/>
      <c r="CM572" s="432"/>
      <c r="CN572" s="432"/>
      <c r="CO572" s="432"/>
      <c r="CP572" s="432"/>
      <c r="CQ572" s="320"/>
      <c r="CR572" s="320"/>
    </row>
    <row r="573" spans="1:96" s="37" customFormat="1" ht="37.5" customHeight="1" x14ac:dyDescent="0.2">
      <c r="A573" s="574" t="str">
        <f>IF(B573&lt;&gt;"",設定!$C$4,"")</f>
        <v/>
      </c>
      <c r="B573" s="215" t="str">
        <f t="shared" si="198"/>
        <v/>
      </c>
      <c r="C573" s="374">
        <f t="shared" si="199"/>
        <v>561</v>
      </c>
      <c r="D573" s="356"/>
      <c r="E573" s="356"/>
      <c r="F573" s="357"/>
      <c r="G573" s="358"/>
      <c r="H573" s="359"/>
      <c r="I573" s="360"/>
      <c r="J573" s="361" t="str">
        <f>IFERROR(IF(I573="","",VLOOKUP(I573,国・地域!A:C,2,FALSE)),"正しい番号を入力してください")</f>
        <v/>
      </c>
      <c r="K573" s="362" t="str">
        <f>IFERROR(IF(I573="","",VLOOKUP(I573,国・地域!A:C,3,FALSE)),"正しい番号を入力してください")</f>
        <v/>
      </c>
      <c r="L573" s="326"/>
      <c r="M573" s="363"/>
      <c r="N573" s="364"/>
      <c r="O573" s="364"/>
      <c r="P573" s="364"/>
      <c r="Q573" s="364"/>
      <c r="R573" s="364"/>
      <c r="S573" s="364"/>
      <c r="T573" s="364"/>
      <c r="U573" s="365"/>
      <c r="V573" s="366"/>
      <c r="W573" s="1063"/>
      <c r="X573" s="1064"/>
      <c r="Y573" s="1075"/>
      <c r="Z573" s="1076"/>
      <c r="AA573" s="1077"/>
      <c r="AB573" s="1078"/>
      <c r="AC573" s="1077"/>
      <c r="AD573" s="1076"/>
      <c r="AE573" s="1079"/>
      <c r="AF573" s="1078"/>
      <c r="AG573" s="1077"/>
      <c r="AH573" s="1076"/>
      <c r="AI573" s="1079"/>
      <c r="AJ573" s="1078"/>
      <c r="AK573" s="1077"/>
      <c r="AL573" s="1076"/>
      <c r="AM573" s="356"/>
      <c r="AN573" s="358"/>
      <c r="AO573" s="326"/>
      <c r="AP573" s="356"/>
      <c r="AQ573" s="358"/>
      <c r="AR573" s="367"/>
      <c r="AS573" s="368"/>
      <c r="AT573" s="356"/>
      <c r="AU573" s="358"/>
      <c r="AV573" s="367"/>
      <c r="AW573" s="369"/>
      <c r="AX573" s="94" t="str">
        <f t="shared" si="197"/>
        <v/>
      </c>
      <c r="AY573" s="94" t="str">
        <f t="shared" si="200"/>
        <v/>
      </c>
      <c r="AZ573" s="433"/>
      <c r="BA573" s="414">
        <f t="shared" si="201"/>
        <v>0</v>
      </c>
      <c r="BB573" s="414">
        <f t="shared" si="202"/>
        <v>0</v>
      </c>
      <c r="BC573" s="414">
        <f t="shared" si="203"/>
        <v>0</v>
      </c>
      <c r="BD573" s="414">
        <f t="shared" si="204"/>
        <v>0</v>
      </c>
      <c r="BE573" s="414">
        <f t="shared" si="205"/>
        <v>0</v>
      </c>
      <c r="BF573" s="414">
        <f t="shared" si="206"/>
        <v>0</v>
      </c>
      <c r="BG573" s="414">
        <f t="shared" si="207"/>
        <v>0</v>
      </c>
      <c r="BH573" s="414">
        <f t="shared" si="208"/>
        <v>0</v>
      </c>
      <c r="BI573" s="414">
        <f t="shared" si="209"/>
        <v>0</v>
      </c>
      <c r="BJ573" s="414">
        <f t="shared" si="210"/>
        <v>0</v>
      </c>
      <c r="BK573" s="414">
        <f t="shared" si="211"/>
        <v>0</v>
      </c>
      <c r="BL573" s="414">
        <f t="shared" si="212"/>
        <v>0</v>
      </c>
      <c r="BM573" s="414">
        <f t="shared" si="213"/>
        <v>0</v>
      </c>
      <c r="BN573" s="414"/>
      <c r="BO573" s="414">
        <f t="shared" si="214"/>
        <v>0</v>
      </c>
      <c r="BP573" s="414">
        <f t="shared" si="215"/>
        <v>0</v>
      </c>
      <c r="BQ573" s="414">
        <f t="shared" si="216"/>
        <v>0</v>
      </c>
      <c r="BR573" s="414">
        <f t="shared" si="217"/>
        <v>0</v>
      </c>
      <c r="BS573" s="414">
        <f t="shared" si="218"/>
        <v>0</v>
      </c>
      <c r="BT573" s="414">
        <f t="shared" si="219"/>
        <v>0</v>
      </c>
      <c r="BU573" s="414">
        <f t="shared" si="220"/>
        <v>0</v>
      </c>
      <c r="BV573" s="721"/>
      <c r="BW573" s="72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32"/>
      <c r="CL573" s="432"/>
      <c r="CM573" s="432"/>
      <c r="CN573" s="432"/>
      <c r="CO573" s="432"/>
      <c r="CP573" s="432"/>
      <c r="CQ573" s="320"/>
      <c r="CR573" s="320"/>
    </row>
    <row r="574" spans="1:96" s="37" customFormat="1" ht="37.5" customHeight="1" x14ac:dyDescent="0.2">
      <c r="A574" s="575" t="str">
        <f>IF(B574&lt;&gt;"",設定!$C$4,"")</f>
        <v/>
      </c>
      <c r="B574" s="567" t="str">
        <f t="shared" si="198"/>
        <v/>
      </c>
      <c r="C574" s="322">
        <f t="shared" si="199"/>
        <v>562</v>
      </c>
      <c r="D574" s="328"/>
      <c r="E574" s="328"/>
      <c r="F574" s="329"/>
      <c r="G574" s="330"/>
      <c r="H574" s="331"/>
      <c r="I574" s="332"/>
      <c r="J574" s="333" t="str">
        <f>IFERROR(IF(I574="","",VLOOKUP(I574,国・地域!A:C,2,FALSE)),"正しい番号を入力してください")</f>
        <v/>
      </c>
      <c r="K574" s="334" t="str">
        <f>IFERROR(IF(I574="","",VLOOKUP(I574,国・地域!A:C,3,FALSE)),"正しい番号を入力してください")</f>
        <v/>
      </c>
      <c r="L574" s="327"/>
      <c r="M574" s="335"/>
      <c r="N574" s="336"/>
      <c r="O574" s="336"/>
      <c r="P574" s="336"/>
      <c r="Q574" s="336"/>
      <c r="R574" s="336"/>
      <c r="S574" s="336"/>
      <c r="T574" s="336"/>
      <c r="U574" s="337"/>
      <c r="V574" s="338"/>
      <c r="W574" s="1059"/>
      <c r="X574" s="1060"/>
      <c r="Y574" s="1065"/>
      <c r="Z574" s="1066"/>
      <c r="AA574" s="1067"/>
      <c r="AB574" s="1068"/>
      <c r="AC574" s="1067"/>
      <c r="AD574" s="1066"/>
      <c r="AE574" s="1069"/>
      <c r="AF574" s="1068"/>
      <c r="AG574" s="1067"/>
      <c r="AH574" s="1066"/>
      <c r="AI574" s="1069"/>
      <c r="AJ574" s="1068"/>
      <c r="AK574" s="1067"/>
      <c r="AL574" s="1066"/>
      <c r="AM574" s="328"/>
      <c r="AN574" s="330"/>
      <c r="AO574" s="327"/>
      <c r="AP574" s="328"/>
      <c r="AQ574" s="330"/>
      <c r="AR574" s="339"/>
      <c r="AS574" s="340"/>
      <c r="AT574" s="328"/>
      <c r="AU574" s="330"/>
      <c r="AV574" s="339"/>
      <c r="AW574" s="341"/>
      <c r="AX574" s="94" t="str">
        <f t="shared" si="197"/>
        <v/>
      </c>
      <c r="AY574" s="94" t="str">
        <f t="shared" si="200"/>
        <v/>
      </c>
      <c r="AZ574" s="433"/>
      <c r="BA574" s="414">
        <f t="shared" si="201"/>
        <v>0</v>
      </c>
      <c r="BB574" s="414">
        <f t="shared" si="202"/>
        <v>0</v>
      </c>
      <c r="BC574" s="414">
        <f t="shared" si="203"/>
        <v>0</v>
      </c>
      <c r="BD574" s="414">
        <f t="shared" si="204"/>
        <v>0</v>
      </c>
      <c r="BE574" s="414">
        <f t="shared" si="205"/>
        <v>0</v>
      </c>
      <c r="BF574" s="414">
        <f t="shared" si="206"/>
        <v>0</v>
      </c>
      <c r="BG574" s="414">
        <f t="shared" si="207"/>
        <v>0</v>
      </c>
      <c r="BH574" s="414">
        <f t="shared" si="208"/>
        <v>0</v>
      </c>
      <c r="BI574" s="414">
        <f t="shared" si="209"/>
        <v>0</v>
      </c>
      <c r="BJ574" s="414">
        <f t="shared" si="210"/>
        <v>0</v>
      </c>
      <c r="BK574" s="414">
        <f t="shared" si="211"/>
        <v>0</v>
      </c>
      <c r="BL574" s="414">
        <f t="shared" si="212"/>
        <v>0</v>
      </c>
      <c r="BM574" s="414">
        <f t="shared" si="213"/>
        <v>0</v>
      </c>
      <c r="BN574" s="414"/>
      <c r="BO574" s="414">
        <f t="shared" si="214"/>
        <v>0</v>
      </c>
      <c r="BP574" s="414">
        <f t="shared" si="215"/>
        <v>0</v>
      </c>
      <c r="BQ574" s="414">
        <f t="shared" si="216"/>
        <v>0</v>
      </c>
      <c r="BR574" s="414">
        <f t="shared" si="217"/>
        <v>0</v>
      </c>
      <c r="BS574" s="414">
        <f t="shared" si="218"/>
        <v>0</v>
      </c>
      <c r="BT574" s="414">
        <f t="shared" si="219"/>
        <v>0</v>
      </c>
      <c r="BU574" s="414">
        <f t="shared" si="220"/>
        <v>0</v>
      </c>
      <c r="BV574" s="721"/>
      <c r="BW574" s="72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32"/>
      <c r="CL574" s="432"/>
      <c r="CM574" s="432"/>
      <c r="CN574" s="432"/>
      <c r="CO574" s="432"/>
      <c r="CP574" s="432"/>
      <c r="CQ574" s="320"/>
      <c r="CR574" s="320"/>
    </row>
    <row r="575" spans="1:96" s="37" customFormat="1" ht="37.5" customHeight="1" x14ac:dyDescent="0.2">
      <c r="A575" s="533" t="str">
        <f>IF(B575&lt;&gt;"",設定!$C$4,"")</f>
        <v/>
      </c>
      <c r="B575" s="214" t="str">
        <f t="shared" si="198"/>
        <v/>
      </c>
      <c r="C575" s="373">
        <f t="shared" si="199"/>
        <v>563</v>
      </c>
      <c r="D575" s="342"/>
      <c r="E575" s="342"/>
      <c r="F575" s="343"/>
      <c r="G575" s="344"/>
      <c r="H575" s="345"/>
      <c r="I575" s="346"/>
      <c r="J575" s="347" t="str">
        <f>IFERROR(IF(I575="","",VLOOKUP(I575,国・地域!A:C,2,FALSE)),"正しい番号を入力してください")</f>
        <v/>
      </c>
      <c r="K575" s="348" t="str">
        <f>IFERROR(IF(I575="","",VLOOKUP(I575,国・地域!A:C,3,FALSE)),"正しい番号を入力してください")</f>
        <v/>
      </c>
      <c r="L575" s="325"/>
      <c r="M575" s="349"/>
      <c r="N575" s="350"/>
      <c r="O575" s="350"/>
      <c r="P575" s="350"/>
      <c r="Q575" s="350"/>
      <c r="R575" s="350"/>
      <c r="S575" s="350"/>
      <c r="T575" s="350"/>
      <c r="U575" s="351"/>
      <c r="V575" s="352"/>
      <c r="W575" s="1061"/>
      <c r="X575" s="1062"/>
      <c r="Y575" s="1070"/>
      <c r="Z575" s="1071"/>
      <c r="AA575" s="1072"/>
      <c r="AB575" s="1073"/>
      <c r="AC575" s="1072"/>
      <c r="AD575" s="1071"/>
      <c r="AE575" s="1074"/>
      <c r="AF575" s="1073"/>
      <c r="AG575" s="1072"/>
      <c r="AH575" s="1071"/>
      <c r="AI575" s="1074"/>
      <c r="AJ575" s="1073"/>
      <c r="AK575" s="1072"/>
      <c r="AL575" s="1071"/>
      <c r="AM575" s="342"/>
      <c r="AN575" s="344"/>
      <c r="AO575" s="325"/>
      <c r="AP575" s="342"/>
      <c r="AQ575" s="344"/>
      <c r="AR575" s="353"/>
      <c r="AS575" s="354"/>
      <c r="AT575" s="342"/>
      <c r="AU575" s="344"/>
      <c r="AV575" s="353"/>
      <c r="AW575" s="355"/>
      <c r="AX575" s="94" t="str">
        <f t="shared" si="197"/>
        <v/>
      </c>
      <c r="AY575" s="94" t="str">
        <f t="shared" si="200"/>
        <v/>
      </c>
      <c r="AZ575" s="433"/>
      <c r="BA575" s="414">
        <f t="shared" si="201"/>
        <v>0</v>
      </c>
      <c r="BB575" s="414">
        <f t="shared" si="202"/>
        <v>0</v>
      </c>
      <c r="BC575" s="414">
        <f t="shared" si="203"/>
        <v>0</v>
      </c>
      <c r="BD575" s="414">
        <f t="shared" si="204"/>
        <v>0</v>
      </c>
      <c r="BE575" s="414">
        <f t="shared" si="205"/>
        <v>0</v>
      </c>
      <c r="BF575" s="414">
        <f t="shared" si="206"/>
        <v>0</v>
      </c>
      <c r="BG575" s="414">
        <f t="shared" si="207"/>
        <v>0</v>
      </c>
      <c r="BH575" s="414">
        <f t="shared" si="208"/>
        <v>0</v>
      </c>
      <c r="BI575" s="414">
        <f t="shared" si="209"/>
        <v>0</v>
      </c>
      <c r="BJ575" s="414">
        <f t="shared" si="210"/>
        <v>0</v>
      </c>
      <c r="BK575" s="414">
        <f t="shared" si="211"/>
        <v>0</v>
      </c>
      <c r="BL575" s="414">
        <f t="shared" si="212"/>
        <v>0</v>
      </c>
      <c r="BM575" s="414">
        <f t="shared" si="213"/>
        <v>0</v>
      </c>
      <c r="BN575" s="414"/>
      <c r="BO575" s="414">
        <f t="shared" si="214"/>
        <v>0</v>
      </c>
      <c r="BP575" s="414">
        <f t="shared" si="215"/>
        <v>0</v>
      </c>
      <c r="BQ575" s="414">
        <f t="shared" si="216"/>
        <v>0</v>
      </c>
      <c r="BR575" s="414">
        <f t="shared" si="217"/>
        <v>0</v>
      </c>
      <c r="BS575" s="414">
        <f t="shared" si="218"/>
        <v>0</v>
      </c>
      <c r="BT575" s="414">
        <f t="shared" si="219"/>
        <v>0</v>
      </c>
      <c r="BU575" s="414">
        <f t="shared" si="220"/>
        <v>0</v>
      </c>
      <c r="BV575" s="721"/>
      <c r="BW575" s="72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32"/>
      <c r="CL575" s="432"/>
      <c r="CM575" s="432"/>
      <c r="CN575" s="432"/>
      <c r="CO575" s="432"/>
      <c r="CP575" s="432"/>
      <c r="CQ575" s="320"/>
      <c r="CR575" s="320"/>
    </row>
    <row r="576" spans="1:96" s="37" customFormat="1" ht="37.5" customHeight="1" x14ac:dyDescent="0.2">
      <c r="A576" s="533" t="str">
        <f>IF(B576&lt;&gt;"",設定!$C$4,"")</f>
        <v/>
      </c>
      <c r="B576" s="214" t="str">
        <f t="shared" si="198"/>
        <v/>
      </c>
      <c r="C576" s="373">
        <f t="shared" si="199"/>
        <v>564</v>
      </c>
      <c r="D576" s="342"/>
      <c r="E576" s="342"/>
      <c r="F576" s="343"/>
      <c r="G576" s="344"/>
      <c r="H576" s="345"/>
      <c r="I576" s="346"/>
      <c r="J576" s="347" t="str">
        <f>IFERROR(IF(I576="","",VLOOKUP(I576,国・地域!A:C,2,FALSE)),"正しい番号を入力してください")</f>
        <v/>
      </c>
      <c r="K576" s="348" t="str">
        <f>IFERROR(IF(I576="","",VLOOKUP(I576,国・地域!A:C,3,FALSE)),"正しい番号を入力してください")</f>
        <v/>
      </c>
      <c r="L576" s="325"/>
      <c r="M576" s="349"/>
      <c r="N576" s="350"/>
      <c r="O576" s="350"/>
      <c r="P576" s="350"/>
      <c r="Q576" s="350"/>
      <c r="R576" s="350"/>
      <c r="S576" s="350"/>
      <c r="T576" s="350"/>
      <c r="U576" s="351"/>
      <c r="V576" s="352"/>
      <c r="W576" s="1061"/>
      <c r="X576" s="1062"/>
      <c r="Y576" s="1070"/>
      <c r="Z576" s="1071"/>
      <c r="AA576" s="1072"/>
      <c r="AB576" s="1073"/>
      <c r="AC576" s="1072"/>
      <c r="AD576" s="1071"/>
      <c r="AE576" s="1074"/>
      <c r="AF576" s="1073"/>
      <c r="AG576" s="1072"/>
      <c r="AH576" s="1071"/>
      <c r="AI576" s="1074"/>
      <c r="AJ576" s="1073"/>
      <c r="AK576" s="1072"/>
      <c r="AL576" s="1071"/>
      <c r="AM576" s="342"/>
      <c r="AN576" s="344"/>
      <c r="AO576" s="325"/>
      <c r="AP576" s="342"/>
      <c r="AQ576" s="344"/>
      <c r="AR576" s="353"/>
      <c r="AS576" s="354"/>
      <c r="AT576" s="342"/>
      <c r="AU576" s="344"/>
      <c r="AV576" s="353"/>
      <c r="AW576" s="355"/>
      <c r="AX576" s="94" t="str">
        <f t="shared" si="197"/>
        <v/>
      </c>
      <c r="AY576" s="94" t="str">
        <f t="shared" si="200"/>
        <v/>
      </c>
      <c r="AZ576" s="433"/>
      <c r="BA576" s="414">
        <f t="shared" si="201"/>
        <v>0</v>
      </c>
      <c r="BB576" s="414">
        <f t="shared" si="202"/>
        <v>0</v>
      </c>
      <c r="BC576" s="414">
        <f t="shared" si="203"/>
        <v>0</v>
      </c>
      <c r="BD576" s="414">
        <f t="shared" si="204"/>
        <v>0</v>
      </c>
      <c r="BE576" s="414">
        <f t="shared" si="205"/>
        <v>0</v>
      </c>
      <c r="BF576" s="414">
        <f t="shared" si="206"/>
        <v>0</v>
      </c>
      <c r="BG576" s="414">
        <f t="shared" si="207"/>
        <v>0</v>
      </c>
      <c r="BH576" s="414">
        <f t="shared" si="208"/>
        <v>0</v>
      </c>
      <c r="BI576" s="414">
        <f t="shared" si="209"/>
        <v>0</v>
      </c>
      <c r="BJ576" s="414">
        <f t="shared" si="210"/>
        <v>0</v>
      </c>
      <c r="BK576" s="414">
        <f t="shared" si="211"/>
        <v>0</v>
      </c>
      <c r="BL576" s="414">
        <f t="shared" si="212"/>
        <v>0</v>
      </c>
      <c r="BM576" s="414">
        <f t="shared" si="213"/>
        <v>0</v>
      </c>
      <c r="BN576" s="414"/>
      <c r="BO576" s="414">
        <f t="shared" si="214"/>
        <v>0</v>
      </c>
      <c r="BP576" s="414">
        <f t="shared" si="215"/>
        <v>0</v>
      </c>
      <c r="BQ576" s="414">
        <f t="shared" si="216"/>
        <v>0</v>
      </c>
      <c r="BR576" s="414">
        <f t="shared" si="217"/>
        <v>0</v>
      </c>
      <c r="BS576" s="414">
        <f t="shared" si="218"/>
        <v>0</v>
      </c>
      <c r="BT576" s="414">
        <f t="shared" si="219"/>
        <v>0</v>
      </c>
      <c r="BU576" s="414">
        <f t="shared" si="220"/>
        <v>0</v>
      </c>
      <c r="BV576" s="721"/>
      <c r="BW576" s="72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32"/>
      <c r="CL576" s="432"/>
      <c r="CM576" s="432"/>
      <c r="CN576" s="432"/>
      <c r="CO576" s="432"/>
      <c r="CP576" s="432"/>
      <c r="CQ576" s="320"/>
      <c r="CR576" s="320"/>
    </row>
    <row r="577" spans="1:96" s="37" customFormat="1" ht="37.5" customHeight="1" x14ac:dyDescent="0.2">
      <c r="A577" s="533" t="str">
        <f>IF(B577&lt;&gt;"",設定!$C$4,"")</f>
        <v/>
      </c>
      <c r="B577" s="214" t="str">
        <f t="shared" si="198"/>
        <v/>
      </c>
      <c r="C577" s="373">
        <f t="shared" si="199"/>
        <v>565</v>
      </c>
      <c r="D577" s="342"/>
      <c r="E577" s="342"/>
      <c r="F577" s="343"/>
      <c r="G577" s="344"/>
      <c r="H577" s="345"/>
      <c r="I577" s="346"/>
      <c r="J577" s="347" t="str">
        <f>IFERROR(IF(I577="","",VLOOKUP(I577,国・地域!A:C,2,FALSE)),"正しい番号を入力してください")</f>
        <v/>
      </c>
      <c r="K577" s="348" t="str">
        <f>IFERROR(IF(I577="","",VLOOKUP(I577,国・地域!A:C,3,FALSE)),"正しい番号を入力してください")</f>
        <v/>
      </c>
      <c r="L577" s="325"/>
      <c r="M577" s="349"/>
      <c r="N577" s="350"/>
      <c r="O577" s="350"/>
      <c r="P577" s="350"/>
      <c r="Q577" s="350"/>
      <c r="R577" s="350"/>
      <c r="S577" s="350"/>
      <c r="T577" s="350"/>
      <c r="U577" s="351"/>
      <c r="V577" s="352"/>
      <c r="W577" s="1061"/>
      <c r="X577" s="1062"/>
      <c r="Y577" s="1070"/>
      <c r="Z577" s="1071"/>
      <c r="AA577" s="1072"/>
      <c r="AB577" s="1073"/>
      <c r="AC577" s="1072"/>
      <c r="AD577" s="1071"/>
      <c r="AE577" s="1074"/>
      <c r="AF577" s="1073"/>
      <c r="AG577" s="1072"/>
      <c r="AH577" s="1071"/>
      <c r="AI577" s="1074"/>
      <c r="AJ577" s="1073"/>
      <c r="AK577" s="1072"/>
      <c r="AL577" s="1071"/>
      <c r="AM577" s="342"/>
      <c r="AN577" s="344"/>
      <c r="AO577" s="325"/>
      <c r="AP577" s="342"/>
      <c r="AQ577" s="344"/>
      <c r="AR577" s="353"/>
      <c r="AS577" s="354"/>
      <c r="AT577" s="342"/>
      <c r="AU577" s="344"/>
      <c r="AV577" s="353"/>
      <c r="AW577" s="355"/>
      <c r="AX577" s="94" t="str">
        <f t="shared" si="197"/>
        <v/>
      </c>
      <c r="AY577" s="94" t="str">
        <f t="shared" si="200"/>
        <v/>
      </c>
      <c r="AZ577" s="433"/>
      <c r="BA577" s="414">
        <f t="shared" si="201"/>
        <v>0</v>
      </c>
      <c r="BB577" s="414">
        <f t="shared" si="202"/>
        <v>0</v>
      </c>
      <c r="BC577" s="414">
        <f t="shared" si="203"/>
        <v>0</v>
      </c>
      <c r="BD577" s="414">
        <f t="shared" si="204"/>
        <v>0</v>
      </c>
      <c r="BE577" s="414">
        <f t="shared" si="205"/>
        <v>0</v>
      </c>
      <c r="BF577" s="414">
        <f t="shared" si="206"/>
        <v>0</v>
      </c>
      <c r="BG577" s="414">
        <f t="shared" si="207"/>
        <v>0</v>
      </c>
      <c r="BH577" s="414">
        <f t="shared" si="208"/>
        <v>0</v>
      </c>
      <c r="BI577" s="414">
        <f t="shared" si="209"/>
        <v>0</v>
      </c>
      <c r="BJ577" s="414">
        <f t="shared" si="210"/>
        <v>0</v>
      </c>
      <c r="BK577" s="414">
        <f t="shared" si="211"/>
        <v>0</v>
      </c>
      <c r="BL577" s="414">
        <f t="shared" si="212"/>
        <v>0</v>
      </c>
      <c r="BM577" s="414">
        <f t="shared" si="213"/>
        <v>0</v>
      </c>
      <c r="BN577" s="414"/>
      <c r="BO577" s="414">
        <f t="shared" si="214"/>
        <v>0</v>
      </c>
      <c r="BP577" s="414">
        <f t="shared" si="215"/>
        <v>0</v>
      </c>
      <c r="BQ577" s="414">
        <f t="shared" si="216"/>
        <v>0</v>
      </c>
      <c r="BR577" s="414">
        <f t="shared" si="217"/>
        <v>0</v>
      </c>
      <c r="BS577" s="414">
        <f t="shared" si="218"/>
        <v>0</v>
      </c>
      <c r="BT577" s="414">
        <f t="shared" si="219"/>
        <v>0</v>
      </c>
      <c r="BU577" s="414">
        <f t="shared" si="220"/>
        <v>0</v>
      </c>
      <c r="BV577" s="721"/>
      <c r="BW577" s="72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32"/>
      <c r="CL577" s="432"/>
      <c r="CM577" s="432"/>
      <c r="CN577" s="432"/>
      <c r="CO577" s="432"/>
      <c r="CP577" s="432"/>
      <c r="CQ577" s="320"/>
      <c r="CR577" s="320"/>
    </row>
    <row r="578" spans="1:96" s="37" customFormat="1" ht="37.5" customHeight="1" x14ac:dyDescent="0.2">
      <c r="A578" s="574" t="str">
        <f>IF(B578&lt;&gt;"",設定!$C$4,"")</f>
        <v/>
      </c>
      <c r="B578" s="215" t="str">
        <f t="shared" si="198"/>
        <v/>
      </c>
      <c r="C578" s="374">
        <f t="shared" si="199"/>
        <v>566</v>
      </c>
      <c r="D578" s="356"/>
      <c r="E578" s="356"/>
      <c r="F578" s="357"/>
      <c r="G578" s="358"/>
      <c r="H578" s="359"/>
      <c r="I578" s="360"/>
      <c r="J578" s="361" t="str">
        <f>IFERROR(IF(I578="","",VLOOKUP(I578,国・地域!A:C,2,FALSE)),"正しい番号を入力してください")</f>
        <v/>
      </c>
      <c r="K578" s="362" t="str">
        <f>IFERROR(IF(I578="","",VLOOKUP(I578,国・地域!A:C,3,FALSE)),"正しい番号を入力してください")</f>
        <v/>
      </c>
      <c r="L578" s="326"/>
      <c r="M578" s="363"/>
      <c r="N578" s="364"/>
      <c r="O578" s="364"/>
      <c r="P578" s="364"/>
      <c r="Q578" s="364"/>
      <c r="R578" s="364"/>
      <c r="S578" s="364"/>
      <c r="T578" s="364"/>
      <c r="U578" s="365"/>
      <c r="V578" s="366"/>
      <c r="W578" s="1063"/>
      <c r="X578" s="1064"/>
      <c r="Y578" s="1075"/>
      <c r="Z578" s="1076"/>
      <c r="AA578" s="1077"/>
      <c r="AB578" s="1078"/>
      <c r="AC578" s="1077"/>
      <c r="AD578" s="1076"/>
      <c r="AE578" s="1079"/>
      <c r="AF578" s="1078"/>
      <c r="AG578" s="1077"/>
      <c r="AH578" s="1076"/>
      <c r="AI578" s="1079"/>
      <c r="AJ578" s="1078"/>
      <c r="AK578" s="1077"/>
      <c r="AL578" s="1076"/>
      <c r="AM578" s="356"/>
      <c r="AN578" s="358"/>
      <c r="AO578" s="326"/>
      <c r="AP578" s="356"/>
      <c r="AQ578" s="358"/>
      <c r="AR578" s="367"/>
      <c r="AS578" s="368"/>
      <c r="AT578" s="356"/>
      <c r="AU578" s="358"/>
      <c r="AV578" s="367"/>
      <c r="AW578" s="369"/>
      <c r="AX578" s="94" t="str">
        <f t="shared" si="197"/>
        <v/>
      </c>
      <c r="AY578" s="94" t="str">
        <f t="shared" si="200"/>
        <v/>
      </c>
      <c r="AZ578" s="433"/>
      <c r="BA578" s="414">
        <f t="shared" si="201"/>
        <v>0</v>
      </c>
      <c r="BB578" s="414">
        <f t="shared" si="202"/>
        <v>0</v>
      </c>
      <c r="BC578" s="414">
        <f t="shared" si="203"/>
        <v>0</v>
      </c>
      <c r="BD578" s="414">
        <f t="shared" si="204"/>
        <v>0</v>
      </c>
      <c r="BE578" s="414">
        <f t="shared" si="205"/>
        <v>0</v>
      </c>
      <c r="BF578" s="414">
        <f t="shared" si="206"/>
        <v>0</v>
      </c>
      <c r="BG578" s="414">
        <f t="shared" si="207"/>
        <v>0</v>
      </c>
      <c r="BH578" s="414">
        <f t="shared" si="208"/>
        <v>0</v>
      </c>
      <c r="BI578" s="414">
        <f t="shared" si="209"/>
        <v>0</v>
      </c>
      <c r="BJ578" s="414">
        <f t="shared" si="210"/>
        <v>0</v>
      </c>
      <c r="BK578" s="414">
        <f t="shared" si="211"/>
        <v>0</v>
      </c>
      <c r="BL578" s="414">
        <f t="shared" si="212"/>
        <v>0</v>
      </c>
      <c r="BM578" s="414">
        <f t="shared" si="213"/>
        <v>0</v>
      </c>
      <c r="BN578" s="414"/>
      <c r="BO578" s="414">
        <f t="shared" si="214"/>
        <v>0</v>
      </c>
      <c r="BP578" s="414">
        <f t="shared" si="215"/>
        <v>0</v>
      </c>
      <c r="BQ578" s="414">
        <f t="shared" si="216"/>
        <v>0</v>
      </c>
      <c r="BR578" s="414">
        <f t="shared" si="217"/>
        <v>0</v>
      </c>
      <c r="BS578" s="414">
        <f t="shared" si="218"/>
        <v>0</v>
      </c>
      <c r="BT578" s="414">
        <f t="shared" si="219"/>
        <v>0</v>
      </c>
      <c r="BU578" s="414">
        <f t="shared" si="220"/>
        <v>0</v>
      </c>
      <c r="BV578" s="721"/>
      <c r="BW578" s="72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32"/>
      <c r="CL578" s="432"/>
      <c r="CM578" s="432"/>
      <c r="CN578" s="432"/>
      <c r="CO578" s="432"/>
      <c r="CP578" s="432"/>
      <c r="CQ578" s="320"/>
      <c r="CR578" s="320"/>
    </row>
    <row r="579" spans="1:96" s="37" customFormat="1" ht="37.5" customHeight="1" x14ac:dyDescent="0.2">
      <c r="A579" s="575" t="str">
        <f>IF(B579&lt;&gt;"",設定!$C$4,"")</f>
        <v/>
      </c>
      <c r="B579" s="567" t="str">
        <f t="shared" si="198"/>
        <v/>
      </c>
      <c r="C579" s="322">
        <f t="shared" si="199"/>
        <v>567</v>
      </c>
      <c r="D579" s="328"/>
      <c r="E579" s="328"/>
      <c r="F579" s="329"/>
      <c r="G579" s="330"/>
      <c r="H579" s="331"/>
      <c r="I579" s="332"/>
      <c r="J579" s="333" t="str">
        <f>IFERROR(IF(I579="","",VLOOKUP(I579,国・地域!A:C,2,FALSE)),"正しい番号を入力してください")</f>
        <v/>
      </c>
      <c r="K579" s="334" t="str">
        <f>IFERROR(IF(I579="","",VLOOKUP(I579,国・地域!A:C,3,FALSE)),"正しい番号を入力してください")</f>
        <v/>
      </c>
      <c r="L579" s="327"/>
      <c r="M579" s="335"/>
      <c r="N579" s="336"/>
      <c r="O579" s="336"/>
      <c r="P579" s="336"/>
      <c r="Q579" s="336"/>
      <c r="R579" s="336"/>
      <c r="S579" s="336"/>
      <c r="T579" s="336"/>
      <c r="U579" s="337"/>
      <c r="V579" s="338"/>
      <c r="W579" s="1059"/>
      <c r="X579" s="1060"/>
      <c r="Y579" s="1065"/>
      <c r="Z579" s="1066"/>
      <c r="AA579" s="1067"/>
      <c r="AB579" s="1068"/>
      <c r="AC579" s="1067"/>
      <c r="AD579" s="1066"/>
      <c r="AE579" s="1069"/>
      <c r="AF579" s="1068"/>
      <c r="AG579" s="1067"/>
      <c r="AH579" s="1066"/>
      <c r="AI579" s="1069"/>
      <c r="AJ579" s="1068"/>
      <c r="AK579" s="1067"/>
      <c r="AL579" s="1066"/>
      <c r="AM579" s="328"/>
      <c r="AN579" s="330"/>
      <c r="AO579" s="327"/>
      <c r="AP579" s="328"/>
      <c r="AQ579" s="330"/>
      <c r="AR579" s="339"/>
      <c r="AS579" s="340"/>
      <c r="AT579" s="328"/>
      <c r="AU579" s="330"/>
      <c r="AV579" s="339"/>
      <c r="AW579" s="341"/>
      <c r="AX579" s="94" t="str">
        <f t="shared" ref="AX579:AX613" si="221">IF(SUM(BA579:BM579)&gt;0,"←未入力あり","")</f>
        <v/>
      </c>
      <c r="AY579" s="94" t="str">
        <f t="shared" si="200"/>
        <v/>
      </c>
      <c r="AZ579" s="433"/>
      <c r="BA579" s="414">
        <f t="shared" si="201"/>
        <v>0</v>
      </c>
      <c r="BB579" s="414">
        <f t="shared" si="202"/>
        <v>0</v>
      </c>
      <c r="BC579" s="414">
        <f t="shared" si="203"/>
        <v>0</v>
      </c>
      <c r="BD579" s="414">
        <f t="shared" si="204"/>
        <v>0</v>
      </c>
      <c r="BE579" s="414">
        <f t="shared" si="205"/>
        <v>0</v>
      </c>
      <c r="BF579" s="414">
        <f t="shared" si="206"/>
        <v>0</v>
      </c>
      <c r="BG579" s="414">
        <f t="shared" si="207"/>
        <v>0</v>
      </c>
      <c r="BH579" s="414">
        <f t="shared" si="208"/>
        <v>0</v>
      </c>
      <c r="BI579" s="414">
        <f t="shared" si="209"/>
        <v>0</v>
      </c>
      <c r="BJ579" s="414">
        <f t="shared" si="210"/>
        <v>0</v>
      </c>
      <c r="BK579" s="414">
        <f t="shared" si="211"/>
        <v>0</v>
      </c>
      <c r="BL579" s="414">
        <f t="shared" si="212"/>
        <v>0</v>
      </c>
      <c r="BM579" s="414">
        <f t="shared" si="213"/>
        <v>0</v>
      </c>
      <c r="BN579" s="414"/>
      <c r="BO579" s="414">
        <f t="shared" si="214"/>
        <v>0</v>
      </c>
      <c r="BP579" s="414">
        <f t="shared" si="215"/>
        <v>0</v>
      </c>
      <c r="BQ579" s="414">
        <f t="shared" si="216"/>
        <v>0</v>
      </c>
      <c r="BR579" s="414">
        <f t="shared" si="217"/>
        <v>0</v>
      </c>
      <c r="BS579" s="414">
        <f t="shared" si="218"/>
        <v>0</v>
      </c>
      <c r="BT579" s="414">
        <f t="shared" si="219"/>
        <v>0</v>
      </c>
      <c r="BU579" s="414">
        <f t="shared" si="220"/>
        <v>0</v>
      </c>
      <c r="BV579" s="721"/>
      <c r="BW579" s="72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32"/>
      <c r="CL579" s="432"/>
      <c r="CM579" s="432"/>
      <c r="CN579" s="432"/>
      <c r="CO579" s="432"/>
      <c r="CP579" s="432"/>
      <c r="CQ579" s="320"/>
      <c r="CR579" s="320"/>
    </row>
    <row r="580" spans="1:96" s="37" customFormat="1" ht="37.5" customHeight="1" x14ac:dyDescent="0.2">
      <c r="A580" s="533" t="str">
        <f>IF(B580&lt;&gt;"",設定!$C$4,"")</f>
        <v/>
      </c>
      <c r="B580" s="214" t="str">
        <f t="shared" si="198"/>
        <v/>
      </c>
      <c r="C580" s="373">
        <f t="shared" si="199"/>
        <v>568</v>
      </c>
      <c r="D580" s="342"/>
      <c r="E580" s="342"/>
      <c r="F580" s="343"/>
      <c r="G580" s="344"/>
      <c r="H580" s="345"/>
      <c r="I580" s="346"/>
      <c r="J580" s="347" t="str">
        <f>IFERROR(IF(I580="","",VLOOKUP(I580,国・地域!A:C,2,FALSE)),"正しい番号を入力してください")</f>
        <v/>
      </c>
      <c r="K580" s="348" t="str">
        <f>IFERROR(IF(I580="","",VLOOKUP(I580,国・地域!A:C,3,FALSE)),"正しい番号を入力してください")</f>
        <v/>
      </c>
      <c r="L580" s="325"/>
      <c r="M580" s="349"/>
      <c r="N580" s="350"/>
      <c r="O580" s="350"/>
      <c r="P580" s="350"/>
      <c r="Q580" s="350"/>
      <c r="R580" s="350"/>
      <c r="S580" s="350"/>
      <c r="T580" s="350"/>
      <c r="U580" s="351"/>
      <c r="V580" s="352"/>
      <c r="W580" s="1061"/>
      <c r="X580" s="1062"/>
      <c r="Y580" s="1070"/>
      <c r="Z580" s="1071"/>
      <c r="AA580" s="1072"/>
      <c r="AB580" s="1073"/>
      <c r="AC580" s="1072"/>
      <c r="AD580" s="1071"/>
      <c r="AE580" s="1074"/>
      <c r="AF580" s="1073"/>
      <c r="AG580" s="1072"/>
      <c r="AH580" s="1071"/>
      <c r="AI580" s="1074"/>
      <c r="AJ580" s="1073"/>
      <c r="AK580" s="1072"/>
      <c r="AL580" s="1071"/>
      <c r="AM580" s="342"/>
      <c r="AN580" s="344"/>
      <c r="AO580" s="325"/>
      <c r="AP580" s="342"/>
      <c r="AQ580" s="344"/>
      <c r="AR580" s="353"/>
      <c r="AS580" s="354"/>
      <c r="AT580" s="342"/>
      <c r="AU580" s="344"/>
      <c r="AV580" s="353"/>
      <c r="AW580" s="355"/>
      <c r="AX580" s="94" t="str">
        <f t="shared" si="221"/>
        <v/>
      </c>
      <c r="AY580" s="94" t="str">
        <f t="shared" si="200"/>
        <v/>
      </c>
      <c r="AZ580" s="433"/>
      <c r="BA580" s="414">
        <f t="shared" si="201"/>
        <v>0</v>
      </c>
      <c r="BB580" s="414">
        <f t="shared" si="202"/>
        <v>0</v>
      </c>
      <c r="BC580" s="414">
        <f t="shared" si="203"/>
        <v>0</v>
      </c>
      <c r="BD580" s="414">
        <f t="shared" si="204"/>
        <v>0</v>
      </c>
      <c r="BE580" s="414">
        <f t="shared" si="205"/>
        <v>0</v>
      </c>
      <c r="BF580" s="414">
        <f t="shared" si="206"/>
        <v>0</v>
      </c>
      <c r="BG580" s="414">
        <f t="shared" si="207"/>
        <v>0</v>
      </c>
      <c r="BH580" s="414">
        <f t="shared" si="208"/>
        <v>0</v>
      </c>
      <c r="BI580" s="414">
        <f t="shared" si="209"/>
        <v>0</v>
      </c>
      <c r="BJ580" s="414">
        <f t="shared" si="210"/>
        <v>0</v>
      </c>
      <c r="BK580" s="414">
        <f t="shared" si="211"/>
        <v>0</v>
      </c>
      <c r="BL580" s="414">
        <f t="shared" si="212"/>
        <v>0</v>
      </c>
      <c r="BM580" s="414">
        <f t="shared" si="213"/>
        <v>0</v>
      </c>
      <c r="BN580" s="414"/>
      <c r="BO580" s="414">
        <f t="shared" si="214"/>
        <v>0</v>
      </c>
      <c r="BP580" s="414">
        <f t="shared" si="215"/>
        <v>0</v>
      </c>
      <c r="BQ580" s="414">
        <f t="shared" si="216"/>
        <v>0</v>
      </c>
      <c r="BR580" s="414">
        <f t="shared" si="217"/>
        <v>0</v>
      </c>
      <c r="BS580" s="414">
        <f t="shared" si="218"/>
        <v>0</v>
      </c>
      <c r="BT580" s="414">
        <f t="shared" si="219"/>
        <v>0</v>
      </c>
      <c r="BU580" s="414">
        <f t="shared" si="220"/>
        <v>0</v>
      </c>
      <c r="BV580" s="721"/>
      <c r="BW580" s="72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32"/>
      <c r="CL580" s="432"/>
      <c r="CM580" s="432"/>
      <c r="CN580" s="432"/>
      <c r="CO580" s="432"/>
      <c r="CP580" s="432"/>
      <c r="CQ580" s="320"/>
      <c r="CR580" s="320"/>
    </row>
    <row r="581" spans="1:96" s="37" customFormat="1" ht="37.5" customHeight="1" x14ac:dyDescent="0.2">
      <c r="A581" s="533" t="str">
        <f>IF(B581&lt;&gt;"",設定!$C$4,"")</f>
        <v/>
      </c>
      <c r="B581" s="214" t="str">
        <f t="shared" si="198"/>
        <v/>
      </c>
      <c r="C581" s="373">
        <f t="shared" si="199"/>
        <v>569</v>
      </c>
      <c r="D581" s="342"/>
      <c r="E581" s="342"/>
      <c r="F581" s="343"/>
      <c r="G581" s="344"/>
      <c r="H581" s="345"/>
      <c r="I581" s="346"/>
      <c r="J581" s="347" t="str">
        <f>IFERROR(IF(I581="","",VLOOKUP(I581,国・地域!A:C,2,FALSE)),"正しい番号を入力してください")</f>
        <v/>
      </c>
      <c r="K581" s="348" t="str">
        <f>IFERROR(IF(I581="","",VLOOKUP(I581,国・地域!A:C,3,FALSE)),"正しい番号を入力してください")</f>
        <v/>
      </c>
      <c r="L581" s="325"/>
      <c r="M581" s="349"/>
      <c r="N581" s="350"/>
      <c r="O581" s="350"/>
      <c r="P581" s="350"/>
      <c r="Q581" s="350"/>
      <c r="R581" s="350"/>
      <c r="S581" s="350"/>
      <c r="T581" s="350"/>
      <c r="U581" s="351"/>
      <c r="V581" s="352"/>
      <c r="W581" s="1061"/>
      <c r="X581" s="1062"/>
      <c r="Y581" s="1070"/>
      <c r="Z581" s="1071"/>
      <c r="AA581" s="1072"/>
      <c r="AB581" s="1073"/>
      <c r="AC581" s="1072"/>
      <c r="AD581" s="1071"/>
      <c r="AE581" s="1074"/>
      <c r="AF581" s="1073"/>
      <c r="AG581" s="1072"/>
      <c r="AH581" s="1071"/>
      <c r="AI581" s="1074"/>
      <c r="AJ581" s="1073"/>
      <c r="AK581" s="1072"/>
      <c r="AL581" s="1071"/>
      <c r="AM581" s="342"/>
      <c r="AN581" s="344"/>
      <c r="AO581" s="325"/>
      <c r="AP581" s="342"/>
      <c r="AQ581" s="344"/>
      <c r="AR581" s="353"/>
      <c r="AS581" s="354"/>
      <c r="AT581" s="342"/>
      <c r="AU581" s="344"/>
      <c r="AV581" s="353"/>
      <c r="AW581" s="355"/>
      <c r="AX581" s="94" t="str">
        <f t="shared" si="221"/>
        <v/>
      </c>
      <c r="AY581" s="94" t="str">
        <f t="shared" si="200"/>
        <v/>
      </c>
      <c r="AZ581" s="433"/>
      <c r="BA581" s="414">
        <f t="shared" si="201"/>
        <v>0</v>
      </c>
      <c r="BB581" s="414">
        <f t="shared" si="202"/>
        <v>0</v>
      </c>
      <c r="BC581" s="414">
        <f t="shared" si="203"/>
        <v>0</v>
      </c>
      <c r="BD581" s="414">
        <f t="shared" si="204"/>
        <v>0</v>
      </c>
      <c r="BE581" s="414">
        <f t="shared" si="205"/>
        <v>0</v>
      </c>
      <c r="BF581" s="414">
        <f t="shared" si="206"/>
        <v>0</v>
      </c>
      <c r="BG581" s="414">
        <f t="shared" si="207"/>
        <v>0</v>
      </c>
      <c r="BH581" s="414">
        <f t="shared" si="208"/>
        <v>0</v>
      </c>
      <c r="BI581" s="414">
        <f t="shared" si="209"/>
        <v>0</v>
      </c>
      <c r="BJ581" s="414">
        <f t="shared" si="210"/>
        <v>0</v>
      </c>
      <c r="BK581" s="414">
        <f t="shared" si="211"/>
        <v>0</v>
      </c>
      <c r="BL581" s="414">
        <f t="shared" si="212"/>
        <v>0</v>
      </c>
      <c r="BM581" s="414">
        <f t="shared" si="213"/>
        <v>0</v>
      </c>
      <c r="BN581" s="414"/>
      <c r="BO581" s="414">
        <f t="shared" si="214"/>
        <v>0</v>
      </c>
      <c r="BP581" s="414">
        <f t="shared" si="215"/>
        <v>0</v>
      </c>
      <c r="BQ581" s="414">
        <f t="shared" si="216"/>
        <v>0</v>
      </c>
      <c r="BR581" s="414">
        <f t="shared" si="217"/>
        <v>0</v>
      </c>
      <c r="BS581" s="414">
        <f t="shared" si="218"/>
        <v>0</v>
      </c>
      <c r="BT581" s="414">
        <f t="shared" si="219"/>
        <v>0</v>
      </c>
      <c r="BU581" s="414">
        <f t="shared" si="220"/>
        <v>0</v>
      </c>
      <c r="BV581" s="721"/>
      <c r="BW581" s="72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32"/>
      <c r="CL581" s="432"/>
      <c r="CM581" s="432"/>
      <c r="CN581" s="432"/>
      <c r="CO581" s="432"/>
      <c r="CP581" s="432"/>
      <c r="CQ581" s="320"/>
      <c r="CR581" s="320"/>
    </row>
    <row r="582" spans="1:96" s="37" customFormat="1" ht="37.5" customHeight="1" x14ac:dyDescent="0.2">
      <c r="A582" s="533" t="str">
        <f>IF(B582&lt;&gt;"",設定!$C$4,"")</f>
        <v/>
      </c>
      <c r="B582" s="214" t="str">
        <f t="shared" si="198"/>
        <v/>
      </c>
      <c r="C582" s="373">
        <f t="shared" si="199"/>
        <v>570</v>
      </c>
      <c r="D582" s="342"/>
      <c r="E582" s="342"/>
      <c r="F582" s="343"/>
      <c r="G582" s="344"/>
      <c r="H582" s="345"/>
      <c r="I582" s="346"/>
      <c r="J582" s="347" t="str">
        <f>IFERROR(IF(I582="","",VLOOKUP(I582,国・地域!A:C,2,FALSE)),"正しい番号を入力してください")</f>
        <v/>
      </c>
      <c r="K582" s="348" t="str">
        <f>IFERROR(IF(I582="","",VLOOKUP(I582,国・地域!A:C,3,FALSE)),"正しい番号を入力してください")</f>
        <v/>
      </c>
      <c r="L582" s="325"/>
      <c r="M582" s="349"/>
      <c r="N582" s="350"/>
      <c r="O582" s="350"/>
      <c r="P582" s="350"/>
      <c r="Q582" s="350"/>
      <c r="R582" s="350"/>
      <c r="S582" s="350"/>
      <c r="T582" s="350"/>
      <c r="U582" s="351"/>
      <c r="V582" s="352"/>
      <c r="W582" s="1061"/>
      <c r="X582" s="1062"/>
      <c r="Y582" s="1070"/>
      <c r="Z582" s="1071"/>
      <c r="AA582" s="1072"/>
      <c r="AB582" s="1073"/>
      <c r="AC582" s="1072"/>
      <c r="AD582" s="1071"/>
      <c r="AE582" s="1074"/>
      <c r="AF582" s="1073"/>
      <c r="AG582" s="1072"/>
      <c r="AH582" s="1071"/>
      <c r="AI582" s="1074"/>
      <c r="AJ582" s="1073"/>
      <c r="AK582" s="1072"/>
      <c r="AL582" s="1071"/>
      <c r="AM582" s="342"/>
      <c r="AN582" s="344"/>
      <c r="AO582" s="325"/>
      <c r="AP582" s="342"/>
      <c r="AQ582" s="344"/>
      <c r="AR582" s="353"/>
      <c r="AS582" s="354"/>
      <c r="AT582" s="342"/>
      <c r="AU582" s="344"/>
      <c r="AV582" s="353"/>
      <c r="AW582" s="355"/>
      <c r="AX582" s="94" t="str">
        <f t="shared" si="221"/>
        <v/>
      </c>
      <c r="AY582" s="94" t="str">
        <f t="shared" si="200"/>
        <v/>
      </c>
      <c r="AZ582" s="433"/>
      <c r="BA582" s="414">
        <f t="shared" si="201"/>
        <v>0</v>
      </c>
      <c r="BB582" s="414">
        <f t="shared" si="202"/>
        <v>0</v>
      </c>
      <c r="BC582" s="414">
        <f t="shared" si="203"/>
        <v>0</v>
      </c>
      <c r="BD582" s="414">
        <f t="shared" si="204"/>
        <v>0</v>
      </c>
      <c r="BE582" s="414">
        <f t="shared" si="205"/>
        <v>0</v>
      </c>
      <c r="BF582" s="414">
        <f t="shared" si="206"/>
        <v>0</v>
      </c>
      <c r="BG582" s="414">
        <f t="shared" si="207"/>
        <v>0</v>
      </c>
      <c r="BH582" s="414">
        <f t="shared" si="208"/>
        <v>0</v>
      </c>
      <c r="BI582" s="414">
        <f t="shared" si="209"/>
        <v>0</v>
      </c>
      <c r="BJ582" s="414">
        <f t="shared" si="210"/>
        <v>0</v>
      </c>
      <c r="BK582" s="414">
        <f t="shared" si="211"/>
        <v>0</v>
      </c>
      <c r="BL582" s="414">
        <f t="shared" si="212"/>
        <v>0</v>
      </c>
      <c r="BM582" s="414">
        <f t="shared" si="213"/>
        <v>0</v>
      </c>
      <c r="BN582" s="414"/>
      <c r="BO582" s="414">
        <f t="shared" si="214"/>
        <v>0</v>
      </c>
      <c r="BP582" s="414">
        <f t="shared" si="215"/>
        <v>0</v>
      </c>
      <c r="BQ582" s="414">
        <f t="shared" si="216"/>
        <v>0</v>
      </c>
      <c r="BR582" s="414">
        <f t="shared" si="217"/>
        <v>0</v>
      </c>
      <c r="BS582" s="414">
        <f t="shared" si="218"/>
        <v>0</v>
      </c>
      <c r="BT582" s="414">
        <f t="shared" si="219"/>
        <v>0</v>
      </c>
      <c r="BU582" s="414">
        <f t="shared" si="220"/>
        <v>0</v>
      </c>
      <c r="BV582" s="721"/>
      <c r="BW582" s="72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32"/>
      <c r="CL582" s="432"/>
      <c r="CM582" s="432"/>
      <c r="CN582" s="432"/>
      <c r="CO582" s="432"/>
      <c r="CP582" s="432"/>
      <c r="CQ582" s="320"/>
      <c r="CR582" s="320"/>
    </row>
    <row r="583" spans="1:96" s="37" customFormat="1" ht="37.5" customHeight="1" x14ac:dyDescent="0.2">
      <c r="A583" s="574" t="str">
        <f>IF(B583&lt;&gt;"",設定!$C$4,"")</f>
        <v/>
      </c>
      <c r="B583" s="215" t="str">
        <f t="shared" si="198"/>
        <v/>
      </c>
      <c r="C583" s="374">
        <f t="shared" si="199"/>
        <v>571</v>
      </c>
      <c r="D583" s="356"/>
      <c r="E583" s="356"/>
      <c r="F583" s="357"/>
      <c r="G583" s="358"/>
      <c r="H583" s="359"/>
      <c r="I583" s="360"/>
      <c r="J583" s="361" t="str">
        <f>IFERROR(IF(I583="","",VLOOKUP(I583,国・地域!A:C,2,FALSE)),"正しい番号を入力してください")</f>
        <v/>
      </c>
      <c r="K583" s="362" t="str">
        <f>IFERROR(IF(I583="","",VLOOKUP(I583,国・地域!A:C,3,FALSE)),"正しい番号を入力してください")</f>
        <v/>
      </c>
      <c r="L583" s="326"/>
      <c r="M583" s="363"/>
      <c r="N583" s="364"/>
      <c r="O583" s="364"/>
      <c r="P583" s="364"/>
      <c r="Q583" s="364"/>
      <c r="R583" s="364"/>
      <c r="S583" s="364"/>
      <c r="T583" s="364"/>
      <c r="U583" s="365"/>
      <c r="V583" s="366"/>
      <c r="W583" s="1063"/>
      <c r="X583" s="1064"/>
      <c r="Y583" s="1075"/>
      <c r="Z583" s="1076"/>
      <c r="AA583" s="1077"/>
      <c r="AB583" s="1078"/>
      <c r="AC583" s="1077"/>
      <c r="AD583" s="1076"/>
      <c r="AE583" s="1079"/>
      <c r="AF583" s="1078"/>
      <c r="AG583" s="1077"/>
      <c r="AH583" s="1076"/>
      <c r="AI583" s="1079"/>
      <c r="AJ583" s="1078"/>
      <c r="AK583" s="1077"/>
      <c r="AL583" s="1076"/>
      <c r="AM583" s="356"/>
      <c r="AN583" s="358"/>
      <c r="AO583" s="326"/>
      <c r="AP583" s="356"/>
      <c r="AQ583" s="358"/>
      <c r="AR583" s="367"/>
      <c r="AS583" s="368"/>
      <c r="AT583" s="356"/>
      <c r="AU583" s="358"/>
      <c r="AV583" s="367"/>
      <c r="AW583" s="369"/>
      <c r="AX583" s="94" t="str">
        <f t="shared" si="221"/>
        <v/>
      </c>
      <c r="AY583" s="94" t="str">
        <f t="shared" si="200"/>
        <v/>
      </c>
      <c r="AZ583" s="433"/>
      <c r="BA583" s="414">
        <f t="shared" si="201"/>
        <v>0</v>
      </c>
      <c r="BB583" s="414">
        <f t="shared" si="202"/>
        <v>0</v>
      </c>
      <c r="BC583" s="414">
        <f t="shared" si="203"/>
        <v>0</v>
      </c>
      <c r="BD583" s="414">
        <f t="shared" si="204"/>
        <v>0</v>
      </c>
      <c r="BE583" s="414">
        <f t="shared" si="205"/>
        <v>0</v>
      </c>
      <c r="BF583" s="414">
        <f t="shared" si="206"/>
        <v>0</v>
      </c>
      <c r="BG583" s="414">
        <f t="shared" si="207"/>
        <v>0</v>
      </c>
      <c r="BH583" s="414">
        <f t="shared" si="208"/>
        <v>0</v>
      </c>
      <c r="BI583" s="414">
        <f t="shared" si="209"/>
        <v>0</v>
      </c>
      <c r="BJ583" s="414">
        <f t="shared" si="210"/>
        <v>0</v>
      </c>
      <c r="BK583" s="414">
        <f t="shared" si="211"/>
        <v>0</v>
      </c>
      <c r="BL583" s="414">
        <f t="shared" si="212"/>
        <v>0</v>
      </c>
      <c r="BM583" s="414">
        <f t="shared" si="213"/>
        <v>0</v>
      </c>
      <c r="BN583" s="414"/>
      <c r="BO583" s="414">
        <f t="shared" si="214"/>
        <v>0</v>
      </c>
      <c r="BP583" s="414">
        <f t="shared" si="215"/>
        <v>0</v>
      </c>
      <c r="BQ583" s="414">
        <f t="shared" si="216"/>
        <v>0</v>
      </c>
      <c r="BR583" s="414">
        <f t="shared" si="217"/>
        <v>0</v>
      </c>
      <c r="BS583" s="414">
        <f t="shared" si="218"/>
        <v>0</v>
      </c>
      <c r="BT583" s="414">
        <f t="shared" si="219"/>
        <v>0</v>
      </c>
      <c r="BU583" s="414">
        <f t="shared" si="220"/>
        <v>0</v>
      </c>
      <c r="BV583" s="721"/>
      <c r="BW583" s="72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32"/>
      <c r="CL583" s="432"/>
      <c r="CM583" s="432"/>
      <c r="CN583" s="432"/>
      <c r="CO583" s="432"/>
      <c r="CP583" s="432"/>
      <c r="CQ583" s="320"/>
      <c r="CR583" s="320"/>
    </row>
    <row r="584" spans="1:96" s="37" customFormat="1" ht="37.5" customHeight="1" x14ac:dyDescent="0.2">
      <c r="A584" s="575" t="str">
        <f>IF(B584&lt;&gt;"",設定!$C$4,"")</f>
        <v/>
      </c>
      <c r="B584" s="567" t="str">
        <f t="shared" si="198"/>
        <v/>
      </c>
      <c r="C584" s="322">
        <f t="shared" si="199"/>
        <v>572</v>
      </c>
      <c r="D584" s="328"/>
      <c r="E584" s="328"/>
      <c r="F584" s="329"/>
      <c r="G584" s="330"/>
      <c r="H584" s="331"/>
      <c r="I584" s="332"/>
      <c r="J584" s="333" t="str">
        <f>IFERROR(IF(I584="","",VLOOKUP(I584,国・地域!A:C,2,FALSE)),"正しい番号を入力してください")</f>
        <v/>
      </c>
      <c r="K584" s="334" t="str">
        <f>IFERROR(IF(I584="","",VLOOKUP(I584,国・地域!A:C,3,FALSE)),"正しい番号を入力してください")</f>
        <v/>
      </c>
      <c r="L584" s="327"/>
      <c r="M584" s="335"/>
      <c r="N584" s="336"/>
      <c r="O584" s="336"/>
      <c r="P584" s="336"/>
      <c r="Q584" s="336"/>
      <c r="R584" s="336"/>
      <c r="S584" s="336"/>
      <c r="T584" s="336"/>
      <c r="U584" s="337"/>
      <c r="V584" s="338"/>
      <c r="W584" s="1059"/>
      <c r="X584" s="1060"/>
      <c r="Y584" s="1065"/>
      <c r="Z584" s="1066"/>
      <c r="AA584" s="1067"/>
      <c r="AB584" s="1068"/>
      <c r="AC584" s="1067"/>
      <c r="AD584" s="1066"/>
      <c r="AE584" s="1069"/>
      <c r="AF584" s="1068"/>
      <c r="AG584" s="1067"/>
      <c r="AH584" s="1066"/>
      <c r="AI584" s="1069"/>
      <c r="AJ584" s="1068"/>
      <c r="AK584" s="1067"/>
      <c r="AL584" s="1066"/>
      <c r="AM584" s="328"/>
      <c r="AN584" s="330"/>
      <c r="AO584" s="327"/>
      <c r="AP584" s="328"/>
      <c r="AQ584" s="330"/>
      <c r="AR584" s="339"/>
      <c r="AS584" s="340"/>
      <c r="AT584" s="328"/>
      <c r="AU584" s="330"/>
      <c r="AV584" s="339"/>
      <c r="AW584" s="341"/>
      <c r="AX584" s="94" t="str">
        <f t="shared" si="221"/>
        <v/>
      </c>
      <c r="AY584" s="94" t="str">
        <f t="shared" si="200"/>
        <v/>
      </c>
      <c r="AZ584" s="433"/>
      <c r="BA584" s="414">
        <f t="shared" si="201"/>
        <v>0</v>
      </c>
      <c r="BB584" s="414">
        <f t="shared" si="202"/>
        <v>0</v>
      </c>
      <c r="BC584" s="414">
        <f t="shared" si="203"/>
        <v>0</v>
      </c>
      <c r="BD584" s="414">
        <f t="shared" si="204"/>
        <v>0</v>
      </c>
      <c r="BE584" s="414">
        <f t="shared" si="205"/>
        <v>0</v>
      </c>
      <c r="BF584" s="414">
        <f t="shared" si="206"/>
        <v>0</v>
      </c>
      <c r="BG584" s="414">
        <f t="shared" si="207"/>
        <v>0</v>
      </c>
      <c r="BH584" s="414">
        <f t="shared" si="208"/>
        <v>0</v>
      </c>
      <c r="BI584" s="414">
        <f t="shared" si="209"/>
        <v>0</v>
      </c>
      <c r="BJ584" s="414">
        <f t="shared" si="210"/>
        <v>0</v>
      </c>
      <c r="BK584" s="414">
        <f t="shared" si="211"/>
        <v>0</v>
      </c>
      <c r="BL584" s="414">
        <f t="shared" si="212"/>
        <v>0</v>
      </c>
      <c r="BM584" s="414">
        <f t="shared" si="213"/>
        <v>0</v>
      </c>
      <c r="BN584" s="414"/>
      <c r="BO584" s="414">
        <f t="shared" si="214"/>
        <v>0</v>
      </c>
      <c r="BP584" s="414">
        <f t="shared" si="215"/>
        <v>0</v>
      </c>
      <c r="BQ584" s="414">
        <f t="shared" si="216"/>
        <v>0</v>
      </c>
      <c r="BR584" s="414">
        <f t="shared" si="217"/>
        <v>0</v>
      </c>
      <c r="BS584" s="414">
        <f t="shared" si="218"/>
        <v>0</v>
      </c>
      <c r="BT584" s="414">
        <f t="shared" si="219"/>
        <v>0</v>
      </c>
      <c r="BU584" s="414">
        <f t="shared" si="220"/>
        <v>0</v>
      </c>
      <c r="BV584" s="721"/>
      <c r="BW584" s="72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32"/>
      <c r="CL584" s="432"/>
      <c r="CM584" s="432"/>
      <c r="CN584" s="432"/>
      <c r="CO584" s="432"/>
      <c r="CP584" s="432"/>
      <c r="CQ584" s="320"/>
      <c r="CR584" s="320"/>
    </row>
    <row r="585" spans="1:96" s="37" customFormat="1" ht="37.5" customHeight="1" x14ac:dyDescent="0.2">
      <c r="A585" s="533" t="str">
        <f>IF(B585&lt;&gt;"",設定!$C$4,"")</f>
        <v/>
      </c>
      <c r="B585" s="214" t="str">
        <f t="shared" si="198"/>
        <v/>
      </c>
      <c r="C585" s="373">
        <f t="shared" si="199"/>
        <v>573</v>
      </c>
      <c r="D585" s="342"/>
      <c r="E585" s="342"/>
      <c r="F585" s="343"/>
      <c r="G585" s="344"/>
      <c r="H585" s="345"/>
      <c r="I585" s="346"/>
      <c r="J585" s="347" t="str">
        <f>IFERROR(IF(I585="","",VLOOKUP(I585,国・地域!A:C,2,FALSE)),"正しい番号を入力してください")</f>
        <v/>
      </c>
      <c r="K585" s="348" t="str">
        <f>IFERROR(IF(I585="","",VLOOKUP(I585,国・地域!A:C,3,FALSE)),"正しい番号を入力してください")</f>
        <v/>
      </c>
      <c r="L585" s="325"/>
      <c r="M585" s="349"/>
      <c r="N585" s="350"/>
      <c r="O585" s="350"/>
      <c r="P585" s="350"/>
      <c r="Q585" s="350"/>
      <c r="R585" s="350"/>
      <c r="S585" s="350"/>
      <c r="T585" s="350"/>
      <c r="U585" s="351"/>
      <c r="V585" s="352"/>
      <c r="W585" s="1061"/>
      <c r="X585" s="1062"/>
      <c r="Y585" s="1070"/>
      <c r="Z585" s="1071"/>
      <c r="AA585" s="1072"/>
      <c r="AB585" s="1073"/>
      <c r="AC585" s="1072"/>
      <c r="AD585" s="1071"/>
      <c r="AE585" s="1074"/>
      <c r="AF585" s="1073"/>
      <c r="AG585" s="1072"/>
      <c r="AH585" s="1071"/>
      <c r="AI585" s="1074"/>
      <c r="AJ585" s="1073"/>
      <c r="AK585" s="1072"/>
      <c r="AL585" s="1071"/>
      <c r="AM585" s="342"/>
      <c r="AN585" s="344"/>
      <c r="AO585" s="325"/>
      <c r="AP585" s="342"/>
      <c r="AQ585" s="344"/>
      <c r="AR585" s="353"/>
      <c r="AS585" s="354"/>
      <c r="AT585" s="342"/>
      <c r="AU585" s="344"/>
      <c r="AV585" s="353"/>
      <c r="AW585" s="355"/>
      <c r="AX585" s="94" t="str">
        <f t="shared" si="221"/>
        <v/>
      </c>
      <c r="AY585" s="94" t="str">
        <f t="shared" si="200"/>
        <v/>
      </c>
      <c r="AZ585" s="433"/>
      <c r="BA585" s="414">
        <f t="shared" si="201"/>
        <v>0</v>
      </c>
      <c r="BB585" s="414">
        <f t="shared" si="202"/>
        <v>0</v>
      </c>
      <c r="BC585" s="414">
        <f t="shared" si="203"/>
        <v>0</v>
      </c>
      <c r="BD585" s="414">
        <f t="shared" si="204"/>
        <v>0</v>
      </c>
      <c r="BE585" s="414">
        <f t="shared" si="205"/>
        <v>0</v>
      </c>
      <c r="BF585" s="414">
        <f t="shared" si="206"/>
        <v>0</v>
      </c>
      <c r="BG585" s="414">
        <f t="shared" si="207"/>
        <v>0</v>
      </c>
      <c r="BH585" s="414">
        <f t="shared" si="208"/>
        <v>0</v>
      </c>
      <c r="BI585" s="414">
        <f t="shared" si="209"/>
        <v>0</v>
      </c>
      <c r="BJ585" s="414">
        <f t="shared" si="210"/>
        <v>0</v>
      </c>
      <c r="BK585" s="414">
        <f t="shared" si="211"/>
        <v>0</v>
      </c>
      <c r="BL585" s="414">
        <f t="shared" si="212"/>
        <v>0</v>
      </c>
      <c r="BM585" s="414">
        <f t="shared" si="213"/>
        <v>0</v>
      </c>
      <c r="BN585" s="414"/>
      <c r="BO585" s="414">
        <f t="shared" si="214"/>
        <v>0</v>
      </c>
      <c r="BP585" s="414">
        <f t="shared" si="215"/>
        <v>0</v>
      </c>
      <c r="BQ585" s="414">
        <f t="shared" si="216"/>
        <v>0</v>
      </c>
      <c r="BR585" s="414">
        <f t="shared" si="217"/>
        <v>0</v>
      </c>
      <c r="BS585" s="414">
        <f t="shared" si="218"/>
        <v>0</v>
      </c>
      <c r="BT585" s="414">
        <f t="shared" si="219"/>
        <v>0</v>
      </c>
      <c r="BU585" s="414">
        <f t="shared" si="220"/>
        <v>0</v>
      </c>
      <c r="BV585" s="721"/>
      <c r="BW585" s="72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32"/>
      <c r="CL585" s="432"/>
      <c r="CM585" s="432"/>
      <c r="CN585" s="432"/>
      <c r="CO585" s="432"/>
      <c r="CP585" s="432"/>
      <c r="CQ585" s="320"/>
      <c r="CR585" s="320"/>
    </row>
    <row r="586" spans="1:96" s="37" customFormat="1" ht="37.5" customHeight="1" x14ac:dyDescent="0.2">
      <c r="A586" s="533" t="str">
        <f>IF(B586&lt;&gt;"",設定!$C$4,"")</f>
        <v/>
      </c>
      <c r="B586" s="214" t="str">
        <f t="shared" si="198"/>
        <v/>
      </c>
      <c r="C586" s="373">
        <f t="shared" si="199"/>
        <v>574</v>
      </c>
      <c r="D586" s="342"/>
      <c r="E586" s="342"/>
      <c r="F586" s="343"/>
      <c r="G586" s="344"/>
      <c r="H586" s="345"/>
      <c r="I586" s="346"/>
      <c r="J586" s="347" t="str">
        <f>IFERROR(IF(I586="","",VLOOKUP(I586,国・地域!A:C,2,FALSE)),"正しい番号を入力してください")</f>
        <v/>
      </c>
      <c r="K586" s="348" t="str">
        <f>IFERROR(IF(I586="","",VLOOKUP(I586,国・地域!A:C,3,FALSE)),"正しい番号を入力してください")</f>
        <v/>
      </c>
      <c r="L586" s="325"/>
      <c r="M586" s="349"/>
      <c r="N586" s="350"/>
      <c r="O586" s="350"/>
      <c r="P586" s="350"/>
      <c r="Q586" s="350"/>
      <c r="R586" s="350"/>
      <c r="S586" s="350"/>
      <c r="T586" s="350"/>
      <c r="U586" s="351"/>
      <c r="V586" s="352"/>
      <c r="W586" s="1061"/>
      <c r="X586" s="1062"/>
      <c r="Y586" s="1070"/>
      <c r="Z586" s="1071"/>
      <c r="AA586" s="1072"/>
      <c r="AB586" s="1073"/>
      <c r="AC586" s="1072"/>
      <c r="AD586" s="1071"/>
      <c r="AE586" s="1074"/>
      <c r="AF586" s="1073"/>
      <c r="AG586" s="1072"/>
      <c r="AH586" s="1071"/>
      <c r="AI586" s="1074"/>
      <c r="AJ586" s="1073"/>
      <c r="AK586" s="1072"/>
      <c r="AL586" s="1071"/>
      <c r="AM586" s="342"/>
      <c r="AN586" s="344"/>
      <c r="AO586" s="325"/>
      <c r="AP586" s="342"/>
      <c r="AQ586" s="344"/>
      <c r="AR586" s="353"/>
      <c r="AS586" s="354"/>
      <c r="AT586" s="342"/>
      <c r="AU586" s="344"/>
      <c r="AV586" s="353"/>
      <c r="AW586" s="355"/>
      <c r="AX586" s="94" t="str">
        <f t="shared" si="221"/>
        <v/>
      </c>
      <c r="AY586" s="94" t="str">
        <f t="shared" si="200"/>
        <v/>
      </c>
      <c r="AZ586" s="433"/>
      <c r="BA586" s="414">
        <f t="shared" si="201"/>
        <v>0</v>
      </c>
      <c r="BB586" s="414">
        <f t="shared" si="202"/>
        <v>0</v>
      </c>
      <c r="BC586" s="414">
        <f t="shared" si="203"/>
        <v>0</v>
      </c>
      <c r="BD586" s="414">
        <f t="shared" si="204"/>
        <v>0</v>
      </c>
      <c r="BE586" s="414">
        <f t="shared" si="205"/>
        <v>0</v>
      </c>
      <c r="BF586" s="414">
        <f t="shared" si="206"/>
        <v>0</v>
      </c>
      <c r="BG586" s="414">
        <f t="shared" si="207"/>
        <v>0</v>
      </c>
      <c r="BH586" s="414">
        <f t="shared" si="208"/>
        <v>0</v>
      </c>
      <c r="BI586" s="414">
        <f t="shared" si="209"/>
        <v>0</v>
      </c>
      <c r="BJ586" s="414">
        <f t="shared" si="210"/>
        <v>0</v>
      </c>
      <c r="BK586" s="414">
        <f t="shared" si="211"/>
        <v>0</v>
      </c>
      <c r="BL586" s="414">
        <f t="shared" si="212"/>
        <v>0</v>
      </c>
      <c r="BM586" s="414">
        <f t="shared" si="213"/>
        <v>0</v>
      </c>
      <c r="BN586" s="414"/>
      <c r="BO586" s="414">
        <f t="shared" si="214"/>
        <v>0</v>
      </c>
      <c r="BP586" s="414">
        <f t="shared" si="215"/>
        <v>0</v>
      </c>
      <c r="BQ586" s="414">
        <f t="shared" si="216"/>
        <v>0</v>
      </c>
      <c r="BR586" s="414">
        <f t="shared" si="217"/>
        <v>0</v>
      </c>
      <c r="BS586" s="414">
        <f t="shared" si="218"/>
        <v>0</v>
      </c>
      <c r="BT586" s="414">
        <f t="shared" si="219"/>
        <v>0</v>
      </c>
      <c r="BU586" s="414">
        <f t="shared" si="220"/>
        <v>0</v>
      </c>
      <c r="BV586" s="721"/>
      <c r="BW586" s="72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32"/>
      <c r="CL586" s="432"/>
      <c r="CM586" s="432"/>
      <c r="CN586" s="432"/>
      <c r="CO586" s="432"/>
      <c r="CP586" s="432"/>
      <c r="CQ586" s="320"/>
      <c r="CR586" s="320"/>
    </row>
    <row r="587" spans="1:96" s="37" customFormat="1" ht="37.5" customHeight="1" x14ac:dyDescent="0.2">
      <c r="A587" s="533" t="str">
        <f>IF(B587&lt;&gt;"",設定!$C$4,"")</f>
        <v/>
      </c>
      <c r="B587" s="214" t="str">
        <f t="shared" si="198"/>
        <v/>
      </c>
      <c r="C587" s="373">
        <f t="shared" si="199"/>
        <v>575</v>
      </c>
      <c r="D587" s="342"/>
      <c r="E587" s="342"/>
      <c r="F587" s="343"/>
      <c r="G587" s="344"/>
      <c r="H587" s="345"/>
      <c r="I587" s="346"/>
      <c r="J587" s="347" t="str">
        <f>IFERROR(IF(I587="","",VLOOKUP(I587,国・地域!A:C,2,FALSE)),"正しい番号を入力してください")</f>
        <v/>
      </c>
      <c r="K587" s="348" t="str">
        <f>IFERROR(IF(I587="","",VLOOKUP(I587,国・地域!A:C,3,FALSE)),"正しい番号を入力してください")</f>
        <v/>
      </c>
      <c r="L587" s="325"/>
      <c r="M587" s="349"/>
      <c r="N587" s="350"/>
      <c r="O587" s="350"/>
      <c r="P587" s="350"/>
      <c r="Q587" s="350"/>
      <c r="R587" s="350"/>
      <c r="S587" s="350"/>
      <c r="T587" s="350"/>
      <c r="U587" s="351"/>
      <c r="V587" s="352"/>
      <c r="W587" s="1061"/>
      <c r="X587" s="1062"/>
      <c r="Y587" s="1070"/>
      <c r="Z587" s="1071"/>
      <c r="AA587" s="1072"/>
      <c r="AB587" s="1073"/>
      <c r="AC587" s="1072"/>
      <c r="AD587" s="1071"/>
      <c r="AE587" s="1074"/>
      <c r="AF587" s="1073"/>
      <c r="AG587" s="1072"/>
      <c r="AH587" s="1071"/>
      <c r="AI587" s="1074"/>
      <c r="AJ587" s="1073"/>
      <c r="AK587" s="1072"/>
      <c r="AL587" s="1071"/>
      <c r="AM587" s="342"/>
      <c r="AN587" s="344"/>
      <c r="AO587" s="325"/>
      <c r="AP587" s="342"/>
      <c r="AQ587" s="344"/>
      <c r="AR587" s="353"/>
      <c r="AS587" s="354"/>
      <c r="AT587" s="342"/>
      <c r="AU587" s="344"/>
      <c r="AV587" s="353"/>
      <c r="AW587" s="355"/>
      <c r="AX587" s="94" t="str">
        <f t="shared" si="221"/>
        <v/>
      </c>
      <c r="AY587" s="94" t="str">
        <f t="shared" si="200"/>
        <v/>
      </c>
      <c r="AZ587" s="433"/>
      <c r="BA587" s="414">
        <f t="shared" si="201"/>
        <v>0</v>
      </c>
      <c r="BB587" s="414">
        <f t="shared" si="202"/>
        <v>0</v>
      </c>
      <c r="BC587" s="414">
        <f t="shared" si="203"/>
        <v>0</v>
      </c>
      <c r="BD587" s="414">
        <f t="shared" si="204"/>
        <v>0</v>
      </c>
      <c r="BE587" s="414">
        <f t="shared" si="205"/>
        <v>0</v>
      </c>
      <c r="BF587" s="414">
        <f t="shared" si="206"/>
        <v>0</v>
      </c>
      <c r="BG587" s="414">
        <f t="shared" si="207"/>
        <v>0</v>
      </c>
      <c r="BH587" s="414">
        <f t="shared" si="208"/>
        <v>0</v>
      </c>
      <c r="BI587" s="414">
        <f t="shared" si="209"/>
        <v>0</v>
      </c>
      <c r="BJ587" s="414">
        <f t="shared" si="210"/>
        <v>0</v>
      </c>
      <c r="BK587" s="414">
        <f t="shared" si="211"/>
        <v>0</v>
      </c>
      <c r="BL587" s="414">
        <f t="shared" si="212"/>
        <v>0</v>
      </c>
      <c r="BM587" s="414">
        <f t="shared" si="213"/>
        <v>0</v>
      </c>
      <c r="BN587" s="414"/>
      <c r="BO587" s="414">
        <f t="shared" si="214"/>
        <v>0</v>
      </c>
      <c r="BP587" s="414">
        <f t="shared" si="215"/>
        <v>0</v>
      </c>
      <c r="BQ587" s="414">
        <f t="shared" si="216"/>
        <v>0</v>
      </c>
      <c r="BR587" s="414">
        <f t="shared" si="217"/>
        <v>0</v>
      </c>
      <c r="BS587" s="414">
        <f t="shared" si="218"/>
        <v>0</v>
      </c>
      <c r="BT587" s="414">
        <f t="shared" si="219"/>
        <v>0</v>
      </c>
      <c r="BU587" s="414">
        <f t="shared" si="220"/>
        <v>0</v>
      </c>
      <c r="BV587" s="721"/>
      <c r="BW587" s="72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32"/>
      <c r="CL587" s="432"/>
      <c r="CM587" s="432"/>
      <c r="CN587" s="432"/>
      <c r="CO587" s="432"/>
      <c r="CP587" s="432"/>
      <c r="CQ587" s="320"/>
      <c r="CR587" s="320"/>
    </row>
    <row r="588" spans="1:96" s="37" customFormat="1" ht="37.5" customHeight="1" x14ac:dyDescent="0.2">
      <c r="A588" s="574" t="str">
        <f>IF(B588&lt;&gt;"",設定!$C$4,"")</f>
        <v/>
      </c>
      <c r="B588" s="215" t="str">
        <f t="shared" si="198"/>
        <v/>
      </c>
      <c r="C588" s="374">
        <f t="shared" si="199"/>
        <v>576</v>
      </c>
      <c r="D588" s="356"/>
      <c r="E588" s="356"/>
      <c r="F588" s="357"/>
      <c r="G588" s="358"/>
      <c r="H588" s="359"/>
      <c r="I588" s="360"/>
      <c r="J588" s="361" t="str">
        <f>IFERROR(IF(I588="","",VLOOKUP(I588,国・地域!A:C,2,FALSE)),"正しい番号を入力してください")</f>
        <v/>
      </c>
      <c r="K588" s="362" t="str">
        <f>IFERROR(IF(I588="","",VLOOKUP(I588,国・地域!A:C,3,FALSE)),"正しい番号を入力してください")</f>
        <v/>
      </c>
      <c r="L588" s="326"/>
      <c r="M588" s="363"/>
      <c r="N588" s="364"/>
      <c r="O588" s="364"/>
      <c r="P588" s="364"/>
      <c r="Q588" s="364"/>
      <c r="R588" s="364"/>
      <c r="S588" s="364"/>
      <c r="T588" s="364"/>
      <c r="U588" s="365"/>
      <c r="V588" s="366"/>
      <c r="W588" s="1063"/>
      <c r="X588" s="1064"/>
      <c r="Y588" s="1075"/>
      <c r="Z588" s="1076"/>
      <c r="AA588" s="1077"/>
      <c r="AB588" s="1078"/>
      <c r="AC588" s="1077"/>
      <c r="AD588" s="1076"/>
      <c r="AE588" s="1079"/>
      <c r="AF588" s="1078"/>
      <c r="AG588" s="1077"/>
      <c r="AH588" s="1076"/>
      <c r="AI588" s="1079"/>
      <c r="AJ588" s="1078"/>
      <c r="AK588" s="1077"/>
      <c r="AL588" s="1076"/>
      <c r="AM588" s="356"/>
      <c r="AN588" s="358"/>
      <c r="AO588" s="326"/>
      <c r="AP588" s="356"/>
      <c r="AQ588" s="358"/>
      <c r="AR588" s="367"/>
      <c r="AS588" s="368"/>
      <c r="AT588" s="356"/>
      <c r="AU588" s="358"/>
      <c r="AV588" s="367"/>
      <c r="AW588" s="369"/>
      <c r="AX588" s="94" t="str">
        <f t="shared" si="221"/>
        <v/>
      </c>
      <c r="AY588" s="94" t="str">
        <f t="shared" si="200"/>
        <v/>
      </c>
      <c r="AZ588" s="433"/>
      <c r="BA588" s="414">
        <f t="shared" si="201"/>
        <v>0</v>
      </c>
      <c r="BB588" s="414">
        <f t="shared" si="202"/>
        <v>0</v>
      </c>
      <c r="BC588" s="414">
        <f t="shared" si="203"/>
        <v>0</v>
      </c>
      <c r="BD588" s="414">
        <f t="shared" si="204"/>
        <v>0</v>
      </c>
      <c r="BE588" s="414">
        <f t="shared" si="205"/>
        <v>0</v>
      </c>
      <c r="BF588" s="414">
        <f t="shared" si="206"/>
        <v>0</v>
      </c>
      <c r="BG588" s="414">
        <f t="shared" si="207"/>
        <v>0</v>
      </c>
      <c r="BH588" s="414">
        <f t="shared" si="208"/>
        <v>0</v>
      </c>
      <c r="BI588" s="414">
        <f t="shared" si="209"/>
        <v>0</v>
      </c>
      <c r="BJ588" s="414">
        <f t="shared" si="210"/>
        <v>0</v>
      </c>
      <c r="BK588" s="414">
        <f t="shared" si="211"/>
        <v>0</v>
      </c>
      <c r="BL588" s="414">
        <f t="shared" si="212"/>
        <v>0</v>
      </c>
      <c r="BM588" s="414">
        <f t="shared" si="213"/>
        <v>0</v>
      </c>
      <c r="BN588" s="414"/>
      <c r="BO588" s="414">
        <f t="shared" si="214"/>
        <v>0</v>
      </c>
      <c r="BP588" s="414">
        <f t="shared" si="215"/>
        <v>0</v>
      </c>
      <c r="BQ588" s="414">
        <f t="shared" si="216"/>
        <v>0</v>
      </c>
      <c r="BR588" s="414">
        <f t="shared" si="217"/>
        <v>0</v>
      </c>
      <c r="BS588" s="414">
        <f t="shared" si="218"/>
        <v>0</v>
      </c>
      <c r="BT588" s="414">
        <f t="shared" si="219"/>
        <v>0</v>
      </c>
      <c r="BU588" s="414">
        <f t="shared" si="220"/>
        <v>0</v>
      </c>
      <c r="BV588" s="721"/>
      <c r="BW588" s="72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32"/>
      <c r="CL588" s="432"/>
      <c r="CM588" s="432"/>
      <c r="CN588" s="432"/>
      <c r="CO588" s="432"/>
      <c r="CP588" s="432"/>
      <c r="CQ588" s="320"/>
      <c r="CR588" s="320"/>
    </row>
    <row r="589" spans="1:96" s="37" customFormat="1" ht="37.5" customHeight="1" x14ac:dyDescent="0.2">
      <c r="A589" s="575" t="str">
        <f>IF(B589&lt;&gt;"",設定!$C$4,"")</f>
        <v/>
      </c>
      <c r="B589" s="567" t="str">
        <f t="shared" si="198"/>
        <v/>
      </c>
      <c r="C589" s="322">
        <f t="shared" si="199"/>
        <v>577</v>
      </c>
      <c r="D589" s="328"/>
      <c r="E589" s="328"/>
      <c r="F589" s="329"/>
      <c r="G589" s="330"/>
      <c r="H589" s="331"/>
      <c r="I589" s="332"/>
      <c r="J589" s="333" t="str">
        <f>IFERROR(IF(I589="","",VLOOKUP(I589,国・地域!A:C,2,FALSE)),"正しい番号を入力してください")</f>
        <v/>
      </c>
      <c r="K589" s="334" t="str">
        <f>IFERROR(IF(I589="","",VLOOKUP(I589,国・地域!A:C,3,FALSE)),"正しい番号を入力してください")</f>
        <v/>
      </c>
      <c r="L589" s="327"/>
      <c r="M589" s="335"/>
      <c r="N589" s="336"/>
      <c r="O589" s="336"/>
      <c r="P589" s="336"/>
      <c r="Q589" s="336"/>
      <c r="R589" s="336"/>
      <c r="S589" s="336"/>
      <c r="T589" s="336"/>
      <c r="U589" s="337"/>
      <c r="V589" s="338"/>
      <c r="W589" s="1059"/>
      <c r="X589" s="1060"/>
      <c r="Y589" s="1065"/>
      <c r="Z589" s="1066"/>
      <c r="AA589" s="1067"/>
      <c r="AB589" s="1068"/>
      <c r="AC589" s="1067"/>
      <c r="AD589" s="1066"/>
      <c r="AE589" s="1069"/>
      <c r="AF589" s="1068"/>
      <c r="AG589" s="1067"/>
      <c r="AH589" s="1066"/>
      <c r="AI589" s="1069"/>
      <c r="AJ589" s="1068"/>
      <c r="AK589" s="1067"/>
      <c r="AL589" s="1066"/>
      <c r="AM589" s="328"/>
      <c r="AN589" s="330"/>
      <c r="AO589" s="327"/>
      <c r="AP589" s="328"/>
      <c r="AQ589" s="330"/>
      <c r="AR589" s="339"/>
      <c r="AS589" s="340"/>
      <c r="AT589" s="328"/>
      <c r="AU589" s="330"/>
      <c r="AV589" s="339"/>
      <c r="AW589" s="341"/>
      <c r="AX589" s="94" t="str">
        <f t="shared" si="221"/>
        <v/>
      </c>
      <c r="AY589" s="94" t="str">
        <f t="shared" si="200"/>
        <v/>
      </c>
      <c r="AZ589" s="433"/>
      <c r="BA589" s="414">
        <f t="shared" si="201"/>
        <v>0</v>
      </c>
      <c r="BB589" s="414">
        <f t="shared" si="202"/>
        <v>0</v>
      </c>
      <c r="BC589" s="414">
        <f t="shared" si="203"/>
        <v>0</v>
      </c>
      <c r="BD589" s="414">
        <f t="shared" si="204"/>
        <v>0</v>
      </c>
      <c r="BE589" s="414">
        <f t="shared" si="205"/>
        <v>0</v>
      </c>
      <c r="BF589" s="414">
        <f t="shared" si="206"/>
        <v>0</v>
      </c>
      <c r="BG589" s="414">
        <f t="shared" si="207"/>
        <v>0</v>
      </c>
      <c r="BH589" s="414">
        <f t="shared" si="208"/>
        <v>0</v>
      </c>
      <c r="BI589" s="414">
        <f t="shared" si="209"/>
        <v>0</v>
      </c>
      <c r="BJ589" s="414">
        <f t="shared" si="210"/>
        <v>0</v>
      </c>
      <c r="BK589" s="414">
        <f t="shared" si="211"/>
        <v>0</v>
      </c>
      <c r="BL589" s="414">
        <f t="shared" si="212"/>
        <v>0</v>
      </c>
      <c r="BM589" s="414">
        <f t="shared" si="213"/>
        <v>0</v>
      </c>
      <c r="BN589" s="414"/>
      <c r="BO589" s="414">
        <f t="shared" si="214"/>
        <v>0</v>
      </c>
      <c r="BP589" s="414">
        <f t="shared" si="215"/>
        <v>0</v>
      </c>
      <c r="BQ589" s="414">
        <f t="shared" si="216"/>
        <v>0</v>
      </c>
      <c r="BR589" s="414">
        <f t="shared" si="217"/>
        <v>0</v>
      </c>
      <c r="BS589" s="414">
        <f t="shared" si="218"/>
        <v>0</v>
      </c>
      <c r="BT589" s="414">
        <f t="shared" si="219"/>
        <v>0</v>
      </c>
      <c r="BU589" s="414">
        <f t="shared" si="220"/>
        <v>0</v>
      </c>
      <c r="BV589" s="721"/>
      <c r="BW589" s="72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32"/>
      <c r="CL589" s="432"/>
      <c r="CM589" s="432"/>
      <c r="CN589" s="432"/>
      <c r="CO589" s="432"/>
      <c r="CP589" s="432"/>
      <c r="CQ589" s="320"/>
      <c r="CR589" s="320"/>
    </row>
    <row r="590" spans="1:96" s="37" customFormat="1" ht="37.5" customHeight="1" x14ac:dyDescent="0.2">
      <c r="A590" s="533" t="str">
        <f>IF(B590&lt;&gt;"",設定!$C$4,"")</f>
        <v/>
      </c>
      <c r="B590" s="214" t="str">
        <f t="shared" si="198"/>
        <v/>
      </c>
      <c r="C590" s="373">
        <f t="shared" si="199"/>
        <v>578</v>
      </c>
      <c r="D590" s="342"/>
      <c r="E590" s="342"/>
      <c r="F590" s="343"/>
      <c r="G590" s="344"/>
      <c r="H590" s="345"/>
      <c r="I590" s="346"/>
      <c r="J590" s="347" t="str">
        <f>IFERROR(IF(I590="","",VLOOKUP(I590,国・地域!A:C,2,FALSE)),"正しい番号を入力してください")</f>
        <v/>
      </c>
      <c r="K590" s="348" t="str">
        <f>IFERROR(IF(I590="","",VLOOKUP(I590,国・地域!A:C,3,FALSE)),"正しい番号を入力してください")</f>
        <v/>
      </c>
      <c r="L590" s="325"/>
      <c r="M590" s="349"/>
      <c r="N590" s="350"/>
      <c r="O590" s="350"/>
      <c r="P590" s="350"/>
      <c r="Q590" s="350"/>
      <c r="R590" s="350"/>
      <c r="S590" s="350"/>
      <c r="T590" s="350"/>
      <c r="U590" s="351"/>
      <c r="V590" s="352"/>
      <c r="W590" s="1061"/>
      <c r="X590" s="1062"/>
      <c r="Y590" s="1070"/>
      <c r="Z590" s="1071"/>
      <c r="AA590" s="1072"/>
      <c r="AB590" s="1073"/>
      <c r="AC590" s="1072"/>
      <c r="AD590" s="1071"/>
      <c r="AE590" s="1074"/>
      <c r="AF590" s="1073"/>
      <c r="AG590" s="1072"/>
      <c r="AH590" s="1071"/>
      <c r="AI590" s="1074"/>
      <c r="AJ590" s="1073"/>
      <c r="AK590" s="1072"/>
      <c r="AL590" s="1071"/>
      <c r="AM590" s="342"/>
      <c r="AN590" s="344"/>
      <c r="AO590" s="325"/>
      <c r="AP590" s="342"/>
      <c r="AQ590" s="344"/>
      <c r="AR590" s="353"/>
      <c r="AS590" s="354"/>
      <c r="AT590" s="342"/>
      <c r="AU590" s="344"/>
      <c r="AV590" s="353"/>
      <c r="AW590" s="355"/>
      <c r="AX590" s="94" t="str">
        <f t="shared" si="221"/>
        <v/>
      </c>
      <c r="AY590" s="94" t="str">
        <f t="shared" si="200"/>
        <v/>
      </c>
      <c r="AZ590" s="433"/>
      <c r="BA590" s="414">
        <f t="shared" si="201"/>
        <v>0</v>
      </c>
      <c r="BB590" s="414">
        <f t="shared" si="202"/>
        <v>0</v>
      </c>
      <c r="BC590" s="414">
        <f t="shared" si="203"/>
        <v>0</v>
      </c>
      <c r="BD590" s="414">
        <f t="shared" si="204"/>
        <v>0</v>
      </c>
      <c r="BE590" s="414">
        <f t="shared" si="205"/>
        <v>0</v>
      </c>
      <c r="BF590" s="414">
        <f t="shared" si="206"/>
        <v>0</v>
      </c>
      <c r="BG590" s="414">
        <f t="shared" si="207"/>
        <v>0</v>
      </c>
      <c r="BH590" s="414">
        <f t="shared" si="208"/>
        <v>0</v>
      </c>
      <c r="BI590" s="414">
        <f t="shared" si="209"/>
        <v>0</v>
      </c>
      <c r="BJ590" s="414">
        <f t="shared" si="210"/>
        <v>0</v>
      </c>
      <c r="BK590" s="414">
        <f t="shared" si="211"/>
        <v>0</v>
      </c>
      <c r="BL590" s="414">
        <f t="shared" si="212"/>
        <v>0</v>
      </c>
      <c r="BM590" s="414">
        <f t="shared" si="213"/>
        <v>0</v>
      </c>
      <c r="BN590" s="414"/>
      <c r="BO590" s="414">
        <f t="shared" si="214"/>
        <v>0</v>
      </c>
      <c r="BP590" s="414">
        <f t="shared" si="215"/>
        <v>0</v>
      </c>
      <c r="BQ590" s="414">
        <f t="shared" si="216"/>
        <v>0</v>
      </c>
      <c r="BR590" s="414">
        <f t="shared" si="217"/>
        <v>0</v>
      </c>
      <c r="BS590" s="414">
        <f t="shared" si="218"/>
        <v>0</v>
      </c>
      <c r="BT590" s="414">
        <f t="shared" si="219"/>
        <v>0</v>
      </c>
      <c r="BU590" s="414">
        <f t="shared" si="220"/>
        <v>0</v>
      </c>
      <c r="BV590" s="721"/>
      <c r="BW590" s="72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32"/>
      <c r="CL590" s="432"/>
      <c r="CM590" s="432"/>
      <c r="CN590" s="432"/>
      <c r="CO590" s="432"/>
      <c r="CP590" s="432"/>
      <c r="CQ590" s="320"/>
      <c r="CR590" s="320"/>
    </row>
    <row r="591" spans="1:96" s="37" customFormat="1" ht="37.5" customHeight="1" x14ac:dyDescent="0.2">
      <c r="A591" s="533" t="str">
        <f>IF(B591&lt;&gt;"",設定!$C$4,"")</f>
        <v/>
      </c>
      <c r="B591" s="214" t="str">
        <f t="shared" ref="B591:B654" si="222">IF(COUNTA(D591:I591,L591)&gt;0,$B$7,"")</f>
        <v/>
      </c>
      <c r="C591" s="373">
        <f t="shared" ref="C591:C654" si="223">ROW()-12</f>
        <v>579</v>
      </c>
      <c r="D591" s="342"/>
      <c r="E591" s="342"/>
      <c r="F591" s="343"/>
      <c r="G591" s="344"/>
      <c r="H591" s="345"/>
      <c r="I591" s="346"/>
      <c r="J591" s="347" t="str">
        <f>IFERROR(IF(I591="","",VLOOKUP(I591,国・地域!A:C,2,FALSE)),"正しい番号を入力してください")</f>
        <v/>
      </c>
      <c r="K591" s="348" t="str">
        <f>IFERROR(IF(I591="","",VLOOKUP(I591,国・地域!A:C,3,FALSE)),"正しい番号を入力してください")</f>
        <v/>
      </c>
      <c r="L591" s="325"/>
      <c r="M591" s="349"/>
      <c r="N591" s="350"/>
      <c r="O591" s="350"/>
      <c r="P591" s="350"/>
      <c r="Q591" s="350"/>
      <c r="R591" s="350"/>
      <c r="S591" s="350"/>
      <c r="T591" s="350"/>
      <c r="U591" s="351"/>
      <c r="V591" s="352"/>
      <c r="W591" s="1061"/>
      <c r="X591" s="1062"/>
      <c r="Y591" s="1070"/>
      <c r="Z591" s="1071"/>
      <c r="AA591" s="1072"/>
      <c r="AB591" s="1073"/>
      <c r="AC591" s="1072"/>
      <c r="AD591" s="1071"/>
      <c r="AE591" s="1074"/>
      <c r="AF591" s="1073"/>
      <c r="AG591" s="1072"/>
      <c r="AH591" s="1071"/>
      <c r="AI591" s="1074"/>
      <c r="AJ591" s="1073"/>
      <c r="AK591" s="1072"/>
      <c r="AL591" s="1071"/>
      <c r="AM591" s="342"/>
      <c r="AN591" s="344"/>
      <c r="AO591" s="325"/>
      <c r="AP591" s="342"/>
      <c r="AQ591" s="344"/>
      <c r="AR591" s="353"/>
      <c r="AS591" s="354"/>
      <c r="AT591" s="342"/>
      <c r="AU591" s="344"/>
      <c r="AV591" s="353"/>
      <c r="AW591" s="355"/>
      <c r="AX591" s="94" t="str">
        <f t="shared" si="221"/>
        <v/>
      </c>
      <c r="AY591" s="94" t="str">
        <f t="shared" ref="AY591:AY654" si="224">IF(SUM(BO591:BU591)&gt;0,"←入力エラー","")</f>
        <v/>
      </c>
      <c r="AZ591" s="433"/>
      <c r="BA591" s="414">
        <f t="shared" ref="BA591:BA654" si="225">IF($E$7="1：締結している",IF(AND($D591&lt;&gt;"",OR(E591="",F591="")),1,0),0)</f>
        <v>0</v>
      </c>
      <c r="BB591" s="414">
        <f t="shared" ref="BB591:BB654" si="226">IF($E$7="1：締結している",IF(AND($D591&lt;&gt;"",OR(G591="",H591="")),1,0),0)</f>
        <v>0</v>
      </c>
      <c r="BC591" s="414">
        <f t="shared" ref="BC591:BC654" si="227">IF($E$7="1：締結している",IF(AND($D591&lt;&gt;"",I591=""),1,0),0)</f>
        <v>0</v>
      </c>
      <c r="BD591" s="414">
        <f t="shared" ref="BD591:BD654" si="228">IF($E$7="1：締結している",IF(AND(I591=801,L591=""),1,0),0)</f>
        <v>0</v>
      </c>
      <c r="BE591" s="414">
        <f t="shared" ref="BE591:BE654" si="229">IF($E$7="1：締結している",IF(AND($D591&lt;&gt;"",COUNTA(M591:V591)=0),1,0),0)</f>
        <v>0</v>
      </c>
      <c r="BF591" s="414">
        <f t="shared" ref="BF591:BF654" si="230">IF($E$7="1：締結している",IF(AND($D591&lt;&gt;"",$M591="○",OR(W591="",X591="")),1,0),0)</f>
        <v>0</v>
      </c>
      <c r="BG591" s="414">
        <f t="shared" ref="BG591:BG654" si="231">IF($E$7="1：締結している",IF(AND($D591&lt;&gt;"",OR(Y591="",Z591="")),1,0),0)</f>
        <v>0</v>
      </c>
      <c r="BH591" s="414">
        <f t="shared" ref="BH591:BH654" si="232">IF($E$7="1：締結している",IF(AND($D591&lt;&gt;"",$P591="○",OR(AA591="",AB591="",AC591="",AD591="")),1,0),0)</f>
        <v>0</v>
      </c>
      <c r="BI591" s="414">
        <f t="shared" ref="BI591:BI654" si="233">IF($E$7="1：締結している",IF(AND($D591&lt;&gt;"",$Q591="○",OR(AE591="",AF591="",AG591="",AH591="")),1,0),0)</f>
        <v>0</v>
      </c>
      <c r="BJ591" s="414">
        <f t="shared" ref="BJ591:BJ654" si="234">IF($E$7="1：締結している",IF(AND($D591&lt;&gt;"",$R591="○",OR(AI591="",AJ591="",AK591="",AL591="")),1,0),0)</f>
        <v>0</v>
      </c>
      <c r="BK591" s="414">
        <f t="shared" ref="BK591:BK654" si="235">IF($E$7="1：締結している",IF(AND($D591&lt;&gt;"",$P591="○",OR(AM591="",AN591="",AO591="")),1,0),0)</f>
        <v>0</v>
      </c>
      <c r="BL591" s="414">
        <f t="shared" ref="BL591:BL654" si="236">IF($E$7="1：締結している",IF(AND($D591&lt;&gt;"",$Q591="○",OR(AP591="",AQ591="",AR591="",AS591="")),1,0),0)</f>
        <v>0</v>
      </c>
      <c r="BM591" s="414">
        <f t="shared" ref="BM591:BM654" si="237">IF($E$7="1：締結している",IF(AND($D591&lt;&gt;"",$R591="○",OR(AT591="",AU591="",AV591="",AW591="")),1,0),0)</f>
        <v>0</v>
      </c>
      <c r="BN591" s="414"/>
      <c r="BO591" s="414">
        <f t="shared" ref="BO591:BO654" si="238">IF($E$7="2：締結していない",IF(COUNTA(D591:AW591)&lt;&gt;2,1,0),0)</f>
        <v>0</v>
      </c>
      <c r="BP591" s="414">
        <f t="shared" ref="BP591:BP654" si="239">IF(AND(I591&lt;&gt;801,L591&lt;&gt;""),1,0)</f>
        <v>0</v>
      </c>
      <c r="BQ591" s="414">
        <f t="shared" ref="BQ591:BQ654" si="240">IF(AND(COUNTA(M591:U591)&lt;&gt;0,V591&lt;&gt;""),1,0)</f>
        <v>0</v>
      </c>
      <c r="BR591" s="414">
        <f t="shared" ref="BR591:BR654" si="241">IF(M591="",IF(COUNTA(W591:X591)&lt;&gt;0,1,0),0)</f>
        <v>0</v>
      </c>
      <c r="BS591" s="414">
        <f t="shared" ref="BS591:BS654" si="242">IF(P591="",IF(OR(COUNTA(AA591:AD591)&lt;&gt;0,COUNTA(AM591:AO591)&lt;&gt;0),1,0),0)</f>
        <v>0</v>
      </c>
      <c r="BT591" s="414">
        <f t="shared" ref="BT591:BT654" si="243">IF(Q591="",IF(OR(COUNTA(AE591:AH591)&lt;&gt;0,COUNTA(AP591:AS591)&lt;&gt;0),1,0),0)</f>
        <v>0</v>
      </c>
      <c r="BU591" s="414">
        <f t="shared" ref="BU591:BU654" si="244">IF(R591="",IF(OR(COUNTA(AI591:AL591)&lt;&gt;0,COUNTA(AT591:AW591)&lt;&gt;0),1,0),0)</f>
        <v>0</v>
      </c>
      <c r="BV591" s="721"/>
      <c r="BW591" s="72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32"/>
      <c r="CL591" s="432"/>
      <c r="CM591" s="432"/>
      <c r="CN591" s="432"/>
      <c r="CO591" s="432"/>
      <c r="CP591" s="432"/>
      <c r="CQ591" s="320"/>
      <c r="CR591" s="320"/>
    </row>
    <row r="592" spans="1:96" s="37" customFormat="1" ht="37.5" customHeight="1" x14ac:dyDescent="0.2">
      <c r="A592" s="533" t="str">
        <f>IF(B592&lt;&gt;"",設定!$C$4,"")</f>
        <v/>
      </c>
      <c r="B592" s="214" t="str">
        <f t="shared" si="222"/>
        <v/>
      </c>
      <c r="C592" s="373">
        <f t="shared" si="223"/>
        <v>580</v>
      </c>
      <c r="D592" s="342"/>
      <c r="E592" s="342"/>
      <c r="F592" s="343"/>
      <c r="G592" s="344"/>
      <c r="H592" s="345"/>
      <c r="I592" s="346"/>
      <c r="J592" s="347" t="str">
        <f>IFERROR(IF(I592="","",VLOOKUP(I592,国・地域!A:C,2,FALSE)),"正しい番号を入力してください")</f>
        <v/>
      </c>
      <c r="K592" s="348" t="str">
        <f>IFERROR(IF(I592="","",VLOOKUP(I592,国・地域!A:C,3,FALSE)),"正しい番号を入力してください")</f>
        <v/>
      </c>
      <c r="L592" s="325"/>
      <c r="M592" s="349"/>
      <c r="N592" s="350"/>
      <c r="O592" s="350"/>
      <c r="P592" s="350"/>
      <c r="Q592" s="350"/>
      <c r="R592" s="350"/>
      <c r="S592" s="350"/>
      <c r="T592" s="350"/>
      <c r="U592" s="351"/>
      <c r="V592" s="352"/>
      <c r="W592" s="1061"/>
      <c r="X592" s="1062"/>
      <c r="Y592" s="1070"/>
      <c r="Z592" s="1071"/>
      <c r="AA592" s="1072"/>
      <c r="AB592" s="1073"/>
      <c r="AC592" s="1072"/>
      <c r="AD592" s="1071"/>
      <c r="AE592" s="1074"/>
      <c r="AF592" s="1073"/>
      <c r="AG592" s="1072"/>
      <c r="AH592" s="1071"/>
      <c r="AI592" s="1074"/>
      <c r="AJ592" s="1073"/>
      <c r="AK592" s="1072"/>
      <c r="AL592" s="1071"/>
      <c r="AM592" s="342"/>
      <c r="AN592" s="344"/>
      <c r="AO592" s="325"/>
      <c r="AP592" s="342"/>
      <c r="AQ592" s="344"/>
      <c r="AR592" s="353"/>
      <c r="AS592" s="354"/>
      <c r="AT592" s="342"/>
      <c r="AU592" s="344"/>
      <c r="AV592" s="353"/>
      <c r="AW592" s="355"/>
      <c r="AX592" s="94" t="str">
        <f t="shared" si="221"/>
        <v/>
      </c>
      <c r="AY592" s="94" t="str">
        <f t="shared" si="224"/>
        <v/>
      </c>
      <c r="AZ592" s="433"/>
      <c r="BA592" s="414">
        <f t="shared" si="225"/>
        <v>0</v>
      </c>
      <c r="BB592" s="414">
        <f t="shared" si="226"/>
        <v>0</v>
      </c>
      <c r="BC592" s="414">
        <f t="shared" si="227"/>
        <v>0</v>
      </c>
      <c r="BD592" s="414">
        <f t="shared" si="228"/>
        <v>0</v>
      </c>
      <c r="BE592" s="414">
        <f t="shared" si="229"/>
        <v>0</v>
      </c>
      <c r="BF592" s="414">
        <f t="shared" si="230"/>
        <v>0</v>
      </c>
      <c r="BG592" s="414">
        <f t="shared" si="231"/>
        <v>0</v>
      </c>
      <c r="BH592" s="414">
        <f t="shared" si="232"/>
        <v>0</v>
      </c>
      <c r="BI592" s="414">
        <f t="shared" si="233"/>
        <v>0</v>
      </c>
      <c r="BJ592" s="414">
        <f t="shared" si="234"/>
        <v>0</v>
      </c>
      <c r="BK592" s="414">
        <f t="shared" si="235"/>
        <v>0</v>
      </c>
      <c r="BL592" s="414">
        <f t="shared" si="236"/>
        <v>0</v>
      </c>
      <c r="BM592" s="414">
        <f t="shared" si="237"/>
        <v>0</v>
      </c>
      <c r="BN592" s="414"/>
      <c r="BO592" s="414">
        <f t="shared" si="238"/>
        <v>0</v>
      </c>
      <c r="BP592" s="414">
        <f t="shared" si="239"/>
        <v>0</v>
      </c>
      <c r="BQ592" s="414">
        <f t="shared" si="240"/>
        <v>0</v>
      </c>
      <c r="BR592" s="414">
        <f t="shared" si="241"/>
        <v>0</v>
      </c>
      <c r="BS592" s="414">
        <f t="shared" si="242"/>
        <v>0</v>
      </c>
      <c r="BT592" s="414">
        <f t="shared" si="243"/>
        <v>0</v>
      </c>
      <c r="BU592" s="414">
        <f t="shared" si="244"/>
        <v>0</v>
      </c>
      <c r="BV592" s="721"/>
      <c r="BW592" s="72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32"/>
      <c r="CL592" s="432"/>
      <c r="CM592" s="432"/>
      <c r="CN592" s="432"/>
      <c r="CO592" s="432"/>
      <c r="CP592" s="432"/>
      <c r="CQ592" s="320"/>
      <c r="CR592" s="320"/>
    </row>
    <row r="593" spans="1:96" s="37" customFormat="1" ht="37.5" customHeight="1" x14ac:dyDescent="0.2">
      <c r="A593" s="574" t="str">
        <f>IF(B593&lt;&gt;"",設定!$C$4,"")</f>
        <v/>
      </c>
      <c r="B593" s="215" t="str">
        <f t="shared" si="222"/>
        <v/>
      </c>
      <c r="C593" s="374">
        <f t="shared" si="223"/>
        <v>581</v>
      </c>
      <c r="D593" s="356"/>
      <c r="E593" s="356"/>
      <c r="F593" s="357"/>
      <c r="G593" s="358"/>
      <c r="H593" s="359"/>
      <c r="I593" s="360"/>
      <c r="J593" s="361" t="str">
        <f>IFERROR(IF(I593="","",VLOOKUP(I593,国・地域!A:C,2,FALSE)),"正しい番号を入力してください")</f>
        <v/>
      </c>
      <c r="K593" s="362" t="str">
        <f>IFERROR(IF(I593="","",VLOOKUP(I593,国・地域!A:C,3,FALSE)),"正しい番号を入力してください")</f>
        <v/>
      </c>
      <c r="L593" s="326"/>
      <c r="M593" s="363"/>
      <c r="N593" s="364"/>
      <c r="O593" s="364"/>
      <c r="P593" s="364"/>
      <c r="Q593" s="364"/>
      <c r="R593" s="364"/>
      <c r="S593" s="364"/>
      <c r="T593" s="364"/>
      <c r="U593" s="365"/>
      <c r="V593" s="366"/>
      <c r="W593" s="1063"/>
      <c r="X593" s="1064"/>
      <c r="Y593" s="1075"/>
      <c r="Z593" s="1076"/>
      <c r="AA593" s="1077"/>
      <c r="AB593" s="1078"/>
      <c r="AC593" s="1077"/>
      <c r="AD593" s="1076"/>
      <c r="AE593" s="1079"/>
      <c r="AF593" s="1078"/>
      <c r="AG593" s="1077"/>
      <c r="AH593" s="1076"/>
      <c r="AI593" s="1079"/>
      <c r="AJ593" s="1078"/>
      <c r="AK593" s="1077"/>
      <c r="AL593" s="1076"/>
      <c r="AM593" s="356"/>
      <c r="AN593" s="358"/>
      <c r="AO593" s="326"/>
      <c r="AP593" s="356"/>
      <c r="AQ593" s="358"/>
      <c r="AR593" s="367"/>
      <c r="AS593" s="368"/>
      <c r="AT593" s="356"/>
      <c r="AU593" s="358"/>
      <c r="AV593" s="367"/>
      <c r="AW593" s="369"/>
      <c r="AX593" s="94" t="str">
        <f t="shared" si="221"/>
        <v/>
      </c>
      <c r="AY593" s="94" t="str">
        <f t="shared" si="224"/>
        <v/>
      </c>
      <c r="AZ593" s="433"/>
      <c r="BA593" s="414">
        <f t="shared" si="225"/>
        <v>0</v>
      </c>
      <c r="BB593" s="414">
        <f t="shared" si="226"/>
        <v>0</v>
      </c>
      <c r="BC593" s="414">
        <f t="shared" si="227"/>
        <v>0</v>
      </c>
      <c r="BD593" s="414">
        <f t="shared" si="228"/>
        <v>0</v>
      </c>
      <c r="BE593" s="414">
        <f t="shared" si="229"/>
        <v>0</v>
      </c>
      <c r="BF593" s="414">
        <f t="shared" si="230"/>
        <v>0</v>
      </c>
      <c r="BG593" s="414">
        <f t="shared" si="231"/>
        <v>0</v>
      </c>
      <c r="BH593" s="414">
        <f t="shared" si="232"/>
        <v>0</v>
      </c>
      <c r="BI593" s="414">
        <f t="shared" si="233"/>
        <v>0</v>
      </c>
      <c r="BJ593" s="414">
        <f t="shared" si="234"/>
        <v>0</v>
      </c>
      <c r="BK593" s="414">
        <f t="shared" si="235"/>
        <v>0</v>
      </c>
      <c r="BL593" s="414">
        <f t="shared" si="236"/>
        <v>0</v>
      </c>
      <c r="BM593" s="414">
        <f t="shared" si="237"/>
        <v>0</v>
      </c>
      <c r="BN593" s="414"/>
      <c r="BO593" s="414">
        <f t="shared" si="238"/>
        <v>0</v>
      </c>
      <c r="BP593" s="414">
        <f t="shared" si="239"/>
        <v>0</v>
      </c>
      <c r="BQ593" s="414">
        <f t="shared" si="240"/>
        <v>0</v>
      </c>
      <c r="BR593" s="414">
        <f t="shared" si="241"/>
        <v>0</v>
      </c>
      <c r="BS593" s="414">
        <f t="shared" si="242"/>
        <v>0</v>
      </c>
      <c r="BT593" s="414">
        <f t="shared" si="243"/>
        <v>0</v>
      </c>
      <c r="BU593" s="414">
        <f t="shared" si="244"/>
        <v>0</v>
      </c>
      <c r="BV593" s="721"/>
      <c r="BW593" s="72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32"/>
      <c r="CL593" s="432"/>
      <c r="CM593" s="432"/>
      <c r="CN593" s="432"/>
      <c r="CO593" s="432"/>
      <c r="CP593" s="432"/>
      <c r="CQ593" s="320"/>
      <c r="CR593" s="320"/>
    </row>
    <row r="594" spans="1:96" s="37" customFormat="1" ht="37.5" customHeight="1" x14ac:dyDescent="0.2">
      <c r="A594" s="575" t="str">
        <f>IF(B594&lt;&gt;"",設定!$C$4,"")</f>
        <v/>
      </c>
      <c r="B594" s="567" t="str">
        <f t="shared" si="222"/>
        <v/>
      </c>
      <c r="C594" s="322">
        <f t="shared" si="223"/>
        <v>582</v>
      </c>
      <c r="D594" s="328"/>
      <c r="E594" s="328"/>
      <c r="F594" s="329"/>
      <c r="G594" s="330"/>
      <c r="H594" s="331"/>
      <c r="I594" s="332"/>
      <c r="J594" s="333" t="str">
        <f>IFERROR(IF(I594="","",VLOOKUP(I594,国・地域!A:C,2,FALSE)),"正しい番号を入力してください")</f>
        <v/>
      </c>
      <c r="K594" s="334" t="str">
        <f>IFERROR(IF(I594="","",VLOOKUP(I594,国・地域!A:C,3,FALSE)),"正しい番号を入力してください")</f>
        <v/>
      </c>
      <c r="L594" s="327"/>
      <c r="M594" s="335"/>
      <c r="N594" s="336"/>
      <c r="O594" s="336"/>
      <c r="P594" s="336"/>
      <c r="Q594" s="336"/>
      <c r="R594" s="336"/>
      <c r="S594" s="336"/>
      <c r="T594" s="336"/>
      <c r="U594" s="337"/>
      <c r="V594" s="338"/>
      <c r="W594" s="1059"/>
      <c r="X594" s="1060"/>
      <c r="Y594" s="1065"/>
      <c r="Z594" s="1066"/>
      <c r="AA594" s="1067"/>
      <c r="AB594" s="1068"/>
      <c r="AC594" s="1067"/>
      <c r="AD594" s="1066"/>
      <c r="AE594" s="1069"/>
      <c r="AF594" s="1068"/>
      <c r="AG594" s="1067"/>
      <c r="AH594" s="1066"/>
      <c r="AI594" s="1069"/>
      <c r="AJ594" s="1068"/>
      <c r="AK594" s="1067"/>
      <c r="AL594" s="1066"/>
      <c r="AM594" s="328"/>
      <c r="AN594" s="330"/>
      <c r="AO594" s="327"/>
      <c r="AP594" s="328"/>
      <c r="AQ594" s="330"/>
      <c r="AR594" s="339"/>
      <c r="AS594" s="340"/>
      <c r="AT594" s="328"/>
      <c r="AU594" s="330"/>
      <c r="AV594" s="339"/>
      <c r="AW594" s="341"/>
      <c r="AX594" s="94" t="str">
        <f t="shared" si="221"/>
        <v/>
      </c>
      <c r="AY594" s="94" t="str">
        <f t="shared" si="224"/>
        <v/>
      </c>
      <c r="AZ594" s="433"/>
      <c r="BA594" s="414">
        <f t="shared" si="225"/>
        <v>0</v>
      </c>
      <c r="BB594" s="414">
        <f t="shared" si="226"/>
        <v>0</v>
      </c>
      <c r="BC594" s="414">
        <f t="shared" si="227"/>
        <v>0</v>
      </c>
      <c r="BD594" s="414">
        <f t="shared" si="228"/>
        <v>0</v>
      </c>
      <c r="BE594" s="414">
        <f t="shared" si="229"/>
        <v>0</v>
      </c>
      <c r="BF594" s="414">
        <f t="shared" si="230"/>
        <v>0</v>
      </c>
      <c r="BG594" s="414">
        <f t="shared" si="231"/>
        <v>0</v>
      </c>
      <c r="BH594" s="414">
        <f t="shared" si="232"/>
        <v>0</v>
      </c>
      <c r="BI594" s="414">
        <f t="shared" si="233"/>
        <v>0</v>
      </c>
      <c r="BJ594" s="414">
        <f t="shared" si="234"/>
        <v>0</v>
      </c>
      <c r="BK594" s="414">
        <f t="shared" si="235"/>
        <v>0</v>
      </c>
      <c r="BL594" s="414">
        <f t="shared" si="236"/>
        <v>0</v>
      </c>
      <c r="BM594" s="414">
        <f t="shared" si="237"/>
        <v>0</v>
      </c>
      <c r="BN594" s="414"/>
      <c r="BO594" s="414">
        <f t="shared" si="238"/>
        <v>0</v>
      </c>
      <c r="BP594" s="414">
        <f t="shared" si="239"/>
        <v>0</v>
      </c>
      <c r="BQ594" s="414">
        <f t="shared" si="240"/>
        <v>0</v>
      </c>
      <c r="BR594" s="414">
        <f t="shared" si="241"/>
        <v>0</v>
      </c>
      <c r="BS594" s="414">
        <f t="shared" si="242"/>
        <v>0</v>
      </c>
      <c r="BT594" s="414">
        <f t="shared" si="243"/>
        <v>0</v>
      </c>
      <c r="BU594" s="414">
        <f t="shared" si="244"/>
        <v>0</v>
      </c>
      <c r="BV594" s="721"/>
      <c r="BW594" s="72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32"/>
      <c r="CL594" s="432"/>
      <c r="CM594" s="432"/>
      <c r="CN594" s="432"/>
      <c r="CO594" s="432"/>
      <c r="CP594" s="432"/>
      <c r="CQ594" s="320"/>
      <c r="CR594" s="320"/>
    </row>
    <row r="595" spans="1:96" s="37" customFormat="1" ht="37.5" customHeight="1" x14ac:dyDescent="0.2">
      <c r="A595" s="533" t="str">
        <f>IF(B595&lt;&gt;"",設定!$C$4,"")</f>
        <v/>
      </c>
      <c r="B595" s="214" t="str">
        <f t="shared" si="222"/>
        <v/>
      </c>
      <c r="C595" s="373">
        <f t="shared" si="223"/>
        <v>583</v>
      </c>
      <c r="D595" s="342"/>
      <c r="E595" s="342"/>
      <c r="F595" s="343"/>
      <c r="G595" s="344"/>
      <c r="H595" s="345"/>
      <c r="I595" s="346"/>
      <c r="J595" s="347" t="str">
        <f>IFERROR(IF(I595="","",VLOOKUP(I595,国・地域!A:C,2,FALSE)),"正しい番号を入力してください")</f>
        <v/>
      </c>
      <c r="K595" s="348" t="str">
        <f>IFERROR(IF(I595="","",VLOOKUP(I595,国・地域!A:C,3,FALSE)),"正しい番号を入力してください")</f>
        <v/>
      </c>
      <c r="L595" s="325"/>
      <c r="M595" s="349"/>
      <c r="N595" s="350"/>
      <c r="O595" s="350"/>
      <c r="P595" s="350"/>
      <c r="Q595" s="350"/>
      <c r="R595" s="350"/>
      <c r="S595" s="350"/>
      <c r="T595" s="350"/>
      <c r="U595" s="351"/>
      <c r="V595" s="352"/>
      <c r="W595" s="1061"/>
      <c r="X595" s="1062"/>
      <c r="Y595" s="1070"/>
      <c r="Z595" s="1071"/>
      <c r="AA595" s="1072"/>
      <c r="AB595" s="1073"/>
      <c r="AC595" s="1072"/>
      <c r="AD595" s="1071"/>
      <c r="AE595" s="1074"/>
      <c r="AF595" s="1073"/>
      <c r="AG595" s="1072"/>
      <c r="AH595" s="1071"/>
      <c r="AI595" s="1074"/>
      <c r="AJ595" s="1073"/>
      <c r="AK595" s="1072"/>
      <c r="AL595" s="1071"/>
      <c r="AM595" s="342"/>
      <c r="AN595" s="344"/>
      <c r="AO595" s="325"/>
      <c r="AP595" s="342"/>
      <c r="AQ595" s="344"/>
      <c r="AR595" s="353"/>
      <c r="AS595" s="354"/>
      <c r="AT595" s="342"/>
      <c r="AU595" s="344"/>
      <c r="AV595" s="353"/>
      <c r="AW595" s="355"/>
      <c r="AX595" s="94" t="str">
        <f t="shared" si="221"/>
        <v/>
      </c>
      <c r="AY595" s="94" t="str">
        <f t="shared" si="224"/>
        <v/>
      </c>
      <c r="AZ595" s="433"/>
      <c r="BA595" s="414">
        <f t="shared" si="225"/>
        <v>0</v>
      </c>
      <c r="BB595" s="414">
        <f t="shared" si="226"/>
        <v>0</v>
      </c>
      <c r="BC595" s="414">
        <f t="shared" si="227"/>
        <v>0</v>
      </c>
      <c r="BD595" s="414">
        <f t="shared" si="228"/>
        <v>0</v>
      </c>
      <c r="BE595" s="414">
        <f t="shared" si="229"/>
        <v>0</v>
      </c>
      <c r="BF595" s="414">
        <f t="shared" si="230"/>
        <v>0</v>
      </c>
      <c r="BG595" s="414">
        <f t="shared" si="231"/>
        <v>0</v>
      </c>
      <c r="BH595" s="414">
        <f t="shared" si="232"/>
        <v>0</v>
      </c>
      <c r="BI595" s="414">
        <f t="shared" si="233"/>
        <v>0</v>
      </c>
      <c r="BJ595" s="414">
        <f t="shared" si="234"/>
        <v>0</v>
      </c>
      <c r="BK595" s="414">
        <f t="shared" si="235"/>
        <v>0</v>
      </c>
      <c r="BL595" s="414">
        <f t="shared" si="236"/>
        <v>0</v>
      </c>
      <c r="BM595" s="414">
        <f t="shared" si="237"/>
        <v>0</v>
      </c>
      <c r="BN595" s="414"/>
      <c r="BO595" s="414">
        <f t="shared" si="238"/>
        <v>0</v>
      </c>
      <c r="BP595" s="414">
        <f t="shared" si="239"/>
        <v>0</v>
      </c>
      <c r="BQ595" s="414">
        <f t="shared" si="240"/>
        <v>0</v>
      </c>
      <c r="BR595" s="414">
        <f t="shared" si="241"/>
        <v>0</v>
      </c>
      <c r="BS595" s="414">
        <f t="shared" si="242"/>
        <v>0</v>
      </c>
      <c r="BT595" s="414">
        <f t="shared" si="243"/>
        <v>0</v>
      </c>
      <c r="BU595" s="414">
        <f t="shared" si="244"/>
        <v>0</v>
      </c>
      <c r="BV595" s="721"/>
      <c r="BW595" s="72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32"/>
      <c r="CL595" s="432"/>
      <c r="CM595" s="432"/>
      <c r="CN595" s="432"/>
      <c r="CO595" s="432"/>
      <c r="CP595" s="432"/>
      <c r="CQ595" s="320"/>
      <c r="CR595" s="320"/>
    </row>
    <row r="596" spans="1:96" s="37" customFormat="1" ht="37.5" customHeight="1" x14ac:dyDescent="0.2">
      <c r="A596" s="533" t="str">
        <f>IF(B596&lt;&gt;"",設定!$C$4,"")</f>
        <v/>
      </c>
      <c r="B596" s="214" t="str">
        <f t="shared" si="222"/>
        <v/>
      </c>
      <c r="C596" s="373">
        <f t="shared" si="223"/>
        <v>584</v>
      </c>
      <c r="D596" s="342"/>
      <c r="E596" s="342"/>
      <c r="F596" s="343"/>
      <c r="G596" s="344"/>
      <c r="H596" s="345"/>
      <c r="I596" s="346"/>
      <c r="J596" s="347" t="str">
        <f>IFERROR(IF(I596="","",VLOOKUP(I596,国・地域!A:C,2,FALSE)),"正しい番号を入力してください")</f>
        <v/>
      </c>
      <c r="K596" s="348" t="str">
        <f>IFERROR(IF(I596="","",VLOOKUP(I596,国・地域!A:C,3,FALSE)),"正しい番号を入力してください")</f>
        <v/>
      </c>
      <c r="L596" s="325"/>
      <c r="M596" s="349"/>
      <c r="N596" s="350"/>
      <c r="O596" s="350"/>
      <c r="P596" s="350"/>
      <c r="Q596" s="350"/>
      <c r="R596" s="350"/>
      <c r="S596" s="350"/>
      <c r="T596" s="350"/>
      <c r="U596" s="351"/>
      <c r="V596" s="352"/>
      <c r="W596" s="1061"/>
      <c r="X596" s="1062"/>
      <c r="Y596" s="1070"/>
      <c r="Z596" s="1071"/>
      <c r="AA596" s="1072"/>
      <c r="AB596" s="1073"/>
      <c r="AC596" s="1072"/>
      <c r="AD596" s="1071"/>
      <c r="AE596" s="1074"/>
      <c r="AF596" s="1073"/>
      <c r="AG596" s="1072"/>
      <c r="AH596" s="1071"/>
      <c r="AI596" s="1074"/>
      <c r="AJ596" s="1073"/>
      <c r="AK596" s="1072"/>
      <c r="AL596" s="1071"/>
      <c r="AM596" s="342"/>
      <c r="AN596" s="344"/>
      <c r="AO596" s="325"/>
      <c r="AP596" s="342"/>
      <c r="AQ596" s="344"/>
      <c r="AR596" s="353"/>
      <c r="AS596" s="354"/>
      <c r="AT596" s="342"/>
      <c r="AU596" s="344"/>
      <c r="AV596" s="353"/>
      <c r="AW596" s="355"/>
      <c r="AX596" s="94" t="str">
        <f t="shared" si="221"/>
        <v/>
      </c>
      <c r="AY596" s="94" t="str">
        <f t="shared" si="224"/>
        <v/>
      </c>
      <c r="AZ596" s="433"/>
      <c r="BA596" s="414">
        <f t="shared" si="225"/>
        <v>0</v>
      </c>
      <c r="BB596" s="414">
        <f t="shared" si="226"/>
        <v>0</v>
      </c>
      <c r="BC596" s="414">
        <f t="shared" si="227"/>
        <v>0</v>
      </c>
      <c r="BD596" s="414">
        <f t="shared" si="228"/>
        <v>0</v>
      </c>
      <c r="BE596" s="414">
        <f t="shared" si="229"/>
        <v>0</v>
      </c>
      <c r="BF596" s="414">
        <f t="shared" si="230"/>
        <v>0</v>
      </c>
      <c r="BG596" s="414">
        <f t="shared" si="231"/>
        <v>0</v>
      </c>
      <c r="BH596" s="414">
        <f t="shared" si="232"/>
        <v>0</v>
      </c>
      <c r="BI596" s="414">
        <f t="shared" si="233"/>
        <v>0</v>
      </c>
      <c r="BJ596" s="414">
        <f t="shared" si="234"/>
        <v>0</v>
      </c>
      <c r="BK596" s="414">
        <f t="shared" si="235"/>
        <v>0</v>
      </c>
      <c r="BL596" s="414">
        <f t="shared" si="236"/>
        <v>0</v>
      </c>
      <c r="BM596" s="414">
        <f t="shared" si="237"/>
        <v>0</v>
      </c>
      <c r="BN596" s="414"/>
      <c r="BO596" s="414">
        <f t="shared" si="238"/>
        <v>0</v>
      </c>
      <c r="BP596" s="414">
        <f t="shared" si="239"/>
        <v>0</v>
      </c>
      <c r="BQ596" s="414">
        <f t="shared" si="240"/>
        <v>0</v>
      </c>
      <c r="BR596" s="414">
        <f t="shared" si="241"/>
        <v>0</v>
      </c>
      <c r="BS596" s="414">
        <f t="shared" si="242"/>
        <v>0</v>
      </c>
      <c r="BT596" s="414">
        <f t="shared" si="243"/>
        <v>0</v>
      </c>
      <c r="BU596" s="414">
        <f t="shared" si="244"/>
        <v>0</v>
      </c>
      <c r="BV596" s="721"/>
      <c r="BW596" s="72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32"/>
      <c r="CL596" s="432"/>
      <c r="CM596" s="432"/>
      <c r="CN596" s="432"/>
      <c r="CO596" s="432"/>
      <c r="CP596" s="432"/>
      <c r="CQ596" s="320"/>
      <c r="CR596" s="320"/>
    </row>
    <row r="597" spans="1:96" s="37" customFormat="1" ht="37.5" customHeight="1" x14ac:dyDescent="0.2">
      <c r="A597" s="533" t="str">
        <f>IF(B597&lt;&gt;"",設定!$C$4,"")</f>
        <v/>
      </c>
      <c r="B597" s="214" t="str">
        <f t="shared" si="222"/>
        <v/>
      </c>
      <c r="C597" s="373">
        <f t="shared" si="223"/>
        <v>585</v>
      </c>
      <c r="D597" s="342"/>
      <c r="E597" s="342"/>
      <c r="F597" s="343"/>
      <c r="G597" s="344"/>
      <c r="H597" s="345"/>
      <c r="I597" s="346"/>
      <c r="J597" s="347" t="str">
        <f>IFERROR(IF(I597="","",VLOOKUP(I597,国・地域!A:C,2,FALSE)),"正しい番号を入力してください")</f>
        <v/>
      </c>
      <c r="K597" s="348" t="str">
        <f>IFERROR(IF(I597="","",VLOOKUP(I597,国・地域!A:C,3,FALSE)),"正しい番号を入力してください")</f>
        <v/>
      </c>
      <c r="L597" s="325"/>
      <c r="M597" s="349"/>
      <c r="N597" s="350"/>
      <c r="O597" s="350"/>
      <c r="P597" s="350"/>
      <c r="Q597" s="350"/>
      <c r="R597" s="350"/>
      <c r="S597" s="350"/>
      <c r="T597" s="350"/>
      <c r="U597" s="351"/>
      <c r="V597" s="352"/>
      <c r="W597" s="1061"/>
      <c r="X597" s="1062"/>
      <c r="Y597" s="1070"/>
      <c r="Z597" s="1071"/>
      <c r="AA597" s="1072"/>
      <c r="AB597" s="1073"/>
      <c r="AC597" s="1072"/>
      <c r="AD597" s="1071"/>
      <c r="AE597" s="1074"/>
      <c r="AF597" s="1073"/>
      <c r="AG597" s="1072"/>
      <c r="AH597" s="1071"/>
      <c r="AI597" s="1074"/>
      <c r="AJ597" s="1073"/>
      <c r="AK597" s="1072"/>
      <c r="AL597" s="1071"/>
      <c r="AM597" s="342"/>
      <c r="AN597" s="344"/>
      <c r="AO597" s="325"/>
      <c r="AP597" s="342"/>
      <c r="AQ597" s="344"/>
      <c r="AR597" s="353"/>
      <c r="AS597" s="354"/>
      <c r="AT597" s="342"/>
      <c r="AU597" s="344"/>
      <c r="AV597" s="353"/>
      <c r="AW597" s="355"/>
      <c r="AX597" s="94" t="str">
        <f t="shared" si="221"/>
        <v/>
      </c>
      <c r="AY597" s="94" t="str">
        <f t="shared" si="224"/>
        <v/>
      </c>
      <c r="AZ597" s="433"/>
      <c r="BA597" s="414">
        <f t="shared" si="225"/>
        <v>0</v>
      </c>
      <c r="BB597" s="414">
        <f t="shared" si="226"/>
        <v>0</v>
      </c>
      <c r="BC597" s="414">
        <f t="shared" si="227"/>
        <v>0</v>
      </c>
      <c r="BD597" s="414">
        <f t="shared" si="228"/>
        <v>0</v>
      </c>
      <c r="BE597" s="414">
        <f t="shared" si="229"/>
        <v>0</v>
      </c>
      <c r="BF597" s="414">
        <f t="shared" si="230"/>
        <v>0</v>
      </c>
      <c r="BG597" s="414">
        <f t="shared" si="231"/>
        <v>0</v>
      </c>
      <c r="BH597" s="414">
        <f t="shared" si="232"/>
        <v>0</v>
      </c>
      <c r="BI597" s="414">
        <f t="shared" si="233"/>
        <v>0</v>
      </c>
      <c r="BJ597" s="414">
        <f t="shared" si="234"/>
        <v>0</v>
      </c>
      <c r="BK597" s="414">
        <f t="shared" si="235"/>
        <v>0</v>
      </c>
      <c r="BL597" s="414">
        <f t="shared" si="236"/>
        <v>0</v>
      </c>
      <c r="BM597" s="414">
        <f t="shared" si="237"/>
        <v>0</v>
      </c>
      <c r="BN597" s="414"/>
      <c r="BO597" s="414">
        <f t="shared" si="238"/>
        <v>0</v>
      </c>
      <c r="BP597" s="414">
        <f t="shared" si="239"/>
        <v>0</v>
      </c>
      <c r="BQ597" s="414">
        <f t="shared" si="240"/>
        <v>0</v>
      </c>
      <c r="BR597" s="414">
        <f t="shared" si="241"/>
        <v>0</v>
      </c>
      <c r="BS597" s="414">
        <f t="shared" si="242"/>
        <v>0</v>
      </c>
      <c r="BT597" s="414">
        <f t="shared" si="243"/>
        <v>0</v>
      </c>
      <c r="BU597" s="414">
        <f t="shared" si="244"/>
        <v>0</v>
      </c>
      <c r="BV597" s="721"/>
      <c r="BW597" s="72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32"/>
      <c r="CL597" s="432"/>
      <c r="CM597" s="432"/>
      <c r="CN597" s="432"/>
      <c r="CO597" s="432"/>
      <c r="CP597" s="432"/>
      <c r="CQ597" s="320"/>
      <c r="CR597" s="320"/>
    </row>
    <row r="598" spans="1:96" s="37" customFormat="1" ht="37.5" customHeight="1" x14ac:dyDescent="0.2">
      <c r="A598" s="574" t="str">
        <f>IF(B598&lt;&gt;"",設定!$C$4,"")</f>
        <v/>
      </c>
      <c r="B598" s="215" t="str">
        <f t="shared" si="222"/>
        <v/>
      </c>
      <c r="C598" s="374">
        <f t="shared" si="223"/>
        <v>586</v>
      </c>
      <c r="D598" s="356"/>
      <c r="E598" s="356"/>
      <c r="F598" s="357"/>
      <c r="G598" s="358"/>
      <c r="H598" s="359"/>
      <c r="I598" s="360"/>
      <c r="J598" s="361" t="str">
        <f>IFERROR(IF(I598="","",VLOOKUP(I598,国・地域!A:C,2,FALSE)),"正しい番号を入力してください")</f>
        <v/>
      </c>
      <c r="K598" s="362" t="str">
        <f>IFERROR(IF(I598="","",VLOOKUP(I598,国・地域!A:C,3,FALSE)),"正しい番号を入力してください")</f>
        <v/>
      </c>
      <c r="L598" s="326"/>
      <c r="M598" s="363"/>
      <c r="N598" s="364"/>
      <c r="O598" s="364"/>
      <c r="P598" s="364"/>
      <c r="Q598" s="364"/>
      <c r="R598" s="364"/>
      <c r="S598" s="364"/>
      <c r="T598" s="364"/>
      <c r="U598" s="365"/>
      <c r="V598" s="366"/>
      <c r="W598" s="1063"/>
      <c r="X598" s="1064"/>
      <c r="Y598" s="1075"/>
      <c r="Z598" s="1076"/>
      <c r="AA598" s="1077"/>
      <c r="AB598" s="1078"/>
      <c r="AC598" s="1077"/>
      <c r="AD598" s="1076"/>
      <c r="AE598" s="1079"/>
      <c r="AF598" s="1078"/>
      <c r="AG598" s="1077"/>
      <c r="AH598" s="1076"/>
      <c r="AI598" s="1079"/>
      <c r="AJ598" s="1078"/>
      <c r="AK598" s="1077"/>
      <c r="AL598" s="1076"/>
      <c r="AM598" s="356"/>
      <c r="AN598" s="358"/>
      <c r="AO598" s="326"/>
      <c r="AP598" s="356"/>
      <c r="AQ598" s="358"/>
      <c r="AR598" s="367"/>
      <c r="AS598" s="368"/>
      <c r="AT598" s="356"/>
      <c r="AU598" s="358"/>
      <c r="AV598" s="367"/>
      <c r="AW598" s="369"/>
      <c r="AX598" s="94" t="str">
        <f t="shared" si="221"/>
        <v/>
      </c>
      <c r="AY598" s="94" t="str">
        <f t="shared" si="224"/>
        <v/>
      </c>
      <c r="AZ598" s="433"/>
      <c r="BA598" s="414">
        <f t="shared" si="225"/>
        <v>0</v>
      </c>
      <c r="BB598" s="414">
        <f t="shared" si="226"/>
        <v>0</v>
      </c>
      <c r="BC598" s="414">
        <f t="shared" si="227"/>
        <v>0</v>
      </c>
      <c r="BD598" s="414">
        <f t="shared" si="228"/>
        <v>0</v>
      </c>
      <c r="BE598" s="414">
        <f t="shared" si="229"/>
        <v>0</v>
      </c>
      <c r="BF598" s="414">
        <f t="shared" si="230"/>
        <v>0</v>
      </c>
      <c r="BG598" s="414">
        <f t="shared" si="231"/>
        <v>0</v>
      </c>
      <c r="BH598" s="414">
        <f t="shared" si="232"/>
        <v>0</v>
      </c>
      <c r="BI598" s="414">
        <f t="shared" si="233"/>
        <v>0</v>
      </c>
      <c r="BJ598" s="414">
        <f t="shared" si="234"/>
        <v>0</v>
      </c>
      <c r="BK598" s="414">
        <f t="shared" si="235"/>
        <v>0</v>
      </c>
      <c r="BL598" s="414">
        <f t="shared" si="236"/>
        <v>0</v>
      </c>
      <c r="BM598" s="414">
        <f t="shared" si="237"/>
        <v>0</v>
      </c>
      <c r="BN598" s="414"/>
      <c r="BO598" s="414">
        <f t="shared" si="238"/>
        <v>0</v>
      </c>
      <c r="BP598" s="414">
        <f t="shared" si="239"/>
        <v>0</v>
      </c>
      <c r="BQ598" s="414">
        <f t="shared" si="240"/>
        <v>0</v>
      </c>
      <c r="BR598" s="414">
        <f t="shared" si="241"/>
        <v>0</v>
      </c>
      <c r="BS598" s="414">
        <f t="shared" si="242"/>
        <v>0</v>
      </c>
      <c r="BT598" s="414">
        <f t="shared" si="243"/>
        <v>0</v>
      </c>
      <c r="BU598" s="414">
        <f t="shared" si="244"/>
        <v>0</v>
      </c>
      <c r="BV598" s="721"/>
      <c r="BW598" s="72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32"/>
      <c r="CL598" s="432"/>
      <c r="CM598" s="432"/>
      <c r="CN598" s="432"/>
      <c r="CO598" s="432"/>
      <c r="CP598" s="432"/>
      <c r="CQ598" s="320"/>
      <c r="CR598" s="320"/>
    </row>
    <row r="599" spans="1:96" s="37" customFormat="1" ht="37.5" customHeight="1" x14ac:dyDescent="0.2">
      <c r="A599" s="575" t="str">
        <f>IF(B599&lt;&gt;"",設定!$C$4,"")</f>
        <v/>
      </c>
      <c r="B599" s="567" t="str">
        <f t="shared" si="222"/>
        <v/>
      </c>
      <c r="C599" s="322">
        <f t="shared" si="223"/>
        <v>587</v>
      </c>
      <c r="D599" s="328"/>
      <c r="E599" s="328"/>
      <c r="F599" s="329"/>
      <c r="G599" s="330"/>
      <c r="H599" s="331"/>
      <c r="I599" s="332"/>
      <c r="J599" s="333" t="str">
        <f>IFERROR(IF(I599="","",VLOOKUP(I599,国・地域!A:C,2,FALSE)),"正しい番号を入力してください")</f>
        <v/>
      </c>
      <c r="K599" s="334" t="str">
        <f>IFERROR(IF(I599="","",VLOOKUP(I599,国・地域!A:C,3,FALSE)),"正しい番号を入力してください")</f>
        <v/>
      </c>
      <c r="L599" s="327"/>
      <c r="M599" s="335"/>
      <c r="N599" s="336"/>
      <c r="O599" s="336"/>
      <c r="P599" s="336"/>
      <c r="Q599" s="336"/>
      <c r="R599" s="336"/>
      <c r="S599" s="336"/>
      <c r="T599" s="336"/>
      <c r="U599" s="337"/>
      <c r="V599" s="338"/>
      <c r="W599" s="1059"/>
      <c r="X599" s="1060"/>
      <c r="Y599" s="1065"/>
      <c r="Z599" s="1066"/>
      <c r="AA599" s="1067"/>
      <c r="AB599" s="1068"/>
      <c r="AC599" s="1067"/>
      <c r="AD599" s="1066"/>
      <c r="AE599" s="1069"/>
      <c r="AF599" s="1068"/>
      <c r="AG599" s="1067"/>
      <c r="AH599" s="1066"/>
      <c r="AI599" s="1069"/>
      <c r="AJ599" s="1068"/>
      <c r="AK599" s="1067"/>
      <c r="AL599" s="1066"/>
      <c r="AM599" s="328"/>
      <c r="AN599" s="330"/>
      <c r="AO599" s="327"/>
      <c r="AP599" s="328"/>
      <c r="AQ599" s="330"/>
      <c r="AR599" s="339"/>
      <c r="AS599" s="340"/>
      <c r="AT599" s="328"/>
      <c r="AU599" s="330"/>
      <c r="AV599" s="339"/>
      <c r="AW599" s="341"/>
      <c r="AX599" s="94" t="str">
        <f t="shared" si="221"/>
        <v/>
      </c>
      <c r="AY599" s="94" t="str">
        <f t="shared" si="224"/>
        <v/>
      </c>
      <c r="AZ599" s="433"/>
      <c r="BA599" s="414">
        <f t="shared" si="225"/>
        <v>0</v>
      </c>
      <c r="BB599" s="414">
        <f t="shared" si="226"/>
        <v>0</v>
      </c>
      <c r="BC599" s="414">
        <f t="shared" si="227"/>
        <v>0</v>
      </c>
      <c r="BD599" s="414">
        <f t="shared" si="228"/>
        <v>0</v>
      </c>
      <c r="BE599" s="414">
        <f t="shared" si="229"/>
        <v>0</v>
      </c>
      <c r="BF599" s="414">
        <f t="shared" si="230"/>
        <v>0</v>
      </c>
      <c r="BG599" s="414">
        <f t="shared" si="231"/>
        <v>0</v>
      </c>
      <c r="BH599" s="414">
        <f t="shared" si="232"/>
        <v>0</v>
      </c>
      <c r="BI599" s="414">
        <f t="shared" si="233"/>
        <v>0</v>
      </c>
      <c r="BJ599" s="414">
        <f t="shared" si="234"/>
        <v>0</v>
      </c>
      <c r="BK599" s="414">
        <f t="shared" si="235"/>
        <v>0</v>
      </c>
      <c r="BL599" s="414">
        <f t="shared" si="236"/>
        <v>0</v>
      </c>
      <c r="BM599" s="414">
        <f t="shared" si="237"/>
        <v>0</v>
      </c>
      <c r="BN599" s="414"/>
      <c r="BO599" s="414">
        <f t="shared" si="238"/>
        <v>0</v>
      </c>
      <c r="BP599" s="414">
        <f t="shared" si="239"/>
        <v>0</v>
      </c>
      <c r="BQ599" s="414">
        <f t="shared" si="240"/>
        <v>0</v>
      </c>
      <c r="BR599" s="414">
        <f t="shared" si="241"/>
        <v>0</v>
      </c>
      <c r="BS599" s="414">
        <f t="shared" si="242"/>
        <v>0</v>
      </c>
      <c r="BT599" s="414">
        <f t="shared" si="243"/>
        <v>0</v>
      </c>
      <c r="BU599" s="414">
        <f t="shared" si="244"/>
        <v>0</v>
      </c>
      <c r="BV599" s="721"/>
      <c r="BW599" s="72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32"/>
      <c r="CL599" s="432"/>
      <c r="CM599" s="432"/>
      <c r="CN599" s="432"/>
      <c r="CO599" s="432"/>
      <c r="CP599" s="432"/>
      <c r="CQ599" s="320"/>
      <c r="CR599" s="320"/>
    </row>
    <row r="600" spans="1:96" s="37" customFormat="1" ht="37.5" customHeight="1" x14ac:dyDescent="0.2">
      <c r="A600" s="533" t="str">
        <f>IF(B600&lt;&gt;"",設定!$C$4,"")</f>
        <v/>
      </c>
      <c r="B600" s="214" t="str">
        <f t="shared" si="222"/>
        <v/>
      </c>
      <c r="C600" s="373">
        <f t="shared" si="223"/>
        <v>588</v>
      </c>
      <c r="D600" s="342"/>
      <c r="E600" s="342"/>
      <c r="F600" s="343"/>
      <c r="G600" s="344"/>
      <c r="H600" s="345"/>
      <c r="I600" s="346"/>
      <c r="J600" s="347" t="str">
        <f>IFERROR(IF(I600="","",VLOOKUP(I600,国・地域!A:C,2,FALSE)),"正しい番号を入力してください")</f>
        <v/>
      </c>
      <c r="K600" s="348" t="str">
        <f>IFERROR(IF(I600="","",VLOOKUP(I600,国・地域!A:C,3,FALSE)),"正しい番号を入力してください")</f>
        <v/>
      </c>
      <c r="L600" s="325"/>
      <c r="M600" s="349"/>
      <c r="N600" s="350"/>
      <c r="O600" s="350"/>
      <c r="P600" s="350"/>
      <c r="Q600" s="350"/>
      <c r="R600" s="350"/>
      <c r="S600" s="350"/>
      <c r="T600" s="350"/>
      <c r="U600" s="351"/>
      <c r="V600" s="352"/>
      <c r="W600" s="1061"/>
      <c r="X600" s="1062"/>
      <c r="Y600" s="1070"/>
      <c r="Z600" s="1071"/>
      <c r="AA600" s="1072"/>
      <c r="AB600" s="1073"/>
      <c r="AC600" s="1072"/>
      <c r="AD600" s="1071"/>
      <c r="AE600" s="1074"/>
      <c r="AF600" s="1073"/>
      <c r="AG600" s="1072"/>
      <c r="AH600" s="1071"/>
      <c r="AI600" s="1074"/>
      <c r="AJ600" s="1073"/>
      <c r="AK600" s="1072"/>
      <c r="AL600" s="1071"/>
      <c r="AM600" s="342"/>
      <c r="AN600" s="344"/>
      <c r="AO600" s="325"/>
      <c r="AP600" s="342"/>
      <c r="AQ600" s="344"/>
      <c r="AR600" s="353"/>
      <c r="AS600" s="354"/>
      <c r="AT600" s="342"/>
      <c r="AU600" s="344"/>
      <c r="AV600" s="353"/>
      <c r="AW600" s="355"/>
      <c r="AX600" s="94" t="str">
        <f t="shared" si="221"/>
        <v/>
      </c>
      <c r="AY600" s="94" t="str">
        <f t="shared" si="224"/>
        <v/>
      </c>
      <c r="AZ600" s="433"/>
      <c r="BA600" s="414">
        <f t="shared" si="225"/>
        <v>0</v>
      </c>
      <c r="BB600" s="414">
        <f t="shared" si="226"/>
        <v>0</v>
      </c>
      <c r="BC600" s="414">
        <f t="shared" si="227"/>
        <v>0</v>
      </c>
      <c r="BD600" s="414">
        <f t="shared" si="228"/>
        <v>0</v>
      </c>
      <c r="BE600" s="414">
        <f t="shared" si="229"/>
        <v>0</v>
      </c>
      <c r="BF600" s="414">
        <f t="shared" si="230"/>
        <v>0</v>
      </c>
      <c r="BG600" s="414">
        <f t="shared" si="231"/>
        <v>0</v>
      </c>
      <c r="BH600" s="414">
        <f t="shared" si="232"/>
        <v>0</v>
      </c>
      <c r="BI600" s="414">
        <f t="shared" si="233"/>
        <v>0</v>
      </c>
      <c r="BJ600" s="414">
        <f t="shared" si="234"/>
        <v>0</v>
      </c>
      <c r="BK600" s="414">
        <f t="shared" si="235"/>
        <v>0</v>
      </c>
      <c r="BL600" s="414">
        <f t="shared" si="236"/>
        <v>0</v>
      </c>
      <c r="BM600" s="414">
        <f t="shared" si="237"/>
        <v>0</v>
      </c>
      <c r="BN600" s="414"/>
      <c r="BO600" s="414">
        <f t="shared" si="238"/>
        <v>0</v>
      </c>
      <c r="BP600" s="414">
        <f t="shared" si="239"/>
        <v>0</v>
      </c>
      <c r="BQ600" s="414">
        <f t="shared" si="240"/>
        <v>0</v>
      </c>
      <c r="BR600" s="414">
        <f t="shared" si="241"/>
        <v>0</v>
      </c>
      <c r="BS600" s="414">
        <f t="shared" si="242"/>
        <v>0</v>
      </c>
      <c r="BT600" s="414">
        <f t="shared" si="243"/>
        <v>0</v>
      </c>
      <c r="BU600" s="414">
        <f t="shared" si="244"/>
        <v>0</v>
      </c>
      <c r="BV600" s="721"/>
      <c r="BW600" s="72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32"/>
      <c r="CL600" s="432"/>
      <c r="CM600" s="432"/>
      <c r="CN600" s="432"/>
      <c r="CO600" s="432"/>
      <c r="CP600" s="432"/>
      <c r="CQ600" s="320"/>
      <c r="CR600" s="320"/>
    </row>
    <row r="601" spans="1:96" s="37" customFormat="1" ht="37.5" customHeight="1" x14ac:dyDescent="0.2">
      <c r="A601" s="533" t="str">
        <f>IF(B601&lt;&gt;"",設定!$C$4,"")</f>
        <v/>
      </c>
      <c r="B601" s="214" t="str">
        <f t="shared" si="222"/>
        <v/>
      </c>
      <c r="C601" s="373">
        <f t="shared" si="223"/>
        <v>589</v>
      </c>
      <c r="D601" s="342"/>
      <c r="E601" s="342"/>
      <c r="F601" s="343"/>
      <c r="G601" s="344"/>
      <c r="H601" s="345"/>
      <c r="I601" s="346"/>
      <c r="J601" s="347" t="str">
        <f>IFERROR(IF(I601="","",VLOOKUP(I601,国・地域!A:C,2,FALSE)),"正しい番号を入力してください")</f>
        <v/>
      </c>
      <c r="K601" s="348" t="str">
        <f>IFERROR(IF(I601="","",VLOOKUP(I601,国・地域!A:C,3,FALSE)),"正しい番号を入力してください")</f>
        <v/>
      </c>
      <c r="L601" s="325"/>
      <c r="M601" s="349"/>
      <c r="N601" s="350"/>
      <c r="O601" s="350"/>
      <c r="P601" s="350"/>
      <c r="Q601" s="350"/>
      <c r="R601" s="350"/>
      <c r="S601" s="350"/>
      <c r="T601" s="350"/>
      <c r="U601" s="351"/>
      <c r="V601" s="352"/>
      <c r="W601" s="1061"/>
      <c r="X601" s="1062"/>
      <c r="Y601" s="1070"/>
      <c r="Z601" s="1071"/>
      <c r="AA601" s="1072"/>
      <c r="AB601" s="1073"/>
      <c r="AC601" s="1072"/>
      <c r="AD601" s="1071"/>
      <c r="AE601" s="1074"/>
      <c r="AF601" s="1073"/>
      <c r="AG601" s="1072"/>
      <c r="AH601" s="1071"/>
      <c r="AI601" s="1074"/>
      <c r="AJ601" s="1073"/>
      <c r="AK601" s="1072"/>
      <c r="AL601" s="1071"/>
      <c r="AM601" s="342"/>
      <c r="AN601" s="344"/>
      <c r="AO601" s="325"/>
      <c r="AP601" s="342"/>
      <c r="AQ601" s="344"/>
      <c r="AR601" s="353"/>
      <c r="AS601" s="354"/>
      <c r="AT601" s="342"/>
      <c r="AU601" s="344"/>
      <c r="AV601" s="353"/>
      <c r="AW601" s="355"/>
      <c r="AX601" s="94" t="str">
        <f t="shared" si="221"/>
        <v/>
      </c>
      <c r="AY601" s="94" t="str">
        <f t="shared" si="224"/>
        <v/>
      </c>
      <c r="AZ601" s="433"/>
      <c r="BA601" s="414">
        <f t="shared" si="225"/>
        <v>0</v>
      </c>
      <c r="BB601" s="414">
        <f t="shared" si="226"/>
        <v>0</v>
      </c>
      <c r="BC601" s="414">
        <f t="shared" si="227"/>
        <v>0</v>
      </c>
      <c r="BD601" s="414">
        <f t="shared" si="228"/>
        <v>0</v>
      </c>
      <c r="BE601" s="414">
        <f t="shared" si="229"/>
        <v>0</v>
      </c>
      <c r="BF601" s="414">
        <f t="shared" si="230"/>
        <v>0</v>
      </c>
      <c r="BG601" s="414">
        <f t="shared" si="231"/>
        <v>0</v>
      </c>
      <c r="BH601" s="414">
        <f t="shared" si="232"/>
        <v>0</v>
      </c>
      <c r="BI601" s="414">
        <f t="shared" si="233"/>
        <v>0</v>
      </c>
      <c r="BJ601" s="414">
        <f t="shared" si="234"/>
        <v>0</v>
      </c>
      <c r="BK601" s="414">
        <f t="shared" si="235"/>
        <v>0</v>
      </c>
      <c r="BL601" s="414">
        <f t="shared" si="236"/>
        <v>0</v>
      </c>
      <c r="BM601" s="414">
        <f t="shared" si="237"/>
        <v>0</v>
      </c>
      <c r="BN601" s="414"/>
      <c r="BO601" s="414">
        <f t="shared" si="238"/>
        <v>0</v>
      </c>
      <c r="BP601" s="414">
        <f t="shared" si="239"/>
        <v>0</v>
      </c>
      <c r="BQ601" s="414">
        <f t="shared" si="240"/>
        <v>0</v>
      </c>
      <c r="BR601" s="414">
        <f t="shared" si="241"/>
        <v>0</v>
      </c>
      <c r="BS601" s="414">
        <f t="shared" si="242"/>
        <v>0</v>
      </c>
      <c r="BT601" s="414">
        <f t="shared" si="243"/>
        <v>0</v>
      </c>
      <c r="BU601" s="414">
        <f t="shared" si="244"/>
        <v>0</v>
      </c>
      <c r="BV601" s="721"/>
      <c r="BW601" s="72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32"/>
      <c r="CL601" s="432"/>
      <c r="CM601" s="432"/>
      <c r="CN601" s="432"/>
      <c r="CO601" s="432"/>
      <c r="CP601" s="432"/>
      <c r="CQ601" s="320"/>
      <c r="CR601" s="320"/>
    </row>
    <row r="602" spans="1:96" s="37" customFormat="1" ht="37.5" customHeight="1" x14ac:dyDescent="0.2">
      <c r="A602" s="533" t="str">
        <f>IF(B602&lt;&gt;"",設定!$C$4,"")</f>
        <v/>
      </c>
      <c r="B602" s="214" t="str">
        <f t="shared" si="222"/>
        <v/>
      </c>
      <c r="C602" s="373">
        <f t="shared" si="223"/>
        <v>590</v>
      </c>
      <c r="D602" s="342"/>
      <c r="E602" s="342"/>
      <c r="F602" s="343"/>
      <c r="G602" s="344"/>
      <c r="H602" s="345"/>
      <c r="I602" s="346"/>
      <c r="J602" s="347" t="str">
        <f>IFERROR(IF(I602="","",VLOOKUP(I602,国・地域!A:C,2,FALSE)),"正しい番号を入力してください")</f>
        <v/>
      </c>
      <c r="K602" s="348" t="str">
        <f>IFERROR(IF(I602="","",VLOOKUP(I602,国・地域!A:C,3,FALSE)),"正しい番号を入力してください")</f>
        <v/>
      </c>
      <c r="L602" s="325"/>
      <c r="M602" s="349"/>
      <c r="N602" s="350"/>
      <c r="O602" s="350"/>
      <c r="P602" s="350"/>
      <c r="Q602" s="350"/>
      <c r="R602" s="350"/>
      <c r="S602" s="350"/>
      <c r="T602" s="350"/>
      <c r="U602" s="351"/>
      <c r="V602" s="352"/>
      <c r="W602" s="1061"/>
      <c r="X602" s="1062"/>
      <c r="Y602" s="1070"/>
      <c r="Z602" s="1071"/>
      <c r="AA602" s="1072"/>
      <c r="AB602" s="1073"/>
      <c r="AC602" s="1072"/>
      <c r="AD602" s="1071"/>
      <c r="AE602" s="1074"/>
      <c r="AF602" s="1073"/>
      <c r="AG602" s="1072"/>
      <c r="AH602" s="1071"/>
      <c r="AI602" s="1074"/>
      <c r="AJ602" s="1073"/>
      <c r="AK602" s="1072"/>
      <c r="AL602" s="1071"/>
      <c r="AM602" s="342"/>
      <c r="AN602" s="344"/>
      <c r="AO602" s="325"/>
      <c r="AP602" s="342"/>
      <c r="AQ602" s="344"/>
      <c r="AR602" s="353"/>
      <c r="AS602" s="354"/>
      <c r="AT602" s="342"/>
      <c r="AU602" s="344"/>
      <c r="AV602" s="353"/>
      <c r="AW602" s="355"/>
      <c r="AX602" s="94" t="str">
        <f t="shared" si="221"/>
        <v/>
      </c>
      <c r="AY602" s="94" t="str">
        <f t="shared" si="224"/>
        <v/>
      </c>
      <c r="AZ602" s="433"/>
      <c r="BA602" s="414">
        <f t="shared" si="225"/>
        <v>0</v>
      </c>
      <c r="BB602" s="414">
        <f t="shared" si="226"/>
        <v>0</v>
      </c>
      <c r="BC602" s="414">
        <f t="shared" si="227"/>
        <v>0</v>
      </c>
      <c r="BD602" s="414">
        <f t="shared" si="228"/>
        <v>0</v>
      </c>
      <c r="BE602" s="414">
        <f t="shared" si="229"/>
        <v>0</v>
      </c>
      <c r="BF602" s="414">
        <f t="shared" si="230"/>
        <v>0</v>
      </c>
      <c r="BG602" s="414">
        <f t="shared" si="231"/>
        <v>0</v>
      </c>
      <c r="BH602" s="414">
        <f t="shared" si="232"/>
        <v>0</v>
      </c>
      <c r="BI602" s="414">
        <f t="shared" si="233"/>
        <v>0</v>
      </c>
      <c r="BJ602" s="414">
        <f t="shared" si="234"/>
        <v>0</v>
      </c>
      <c r="BK602" s="414">
        <f t="shared" si="235"/>
        <v>0</v>
      </c>
      <c r="BL602" s="414">
        <f t="shared" si="236"/>
        <v>0</v>
      </c>
      <c r="BM602" s="414">
        <f t="shared" si="237"/>
        <v>0</v>
      </c>
      <c r="BN602" s="414"/>
      <c r="BO602" s="414">
        <f t="shared" si="238"/>
        <v>0</v>
      </c>
      <c r="BP602" s="414">
        <f t="shared" si="239"/>
        <v>0</v>
      </c>
      <c r="BQ602" s="414">
        <f t="shared" si="240"/>
        <v>0</v>
      </c>
      <c r="BR602" s="414">
        <f t="shared" si="241"/>
        <v>0</v>
      </c>
      <c r="BS602" s="414">
        <f t="shared" si="242"/>
        <v>0</v>
      </c>
      <c r="BT602" s="414">
        <f t="shared" si="243"/>
        <v>0</v>
      </c>
      <c r="BU602" s="414">
        <f t="shared" si="244"/>
        <v>0</v>
      </c>
      <c r="BV602" s="721"/>
      <c r="BW602" s="72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32"/>
      <c r="CL602" s="432"/>
      <c r="CM602" s="432"/>
      <c r="CN602" s="432"/>
      <c r="CO602" s="432"/>
      <c r="CP602" s="432"/>
      <c r="CQ602" s="320"/>
      <c r="CR602" s="320"/>
    </row>
    <row r="603" spans="1:96" s="37" customFormat="1" ht="37.5" customHeight="1" x14ac:dyDescent="0.2">
      <c r="A603" s="574" t="str">
        <f>IF(B603&lt;&gt;"",設定!$C$4,"")</f>
        <v/>
      </c>
      <c r="B603" s="215" t="str">
        <f t="shared" si="222"/>
        <v/>
      </c>
      <c r="C603" s="374">
        <f t="shared" si="223"/>
        <v>591</v>
      </c>
      <c r="D603" s="356"/>
      <c r="E603" s="356"/>
      <c r="F603" s="357"/>
      <c r="G603" s="358"/>
      <c r="H603" s="359"/>
      <c r="I603" s="360"/>
      <c r="J603" s="361" t="str">
        <f>IFERROR(IF(I603="","",VLOOKUP(I603,国・地域!A:C,2,FALSE)),"正しい番号を入力してください")</f>
        <v/>
      </c>
      <c r="K603" s="362" t="str">
        <f>IFERROR(IF(I603="","",VLOOKUP(I603,国・地域!A:C,3,FALSE)),"正しい番号を入力してください")</f>
        <v/>
      </c>
      <c r="L603" s="326"/>
      <c r="M603" s="363"/>
      <c r="N603" s="364"/>
      <c r="O603" s="364"/>
      <c r="P603" s="364"/>
      <c r="Q603" s="364"/>
      <c r="R603" s="364"/>
      <c r="S603" s="364"/>
      <c r="T603" s="364"/>
      <c r="U603" s="365"/>
      <c r="V603" s="366"/>
      <c r="W603" s="1063"/>
      <c r="X603" s="1064"/>
      <c r="Y603" s="1075"/>
      <c r="Z603" s="1076"/>
      <c r="AA603" s="1077"/>
      <c r="AB603" s="1078"/>
      <c r="AC603" s="1077"/>
      <c r="AD603" s="1076"/>
      <c r="AE603" s="1079"/>
      <c r="AF603" s="1078"/>
      <c r="AG603" s="1077"/>
      <c r="AH603" s="1076"/>
      <c r="AI603" s="1079"/>
      <c r="AJ603" s="1078"/>
      <c r="AK603" s="1077"/>
      <c r="AL603" s="1076"/>
      <c r="AM603" s="356"/>
      <c r="AN603" s="358"/>
      <c r="AO603" s="326"/>
      <c r="AP603" s="356"/>
      <c r="AQ603" s="358"/>
      <c r="AR603" s="367"/>
      <c r="AS603" s="368"/>
      <c r="AT603" s="356"/>
      <c r="AU603" s="358"/>
      <c r="AV603" s="367"/>
      <c r="AW603" s="369"/>
      <c r="AX603" s="94" t="str">
        <f t="shared" si="221"/>
        <v/>
      </c>
      <c r="AY603" s="94" t="str">
        <f t="shared" si="224"/>
        <v/>
      </c>
      <c r="AZ603" s="433"/>
      <c r="BA603" s="414">
        <f t="shared" si="225"/>
        <v>0</v>
      </c>
      <c r="BB603" s="414">
        <f t="shared" si="226"/>
        <v>0</v>
      </c>
      <c r="BC603" s="414">
        <f t="shared" si="227"/>
        <v>0</v>
      </c>
      <c r="BD603" s="414">
        <f t="shared" si="228"/>
        <v>0</v>
      </c>
      <c r="BE603" s="414">
        <f t="shared" si="229"/>
        <v>0</v>
      </c>
      <c r="BF603" s="414">
        <f t="shared" si="230"/>
        <v>0</v>
      </c>
      <c r="BG603" s="414">
        <f t="shared" si="231"/>
        <v>0</v>
      </c>
      <c r="BH603" s="414">
        <f t="shared" si="232"/>
        <v>0</v>
      </c>
      <c r="BI603" s="414">
        <f t="shared" si="233"/>
        <v>0</v>
      </c>
      <c r="BJ603" s="414">
        <f t="shared" si="234"/>
        <v>0</v>
      </c>
      <c r="BK603" s="414">
        <f t="shared" si="235"/>
        <v>0</v>
      </c>
      <c r="BL603" s="414">
        <f t="shared" si="236"/>
        <v>0</v>
      </c>
      <c r="BM603" s="414">
        <f t="shared" si="237"/>
        <v>0</v>
      </c>
      <c r="BN603" s="414"/>
      <c r="BO603" s="414">
        <f t="shared" si="238"/>
        <v>0</v>
      </c>
      <c r="BP603" s="414">
        <f t="shared" si="239"/>
        <v>0</v>
      </c>
      <c r="BQ603" s="414">
        <f t="shared" si="240"/>
        <v>0</v>
      </c>
      <c r="BR603" s="414">
        <f t="shared" si="241"/>
        <v>0</v>
      </c>
      <c r="BS603" s="414">
        <f t="shared" si="242"/>
        <v>0</v>
      </c>
      <c r="BT603" s="414">
        <f t="shared" si="243"/>
        <v>0</v>
      </c>
      <c r="BU603" s="414">
        <f t="shared" si="244"/>
        <v>0</v>
      </c>
      <c r="BV603" s="721"/>
      <c r="BW603" s="72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32"/>
      <c r="CL603" s="432"/>
      <c r="CM603" s="432"/>
      <c r="CN603" s="432"/>
      <c r="CO603" s="432"/>
      <c r="CP603" s="432"/>
      <c r="CQ603" s="320"/>
      <c r="CR603" s="320"/>
    </row>
    <row r="604" spans="1:96" s="37" customFormat="1" ht="37.5" customHeight="1" x14ac:dyDescent="0.2">
      <c r="A604" s="575" t="str">
        <f>IF(B604&lt;&gt;"",設定!$C$4,"")</f>
        <v/>
      </c>
      <c r="B604" s="567" t="str">
        <f t="shared" si="222"/>
        <v/>
      </c>
      <c r="C604" s="322">
        <f t="shared" si="223"/>
        <v>592</v>
      </c>
      <c r="D604" s="328"/>
      <c r="E604" s="328"/>
      <c r="F604" s="329"/>
      <c r="G604" s="330"/>
      <c r="H604" s="331"/>
      <c r="I604" s="332"/>
      <c r="J604" s="333" t="str">
        <f>IFERROR(IF(I604="","",VLOOKUP(I604,国・地域!A:C,2,FALSE)),"正しい番号を入力してください")</f>
        <v/>
      </c>
      <c r="K604" s="334" t="str">
        <f>IFERROR(IF(I604="","",VLOOKUP(I604,国・地域!A:C,3,FALSE)),"正しい番号を入力してください")</f>
        <v/>
      </c>
      <c r="L604" s="327"/>
      <c r="M604" s="335"/>
      <c r="N604" s="336"/>
      <c r="O604" s="336"/>
      <c r="P604" s="336"/>
      <c r="Q604" s="336"/>
      <c r="R604" s="336"/>
      <c r="S604" s="336"/>
      <c r="T604" s="336"/>
      <c r="U604" s="337"/>
      <c r="V604" s="338"/>
      <c r="W604" s="1059"/>
      <c r="X604" s="1060"/>
      <c r="Y604" s="1065"/>
      <c r="Z604" s="1066"/>
      <c r="AA604" s="1067"/>
      <c r="AB604" s="1068"/>
      <c r="AC604" s="1067"/>
      <c r="AD604" s="1066"/>
      <c r="AE604" s="1069"/>
      <c r="AF604" s="1068"/>
      <c r="AG604" s="1067"/>
      <c r="AH604" s="1066"/>
      <c r="AI604" s="1069"/>
      <c r="AJ604" s="1068"/>
      <c r="AK604" s="1067"/>
      <c r="AL604" s="1066"/>
      <c r="AM604" s="328"/>
      <c r="AN604" s="330"/>
      <c r="AO604" s="327"/>
      <c r="AP604" s="328"/>
      <c r="AQ604" s="330"/>
      <c r="AR604" s="339"/>
      <c r="AS604" s="340"/>
      <c r="AT604" s="328"/>
      <c r="AU604" s="330"/>
      <c r="AV604" s="339"/>
      <c r="AW604" s="341"/>
      <c r="AX604" s="94" t="str">
        <f t="shared" si="221"/>
        <v/>
      </c>
      <c r="AY604" s="94" t="str">
        <f t="shared" si="224"/>
        <v/>
      </c>
      <c r="AZ604" s="433"/>
      <c r="BA604" s="414">
        <f t="shared" si="225"/>
        <v>0</v>
      </c>
      <c r="BB604" s="414">
        <f t="shared" si="226"/>
        <v>0</v>
      </c>
      <c r="BC604" s="414">
        <f t="shared" si="227"/>
        <v>0</v>
      </c>
      <c r="BD604" s="414">
        <f t="shared" si="228"/>
        <v>0</v>
      </c>
      <c r="BE604" s="414">
        <f t="shared" si="229"/>
        <v>0</v>
      </c>
      <c r="BF604" s="414">
        <f t="shared" si="230"/>
        <v>0</v>
      </c>
      <c r="BG604" s="414">
        <f t="shared" si="231"/>
        <v>0</v>
      </c>
      <c r="BH604" s="414">
        <f t="shared" si="232"/>
        <v>0</v>
      </c>
      <c r="BI604" s="414">
        <f t="shared" si="233"/>
        <v>0</v>
      </c>
      <c r="BJ604" s="414">
        <f t="shared" si="234"/>
        <v>0</v>
      </c>
      <c r="BK604" s="414">
        <f t="shared" si="235"/>
        <v>0</v>
      </c>
      <c r="BL604" s="414">
        <f t="shared" si="236"/>
        <v>0</v>
      </c>
      <c r="BM604" s="414">
        <f t="shared" si="237"/>
        <v>0</v>
      </c>
      <c r="BN604" s="414"/>
      <c r="BO604" s="414">
        <f t="shared" si="238"/>
        <v>0</v>
      </c>
      <c r="BP604" s="414">
        <f t="shared" si="239"/>
        <v>0</v>
      </c>
      <c r="BQ604" s="414">
        <f t="shared" si="240"/>
        <v>0</v>
      </c>
      <c r="BR604" s="414">
        <f t="shared" si="241"/>
        <v>0</v>
      </c>
      <c r="BS604" s="414">
        <f t="shared" si="242"/>
        <v>0</v>
      </c>
      <c r="BT604" s="414">
        <f t="shared" si="243"/>
        <v>0</v>
      </c>
      <c r="BU604" s="414">
        <f t="shared" si="244"/>
        <v>0</v>
      </c>
      <c r="BV604" s="721"/>
      <c r="BW604" s="72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32"/>
      <c r="CL604" s="432"/>
      <c r="CM604" s="432"/>
      <c r="CN604" s="432"/>
      <c r="CO604" s="432"/>
      <c r="CP604" s="432"/>
      <c r="CQ604" s="320"/>
      <c r="CR604" s="320"/>
    </row>
    <row r="605" spans="1:96" s="37" customFormat="1" ht="37.5" customHeight="1" x14ac:dyDescent="0.2">
      <c r="A605" s="533" t="str">
        <f>IF(B605&lt;&gt;"",設定!$C$4,"")</f>
        <v/>
      </c>
      <c r="B605" s="214" t="str">
        <f t="shared" si="222"/>
        <v/>
      </c>
      <c r="C605" s="373">
        <f t="shared" si="223"/>
        <v>593</v>
      </c>
      <c r="D605" s="342"/>
      <c r="E605" s="342"/>
      <c r="F605" s="343"/>
      <c r="G605" s="344"/>
      <c r="H605" s="345"/>
      <c r="I605" s="346"/>
      <c r="J605" s="347" t="str">
        <f>IFERROR(IF(I605="","",VLOOKUP(I605,国・地域!A:C,2,FALSE)),"正しい番号を入力してください")</f>
        <v/>
      </c>
      <c r="K605" s="348" t="str">
        <f>IFERROR(IF(I605="","",VLOOKUP(I605,国・地域!A:C,3,FALSE)),"正しい番号を入力してください")</f>
        <v/>
      </c>
      <c r="L605" s="325"/>
      <c r="M605" s="349"/>
      <c r="N605" s="350"/>
      <c r="O605" s="350"/>
      <c r="P605" s="350"/>
      <c r="Q605" s="350"/>
      <c r="R605" s="350"/>
      <c r="S605" s="350"/>
      <c r="T605" s="350"/>
      <c r="U605" s="351"/>
      <c r="V605" s="352"/>
      <c r="W605" s="1061"/>
      <c r="X605" s="1062"/>
      <c r="Y605" s="1070"/>
      <c r="Z605" s="1071"/>
      <c r="AA605" s="1072"/>
      <c r="AB605" s="1073"/>
      <c r="AC605" s="1072"/>
      <c r="AD605" s="1071"/>
      <c r="AE605" s="1074"/>
      <c r="AF605" s="1073"/>
      <c r="AG605" s="1072"/>
      <c r="AH605" s="1071"/>
      <c r="AI605" s="1074"/>
      <c r="AJ605" s="1073"/>
      <c r="AK605" s="1072"/>
      <c r="AL605" s="1071"/>
      <c r="AM605" s="342"/>
      <c r="AN605" s="344"/>
      <c r="AO605" s="325"/>
      <c r="AP605" s="342"/>
      <c r="AQ605" s="344"/>
      <c r="AR605" s="353"/>
      <c r="AS605" s="354"/>
      <c r="AT605" s="342"/>
      <c r="AU605" s="344"/>
      <c r="AV605" s="353"/>
      <c r="AW605" s="355"/>
      <c r="AX605" s="94" t="str">
        <f t="shared" si="221"/>
        <v/>
      </c>
      <c r="AY605" s="94" t="str">
        <f t="shared" si="224"/>
        <v/>
      </c>
      <c r="AZ605" s="433"/>
      <c r="BA605" s="414">
        <f t="shared" si="225"/>
        <v>0</v>
      </c>
      <c r="BB605" s="414">
        <f t="shared" si="226"/>
        <v>0</v>
      </c>
      <c r="BC605" s="414">
        <f t="shared" si="227"/>
        <v>0</v>
      </c>
      <c r="BD605" s="414">
        <f t="shared" si="228"/>
        <v>0</v>
      </c>
      <c r="BE605" s="414">
        <f t="shared" si="229"/>
        <v>0</v>
      </c>
      <c r="BF605" s="414">
        <f t="shared" si="230"/>
        <v>0</v>
      </c>
      <c r="BG605" s="414">
        <f t="shared" si="231"/>
        <v>0</v>
      </c>
      <c r="BH605" s="414">
        <f t="shared" si="232"/>
        <v>0</v>
      </c>
      <c r="BI605" s="414">
        <f t="shared" si="233"/>
        <v>0</v>
      </c>
      <c r="BJ605" s="414">
        <f t="shared" si="234"/>
        <v>0</v>
      </c>
      <c r="BK605" s="414">
        <f t="shared" si="235"/>
        <v>0</v>
      </c>
      <c r="BL605" s="414">
        <f t="shared" si="236"/>
        <v>0</v>
      </c>
      <c r="BM605" s="414">
        <f t="shared" si="237"/>
        <v>0</v>
      </c>
      <c r="BN605" s="414"/>
      <c r="BO605" s="414">
        <f t="shared" si="238"/>
        <v>0</v>
      </c>
      <c r="BP605" s="414">
        <f t="shared" si="239"/>
        <v>0</v>
      </c>
      <c r="BQ605" s="414">
        <f t="shared" si="240"/>
        <v>0</v>
      </c>
      <c r="BR605" s="414">
        <f t="shared" si="241"/>
        <v>0</v>
      </c>
      <c r="BS605" s="414">
        <f t="shared" si="242"/>
        <v>0</v>
      </c>
      <c r="BT605" s="414">
        <f t="shared" si="243"/>
        <v>0</v>
      </c>
      <c r="BU605" s="414">
        <f t="shared" si="244"/>
        <v>0</v>
      </c>
      <c r="BV605" s="721"/>
      <c r="BW605" s="72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32"/>
      <c r="CL605" s="432"/>
      <c r="CM605" s="432"/>
      <c r="CN605" s="432"/>
      <c r="CO605" s="432"/>
      <c r="CP605" s="432"/>
      <c r="CQ605" s="320"/>
      <c r="CR605" s="320"/>
    </row>
    <row r="606" spans="1:96" s="37" customFormat="1" ht="37.5" customHeight="1" x14ac:dyDescent="0.2">
      <c r="A606" s="533" t="str">
        <f>IF(B606&lt;&gt;"",設定!$C$4,"")</f>
        <v/>
      </c>
      <c r="B606" s="214" t="str">
        <f t="shared" si="222"/>
        <v/>
      </c>
      <c r="C606" s="373">
        <f t="shared" si="223"/>
        <v>594</v>
      </c>
      <c r="D606" s="342"/>
      <c r="E606" s="342"/>
      <c r="F606" s="343"/>
      <c r="G606" s="344"/>
      <c r="H606" s="345"/>
      <c r="I606" s="346"/>
      <c r="J606" s="347" t="str">
        <f>IFERROR(IF(I606="","",VLOOKUP(I606,国・地域!A:C,2,FALSE)),"正しい番号を入力してください")</f>
        <v/>
      </c>
      <c r="K606" s="348" t="str">
        <f>IFERROR(IF(I606="","",VLOOKUP(I606,国・地域!A:C,3,FALSE)),"正しい番号を入力してください")</f>
        <v/>
      </c>
      <c r="L606" s="325"/>
      <c r="M606" s="349"/>
      <c r="N606" s="350"/>
      <c r="O606" s="350"/>
      <c r="P606" s="350"/>
      <c r="Q606" s="350"/>
      <c r="R606" s="350"/>
      <c r="S606" s="350"/>
      <c r="T606" s="350"/>
      <c r="U606" s="351"/>
      <c r="V606" s="352"/>
      <c r="W606" s="1061"/>
      <c r="X606" s="1062"/>
      <c r="Y606" s="1070"/>
      <c r="Z606" s="1071"/>
      <c r="AA606" s="1072"/>
      <c r="AB606" s="1073"/>
      <c r="AC606" s="1072"/>
      <c r="AD606" s="1071"/>
      <c r="AE606" s="1074"/>
      <c r="AF606" s="1073"/>
      <c r="AG606" s="1072"/>
      <c r="AH606" s="1071"/>
      <c r="AI606" s="1074"/>
      <c r="AJ606" s="1073"/>
      <c r="AK606" s="1072"/>
      <c r="AL606" s="1071"/>
      <c r="AM606" s="342"/>
      <c r="AN606" s="344"/>
      <c r="AO606" s="325"/>
      <c r="AP606" s="342"/>
      <c r="AQ606" s="344"/>
      <c r="AR606" s="353"/>
      <c r="AS606" s="354"/>
      <c r="AT606" s="342"/>
      <c r="AU606" s="344"/>
      <c r="AV606" s="353"/>
      <c r="AW606" s="355"/>
      <c r="AX606" s="94" t="str">
        <f t="shared" si="221"/>
        <v/>
      </c>
      <c r="AY606" s="94" t="str">
        <f t="shared" si="224"/>
        <v/>
      </c>
      <c r="AZ606" s="433"/>
      <c r="BA606" s="414">
        <f t="shared" si="225"/>
        <v>0</v>
      </c>
      <c r="BB606" s="414">
        <f t="shared" si="226"/>
        <v>0</v>
      </c>
      <c r="BC606" s="414">
        <f t="shared" si="227"/>
        <v>0</v>
      </c>
      <c r="BD606" s="414">
        <f t="shared" si="228"/>
        <v>0</v>
      </c>
      <c r="BE606" s="414">
        <f t="shared" si="229"/>
        <v>0</v>
      </c>
      <c r="BF606" s="414">
        <f t="shared" si="230"/>
        <v>0</v>
      </c>
      <c r="BG606" s="414">
        <f t="shared" si="231"/>
        <v>0</v>
      </c>
      <c r="BH606" s="414">
        <f t="shared" si="232"/>
        <v>0</v>
      </c>
      <c r="BI606" s="414">
        <f t="shared" si="233"/>
        <v>0</v>
      </c>
      <c r="BJ606" s="414">
        <f t="shared" si="234"/>
        <v>0</v>
      </c>
      <c r="BK606" s="414">
        <f t="shared" si="235"/>
        <v>0</v>
      </c>
      <c r="BL606" s="414">
        <f t="shared" si="236"/>
        <v>0</v>
      </c>
      <c r="BM606" s="414">
        <f t="shared" si="237"/>
        <v>0</v>
      </c>
      <c r="BN606" s="414"/>
      <c r="BO606" s="414">
        <f t="shared" si="238"/>
        <v>0</v>
      </c>
      <c r="BP606" s="414">
        <f t="shared" si="239"/>
        <v>0</v>
      </c>
      <c r="BQ606" s="414">
        <f t="shared" si="240"/>
        <v>0</v>
      </c>
      <c r="BR606" s="414">
        <f t="shared" si="241"/>
        <v>0</v>
      </c>
      <c r="BS606" s="414">
        <f t="shared" si="242"/>
        <v>0</v>
      </c>
      <c r="BT606" s="414">
        <f t="shared" si="243"/>
        <v>0</v>
      </c>
      <c r="BU606" s="414">
        <f t="shared" si="244"/>
        <v>0</v>
      </c>
      <c r="BV606" s="721"/>
      <c r="BW606" s="72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32"/>
      <c r="CL606" s="432"/>
      <c r="CM606" s="432"/>
      <c r="CN606" s="432"/>
      <c r="CO606" s="432"/>
      <c r="CP606" s="432"/>
      <c r="CQ606" s="320"/>
      <c r="CR606" s="320"/>
    </row>
    <row r="607" spans="1:96" s="37" customFormat="1" ht="37.5" customHeight="1" x14ac:dyDescent="0.2">
      <c r="A607" s="533" t="str">
        <f>IF(B607&lt;&gt;"",設定!$C$4,"")</f>
        <v/>
      </c>
      <c r="B607" s="214" t="str">
        <f t="shared" si="222"/>
        <v/>
      </c>
      <c r="C607" s="373">
        <f t="shared" si="223"/>
        <v>595</v>
      </c>
      <c r="D607" s="342"/>
      <c r="E607" s="342"/>
      <c r="F607" s="343"/>
      <c r="G607" s="344"/>
      <c r="H607" s="345"/>
      <c r="I607" s="346"/>
      <c r="J607" s="347" t="str">
        <f>IFERROR(IF(I607="","",VLOOKUP(I607,国・地域!A:C,2,FALSE)),"正しい番号を入力してください")</f>
        <v/>
      </c>
      <c r="K607" s="348" t="str">
        <f>IFERROR(IF(I607="","",VLOOKUP(I607,国・地域!A:C,3,FALSE)),"正しい番号を入力してください")</f>
        <v/>
      </c>
      <c r="L607" s="325"/>
      <c r="M607" s="349"/>
      <c r="N607" s="350"/>
      <c r="O607" s="350"/>
      <c r="P607" s="350"/>
      <c r="Q607" s="350"/>
      <c r="R607" s="350"/>
      <c r="S607" s="350"/>
      <c r="T607" s="350"/>
      <c r="U607" s="351"/>
      <c r="V607" s="352"/>
      <c r="W607" s="1061"/>
      <c r="X607" s="1062"/>
      <c r="Y607" s="1070"/>
      <c r="Z607" s="1071"/>
      <c r="AA607" s="1072"/>
      <c r="AB607" s="1073"/>
      <c r="AC607" s="1072"/>
      <c r="AD607" s="1071"/>
      <c r="AE607" s="1074"/>
      <c r="AF607" s="1073"/>
      <c r="AG607" s="1072"/>
      <c r="AH607" s="1071"/>
      <c r="AI607" s="1074"/>
      <c r="AJ607" s="1073"/>
      <c r="AK607" s="1072"/>
      <c r="AL607" s="1071"/>
      <c r="AM607" s="342"/>
      <c r="AN607" s="344"/>
      <c r="AO607" s="325"/>
      <c r="AP607" s="342"/>
      <c r="AQ607" s="344"/>
      <c r="AR607" s="353"/>
      <c r="AS607" s="354"/>
      <c r="AT607" s="342"/>
      <c r="AU607" s="344"/>
      <c r="AV607" s="353"/>
      <c r="AW607" s="355"/>
      <c r="AX607" s="94" t="str">
        <f t="shared" si="221"/>
        <v/>
      </c>
      <c r="AY607" s="94" t="str">
        <f t="shared" si="224"/>
        <v/>
      </c>
      <c r="AZ607" s="433"/>
      <c r="BA607" s="414">
        <f t="shared" si="225"/>
        <v>0</v>
      </c>
      <c r="BB607" s="414">
        <f t="shared" si="226"/>
        <v>0</v>
      </c>
      <c r="BC607" s="414">
        <f t="shared" si="227"/>
        <v>0</v>
      </c>
      <c r="BD607" s="414">
        <f t="shared" si="228"/>
        <v>0</v>
      </c>
      <c r="BE607" s="414">
        <f t="shared" si="229"/>
        <v>0</v>
      </c>
      <c r="BF607" s="414">
        <f t="shared" si="230"/>
        <v>0</v>
      </c>
      <c r="BG607" s="414">
        <f t="shared" si="231"/>
        <v>0</v>
      </c>
      <c r="BH607" s="414">
        <f t="shared" si="232"/>
        <v>0</v>
      </c>
      <c r="BI607" s="414">
        <f t="shared" si="233"/>
        <v>0</v>
      </c>
      <c r="BJ607" s="414">
        <f t="shared" si="234"/>
        <v>0</v>
      </c>
      <c r="BK607" s="414">
        <f t="shared" si="235"/>
        <v>0</v>
      </c>
      <c r="BL607" s="414">
        <f t="shared" si="236"/>
        <v>0</v>
      </c>
      <c r="BM607" s="414">
        <f t="shared" si="237"/>
        <v>0</v>
      </c>
      <c r="BN607" s="414"/>
      <c r="BO607" s="414">
        <f t="shared" si="238"/>
        <v>0</v>
      </c>
      <c r="BP607" s="414">
        <f t="shared" si="239"/>
        <v>0</v>
      </c>
      <c r="BQ607" s="414">
        <f t="shared" si="240"/>
        <v>0</v>
      </c>
      <c r="BR607" s="414">
        <f t="shared" si="241"/>
        <v>0</v>
      </c>
      <c r="BS607" s="414">
        <f t="shared" si="242"/>
        <v>0</v>
      </c>
      <c r="BT607" s="414">
        <f t="shared" si="243"/>
        <v>0</v>
      </c>
      <c r="BU607" s="414">
        <f t="shared" si="244"/>
        <v>0</v>
      </c>
      <c r="BV607" s="721"/>
      <c r="BW607" s="72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32"/>
      <c r="CL607" s="432"/>
      <c r="CM607" s="432"/>
      <c r="CN607" s="432"/>
      <c r="CO607" s="432"/>
      <c r="CP607" s="432"/>
      <c r="CQ607" s="320"/>
      <c r="CR607" s="320"/>
    </row>
    <row r="608" spans="1:96" s="37" customFormat="1" ht="37.5" customHeight="1" x14ac:dyDescent="0.2">
      <c r="A608" s="574" t="str">
        <f>IF(B608&lt;&gt;"",設定!$C$4,"")</f>
        <v/>
      </c>
      <c r="B608" s="215" t="str">
        <f t="shared" si="222"/>
        <v/>
      </c>
      <c r="C608" s="374">
        <f t="shared" si="223"/>
        <v>596</v>
      </c>
      <c r="D608" s="356"/>
      <c r="E608" s="356"/>
      <c r="F608" s="357"/>
      <c r="G608" s="358"/>
      <c r="H608" s="359"/>
      <c r="I608" s="360"/>
      <c r="J608" s="361" t="str">
        <f>IFERROR(IF(I608="","",VLOOKUP(I608,国・地域!A:C,2,FALSE)),"正しい番号を入力してください")</f>
        <v/>
      </c>
      <c r="K608" s="362" t="str">
        <f>IFERROR(IF(I608="","",VLOOKUP(I608,国・地域!A:C,3,FALSE)),"正しい番号を入力してください")</f>
        <v/>
      </c>
      <c r="L608" s="326"/>
      <c r="M608" s="363"/>
      <c r="N608" s="364"/>
      <c r="O608" s="364"/>
      <c r="P608" s="364"/>
      <c r="Q608" s="364"/>
      <c r="R608" s="364"/>
      <c r="S608" s="364"/>
      <c r="T608" s="364"/>
      <c r="U608" s="365"/>
      <c r="V608" s="366"/>
      <c r="W608" s="1063"/>
      <c r="X608" s="1064"/>
      <c r="Y608" s="1075"/>
      <c r="Z608" s="1076"/>
      <c r="AA608" s="1077"/>
      <c r="AB608" s="1078"/>
      <c r="AC608" s="1077"/>
      <c r="AD608" s="1076"/>
      <c r="AE608" s="1079"/>
      <c r="AF608" s="1078"/>
      <c r="AG608" s="1077"/>
      <c r="AH608" s="1076"/>
      <c r="AI608" s="1079"/>
      <c r="AJ608" s="1078"/>
      <c r="AK608" s="1077"/>
      <c r="AL608" s="1076"/>
      <c r="AM608" s="356"/>
      <c r="AN608" s="358"/>
      <c r="AO608" s="326"/>
      <c r="AP608" s="356"/>
      <c r="AQ608" s="358"/>
      <c r="AR608" s="367"/>
      <c r="AS608" s="368"/>
      <c r="AT608" s="356"/>
      <c r="AU608" s="358"/>
      <c r="AV608" s="367"/>
      <c r="AW608" s="369"/>
      <c r="AX608" s="94" t="str">
        <f t="shared" si="221"/>
        <v/>
      </c>
      <c r="AY608" s="94" t="str">
        <f t="shared" si="224"/>
        <v/>
      </c>
      <c r="AZ608" s="433"/>
      <c r="BA608" s="414">
        <f t="shared" si="225"/>
        <v>0</v>
      </c>
      <c r="BB608" s="414">
        <f t="shared" si="226"/>
        <v>0</v>
      </c>
      <c r="BC608" s="414">
        <f t="shared" si="227"/>
        <v>0</v>
      </c>
      <c r="BD608" s="414">
        <f t="shared" si="228"/>
        <v>0</v>
      </c>
      <c r="BE608" s="414">
        <f t="shared" si="229"/>
        <v>0</v>
      </c>
      <c r="BF608" s="414">
        <f t="shared" si="230"/>
        <v>0</v>
      </c>
      <c r="BG608" s="414">
        <f t="shared" si="231"/>
        <v>0</v>
      </c>
      <c r="BH608" s="414">
        <f t="shared" si="232"/>
        <v>0</v>
      </c>
      <c r="BI608" s="414">
        <f t="shared" si="233"/>
        <v>0</v>
      </c>
      <c r="BJ608" s="414">
        <f t="shared" si="234"/>
        <v>0</v>
      </c>
      <c r="BK608" s="414">
        <f t="shared" si="235"/>
        <v>0</v>
      </c>
      <c r="BL608" s="414">
        <f t="shared" si="236"/>
        <v>0</v>
      </c>
      <c r="BM608" s="414">
        <f t="shared" si="237"/>
        <v>0</v>
      </c>
      <c r="BN608" s="414"/>
      <c r="BO608" s="414">
        <f t="shared" si="238"/>
        <v>0</v>
      </c>
      <c r="BP608" s="414">
        <f t="shared" si="239"/>
        <v>0</v>
      </c>
      <c r="BQ608" s="414">
        <f t="shared" si="240"/>
        <v>0</v>
      </c>
      <c r="BR608" s="414">
        <f t="shared" si="241"/>
        <v>0</v>
      </c>
      <c r="BS608" s="414">
        <f t="shared" si="242"/>
        <v>0</v>
      </c>
      <c r="BT608" s="414">
        <f t="shared" si="243"/>
        <v>0</v>
      </c>
      <c r="BU608" s="414">
        <f t="shared" si="244"/>
        <v>0</v>
      </c>
      <c r="BV608" s="721"/>
      <c r="BW608" s="72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32"/>
      <c r="CL608" s="432"/>
      <c r="CM608" s="432"/>
      <c r="CN608" s="432"/>
      <c r="CO608" s="432"/>
      <c r="CP608" s="432"/>
      <c r="CQ608" s="320"/>
      <c r="CR608" s="320"/>
    </row>
    <row r="609" spans="1:96" s="37" customFormat="1" ht="37.5" customHeight="1" x14ac:dyDescent="0.2">
      <c r="A609" s="575" t="str">
        <f>IF(B609&lt;&gt;"",設定!$C$4,"")</f>
        <v/>
      </c>
      <c r="B609" s="567" t="str">
        <f t="shared" si="222"/>
        <v/>
      </c>
      <c r="C609" s="322">
        <f t="shared" si="223"/>
        <v>597</v>
      </c>
      <c r="D609" s="328"/>
      <c r="E609" s="328"/>
      <c r="F609" s="329"/>
      <c r="G609" s="330"/>
      <c r="H609" s="331"/>
      <c r="I609" s="332"/>
      <c r="J609" s="333" t="str">
        <f>IFERROR(IF(I609="","",VLOOKUP(I609,国・地域!A:C,2,FALSE)),"正しい番号を入力してください")</f>
        <v/>
      </c>
      <c r="K609" s="334" t="str">
        <f>IFERROR(IF(I609="","",VLOOKUP(I609,国・地域!A:C,3,FALSE)),"正しい番号を入力してください")</f>
        <v/>
      </c>
      <c r="L609" s="327"/>
      <c r="M609" s="335"/>
      <c r="N609" s="336"/>
      <c r="O609" s="336"/>
      <c r="P609" s="336"/>
      <c r="Q609" s="336"/>
      <c r="R609" s="336"/>
      <c r="S609" s="336"/>
      <c r="T609" s="336"/>
      <c r="U609" s="337"/>
      <c r="V609" s="338"/>
      <c r="W609" s="1059"/>
      <c r="X609" s="1060"/>
      <c r="Y609" s="1065"/>
      <c r="Z609" s="1066"/>
      <c r="AA609" s="1067"/>
      <c r="AB609" s="1068"/>
      <c r="AC609" s="1067"/>
      <c r="AD609" s="1066"/>
      <c r="AE609" s="1069"/>
      <c r="AF609" s="1068"/>
      <c r="AG609" s="1067"/>
      <c r="AH609" s="1066"/>
      <c r="AI609" s="1069"/>
      <c r="AJ609" s="1068"/>
      <c r="AK609" s="1067"/>
      <c r="AL609" s="1066"/>
      <c r="AM609" s="328"/>
      <c r="AN609" s="330"/>
      <c r="AO609" s="327"/>
      <c r="AP609" s="328"/>
      <c r="AQ609" s="330"/>
      <c r="AR609" s="339"/>
      <c r="AS609" s="340"/>
      <c r="AT609" s="328"/>
      <c r="AU609" s="330"/>
      <c r="AV609" s="339"/>
      <c r="AW609" s="341"/>
      <c r="AX609" s="94" t="str">
        <f t="shared" si="221"/>
        <v/>
      </c>
      <c r="AY609" s="94" t="str">
        <f t="shared" si="224"/>
        <v/>
      </c>
      <c r="AZ609" s="433"/>
      <c r="BA609" s="414">
        <f t="shared" si="225"/>
        <v>0</v>
      </c>
      <c r="BB609" s="414">
        <f t="shared" si="226"/>
        <v>0</v>
      </c>
      <c r="BC609" s="414">
        <f t="shared" si="227"/>
        <v>0</v>
      </c>
      <c r="BD609" s="414">
        <f t="shared" si="228"/>
        <v>0</v>
      </c>
      <c r="BE609" s="414">
        <f t="shared" si="229"/>
        <v>0</v>
      </c>
      <c r="BF609" s="414">
        <f t="shared" si="230"/>
        <v>0</v>
      </c>
      <c r="BG609" s="414">
        <f t="shared" si="231"/>
        <v>0</v>
      </c>
      <c r="BH609" s="414">
        <f t="shared" si="232"/>
        <v>0</v>
      </c>
      <c r="BI609" s="414">
        <f t="shared" si="233"/>
        <v>0</v>
      </c>
      <c r="BJ609" s="414">
        <f t="shared" si="234"/>
        <v>0</v>
      </c>
      <c r="BK609" s="414">
        <f t="shared" si="235"/>
        <v>0</v>
      </c>
      <c r="BL609" s="414">
        <f t="shared" si="236"/>
        <v>0</v>
      </c>
      <c r="BM609" s="414">
        <f t="shared" si="237"/>
        <v>0</v>
      </c>
      <c r="BN609" s="414"/>
      <c r="BO609" s="414">
        <f t="shared" si="238"/>
        <v>0</v>
      </c>
      <c r="BP609" s="414">
        <f t="shared" si="239"/>
        <v>0</v>
      </c>
      <c r="BQ609" s="414">
        <f t="shared" si="240"/>
        <v>0</v>
      </c>
      <c r="BR609" s="414">
        <f t="shared" si="241"/>
        <v>0</v>
      </c>
      <c r="BS609" s="414">
        <f t="shared" si="242"/>
        <v>0</v>
      </c>
      <c r="BT609" s="414">
        <f t="shared" si="243"/>
        <v>0</v>
      </c>
      <c r="BU609" s="414">
        <f t="shared" si="244"/>
        <v>0</v>
      </c>
      <c r="BV609" s="721"/>
      <c r="BW609" s="72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32"/>
      <c r="CL609" s="432"/>
      <c r="CM609" s="432"/>
      <c r="CN609" s="432"/>
      <c r="CO609" s="432"/>
      <c r="CP609" s="432"/>
      <c r="CQ609" s="320"/>
      <c r="CR609" s="320"/>
    </row>
    <row r="610" spans="1:96" s="37" customFormat="1" ht="37.5" customHeight="1" x14ac:dyDescent="0.2">
      <c r="A610" s="533" t="str">
        <f>IF(B610&lt;&gt;"",設定!$C$4,"")</f>
        <v/>
      </c>
      <c r="B610" s="214" t="str">
        <f t="shared" si="222"/>
        <v/>
      </c>
      <c r="C610" s="373">
        <f t="shared" si="223"/>
        <v>598</v>
      </c>
      <c r="D610" s="342"/>
      <c r="E610" s="342"/>
      <c r="F610" s="343"/>
      <c r="G610" s="344"/>
      <c r="H610" s="345"/>
      <c r="I610" s="346"/>
      <c r="J610" s="347" t="str">
        <f>IFERROR(IF(I610="","",VLOOKUP(I610,国・地域!A:C,2,FALSE)),"正しい番号を入力してください")</f>
        <v/>
      </c>
      <c r="K610" s="348" t="str">
        <f>IFERROR(IF(I610="","",VLOOKUP(I610,国・地域!A:C,3,FALSE)),"正しい番号を入力してください")</f>
        <v/>
      </c>
      <c r="L610" s="325"/>
      <c r="M610" s="349"/>
      <c r="N610" s="350"/>
      <c r="O610" s="350"/>
      <c r="P610" s="350"/>
      <c r="Q610" s="350"/>
      <c r="R610" s="350"/>
      <c r="S610" s="350"/>
      <c r="T610" s="350"/>
      <c r="U610" s="351"/>
      <c r="V610" s="352"/>
      <c r="W610" s="1061"/>
      <c r="X610" s="1062"/>
      <c r="Y610" s="1070"/>
      <c r="Z610" s="1071"/>
      <c r="AA610" s="1072"/>
      <c r="AB610" s="1073"/>
      <c r="AC610" s="1072"/>
      <c r="AD610" s="1071"/>
      <c r="AE610" s="1074"/>
      <c r="AF610" s="1073"/>
      <c r="AG610" s="1072"/>
      <c r="AH610" s="1071"/>
      <c r="AI610" s="1074"/>
      <c r="AJ610" s="1073"/>
      <c r="AK610" s="1072"/>
      <c r="AL610" s="1071"/>
      <c r="AM610" s="342"/>
      <c r="AN610" s="344"/>
      <c r="AO610" s="325"/>
      <c r="AP610" s="342"/>
      <c r="AQ610" s="344"/>
      <c r="AR610" s="353"/>
      <c r="AS610" s="354"/>
      <c r="AT610" s="342"/>
      <c r="AU610" s="344"/>
      <c r="AV610" s="353"/>
      <c r="AW610" s="355"/>
      <c r="AX610" s="94" t="str">
        <f t="shared" si="221"/>
        <v/>
      </c>
      <c r="AY610" s="94" t="str">
        <f t="shared" si="224"/>
        <v/>
      </c>
      <c r="AZ610" s="433"/>
      <c r="BA610" s="414">
        <f t="shared" si="225"/>
        <v>0</v>
      </c>
      <c r="BB610" s="414">
        <f t="shared" si="226"/>
        <v>0</v>
      </c>
      <c r="BC610" s="414">
        <f t="shared" si="227"/>
        <v>0</v>
      </c>
      <c r="BD610" s="414">
        <f t="shared" si="228"/>
        <v>0</v>
      </c>
      <c r="BE610" s="414">
        <f t="shared" si="229"/>
        <v>0</v>
      </c>
      <c r="BF610" s="414">
        <f t="shared" si="230"/>
        <v>0</v>
      </c>
      <c r="BG610" s="414">
        <f t="shared" si="231"/>
        <v>0</v>
      </c>
      <c r="BH610" s="414">
        <f t="shared" si="232"/>
        <v>0</v>
      </c>
      <c r="BI610" s="414">
        <f t="shared" si="233"/>
        <v>0</v>
      </c>
      <c r="BJ610" s="414">
        <f t="shared" si="234"/>
        <v>0</v>
      </c>
      <c r="BK610" s="414">
        <f t="shared" si="235"/>
        <v>0</v>
      </c>
      <c r="BL610" s="414">
        <f t="shared" si="236"/>
        <v>0</v>
      </c>
      <c r="BM610" s="414">
        <f t="shared" si="237"/>
        <v>0</v>
      </c>
      <c r="BN610" s="414"/>
      <c r="BO610" s="414">
        <f t="shared" si="238"/>
        <v>0</v>
      </c>
      <c r="BP610" s="414">
        <f t="shared" si="239"/>
        <v>0</v>
      </c>
      <c r="BQ610" s="414">
        <f t="shared" si="240"/>
        <v>0</v>
      </c>
      <c r="BR610" s="414">
        <f t="shared" si="241"/>
        <v>0</v>
      </c>
      <c r="BS610" s="414">
        <f t="shared" si="242"/>
        <v>0</v>
      </c>
      <c r="BT610" s="414">
        <f t="shared" si="243"/>
        <v>0</v>
      </c>
      <c r="BU610" s="414">
        <f t="shared" si="244"/>
        <v>0</v>
      </c>
      <c r="BV610" s="721"/>
      <c r="BW610" s="72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32"/>
      <c r="CL610" s="432"/>
      <c r="CM610" s="432"/>
      <c r="CN610" s="432"/>
      <c r="CO610" s="432"/>
      <c r="CP610" s="432"/>
      <c r="CQ610" s="320"/>
      <c r="CR610" s="320"/>
    </row>
    <row r="611" spans="1:96" s="37" customFormat="1" ht="37.5" customHeight="1" x14ac:dyDescent="0.2">
      <c r="A611" s="533" t="str">
        <f>IF(B611&lt;&gt;"",設定!$C$4,"")</f>
        <v/>
      </c>
      <c r="B611" s="214" t="str">
        <f t="shared" si="222"/>
        <v/>
      </c>
      <c r="C611" s="373">
        <f t="shared" si="223"/>
        <v>599</v>
      </c>
      <c r="D611" s="342"/>
      <c r="E611" s="342"/>
      <c r="F611" s="343"/>
      <c r="G611" s="344"/>
      <c r="H611" s="345"/>
      <c r="I611" s="346"/>
      <c r="J611" s="347" t="str">
        <f>IFERROR(IF(I611="","",VLOOKUP(I611,国・地域!A:C,2,FALSE)),"正しい番号を入力してください")</f>
        <v/>
      </c>
      <c r="K611" s="348" t="str">
        <f>IFERROR(IF(I611="","",VLOOKUP(I611,国・地域!A:C,3,FALSE)),"正しい番号を入力してください")</f>
        <v/>
      </c>
      <c r="L611" s="325"/>
      <c r="M611" s="349"/>
      <c r="N611" s="350"/>
      <c r="O611" s="350"/>
      <c r="P611" s="350"/>
      <c r="Q611" s="350"/>
      <c r="R611" s="350"/>
      <c r="S611" s="350"/>
      <c r="T611" s="350"/>
      <c r="U611" s="351"/>
      <c r="V611" s="352"/>
      <c r="W611" s="1061"/>
      <c r="X611" s="1062"/>
      <c r="Y611" s="1070"/>
      <c r="Z611" s="1071"/>
      <c r="AA611" s="1072"/>
      <c r="AB611" s="1073"/>
      <c r="AC611" s="1072"/>
      <c r="AD611" s="1071"/>
      <c r="AE611" s="1074"/>
      <c r="AF611" s="1073"/>
      <c r="AG611" s="1072"/>
      <c r="AH611" s="1071"/>
      <c r="AI611" s="1074"/>
      <c r="AJ611" s="1073"/>
      <c r="AK611" s="1072"/>
      <c r="AL611" s="1071"/>
      <c r="AM611" s="342"/>
      <c r="AN611" s="344"/>
      <c r="AO611" s="325"/>
      <c r="AP611" s="342"/>
      <c r="AQ611" s="344"/>
      <c r="AR611" s="353"/>
      <c r="AS611" s="354"/>
      <c r="AT611" s="342"/>
      <c r="AU611" s="344"/>
      <c r="AV611" s="353"/>
      <c r="AW611" s="355"/>
      <c r="AX611" s="94" t="str">
        <f t="shared" si="221"/>
        <v/>
      </c>
      <c r="AY611" s="94" t="str">
        <f t="shared" si="224"/>
        <v/>
      </c>
      <c r="AZ611" s="433"/>
      <c r="BA611" s="414">
        <f t="shared" si="225"/>
        <v>0</v>
      </c>
      <c r="BB611" s="414">
        <f t="shared" si="226"/>
        <v>0</v>
      </c>
      <c r="BC611" s="414">
        <f t="shared" si="227"/>
        <v>0</v>
      </c>
      <c r="BD611" s="414">
        <f t="shared" si="228"/>
        <v>0</v>
      </c>
      <c r="BE611" s="414">
        <f t="shared" si="229"/>
        <v>0</v>
      </c>
      <c r="BF611" s="414">
        <f t="shared" si="230"/>
        <v>0</v>
      </c>
      <c r="BG611" s="414">
        <f t="shared" si="231"/>
        <v>0</v>
      </c>
      <c r="BH611" s="414">
        <f t="shared" si="232"/>
        <v>0</v>
      </c>
      <c r="BI611" s="414">
        <f t="shared" si="233"/>
        <v>0</v>
      </c>
      <c r="BJ611" s="414">
        <f t="shared" si="234"/>
        <v>0</v>
      </c>
      <c r="BK611" s="414">
        <f t="shared" si="235"/>
        <v>0</v>
      </c>
      <c r="BL611" s="414">
        <f t="shared" si="236"/>
        <v>0</v>
      </c>
      <c r="BM611" s="414">
        <f t="shared" si="237"/>
        <v>0</v>
      </c>
      <c r="BN611" s="414"/>
      <c r="BO611" s="414">
        <f t="shared" si="238"/>
        <v>0</v>
      </c>
      <c r="BP611" s="414">
        <f t="shared" si="239"/>
        <v>0</v>
      </c>
      <c r="BQ611" s="414">
        <f t="shared" si="240"/>
        <v>0</v>
      </c>
      <c r="BR611" s="414">
        <f t="shared" si="241"/>
        <v>0</v>
      </c>
      <c r="BS611" s="414">
        <f t="shared" si="242"/>
        <v>0</v>
      </c>
      <c r="BT611" s="414">
        <f t="shared" si="243"/>
        <v>0</v>
      </c>
      <c r="BU611" s="414">
        <f t="shared" si="244"/>
        <v>0</v>
      </c>
      <c r="BV611" s="721"/>
      <c r="BW611" s="72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32"/>
      <c r="CL611" s="432"/>
      <c r="CM611" s="432"/>
      <c r="CN611" s="432"/>
      <c r="CO611" s="432"/>
      <c r="CP611" s="432"/>
      <c r="CQ611" s="320"/>
      <c r="CR611" s="320"/>
    </row>
    <row r="612" spans="1:96" s="37" customFormat="1" ht="37.5" customHeight="1" x14ac:dyDescent="0.2">
      <c r="A612" s="533" t="str">
        <f>IF(B612&lt;&gt;"",設定!$C$4,"")</f>
        <v/>
      </c>
      <c r="B612" s="214" t="str">
        <f t="shared" si="222"/>
        <v/>
      </c>
      <c r="C612" s="373">
        <f t="shared" si="223"/>
        <v>600</v>
      </c>
      <c r="D612" s="342"/>
      <c r="E612" s="342"/>
      <c r="F612" s="343"/>
      <c r="G612" s="344"/>
      <c r="H612" s="345"/>
      <c r="I612" s="346"/>
      <c r="J612" s="347" t="str">
        <f>IFERROR(IF(I612="","",VLOOKUP(I612,国・地域!A:C,2,FALSE)),"正しい番号を入力してください")</f>
        <v/>
      </c>
      <c r="K612" s="348" t="str">
        <f>IFERROR(IF(I612="","",VLOOKUP(I612,国・地域!A:C,3,FALSE)),"正しい番号を入力してください")</f>
        <v/>
      </c>
      <c r="L612" s="325"/>
      <c r="M612" s="349"/>
      <c r="N612" s="350"/>
      <c r="O612" s="350"/>
      <c r="P612" s="350"/>
      <c r="Q612" s="350"/>
      <c r="R612" s="350"/>
      <c r="S612" s="350"/>
      <c r="T612" s="350"/>
      <c r="U612" s="351"/>
      <c r="V612" s="352"/>
      <c r="W612" s="1061"/>
      <c r="X612" s="1062"/>
      <c r="Y612" s="1070"/>
      <c r="Z612" s="1071"/>
      <c r="AA612" s="1072"/>
      <c r="AB612" s="1073"/>
      <c r="AC612" s="1072"/>
      <c r="AD612" s="1071"/>
      <c r="AE612" s="1074"/>
      <c r="AF612" s="1073"/>
      <c r="AG612" s="1072"/>
      <c r="AH612" s="1071"/>
      <c r="AI612" s="1074"/>
      <c r="AJ612" s="1073"/>
      <c r="AK612" s="1072"/>
      <c r="AL612" s="1071"/>
      <c r="AM612" s="342"/>
      <c r="AN612" s="344"/>
      <c r="AO612" s="325"/>
      <c r="AP612" s="342"/>
      <c r="AQ612" s="344"/>
      <c r="AR612" s="353"/>
      <c r="AS612" s="354"/>
      <c r="AT612" s="342"/>
      <c r="AU612" s="344"/>
      <c r="AV612" s="353"/>
      <c r="AW612" s="355"/>
      <c r="AX612" s="94" t="str">
        <f t="shared" si="221"/>
        <v/>
      </c>
      <c r="AY612" s="94" t="str">
        <f t="shared" si="224"/>
        <v/>
      </c>
      <c r="AZ612" s="433"/>
      <c r="BA612" s="414">
        <f t="shared" si="225"/>
        <v>0</v>
      </c>
      <c r="BB612" s="414">
        <f t="shared" si="226"/>
        <v>0</v>
      </c>
      <c r="BC612" s="414">
        <f t="shared" si="227"/>
        <v>0</v>
      </c>
      <c r="BD612" s="414">
        <f t="shared" si="228"/>
        <v>0</v>
      </c>
      <c r="BE612" s="414">
        <f t="shared" si="229"/>
        <v>0</v>
      </c>
      <c r="BF612" s="414">
        <f t="shared" si="230"/>
        <v>0</v>
      </c>
      <c r="BG612" s="414">
        <f t="shared" si="231"/>
        <v>0</v>
      </c>
      <c r="BH612" s="414">
        <f t="shared" si="232"/>
        <v>0</v>
      </c>
      <c r="BI612" s="414">
        <f t="shared" si="233"/>
        <v>0</v>
      </c>
      <c r="BJ612" s="414">
        <f t="shared" si="234"/>
        <v>0</v>
      </c>
      <c r="BK612" s="414">
        <f t="shared" si="235"/>
        <v>0</v>
      </c>
      <c r="BL612" s="414">
        <f t="shared" si="236"/>
        <v>0</v>
      </c>
      <c r="BM612" s="414">
        <f t="shared" si="237"/>
        <v>0</v>
      </c>
      <c r="BN612" s="414"/>
      <c r="BO612" s="414">
        <f t="shared" si="238"/>
        <v>0</v>
      </c>
      <c r="BP612" s="414">
        <f t="shared" si="239"/>
        <v>0</v>
      </c>
      <c r="BQ612" s="414">
        <f t="shared" si="240"/>
        <v>0</v>
      </c>
      <c r="BR612" s="414">
        <f t="shared" si="241"/>
        <v>0</v>
      </c>
      <c r="BS612" s="414">
        <f t="shared" si="242"/>
        <v>0</v>
      </c>
      <c r="BT612" s="414">
        <f t="shared" si="243"/>
        <v>0</v>
      </c>
      <c r="BU612" s="414">
        <f t="shared" si="244"/>
        <v>0</v>
      </c>
      <c r="BV612" s="721"/>
      <c r="BW612" s="72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32"/>
      <c r="CL612" s="432"/>
      <c r="CM612" s="432"/>
      <c r="CN612" s="432"/>
      <c r="CO612" s="432"/>
      <c r="CP612" s="432"/>
      <c r="CQ612" s="320"/>
      <c r="CR612" s="320"/>
    </row>
    <row r="613" spans="1:96" s="37" customFormat="1" ht="37.5" customHeight="1" x14ac:dyDescent="0.2">
      <c r="A613" s="574" t="str">
        <f>IF(B613&lt;&gt;"",設定!$C$4,"")</f>
        <v/>
      </c>
      <c r="B613" s="215" t="str">
        <f t="shared" si="222"/>
        <v/>
      </c>
      <c r="C613" s="374">
        <f t="shared" si="223"/>
        <v>601</v>
      </c>
      <c r="D613" s="356"/>
      <c r="E613" s="356"/>
      <c r="F613" s="357"/>
      <c r="G613" s="358"/>
      <c r="H613" s="359"/>
      <c r="I613" s="360"/>
      <c r="J613" s="361" t="str">
        <f>IFERROR(IF(I613="","",VLOOKUP(I613,国・地域!A:C,2,FALSE)),"正しい番号を入力してください")</f>
        <v/>
      </c>
      <c r="K613" s="362" t="str">
        <f>IFERROR(IF(I613="","",VLOOKUP(I613,国・地域!A:C,3,FALSE)),"正しい番号を入力してください")</f>
        <v/>
      </c>
      <c r="L613" s="326"/>
      <c r="M613" s="363"/>
      <c r="N613" s="364"/>
      <c r="O613" s="364"/>
      <c r="P613" s="364"/>
      <c r="Q613" s="364"/>
      <c r="R613" s="364"/>
      <c r="S613" s="364"/>
      <c r="T613" s="364"/>
      <c r="U613" s="365"/>
      <c r="V613" s="366"/>
      <c r="W613" s="1063"/>
      <c r="X613" s="1064"/>
      <c r="Y613" s="1075"/>
      <c r="Z613" s="1076"/>
      <c r="AA613" s="1077"/>
      <c r="AB613" s="1078"/>
      <c r="AC613" s="1077"/>
      <c r="AD613" s="1076"/>
      <c r="AE613" s="1079"/>
      <c r="AF613" s="1078"/>
      <c r="AG613" s="1077"/>
      <c r="AH613" s="1076"/>
      <c r="AI613" s="1079"/>
      <c r="AJ613" s="1078"/>
      <c r="AK613" s="1077"/>
      <c r="AL613" s="1076"/>
      <c r="AM613" s="356"/>
      <c r="AN613" s="358"/>
      <c r="AO613" s="326"/>
      <c r="AP613" s="356"/>
      <c r="AQ613" s="358"/>
      <c r="AR613" s="367"/>
      <c r="AS613" s="368"/>
      <c r="AT613" s="356"/>
      <c r="AU613" s="358"/>
      <c r="AV613" s="367"/>
      <c r="AW613" s="369"/>
      <c r="AX613" s="94" t="str">
        <f t="shared" si="221"/>
        <v/>
      </c>
      <c r="AY613" s="94" t="str">
        <f t="shared" si="224"/>
        <v/>
      </c>
      <c r="AZ613" s="433"/>
      <c r="BA613" s="414">
        <f t="shared" si="225"/>
        <v>0</v>
      </c>
      <c r="BB613" s="414">
        <f t="shared" si="226"/>
        <v>0</v>
      </c>
      <c r="BC613" s="414">
        <f t="shared" si="227"/>
        <v>0</v>
      </c>
      <c r="BD613" s="414">
        <f t="shared" si="228"/>
        <v>0</v>
      </c>
      <c r="BE613" s="414">
        <f t="shared" si="229"/>
        <v>0</v>
      </c>
      <c r="BF613" s="414">
        <f t="shared" si="230"/>
        <v>0</v>
      </c>
      <c r="BG613" s="414">
        <f t="shared" si="231"/>
        <v>0</v>
      </c>
      <c r="BH613" s="414">
        <f t="shared" si="232"/>
        <v>0</v>
      </c>
      <c r="BI613" s="414">
        <f t="shared" si="233"/>
        <v>0</v>
      </c>
      <c r="BJ613" s="414">
        <f t="shared" si="234"/>
        <v>0</v>
      </c>
      <c r="BK613" s="414">
        <f t="shared" si="235"/>
        <v>0</v>
      </c>
      <c r="BL613" s="414">
        <f t="shared" si="236"/>
        <v>0</v>
      </c>
      <c r="BM613" s="414">
        <f t="shared" si="237"/>
        <v>0</v>
      </c>
      <c r="BN613" s="414"/>
      <c r="BO613" s="414">
        <f t="shared" si="238"/>
        <v>0</v>
      </c>
      <c r="BP613" s="414">
        <f t="shared" si="239"/>
        <v>0</v>
      </c>
      <c r="BQ613" s="414">
        <f t="shared" si="240"/>
        <v>0</v>
      </c>
      <c r="BR613" s="414">
        <f t="shared" si="241"/>
        <v>0</v>
      </c>
      <c r="BS613" s="414">
        <f t="shared" si="242"/>
        <v>0</v>
      </c>
      <c r="BT613" s="414">
        <f t="shared" si="243"/>
        <v>0</v>
      </c>
      <c r="BU613" s="414">
        <f t="shared" si="244"/>
        <v>0</v>
      </c>
      <c r="BV613" s="721"/>
      <c r="BW613" s="72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32"/>
      <c r="CL613" s="432"/>
      <c r="CM613" s="432"/>
      <c r="CN613" s="432"/>
      <c r="CO613" s="432"/>
      <c r="CP613" s="432"/>
      <c r="CQ613" s="320"/>
      <c r="CR613" s="320"/>
    </row>
    <row r="614" spans="1:96" s="37" customFormat="1" ht="37.5" customHeight="1" x14ac:dyDescent="0.2">
      <c r="A614" s="533" t="str">
        <f>IF(B614&lt;&gt;"",設定!$C$4,"")</f>
        <v/>
      </c>
      <c r="B614" s="214" t="str">
        <f t="shared" si="222"/>
        <v/>
      </c>
      <c r="C614" s="373">
        <f t="shared" si="223"/>
        <v>602</v>
      </c>
      <c r="D614" s="342"/>
      <c r="E614" s="342"/>
      <c r="F614" s="343"/>
      <c r="G614" s="344"/>
      <c r="H614" s="345"/>
      <c r="I614" s="346"/>
      <c r="J614" s="333" t="str">
        <f>IFERROR(IF(I614="","",VLOOKUP(I614,国・地域!A:C,2,FALSE)),"正しい番号を入力してください")</f>
        <v/>
      </c>
      <c r="K614" s="348" t="str">
        <f>IFERROR(IF(I614="","",VLOOKUP(I614,国・地域!A:C,3,FALSE)),"正しい番号を入力してください")</f>
        <v/>
      </c>
      <c r="L614" s="325"/>
      <c r="M614" s="349"/>
      <c r="N614" s="350"/>
      <c r="O614" s="350"/>
      <c r="P614" s="350"/>
      <c r="Q614" s="350"/>
      <c r="R614" s="350"/>
      <c r="S614" s="350"/>
      <c r="T614" s="350"/>
      <c r="U614" s="351"/>
      <c r="V614" s="352"/>
      <c r="W614" s="1061"/>
      <c r="X614" s="1062"/>
      <c r="Y614" s="1070"/>
      <c r="Z614" s="1071"/>
      <c r="AA614" s="1072"/>
      <c r="AB614" s="1073"/>
      <c r="AC614" s="1072"/>
      <c r="AD614" s="1071"/>
      <c r="AE614" s="1074"/>
      <c r="AF614" s="1073"/>
      <c r="AG614" s="1072"/>
      <c r="AH614" s="1071"/>
      <c r="AI614" s="1074"/>
      <c r="AJ614" s="1073"/>
      <c r="AK614" s="1072"/>
      <c r="AL614" s="1071"/>
      <c r="AM614" s="342"/>
      <c r="AN614" s="344"/>
      <c r="AO614" s="325"/>
      <c r="AP614" s="342"/>
      <c r="AQ614" s="344"/>
      <c r="AR614" s="353"/>
      <c r="AS614" s="354"/>
      <c r="AT614" s="342"/>
      <c r="AU614" s="344"/>
      <c r="AV614" s="353"/>
      <c r="AW614" s="355"/>
      <c r="AX614" s="94" t="str">
        <f>IF(SUM(BA614:BM614)&gt;0,"←未入力あり","")</f>
        <v/>
      </c>
      <c r="AY614" s="94" t="str">
        <f t="shared" si="224"/>
        <v/>
      </c>
      <c r="AZ614" s="433"/>
      <c r="BA614" s="414">
        <f t="shared" si="225"/>
        <v>0</v>
      </c>
      <c r="BB614" s="414">
        <f t="shared" si="226"/>
        <v>0</v>
      </c>
      <c r="BC614" s="414">
        <f t="shared" si="227"/>
        <v>0</v>
      </c>
      <c r="BD614" s="414">
        <f t="shared" si="228"/>
        <v>0</v>
      </c>
      <c r="BE614" s="414">
        <f t="shared" si="229"/>
        <v>0</v>
      </c>
      <c r="BF614" s="414">
        <f t="shared" si="230"/>
        <v>0</v>
      </c>
      <c r="BG614" s="414">
        <f t="shared" si="231"/>
        <v>0</v>
      </c>
      <c r="BH614" s="414">
        <f t="shared" si="232"/>
        <v>0</v>
      </c>
      <c r="BI614" s="414">
        <f t="shared" si="233"/>
        <v>0</v>
      </c>
      <c r="BJ614" s="414">
        <f t="shared" si="234"/>
        <v>0</v>
      </c>
      <c r="BK614" s="414">
        <f t="shared" si="235"/>
        <v>0</v>
      </c>
      <c r="BL614" s="414">
        <f t="shared" si="236"/>
        <v>0</v>
      </c>
      <c r="BM614" s="414">
        <f t="shared" si="237"/>
        <v>0</v>
      </c>
      <c r="BN614" s="414"/>
      <c r="BO614" s="414">
        <f t="shared" si="238"/>
        <v>0</v>
      </c>
      <c r="BP614" s="414">
        <f t="shared" si="239"/>
        <v>0</v>
      </c>
      <c r="BQ614" s="414">
        <f t="shared" si="240"/>
        <v>0</v>
      </c>
      <c r="BR614" s="414">
        <f t="shared" si="241"/>
        <v>0</v>
      </c>
      <c r="BS614" s="414">
        <f t="shared" si="242"/>
        <v>0</v>
      </c>
      <c r="BT614" s="414">
        <f t="shared" si="243"/>
        <v>0</v>
      </c>
      <c r="BU614" s="414">
        <f t="shared" si="244"/>
        <v>0</v>
      </c>
      <c r="BV614" s="721"/>
      <c r="BW614" s="72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32"/>
      <c r="CL614" s="432"/>
      <c r="CM614" s="432"/>
      <c r="CN614" s="432"/>
      <c r="CO614" s="432"/>
      <c r="CP614" s="432"/>
      <c r="CQ614" s="320"/>
      <c r="CR614" s="320"/>
    </row>
    <row r="615" spans="1:96" s="37" customFormat="1" ht="37.5" customHeight="1" x14ac:dyDescent="0.2">
      <c r="A615" s="533" t="str">
        <f>IF(B615&lt;&gt;"",設定!$C$4,"")</f>
        <v/>
      </c>
      <c r="B615" s="214" t="str">
        <f t="shared" si="222"/>
        <v/>
      </c>
      <c r="C615" s="373">
        <f t="shared" si="223"/>
        <v>603</v>
      </c>
      <c r="D615" s="342"/>
      <c r="E615" s="342"/>
      <c r="F615" s="343"/>
      <c r="G615" s="344"/>
      <c r="H615" s="345"/>
      <c r="I615" s="346"/>
      <c r="J615" s="333" t="str">
        <f>IFERROR(IF(I615="","",VLOOKUP(I615,国・地域!A:C,2,FALSE)),"正しい番号を入力してください")</f>
        <v/>
      </c>
      <c r="K615" s="348" t="str">
        <f>IFERROR(IF(I615="","",VLOOKUP(I615,国・地域!A:C,3,FALSE)),"正しい番号を入力してください")</f>
        <v/>
      </c>
      <c r="L615" s="325"/>
      <c r="M615" s="349"/>
      <c r="N615" s="350"/>
      <c r="O615" s="350"/>
      <c r="P615" s="350"/>
      <c r="Q615" s="350"/>
      <c r="R615" s="350"/>
      <c r="S615" s="350"/>
      <c r="T615" s="350"/>
      <c r="U615" s="351"/>
      <c r="V615" s="352"/>
      <c r="W615" s="1061"/>
      <c r="X615" s="1062"/>
      <c r="Y615" s="1070"/>
      <c r="Z615" s="1071"/>
      <c r="AA615" s="1072"/>
      <c r="AB615" s="1073"/>
      <c r="AC615" s="1072"/>
      <c r="AD615" s="1071"/>
      <c r="AE615" s="1074"/>
      <c r="AF615" s="1073"/>
      <c r="AG615" s="1072"/>
      <c r="AH615" s="1071"/>
      <c r="AI615" s="1074"/>
      <c r="AJ615" s="1073"/>
      <c r="AK615" s="1072"/>
      <c r="AL615" s="1071"/>
      <c r="AM615" s="342"/>
      <c r="AN615" s="344"/>
      <c r="AO615" s="325"/>
      <c r="AP615" s="342"/>
      <c r="AQ615" s="344"/>
      <c r="AR615" s="353"/>
      <c r="AS615" s="354"/>
      <c r="AT615" s="342"/>
      <c r="AU615" s="344"/>
      <c r="AV615" s="353"/>
      <c r="AW615" s="355"/>
      <c r="AX615" s="94" t="str">
        <f t="shared" ref="AX615:AX678" si="245">IF(SUM(BA615:BM615)&gt;0,"←未入力あり","")</f>
        <v/>
      </c>
      <c r="AY615" s="94" t="str">
        <f t="shared" si="224"/>
        <v/>
      </c>
      <c r="AZ615" s="433"/>
      <c r="BA615" s="414">
        <f t="shared" si="225"/>
        <v>0</v>
      </c>
      <c r="BB615" s="414">
        <f t="shared" si="226"/>
        <v>0</v>
      </c>
      <c r="BC615" s="414">
        <f t="shared" si="227"/>
        <v>0</v>
      </c>
      <c r="BD615" s="414">
        <f t="shared" si="228"/>
        <v>0</v>
      </c>
      <c r="BE615" s="414">
        <f t="shared" si="229"/>
        <v>0</v>
      </c>
      <c r="BF615" s="414">
        <f t="shared" si="230"/>
        <v>0</v>
      </c>
      <c r="BG615" s="414">
        <f t="shared" si="231"/>
        <v>0</v>
      </c>
      <c r="BH615" s="414">
        <f t="shared" si="232"/>
        <v>0</v>
      </c>
      <c r="BI615" s="414">
        <f t="shared" si="233"/>
        <v>0</v>
      </c>
      <c r="BJ615" s="414">
        <f t="shared" si="234"/>
        <v>0</v>
      </c>
      <c r="BK615" s="414">
        <f t="shared" si="235"/>
        <v>0</v>
      </c>
      <c r="BL615" s="414">
        <f t="shared" si="236"/>
        <v>0</v>
      </c>
      <c r="BM615" s="414">
        <f t="shared" si="237"/>
        <v>0</v>
      </c>
      <c r="BN615" s="414"/>
      <c r="BO615" s="414">
        <f t="shared" si="238"/>
        <v>0</v>
      </c>
      <c r="BP615" s="414">
        <f t="shared" si="239"/>
        <v>0</v>
      </c>
      <c r="BQ615" s="414">
        <f t="shared" si="240"/>
        <v>0</v>
      </c>
      <c r="BR615" s="414">
        <f t="shared" si="241"/>
        <v>0</v>
      </c>
      <c r="BS615" s="414">
        <f t="shared" si="242"/>
        <v>0</v>
      </c>
      <c r="BT615" s="414">
        <f t="shared" si="243"/>
        <v>0</v>
      </c>
      <c r="BU615" s="414">
        <f t="shared" si="244"/>
        <v>0</v>
      </c>
      <c r="BV615" s="721"/>
      <c r="BW615" s="72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32"/>
      <c r="CL615" s="432"/>
      <c r="CM615" s="432"/>
      <c r="CN615" s="432"/>
      <c r="CO615" s="432"/>
      <c r="CP615" s="432"/>
      <c r="CQ615" s="320"/>
      <c r="CR615" s="320"/>
    </row>
    <row r="616" spans="1:96" s="37" customFormat="1" ht="37.5" customHeight="1" x14ac:dyDescent="0.2">
      <c r="A616" s="533" t="str">
        <f>IF(B616&lt;&gt;"",設定!$C$4,"")</f>
        <v/>
      </c>
      <c r="B616" s="214" t="str">
        <f t="shared" si="222"/>
        <v/>
      </c>
      <c r="C616" s="373">
        <f t="shared" si="223"/>
        <v>604</v>
      </c>
      <c r="D616" s="342"/>
      <c r="E616" s="342"/>
      <c r="F616" s="343"/>
      <c r="G616" s="344"/>
      <c r="H616" s="345"/>
      <c r="I616" s="346"/>
      <c r="J616" s="347" t="str">
        <f>IFERROR(IF(I616="","",VLOOKUP(I616,国・地域!A:C,2,FALSE)),"正しい番号を入力してください")</f>
        <v/>
      </c>
      <c r="K616" s="348" t="str">
        <f>IFERROR(IF(I616="","",VLOOKUP(I616,国・地域!A:C,3,FALSE)),"正しい番号を入力してください")</f>
        <v/>
      </c>
      <c r="L616" s="325"/>
      <c r="M616" s="349"/>
      <c r="N616" s="350"/>
      <c r="O616" s="350"/>
      <c r="P616" s="350"/>
      <c r="Q616" s="350"/>
      <c r="R616" s="350"/>
      <c r="S616" s="350"/>
      <c r="T616" s="350"/>
      <c r="U616" s="351"/>
      <c r="V616" s="352"/>
      <c r="W616" s="1061"/>
      <c r="X616" s="1062"/>
      <c r="Y616" s="1070"/>
      <c r="Z616" s="1071"/>
      <c r="AA616" s="1072"/>
      <c r="AB616" s="1073"/>
      <c r="AC616" s="1072"/>
      <c r="AD616" s="1071"/>
      <c r="AE616" s="1074"/>
      <c r="AF616" s="1073"/>
      <c r="AG616" s="1072"/>
      <c r="AH616" s="1071"/>
      <c r="AI616" s="1074"/>
      <c r="AJ616" s="1073"/>
      <c r="AK616" s="1072"/>
      <c r="AL616" s="1071"/>
      <c r="AM616" s="342"/>
      <c r="AN616" s="344"/>
      <c r="AO616" s="325"/>
      <c r="AP616" s="342"/>
      <c r="AQ616" s="344"/>
      <c r="AR616" s="353"/>
      <c r="AS616" s="354"/>
      <c r="AT616" s="342"/>
      <c r="AU616" s="344"/>
      <c r="AV616" s="353"/>
      <c r="AW616" s="355"/>
      <c r="AX616" s="94" t="str">
        <f t="shared" si="245"/>
        <v/>
      </c>
      <c r="AY616" s="94" t="str">
        <f t="shared" si="224"/>
        <v/>
      </c>
      <c r="AZ616" s="433"/>
      <c r="BA616" s="414">
        <f t="shared" si="225"/>
        <v>0</v>
      </c>
      <c r="BB616" s="414">
        <f t="shared" si="226"/>
        <v>0</v>
      </c>
      <c r="BC616" s="414">
        <f t="shared" si="227"/>
        <v>0</v>
      </c>
      <c r="BD616" s="414">
        <f t="shared" si="228"/>
        <v>0</v>
      </c>
      <c r="BE616" s="414">
        <f t="shared" si="229"/>
        <v>0</v>
      </c>
      <c r="BF616" s="414">
        <f t="shared" si="230"/>
        <v>0</v>
      </c>
      <c r="BG616" s="414">
        <f t="shared" si="231"/>
        <v>0</v>
      </c>
      <c r="BH616" s="414">
        <f t="shared" si="232"/>
        <v>0</v>
      </c>
      <c r="BI616" s="414">
        <f t="shared" si="233"/>
        <v>0</v>
      </c>
      <c r="BJ616" s="414">
        <f t="shared" si="234"/>
        <v>0</v>
      </c>
      <c r="BK616" s="414">
        <f t="shared" si="235"/>
        <v>0</v>
      </c>
      <c r="BL616" s="414">
        <f t="shared" si="236"/>
        <v>0</v>
      </c>
      <c r="BM616" s="414">
        <f t="shared" si="237"/>
        <v>0</v>
      </c>
      <c r="BN616" s="414"/>
      <c r="BO616" s="414">
        <f t="shared" si="238"/>
        <v>0</v>
      </c>
      <c r="BP616" s="414">
        <f t="shared" si="239"/>
        <v>0</v>
      </c>
      <c r="BQ616" s="414">
        <f t="shared" si="240"/>
        <v>0</v>
      </c>
      <c r="BR616" s="414">
        <f t="shared" si="241"/>
        <v>0</v>
      </c>
      <c r="BS616" s="414">
        <f t="shared" si="242"/>
        <v>0</v>
      </c>
      <c r="BT616" s="414">
        <f t="shared" si="243"/>
        <v>0</v>
      </c>
      <c r="BU616" s="414">
        <f t="shared" si="244"/>
        <v>0</v>
      </c>
      <c r="BV616" s="721"/>
      <c r="BW616" s="72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32"/>
      <c r="CL616" s="432"/>
      <c r="CM616" s="432"/>
      <c r="CN616" s="432"/>
      <c r="CO616" s="432"/>
      <c r="CP616" s="432"/>
      <c r="CQ616" s="320"/>
      <c r="CR616" s="320"/>
    </row>
    <row r="617" spans="1:96" s="37" customFormat="1" ht="37.5" customHeight="1" x14ac:dyDescent="0.2">
      <c r="A617" s="533" t="str">
        <f>IF(B617&lt;&gt;"",設定!$C$4,"")</f>
        <v/>
      </c>
      <c r="B617" s="214" t="str">
        <f t="shared" si="222"/>
        <v/>
      </c>
      <c r="C617" s="373">
        <f t="shared" si="223"/>
        <v>605</v>
      </c>
      <c r="D617" s="342"/>
      <c r="E617" s="342"/>
      <c r="F617" s="343"/>
      <c r="G617" s="344"/>
      <c r="H617" s="345"/>
      <c r="I617" s="346"/>
      <c r="J617" s="347" t="str">
        <f>IFERROR(IF(I617="","",VLOOKUP(I617,国・地域!A:C,2,FALSE)),"正しい番号を入力してください")</f>
        <v/>
      </c>
      <c r="K617" s="348" t="str">
        <f>IFERROR(IF(I617="","",VLOOKUP(I617,国・地域!A:C,3,FALSE)),"正しい番号を入力してください")</f>
        <v/>
      </c>
      <c r="L617" s="325"/>
      <c r="M617" s="349"/>
      <c r="N617" s="350"/>
      <c r="O617" s="350"/>
      <c r="P617" s="350"/>
      <c r="Q617" s="350"/>
      <c r="R617" s="350"/>
      <c r="S617" s="350"/>
      <c r="T617" s="350"/>
      <c r="U617" s="351"/>
      <c r="V617" s="352"/>
      <c r="W617" s="1061"/>
      <c r="X617" s="1062"/>
      <c r="Y617" s="1070"/>
      <c r="Z617" s="1071"/>
      <c r="AA617" s="1072"/>
      <c r="AB617" s="1073"/>
      <c r="AC617" s="1072"/>
      <c r="AD617" s="1071"/>
      <c r="AE617" s="1074"/>
      <c r="AF617" s="1073"/>
      <c r="AG617" s="1072"/>
      <c r="AH617" s="1071"/>
      <c r="AI617" s="1074"/>
      <c r="AJ617" s="1073"/>
      <c r="AK617" s="1072"/>
      <c r="AL617" s="1071"/>
      <c r="AM617" s="342"/>
      <c r="AN617" s="344"/>
      <c r="AO617" s="325"/>
      <c r="AP617" s="342"/>
      <c r="AQ617" s="344"/>
      <c r="AR617" s="353"/>
      <c r="AS617" s="354"/>
      <c r="AT617" s="342"/>
      <c r="AU617" s="344"/>
      <c r="AV617" s="353"/>
      <c r="AW617" s="355"/>
      <c r="AX617" s="94" t="str">
        <f t="shared" si="245"/>
        <v/>
      </c>
      <c r="AY617" s="94" t="str">
        <f t="shared" si="224"/>
        <v/>
      </c>
      <c r="AZ617" s="433"/>
      <c r="BA617" s="414">
        <f t="shared" si="225"/>
        <v>0</v>
      </c>
      <c r="BB617" s="414">
        <f t="shared" si="226"/>
        <v>0</v>
      </c>
      <c r="BC617" s="414">
        <f t="shared" si="227"/>
        <v>0</v>
      </c>
      <c r="BD617" s="414">
        <f t="shared" si="228"/>
        <v>0</v>
      </c>
      <c r="BE617" s="414">
        <f t="shared" si="229"/>
        <v>0</v>
      </c>
      <c r="BF617" s="414">
        <f t="shared" si="230"/>
        <v>0</v>
      </c>
      <c r="BG617" s="414">
        <f t="shared" si="231"/>
        <v>0</v>
      </c>
      <c r="BH617" s="414">
        <f t="shared" si="232"/>
        <v>0</v>
      </c>
      <c r="BI617" s="414">
        <f t="shared" si="233"/>
        <v>0</v>
      </c>
      <c r="BJ617" s="414">
        <f t="shared" si="234"/>
        <v>0</v>
      </c>
      <c r="BK617" s="414">
        <f t="shared" si="235"/>
        <v>0</v>
      </c>
      <c r="BL617" s="414">
        <f t="shared" si="236"/>
        <v>0</v>
      </c>
      <c r="BM617" s="414">
        <f t="shared" si="237"/>
        <v>0</v>
      </c>
      <c r="BN617" s="414"/>
      <c r="BO617" s="414">
        <f t="shared" si="238"/>
        <v>0</v>
      </c>
      <c r="BP617" s="414">
        <f t="shared" si="239"/>
        <v>0</v>
      </c>
      <c r="BQ617" s="414">
        <f t="shared" si="240"/>
        <v>0</v>
      </c>
      <c r="BR617" s="414">
        <f t="shared" si="241"/>
        <v>0</v>
      </c>
      <c r="BS617" s="414">
        <f t="shared" si="242"/>
        <v>0</v>
      </c>
      <c r="BT617" s="414">
        <f t="shared" si="243"/>
        <v>0</v>
      </c>
      <c r="BU617" s="414">
        <f t="shared" si="244"/>
        <v>0</v>
      </c>
      <c r="BV617" s="721"/>
      <c r="BW617" s="72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32"/>
      <c r="CL617" s="432"/>
      <c r="CM617" s="432"/>
      <c r="CN617" s="432"/>
      <c r="CO617" s="432"/>
      <c r="CP617" s="432"/>
      <c r="CQ617" s="320"/>
      <c r="CR617" s="320"/>
    </row>
    <row r="618" spans="1:96" s="37" customFormat="1" ht="37.5" customHeight="1" x14ac:dyDescent="0.2">
      <c r="A618" s="574" t="str">
        <f>IF(B618&lt;&gt;"",設定!$C$4,"")</f>
        <v/>
      </c>
      <c r="B618" s="215" t="str">
        <f t="shared" si="222"/>
        <v/>
      </c>
      <c r="C618" s="374">
        <f t="shared" si="223"/>
        <v>606</v>
      </c>
      <c r="D618" s="356"/>
      <c r="E618" s="356"/>
      <c r="F618" s="357"/>
      <c r="G618" s="358"/>
      <c r="H618" s="359"/>
      <c r="I618" s="360"/>
      <c r="J618" s="361" t="str">
        <f>IFERROR(IF(I618="","",VLOOKUP(I618,国・地域!A:C,2,FALSE)),"正しい番号を入力してください")</f>
        <v/>
      </c>
      <c r="K618" s="362" t="str">
        <f>IFERROR(IF(I618="","",VLOOKUP(I618,国・地域!A:C,3,FALSE)),"正しい番号を入力してください")</f>
        <v/>
      </c>
      <c r="L618" s="326"/>
      <c r="M618" s="363"/>
      <c r="N618" s="364"/>
      <c r="O618" s="364"/>
      <c r="P618" s="364"/>
      <c r="Q618" s="364"/>
      <c r="R618" s="364"/>
      <c r="S618" s="364"/>
      <c r="T618" s="364"/>
      <c r="U618" s="365"/>
      <c r="V618" s="366"/>
      <c r="W618" s="1063"/>
      <c r="X618" s="1064"/>
      <c r="Y618" s="1075"/>
      <c r="Z618" s="1076"/>
      <c r="AA618" s="1077"/>
      <c r="AB618" s="1078"/>
      <c r="AC618" s="1077"/>
      <c r="AD618" s="1076"/>
      <c r="AE618" s="1079"/>
      <c r="AF618" s="1078"/>
      <c r="AG618" s="1077"/>
      <c r="AH618" s="1076"/>
      <c r="AI618" s="1079"/>
      <c r="AJ618" s="1078"/>
      <c r="AK618" s="1077"/>
      <c r="AL618" s="1076"/>
      <c r="AM618" s="356"/>
      <c r="AN618" s="358"/>
      <c r="AO618" s="326"/>
      <c r="AP618" s="356"/>
      <c r="AQ618" s="358"/>
      <c r="AR618" s="367"/>
      <c r="AS618" s="368"/>
      <c r="AT618" s="356"/>
      <c r="AU618" s="358"/>
      <c r="AV618" s="367"/>
      <c r="AW618" s="369"/>
      <c r="AX618" s="94" t="str">
        <f t="shared" si="245"/>
        <v/>
      </c>
      <c r="AY618" s="94" t="str">
        <f t="shared" si="224"/>
        <v/>
      </c>
      <c r="AZ618" s="433"/>
      <c r="BA618" s="414">
        <f t="shared" si="225"/>
        <v>0</v>
      </c>
      <c r="BB618" s="414">
        <f t="shared" si="226"/>
        <v>0</v>
      </c>
      <c r="BC618" s="414">
        <f t="shared" si="227"/>
        <v>0</v>
      </c>
      <c r="BD618" s="414">
        <f t="shared" si="228"/>
        <v>0</v>
      </c>
      <c r="BE618" s="414">
        <f t="shared" si="229"/>
        <v>0</v>
      </c>
      <c r="BF618" s="414">
        <f t="shared" si="230"/>
        <v>0</v>
      </c>
      <c r="BG618" s="414">
        <f t="shared" si="231"/>
        <v>0</v>
      </c>
      <c r="BH618" s="414">
        <f t="shared" si="232"/>
        <v>0</v>
      </c>
      <c r="BI618" s="414">
        <f t="shared" si="233"/>
        <v>0</v>
      </c>
      <c r="BJ618" s="414">
        <f t="shared" si="234"/>
        <v>0</v>
      </c>
      <c r="BK618" s="414">
        <f t="shared" si="235"/>
        <v>0</v>
      </c>
      <c r="BL618" s="414">
        <f t="shared" si="236"/>
        <v>0</v>
      </c>
      <c r="BM618" s="414">
        <f t="shared" si="237"/>
        <v>0</v>
      </c>
      <c r="BN618" s="414"/>
      <c r="BO618" s="414">
        <f t="shared" si="238"/>
        <v>0</v>
      </c>
      <c r="BP618" s="414">
        <f t="shared" si="239"/>
        <v>0</v>
      </c>
      <c r="BQ618" s="414">
        <f t="shared" si="240"/>
        <v>0</v>
      </c>
      <c r="BR618" s="414">
        <f t="shared" si="241"/>
        <v>0</v>
      </c>
      <c r="BS618" s="414">
        <f t="shared" si="242"/>
        <v>0</v>
      </c>
      <c r="BT618" s="414">
        <f t="shared" si="243"/>
        <v>0</v>
      </c>
      <c r="BU618" s="414">
        <f t="shared" si="244"/>
        <v>0</v>
      </c>
      <c r="BV618" s="721"/>
      <c r="BW618" s="72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32"/>
      <c r="CL618" s="432"/>
      <c r="CM618" s="432"/>
      <c r="CN618" s="432"/>
      <c r="CO618" s="432"/>
      <c r="CP618" s="432"/>
      <c r="CQ618" s="320"/>
      <c r="CR618" s="320"/>
    </row>
    <row r="619" spans="1:96" s="37" customFormat="1" ht="37.5" customHeight="1" x14ac:dyDescent="0.2">
      <c r="A619" s="575" t="str">
        <f>IF(B619&lt;&gt;"",設定!$C$4,"")</f>
        <v/>
      </c>
      <c r="B619" s="567" t="str">
        <f t="shared" si="222"/>
        <v/>
      </c>
      <c r="C619" s="322">
        <f t="shared" si="223"/>
        <v>607</v>
      </c>
      <c r="D619" s="328"/>
      <c r="E619" s="328"/>
      <c r="F619" s="329"/>
      <c r="G619" s="330"/>
      <c r="H619" s="331"/>
      <c r="I619" s="332"/>
      <c r="J619" s="333" t="str">
        <f>IFERROR(IF(I619="","",VLOOKUP(I619,国・地域!A:C,2,FALSE)),"正しい番号を入力してください")</f>
        <v/>
      </c>
      <c r="K619" s="334" t="str">
        <f>IFERROR(IF(I619="","",VLOOKUP(I619,国・地域!A:C,3,FALSE)),"正しい番号を入力してください")</f>
        <v/>
      </c>
      <c r="L619" s="327"/>
      <c r="M619" s="335"/>
      <c r="N619" s="336"/>
      <c r="O619" s="336"/>
      <c r="P619" s="336"/>
      <c r="Q619" s="336"/>
      <c r="R619" s="336"/>
      <c r="S619" s="336"/>
      <c r="T619" s="336"/>
      <c r="U619" s="337"/>
      <c r="V619" s="338"/>
      <c r="W619" s="1059"/>
      <c r="X619" s="1060"/>
      <c r="Y619" s="1065"/>
      <c r="Z619" s="1066"/>
      <c r="AA619" s="1067"/>
      <c r="AB619" s="1068"/>
      <c r="AC619" s="1067"/>
      <c r="AD619" s="1066"/>
      <c r="AE619" s="1069"/>
      <c r="AF619" s="1068"/>
      <c r="AG619" s="1067"/>
      <c r="AH619" s="1066"/>
      <c r="AI619" s="1069"/>
      <c r="AJ619" s="1068"/>
      <c r="AK619" s="1067"/>
      <c r="AL619" s="1066"/>
      <c r="AM619" s="328"/>
      <c r="AN619" s="330"/>
      <c r="AO619" s="327"/>
      <c r="AP619" s="328"/>
      <c r="AQ619" s="330"/>
      <c r="AR619" s="339"/>
      <c r="AS619" s="340"/>
      <c r="AT619" s="328"/>
      <c r="AU619" s="330"/>
      <c r="AV619" s="339"/>
      <c r="AW619" s="341"/>
      <c r="AX619" s="94" t="str">
        <f t="shared" si="245"/>
        <v/>
      </c>
      <c r="AY619" s="94" t="str">
        <f t="shared" si="224"/>
        <v/>
      </c>
      <c r="AZ619" s="433"/>
      <c r="BA619" s="414">
        <f t="shared" si="225"/>
        <v>0</v>
      </c>
      <c r="BB619" s="414">
        <f t="shared" si="226"/>
        <v>0</v>
      </c>
      <c r="BC619" s="414">
        <f t="shared" si="227"/>
        <v>0</v>
      </c>
      <c r="BD619" s="414">
        <f t="shared" si="228"/>
        <v>0</v>
      </c>
      <c r="BE619" s="414">
        <f t="shared" si="229"/>
        <v>0</v>
      </c>
      <c r="BF619" s="414">
        <f t="shared" si="230"/>
        <v>0</v>
      </c>
      <c r="BG619" s="414">
        <f t="shared" si="231"/>
        <v>0</v>
      </c>
      <c r="BH619" s="414">
        <f t="shared" si="232"/>
        <v>0</v>
      </c>
      <c r="BI619" s="414">
        <f t="shared" si="233"/>
        <v>0</v>
      </c>
      <c r="BJ619" s="414">
        <f t="shared" si="234"/>
        <v>0</v>
      </c>
      <c r="BK619" s="414">
        <f t="shared" si="235"/>
        <v>0</v>
      </c>
      <c r="BL619" s="414">
        <f t="shared" si="236"/>
        <v>0</v>
      </c>
      <c r="BM619" s="414">
        <f t="shared" si="237"/>
        <v>0</v>
      </c>
      <c r="BN619" s="414"/>
      <c r="BO619" s="414">
        <f t="shared" si="238"/>
        <v>0</v>
      </c>
      <c r="BP619" s="414">
        <f t="shared" si="239"/>
        <v>0</v>
      </c>
      <c r="BQ619" s="414">
        <f t="shared" si="240"/>
        <v>0</v>
      </c>
      <c r="BR619" s="414">
        <f t="shared" si="241"/>
        <v>0</v>
      </c>
      <c r="BS619" s="414">
        <f t="shared" si="242"/>
        <v>0</v>
      </c>
      <c r="BT619" s="414">
        <f t="shared" si="243"/>
        <v>0</v>
      </c>
      <c r="BU619" s="414">
        <f t="shared" si="244"/>
        <v>0</v>
      </c>
      <c r="BV619" s="721"/>
      <c r="BW619" s="72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32"/>
      <c r="CL619" s="432"/>
      <c r="CM619" s="432"/>
      <c r="CN619" s="432"/>
      <c r="CO619" s="432"/>
      <c r="CP619" s="432"/>
      <c r="CQ619" s="320"/>
      <c r="CR619" s="320"/>
    </row>
    <row r="620" spans="1:96" s="37" customFormat="1" ht="37.5" customHeight="1" x14ac:dyDescent="0.2">
      <c r="A620" s="533" t="str">
        <f>IF(B620&lt;&gt;"",設定!$C$4,"")</f>
        <v/>
      </c>
      <c r="B620" s="214" t="str">
        <f t="shared" si="222"/>
        <v/>
      </c>
      <c r="C620" s="373">
        <f t="shared" si="223"/>
        <v>608</v>
      </c>
      <c r="D620" s="342"/>
      <c r="E620" s="342"/>
      <c r="F620" s="343"/>
      <c r="G620" s="344"/>
      <c r="H620" s="345"/>
      <c r="I620" s="346"/>
      <c r="J620" s="347" t="str">
        <f>IFERROR(IF(I620="","",VLOOKUP(I620,国・地域!A:C,2,FALSE)),"正しい番号を入力してください")</f>
        <v/>
      </c>
      <c r="K620" s="348" t="str">
        <f>IFERROR(IF(I620="","",VLOOKUP(I620,国・地域!A:C,3,FALSE)),"正しい番号を入力してください")</f>
        <v/>
      </c>
      <c r="L620" s="325"/>
      <c r="M620" s="349"/>
      <c r="N620" s="350"/>
      <c r="O620" s="350"/>
      <c r="P620" s="350"/>
      <c r="Q620" s="350"/>
      <c r="R620" s="350"/>
      <c r="S620" s="350"/>
      <c r="T620" s="350"/>
      <c r="U620" s="351"/>
      <c r="V620" s="352"/>
      <c r="W620" s="1061"/>
      <c r="X620" s="1062"/>
      <c r="Y620" s="1070"/>
      <c r="Z620" s="1071"/>
      <c r="AA620" s="1072"/>
      <c r="AB620" s="1073"/>
      <c r="AC620" s="1072"/>
      <c r="AD620" s="1071"/>
      <c r="AE620" s="1074"/>
      <c r="AF620" s="1073"/>
      <c r="AG620" s="1072"/>
      <c r="AH620" s="1071"/>
      <c r="AI620" s="1074"/>
      <c r="AJ620" s="1073"/>
      <c r="AK620" s="1072"/>
      <c r="AL620" s="1071"/>
      <c r="AM620" s="342"/>
      <c r="AN620" s="344"/>
      <c r="AO620" s="325"/>
      <c r="AP620" s="342"/>
      <c r="AQ620" s="344"/>
      <c r="AR620" s="353"/>
      <c r="AS620" s="354"/>
      <c r="AT620" s="342"/>
      <c r="AU620" s="344"/>
      <c r="AV620" s="353"/>
      <c r="AW620" s="355"/>
      <c r="AX620" s="94" t="str">
        <f t="shared" si="245"/>
        <v/>
      </c>
      <c r="AY620" s="94" t="str">
        <f t="shared" si="224"/>
        <v/>
      </c>
      <c r="AZ620" s="433"/>
      <c r="BA620" s="414">
        <f t="shared" si="225"/>
        <v>0</v>
      </c>
      <c r="BB620" s="414">
        <f t="shared" si="226"/>
        <v>0</v>
      </c>
      <c r="BC620" s="414">
        <f t="shared" si="227"/>
        <v>0</v>
      </c>
      <c r="BD620" s="414">
        <f t="shared" si="228"/>
        <v>0</v>
      </c>
      <c r="BE620" s="414">
        <f t="shared" si="229"/>
        <v>0</v>
      </c>
      <c r="BF620" s="414">
        <f t="shared" si="230"/>
        <v>0</v>
      </c>
      <c r="BG620" s="414">
        <f t="shared" si="231"/>
        <v>0</v>
      </c>
      <c r="BH620" s="414">
        <f t="shared" si="232"/>
        <v>0</v>
      </c>
      <c r="BI620" s="414">
        <f t="shared" si="233"/>
        <v>0</v>
      </c>
      <c r="BJ620" s="414">
        <f t="shared" si="234"/>
        <v>0</v>
      </c>
      <c r="BK620" s="414">
        <f t="shared" si="235"/>
        <v>0</v>
      </c>
      <c r="BL620" s="414">
        <f t="shared" si="236"/>
        <v>0</v>
      </c>
      <c r="BM620" s="414">
        <f t="shared" si="237"/>
        <v>0</v>
      </c>
      <c r="BN620" s="414"/>
      <c r="BO620" s="414">
        <f t="shared" si="238"/>
        <v>0</v>
      </c>
      <c r="BP620" s="414">
        <f t="shared" si="239"/>
        <v>0</v>
      </c>
      <c r="BQ620" s="414">
        <f t="shared" si="240"/>
        <v>0</v>
      </c>
      <c r="BR620" s="414">
        <f t="shared" si="241"/>
        <v>0</v>
      </c>
      <c r="BS620" s="414">
        <f t="shared" si="242"/>
        <v>0</v>
      </c>
      <c r="BT620" s="414">
        <f t="shared" si="243"/>
        <v>0</v>
      </c>
      <c r="BU620" s="414">
        <f t="shared" si="244"/>
        <v>0</v>
      </c>
      <c r="BV620" s="721"/>
      <c r="BW620" s="72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32"/>
      <c r="CL620" s="432"/>
      <c r="CM620" s="432"/>
      <c r="CN620" s="432"/>
      <c r="CO620" s="432"/>
      <c r="CP620" s="432"/>
      <c r="CQ620" s="320"/>
      <c r="CR620" s="320"/>
    </row>
    <row r="621" spans="1:96" s="37" customFormat="1" ht="37.5" customHeight="1" x14ac:dyDescent="0.2">
      <c r="A621" s="533" t="str">
        <f>IF(B621&lt;&gt;"",設定!$C$4,"")</f>
        <v/>
      </c>
      <c r="B621" s="214" t="str">
        <f t="shared" si="222"/>
        <v/>
      </c>
      <c r="C621" s="373">
        <f t="shared" si="223"/>
        <v>609</v>
      </c>
      <c r="D621" s="342"/>
      <c r="E621" s="342"/>
      <c r="F621" s="343"/>
      <c r="G621" s="344"/>
      <c r="H621" s="345"/>
      <c r="I621" s="346"/>
      <c r="J621" s="347" t="str">
        <f>IFERROR(IF(I621="","",VLOOKUP(I621,国・地域!A:C,2,FALSE)),"正しい番号を入力してください")</f>
        <v/>
      </c>
      <c r="K621" s="348" t="str">
        <f>IFERROR(IF(I621="","",VLOOKUP(I621,国・地域!A:C,3,FALSE)),"正しい番号を入力してください")</f>
        <v/>
      </c>
      <c r="L621" s="325"/>
      <c r="M621" s="349"/>
      <c r="N621" s="350"/>
      <c r="O621" s="350"/>
      <c r="P621" s="350"/>
      <c r="Q621" s="350"/>
      <c r="R621" s="350"/>
      <c r="S621" s="350"/>
      <c r="T621" s="350"/>
      <c r="U621" s="351"/>
      <c r="V621" s="352"/>
      <c r="W621" s="1061"/>
      <c r="X621" s="1062"/>
      <c r="Y621" s="1070"/>
      <c r="Z621" s="1071"/>
      <c r="AA621" s="1072"/>
      <c r="AB621" s="1073"/>
      <c r="AC621" s="1072"/>
      <c r="AD621" s="1071"/>
      <c r="AE621" s="1074"/>
      <c r="AF621" s="1073"/>
      <c r="AG621" s="1072"/>
      <c r="AH621" s="1071"/>
      <c r="AI621" s="1074"/>
      <c r="AJ621" s="1073"/>
      <c r="AK621" s="1072"/>
      <c r="AL621" s="1071"/>
      <c r="AM621" s="342"/>
      <c r="AN621" s="344"/>
      <c r="AO621" s="325"/>
      <c r="AP621" s="342"/>
      <c r="AQ621" s="344"/>
      <c r="AR621" s="353"/>
      <c r="AS621" s="354"/>
      <c r="AT621" s="342"/>
      <c r="AU621" s="344"/>
      <c r="AV621" s="353"/>
      <c r="AW621" s="355"/>
      <c r="AX621" s="94" t="str">
        <f t="shared" si="245"/>
        <v/>
      </c>
      <c r="AY621" s="94" t="str">
        <f t="shared" si="224"/>
        <v/>
      </c>
      <c r="AZ621" s="433"/>
      <c r="BA621" s="414">
        <f t="shared" si="225"/>
        <v>0</v>
      </c>
      <c r="BB621" s="414">
        <f t="shared" si="226"/>
        <v>0</v>
      </c>
      <c r="BC621" s="414">
        <f t="shared" si="227"/>
        <v>0</v>
      </c>
      <c r="BD621" s="414">
        <f t="shared" si="228"/>
        <v>0</v>
      </c>
      <c r="BE621" s="414">
        <f t="shared" si="229"/>
        <v>0</v>
      </c>
      <c r="BF621" s="414">
        <f t="shared" si="230"/>
        <v>0</v>
      </c>
      <c r="BG621" s="414">
        <f t="shared" si="231"/>
        <v>0</v>
      </c>
      <c r="BH621" s="414">
        <f t="shared" si="232"/>
        <v>0</v>
      </c>
      <c r="BI621" s="414">
        <f t="shared" si="233"/>
        <v>0</v>
      </c>
      <c r="BJ621" s="414">
        <f t="shared" si="234"/>
        <v>0</v>
      </c>
      <c r="BK621" s="414">
        <f t="shared" si="235"/>
        <v>0</v>
      </c>
      <c r="BL621" s="414">
        <f t="shared" si="236"/>
        <v>0</v>
      </c>
      <c r="BM621" s="414">
        <f t="shared" si="237"/>
        <v>0</v>
      </c>
      <c r="BN621" s="414"/>
      <c r="BO621" s="414">
        <f t="shared" si="238"/>
        <v>0</v>
      </c>
      <c r="BP621" s="414">
        <f t="shared" si="239"/>
        <v>0</v>
      </c>
      <c r="BQ621" s="414">
        <f t="shared" si="240"/>
        <v>0</v>
      </c>
      <c r="BR621" s="414">
        <f t="shared" si="241"/>
        <v>0</v>
      </c>
      <c r="BS621" s="414">
        <f t="shared" si="242"/>
        <v>0</v>
      </c>
      <c r="BT621" s="414">
        <f t="shared" si="243"/>
        <v>0</v>
      </c>
      <c r="BU621" s="414">
        <f t="shared" si="244"/>
        <v>0</v>
      </c>
      <c r="BV621" s="721"/>
      <c r="BW621" s="72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32"/>
      <c r="CL621" s="432"/>
      <c r="CM621" s="432"/>
      <c r="CN621" s="432"/>
      <c r="CO621" s="432"/>
      <c r="CP621" s="432"/>
      <c r="CQ621" s="320"/>
      <c r="CR621" s="320"/>
    </row>
    <row r="622" spans="1:96" s="37" customFormat="1" ht="37.5" customHeight="1" x14ac:dyDescent="0.2">
      <c r="A622" s="533" t="str">
        <f>IF(B622&lt;&gt;"",設定!$C$4,"")</f>
        <v/>
      </c>
      <c r="B622" s="214" t="str">
        <f t="shared" si="222"/>
        <v/>
      </c>
      <c r="C622" s="373">
        <f t="shared" si="223"/>
        <v>610</v>
      </c>
      <c r="D622" s="342"/>
      <c r="E622" s="342"/>
      <c r="F622" s="343"/>
      <c r="G622" s="344"/>
      <c r="H622" s="345"/>
      <c r="I622" s="346"/>
      <c r="J622" s="347" t="str">
        <f>IFERROR(IF(I622="","",VLOOKUP(I622,国・地域!A:C,2,FALSE)),"正しい番号を入力してください")</f>
        <v/>
      </c>
      <c r="K622" s="348" t="str">
        <f>IFERROR(IF(I622="","",VLOOKUP(I622,国・地域!A:C,3,FALSE)),"正しい番号を入力してください")</f>
        <v/>
      </c>
      <c r="L622" s="325"/>
      <c r="M622" s="349"/>
      <c r="N622" s="350"/>
      <c r="O622" s="350"/>
      <c r="P622" s="350"/>
      <c r="Q622" s="350"/>
      <c r="R622" s="350"/>
      <c r="S622" s="350"/>
      <c r="T622" s="350"/>
      <c r="U622" s="351"/>
      <c r="V622" s="352"/>
      <c r="W622" s="1061"/>
      <c r="X622" s="1062"/>
      <c r="Y622" s="1070"/>
      <c r="Z622" s="1071"/>
      <c r="AA622" s="1072"/>
      <c r="AB622" s="1073"/>
      <c r="AC622" s="1072"/>
      <c r="AD622" s="1071"/>
      <c r="AE622" s="1074"/>
      <c r="AF622" s="1073"/>
      <c r="AG622" s="1072"/>
      <c r="AH622" s="1071"/>
      <c r="AI622" s="1074"/>
      <c r="AJ622" s="1073"/>
      <c r="AK622" s="1072"/>
      <c r="AL622" s="1071"/>
      <c r="AM622" s="342"/>
      <c r="AN622" s="344"/>
      <c r="AO622" s="325"/>
      <c r="AP622" s="342"/>
      <c r="AQ622" s="344"/>
      <c r="AR622" s="353"/>
      <c r="AS622" s="354"/>
      <c r="AT622" s="342"/>
      <c r="AU622" s="344"/>
      <c r="AV622" s="353"/>
      <c r="AW622" s="355"/>
      <c r="AX622" s="94" t="str">
        <f t="shared" si="245"/>
        <v/>
      </c>
      <c r="AY622" s="94" t="str">
        <f t="shared" si="224"/>
        <v/>
      </c>
      <c r="AZ622" s="433"/>
      <c r="BA622" s="414">
        <f t="shared" si="225"/>
        <v>0</v>
      </c>
      <c r="BB622" s="414">
        <f t="shared" si="226"/>
        <v>0</v>
      </c>
      <c r="BC622" s="414">
        <f t="shared" si="227"/>
        <v>0</v>
      </c>
      <c r="BD622" s="414">
        <f t="shared" si="228"/>
        <v>0</v>
      </c>
      <c r="BE622" s="414">
        <f t="shared" si="229"/>
        <v>0</v>
      </c>
      <c r="BF622" s="414">
        <f t="shared" si="230"/>
        <v>0</v>
      </c>
      <c r="BG622" s="414">
        <f t="shared" si="231"/>
        <v>0</v>
      </c>
      <c r="BH622" s="414">
        <f t="shared" si="232"/>
        <v>0</v>
      </c>
      <c r="BI622" s="414">
        <f t="shared" si="233"/>
        <v>0</v>
      </c>
      <c r="BJ622" s="414">
        <f t="shared" si="234"/>
        <v>0</v>
      </c>
      <c r="BK622" s="414">
        <f t="shared" si="235"/>
        <v>0</v>
      </c>
      <c r="BL622" s="414">
        <f t="shared" si="236"/>
        <v>0</v>
      </c>
      <c r="BM622" s="414">
        <f t="shared" si="237"/>
        <v>0</v>
      </c>
      <c r="BN622" s="414"/>
      <c r="BO622" s="414">
        <f t="shared" si="238"/>
        <v>0</v>
      </c>
      <c r="BP622" s="414">
        <f t="shared" si="239"/>
        <v>0</v>
      </c>
      <c r="BQ622" s="414">
        <f t="shared" si="240"/>
        <v>0</v>
      </c>
      <c r="BR622" s="414">
        <f t="shared" si="241"/>
        <v>0</v>
      </c>
      <c r="BS622" s="414">
        <f t="shared" si="242"/>
        <v>0</v>
      </c>
      <c r="BT622" s="414">
        <f t="shared" si="243"/>
        <v>0</v>
      </c>
      <c r="BU622" s="414">
        <f t="shared" si="244"/>
        <v>0</v>
      </c>
      <c r="BV622" s="721"/>
      <c r="BW622" s="72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32"/>
      <c r="CL622" s="432"/>
      <c r="CM622" s="432"/>
      <c r="CN622" s="432"/>
      <c r="CO622" s="432"/>
      <c r="CP622" s="432"/>
      <c r="CQ622" s="320"/>
      <c r="CR622" s="320"/>
    </row>
    <row r="623" spans="1:96" s="37" customFormat="1" ht="37.5" customHeight="1" x14ac:dyDescent="0.2">
      <c r="A623" s="574" t="str">
        <f>IF(B623&lt;&gt;"",設定!$C$4,"")</f>
        <v/>
      </c>
      <c r="B623" s="215" t="str">
        <f t="shared" si="222"/>
        <v/>
      </c>
      <c r="C623" s="374">
        <f t="shared" si="223"/>
        <v>611</v>
      </c>
      <c r="D623" s="356"/>
      <c r="E623" s="356"/>
      <c r="F623" s="357"/>
      <c r="G623" s="358"/>
      <c r="H623" s="359"/>
      <c r="I623" s="360"/>
      <c r="J623" s="361" t="str">
        <f>IFERROR(IF(I623="","",VLOOKUP(I623,国・地域!A:C,2,FALSE)),"正しい番号を入力してください")</f>
        <v/>
      </c>
      <c r="K623" s="362" t="str">
        <f>IFERROR(IF(I623="","",VLOOKUP(I623,国・地域!A:C,3,FALSE)),"正しい番号を入力してください")</f>
        <v/>
      </c>
      <c r="L623" s="326"/>
      <c r="M623" s="363"/>
      <c r="N623" s="364"/>
      <c r="O623" s="364"/>
      <c r="P623" s="364"/>
      <c r="Q623" s="364"/>
      <c r="R623" s="364"/>
      <c r="S623" s="364"/>
      <c r="T623" s="364"/>
      <c r="U623" s="365"/>
      <c r="V623" s="366"/>
      <c r="W623" s="1063"/>
      <c r="X623" s="1064"/>
      <c r="Y623" s="1075"/>
      <c r="Z623" s="1076"/>
      <c r="AA623" s="1077"/>
      <c r="AB623" s="1078"/>
      <c r="AC623" s="1077"/>
      <c r="AD623" s="1076"/>
      <c r="AE623" s="1079"/>
      <c r="AF623" s="1078"/>
      <c r="AG623" s="1077"/>
      <c r="AH623" s="1076"/>
      <c r="AI623" s="1079"/>
      <c r="AJ623" s="1078"/>
      <c r="AK623" s="1077"/>
      <c r="AL623" s="1076"/>
      <c r="AM623" s="356"/>
      <c r="AN623" s="358"/>
      <c r="AO623" s="326"/>
      <c r="AP623" s="356"/>
      <c r="AQ623" s="358"/>
      <c r="AR623" s="367"/>
      <c r="AS623" s="368"/>
      <c r="AT623" s="356"/>
      <c r="AU623" s="358"/>
      <c r="AV623" s="367"/>
      <c r="AW623" s="369"/>
      <c r="AX623" s="94" t="str">
        <f t="shared" si="245"/>
        <v/>
      </c>
      <c r="AY623" s="94" t="str">
        <f t="shared" si="224"/>
        <v/>
      </c>
      <c r="AZ623" s="433"/>
      <c r="BA623" s="414">
        <f t="shared" si="225"/>
        <v>0</v>
      </c>
      <c r="BB623" s="414">
        <f t="shared" si="226"/>
        <v>0</v>
      </c>
      <c r="BC623" s="414">
        <f t="shared" si="227"/>
        <v>0</v>
      </c>
      <c r="BD623" s="414">
        <f t="shared" si="228"/>
        <v>0</v>
      </c>
      <c r="BE623" s="414">
        <f t="shared" si="229"/>
        <v>0</v>
      </c>
      <c r="BF623" s="414">
        <f t="shared" si="230"/>
        <v>0</v>
      </c>
      <c r="BG623" s="414">
        <f t="shared" si="231"/>
        <v>0</v>
      </c>
      <c r="BH623" s="414">
        <f t="shared" si="232"/>
        <v>0</v>
      </c>
      <c r="BI623" s="414">
        <f t="shared" si="233"/>
        <v>0</v>
      </c>
      <c r="BJ623" s="414">
        <f t="shared" si="234"/>
        <v>0</v>
      </c>
      <c r="BK623" s="414">
        <f t="shared" si="235"/>
        <v>0</v>
      </c>
      <c r="BL623" s="414">
        <f t="shared" si="236"/>
        <v>0</v>
      </c>
      <c r="BM623" s="414">
        <f t="shared" si="237"/>
        <v>0</v>
      </c>
      <c r="BN623" s="414"/>
      <c r="BO623" s="414">
        <f t="shared" si="238"/>
        <v>0</v>
      </c>
      <c r="BP623" s="414">
        <f t="shared" si="239"/>
        <v>0</v>
      </c>
      <c r="BQ623" s="414">
        <f t="shared" si="240"/>
        <v>0</v>
      </c>
      <c r="BR623" s="414">
        <f t="shared" si="241"/>
        <v>0</v>
      </c>
      <c r="BS623" s="414">
        <f t="shared" si="242"/>
        <v>0</v>
      </c>
      <c r="BT623" s="414">
        <f t="shared" si="243"/>
        <v>0</v>
      </c>
      <c r="BU623" s="414">
        <f t="shared" si="244"/>
        <v>0</v>
      </c>
      <c r="BV623" s="721"/>
      <c r="BW623" s="72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32"/>
      <c r="CL623" s="432"/>
      <c r="CM623" s="432"/>
      <c r="CN623" s="432"/>
      <c r="CO623" s="432"/>
      <c r="CP623" s="432"/>
      <c r="CQ623" s="320"/>
      <c r="CR623" s="320"/>
    </row>
    <row r="624" spans="1:96" s="37" customFormat="1" ht="37.5" customHeight="1" x14ac:dyDescent="0.2">
      <c r="A624" s="575" t="str">
        <f>IF(B624&lt;&gt;"",設定!$C$4,"")</f>
        <v/>
      </c>
      <c r="B624" s="567" t="str">
        <f t="shared" si="222"/>
        <v/>
      </c>
      <c r="C624" s="322">
        <f t="shared" si="223"/>
        <v>612</v>
      </c>
      <c r="D624" s="328"/>
      <c r="E624" s="328"/>
      <c r="F624" s="329"/>
      <c r="G624" s="330"/>
      <c r="H624" s="331"/>
      <c r="I624" s="332"/>
      <c r="J624" s="333" t="str">
        <f>IFERROR(IF(I624="","",VLOOKUP(I624,国・地域!A:C,2,FALSE)),"正しい番号を入力してください")</f>
        <v/>
      </c>
      <c r="K624" s="334" t="str">
        <f>IFERROR(IF(I624="","",VLOOKUP(I624,国・地域!A:C,3,FALSE)),"正しい番号を入力してください")</f>
        <v/>
      </c>
      <c r="L624" s="327"/>
      <c r="M624" s="335"/>
      <c r="N624" s="336"/>
      <c r="O624" s="336"/>
      <c r="P624" s="336"/>
      <c r="Q624" s="336"/>
      <c r="R624" s="336"/>
      <c r="S624" s="336"/>
      <c r="T624" s="336"/>
      <c r="U624" s="337"/>
      <c r="V624" s="338"/>
      <c r="W624" s="1059"/>
      <c r="X624" s="1060"/>
      <c r="Y624" s="1065"/>
      <c r="Z624" s="1066"/>
      <c r="AA624" s="1067"/>
      <c r="AB624" s="1068"/>
      <c r="AC624" s="1067"/>
      <c r="AD624" s="1066"/>
      <c r="AE624" s="1069"/>
      <c r="AF624" s="1068"/>
      <c r="AG624" s="1067"/>
      <c r="AH624" s="1066"/>
      <c r="AI624" s="1069"/>
      <c r="AJ624" s="1068"/>
      <c r="AK624" s="1067"/>
      <c r="AL624" s="1066"/>
      <c r="AM624" s="328"/>
      <c r="AN624" s="330"/>
      <c r="AO624" s="327"/>
      <c r="AP624" s="328"/>
      <c r="AQ624" s="330"/>
      <c r="AR624" s="339"/>
      <c r="AS624" s="340"/>
      <c r="AT624" s="328"/>
      <c r="AU624" s="330"/>
      <c r="AV624" s="339"/>
      <c r="AW624" s="341"/>
      <c r="AX624" s="94" t="str">
        <f t="shared" si="245"/>
        <v/>
      </c>
      <c r="AY624" s="94" t="str">
        <f t="shared" si="224"/>
        <v/>
      </c>
      <c r="AZ624" s="433"/>
      <c r="BA624" s="414">
        <f t="shared" si="225"/>
        <v>0</v>
      </c>
      <c r="BB624" s="414">
        <f t="shared" si="226"/>
        <v>0</v>
      </c>
      <c r="BC624" s="414">
        <f t="shared" si="227"/>
        <v>0</v>
      </c>
      <c r="BD624" s="414">
        <f t="shared" si="228"/>
        <v>0</v>
      </c>
      <c r="BE624" s="414">
        <f t="shared" si="229"/>
        <v>0</v>
      </c>
      <c r="BF624" s="414">
        <f t="shared" si="230"/>
        <v>0</v>
      </c>
      <c r="BG624" s="414">
        <f t="shared" si="231"/>
        <v>0</v>
      </c>
      <c r="BH624" s="414">
        <f t="shared" si="232"/>
        <v>0</v>
      </c>
      <c r="BI624" s="414">
        <f t="shared" si="233"/>
        <v>0</v>
      </c>
      <c r="BJ624" s="414">
        <f t="shared" si="234"/>
        <v>0</v>
      </c>
      <c r="BK624" s="414">
        <f t="shared" si="235"/>
        <v>0</v>
      </c>
      <c r="BL624" s="414">
        <f t="shared" si="236"/>
        <v>0</v>
      </c>
      <c r="BM624" s="414">
        <f t="shared" si="237"/>
        <v>0</v>
      </c>
      <c r="BN624" s="414"/>
      <c r="BO624" s="414">
        <f t="shared" si="238"/>
        <v>0</v>
      </c>
      <c r="BP624" s="414">
        <f t="shared" si="239"/>
        <v>0</v>
      </c>
      <c r="BQ624" s="414">
        <f t="shared" si="240"/>
        <v>0</v>
      </c>
      <c r="BR624" s="414">
        <f t="shared" si="241"/>
        <v>0</v>
      </c>
      <c r="BS624" s="414">
        <f t="shared" si="242"/>
        <v>0</v>
      </c>
      <c r="BT624" s="414">
        <f t="shared" si="243"/>
        <v>0</v>
      </c>
      <c r="BU624" s="414">
        <f t="shared" si="244"/>
        <v>0</v>
      </c>
      <c r="BV624" s="721"/>
      <c r="BW624" s="72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32"/>
      <c r="CL624" s="432"/>
      <c r="CM624" s="432"/>
      <c r="CN624" s="432"/>
      <c r="CO624" s="432"/>
      <c r="CP624" s="432"/>
      <c r="CQ624" s="320"/>
      <c r="CR624" s="320"/>
    </row>
    <row r="625" spans="1:96" s="37" customFormat="1" ht="37.5" customHeight="1" x14ac:dyDescent="0.2">
      <c r="A625" s="533" t="str">
        <f>IF(B625&lt;&gt;"",設定!$C$4,"")</f>
        <v/>
      </c>
      <c r="B625" s="214" t="str">
        <f t="shared" si="222"/>
        <v/>
      </c>
      <c r="C625" s="373">
        <f t="shared" si="223"/>
        <v>613</v>
      </c>
      <c r="D625" s="342"/>
      <c r="E625" s="342"/>
      <c r="F625" s="343"/>
      <c r="G625" s="344"/>
      <c r="H625" s="345"/>
      <c r="I625" s="346"/>
      <c r="J625" s="347" t="str">
        <f>IFERROR(IF(I625="","",VLOOKUP(I625,国・地域!A:C,2,FALSE)),"正しい番号を入力してください")</f>
        <v/>
      </c>
      <c r="K625" s="348" t="str">
        <f>IFERROR(IF(I625="","",VLOOKUP(I625,国・地域!A:C,3,FALSE)),"正しい番号を入力してください")</f>
        <v/>
      </c>
      <c r="L625" s="325"/>
      <c r="M625" s="349"/>
      <c r="N625" s="350"/>
      <c r="O625" s="350"/>
      <c r="P625" s="350"/>
      <c r="Q625" s="350"/>
      <c r="R625" s="350"/>
      <c r="S625" s="350"/>
      <c r="T625" s="350"/>
      <c r="U625" s="351"/>
      <c r="V625" s="352"/>
      <c r="W625" s="1061"/>
      <c r="X625" s="1062"/>
      <c r="Y625" s="1070"/>
      <c r="Z625" s="1071"/>
      <c r="AA625" s="1072"/>
      <c r="AB625" s="1073"/>
      <c r="AC625" s="1072"/>
      <c r="AD625" s="1071"/>
      <c r="AE625" s="1074"/>
      <c r="AF625" s="1073"/>
      <c r="AG625" s="1072"/>
      <c r="AH625" s="1071"/>
      <c r="AI625" s="1074"/>
      <c r="AJ625" s="1073"/>
      <c r="AK625" s="1072"/>
      <c r="AL625" s="1071"/>
      <c r="AM625" s="342"/>
      <c r="AN625" s="344"/>
      <c r="AO625" s="325"/>
      <c r="AP625" s="342"/>
      <c r="AQ625" s="344"/>
      <c r="AR625" s="353"/>
      <c r="AS625" s="354"/>
      <c r="AT625" s="342"/>
      <c r="AU625" s="344"/>
      <c r="AV625" s="353"/>
      <c r="AW625" s="355"/>
      <c r="AX625" s="94" t="str">
        <f t="shared" si="245"/>
        <v/>
      </c>
      <c r="AY625" s="94" t="str">
        <f t="shared" si="224"/>
        <v/>
      </c>
      <c r="AZ625" s="433"/>
      <c r="BA625" s="414">
        <f t="shared" si="225"/>
        <v>0</v>
      </c>
      <c r="BB625" s="414">
        <f t="shared" si="226"/>
        <v>0</v>
      </c>
      <c r="BC625" s="414">
        <f t="shared" si="227"/>
        <v>0</v>
      </c>
      <c r="BD625" s="414">
        <f t="shared" si="228"/>
        <v>0</v>
      </c>
      <c r="BE625" s="414">
        <f t="shared" si="229"/>
        <v>0</v>
      </c>
      <c r="BF625" s="414">
        <f t="shared" si="230"/>
        <v>0</v>
      </c>
      <c r="BG625" s="414">
        <f t="shared" si="231"/>
        <v>0</v>
      </c>
      <c r="BH625" s="414">
        <f t="shared" si="232"/>
        <v>0</v>
      </c>
      <c r="BI625" s="414">
        <f t="shared" si="233"/>
        <v>0</v>
      </c>
      <c r="BJ625" s="414">
        <f t="shared" si="234"/>
        <v>0</v>
      </c>
      <c r="BK625" s="414">
        <f t="shared" si="235"/>
        <v>0</v>
      </c>
      <c r="BL625" s="414">
        <f t="shared" si="236"/>
        <v>0</v>
      </c>
      <c r="BM625" s="414">
        <f t="shared" si="237"/>
        <v>0</v>
      </c>
      <c r="BN625" s="414"/>
      <c r="BO625" s="414">
        <f t="shared" si="238"/>
        <v>0</v>
      </c>
      <c r="BP625" s="414">
        <f t="shared" si="239"/>
        <v>0</v>
      </c>
      <c r="BQ625" s="414">
        <f t="shared" si="240"/>
        <v>0</v>
      </c>
      <c r="BR625" s="414">
        <f t="shared" si="241"/>
        <v>0</v>
      </c>
      <c r="BS625" s="414">
        <f t="shared" si="242"/>
        <v>0</v>
      </c>
      <c r="BT625" s="414">
        <f t="shared" si="243"/>
        <v>0</v>
      </c>
      <c r="BU625" s="414">
        <f t="shared" si="244"/>
        <v>0</v>
      </c>
      <c r="BV625" s="721"/>
      <c r="BW625" s="72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32"/>
      <c r="CL625" s="432"/>
      <c r="CM625" s="432"/>
      <c r="CN625" s="432"/>
      <c r="CO625" s="432"/>
      <c r="CP625" s="432"/>
      <c r="CQ625" s="320"/>
      <c r="CR625" s="320"/>
    </row>
    <row r="626" spans="1:96" s="37" customFormat="1" ht="37.5" customHeight="1" x14ac:dyDescent="0.2">
      <c r="A626" s="533" t="str">
        <f>IF(B626&lt;&gt;"",設定!$C$4,"")</f>
        <v/>
      </c>
      <c r="B626" s="214" t="str">
        <f t="shared" si="222"/>
        <v/>
      </c>
      <c r="C626" s="373">
        <f t="shared" si="223"/>
        <v>614</v>
      </c>
      <c r="D626" s="342"/>
      <c r="E626" s="342"/>
      <c r="F626" s="343"/>
      <c r="G626" s="344"/>
      <c r="H626" s="345"/>
      <c r="I626" s="346"/>
      <c r="J626" s="347" t="str">
        <f>IFERROR(IF(I626="","",VLOOKUP(I626,国・地域!A:C,2,FALSE)),"正しい番号を入力してください")</f>
        <v/>
      </c>
      <c r="K626" s="348" t="str">
        <f>IFERROR(IF(I626="","",VLOOKUP(I626,国・地域!A:C,3,FALSE)),"正しい番号を入力してください")</f>
        <v/>
      </c>
      <c r="L626" s="325"/>
      <c r="M626" s="349"/>
      <c r="N626" s="350"/>
      <c r="O626" s="350"/>
      <c r="P626" s="350"/>
      <c r="Q626" s="350"/>
      <c r="R626" s="350"/>
      <c r="S626" s="350"/>
      <c r="T626" s="350"/>
      <c r="U626" s="351"/>
      <c r="V626" s="352"/>
      <c r="W626" s="1061"/>
      <c r="X626" s="1062"/>
      <c r="Y626" s="1070"/>
      <c r="Z626" s="1071"/>
      <c r="AA626" s="1072"/>
      <c r="AB626" s="1073"/>
      <c r="AC626" s="1072"/>
      <c r="AD626" s="1071"/>
      <c r="AE626" s="1074"/>
      <c r="AF626" s="1073"/>
      <c r="AG626" s="1072"/>
      <c r="AH626" s="1071"/>
      <c r="AI626" s="1074"/>
      <c r="AJ626" s="1073"/>
      <c r="AK626" s="1072"/>
      <c r="AL626" s="1071"/>
      <c r="AM626" s="342"/>
      <c r="AN626" s="344"/>
      <c r="AO626" s="325"/>
      <c r="AP626" s="342"/>
      <c r="AQ626" s="344"/>
      <c r="AR626" s="353"/>
      <c r="AS626" s="354"/>
      <c r="AT626" s="342"/>
      <c r="AU626" s="344"/>
      <c r="AV626" s="353"/>
      <c r="AW626" s="355"/>
      <c r="AX626" s="94" t="str">
        <f t="shared" si="245"/>
        <v/>
      </c>
      <c r="AY626" s="94" t="str">
        <f t="shared" si="224"/>
        <v/>
      </c>
      <c r="AZ626" s="433"/>
      <c r="BA626" s="414">
        <f t="shared" si="225"/>
        <v>0</v>
      </c>
      <c r="BB626" s="414">
        <f t="shared" si="226"/>
        <v>0</v>
      </c>
      <c r="BC626" s="414">
        <f t="shared" si="227"/>
        <v>0</v>
      </c>
      <c r="BD626" s="414">
        <f t="shared" si="228"/>
        <v>0</v>
      </c>
      <c r="BE626" s="414">
        <f t="shared" si="229"/>
        <v>0</v>
      </c>
      <c r="BF626" s="414">
        <f t="shared" si="230"/>
        <v>0</v>
      </c>
      <c r="BG626" s="414">
        <f t="shared" si="231"/>
        <v>0</v>
      </c>
      <c r="BH626" s="414">
        <f t="shared" si="232"/>
        <v>0</v>
      </c>
      <c r="BI626" s="414">
        <f t="shared" si="233"/>
        <v>0</v>
      </c>
      <c r="BJ626" s="414">
        <f t="shared" si="234"/>
        <v>0</v>
      </c>
      <c r="BK626" s="414">
        <f t="shared" si="235"/>
        <v>0</v>
      </c>
      <c r="BL626" s="414">
        <f t="shared" si="236"/>
        <v>0</v>
      </c>
      <c r="BM626" s="414">
        <f t="shared" si="237"/>
        <v>0</v>
      </c>
      <c r="BN626" s="414"/>
      <c r="BO626" s="414">
        <f t="shared" si="238"/>
        <v>0</v>
      </c>
      <c r="BP626" s="414">
        <f t="shared" si="239"/>
        <v>0</v>
      </c>
      <c r="BQ626" s="414">
        <f t="shared" si="240"/>
        <v>0</v>
      </c>
      <c r="BR626" s="414">
        <f t="shared" si="241"/>
        <v>0</v>
      </c>
      <c r="BS626" s="414">
        <f t="shared" si="242"/>
        <v>0</v>
      </c>
      <c r="BT626" s="414">
        <f t="shared" si="243"/>
        <v>0</v>
      </c>
      <c r="BU626" s="414">
        <f t="shared" si="244"/>
        <v>0</v>
      </c>
      <c r="BV626" s="721"/>
      <c r="BW626" s="72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32"/>
      <c r="CL626" s="432"/>
      <c r="CM626" s="432"/>
      <c r="CN626" s="432"/>
      <c r="CO626" s="432"/>
      <c r="CP626" s="432"/>
      <c r="CQ626" s="320"/>
      <c r="CR626" s="320"/>
    </row>
    <row r="627" spans="1:96" s="37" customFormat="1" ht="37.5" customHeight="1" x14ac:dyDescent="0.2">
      <c r="A627" s="533" t="str">
        <f>IF(B627&lt;&gt;"",設定!$C$4,"")</f>
        <v/>
      </c>
      <c r="B627" s="214" t="str">
        <f t="shared" si="222"/>
        <v/>
      </c>
      <c r="C627" s="373">
        <f t="shared" si="223"/>
        <v>615</v>
      </c>
      <c r="D627" s="342"/>
      <c r="E627" s="342"/>
      <c r="F627" s="343"/>
      <c r="G627" s="344"/>
      <c r="H627" s="345"/>
      <c r="I627" s="346"/>
      <c r="J627" s="347" t="str">
        <f>IFERROR(IF(I627="","",VLOOKUP(I627,国・地域!A:C,2,FALSE)),"正しい番号を入力してください")</f>
        <v/>
      </c>
      <c r="K627" s="348" t="str">
        <f>IFERROR(IF(I627="","",VLOOKUP(I627,国・地域!A:C,3,FALSE)),"正しい番号を入力してください")</f>
        <v/>
      </c>
      <c r="L627" s="325"/>
      <c r="M627" s="349"/>
      <c r="N627" s="350"/>
      <c r="O627" s="350"/>
      <c r="P627" s="350"/>
      <c r="Q627" s="350"/>
      <c r="R627" s="350"/>
      <c r="S627" s="350"/>
      <c r="T627" s="350"/>
      <c r="U627" s="351"/>
      <c r="V627" s="352"/>
      <c r="W627" s="1061"/>
      <c r="X627" s="1062"/>
      <c r="Y627" s="1070"/>
      <c r="Z627" s="1071"/>
      <c r="AA627" s="1072"/>
      <c r="AB627" s="1073"/>
      <c r="AC627" s="1072"/>
      <c r="AD627" s="1071"/>
      <c r="AE627" s="1074"/>
      <c r="AF627" s="1073"/>
      <c r="AG627" s="1072"/>
      <c r="AH627" s="1071"/>
      <c r="AI627" s="1074"/>
      <c r="AJ627" s="1073"/>
      <c r="AK627" s="1072"/>
      <c r="AL627" s="1071"/>
      <c r="AM627" s="342"/>
      <c r="AN627" s="344"/>
      <c r="AO627" s="325"/>
      <c r="AP627" s="342"/>
      <c r="AQ627" s="344"/>
      <c r="AR627" s="353"/>
      <c r="AS627" s="354"/>
      <c r="AT627" s="342"/>
      <c r="AU627" s="344"/>
      <c r="AV627" s="353"/>
      <c r="AW627" s="355"/>
      <c r="AX627" s="94" t="str">
        <f t="shared" si="245"/>
        <v/>
      </c>
      <c r="AY627" s="94" t="str">
        <f t="shared" si="224"/>
        <v/>
      </c>
      <c r="AZ627" s="433"/>
      <c r="BA627" s="414">
        <f t="shared" si="225"/>
        <v>0</v>
      </c>
      <c r="BB627" s="414">
        <f t="shared" si="226"/>
        <v>0</v>
      </c>
      <c r="BC627" s="414">
        <f t="shared" si="227"/>
        <v>0</v>
      </c>
      <c r="BD627" s="414">
        <f t="shared" si="228"/>
        <v>0</v>
      </c>
      <c r="BE627" s="414">
        <f t="shared" si="229"/>
        <v>0</v>
      </c>
      <c r="BF627" s="414">
        <f t="shared" si="230"/>
        <v>0</v>
      </c>
      <c r="BG627" s="414">
        <f t="shared" si="231"/>
        <v>0</v>
      </c>
      <c r="BH627" s="414">
        <f t="shared" si="232"/>
        <v>0</v>
      </c>
      <c r="BI627" s="414">
        <f t="shared" si="233"/>
        <v>0</v>
      </c>
      <c r="BJ627" s="414">
        <f t="shared" si="234"/>
        <v>0</v>
      </c>
      <c r="BK627" s="414">
        <f t="shared" si="235"/>
        <v>0</v>
      </c>
      <c r="BL627" s="414">
        <f t="shared" si="236"/>
        <v>0</v>
      </c>
      <c r="BM627" s="414">
        <f t="shared" si="237"/>
        <v>0</v>
      </c>
      <c r="BN627" s="414"/>
      <c r="BO627" s="414">
        <f t="shared" si="238"/>
        <v>0</v>
      </c>
      <c r="BP627" s="414">
        <f t="shared" si="239"/>
        <v>0</v>
      </c>
      <c r="BQ627" s="414">
        <f t="shared" si="240"/>
        <v>0</v>
      </c>
      <c r="BR627" s="414">
        <f t="shared" si="241"/>
        <v>0</v>
      </c>
      <c r="BS627" s="414">
        <f t="shared" si="242"/>
        <v>0</v>
      </c>
      <c r="BT627" s="414">
        <f t="shared" si="243"/>
        <v>0</v>
      </c>
      <c r="BU627" s="414">
        <f t="shared" si="244"/>
        <v>0</v>
      </c>
      <c r="BV627" s="721"/>
      <c r="BW627" s="72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32"/>
      <c r="CL627" s="432"/>
      <c r="CM627" s="432"/>
      <c r="CN627" s="432"/>
      <c r="CO627" s="432"/>
      <c r="CP627" s="432"/>
      <c r="CQ627" s="320"/>
      <c r="CR627" s="320"/>
    </row>
    <row r="628" spans="1:96" s="37" customFormat="1" ht="37.5" customHeight="1" x14ac:dyDescent="0.2">
      <c r="A628" s="574" t="str">
        <f>IF(B628&lt;&gt;"",設定!$C$4,"")</f>
        <v/>
      </c>
      <c r="B628" s="215" t="str">
        <f t="shared" si="222"/>
        <v/>
      </c>
      <c r="C628" s="374">
        <f t="shared" si="223"/>
        <v>616</v>
      </c>
      <c r="D628" s="356"/>
      <c r="E628" s="356"/>
      <c r="F628" s="357"/>
      <c r="G628" s="358"/>
      <c r="H628" s="359"/>
      <c r="I628" s="360"/>
      <c r="J628" s="361" t="str">
        <f>IFERROR(IF(I628="","",VLOOKUP(I628,国・地域!A:C,2,FALSE)),"正しい番号を入力してください")</f>
        <v/>
      </c>
      <c r="K628" s="362" t="str">
        <f>IFERROR(IF(I628="","",VLOOKUP(I628,国・地域!A:C,3,FALSE)),"正しい番号を入力してください")</f>
        <v/>
      </c>
      <c r="L628" s="326"/>
      <c r="M628" s="363"/>
      <c r="N628" s="364"/>
      <c r="O628" s="364"/>
      <c r="P628" s="364"/>
      <c r="Q628" s="364"/>
      <c r="R628" s="364"/>
      <c r="S628" s="364"/>
      <c r="T628" s="364"/>
      <c r="U628" s="365"/>
      <c r="V628" s="366"/>
      <c r="W628" s="1063"/>
      <c r="X628" s="1064"/>
      <c r="Y628" s="1075"/>
      <c r="Z628" s="1076"/>
      <c r="AA628" s="1077"/>
      <c r="AB628" s="1078"/>
      <c r="AC628" s="1077"/>
      <c r="AD628" s="1076"/>
      <c r="AE628" s="1079"/>
      <c r="AF628" s="1078"/>
      <c r="AG628" s="1077"/>
      <c r="AH628" s="1076"/>
      <c r="AI628" s="1079"/>
      <c r="AJ628" s="1078"/>
      <c r="AK628" s="1077"/>
      <c r="AL628" s="1076"/>
      <c r="AM628" s="356"/>
      <c r="AN628" s="358"/>
      <c r="AO628" s="326"/>
      <c r="AP628" s="356"/>
      <c r="AQ628" s="358"/>
      <c r="AR628" s="367"/>
      <c r="AS628" s="368"/>
      <c r="AT628" s="356"/>
      <c r="AU628" s="358"/>
      <c r="AV628" s="367"/>
      <c r="AW628" s="369"/>
      <c r="AX628" s="94" t="str">
        <f t="shared" si="245"/>
        <v/>
      </c>
      <c r="AY628" s="94" t="str">
        <f t="shared" si="224"/>
        <v/>
      </c>
      <c r="AZ628" s="433"/>
      <c r="BA628" s="414">
        <f t="shared" si="225"/>
        <v>0</v>
      </c>
      <c r="BB628" s="414">
        <f t="shared" si="226"/>
        <v>0</v>
      </c>
      <c r="BC628" s="414">
        <f t="shared" si="227"/>
        <v>0</v>
      </c>
      <c r="BD628" s="414">
        <f t="shared" si="228"/>
        <v>0</v>
      </c>
      <c r="BE628" s="414">
        <f t="shared" si="229"/>
        <v>0</v>
      </c>
      <c r="BF628" s="414">
        <f t="shared" si="230"/>
        <v>0</v>
      </c>
      <c r="BG628" s="414">
        <f t="shared" si="231"/>
        <v>0</v>
      </c>
      <c r="BH628" s="414">
        <f t="shared" si="232"/>
        <v>0</v>
      </c>
      <c r="BI628" s="414">
        <f t="shared" si="233"/>
        <v>0</v>
      </c>
      <c r="BJ628" s="414">
        <f t="shared" si="234"/>
        <v>0</v>
      </c>
      <c r="BK628" s="414">
        <f t="shared" si="235"/>
        <v>0</v>
      </c>
      <c r="BL628" s="414">
        <f t="shared" si="236"/>
        <v>0</v>
      </c>
      <c r="BM628" s="414">
        <f t="shared" si="237"/>
        <v>0</v>
      </c>
      <c r="BN628" s="414"/>
      <c r="BO628" s="414">
        <f t="shared" si="238"/>
        <v>0</v>
      </c>
      <c r="BP628" s="414">
        <f t="shared" si="239"/>
        <v>0</v>
      </c>
      <c r="BQ628" s="414">
        <f t="shared" si="240"/>
        <v>0</v>
      </c>
      <c r="BR628" s="414">
        <f t="shared" si="241"/>
        <v>0</v>
      </c>
      <c r="BS628" s="414">
        <f t="shared" si="242"/>
        <v>0</v>
      </c>
      <c r="BT628" s="414">
        <f t="shared" si="243"/>
        <v>0</v>
      </c>
      <c r="BU628" s="414">
        <f t="shared" si="244"/>
        <v>0</v>
      </c>
      <c r="BV628" s="721"/>
      <c r="BW628" s="72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32"/>
      <c r="CL628" s="432"/>
      <c r="CM628" s="432"/>
      <c r="CN628" s="432"/>
      <c r="CO628" s="432"/>
      <c r="CP628" s="432"/>
      <c r="CQ628" s="320"/>
      <c r="CR628" s="320"/>
    </row>
    <row r="629" spans="1:96" s="37" customFormat="1" ht="37.5" customHeight="1" x14ac:dyDescent="0.2">
      <c r="A629" s="575" t="str">
        <f>IF(B629&lt;&gt;"",設定!$C$4,"")</f>
        <v/>
      </c>
      <c r="B629" s="567" t="str">
        <f t="shared" si="222"/>
        <v/>
      </c>
      <c r="C629" s="322">
        <f t="shared" si="223"/>
        <v>617</v>
      </c>
      <c r="D629" s="328"/>
      <c r="E629" s="328"/>
      <c r="F629" s="329"/>
      <c r="G629" s="330"/>
      <c r="H629" s="331"/>
      <c r="I629" s="332"/>
      <c r="J629" s="333" t="str">
        <f>IFERROR(IF(I629="","",VLOOKUP(I629,国・地域!A:C,2,FALSE)),"正しい番号を入力してください")</f>
        <v/>
      </c>
      <c r="K629" s="334" t="str">
        <f>IFERROR(IF(I629="","",VLOOKUP(I629,国・地域!A:C,3,FALSE)),"正しい番号を入力してください")</f>
        <v/>
      </c>
      <c r="L629" s="327"/>
      <c r="M629" s="335"/>
      <c r="N629" s="336"/>
      <c r="O629" s="336"/>
      <c r="P629" s="336"/>
      <c r="Q629" s="336"/>
      <c r="R629" s="336"/>
      <c r="S629" s="336"/>
      <c r="T629" s="336"/>
      <c r="U629" s="337"/>
      <c r="V629" s="338"/>
      <c r="W629" s="1059"/>
      <c r="X629" s="1060"/>
      <c r="Y629" s="1065"/>
      <c r="Z629" s="1066"/>
      <c r="AA629" s="1067"/>
      <c r="AB629" s="1068"/>
      <c r="AC629" s="1067"/>
      <c r="AD629" s="1066"/>
      <c r="AE629" s="1069"/>
      <c r="AF629" s="1068"/>
      <c r="AG629" s="1067"/>
      <c r="AH629" s="1066"/>
      <c r="AI629" s="1069"/>
      <c r="AJ629" s="1068"/>
      <c r="AK629" s="1067"/>
      <c r="AL629" s="1066"/>
      <c r="AM629" s="328"/>
      <c r="AN629" s="330"/>
      <c r="AO629" s="327"/>
      <c r="AP629" s="328"/>
      <c r="AQ629" s="330"/>
      <c r="AR629" s="339"/>
      <c r="AS629" s="340"/>
      <c r="AT629" s="328"/>
      <c r="AU629" s="330"/>
      <c r="AV629" s="339"/>
      <c r="AW629" s="341"/>
      <c r="AX629" s="94" t="str">
        <f t="shared" si="245"/>
        <v/>
      </c>
      <c r="AY629" s="94" t="str">
        <f t="shared" si="224"/>
        <v/>
      </c>
      <c r="AZ629" s="433"/>
      <c r="BA629" s="414">
        <f t="shared" si="225"/>
        <v>0</v>
      </c>
      <c r="BB629" s="414">
        <f t="shared" si="226"/>
        <v>0</v>
      </c>
      <c r="BC629" s="414">
        <f t="shared" si="227"/>
        <v>0</v>
      </c>
      <c r="BD629" s="414">
        <f t="shared" si="228"/>
        <v>0</v>
      </c>
      <c r="BE629" s="414">
        <f t="shared" si="229"/>
        <v>0</v>
      </c>
      <c r="BF629" s="414">
        <f t="shared" si="230"/>
        <v>0</v>
      </c>
      <c r="BG629" s="414">
        <f t="shared" si="231"/>
        <v>0</v>
      </c>
      <c r="BH629" s="414">
        <f t="shared" si="232"/>
        <v>0</v>
      </c>
      <c r="BI629" s="414">
        <f t="shared" si="233"/>
        <v>0</v>
      </c>
      <c r="BJ629" s="414">
        <f t="shared" si="234"/>
        <v>0</v>
      </c>
      <c r="BK629" s="414">
        <f t="shared" si="235"/>
        <v>0</v>
      </c>
      <c r="BL629" s="414">
        <f t="shared" si="236"/>
        <v>0</v>
      </c>
      <c r="BM629" s="414">
        <f t="shared" si="237"/>
        <v>0</v>
      </c>
      <c r="BN629" s="414"/>
      <c r="BO629" s="414">
        <f t="shared" si="238"/>
        <v>0</v>
      </c>
      <c r="BP629" s="414">
        <f t="shared" si="239"/>
        <v>0</v>
      </c>
      <c r="BQ629" s="414">
        <f t="shared" si="240"/>
        <v>0</v>
      </c>
      <c r="BR629" s="414">
        <f t="shared" si="241"/>
        <v>0</v>
      </c>
      <c r="BS629" s="414">
        <f t="shared" si="242"/>
        <v>0</v>
      </c>
      <c r="BT629" s="414">
        <f t="shared" si="243"/>
        <v>0</v>
      </c>
      <c r="BU629" s="414">
        <f t="shared" si="244"/>
        <v>0</v>
      </c>
      <c r="BV629" s="721"/>
      <c r="BW629" s="72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32"/>
      <c r="CL629" s="432"/>
      <c r="CM629" s="432"/>
      <c r="CN629" s="432"/>
      <c r="CO629" s="432"/>
      <c r="CP629" s="432"/>
      <c r="CQ629" s="320"/>
      <c r="CR629" s="320"/>
    </row>
    <row r="630" spans="1:96" s="37" customFormat="1" ht="37.5" customHeight="1" x14ac:dyDescent="0.2">
      <c r="A630" s="533" t="str">
        <f>IF(B630&lt;&gt;"",設定!$C$4,"")</f>
        <v/>
      </c>
      <c r="B630" s="214" t="str">
        <f t="shared" si="222"/>
        <v/>
      </c>
      <c r="C630" s="373">
        <f t="shared" si="223"/>
        <v>618</v>
      </c>
      <c r="D630" s="342"/>
      <c r="E630" s="342"/>
      <c r="F630" s="343"/>
      <c r="G630" s="344"/>
      <c r="H630" s="345"/>
      <c r="I630" s="346"/>
      <c r="J630" s="347" t="str">
        <f>IFERROR(IF(I630="","",VLOOKUP(I630,国・地域!A:C,2,FALSE)),"正しい番号を入力してください")</f>
        <v/>
      </c>
      <c r="K630" s="348" t="str">
        <f>IFERROR(IF(I630="","",VLOOKUP(I630,国・地域!A:C,3,FALSE)),"正しい番号を入力してください")</f>
        <v/>
      </c>
      <c r="L630" s="325"/>
      <c r="M630" s="349"/>
      <c r="N630" s="350"/>
      <c r="O630" s="350"/>
      <c r="P630" s="350"/>
      <c r="Q630" s="350"/>
      <c r="R630" s="350"/>
      <c r="S630" s="350"/>
      <c r="T630" s="350"/>
      <c r="U630" s="351"/>
      <c r="V630" s="352"/>
      <c r="W630" s="1061"/>
      <c r="X630" s="1062"/>
      <c r="Y630" s="1070"/>
      <c r="Z630" s="1071"/>
      <c r="AA630" s="1072"/>
      <c r="AB630" s="1073"/>
      <c r="AC630" s="1072"/>
      <c r="AD630" s="1071"/>
      <c r="AE630" s="1074"/>
      <c r="AF630" s="1073"/>
      <c r="AG630" s="1072"/>
      <c r="AH630" s="1071"/>
      <c r="AI630" s="1074"/>
      <c r="AJ630" s="1073"/>
      <c r="AK630" s="1072"/>
      <c r="AL630" s="1071"/>
      <c r="AM630" s="342"/>
      <c r="AN630" s="344"/>
      <c r="AO630" s="325"/>
      <c r="AP630" s="342"/>
      <c r="AQ630" s="344"/>
      <c r="AR630" s="353"/>
      <c r="AS630" s="354"/>
      <c r="AT630" s="342"/>
      <c r="AU630" s="344"/>
      <c r="AV630" s="353"/>
      <c r="AW630" s="355"/>
      <c r="AX630" s="94" t="str">
        <f t="shared" si="245"/>
        <v/>
      </c>
      <c r="AY630" s="94" t="str">
        <f t="shared" si="224"/>
        <v/>
      </c>
      <c r="AZ630" s="433"/>
      <c r="BA630" s="414">
        <f t="shared" si="225"/>
        <v>0</v>
      </c>
      <c r="BB630" s="414">
        <f t="shared" si="226"/>
        <v>0</v>
      </c>
      <c r="BC630" s="414">
        <f t="shared" si="227"/>
        <v>0</v>
      </c>
      <c r="BD630" s="414">
        <f t="shared" si="228"/>
        <v>0</v>
      </c>
      <c r="BE630" s="414">
        <f t="shared" si="229"/>
        <v>0</v>
      </c>
      <c r="BF630" s="414">
        <f t="shared" si="230"/>
        <v>0</v>
      </c>
      <c r="BG630" s="414">
        <f t="shared" si="231"/>
        <v>0</v>
      </c>
      <c r="BH630" s="414">
        <f t="shared" si="232"/>
        <v>0</v>
      </c>
      <c r="BI630" s="414">
        <f t="shared" si="233"/>
        <v>0</v>
      </c>
      <c r="BJ630" s="414">
        <f t="shared" si="234"/>
        <v>0</v>
      </c>
      <c r="BK630" s="414">
        <f t="shared" si="235"/>
        <v>0</v>
      </c>
      <c r="BL630" s="414">
        <f t="shared" si="236"/>
        <v>0</v>
      </c>
      <c r="BM630" s="414">
        <f t="shared" si="237"/>
        <v>0</v>
      </c>
      <c r="BN630" s="414"/>
      <c r="BO630" s="414">
        <f t="shared" si="238"/>
        <v>0</v>
      </c>
      <c r="BP630" s="414">
        <f t="shared" si="239"/>
        <v>0</v>
      </c>
      <c r="BQ630" s="414">
        <f t="shared" si="240"/>
        <v>0</v>
      </c>
      <c r="BR630" s="414">
        <f t="shared" si="241"/>
        <v>0</v>
      </c>
      <c r="BS630" s="414">
        <f t="shared" si="242"/>
        <v>0</v>
      </c>
      <c r="BT630" s="414">
        <f t="shared" si="243"/>
        <v>0</v>
      </c>
      <c r="BU630" s="414">
        <f t="shared" si="244"/>
        <v>0</v>
      </c>
      <c r="BV630" s="721"/>
      <c r="BW630" s="72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32"/>
      <c r="CL630" s="432"/>
      <c r="CM630" s="432"/>
      <c r="CN630" s="432"/>
      <c r="CO630" s="432"/>
      <c r="CP630" s="432"/>
      <c r="CQ630" s="320"/>
      <c r="CR630" s="320"/>
    </row>
    <row r="631" spans="1:96" s="37" customFormat="1" ht="37.5" customHeight="1" x14ac:dyDescent="0.2">
      <c r="A631" s="533" t="str">
        <f>IF(B631&lt;&gt;"",設定!$C$4,"")</f>
        <v/>
      </c>
      <c r="B631" s="214" t="str">
        <f t="shared" si="222"/>
        <v/>
      </c>
      <c r="C631" s="373">
        <f t="shared" si="223"/>
        <v>619</v>
      </c>
      <c r="D631" s="342"/>
      <c r="E631" s="342"/>
      <c r="F631" s="343"/>
      <c r="G631" s="344"/>
      <c r="H631" s="345"/>
      <c r="I631" s="346"/>
      <c r="J631" s="347" t="str">
        <f>IFERROR(IF(I631="","",VLOOKUP(I631,国・地域!A:C,2,FALSE)),"正しい番号を入力してください")</f>
        <v/>
      </c>
      <c r="K631" s="348" t="str">
        <f>IFERROR(IF(I631="","",VLOOKUP(I631,国・地域!A:C,3,FALSE)),"正しい番号を入力してください")</f>
        <v/>
      </c>
      <c r="L631" s="325"/>
      <c r="M631" s="349"/>
      <c r="N631" s="350"/>
      <c r="O631" s="350"/>
      <c r="P631" s="350"/>
      <c r="Q631" s="350"/>
      <c r="R631" s="350"/>
      <c r="S631" s="350"/>
      <c r="T631" s="350"/>
      <c r="U631" s="351"/>
      <c r="V631" s="352"/>
      <c r="W631" s="1061"/>
      <c r="X631" s="1062"/>
      <c r="Y631" s="1070"/>
      <c r="Z631" s="1071"/>
      <c r="AA631" s="1072"/>
      <c r="AB631" s="1073"/>
      <c r="AC631" s="1072"/>
      <c r="AD631" s="1071"/>
      <c r="AE631" s="1074"/>
      <c r="AF631" s="1073"/>
      <c r="AG631" s="1072"/>
      <c r="AH631" s="1071"/>
      <c r="AI631" s="1074"/>
      <c r="AJ631" s="1073"/>
      <c r="AK631" s="1072"/>
      <c r="AL631" s="1071"/>
      <c r="AM631" s="342"/>
      <c r="AN631" s="344"/>
      <c r="AO631" s="325"/>
      <c r="AP631" s="342"/>
      <c r="AQ631" s="344"/>
      <c r="AR631" s="353"/>
      <c r="AS631" s="354"/>
      <c r="AT631" s="342"/>
      <c r="AU631" s="344"/>
      <c r="AV631" s="353"/>
      <c r="AW631" s="355"/>
      <c r="AX631" s="94" t="str">
        <f t="shared" si="245"/>
        <v/>
      </c>
      <c r="AY631" s="94" t="str">
        <f t="shared" si="224"/>
        <v/>
      </c>
      <c r="AZ631" s="433"/>
      <c r="BA631" s="414">
        <f t="shared" si="225"/>
        <v>0</v>
      </c>
      <c r="BB631" s="414">
        <f t="shared" si="226"/>
        <v>0</v>
      </c>
      <c r="BC631" s="414">
        <f t="shared" si="227"/>
        <v>0</v>
      </c>
      <c r="BD631" s="414">
        <f t="shared" si="228"/>
        <v>0</v>
      </c>
      <c r="BE631" s="414">
        <f t="shared" si="229"/>
        <v>0</v>
      </c>
      <c r="BF631" s="414">
        <f t="shared" si="230"/>
        <v>0</v>
      </c>
      <c r="BG631" s="414">
        <f t="shared" si="231"/>
        <v>0</v>
      </c>
      <c r="BH631" s="414">
        <f t="shared" si="232"/>
        <v>0</v>
      </c>
      <c r="BI631" s="414">
        <f t="shared" si="233"/>
        <v>0</v>
      </c>
      <c r="BJ631" s="414">
        <f t="shared" si="234"/>
        <v>0</v>
      </c>
      <c r="BK631" s="414">
        <f t="shared" si="235"/>
        <v>0</v>
      </c>
      <c r="BL631" s="414">
        <f t="shared" si="236"/>
        <v>0</v>
      </c>
      <c r="BM631" s="414">
        <f t="shared" si="237"/>
        <v>0</v>
      </c>
      <c r="BN631" s="414"/>
      <c r="BO631" s="414">
        <f t="shared" si="238"/>
        <v>0</v>
      </c>
      <c r="BP631" s="414">
        <f t="shared" si="239"/>
        <v>0</v>
      </c>
      <c r="BQ631" s="414">
        <f t="shared" si="240"/>
        <v>0</v>
      </c>
      <c r="BR631" s="414">
        <f t="shared" si="241"/>
        <v>0</v>
      </c>
      <c r="BS631" s="414">
        <f t="shared" si="242"/>
        <v>0</v>
      </c>
      <c r="BT631" s="414">
        <f t="shared" si="243"/>
        <v>0</v>
      </c>
      <c r="BU631" s="414">
        <f t="shared" si="244"/>
        <v>0</v>
      </c>
      <c r="BV631" s="721"/>
      <c r="BW631" s="72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32"/>
      <c r="CL631" s="432"/>
      <c r="CM631" s="432"/>
      <c r="CN631" s="432"/>
      <c r="CO631" s="432"/>
      <c r="CP631" s="432"/>
      <c r="CQ631" s="320"/>
      <c r="CR631" s="320"/>
    </row>
    <row r="632" spans="1:96" s="37" customFormat="1" ht="37.5" customHeight="1" x14ac:dyDescent="0.2">
      <c r="A632" s="533" t="str">
        <f>IF(B632&lt;&gt;"",設定!$C$4,"")</f>
        <v/>
      </c>
      <c r="B632" s="214" t="str">
        <f t="shared" si="222"/>
        <v/>
      </c>
      <c r="C632" s="373">
        <f t="shared" si="223"/>
        <v>620</v>
      </c>
      <c r="D632" s="342"/>
      <c r="E632" s="342"/>
      <c r="F632" s="343"/>
      <c r="G632" s="344"/>
      <c r="H632" s="345"/>
      <c r="I632" s="346"/>
      <c r="J632" s="347" t="str">
        <f>IFERROR(IF(I632="","",VLOOKUP(I632,国・地域!A:C,2,FALSE)),"正しい番号を入力してください")</f>
        <v/>
      </c>
      <c r="K632" s="348" t="str">
        <f>IFERROR(IF(I632="","",VLOOKUP(I632,国・地域!A:C,3,FALSE)),"正しい番号を入力してください")</f>
        <v/>
      </c>
      <c r="L632" s="325"/>
      <c r="M632" s="349"/>
      <c r="N632" s="350"/>
      <c r="O632" s="350"/>
      <c r="P632" s="350"/>
      <c r="Q632" s="350"/>
      <c r="R632" s="350"/>
      <c r="S632" s="350"/>
      <c r="T632" s="350"/>
      <c r="U632" s="351"/>
      <c r="V632" s="352"/>
      <c r="W632" s="1061"/>
      <c r="X632" s="1062"/>
      <c r="Y632" s="1070"/>
      <c r="Z632" s="1071"/>
      <c r="AA632" s="1072"/>
      <c r="AB632" s="1073"/>
      <c r="AC632" s="1072"/>
      <c r="AD632" s="1071"/>
      <c r="AE632" s="1074"/>
      <c r="AF632" s="1073"/>
      <c r="AG632" s="1072"/>
      <c r="AH632" s="1071"/>
      <c r="AI632" s="1074"/>
      <c r="AJ632" s="1073"/>
      <c r="AK632" s="1072"/>
      <c r="AL632" s="1071"/>
      <c r="AM632" s="342"/>
      <c r="AN632" s="344"/>
      <c r="AO632" s="325"/>
      <c r="AP632" s="342"/>
      <c r="AQ632" s="344"/>
      <c r="AR632" s="353"/>
      <c r="AS632" s="354"/>
      <c r="AT632" s="342"/>
      <c r="AU632" s="344"/>
      <c r="AV632" s="353"/>
      <c r="AW632" s="355"/>
      <c r="AX632" s="94" t="str">
        <f t="shared" si="245"/>
        <v/>
      </c>
      <c r="AY632" s="94" t="str">
        <f t="shared" si="224"/>
        <v/>
      </c>
      <c r="AZ632" s="433"/>
      <c r="BA632" s="414">
        <f t="shared" si="225"/>
        <v>0</v>
      </c>
      <c r="BB632" s="414">
        <f t="shared" si="226"/>
        <v>0</v>
      </c>
      <c r="BC632" s="414">
        <f t="shared" si="227"/>
        <v>0</v>
      </c>
      <c r="BD632" s="414">
        <f t="shared" si="228"/>
        <v>0</v>
      </c>
      <c r="BE632" s="414">
        <f t="shared" si="229"/>
        <v>0</v>
      </c>
      <c r="BF632" s="414">
        <f t="shared" si="230"/>
        <v>0</v>
      </c>
      <c r="BG632" s="414">
        <f t="shared" si="231"/>
        <v>0</v>
      </c>
      <c r="BH632" s="414">
        <f t="shared" si="232"/>
        <v>0</v>
      </c>
      <c r="BI632" s="414">
        <f t="shared" si="233"/>
        <v>0</v>
      </c>
      <c r="BJ632" s="414">
        <f t="shared" si="234"/>
        <v>0</v>
      </c>
      <c r="BK632" s="414">
        <f t="shared" si="235"/>
        <v>0</v>
      </c>
      <c r="BL632" s="414">
        <f t="shared" si="236"/>
        <v>0</v>
      </c>
      <c r="BM632" s="414">
        <f t="shared" si="237"/>
        <v>0</v>
      </c>
      <c r="BN632" s="414"/>
      <c r="BO632" s="414">
        <f t="shared" si="238"/>
        <v>0</v>
      </c>
      <c r="BP632" s="414">
        <f t="shared" si="239"/>
        <v>0</v>
      </c>
      <c r="BQ632" s="414">
        <f t="shared" si="240"/>
        <v>0</v>
      </c>
      <c r="BR632" s="414">
        <f t="shared" si="241"/>
        <v>0</v>
      </c>
      <c r="BS632" s="414">
        <f t="shared" si="242"/>
        <v>0</v>
      </c>
      <c r="BT632" s="414">
        <f t="shared" si="243"/>
        <v>0</v>
      </c>
      <c r="BU632" s="414">
        <f t="shared" si="244"/>
        <v>0</v>
      </c>
      <c r="BV632" s="721"/>
      <c r="BW632" s="72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32"/>
      <c r="CL632" s="432"/>
      <c r="CM632" s="432"/>
      <c r="CN632" s="432"/>
      <c r="CO632" s="432"/>
      <c r="CP632" s="432"/>
      <c r="CQ632" s="320"/>
      <c r="CR632" s="320"/>
    </row>
    <row r="633" spans="1:96" s="37" customFormat="1" ht="37.5" customHeight="1" x14ac:dyDescent="0.2">
      <c r="A633" s="574" t="str">
        <f>IF(B633&lt;&gt;"",設定!$C$4,"")</f>
        <v/>
      </c>
      <c r="B633" s="215" t="str">
        <f t="shared" si="222"/>
        <v/>
      </c>
      <c r="C633" s="374">
        <f t="shared" si="223"/>
        <v>621</v>
      </c>
      <c r="D633" s="356"/>
      <c r="E633" s="356"/>
      <c r="F633" s="357"/>
      <c r="G633" s="358"/>
      <c r="H633" s="359"/>
      <c r="I633" s="360"/>
      <c r="J633" s="361" t="str">
        <f>IFERROR(IF(I633="","",VLOOKUP(I633,国・地域!A:C,2,FALSE)),"正しい番号を入力してください")</f>
        <v/>
      </c>
      <c r="K633" s="362" t="str">
        <f>IFERROR(IF(I633="","",VLOOKUP(I633,国・地域!A:C,3,FALSE)),"正しい番号を入力してください")</f>
        <v/>
      </c>
      <c r="L633" s="326"/>
      <c r="M633" s="363"/>
      <c r="N633" s="364"/>
      <c r="O633" s="364"/>
      <c r="P633" s="364"/>
      <c r="Q633" s="364"/>
      <c r="R633" s="364"/>
      <c r="S633" s="364"/>
      <c r="T633" s="364"/>
      <c r="U633" s="365"/>
      <c r="V633" s="366"/>
      <c r="W633" s="1063"/>
      <c r="X633" s="1064"/>
      <c r="Y633" s="1075"/>
      <c r="Z633" s="1076"/>
      <c r="AA633" s="1077"/>
      <c r="AB633" s="1078"/>
      <c r="AC633" s="1077"/>
      <c r="AD633" s="1076"/>
      <c r="AE633" s="1079"/>
      <c r="AF633" s="1078"/>
      <c r="AG633" s="1077"/>
      <c r="AH633" s="1076"/>
      <c r="AI633" s="1079"/>
      <c r="AJ633" s="1078"/>
      <c r="AK633" s="1077"/>
      <c r="AL633" s="1076"/>
      <c r="AM633" s="356"/>
      <c r="AN633" s="358"/>
      <c r="AO633" s="326"/>
      <c r="AP633" s="356"/>
      <c r="AQ633" s="358"/>
      <c r="AR633" s="367"/>
      <c r="AS633" s="368"/>
      <c r="AT633" s="356"/>
      <c r="AU633" s="358"/>
      <c r="AV633" s="367"/>
      <c r="AW633" s="369"/>
      <c r="AX633" s="94" t="str">
        <f t="shared" si="245"/>
        <v/>
      </c>
      <c r="AY633" s="94" t="str">
        <f t="shared" si="224"/>
        <v/>
      </c>
      <c r="AZ633" s="433"/>
      <c r="BA633" s="414">
        <f t="shared" si="225"/>
        <v>0</v>
      </c>
      <c r="BB633" s="414">
        <f t="shared" si="226"/>
        <v>0</v>
      </c>
      <c r="BC633" s="414">
        <f t="shared" si="227"/>
        <v>0</v>
      </c>
      <c r="BD633" s="414">
        <f t="shared" si="228"/>
        <v>0</v>
      </c>
      <c r="BE633" s="414">
        <f t="shared" si="229"/>
        <v>0</v>
      </c>
      <c r="BF633" s="414">
        <f t="shared" si="230"/>
        <v>0</v>
      </c>
      <c r="BG633" s="414">
        <f t="shared" si="231"/>
        <v>0</v>
      </c>
      <c r="BH633" s="414">
        <f t="shared" si="232"/>
        <v>0</v>
      </c>
      <c r="BI633" s="414">
        <f t="shared" si="233"/>
        <v>0</v>
      </c>
      <c r="BJ633" s="414">
        <f t="shared" si="234"/>
        <v>0</v>
      </c>
      <c r="BK633" s="414">
        <f t="shared" si="235"/>
        <v>0</v>
      </c>
      <c r="BL633" s="414">
        <f t="shared" si="236"/>
        <v>0</v>
      </c>
      <c r="BM633" s="414">
        <f t="shared" si="237"/>
        <v>0</v>
      </c>
      <c r="BN633" s="414"/>
      <c r="BO633" s="414">
        <f t="shared" si="238"/>
        <v>0</v>
      </c>
      <c r="BP633" s="414">
        <f t="shared" si="239"/>
        <v>0</v>
      </c>
      <c r="BQ633" s="414">
        <f t="shared" si="240"/>
        <v>0</v>
      </c>
      <c r="BR633" s="414">
        <f t="shared" si="241"/>
        <v>0</v>
      </c>
      <c r="BS633" s="414">
        <f t="shared" si="242"/>
        <v>0</v>
      </c>
      <c r="BT633" s="414">
        <f t="shared" si="243"/>
        <v>0</v>
      </c>
      <c r="BU633" s="414">
        <f t="shared" si="244"/>
        <v>0</v>
      </c>
      <c r="BV633" s="721"/>
      <c r="BW633" s="72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32"/>
      <c r="CL633" s="432"/>
      <c r="CM633" s="432"/>
      <c r="CN633" s="432"/>
      <c r="CO633" s="432"/>
      <c r="CP633" s="432"/>
      <c r="CQ633" s="320"/>
      <c r="CR633" s="320"/>
    </row>
    <row r="634" spans="1:96" s="37" customFormat="1" ht="37.5" customHeight="1" x14ac:dyDescent="0.2">
      <c r="A634" s="575" t="str">
        <f>IF(B634&lt;&gt;"",設定!$C$4,"")</f>
        <v/>
      </c>
      <c r="B634" s="567" t="str">
        <f t="shared" si="222"/>
        <v/>
      </c>
      <c r="C634" s="322">
        <f t="shared" si="223"/>
        <v>622</v>
      </c>
      <c r="D634" s="328"/>
      <c r="E634" s="328"/>
      <c r="F634" s="329"/>
      <c r="G634" s="330"/>
      <c r="H634" s="331"/>
      <c r="I634" s="332"/>
      <c r="J634" s="333" t="str">
        <f>IFERROR(IF(I634="","",VLOOKUP(I634,国・地域!A:C,2,FALSE)),"正しい番号を入力してください")</f>
        <v/>
      </c>
      <c r="K634" s="334" t="str">
        <f>IFERROR(IF(I634="","",VLOOKUP(I634,国・地域!A:C,3,FALSE)),"正しい番号を入力してください")</f>
        <v/>
      </c>
      <c r="L634" s="327"/>
      <c r="M634" s="335"/>
      <c r="N634" s="336"/>
      <c r="O634" s="336"/>
      <c r="P634" s="336"/>
      <c r="Q634" s="336"/>
      <c r="R634" s="336"/>
      <c r="S634" s="336"/>
      <c r="T634" s="336"/>
      <c r="U634" s="337"/>
      <c r="V634" s="338"/>
      <c r="W634" s="1059"/>
      <c r="X634" s="1060"/>
      <c r="Y634" s="1065"/>
      <c r="Z634" s="1066"/>
      <c r="AA634" s="1067"/>
      <c r="AB634" s="1068"/>
      <c r="AC634" s="1067"/>
      <c r="AD634" s="1066"/>
      <c r="AE634" s="1069"/>
      <c r="AF634" s="1068"/>
      <c r="AG634" s="1067"/>
      <c r="AH634" s="1066"/>
      <c r="AI634" s="1069"/>
      <c r="AJ634" s="1068"/>
      <c r="AK634" s="1067"/>
      <c r="AL634" s="1066"/>
      <c r="AM634" s="328"/>
      <c r="AN634" s="330"/>
      <c r="AO634" s="327"/>
      <c r="AP634" s="328"/>
      <c r="AQ634" s="330"/>
      <c r="AR634" s="339"/>
      <c r="AS634" s="340"/>
      <c r="AT634" s="328"/>
      <c r="AU634" s="330"/>
      <c r="AV634" s="339"/>
      <c r="AW634" s="341"/>
      <c r="AX634" s="94" t="str">
        <f t="shared" si="245"/>
        <v/>
      </c>
      <c r="AY634" s="94" t="str">
        <f t="shared" si="224"/>
        <v/>
      </c>
      <c r="AZ634" s="433"/>
      <c r="BA634" s="414">
        <f t="shared" si="225"/>
        <v>0</v>
      </c>
      <c r="BB634" s="414">
        <f t="shared" si="226"/>
        <v>0</v>
      </c>
      <c r="BC634" s="414">
        <f t="shared" si="227"/>
        <v>0</v>
      </c>
      <c r="BD634" s="414">
        <f t="shared" si="228"/>
        <v>0</v>
      </c>
      <c r="BE634" s="414">
        <f t="shared" si="229"/>
        <v>0</v>
      </c>
      <c r="BF634" s="414">
        <f t="shared" si="230"/>
        <v>0</v>
      </c>
      <c r="BG634" s="414">
        <f t="shared" si="231"/>
        <v>0</v>
      </c>
      <c r="BH634" s="414">
        <f t="shared" si="232"/>
        <v>0</v>
      </c>
      <c r="BI634" s="414">
        <f t="shared" si="233"/>
        <v>0</v>
      </c>
      <c r="BJ634" s="414">
        <f t="shared" si="234"/>
        <v>0</v>
      </c>
      <c r="BK634" s="414">
        <f t="shared" si="235"/>
        <v>0</v>
      </c>
      <c r="BL634" s="414">
        <f t="shared" si="236"/>
        <v>0</v>
      </c>
      <c r="BM634" s="414">
        <f t="shared" si="237"/>
        <v>0</v>
      </c>
      <c r="BN634" s="414"/>
      <c r="BO634" s="414">
        <f t="shared" si="238"/>
        <v>0</v>
      </c>
      <c r="BP634" s="414">
        <f t="shared" si="239"/>
        <v>0</v>
      </c>
      <c r="BQ634" s="414">
        <f t="shared" si="240"/>
        <v>0</v>
      </c>
      <c r="BR634" s="414">
        <f t="shared" si="241"/>
        <v>0</v>
      </c>
      <c r="BS634" s="414">
        <f t="shared" si="242"/>
        <v>0</v>
      </c>
      <c r="BT634" s="414">
        <f t="shared" si="243"/>
        <v>0</v>
      </c>
      <c r="BU634" s="414">
        <f t="shared" si="244"/>
        <v>0</v>
      </c>
      <c r="BV634" s="721"/>
      <c r="BW634" s="72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32"/>
      <c r="CL634" s="432"/>
      <c r="CM634" s="432"/>
      <c r="CN634" s="432"/>
      <c r="CO634" s="432"/>
      <c r="CP634" s="432"/>
      <c r="CQ634" s="320"/>
      <c r="CR634" s="320"/>
    </row>
    <row r="635" spans="1:96" s="37" customFormat="1" ht="37.5" customHeight="1" x14ac:dyDescent="0.2">
      <c r="A635" s="533" t="str">
        <f>IF(B635&lt;&gt;"",設定!$C$4,"")</f>
        <v/>
      </c>
      <c r="B635" s="214" t="str">
        <f t="shared" si="222"/>
        <v/>
      </c>
      <c r="C635" s="373">
        <f t="shared" si="223"/>
        <v>623</v>
      </c>
      <c r="D635" s="342"/>
      <c r="E635" s="342"/>
      <c r="F635" s="343"/>
      <c r="G635" s="344"/>
      <c r="H635" s="345"/>
      <c r="I635" s="346"/>
      <c r="J635" s="347" t="str">
        <f>IFERROR(IF(I635="","",VLOOKUP(I635,国・地域!A:C,2,FALSE)),"正しい番号を入力してください")</f>
        <v/>
      </c>
      <c r="K635" s="348" t="str">
        <f>IFERROR(IF(I635="","",VLOOKUP(I635,国・地域!A:C,3,FALSE)),"正しい番号を入力してください")</f>
        <v/>
      </c>
      <c r="L635" s="325"/>
      <c r="M635" s="349"/>
      <c r="N635" s="350"/>
      <c r="O635" s="350"/>
      <c r="P635" s="350"/>
      <c r="Q635" s="350"/>
      <c r="R635" s="350"/>
      <c r="S635" s="350"/>
      <c r="T635" s="350"/>
      <c r="U635" s="351"/>
      <c r="V635" s="352"/>
      <c r="W635" s="1061"/>
      <c r="X635" s="1062"/>
      <c r="Y635" s="1070"/>
      <c r="Z635" s="1071"/>
      <c r="AA635" s="1072"/>
      <c r="AB635" s="1073"/>
      <c r="AC635" s="1072"/>
      <c r="AD635" s="1071"/>
      <c r="AE635" s="1074"/>
      <c r="AF635" s="1073"/>
      <c r="AG635" s="1072"/>
      <c r="AH635" s="1071"/>
      <c r="AI635" s="1074"/>
      <c r="AJ635" s="1073"/>
      <c r="AK635" s="1072"/>
      <c r="AL635" s="1071"/>
      <c r="AM635" s="342"/>
      <c r="AN635" s="344"/>
      <c r="AO635" s="325"/>
      <c r="AP635" s="342"/>
      <c r="AQ635" s="344"/>
      <c r="AR635" s="353"/>
      <c r="AS635" s="354"/>
      <c r="AT635" s="342"/>
      <c r="AU635" s="344"/>
      <c r="AV635" s="353"/>
      <c r="AW635" s="355"/>
      <c r="AX635" s="94" t="str">
        <f t="shared" si="245"/>
        <v/>
      </c>
      <c r="AY635" s="94" t="str">
        <f t="shared" si="224"/>
        <v/>
      </c>
      <c r="AZ635" s="433"/>
      <c r="BA635" s="414">
        <f t="shared" si="225"/>
        <v>0</v>
      </c>
      <c r="BB635" s="414">
        <f t="shared" si="226"/>
        <v>0</v>
      </c>
      <c r="BC635" s="414">
        <f t="shared" si="227"/>
        <v>0</v>
      </c>
      <c r="BD635" s="414">
        <f t="shared" si="228"/>
        <v>0</v>
      </c>
      <c r="BE635" s="414">
        <f t="shared" si="229"/>
        <v>0</v>
      </c>
      <c r="BF635" s="414">
        <f t="shared" si="230"/>
        <v>0</v>
      </c>
      <c r="BG635" s="414">
        <f t="shared" si="231"/>
        <v>0</v>
      </c>
      <c r="BH635" s="414">
        <f t="shared" si="232"/>
        <v>0</v>
      </c>
      <c r="BI635" s="414">
        <f t="shared" si="233"/>
        <v>0</v>
      </c>
      <c r="BJ635" s="414">
        <f t="shared" si="234"/>
        <v>0</v>
      </c>
      <c r="BK635" s="414">
        <f t="shared" si="235"/>
        <v>0</v>
      </c>
      <c r="BL635" s="414">
        <f t="shared" si="236"/>
        <v>0</v>
      </c>
      <c r="BM635" s="414">
        <f t="shared" si="237"/>
        <v>0</v>
      </c>
      <c r="BN635" s="414"/>
      <c r="BO635" s="414">
        <f t="shared" si="238"/>
        <v>0</v>
      </c>
      <c r="BP635" s="414">
        <f t="shared" si="239"/>
        <v>0</v>
      </c>
      <c r="BQ635" s="414">
        <f t="shared" si="240"/>
        <v>0</v>
      </c>
      <c r="BR635" s="414">
        <f t="shared" si="241"/>
        <v>0</v>
      </c>
      <c r="BS635" s="414">
        <f t="shared" si="242"/>
        <v>0</v>
      </c>
      <c r="BT635" s="414">
        <f t="shared" si="243"/>
        <v>0</v>
      </c>
      <c r="BU635" s="414">
        <f t="shared" si="244"/>
        <v>0</v>
      </c>
      <c r="BV635" s="721"/>
      <c r="BW635" s="72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32"/>
      <c r="CL635" s="432"/>
      <c r="CM635" s="432"/>
      <c r="CN635" s="432"/>
      <c r="CO635" s="432"/>
      <c r="CP635" s="432"/>
      <c r="CQ635" s="320"/>
      <c r="CR635" s="320"/>
    </row>
    <row r="636" spans="1:96" s="37" customFormat="1" ht="37.5" customHeight="1" x14ac:dyDescent="0.2">
      <c r="A636" s="533" t="str">
        <f>IF(B636&lt;&gt;"",設定!$C$4,"")</f>
        <v/>
      </c>
      <c r="B636" s="214" t="str">
        <f t="shared" si="222"/>
        <v/>
      </c>
      <c r="C636" s="373">
        <f t="shared" si="223"/>
        <v>624</v>
      </c>
      <c r="D636" s="342"/>
      <c r="E636" s="342"/>
      <c r="F636" s="343"/>
      <c r="G636" s="344"/>
      <c r="H636" s="345"/>
      <c r="I636" s="346"/>
      <c r="J636" s="347" t="str">
        <f>IFERROR(IF(I636="","",VLOOKUP(I636,国・地域!A:C,2,FALSE)),"正しい番号を入力してください")</f>
        <v/>
      </c>
      <c r="K636" s="348" t="str">
        <f>IFERROR(IF(I636="","",VLOOKUP(I636,国・地域!A:C,3,FALSE)),"正しい番号を入力してください")</f>
        <v/>
      </c>
      <c r="L636" s="325"/>
      <c r="M636" s="349"/>
      <c r="N636" s="350"/>
      <c r="O636" s="350"/>
      <c r="P636" s="350"/>
      <c r="Q636" s="350"/>
      <c r="R636" s="350"/>
      <c r="S636" s="350"/>
      <c r="T636" s="350"/>
      <c r="U636" s="351"/>
      <c r="V636" s="352"/>
      <c r="W636" s="1061"/>
      <c r="X636" s="1062"/>
      <c r="Y636" s="1070"/>
      <c r="Z636" s="1071"/>
      <c r="AA636" s="1072"/>
      <c r="AB636" s="1073"/>
      <c r="AC636" s="1072"/>
      <c r="AD636" s="1071"/>
      <c r="AE636" s="1074"/>
      <c r="AF636" s="1073"/>
      <c r="AG636" s="1072"/>
      <c r="AH636" s="1071"/>
      <c r="AI636" s="1074"/>
      <c r="AJ636" s="1073"/>
      <c r="AK636" s="1072"/>
      <c r="AL636" s="1071"/>
      <c r="AM636" s="342"/>
      <c r="AN636" s="344"/>
      <c r="AO636" s="325"/>
      <c r="AP636" s="342"/>
      <c r="AQ636" s="344"/>
      <c r="AR636" s="353"/>
      <c r="AS636" s="354"/>
      <c r="AT636" s="342"/>
      <c r="AU636" s="344"/>
      <c r="AV636" s="353"/>
      <c r="AW636" s="355"/>
      <c r="AX636" s="94" t="str">
        <f t="shared" si="245"/>
        <v/>
      </c>
      <c r="AY636" s="94" t="str">
        <f t="shared" si="224"/>
        <v/>
      </c>
      <c r="AZ636" s="433"/>
      <c r="BA636" s="414">
        <f t="shared" si="225"/>
        <v>0</v>
      </c>
      <c r="BB636" s="414">
        <f t="shared" si="226"/>
        <v>0</v>
      </c>
      <c r="BC636" s="414">
        <f t="shared" si="227"/>
        <v>0</v>
      </c>
      <c r="BD636" s="414">
        <f t="shared" si="228"/>
        <v>0</v>
      </c>
      <c r="BE636" s="414">
        <f t="shared" si="229"/>
        <v>0</v>
      </c>
      <c r="BF636" s="414">
        <f t="shared" si="230"/>
        <v>0</v>
      </c>
      <c r="BG636" s="414">
        <f t="shared" si="231"/>
        <v>0</v>
      </c>
      <c r="BH636" s="414">
        <f t="shared" si="232"/>
        <v>0</v>
      </c>
      <c r="BI636" s="414">
        <f t="shared" si="233"/>
        <v>0</v>
      </c>
      <c r="BJ636" s="414">
        <f t="shared" si="234"/>
        <v>0</v>
      </c>
      <c r="BK636" s="414">
        <f t="shared" si="235"/>
        <v>0</v>
      </c>
      <c r="BL636" s="414">
        <f t="shared" si="236"/>
        <v>0</v>
      </c>
      <c r="BM636" s="414">
        <f t="shared" si="237"/>
        <v>0</v>
      </c>
      <c r="BN636" s="414"/>
      <c r="BO636" s="414">
        <f t="shared" si="238"/>
        <v>0</v>
      </c>
      <c r="BP636" s="414">
        <f t="shared" si="239"/>
        <v>0</v>
      </c>
      <c r="BQ636" s="414">
        <f t="shared" si="240"/>
        <v>0</v>
      </c>
      <c r="BR636" s="414">
        <f t="shared" si="241"/>
        <v>0</v>
      </c>
      <c r="BS636" s="414">
        <f t="shared" si="242"/>
        <v>0</v>
      </c>
      <c r="BT636" s="414">
        <f t="shared" si="243"/>
        <v>0</v>
      </c>
      <c r="BU636" s="414">
        <f t="shared" si="244"/>
        <v>0</v>
      </c>
      <c r="BV636" s="721"/>
      <c r="BW636" s="72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32"/>
      <c r="CL636" s="432"/>
      <c r="CM636" s="432"/>
      <c r="CN636" s="432"/>
      <c r="CO636" s="432"/>
      <c r="CP636" s="432"/>
      <c r="CQ636" s="320"/>
      <c r="CR636" s="320"/>
    </row>
    <row r="637" spans="1:96" s="37" customFormat="1" ht="37.5" customHeight="1" x14ac:dyDescent="0.2">
      <c r="A637" s="533" t="str">
        <f>IF(B637&lt;&gt;"",設定!$C$4,"")</f>
        <v/>
      </c>
      <c r="B637" s="214" t="str">
        <f t="shared" si="222"/>
        <v/>
      </c>
      <c r="C637" s="373">
        <f t="shared" si="223"/>
        <v>625</v>
      </c>
      <c r="D637" s="342"/>
      <c r="E637" s="342"/>
      <c r="F637" s="343"/>
      <c r="G637" s="344"/>
      <c r="H637" s="345"/>
      <c r="I637" s="346"/>
      <c r="J637" s="347" t="str">
        <f>IFERROR(IF(I637="","",VLOOKUP(I637,国・地域!A:C,2,FALSE)),"正しい番号を入力してください")</f>
        <v/>
      </c>
      <c r="K637" s="348" t="str">
        <f>IFERROR(IF(I637="","",VLOOKUP(I637,国・地域!A:C,3,FALSE)),"正しい番号を入力してください")</f>
        <v/>
      </c>
      <c r="L637" s="325"/>
      <c r="M637" s="349"/>
      <c r="N637" s="350"/>
      <c r="O637" s="350"/>
      <c r="P637" s="350"/>
      <c r="Q637" s="350"/>
      <c r="R637" s="350"/>
      <c r="S637" s="350"/>
      <c r="T637" s="350"/>
      <c r="U637" s="351"/>
      <c r="V637" s="352"/>
      <c r="W637" s="1061"/>
      <c r="X637" s="1062"/>
      <c r="Y637" s="1070"/>
      <c r="Z637" s="1071"/>
      <c r="AA637" s="1072"/>
      <c r="AB637" s="1073"/>
      <c r="AC637" s="1072"/>
      <c r="AD637" s="1071"/>
      <c r="AE637" s="1074"/>
      <c r="AF637" s="1073"/>
      <c r="AG637" s="1072"/>
      <c r="AH637" s="1071"/>
      <c r="AI637" s="1074"/>
      <c r="AJ637" s="1073"/>
      <c r="AK637" s="1072"/>
      <c r="AL637" s="1071"/>
      <c r="AM637" s="342"/>
      <c r="AN637" s="344"/>
      <c r="AO637" s="325"/>
      <c r="AP637" s="342"/>
      <c r="AQ637" s="344"/>
      <c r="AR637" s="353"/>
      <c r="AS637" s="354"/>
      <c r="AT637" s="342"/>
      <c r="AU637" s="344"/>
      <c r="AV637" s="353"/>
      <c r="AW637" s="355"/>
      <c r="AX637" s="94" t="str">
        <f t="shared" si="245"/>
        <v/>
      </c>
      <c r="AY637" s="94" t="str">
        <f t="shared" si="224"/>
        <v/>
      </c>
      <c r="AZ637" s="433"/>
      <c r="BA637" s="414">
        <f t="shared" si="225"/>
        <v>0</v>
      </c>
      <c r="BB637" s="414">
        <f t="shared" si="226"/>
        <v>0</v>
      </c>
      <c r="BC637" s="414">
        <f t="shared" si="227"/>
        <v>0</v>
      </c>
      <c r="BD637" s="414">
        <f t="shared" si="228"/>
        <v>0</v>
      </c>
      <c r="BE637" s="414">
        <f t="shared" si="229"/>
        <v>0</v>
      </c>
      <c r="BF637" s="414">
        <f t="shared" si="230"/>
        <v>0</v>
      </c>
      <c r="BG637" s="414">
        <f t="shared" si="231"/>
        <v>0</v>
      </c>
      <c r="BH637" s="414">
        <f t="shared" si="232"/>
        <v>0</v>
      </c>
      <c r="BI637" s="414">
        <f t="shared" si="233"/>
        <v>0</v>
      </c>
      <c r="BJ637" s="414">
        <f t="shared" si="234"/>
        <v>0</v>
      </c>
      <c r="BK637" s="414">
        <f t="shared" si="235"/>
        <v>0</v>
      </c>
      <c r="BL637" s="414">
        <f t="shared" si="236"/>
        <v>0</v>
      </c>
      <c r="BM637" s="414">
        <f t="shared" si="237"/>
        <v>0</v>
      </c>
      <c r="BN637" s="414"/>
      <c r="BO637" s="414">
        <f t="shared" si="238"/>
        <v>0</v>
      </c>
      <c r="BP637" s="414">
        <f t="shared" si="239"/>
        <v>0</v>
      </c>
      <c r="BQ637" s="414">
        <f t="shared" si="240"/>
        <v>0</v>
      </c>
      <c r="BR637" s="414">
        <f t="shared" si="241"/>
        <v>0</v>
      </c>
      <c r="BS637" s="414">
        <f t="shared" si="242"/>
        <v>0</v>
      </c>
      <c r="BT637" s="414">
        <f t="shared" si="243"/>
        <v>0</v>
      </c>
      <c r="BU637" s="414">
        <f t="shared" si="244"/>
        <v>0</v>
      </c>
      <c r="BV637" s="721"/>
      <c r="BW637" s="72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32"/>
      <c r="CL637" s="432"/>
      <c r="CM637" s="432"/>
      <c r="CN637" s="432"/>
      <c r="CO637" s="432"/>
      <c r="CP637" s="432"/>
      <c r="CQ637" s="320"/>
      <c r="CR637" s="320"/>
    </row>
    <row r="638" spans="1:96" s="37" customFormat="1" ht="37.5" customHeight="1" x14ac:dyDescent="0.2">
      <c r="A638" s="574" t="str">
        <f>IF(B638&lt;&gt;"",設定!$C$4,"")</f>
        <v/>
      </c>
      <c r="B638" s="215" t="str">
        <f t="shared" si="222"/>
        <v/>
      </c>
      <c r="C638" s="374">
        <f t="shared" si="223"/>
        <v>626</v>
      </c>
      <c r="D638" s="356"/>
      <c r="E638" s="356"/>
      <c r="F638" s="357"/>
      <c r="G638" s="358"/>
      <c r="H638" s="359"/>
      <c r="I638" s="360"/>
      <c r="J638" s="361" t="str">
        <f>IFERROR(IF(I638="","",VLOOKUP(I638,国・地域!A:C,2,FALSE)),"正しい番号を入力してください")</f>
        <v/>
      </c>
      <c r="K638" s="362" t="str">
        <f>IFERROR(IF(I638="","",VLOOKUP(I638,国・地域!A:C,3,FALSE)),"正しい番号を入力してください")</f>
        <v/>
      </c>
      <c r="L638" s="326"/>
      <c r="M638" s="363"/>
      <c r="N638" s="364"/>
      <c r="O638" s="364"/>
      <c r="P638" s="364"/>
      <c r="Q638" s="364"/>
      <c r="R638" s="364"/>
      <c r="S638" s="364"/>
      <c r="T638" s="364"/>
      <c r="U638" s="365"/>
      <c r="V638" s="366"/>
      <c r="W638" s="1063"/>
      <c r="X638" s="1064"/>
      <c r="Y638" s="1075"/>
      <c r="Z638" s="1076"/>
      <c r="AA638" s="1077"/>
      <c r="AB638" s="1078"/>
      <c r="AC638" s="1077"/>
      <c r="AD638" s="1076"/>
      <c r="AE638" s="1079"/>
      <c r="AF638" s="1078"/>
      <c r="AG638" s="1077"/>
      <c r="AH638" s="1076"/>
      <c r="AI638" s="1079"/>
      <c r="AJ638" s="1078"/>
      <c r="AK638" s="1077"/>
      <c r="AL638" s="1076"/>
      <c r="AM638" s="356"/>
      <c r="AN638" s="358"/>
      <c r="AO638" s="326"/>
      <c r="AP638" s="356"/>
      <c r="AQ638" s="358"/>
      <c r="AR638" s="367"/>
      <c r="AS638" s="368"/>
      <c r="AT638" s="356"/>
      <c r="AU638" s="358"/>
      <c r="AV638" s="367"/>
      <c r="AW638" s="369"/>
      <c r="AX638" s="94" t="str">
        <f t="shared" si="245"/>
        <v/>
      </c>
      <c r="AY638" s="94" t="str">
        <f t="shared" si="224"/>
        <v/>
      </c>
      <c r="AZ638" s="433"/>
      <c r="BA638" s="414">
        <f t="shared" si="225"/>
        <v>0</v>
      </c>
      <c r="BB638" s="414">
        <f t="shared" si="226"/>
        <v>0</v>
      </c>
      <c r="BC638" s="414">
        <f t="shared" si="227"/>
        <v>0</v>
      </c>
      <c r="BD638" s="414">
        <f t="shared" si="228"/>
        <v>0</v>
      </c>
      <c r="BE638" s="414">
        <f t="shared" si="229"/>
        <v>0</v>
      </c>
      <c r="BF638" s="414">
        <f t="shared" si="230"/>
        <v>0</v>
      </c>
      <c r="BG638" s="414">
        <f t="shared" si="231"/>
        <v>0</v>
      </c>
      <c r="BH638" s="414">
        <f t="shared" si="232"/>
        <v>0</v>
      </c>
      <c r="BI638" s="414">
        <f t="shared" si="233"/>
        <v>0</v>
      </c>
      <c r="BJ638" s="414">
        <f t="shared" si="234"/>
        <v>0</v>
      </c>
      <c r="BK638" s="414">
        <f t="shared" si="235"/>
        <v>0</v>
      </c>
      <c r="BL638" s="414">
        <f t="shared" si="236"/>
        <v>0</v>
      </c>
      <c r="BM638" s="414">
        <f t="shared" si="237"/>
        <v>0</v>
      </c>
      <c r="BN638" s="414"/>
      <c r="BO638" s="414">
        <f t="shared" si="238"/>
        <v>0</v>
      </c>
      <c r="BP638" s="414">
        <f t="shared" si="239"/>
        <v>0</v>
      </c>
      <c r="BQ638" s="414">
        <f t="shared" si="240"/>
        <v>0</v>
      </c>
      <c r="BR638" s="414">
        <f t="shared" si="241"/>
        <v>0</v>
      </c>
      <c r="BS638" s="414">
        <f t="shared" si="242"/>
        <v>0</v>
      </c>
      <c r="BT638" s="414">
        <f t="shared" si="243"/>
        <v>0</v>
      </c>
      <c r="BU638" s="414">
        <f t="shared" si="244"/>
        <v>0</v>
      </c>
      <c r="BV638" s="721"/>
      <c r="BW638" s="72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32"/>
      <c r="CL638" s="432"/>
      <c r="CM638" s="432"/>
      <c r="CN638" s="432"/>
      <c r="CO638" s="432"/>
      <c r="CP638" s="432"/>
      <c r="CQ638" s="320"/>
      <c r="CR638" s="320"/>
    </row>
    <row r="639" spans="1:96" s="37" customFormat="1" ht="37.5" customHeight="1" x14ac:dyDescent="0.2">
      <c r="A639" s="575" t="str">
        <f>IF(B639&lt;&gt;"",設定!$C$4,"")</f>
        <v/>
      </c>
      <c r="B639" s="567" t="str">
        <f t="shared" si="222"/>
        <v/>
      </c>
      <c r="C639" s="322">
        <f t="shared" si="223"/>
        <v>627</v>
      </c>
      <c r="D639" s="328"/>
      <c r="E639" s="328"/>
      <c r="F639" s="329"/>
      <c r="G639" s="330"/>
      <c r="H639" s="331"/>
      <c r="I639" s="332"/>
      <c r="J639" s="333" t="str">
        <f>IFERROR(IF(I639="","",VLOOKUP(I639,国・地域!A:C,2,FALSE)),"正しい番号を入力してください")</f>
        <v/>
      </c>
      <c r="K639" s="334" t="str">
        <f>IFERROR(IF(I639="","",VLOOKUP(I639,国・地域!A:C,3,FALSE)),"正しい番号を入力してください")</f>
        <v/>
      </c>
      <c r="L639" s="327"/>
      <c r="M639" s="335"/>
      <c r="N639" s="336"/>
      <c r="O639" s="336"/>
      <c r="P639" s="336"/>
      <c r="Q639" s="336"/>
      <c r="R639" s="336"/>
      <c r="S639" s="336"/>
      <c r="T639" s="336"/>
      <c r="U639" s="337"/>
      <c r="V639" s="338"/>
      <c r="W639" s="1059"/>
      <c r="X639" s="1060"/>
      <c r="Y639" s="1065"/>
      <c r="Z639" s="1066"/>
      <c r="AA639" s="1067"/>
      <c r="AB639" s="1068"/>
      <c r="AC639" s="1067"/>
      <c r="AD639" s="1066"/>
      <c r="AE639" s="1069"/>
      <c r="AF639" s="1068"/>
      <c r="AG639" s="1067"/>
      <c r="AH639" s="1066"/>
      <c r="AI639" s="1069"/>
      <c r="AJ639" s="1068"/>
      <c r="AK639" s="1067"/>
      <c r="AL639" s="1066"/>
      <c r="AM639" s="328"/>
      <c r="AN639" s="330"/>
      <c r="AO639" s="327"/>
      <c r="AP639" s="328"/>
      <c r="AQ639" s="330"/>
      <c r="AR639" s="339"/>
      <c r="AS639" s="340"/>
      <c r="AT639" s="328"/>
      <c r="AU639" s="330"/>
      <c r="AV639" s="339"/>
      <c r="AW639" s="341"/>
      <c r="AX639" s="94" t="str">
        <f t="shared" si="245"/>
        <v/>
      </c>
      <c r="AY639" s="94" t="str">
        <f t="shared" si="224"/>
        <v/>
      </c>
      <c r="AZ639" s="433"/>
      <c r="BA639" s="414">
        <f t="shared" si="225"/>
        <v>0</v>
      </c>
      <c r="BB639" s="414">
        <f t="shared" si="226"/>
        <v>0</v>
      </c>
      <c r="BC639" s="414">
        <f t="shared" si="227"/>
        <v>0</v>
      </c>
      <c r="BD639" s="414">
        <f t="shared" si="228"/>
        <v>0</v>
      </c>
      <c r="BE639" s="414">
        <f t="shared" si="229"/>
        <v>0</v>
      </c>
      <c r="BF639" s="414">
        <f t="shared" si="230"/>
        <v>0</v>
      </c>
      <c r="BG639" s="414">
        <f t="shared" si="231"/>
        <v>0</v>
      </c>
      <c r="BH639" s="414">
        <f t="shared" si="232"/>
        <v>0</v>
      </c>
      <c r="BI639" s="414">
        <f t="shared" si="233"/>
        <v>0</v>
      </c>
      <c r="BJ639" s="414">
        <f t="shared" si="234"/>
        <v>0</v>
      </c>
      <c r="BK639" s="414">
        <f t="shared" si="235"/>
        <v>0</v>
      </c>
      <c r="BL639" s="414">
        <f t="shared" si="236"/>
        <v>0</v>
      </c>
      <c r="BM639" s="414">
        <f t="shared" si="237"/>
        <v>0</v>
      </c>
      <c r="BN639" s="414"/>
      <c r="BO639" s="414">
        <f t="shared" si="238"/>
        <v>0</v>
      </c>
      <c r="BP639" s="414">
        <f t="shared" si="239"/>
        <v>0</v>
      </c>
      <c r="BQ639" s="414">
        <f t="shared" si="240"/>
        <v>0</v>
      </c>
      <c r="BR639" s="414">
        <f t="shared" si="241"/>
        <v>0</v>
      </c>
      <c r="BS639" s="414">
        <f t="shared" si="242"/>
        <v>0</v>
      </c>
      <c r="BT639" s="414">
        <f t="shared" si="243"/>
        <v>0</v>
      </c>
      <c r="BU639" s="414">
        <f t="shared" si="244"/>
        <v>0</v>
      </c>
      <c r="BV639" s="721"/>
      <c r="BW639" s="72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32"/>
      <c r="CL639" s="432"/>
      <c r="CM639" s="432"/>
      <c r="CN639" s="432"/>
      <c r="CO639" s="432"/>
      <c r="CP639" s="432"/>
      <c r="CQ639" s="320"/>
      <c r="CR639" s="320"/>
    </row>
    <row r="640" spans="1:96" s="37" customFormat="1" ht="37.5" customHeight="1" x14ac:dyDescent="0.2">
      <c r="A640" s="533" t="str">
        <f>IF(B640&lt;&gt;"",設定!$C$4,"")</f>
        <v/>
      </c>
      <c r="B640" s="214" t="str">
        <f t="shared" si="222"/>
        <v/>
      </c>
      <c r="C640" s="373">
        <f t="shared" si="223"/>
        <v>628</v>
      </c>
      <c r="D640" s="342"/>
      <c r="E640" s="342"/>
      <c r="F640" s="343"/>
      <c r="G640" s="344"/>
      <c r="H640" s="345"/>
      <c r="I640" s="346"/>
      <c r="J640" s="347" t="str">
        <f>IFERROR(IF(I640="","",VLOOKUP(I640,国・地域!A:C,2,FALSE)),"正しい番号を入力してください")</f>
        <v/>
      </c>
      <c r="K640" s="348" t="str">
        <f>IFERROR(IF(I640="","",VLOOKUP(I640,国・地域!A:C,3,FALSE)),"正しい番号を入力してください")</f>
        <v/>
      </c>
      <c r="L640" s="325"/>
      <c r="M640" s="349"/>
      <c r="N640" s="350"/>
      <c r="O640" s="350"/>
      <c r="P640" s="350"/>
      <c r="Q640" s="350"/>
      <c r="R640" s="350"/>
      <c r="S640" s="350"/>
      <c r="T640" s="350"/>
      <c r="U640" s="351"/>
      <c r="V640" s="352"/>
      <c r="W640" s="1061"/>
      <c r="X640" s="1062"/>
      <c r="Y640" s="1070"/>
      <c r="Z640" s="1071"/>
      <c r="AA640" s="1072"/>
      <c r="AB640" s="1073"/>
      <c r="AC640" s="1072"/>
      <c r="AD640" s="1071"/>
      <c r="AE640" s="1074"/>
      <c r="AF640" s="1073"/>
      <c r="AG640" s="1072"/>
      <c r="AH640" s="1071"/>
      <c r="AI640" s="1074"/>
      <c r="AJ640" s="1073"/>
      <c r="AK640" s="1072"/>
      <c r="AL640" s="1071"/>
      <c r="AM640" s="342"/>
      <c r="AN640" s="344"/>
      <c r="AO640" s="325"/>
      <c r="AP640" s="342"/>
      <c r="AQ640" s="344"/>
      <c r="AR640" s="353"/>
      <c r="AS640" s="354"/>
      <c r="AT640" s="342"/>
      <c r="AU640" s="344"/>
      <c r="AV640" s="353"/>
      <c r="AW640" s="355"/>
      <c r="AX640" s="94" t="str">
        <f t="shared" si="245"/>
        <v/>
      </c>
      <c r="AY640" s="94" t="str">
        <f t="shared" si="224"/>
        <v/>
      </c>
      <c r="AZ640" s="433"/>
      <c r="BA640" s="414">
        <f t="shared" si="225"/>
        <v>0</v>
      </c>
      <c r="BB640" s="414">
        <f t="shared" si="226"/>
        <v>0</v>
      </c>
      <c r="BC640" s="414">
        <f t="shared" si="227"/>
        <v>0</v>
      </c>
      <c r="BD640" s="414">
        <f t="shared" si="228"/>
        <v>0</v>
      </c>
      <c r="BE640" s="414">
        <f t="shared" si="229"/>
        <v>0</v>
      </c>
      <c r="BF640" s="414">
        <f t="shared" si="230"/>
        <v>0</v>
      </c>
      <c r="BG640" s="414">
        <f t="shared" si="231"/>
        <v>0</v>
      </c>
      <c r="BH640" s="414">
        <f t="shared" si="232"/>
        <v>0</v>
      </c>
      <c r="BI640" s="414">
        <f t="shared" si="233"/>
        <v>0</v>
      </c>
      <c r="BJ640" s="414">
        <f t="shared" si="234"/>
        <v>0</v>
      </c>
      <c r="BK640" s="414">
        <f t="shared" si="235"/>
        <v>0</v>
      </c>
      <c r="BL640" s="414">
        <f t="shared" si="236"/>
        <v>0</v>
      </c>
      <c r="BM640" s="414">
        <f t="shared" si="237"/>
        <v>0</v>
      </c>
      <c r="BN640" s="414"/>
      <c r="BO640" s="414">
        <f t="shared" si="238"/>
        <v>0</v>
      </c>
      <c r="BP640" s="414">
        <f t="shared" si="239"/>
        <v>0</v>
      </c>
      <c r="BQ640" s="414">
        <f t="shared" si="240"/>
        <v>0</v>
      </c>
      <c r="BR640" s="414">
        <f t="shared" si="241"/>
        <v>0</v>
      </c>
      <c r="BS640" s="414">
        <f t="shared" si="242"/>
        <v>0</v>
      </c>
      <c r="BT640" s="414">
        <f t="shared" si="243"/>
        <v>0</v>
      </c>
      <c r="BU640" s="414">
        <f t="shared" si="244"/>
        <v>0</v>
      </c>
      <c r="BV640" s="721"/>
      <c r="BW640" s="72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32"/>
      <c r="CL640" s="432"/>
      <c r="CM640" s="432"/>
      <c r="CN640" s="432"/>
      <c r="CO640" s="432"/>
      <c r="CP640" s="432"/>
      <c r="CQ640" s="320"/>
      <c r="CR640" s="320"/>
    </row>
    <row r="641" spans="1:96" s="37" customFormat="1" ht="37.5" customHeight="1" x14ac:dyDescent="0.2">
      <c r="A641" s="533" t="str">
        <f>IF(B641&lt;&gt;"",設定!$C$4,"")</f>
        <v/>
      </c>
      <c r="B641" s="214" t="str">
        <f t="shared" si="222"/>
        <v/>
      </c>
      <c r="C641" s="373">
        <f t="shared" si="223"/>
        <v>629</v>
      </c>
      <c r="D641" s="342"/>
      <c r="E641" s="342"/>
      <c r="F641" s="343"/>
      <c r="G641" s="344"/>
      <c r="H641" s="345"/>
      <c r="I641" s="346"/>
      <c r="J641" s="347" t="str">
        <f>IFERROR(IF(I641="","",VLOOKUP(I641,国・地域!A:C,2,FALSE)),"正しい番号を入力してください")</f>
        <v/>
      </c>
      <c r="K641" s="348" t="str">
        <f>IFERROR(IF(I641="","",VLOOKUP(I641,国・地域!A:C,3,FALSE)),"正しい番号を入力してください")</f>
        <v/>
      </c>
      <c r="L641" s="325"/>
      <c r="M641" s="349"/>
      <c r="N641" s="350"/>
      <c r="O641" s="350"/>
      <c r="P641" s="350"/>
      <c r="Q641" s="350"/>
      <c r="R641" s="350"/>
      <c r="S641" s="350"/>
      <c r="T641" s="350"/>
      <c r="U641" s="351"/>
      <c r="V641" s="352"/>
      <c r="W641" s="1061"/>
      <c r="X641" s="1062"/>
      <c r="Y641" s="1070"/>
      <c r="Z641" s="1071"/>
      <c r="AA641" s="1072"/>
      <c r="AB641" s="1073"/>
      <c r="AC641" s="1072"/>
      <c r="AD641" s="1071"/>
      <c r="AE641" s="1074"/>
      <c r="AF641" s="1073"/>
      <c r="AG641" s="1072"/>
      <c r="AH641" s="1071"/>
      <c r="AI641" s="1074"/>
      <c r="AJ641" s="1073"/>
      <c r="AK641" s="1072"/>
      <c r="AL641" s="1071"/>
      <c r="AM641" s="342"/>
      <c r="AN641" s="344"/>
      <c r="AO641" s="325"/>
      <c r="AP641" s="342"/>
      <c r="AQ641" s="344"/>
      <c r="AR641" s="353"/>
      <c r="AS641" s="354"/>
      <c r="AT641" s="342"/>
      <c r="AU641" s="344"/>
      <c r="AV641" s="353"/>
      <c r="AW641" s="355"/>
      <c r="AX641" s="94" t="str">
        <f t="shared" si="245"/>
        <v/>
      </c>
      <c r="AY641" s="94" t="str">
        <f t="shared" si="224"/>
        <v/>
      </c>
      <c r="AZ641" s="433"/>
      <c r="BA641" s="414">
        <f t="shared" si="225"/>
        <v>0</v>
      </c>
      <c r="BB641" s="414">
        <f t="shared" si="226"/>
        <v>0</v>
      </c>
      <c r="BC641" s="414">
        <f t="shared" si="227"/>
        <v>0</v>
      </c>
      <c r="BD641" s="414">
        <f t="shared" si="228"/>
        <v>0</v>
      </c>
      <c r="BE641" s="414">
        <f t="shared" si="229"/>
        <v>0</v>
      </c>
      <c r="BF641" s="414">
        <f t="shared" si="230"/>
        <v>0</v>
      </c>
      <c r="BG641" s="414">
        <f t="shared" si="231"/>
        <v>0</v>
      </c>
      <c r="BH641" s="414">
        <f t="shared" si="232"/>
        <v>0</v>
      </c>
      <c r="BI641" s="414">
        <f t="shared" si="233"/>
        <v>0</v>
      </c>
      <c r="BJ641" s="414">
        <f t="shared" si="234"/>
        <v>0</v>
      </c>
      <c r="BK641" s="414">
        <f t="shared" si="235"/>
        <v>0</v>
      </c>
      <c r="BL641" s="414">
        <f t="shared" si="236"/>
        <v>0</v>
      </c>
      <c r="BM641" s="414">
        <f t="shared" si="237"/>
        <v>0</v>
      </c>
      <c r="BN641" s="414"/>
      <c r="BO641" s="414">
        <f t="shared" si="238"/>
        <v>0</v>
      </c>
      <c r="BP641" s="414">
        <f t="shared" si="239"/>
        <v>0</v>
      </c>
      <c r="BQ641" s="414">
        <f t="shared" si="240"/>
        <v>0</v>
      </c>
      <c r="BR641" s="414">
        <f t="shared" si="241"/>
        <v>0</v>
      </c>
      <c r="BS641" s="414">
        <f t="shared" si="242"/>
        <v>0</v>
      </c>
      <c r="BT641" s="414">
        <f t="shared" si="243"/>
        <v>0</v>
      </c>
      <c r="BU641" s="414">
        <f t="shared" si="244"/>
        <v>0</v>
      </c>
      <c r="BV641" s="721"/>
      <c r="BW641" s="72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32"/>
      <c r="CL641" s="432"/>
      <c r="CM641" s="432"/>
      <c r="CN641" s="432"/>
      <c r="CO641" s="432"/>
      <c r="CP641" s="432"/>
      <c r="CQ641" s="320"/>
      <c r="CR641" s="320"/>
    </row>
    <row r="642" spans="1:96" s="37" customFormat="1" ht="37.5" customHeight="1" x14ac:dyDescent="0.2">
      <c r="A642" s="533" t="str">
        <f>IF(B642&lt;&gt;"",設定!$C$4,"")</f>
        <v/>
      </c>
      <c r="B642" s="214" t="str">
        <f t="shared" si="222"/>
        <v/>
      </c>
      <c r="C642" s="373">
        <f t="shared" si="223"/>
        <v>630</v>
      </c>
      <c r="D642" s="342"/>
      <c r="E642" s="342"/>
      <c r="F642" s="343"/>
      <c r="G642" s="344"/>
      <c r="H642" s="345"/>
      <c r="I642" s="346"/>
      <c r="J642" s="347" t="str">
        <f>IFERROR(IF(I642="","",VLOOKUP(I642,国・地域!A:C,2,FALSE)),"正しい番号を入力してください")</f>
        <v/>
      </c>
      <c r="K642" s="348" t="str">
        <f>IFERROR(IF(I642="","",VLOOKUP(I642,国・地域!A:C,3,FALSE)),"正しい番号を入力してください")</f>
        <v/>
      </c>
      <c r="L642" s="325"/>
      <c r="M642" s="349"/>
      <c r="N642" s="350"/>
      <c r="O642" s="350"/>
      <c r="P642" s="350"/>
      <c r="Q642" s="350"/>
      <c r="R642" s="350"/>
      <c r="S642" s="350"/>
      <c r="T642" s="350"/>
      <c r="U642" s="351"/>
      <c r="V642" s="352"/>
      <c r="W642" s="1061"/>
      <c r="X642" s="1062"/>
      <c r="Y642" s="1070"/>
      <c r="Z642" s="1071"/>
      <c r="AA642" s="1072"/>
      <c r="AB642" s="1073"/>
      <c r="AC642" s="1072"/>
      <c r="AD642" s="1071"/>
      <c r="AE642" s="1074"/>
      <c r="AF642" s="1073"/>
      <c r="AG642" s="1072"/>
      <c r="AH642" s="1071"/>
      <c r="AI642" s="1074"/>
      <c r="AJ642" s="1073"/>
      <c r="AK642" s="1072"/>
      <c r="AL642" s="1071"/>
      <c r="AM642" s="342"/>
      <c r="AN642" s="344"/>
      <c r="AO642" s="325"/>
      <c r="AP642" s="342"/>
      <c r="AQ642" s="344"/>
      <c r="AR642" s="353"/>
      <c r="AS642" s="354"/>
      <c r="AT642" s="342"/>
      <c r="AU642" s="344"/>
      <c r="AV642" s="353"/>
      <c r="AW642" s="355"/>
      <c r="AX642" s="94" t="str">
        <f t="shared" si="245"/>
        <v/>
      </c>
      <c r="AY642" s="94" t="str">
        <f t="shared" si="224"/>
        <v/>
      </c>
      <c r="AZ642" s="433"/>
      <c r="BA642" s="414">
        <f t="shared" si="225"/>
        <v>0</v>
      </c>
      <c r="BB642" s="414">
        <f t="shared" si="226"/>
        <v>0</v>
      </c>
      <c r="BC642" s="414">
        <f t="shared" si="227"/>
        <v>0</v>
      </c>
      <c r="BD642" s="414">
        <f t="shared" si="228"/>
        <v>0</v>
      </c>
      <c r="BE642" s="414">
        <f t="shared" si="229"/>
        <v>0</v>
      </c>
      <c r="BF642" s="414">
        <f t="shared" si="230"/>
        <v>0</v>
      </c>
      <c r="BG642" s="414">
        <f t="shared" si="231"/>
        <v>0</v>
      </c>
      <c r="BH642" s="414">
        <f t="shared" si="232"/>
        <v>0</v>
      </c>
      <c r="BI642" s="414">
        <f t="shared" si="233"/>
        <v>0</v>
      </c>
      <c r="BJ642" s="414">
        <f t="shared" si="234"/>
        <v>0</v>
      </c>
      <c r="BK642" s="414">
        <f t="shared" si="235"/>
        <v>0</v>
      </c>
      <c r="BL642" s="414">
        <f t="shared" si="236"/>
        <v>0</v>
      </c>
      <c r="BM642" s="414">
        <f t="shared" si="237"/>
        <v>0</v>
      </c>
      <c r="BN642" s="414"/>
      <c r="BO642" s="414">
        <f t="shared" si="238"/>
        <v>0</v>
      </c>
      <c r="BP642" s="414">
        <f t="shared" si="239"/>
        <v>0</v>
      </c>
      <c r="BQ642" s="414">
        <f t="shared" si="240"/>
        <v>0</v>
      </c>
      <c r="BR642" s="414">
        <f t="shared" si="241"/>
        <v>0</v>
      </c>
      <c r="BS642" s="414">
        <f t="shared" si="242"/>
        <v>0</v>
      </c>
      <c r="BT642" s="414">
        <f t="shared" si="243"/>
        <v>0</v>
      </c>
      <c r="BU642" s="414">
        <f t="shared" si="244"/>
        <v>0</v>
      </c>
      <c r="BV642" s="721"/>
      <c r="BW642" s="72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32"/>
      <c r="CL642" s="432"/>
      <c r="CM642" s="432"/>
      <c r="CN642" s="432"/>
      <c r="CO642" s="432"/>
      <c r="CP642" s="432"/>
      <c r="CQ642" s="320"/>
      <c r="CR642" s="320"/>
    </row>
    <row r="643" spans="1:96" s="37" customFormat="1" ht="37.5" customHeight="1" x14ac:dyDescent="0.2">
      <c r="A643" s="574" t="str">
        <f>IF(B643&lt;&gt;"",設定!$C$4,"")</f>
        <v/>
      </c>
      <c r="B643" s="215" t="str">
        <f t="shared" si="222"/>
        <v/>
      </c>
      <c r="C643" s="374">
        <f t="shared" si="223"/>
        <v>631</v>
      </c>
      <c r="D643" s="356"/>
      <c r="E643" s="356"/>
      <c r="F643" s="357"/>
      <c r="G643" s="358"/>
      <c r="H643" s="359"/>
      <c r="I643" s="360"/>
      <c r="J643" s="361" t="str">
        <f>IFERROR(IF(I643="","",VLOOKUP(I643,国・地域!A:C,2,FALSE)),"正しい番号を入力してください")</f>
        <v/>
      </c>
      <c r="K643" s="362" t="str">
        <f>IFERROR(IF(I643="","",VLOOKUP(I643,国・地域!A:C,3,FALSE)),"正しい番号を入力してください")</f>
        <v/>
      </c>
      <c r="L643" s="326"/>
      <c r="M643" s="363"/>
      <c r="N643" s="364"/>
      <c r="O643" s="364"/>
      <c r="P643" s="364"/>
      <c r="Q643" s="364"/>
      <c r="R643" s="364"/>
      <c r="S643" s="364"/>
      <c r="T643" s="364"/>
      <c r="U643" s="365"/>
      <c r="V643" s="366"/>
      <c r="W643" s="1063"/>
      <c r="X643" s="1064"/>
      <c r="Y643" s="1075"/>
      <c r="Z643" s="1076"/>
      <c r="AA643" s="1077"/>
      <c r="AB643" s="1078"/>
      <c r="AC643" s="1077"/>
      <c r="AD643" s="1076"/>
      <c r="AE643" s="1079"/>
      <c r="AF643" s="1078"/>
      <c r="AG643" s="1077"/>
      <c r="AH643" s="1076"/>
      <c r="AI643" s="1079"/>
      <c r="AJ643" s="1078"/>
      <c r="AK643" s="1077"/>
      <c r="AL643" s="1076"/>
      <c r="AM643" s="356"/>
      <c r="AN643" s="358"/>
      <c r="AO643" s="326"/>
      <c r="AP643" s="356"/>
      <c r="AQ643" s="358"/>
      <c r="AR643" s="367"/>
      <c r="AS643" s="368"/>
      <c r="AT643" s="356"/>
      <c r="AU643" s="358"/>
      <c r="AV643" s="367"/>
      <c r="AW643" s="369"/>
      <c r="AX643" s="94" t="str">
        <f t="shared" si="245"/>
        <v/>
      </c>
      <c r="AY643" s="94" t="str">
        <f t="shared" si="224"/>
        <v/>
      </c>
      <c r="AZ643" s="433"/>
      <c r="BA643" s="414">
        <f t="shared" si="225"/>
        <v>0</v>
      </c>
      <c r="BB643" s="414">
        <f t="shared" si="226"/>
        <v>0</v>
      </c>
      <c r="BC643" s="414">
        <f t="shared" si="227"/>
        <v>0</v>
      </c>
      <c r="BD643" s="414">
        <f t="shared" si="228"/>
        <v>0</v>
      </c>
      <c r="BE643" s="414">
        <f t="shared" si="229"/>
        <v>0</v>
      </c>
      <c r="BF643" s="414">
        <f t="shared" si="230"/>
        <v>0</v>
      </c>
      <c r="BG643" s="414">
        <f t="shared" si="231"/>
        <v>0</v>
      </c>
      <c r="BH643" s="414">
        <f t="shared" si="232"/>
        <v>0</v>
      </c>
      <c r="BI643" s="414">
        <f t="shared" si="233"/>
        <v>0</v>
      </c>
      <c r="BJ643" s="414">
        <f t="shared" si="234"/>
        <v>0</v>
      </c>
      <c r="BK643" s="414">
        <f t="shared" si="235"/>
        <v>0</v>
      </c>
      <c r="BL643" s="414">
        <f t="shared" si="236"/>
        <v>0</v>
      </c>
      <c r="BM643" s="414">
        <f t="shared" si="237"/>
        <v>0</v>
      </c>
      <c r="BN643" s="414"/>
      <c r="BO643" s="414">
        <f t="shared" si="238"/>
        <v>0</v>
      </c>
      <c r="BP643" s="414">
        <f t="shared" si="239"/>
        <v>0</v>
      </c>
      <c r="BQ643" s="414">
        <f t="shared" si="240"/>
        <v>0</v>
      </c>
      <c r="BR643" s="414">
        <f t="shared" si="241"/>
        <v>0</v>
      </c>
      <c r="BS643" s="414">
        <f t="shared" si="242"/>
        <v>0</v>
      </c>
      <c r="BT643" s="414">
        <f t="shared" si="243"/>
        <v>0</v>
      </c>
      <c r="BU643" s="414">
        <f t="shared" si="244"/>
        <v>0</v>
      </c>
      <c r="BV643" s="721"/>
      <c r="BW643" s="72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32"/>
      <c r="CL643" s="432"/>
      <c r="CM643" s="432"/>
      <c r="CN643" s="432"/>
      <c r="CO643" s="432"/>
      <c r="CP643" s="432"/>
      <c r="CQ643" s="320"/>
      <c r="CR643" s="320"/>
    </row>
    <row r="644" spans="1:96" s="37" customFormat="1" ht="37.5" customHeight="1" x14ac:dyDescent="0.2">
      <c r="A644" s="575" t="str">
        <f>IF(B644&lt;&gt;"",設定!$C$4,"")</f>
        <v/>
      </c>
      <c r="B644" s="567" t="str">
        <f t="shared" si="222"/>
        <v/>
      </c>
      <c r="C644" s="322">
        <f t="shared" si="223"/>
        <v>632</v>
      </c>
      <c r="D644" s="328"/>
      <c r="E644" s="328"/>
      <c r="F644" s="329"/>
      <c r="G644" s="330"/>
      <c r="H644" s="331"/>
      <c r="I644" s="332"/>
      <c r="J644" s="333" t="str">
        <f>IFERROR(IF(I644="","",VLOOKUP(I644,国・地域!A:C,2,FALSE)),"正しい番号を入力してください")</f>
        <v/>
      </c>
      <c r="K644" s="334" t="str">
        <f>IFERROR(IF(I644="","",VLOOKUP(I644,国・地域!A:C,3,FALSE)),"正しい番号を入力してください")</f>
        <v/>
      </c>
      <c r="L644" s="327"/>
      <c r="M644" s="335"/>
      <c r="N644" s="336"/>
      <c r="O644" s="336"/>
      <c r="P644" s="336"/>
      <c r="Q644" s="336"/>
      <c r="R644" s="336"/>
      <c r="S644" s="336"/>
      <c r="T644" s="336"/>
      <c r="U644" s="337"/>
      <c r="V644" s="338"/>
      <c r="W644" s="1059"/>
      <c r="X644" s="1060"/>
      <c r="Y644" s="1065"/>
      <c r="Z644" s="1066"/>
      <c r="AA644" s="1067"/>
      <c r="AB644" s="1068"/>
      <c r="AC644" s="1067"/>
      <c r="AD644" s="1066"/>
      <c r="AE644" s="1069"/>
      <c r="AF644" s="1068"/>
      <c r="AG644" s="1067"/>
      <c r="AH644" s="1066"/>
      <c r="AI644" s="1069"/>
      <c r="AJ644" s="1068"/>
      <c r="AK644" s="1067"/>
      <c r="AL644" s="1066"/>
      <c r="AM644" s="328"/>
      <c r="AN644" s="330"/>
      <c r="AO644" s="327"/>
      <c r="AP644" s="328"/>
      <c r="AQ644" s="330"/>
      <c r="AR644" s="339"/>
      <c r="AS644" s="340"/>
      <c r="AT644" s="328"/>
      <c r="AU644" s="330"/>
      <c r="AV644" s="339"/>
      <c r="AW644" s="341"/>
      <c r="AX644" s="94" t="str">
        <f t="shared" si="245"/>
        <v/>
      </c>
      <c r="AY644" s="94" t="str">
        <f t="shared" si="224"/>
        <v/>
      </c>
      <c r="AZ644" s="433"/>
      <c r="BA644" s="414">
        <f t="shared" si="225"/>
        <v>0</v>
      </c>
      <c r="BB644" s="414">
        <f t="shared" si="226"/>
        <v>0</v>
      </c>
      <c r="BC644" s="414">
        <f t="shared" si="227"/>
        <v>0</v>
      </c>
      <c r="BD644" s="414">
        <f t="shared" si="228"/>
        <v>0</v>
      </c>
      <c r="BE644" s="414">
        <f t="shared" si="229"/>
        <v>0</v>
      </c>
      <c r="BF644" s="414">
        <f t="shared" si="230"/>
        <v>0</v>
      </c>
      <c r="BG644" s="414">
        <f t="shared" si="231"/>
        <v>0</v>
      </c>
      <c r="BH644" s="414">
        <f t="shared" si="232"/>
        <v>0</v>
      </c>
      <c r="BI644" s="414">
        <f t="shared" si="233"/>
        <v>0</v>
      </c>
      <c r="BJ644" s="414">
        <f t="shared" si="234"/>
        <v>0</v>
      </c>
      <c r="BK644" s="414">
        <f t="shared" si="235"/>
        <v>0</v>
      </c>
      <c r="BL644" s="414">
        <f t="shared" si="236"/>
        <v>0</v>
      </c>
      <c r="BM644" s="414">
        <f t="shared" si="237"/>
        <v>0</v>
      </c>
      <c r="BN644" s="414"/>
      <c r="BO644" s="414">
        <f t="shared" si="238"/>
        <v>0</v>
      </c>
      <c r="BP644" s="414">
        <f t="shared" si="239"/>
        <v>0</v>
      </c>
      <c r="BQ644" s="414">
        <f t="shared" si="240"/>
        <v>0</v>
      </c>
      <c r="BR644" s="414">
        <f t="shared" si="241"/>
        <v>0</v>
      </c>
      <c r="BS644" s="414">
        <f t="shared" si="242"/>
        <v>0</v>
      </c>
      <c r="BT644" s="414">
        <f t="shared" si="243"/>
        <v>0</v>
      </c>
      <c r="BU644" s="414">
        <f t="shared" si="244"/>
        <v>0</v>
      </c>
      <c r="BV644" s="721"/>
      <c r="BW644" s="72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32"/>
      <c r="CL644" s="432"/>
      <c r="CM644" s="432"/>
      <c r="CN644" s="432"/>
      <c r="CO644" s="432"/>
      <c r="CP644" s="432"/>
      <c r="CQ644" s="320"/>
      <c r="CR644" s="320"/>
    </row>
    <row r="645" spans="1:96" s="37" customFormat="1" ht="37.5" customHeight="1" x14ac:dyDescent="0.2">
      <c r="A645" s="533" t="str">
        <f>IF(B645&lt;&gt;"",設定!$C$4,"")</f>
        <v/>
      </c>
      <c r="B645" s="214" t="str">
        <f t="shared" si="222"/>
        <v/>
      </c>
      <c r="C645" s="373">
        <f t="shared" si="223"/>
        <v>633</v>
      </c>
      <c r="D645" s="342"/>
      <c r="E645" s="342"/>
      <c r="F645" s="343"/>
      <c r="G645" s="344"/>
      <c r="H645" s="345"/>
      <c r="I645" s="346"/>
      <c r="J645" s="347" t="str">
        <f>IFERROR(IF(I645="","",VLOOKUP(I645,国・地域!A:C,2,FALSE)),"正しい番号を入力してください")</f>
        <v/>
      </c>
      <c r="K645" s="348" t="str">
        <f>IFERROR(IF(I645="","",VLOOKUP(I645,国・地域!A:C,3,FALSE)),"正しい番号を入力してください")</f>
        <v/>
      </c>
      <c r="L645" s="325"/>
      <c r="M645" s="349"/>
      <c r="N645" s="350"/>
      <c r="O645" s="350"/>
      <c r="P645" s="350"/>
      <c r="Q645" s="350"/>
      <c r="R645" s="350"/>
      <c r="S645" s="350"/>
      <c r="T645" s="350"/>
      <c r="U645" s="351"/>
      <c r="V645" s="352"/>
      <c r="W645" s="1061"/>
      <c r="X645" s="1062"/>
      <c r="Y645" s="1070"/>
      <c r="Z645" s="1071"/>
      <c r="AA645" s="1072"/>
      <c r="AB645" s="1073"/>
      <c r="AC645" s="1072"/>
      <c r="AD645" s="1071"/>
      <c r="AE645" s="1074"/>
      <c r="AF645" s="1073"/>
      <c r="AG645" s="1072"/>
      <c r="AH645" s="1071"/>
      <c r="AI645" s="1074"/>
      <c r="AJ645" s="1073"/>
      <c r="AK645" s="1072"/>
      <c r="AL645" s="1071"/>
      <c r="AM645" s="342"/>
      <c r="AN645" s="344"/>
      <c r="AO645" s="325"/>
      <c r="AP645" s="342"/>
      <c r="AQ645" s="344"/>
      <c r="AR645" s="353"/>
      <c r="AS645" s="354"/>
      <c r="AT645" s="342"/>
      <c r="AU645" s="344"/>
      <c r="AV645" s="353"/>
      <c r="AW645" s="355"/>
      <c r="AX645" s="94" t="str">
        <f t="shared" si="245"/>
        <v/>
      </c>
      <c r="AY645" s="94" t="str">
        <f t="shared" si="224"/>
        <v/>
      </c>
      <c r="AZ645" s="433"/>
      <c r="BA645" s="414">
        <f t="shared" si="225"/>
        <v>0</v>
      </c>
      <c r="BB645" s="414">
        <f t="shared" si="226"/>
        <v>0</v>
      </c>
      <c r="BC645" s="414">
        <f t="shared" si="227"/>
        <v>0</v>
      </c>
      <c r="BD645" s="414">
        <f t="shared" si="228"/>
        <v>0</v>
      </c>
      <c r="BE645" s="414">
        <f t="shared" si="229"/>
        <v>0</v>
      </c>
      <c r="BF645" s="414">
        <f t="shared" si="230"/>
        <v>0</v>
      </c>
      <c r="BG645" s="414">
        <f t="shared" si="231"/>
        <v>0</v>
      </c>
      <c r="BH645" s="414">
        <f t="shared" si="232"/>
        <v>0</v>
      </c>
      <c r="BI645" s="414">
        <f t="shared" si="233"/>
        <v>0</v>
      </c>
      <c r="BJ645" s="414">
        <f t="shared" si="234"/>
        <v>0</v>
      </c>
      <c r="BK645" s="414">
        <f t="shared" si="235"/>
        <v>0</v>
      </c>
      <c r="BL645" s="414">
        <f t="shared" si="236"/>
        <v>0</v>
      </c>
      <c r="BM645" s="414">
        <f t="shared" si="237"/>
        <v>0</v>
      </c>
      <c r="BN645" s="414"/>
      <c r="BO645" s="414">
        <f t="shared" si="238"/>
        <v>0</v>
      </c>
      <c r="BP645" s="414">
        <f t="shared" si="239"/>
        <v>0</v>
      </c>
      <c r="BQ645" s="414">
        <f t="shared" si="240"/>
        <v>0</v>
      </c>
      <c r="BR645" s="414">
        <f t="shared" si="241"/>
        <v>0</v>
      </c>
      <c r="BS645" s="414">
        <f t="shared" si="242"/>
        <v>0</v>
      </c>
      <c r="BT645" s="414">
        <f t="shared" si="243"/>
        <v>0</v>
      </c>
      <c r="BU645" s="414">
        <f t="shared" si="244"/>
        <v>0</v>
      </c>
      <c r="BV645" s="721"/>
      <c r="BW645" s="72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32"/>
      <c r="CL645" s="432"/>
      <c r="CM645" s="432"/>
      <c r="CN645" s="432"/>
      <c r="CO645" s="432"/>
      <c r="CP645" s="432"/>
      <c r="CQ645" s="320"/>
      <c r="CR645" s="320"/>
    </row>
    <row r="646" spans="1:96" s="37" customFormat="1" ht="37.5" customHeight="1" x14ac:dyDescent="0.2">
      <c r="A646" s="533" t="str">
        <f>IF(B646&lt;&gt;"",設定!$C$4,"")</f>
        <v/>
      </c>
      <c r="B646" s="214" t="str">
        <f t="shared" si="222"/>
        <v/>
      </c>
      <c r="C646" s="373">
        <f t="shared" si="223"/>
        <v>634</v>
      </c>
      <c r="D646" s="342"/>
      <c r="E646" s="342"/>
      <c r="F646" s="343"/>
      <c r="G646" s="344"/>
      <c r="H646" s="345"/>
      <c r="I646" s="346"/>
      <c r="J646" s="347" t="str">
        <f>IFERROR(IF(I646="","",VLOOKUP(I646,国・地域!A:C,2,FALSE)),"正しい番号を入力してください")</f>
        <v/>
      </c>
      <c r="K646" s="348" t="str">
        <f>IFERROR(IF(I646="","",VLOOKUP(I646,国・地域!A:C,3,FALSE)),"正しい番号を入力してください")</f>
        <v/>
      </c>
      <c r="L646" s="325"/>
      <c r="M646" s="349"/>
      <c r="N646" s="350"/>
      <c r="O646" s="350"/>
      <c r="P646" s="350"/>
      <c r="Q646" s="350"/>
      <c r="R646" s="350"/>
      <c r="S646" s="350"/>
      <c r="T646" s="350"/>
      <c r="U646" s="351"/>
      <c r="V646" s="352"/>
      <c r="W646" s="1061"/>
      <c r="X646" s="1062"/>
      <c r="Y646" s="1070"/>
      <c r="Z646" s="1071"/>
      <c r="AA646" s="1072"/>
      <c r="AB646" s="1073"/>
      <c r="AC646" s="1072"/>
      <c r="AD646" s="1071"/>
      <c r="AE646" s="1074"/>
      <c r="AF646" s="1073"/>
      <c r="AG646" s="1072"/>
      <c r="AH646" s="1071"/>
      <c r="AI646" s="1074"/>
      <c r="AJ646" s="1073"/>
      <c r="AK646" s="1072"/>
      <c r="AL646" s="1071"/>
      <c r="AM646" s="342"/>
      <c r="AN646" s="344"/>
      <c r="AO646" s="325"/>
      <c r="AP646" s="342"/>
      <c r="AQ646" s="344"/>
      <c r="AR646" s="353"/>
      <c r="AS646" s="354"/>
      <c r="AT646" s="342"/>
      <c r="AU646" s="344"/>
      <c r="AV646" s="353"/>
      <c r="AW646" s="355"/>
      <c r="AX646" s="94" t="str">
        <f t="shared" si="245"/>
        <v/>
      </c>
      <c r="AY646" s="94" t="str">
        <f t="shared" si="224"/>
        <v/>
      </c>
      <c r="AZ646" s="433"/>
      <c r="BA646" s="414">
        <f t="shared" si="225"/>
        <v>0</v>
      </c>
      <c r="BB646" s="414">
        <f t="shared" si="226"/>
        <v>0</v>
      </c>
      <c r="BC646" s="414">
        <f t="shared" si="227"/>
        <v>0</v>
      </c>
      <c r="BD646" s="414">
        <f t="shared" si="228"/>
        <v>0</v>
      </c>
      <c r="BE646" s="414">
        <f t="shared" si="229"/>
        <v>0</v>
      </c>
      <c r="BF646" s="414">
        <f t="shared" si="230"/>
        <v>0</v>
      </c>
      <c r="BG646" s="414">
        <f t="shared" si="231"/>
        <v>0</v>
      </c>
      <c r="BH646" s="414">
        <f t="shared" si="232"/>
        <v>0</v>
      </c>
      <c r="BI646" s="414">
        <f t="shared" si="233"/>
        <v>0</v>
      </c>
      <c r="BJ646" s="414">
        <f t="shared" si="234"/>
        <v>0</v>
      </c>
      <c r="BK646" s="414">
        <f t="shared" si="235"/>
        <v>0</v>
      </c>
      <c r="BL646" s="414">
        <f t="shared" si="236"/>
        <v>0</v>
      </c>
      <c r="BM646" s="414">
        <f t="shared" si="237"/>
        <v>0</v>
      </c>
      <c r="BN646" s="414"/>
      <c r="BO646" s="414">
        <f t="shared" si="238"/>
        <v>0</v>
      </c>
      <c r="BP646" s="414">
        <f t="shared" si="239"/>
        <v>0</v>
      </c>
      <c r="BQ646" s="414">
        <f t="shared" si="240"/>
        <v>0</v>
      </c>
      <c r="BR646" s="414">
        <f t="shared" si="241"/>
        <v>0</v>
      </c>
      <c r="BS646" s="414">
        <f t="shared" si="242"/>
        <v>0</v>
      </c>
      <c r="BT646" s="414">
        <f t="shared" si="243"/>
        <v>0</v>
      </c>
      <c r="BU646" s="414">
        <f t="shared" si="244"/>
        <v>0</v>
      </c>
      <c r="BV646" s="721"/>
      <c r="BW646" s="72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32"/>
      <c r="CL646" s="432"/>
      <c r="CM646" s="432"/>
      <c r="CN646" s="432"/>
      <c r="CO646" s="432"/>
      <c r="CP646" s="432"/>
      <c r="CQ646" s="320"/>
      <c r="CR646" s="320"/>
    </row>
    <row r="647" spans="1:96" s="37" customFormat="1" ht="37.5" customHeight="1" x14ac:dyDescent="0.2">
      <c r="A647" s="533" t="str">
        <f>IF(B647&lt;&gt;"",設定!$C$4,"")</f>
        <v/>
      </c>
      <c r="B647" s="214" t="str">
        <f t="shared" si="222"/>
        <v/>
      </c>
      <c r="C647" s="373">
        <f t="shared" si="223"/>
        <v>635</v>
      </c>
      <c r="D647" s="342"/>
      <c r="E647" s="342"/>
      <c r="F647" s="343"/>
      <c r="G647" s="344"/>
      <c r="H647" s="345"/>
      <c r="I647" s="346"/>
      <c r="J647" s="347" t="str">
        <f>IFERROR(IF(I647="","",VLOOKUP(I647,国・地域!A:C,2,FALSE)),"正しい番号を入力してください")</f>
        <v/>
      </c>
      <c r="K647" s="348" t="str">
        <f>IFERROR(IF(I647="","",VLOOKUP(I647,国・地域!A:C,3,FALSE)),"正しい番号を入力してください")</f>
        <v/>
      </c>
      <c r="L647" s="325"/>
      <c r="M647" s="349"/>
      <c r="N647" s="350"/>
      <c r="O647" s="350"/>
      <c r="P647" s="350"/>
      <c r="Q647" s="350"/>
      <c r="R647" s="350"/>
      <c r="S647" s="350"/>
      <c r="T647" s="350"/>
      <c r="U647" s="351"/>
      <c r="V647" s="352"/>
      <c r="W647" s="1061"/>
      <c r="X647" s="1062"/>
      <c r="Y647" s="1070"/>
      <c r="Z647" s="1071"/>
      <c r="AA647" s="1072"/>
      <c r="AB647" s="1073"/>
      <c r="AC647" s="1072"/>
      <c r="AD647" s="1071"/>
      <c r="AE647" s="1074"/>
      <c r="AF647" s="1073"/>
      <c r="AG647" s="1072"/>
      <c r="AH647" s="1071"/>
      <c r="AI647" s="1074"/>
      <c r="AJ647" s="1073"/>
      <c r="AK647" s="1072"/>
      <c r="AL647" s="1071"/>
      <c r="AM647" s="342"/>
      <c r="AN647" s="344"/>
      <c r="AO647" s="325"/>
      <c r="AP647" s="342"/>
      <c r="AQ647" s="344"/>
      <c r="AR647" s="353"/>
      <c r="AS647" s="354"/>
      <c r="AT647" s="342"/>
      <c r="AU647" s="344"/>
      <c r="AV647" s="353"/>
      <c r="AW647" s="355"/>
      <c r="AX647" s="94" t="str">
        <f t="shared" si="245"/>
        <v/>
      </c>
      <c r="AY647" s="94" t="str">
        <f t="shared" si="224"/>
        <v/>
      </c>
      <c r="AZ647" s="433"/>
      <c r="BA647" s="414">
        <f t="shared" si="225"/>
        <v>0</v>
      </c>
      <c r="BB647" s="414">
        <f t="shared" si="226"/>
        <v>0</v>
      </c>
      <c r="BC647" s="414">
        <f t="shared" si="227"/>
        <v>0</v>
      </c>
      <c r="BD647" s="414">
        <f t="shared" si="228"/>
        <v>0</v>
      </c>
      <c r="BE647" s="414">
        <f t="shared" si="229"/>
        <v>0</v>
      </c>
      <c r="BF647" s="414">
        <f t="shared" si="230"/>
        <v>0</v>
      </c>
      <c r="BG647" s="414">
        <f t="shared" si="231"/>
        <v>0</v>
      </c>
      <c r="BH647" s="414">
        <f t="shared" si="232"/>
        <v>0</v>
      </c>
      <c r="BI647" s="414">
        <f t="shared" si="233"/>
        <v>0</v>
      </c>
      <c r="BJ647" s="414">
        <f t="shared" si="234"/>
        <v>0</v>
      </c>
      <c r="BK647" s="414">
        <f t="shared" si="235"/>
        <v>0</v>
      </c>
      <c r="BL647" s="414">
        <f t="shared" si="236"/>
        <v>0</v>
      </c>
      <c r="BM647" s="414">
        <f t="shared" si="237"/>
        <v>0</v>
      </c>
      <c r="BN647" s="414"/>
      <c r="BO647" s="414">
        <f t="shared" si="238"/>
        <v>0</v>
      </c>
      <c r="BP647" s="414">
        <f t="shared" si="239"/>
        <v>0</v>
      </c>
      <c r="BQ647" s="414">
        <f t="shared" si="240"/>
        <v>0</v>
      </c>
      <c r="BR647" s="414">
        <f t="shared" si="241"/>
        <v>0</v>
      </c>
      <c r="BS647" s="414">
        <f t="shared" si="242"/>
        <v>0</v>
      </c>
      <c r="BT647" s="414">
        <f t="shared" si="243"/>
        <v>0</v>
      </c>
      <c r="BU647" s="414">
        <f t="shared" si="244"/>
        <v>0</v>
      </c>
      <c r="BV647" s="721"/>
      <c r="BW647" s="72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32"/>
      <c r="CL647" s="432"/>
      <c r="CM647" s="432"/>
      <c r="CN647" s="432"/>
      <c r="CO647" s="432"/>
      <c r="CP647" s="432"/>
      <c r="CQ647" s="320"/>
      <c r="CR647" s="320"/>
    </row>
    <row r="648" spans="1:96" s="37" customFormat="1" ht="37.5" customHeight="1" x14ac:dyDescent="0.2">
      <c r="A648" s="574" t="str">
        <f>IF(B648&lt;&gt;"",設定!$C$4,"")</f>
        <v/>
      </c>
      <c r="B648" s="215" t="str">
        <f t="shared" si="222"/>
        <v/>
      </c>
      <c r="C648" s="374">
        <f t="shared" si="223"/>
        <v>636</v>
      </c>
      <c r="D648" s="356"/>
      <c r="E648" s="356"/>
      <c r="F648" s="357"/>
      <c r="G648" s="358"/>
      <c r="H648" s="359"/>
      <c r="I648" s="360"/>
      <c r="J648" s="361" t="str">
        <f>IFERROR(IF(I648="","",VLOOKUP(I648,国・地域!A:C,2,FALSE)),"正しい番号を入力してください")</f>
        <v/>
      </c>
      <c r="K648" s="362" t="str">
        <f>IFERROR(IF(I648="","",VLOOKUP(I648,国・地域!A:C,3,FALSE)),"正しい番号を入力してください")</f>
        <v/>
      </c>
      <c r="L648" s="326"/>
      <c r="M648" s="363"/>
      <c r="N648" s="364"/>
      <c r="O648" s="364"/>
      <c r="P648" s="364"/>
      <c r="Q648" s="364"/>
      <c r="R648" s="364"/>
      <c r="S648" s="364"/>
      <c r="T648" s="364"/>
      <c r="U648" s="365"/>
      <c r="V648" s="366"/>
      <c r="W648" s="1063"/>
      <c r="X648" s="1064"/>
      <c r="Y648" s="1075"/>
      <c r="Z648" s="1076"/>
      <c r="AA648" s="1077"/>
      <c r="AB648" s="1078"/>
      <c r="AC648" s="1077"/>
      <c r="AD648" s="1076"/>
      <c r="AE648" s="1079"/>
      <c r="AF648" s="1078"/>
      <c r="AG648" s="1077"/>
      <c r="AH648" s="1076"/>
      <c r="AI648" s="1079"/>
      <c r="AJ648" s="1078"/>
      <c r="AK648" s="1077"/>
      <c r="AL648" s="1076"/>
      <c r="AM648" s="356"/>
      <c r="AN648" s="358"/>
      <c r="AO648" s="326"/>
      <c r="AP648" s="356"/>
      <c r="AQ648" s="358"/>
      <c r="AR648" s="367"/>
      <c r="AS648" s="368"/>
      <c r="AT648" s="356"/>
      <c r="AU648" s="358"/>
      <c r="AV648" s="367"/>
      <c r="AW648" s="369"/>
      <c r="AX648" s="94" t="str">
        <f t="shared" si="245"/>
        <v/>
      </c>
      <c r="AY648" s="94" t="str">
        <f t="shared" si="224"/>
        <v/>
      </c>
      <c r="AZ648" s="433"/>
      <c r="BA648" s="414">
        <f t="shared" si="225"/>
        <v>0</v>
      </c>
      <c r="BB648" s="414">
        <f t="shared" si="226"/>
        <v>0</v>
      </c>
      <c r="BC648" s="414">
        <f t="shared" si="227"/>
        <v>0</v>
      </c>
      <c r="BD648" s="414">
        <f t="shared" si="228"/>
        <v>0</v>
      </c>
      <c r="BE648" s="414">
        <f t="shared" si="229"/>
        <v>0</v>
      </c>
      <c r="BF648" s="414">
        <f t="shared" si="230"/>
        <v>0</v>
      </c>
      <c r="BG648" s="414">
        <f t="shared" si="231"/>
        <v>0</v>
      </c>
      <c r="BH648" s="414">
        <f t="shared" si="232"/>
        <v>0</v>
      </c>
      <c r="BI648" s="414">
        <f t="shared" si="233"/>
        <v>0</v>
      </c>
      <c r="BJ648" s="414">
        <f t="shared" si="234"/>
        <v>0</v>
      </c>
      <c r="BK648" s="414">
        <f t="shared" si="235"/>
        <v>0</v>
      </c>
      <c r="BL648" s="414">
        <f t="shared" si="236"/>
        <v>0</v>
      </c>
      <c r="BM648" s="414">
        <f t="shared" si="237"/>
        <v>0</v>
      </c>
      <c r="BN648" s="414"/>
      <c r="BO648" s="414">
        <f t="shared" si="238"/>
        <v>0</v>
      </c>
      <c r="BP648" s="414">
        <f t="shared" si="239"/>
        <v>0</v>
      </c>
      <c r="BQ648" s="414">
        <f t="shared" si="240"/>
        <v>0</v>
      </c>
      <c r="BR648" s="414">
        <f t="shared" si="241"/>
        <v>0</v>
      </c>
      <c r="BS648" s="414">
        <f t="shared" si="242"/>
        <v>0</v>
      </c>
      <c r="BT648" s="414">
        <f t="shared" si="243"/>
        <v>0</v>
      </c>
      <c r="BU648" s="414">
        <f t="shared" si="244"/>
        <v>0</v>
      </c>
      <c r="BV648" s="721"/>
      <c r="BW648" s="72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32"/>
      <c r="CL648" s="432"/>
      <c r="CM648" s="432"/>
      <c r="CN648" s="432"/>
      <c r="CO648" s="432"/>
      <c r="CP648" s="432"/>
      <c r="CQ648" s="320"/>
      <c r="CR648" s="320"/>
    </row>
    <row r="649" spans="1:96" s="37" customFormat="1" ht="37.5" customHeight="1" x14ac:dyDescent="0.2">
      <c r="A649" s="575" t="str">
        <f>IF(B649&lt;&gt;"",設定!$C$4,"")</f>
        <v/>
      </c>
      <c r="B649" s="567" t="str">
        <f t="shared" si="222"/>
        <v/>
      </c>
      <c r="C649" s="322">
        <f t="shared" si="223"/>
        <v>637</v>
      </c>
      <c r="D649" s="328"/>
      <c r="E649" s="328"/>
      <c r="F649" s="329"/>
      <c r="G649" s="330"/>
      <c r="H649" s="331"/>
      <c r="I649" s="332"/>
      <c r="J649" s="333" t="str">
        <f>IFERROR(IF(I649="","",VLOOKUP(I649,国・地域!A:C,2,FALSE)),"正しい番号を入力してください")</f>
        <v/>
      </c>
      <c r="K649" s="334" t="str">
        <f>IFERROR(IF(I649="","",VLOOKUP(I649,国・地域!A:C,3,FALSE)),"正しい番号を入力してください")</f>
        <v/>
      </c>
      <c r="L649" s="327"/>
      <c r="M649" s="335"/>
      <c r="N649" s="336"/>
      <c r="O649" s="336"/>
      <c r="P649" s="336"/>
      <c r="Q649" s="336"/>
      <c r="R649" s="336"/>
      <c r="S649" s="336"/>
      <c r="T649" s="336"/>
      <c r="U649" s="337"/>
      <c r="V649" s="338"/>
      <c r="W649" s="1059"/>
      <c r="X649" s="1060"/>
      <c r="Y649" s="1065"/>
      <c r="Z649" s="1066"/>
      <c r="AA649" s="1067"/>
      <c r="AB649" s="1068"/>
      <c r="AC649" s="1067"/>
      <c r="AD649" s="1066"/>
      <c r="AE649" s="1069"/>
      <c r="AF649" s="1068"/>
      <c r="AG649" s="1067"/>
      <c r="AH649" s="1066"/>
      <c r="AI649" s="1069"/>
      <c r="AJ649" s="1068"/>
      <c r="AK649" s="1067"/>
      <c r="AL649" s="1066"/>
      <c r="AM649" s="328"/>
      <c r="AN649" s="330"/>
      <c r="AO649" s="327"/>
      <c r="AP649" s="328"/>
      <c r="AQ649" s="330"/>
      <c r="AR649" s="339"/>
      <c r="AS649" s="340"/>
      <c r="AT649" s="328"/>
      <c r="AU649" s="330"/>
      <c r="AV649" s="339"/>
      <c r="AW649" s="341"/>
      <c r="AX649" s="94" t="str">
        <f t="shared" si="245"/>
        <v/>
      </c>
      <c r="AY649" s="94" t="str">
        <f t="shared" si="224"/>
        <v/>
      </c>
      <c r="AZ649" s="433"/>
      <c r="BA649" s="414">
        <f t="shared" si="225"/>
        <v>0</v>
      </c>
      <c r="BB649" s="414">
        <f t="shared" si="226"/>
        <v>0</v>
      </c>
      <c r="BC649" s="414">
        <f t="shared" si="227"/>
        <v>0</v>
      </c>
      <c r="BD649" s="414">
        <f t="shared" si="228"/>
        <v>0</v>
      </c>
      <c r="BE649" s="414">
        <f t="shared" si="229"/>
        <v>0</v>
      </c>
      <c r="BF649" s="414">
        <f t="shared" si="230"/>
        <v>0</v>
      </c>
      <c r="BG649" s="414">
        <f t="shared" si="231"/>
        <v>0</v>
      </c>
      <c r="BH649" s="414">
        <f t="shared" si="232"/>
        <v>0</v>
      </c>
      <c r="BI649" s="414">
        <f t="shared" si="233"/>
        <v>0</v>
      </c>
      <c r="BJ649" s="414">
        <f t="shared" si="234"/>
        <v>0</v>
      </c>
      <c r="BK649" s="414">
        <f t="shared" si="235"/>
        <v>0</v>
      </c>
      <c r="BL649" s="414">
        <f t="shared" si="236"/>
        <v>0</v>
      </c>
      <c r="BM649" s="414">
        <f t="shared" si="237"/>
        <v>0</v>
      </c>
      <c r="BN649" s="414"/>
      <c r="BO649" s="414">
        <f t="shared" si="238"/>
        <v>0</v>
      </c>
      <c r="BP649" s="414">
        <f t="shared" si="239"/>
        <v>0</v>
      </c>
      <c r="BQ649" s="414">
        <f t="shared" si="240"/>
        <v>0</v>
      </c>
      <c r="BR649" s="414">
        <f t="shared" si="241"/>
        <v>0</v>
      </c>
      <c r="BS649" s="414">
        <f t="shared" si="242"/>
        <v>0</v>
      </c>
      <c r="BT649" s="414">
        <f t="shared" si="243"/>
        <v>0</v>
      </c>
      <c r="BU649" s="414">
        <f t="shared" si="244"/>
        <v>0</v>
      </c>
      <c r="BV649" s="721"/>
      <c r="BW649" s="72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32"/>
      <c r="CL649" s="432"/>
      <c r="CM649" s="432"/>
      <c r="CN649" s="432"/>
      <c r="CO649" s="432"/>
      <c r="CP649" s="432"/>
      <c r="CQ649" s="320"/>
      <c r="CR649" s="320"/>
    </row>
    <row r="650" spans="1:96" s="37" customFormat="1" ht="37.5" customHeight="1" x14ac:dyDescent="0.2">
      <c r="A650" s="533" t="str">
        <f>IF(B650&lt;&gt;"",設定!$C$4,"")</f>
        <v/>
      </c>
      <c r="B650" s="214" t="str">
        <f t="shared" si="222"/>
        <v/>
      </c>
      <c r="C650" s="373">
        <f t="shared" si="223"/>
        <v>638</v>
      </c>
      <c r="D650" s="342"/>
      <c r="E650" s="342"/>
      <c r="F650" s="343"/>
      <c r="G650" s="344"/>
      <c r="H650" s="345"/>
      <c r="I650" s="346"/>
      <c r="J650" s="347" t="str">
        <f>IFERROR(IF(I650="","",VLOOKUP(I650,国・地域!A:C,2,FALSE)),"正しい番号を入力してください")</f>
        <v/>
      </c>
      <c r="K650" s="348" t="str">
        <f>IFERROR(IF(I650="","",VLOOKUP(I650,国・地域!A:C,3,FALSE)),"正しい番号を入力してください")</f>
        <v/>
      </c>
      <c r="L650" s="325"/>
      <c r="M650" s="349"/>
      <c r="N650" s="350"/>
      <c r="O650" s="350"/>
      <c r="P650" s="350"/>
      <c r="Q650" s="350"/>
      <c r="R650" s="350"/>
      <c r="S650" s="350"/>
      <c r="T650" s="350"/>
      <c r="U650" s="351"/>
      <c r="V650" s="352"/>
      <c r="W650" s="1061"/>
      <c r="X650" s="1062"/>
      <c r="Y650" s="1070"/>
      <c r="Z650" s="1071"/>
      <c r="AA650" s="1072"/>
      <c r="AB650" s="1073"/>
      <c r="AC650" s="1072"/>
      <c r="AD650" s="1071"/>
      <c r="AE650" s="1074"/>
      <c r="AF650" s="1073"/>
      <c r="AG650" s="1072"/>
      <c r="AH650" s="1071"/>
      <c r="AI650" s="1074"/>
      <c r="AJ650" s="1073"/>
      <c r="AK650" s="1072"/>
      <c r="AL650" s="1071"/>
      <c r="AM650" s="342"/>
      <c r="AN650" s="344"/>
      <c r="AO650" s="325"/>
      <c r="AP650" s="342"/>
      <c r="AQ650" s="344"/>
      <c r="AR650" s="353"/>
      <c r="AS650" s="354"/>
      <c r="AT650" s="342"/>
      <c r="AU650" s="344"/>
      <c r="AV650" s="353"/>
      <c r="AW650" s="355"/>
      <c r="AX650" s="94" t="str">
        <f t="shared" si="245"/>
        <v/>
      </c>
      <c r="AY650" s="94" t="str">
        <f t="shared" si="224"/>
        <v/>
      </c>
      <c r="AZ650" s="433"/>
      <c r="BA650" s="414">
        <f t="shared" si="225"/>
        <v>0</v>
      </c>
      <c r="BB650" s="414">
        <f t="shared" si="226"/>
        <v>0</v>
      </c>
      <c r="BC650" s="414">
        <f t="shared" si="227"/>
        <v>0</v>
      </c>
      <c r="BD650" s="414">
        <f t="shared" si="228"/>
        <v>0</v>
      </c>
      <c r="BE650" s="414">
        <f t="shared" si="229"/>
        <v>0</v>
      </c>
      <c r="BF650" s="414">
        <f t="shared" si="230"/>
        <v>0</v>
      </c>
      <c r="BG650" s="414">
        <f t="shared" si="231"/>
        <v>0</v>
      </c>
      <c r="BH650" s="414">
        <f t="shared" si="232"/>
        <v>0</v>
      </c>
      <c r="BI650" s="414">
        <f t="shared" si="233"/>
        <v>0</v>
      </c>
      <c r="BJ650" s="414">
        <f t="shared" si="234"/>
        <v>0</v>
      </c>
      <c r="BK650" s="414">
        <f t="shared" si="235"/>
        <v>0</v>
      </c>
      <c r="BL650" s="414">
        <f t="shared" si="236"/>
        <v>0</v>
      </c>
      <c r="BM650" s="414">
        <f t="shared" si="237"/>
        <v>0</v>
      </c>
      <c r="BN650" s="414"/>
      <c r="BO650" s="414">
        <f t="shared" si="238"/>
        <v>0</v>
      </c>
      <c r="BP650" s="414">
        <f t="shared" si="239"/>
        <v>0</v>
      </c>
      <c r="BQ650" s="414">
        <f t="shared" si="240"/>
        <v>0</v>
      </c>
      <c r="BR650" s="414">
        <f t="shared" si="241"/>
        <v>0</v>
      </c>
      <c r="BS650" s="414">
        <f t="shared" si="242"/>
        <v>0</v>
      </c>
      <c r="BT650" s="414">
        <f t="shared" si="243"/>
        <v>0</v>
      </c>
      <c r="BU650" s="414">
        <f t="shared" si="244"/>
        <v>0</v>
      </c>
      <c r="BV650" s="721"/>
      <c r="BW650" s="72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32"/>
      <c r="CL650" s="432"/>
      <c r="CM650" s="432"/>
      <c r="CN650" s="432"/>
      <c r="CO650" s="432"/>
      <c r="CP650" s="432"/>
      <c r="CQ650" s="320"/>
      <c r="CR650" s="320"/>
    </row>
    <row r="651" spans="1:96" s="37" customFormat="1" ht="37.5" customHeight="1" x14ac:dyDescent="0.2">
      <c r="A651" s="533" t="str">
        <f>IF(B651&lt;&gt;"",設定!$C$4,"")</f>
        <v/>
      </c>
      <c r="B651" s="214" t="str">
        <f t="shared" si="222"/>
        <v/>
      </c>
      <c r="C651" s="373">
        <f t="shared" si="223"/>
        <v>639</v>
      </c>
      <c r="D651" s="342"/>
      <c r="E651" s="342"/>
      <c r="F651" s="343"/>
      <c r="G651" s="344"/>
      <c r="H651" s="345"/>
      <c r="I651" s="346"/>
      <c r="J651" s="347" t="str">
        <f>IFERROR(IF(I651="","",VLOOKUP(I651,国・地域!A:C,2,FALSE)),"正しい番号を入力してください")</f>
        <v/>
      </c>
      <c r="K651" s="348" t="str">
        <f>IFERROR(IF(I651="","",VLOOKUP(I651,国・地域!A:C,3,FALSE)),"正しい番号を入力してください")</f>
        <v/>
      </c>
      <c r="L651" s="325"/>
      <c r="M651" s="349"/>
      <c r="N651" s="350"/>
      <c r="O651" s="350"/>
      <c r="P651" s="350"/>
      <c r="Q651" s="350"/>
      <c r="R651" s="350"/>
      <c r="S651" s="350"/>
      <c r="T651" s="350"/>
      <c r="U651" s="351"/>
      <c r="V651" s="352"/>
      <c r="W651" s="1061"/>
      <c r="X651" s="1062"/>
      <c r="Y651" s="1070"/>
      <c r="Z651" s="1071"/>
      <c r="AA651" s="1072"/>
      <c r="AB651" s="1073"/>
      <c r="AC651" s="1072"/>
      <c r="AD651" s="1071"/>
      <c r="AE651" s="1074"/>
      <c r="AF651" s="1073"/>
      <c r="AG651" s="1072"/>
      <c r="AH651" s="1071"/>
      <c r="AI651" s="1074"/>
      <c r="AJ651" s="1073"/>
      <c r="AK651" s="1072"/>
      <c r="AL651" s="1071"/>
      <c r="AM651" s="342"/>
      <c r="AN651" s="344"/>
      <c r="AO651" s="325"/>
      <c r="AP651" s="342"/>
      <c r="AQ651" s="344"/>
      <c r="AR651" s="353"/>
      <c r="AS651" s="354"/>
      <c r="AT651" s="342"/>
      <c r="AU651" s="344"/>
      <c r="AV651" s="353"/>
      <c r="AW651" s="355"/>
      <c r="AX651" s="94" t="str">
        <f t="shared" si="245"/>
        <v/>
      </c>
      <c r="AY651" s="94" t="str">
        <f t="shared" si="224"/>
        <v/>
      </c>
      <c r="AZ651" s="433"/>
      <c r="BA651" s="414">
        <f t="shared" si="225"/>
        <v>0</v>
      </c>
      <c r="BB651" s="414">
        <f t="shared" si="226"/>
        <v>0</v>
      </c>
      <c r="BC651" s="414">
        <f t="shared" si="227"/>
        <v>0</v>
      </c>
      <c r="BD651" s="414">
        <f t="shared" si="228"/>
        <v>0</v>
      </c>
      <c r="BE651" s="414">
        <f t="shared" si="229"/>
        <v>0</v>
      </c>
      <c r="BF651" s="414">
        <f t="shared" si="230"/>
        <v>0</v>
      </c>
      <c r="BG651" s="414">
        <f t="shared" si="231"/>
        <v>0</v>
      </c>
      <c r="BH651" s="414">
        <f t="shared" si="232"/>
        <v>0</v>
      </c>
      <c r="BI651" s="414">
        <f t="shared" si="233"/>
        <v>0</v>
      </c>
      <c r="BJ651" s="414">
        <f t="shared" si="234"/>
        <v>0</v>
      </c>
      <c r="BK651" s="414">
        <f t="shared" si="235"/>
        <v>0</v>
      </c>
      <c r="BL651" s="414">
        <f t="shared" si="236"/>
        <v>0</v>
      </c>
      <c r="BM651" s="414">
        <f t="shared" si="237"/>
        <v>0</v>
      </c>
      <c r="BN651" s="414"/>
      <c r="BO651" s="414">
        <f t="shared" si="238"/>
        <v>0</v>
      </c>
      <c r="BP651" s="414">
        <f t="shared" si="239"/>
        <v>0</v>
      </c>
      <c r="BQ651" s="414">
        <f t="shared" si="240"/>
        <v>0</v>
      </c>
      <c r="BR651" s="414">
        <f t="shared" si="241"/>
        <v>0</v>
      </c>
      <c r="BS651" s="414">
        <f t="shared" si="242"/>
        <v>0</v>
      </c>
      <c r="BT651" s="414">
        <f t="shared" si="243"/>
        <v>0</v>
      </c>
      <c r="BU651" s="414">
        <f t="shared" si="244"/>
        <v>0</v>
      </c>
      <c r="BV651" s="721"/>
      <c r="BW651" s="72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32"/>
      <c r="CL651" s="432"/>
      <c r="CM651" s="432"/>
      <c r="CN651" s="432"/>
      <c r="CO651" s="432"/>
      <c r="CP651" s="432"/>
      <c r="CQ651" s="320"/>
      <c r="CR651" s="320"/>
    </row>
    <row r="652" spans="1:96" s="37" customFormat="1" ht="37.5" customHeight="1" x14ac:dyDescent="0.2">
      <c r="A652" s="533" t="str">
        <f>IF(B652&lt;&gt;"",設定!$C$4,"")</f>
        <v/>
      </c>
      <c r="B652" s="214" t="str">
        <f t="shared" si="222"/>
        <v/>
      </c>
      <c r="C652" s="373">
        <f t="shared" si="223"/>
        <v>640</v>
      </c>
      <c r="D652" s="342"/>
      <c r="E652" s="342"/>
      <c r="F652" s="343"/>
      <c r="G652" s="344"/>
      <c r="H652" s="345"/>
      <c r="I652" s="346"/>
      <c r="J652" s="347" t="str">
        <f>IFERROR(IF(I652="","",VLOOKUP(I652,国・地域!A:C,2,FALSE)),"正しい番号を入力してください")</f>
        <v/>
      </c>
      <c r="K652" s="348" t="str">
        <f>IFERROR(IF(I652="","",VLOOKUP(I652,国・地域!A:C,3,FALSE)),"正しい番号を入力してください")</f>
        <v/>
      </c>
      <c r="L652" s="325"/>
      <c r="M652" s="349"/>
      <c r="N652" s="350"/>
      <c r="O652" s="350"/>
      <c r="P652" s="350"/>
      <c r="Q652" s="350"/>
      <c r="R652" s="350"/>
      <c r="S652" s="350"/>
      <c r="T652" s="350"/>
      <c r="U652" s="351"/>
      <c r="V652" s="352"/>
      <c r="W652" s="1061"/>
      <c r="X652" s="1062"/>
      <c r="Y652" s="1070"/>
      <c r="Z652" s="1071"/>
      <c r="AA652" s="1072"/>
      <c r="AB652" s="1073"/>
      <c r="AC652" s="1072"/>
      <c r="AD652" s="1071"/>
      <c r="AE652" s="1074"/>
      <c r="AF652" s="1073"/>
      <c r="AG652" s="1072"/>
      <c r="AH652" s="1071"/>
      <c r="AI652" s="1074"/>
      <c r="AJ652" s="1073"/>
      <c r="AK652" s="1072"/>
      <c r="AL652" s="1071"/>
      <c r="AM652" s="342"/>
      <c r="AN652" s="344"/>
      <c r="AO652" s="325"/>
      <c r="AP652" s="342"/>
      <c r="AQ652" s="344"/>
      <c r="AR652" s="353"/>
      <c r="AS652" s="354"/>
      <c r="AT652" s="342"/>
      <c r="AU652" s="344"/>
      <c r="AV652" s="353"/>
      <c r="AW652" s="355"/>
      <c r="AX652" s="94" t="str">
        <f t="shared" si="245"/>
        <v/>
      </c>
      <c r="AY652" s="94" t="str">
        <f t="shared" si="224"/>
        <v/>
      </c>
      <c r="AZ652" s="433"/>
      <c r="BA652" s="414">
        <f t="shared" si="225"/>
        <v>0</v>
      </c>
      <c r="BB652" s="414">
        <f t="shared" si="226"/>
        <v>0</v>
      </c>
      <c r="BC652" s="414">
        <f t="shared" si="227"/>
        <v>0</v>
      </c>
      <c r="BD652" s="414">
        <f t="shared" si="228"/>
        <v>0</v>
      </c>
      <c r="BE652" s="414">
        <f t="shared" si="229"/>
        <v>0</v>
      </c>
      <c r="BF652" s="414">
        <f t="shared" si="230"/>
        <v>0</v>
      </c>
      <c r="BG652" s="414">
        <f t="shared" si="231"/>
        <v>0</v>
      </c>
      <c r="BH652" s="414">
        <f t="shared" si="232"/>
        <v>0</v>
      </c>
      <c r="BI652" s="414">
        <f t="shared" si="233"/>
        <v>0</v>
      </c>
      <c r="BJ652" s="414">
        <f t="shared" si="234"/>
        <v>0</v>
      </c>
      <c r="BK652" s="414">
        <f t="shared" si="235"/>
        <v>0</v>
      </c>
      <c r="BL652" s="414">
        <f t="shared" si="236"/>
        <v>0</v>
      </c>
      <c r="BM652" s="414">
        <f t="shared" si="237"/>
        <v>0</v>
      </c>
      <c r="BN652" s="414"/>
      <c r="BO652" s="414">
        <f t="shared" si="238"/>
        <v>0</v>
      </c>
      <c r="BP652" s="414">
        <f t="shared" si="239"/>
        <v>0</v>
      </c>
      <c r="BQ652" s="414">
        <f t="shared" si="240"/>
        <v>0</v>
      </c>
      <c r="BR652" s="414">
        <f t="shared" si="241"/>
        <v>0</v>
      </c>
      <c r="BS652" s="414">
        <f t="shared" si="242"/>
        <v>0</v>
      </c>
      <c r="BT652" s="414">
        <f t="shared" si="243"/>
        <v>0</v>
      </c>
      <c r="BU652" s="414">
        <f t="shared" si="244"/>
        <v>0</v>
      </c>
      <c r="BV652" s="721"/>
      <c r="BW652" s="72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32"/>
      <c r="CL652" s="432"/>
      <c r="CM652" s="432"/>
      <c r="CN652" s="432"/>
      <c r="CO652" s="432"/>
      <c r="CP652" s="432"/>
      <c r="CQ652" s="320"/>
      <c r="CR652" s="320"/>
    </row>
    <row r="653" spans="1:96" s="37" customFormat="1" ht="37.5" customHeight="1" x14ac:dyDescent="0.2">
      <c r="A653" s="574" t="str">
        <f>IF(B653&lt;&gt;"",設定!$C$4,"")</f>
        <v/>
      </c>
      <c r="B653" s="215" t="str">
        <f t="shared" si="222"/>
        <v/>
      </c>
      <c r="C653" s="374">
        <f t="shared" si="223"/>
        <v>641</v>
      </c>
      <c r="D653" s="356"/>
      <c r="E653" s="356"/>
      <c r="F653" s="357"/>
      <c r="G653" s="358"/>
      <c r="H653" s="359"/>
      <c r="I653" s="360"/>
      <c r="J653" s="361" t="str">
        <f>IFERROR(IF(I653="","",VLOOKUP(I653,国・地域!A:C,2,FALSE)),"正しい番号を入力してください")</f>
        <v/>
      </c>
      <c r="K653" s="362" t="str">
        <f>IFERROR(IF(I653="","",VLOOKUP(I653,国・地域!A:C,3,FALSE)),"正しい番号を入力してください")</f>
        <v/>
      </c>
      <c r="L653" s="326"/>
      <c r="M653" s="363"/>
      <c r="N653" s="364"/>
      <c r="O653" s="364"/>
      <c r="P653" s="364"/>
      <c r="Q653" s="364"/>
      <c r="R653" s="364"/>
      <c r="S653" s="364"/>
      <c r="T653" s="364"/>
      <c r="U653" s="365"/>
      <c r="V653" s="366"/>
      <c r="W653" s="1063"/>
      <c r="X653" s="1064"/>
      <c r="Y653" s="1075"/>
      <c r="Z653" s="1076"/>
      <c r="AA653" s="1077"/>
      <c r="AB653" s="1078"/>
      <c r="AC653" s="1077"/>
      <c r="AD653" s="1076"/>
      <c r="AE653" s="1079"/>
      <c r="AF653" s="1078"/>
      <c r="AG653" s="1077"/>
      <c r="AH653" s="1076"/>
      <c r="AI653" s="1079"/>
      <c r="AJ653" s="1078"/>
      <c r="AK653" s="1077"/>
      <c r="AL653" s="1076"/>
      <c r="AM653" s="356"/>
      <c r="AN653" s="358"/>
      <c r="AO653" s="326"/>
      <c r="AP653" s="356"/>
      <c r="AQ653" s="358"/>
      <c r="AR653" s="367"/>
      <c r="AS653" s="368"/>
      <c r="AT653" s="356"/>
      <c r="AU653" s="358"/>
      <c r="AV653" s="367"/>
      <c r="AW653" s="369"/>
      <c r="AX653" s="94" t="str">
        <f t="shared" si="245"/>
        <v/>
      </c>
      <c r="AY653" s="94" t="str">
        <f t="shared" si="224"/>
        <v/>
      </c>
      <c r="AZ653" s="433"/>
      <c r="BA653" s="414">
        <f t="shared" si="225"/>
        <v>0</v>
      </c>
      <c r="BB653" s="414">
        <f t="shared" si="226"/>
        <v>0</v>
      </c>
      <c r="BC653" s="414">
        <f t="shared" si="227"/>
        <v>0</v>
      </c>
      <c r="BD653" s="414">
        <f t="shared" si="228"/>
        <v>0</v>
      </c>
      <c r="BE653" s="414">
        <f t="shared" si="229"/>
        <v>0</v>
      </c>
      <c r="BF653" s="414">
        <f t="shared" si="230"/>
        <v>0</v>
      </c>
      <c r="BG653" s="414">
        <f t="shared" si="231"/>
        <v>0</v>
      </c>
      <c r="BH653" s="414">
        <f t="shared" si="232"/>
        <v>0</v>
      </c>
      <c r="BI653" s="414">
        <f t="shared" si="233"/>
        <v>0</v>
      </c>
      <c r="BJ653" s="414">
        <f t="shared" si="234"/>
        <v>0</v>
      </c>
      <c r="BK653" s="414">
        <f t="shared" si="235"/>
        <v>0</v>
      </c>
      <c r="BL653" s="414">
        <f t="shared" si="236"/>
        <v>0</v>
      </c>
      <c r="BM653" s="414">
        <f t="shared" si="237"/>
        <v>0</v>
      </c>
      <c r="BN653" s="414"/>
      <c r="BO653" s="414">
        <f t="shared" si="238"/>
        <v>0</v>
      </c>
      <c r="BP653" s="414">
        <f t="shared" si="239"/>
        <v>0</v>
      </c>
      <c r="BQ653" s="414">
        <f t="shared" si="240"/>
        <v>0</v>
      </c>
      <c r="BR653" s="414">
        <f t="shared" si="241"/>
        <v>0</v>
      </c>
      <c r="BS653" s="414">
        <f t="shared" si="242"/>
        <v>0</v>
      </c>
      <c r="BT653" s="414">
        <f t="shared" si="243"/>
        <v>0</v>
      </c>
      <c r="BU653" s="414">
        <f t="shared" si="244"/>
        <v>0</v>
      </c>
      <c r="BV653" s="721"/>
      <c r="BW653" s="72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32"/>
      <c r="CL653" s="432"/>
      <c r="CM653" s="432"/>
      <c r="CN653" s="432"/>
      <c r="CO653" s="432"/>
      <c r="CP653" s="432"/>
      <c r="CQ653" s="320"/>
      <c r="CR653" s="320"/>
    </row>
    <row r="654" spans="1:96" s="37" customFormat="1" ht="37.5" customHeight="1" x14ac:dyDescent="0.2">
      <c r="A654" s="575" t="str">
        <f>IF(B654&lt;&gt;"",設定!$C$4,"")</f>
        <v/>
      </c>
      <c r="B654" s="567" t="str">
        <f t="shared" si="222"/>
        <v/>
      </c>
      <c r="C654" s="322">
        <f t="shared" si="223"/>
        <v>642</v>
      </c>
      <c r="D654" s="328"/>
      <c r="E654" s="328"/>
      <c r="F654" s="329"/>
      <c r="G654" s="330"/>
      <c r="H654" s="331"/>
      <c r="I654" s="332"/>
      <c r="J654" s="333" t="str">
        <f>IFERROR(IF(I654="","",VLOOKUP(I654,国・地域!A:C,2,FALSE)),"正しい番号を入力してください")</f>
        <v/>
      </c>
      <c r="K654" s="334" t="str">
        <f>IFERROR(IF(I654="","",VLOOKUP(I654,国・地域!A:C,3,FALSE)),"正しい番号を入力してください")</f>
        <v/>
      </c>
      <c r="L654" s="327"/>
      <c r="M654" s="335"/>
      <c r="N654" s="336"/>
      <c r="O654" s="336"/>
      <c r="P654" s="336"/>
      <c r="Q654" s="336"/>
      <c r="R654" s="336"/>
      <c r="S654" s="336"/>
      <c r="T654" s="336"/>
      <c r="U654" s="337"/>
      <c r="V654" s="338"/>
      <c r="W654" s="1059"/>
      <c r="X654" s="1060"/>
      <c r="Y654" s="1065"/>
      <c r="Z654" s="1066"/>
      <c r="AA654" s="1067"/>
      <c r="AB654" s="1068"/>
      <c r="AC654" s="1067"/>
      <c r="AD654" s="1066"/>
      <c r="AE654" s="1069"/>
      <c r="AF654" s="1068"/>
      <c r="AG654" s="1067"/>
      <c r="AH654" s="1066"/>
      <c r="AI654" s="1069"/>
      <c r="AJ654" s="1068"/>
      <c r="AK654" s="1067"/>
      <c r="AL654" s="1066"/>
      <c r="AM654" s="328"/>
      <c r="AN654" s="330"/>
      <c r="AO654" s="327"/>
      <c r="AP654" s="328"/>
      <c r="AQ654" s="330"/>
      <c r="AR654" s="339"/>
      <c r="AS654" s="340"/>
      <c r="AT654" s="328"/>
      <c r="AU654" s="330"/>
      <c r="AV654" s="339"/>
      <c r="AW654" s="341"/>
      <c r="AX654" s="94" t="str">
        <f t="shared" si="245"/>
        <v/>
      </c>
      <c r="AY654" s="94" t="str">
        <f t="shared" si="224"/>
        <v/>
      </c>
      <c r="AZ654" s="433"/>
      <c r="BA654" s="414">
        <f t="shared" si="225"/>
        <v>0</v>
      </c>
      <c r="BB654" s="414">
        <f t="shared" si="226"/>
        <v>0</v>
      </c>
      <c r="BC654" s="414">
        <f t="shared" si="227"/>
        <v>0</v>
      </c>
      <c r="BD654" s="414">
        <f t="shared" si="228"/>
        <v>0</v>
      </c>
      <c r="BE654" s="414">
        <f t="shared" si="229"/>
        <v>0</v>
      </c>
      <c r="BF654" s="414">
        <f t="shared" si="230"/>
        <v>0</v>
      </c>
      <c r="BG654" s="414">
        <f t="shared" si="231"/>
        <v>0</v>
      </c>
      <c r="BH654" s="414">
        <f t="shared" si="232"/>
        <v>0</v>
      </c>
      <c r="BI654" s="414">
        <f t="shared" si="233"/>
        <v>0</v>
      </c>
      <c r="BJ654" s="414">
        <f t="shared" si="234"/>
        <v>0</v>
      </c>
      <c r="BK654" s="414">
        <f t="shared" si="235"/>
        <v>0</v>
      </c>
      <c r="BL654" s="414">
        <f t="shared" si="236"/>
        <v>0</v>
      </c>
      <c r="BM654" s="414">
        <f t="shared" si="237"/>
        <v>0</v>
      </c>
      <c r="BN654" s="414"/>
      <c r="BO654" s="414">
        <f t="shared" si="238"/>
        <v>0</v>
      </c>
      <c r="BP654" s="414">
        <f t="shared" si="239"/>
        <v>0</v>
      </c>
      <c r="BQ654" s="414">
        <f t="shared" si="240"/>
        <v>0</v>
      </c>
      <c r="BR654" s="414">
        <f t="shared" si="241"/>
        <v>0</v>
      </c>
      <c r="BS654" s="414">
        <f t="shared" si="242"/>
        <v>0</v>
      </c>
      <c r="BT654" s="414">
        <f t="shared" si="243"/>
        <v>0</v>
      </c>
      <c r="BU654" s="414">
        <f t="shared" si="244"/>
        <v>0</v>
      </c>
      <c r="BV654" s="721"/>
      <c r="BW654" s="72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32"/>
      <c r="CL654" s="432"/>
      <c r="CM654" s="432"/>
      <c r="CN654" s="432"/>
      <c r="CO654" s="432"/>
      <c r="CP654" s="432"/>
      <c r="CQ654" s="320"/>
      <c r="CR654" s="320"/>
    </row>
    <row r="655" spans="1:96" s="37" customFormat="1" ht="37.5" customHeight="1" x14ac:dyDescent="0.2">
      <c r="A655" s="533" t="str">
        <f>IF(B655&lt;&gt;"",設定!$C$4,"")</f>
        <v/>
      </c>
      <c r="B655" s="214" t="str">
        <f t="shared" ref="B655:B712" si="246">IF(COUNTA(D655:I655,L655)&gt;0,$B$7,"")</f>
        <v/>
      </c>
      <c r="C655" s="373">
        <f t="shared" ref="C655:C718" si="247">ROW()-12</f>
        <v>643</v>
      </c>
      <c r="D655" s="342"/>
      <c r="E655" s="342"/>
      <c r="F655" s="343"/>
      <c r="G655" s="344"/>
      <c r="H655" s="345"/>
      <c r="I655" s="346"/>
      <c r="J655" s="347" t="str">
        <f>IFERROR(IF(I655="","",VLOOKUP(I655,国・地域!A:C,2,FALSE)),"正しい番号を入力してください")</f>
        <v/>
      </c>
      <c r="K655" s="348" t="str">
        <f>IFERROR(IF(I655="","",VLOOKUP(I655,国・地域!A:C,3,FALSE)),"正しい番号を入力してください")</f>
        <v/>
      </c>
      <c r="L655" s="325"/>
      <c r="M655" s="349"/>
      <c r="N655" s="350"/>
      <c r="O655" s="350"/>
      <c r="P655" s="350"/>
      <c r="Q655" s="350"/>
      <c r="R655" s="350"/>
      <c r="S655" s="350"/>
      <c r="T655" s="350"/>
      <c r="U655" s="351"/>
      <c r="V655" s="352"/>
      <c r="W655" s="1061"/>
      <c r="X655" s="1062"/>
      <c r="Y655" s="1070"/>
      <c r="Z655" s="1071"/>
      <c r="AA655" s="1072"/>
      <c r="AB655" s="1073"/>
      <c r="AC655" s="1072"/>
      <c r="AD655" s="1071"/>
      <c r="AE655" s="1074"/>
      <c r="AF655" s="1073"/>
      <c r="AG655" s="1072"/>
      <c r="AH655" s="1071"/>
      <c r="AI655" s="1074"/>
      <c r="AJ655" s="1073"/>
      <c r="AK655" s="1072"/>
      <c r="AL655" s="1071"/>
      <c r="AM655" s="342"/>
      <c r="AN655" s="344"/>
      <c r="AO655" s="325"/>
      <c r="AP655" s="342"/>
      <c r="AQ655" s="344"/>
      <c r="AR655" s="353"/>
      <c r="AS655" s="354"/>
      <c r="AT655" s="342"/>
      <c r="AU655" s="344"/>
      <c r="AV655" s="353"/>
      <c r="AW655" s="355"/>
      <c r="AX655" s="94" t="str">
        <f t="shared" si="245"/>
        <v/>
      </c>
      <c r="AY655" s="94" t="str">
        <f t="shared" ref="AY655:AY718" si="248">IF(SUM(BO655:BU655)&gt;0,"←入力エラー","")</f>
        <v/>
      </c>
      <c r="AZ655" s="433"/>
      <c r="BA655" s="414">
        <f t="shared" ref="BA655:BA718" si="249">IF($E$7="1：締結している",IF(AND($D655&lt;&gt;"",OR(E655="",F655="")),1,0),0)</f>
        <v>0</v>
      </c>
      <c r="BB655" s="414">
        <f t="shared" ref="BB655:BB718" si="250">IF($E$7="1：締結している",IF(AND($D655&lt;&gt;"",OR(G655="",H655="")),1,0),0)</f>
        <v>0</v>
      </c>
      <c r="BC655" s="414">
        <f t="shared" ref="BC655:BC718" si="251">IF($E$7="1：締結している",IF(AND($D655&lt;&gt;"",I655=""),1,0),0)</f>
        <v>0</v>
      </c>
      <c r="BD655" s="414">
        <f t="shared" ref="BD655:BD718" si="252">IF($E$7="1：締結している",IF(AND(I655=801,L655=""),1,0),0)</f>
        <v>0</v>
      </c>
      <c r="BE655" s="414">
        <f t="shared" ref="BE655:BE718" si="253">IF($E$7="1：締結している",IF(AND($D655&lt;&gt;"",COUNTA(M655:V655)=0),1,0),0)</f>
        <v>0</v>
      </c>
      <c r="BF655" s="414">
        <f t="shared" ref="BF655:BF718" si="254">IF($E$7="1：締結している",IF(AND($D655&lt;&gt;"",$M655="○",OR(W655="",X655="")),1,0),0)</f>
        <v>0</v>
      </c>
      <c r="BG655" s="414">
        <f t="shared" ref="BG655:BG718" si="255">IF($E$7="1：締結している",IF(AND($D655&lt;&gt;"",OR(Y655="",Z655="")),1,0),0)</f>
        <v>0</v>
      </c>
      <c r="BH655" s="414">
        <f t="shared" ref="BH655:BH718" si="256">IF($E$7="1：締結している",IF(AND($D655&lt;&gt;"",$P655="○",OR(AA655="",AB655="",AC655="",AD655="")),1,0),0)</f>
        <v>0</v>
      </c>
      <c r="BI655" s="414">
        <f t="shared" ref="BI655:BI718" si="257">IF($E$7="1：締結している",IF(AND($D655&lt;&gt;"",$Q655="○",OR(AE655="",AF655="",AG655="",AH655="")),1,0),0)</f>
        <v>0</v>
      </c>
      <c r="BJ655" s="414">
        <f t="shared" ref="BJ655:BJ718" si="258">IF($E$7="1：締結している",IF(AND($D655&lt;&gt;"",$R655="○",OR(AI655="",AJ655="",AK655="",AL655="")),1,0),0)</f>
        <v>0</v>
      </c>
      <c r="BK655" s="414">
        <f t="shared" ref="BK655:BK718" si="259">IF($E$7="1：締結している",IF(AND($D655&lt;&gt;"",$P655="○",OR(AM655="",AN655="",AO655="")),1,0),0)</f>
        <v>0</v>
      </c>
      <c r="BL655" s="414">
        <f t="shared" ref="BL655:BL718" si="260">IF($E$7="1：締結している",IF(AND($D655&lt;&gt;"",$Q655="○",OR(AP655="",AQ655="",AR655="",AS655="")),1,0),0)</f>
        <v>0</v>
      </c>
      <c r="BM655" s="414">
        <f t="shared" ref="BM655:BM718" si="261">IF($E$7="1：締結している",IF(AND($D655&lt;&gt;"",$R655="○",OR(AT655="",AU655="",AV655="",AW655="")),1,0),0)</f>
        <v>0</v>
      </c>
      <c r="BN655" s="414"/>
      <c r="BO655" s="414">
        <f t="shared" ref="BO655:BO718" si="262">IF($E$7="2：締結していない",IF(COUNTA(D655:AW655)&lt;&gt;2,1,0),0)</f>
        <v>0</v>
      </c>
      <c r="BP655" s="414">
        <f t="shared" ref="BP655:BP718" si="263">IF(AND(I655&lt;&gt;801,L655&lt;&gt;""),1,0)</f>
        <v>0</v>
      </c>
      <c r="BQ655" s="414">
        <f t="shared" ref="BQ655:BQ718" si="264">IF(AND(COUNTA(M655:U655)&lt;&gt;0,V655&lt;&gt;""),1,0)</f>
        <v>0</v>
      </c>
      <c r="BR655" s="414">
        <f t="shared" ref="BR655:BR718" si="265">IF(M655="",IF(COUNTA(W655:X655)&lt;&gt;0,1,0),0)</f>
        <v>0</v>
      </c>
      <c r="BS655" s="414">
        <f t="shared" ref="BS655:BS718" si="266">IF(P655="",IF(OR(COUNTA(AA655:AD655)&lt;&gt;0,COUNTA(AM655:AO655)&lt;&gt;0),1,0),0)</f>
        <v>0</v>
      </c>
      <c r="BT655" s="414">
        <f t="shared" ref="BT655:BT718" si="267">IF(Q655="",IF(OR(COUNTA(AE655:AH655)&lt;&gt;0,COUNTA(AP655:AS655)&lt;&gt;0),1,0),0)</f>
        <v>0</v>
      </c>
      <c r="BU655" s="414">
        <f t="shared" ref="BU655:BU718" si="268">IF(R655="",IF(OR(COUNTA(AI655:AL655)&lt;&gt;0,COUNTA(AT655:AW655)&lt;&gt;0),1,0),0)</f>
        <v>0</v>
      </c>
      <c r="BV655" s="721"/>
      <c r="BW655" s="72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32"/>
      <c r="CL655" s="432"/>
      <c r="CM655" s="432"/>
      <c r="CN655" s="432"/>
      <c r="CO655" s="432"/>
      <c r="CP655" s="432"/>
      <c r="CQ655" s="320"/>
      <c r="CR655" s="320"/>
    </row>
    <row r="656" spans="1:96" s="37" customFormat="1" ht="37.5" customHeight="1" x14ac:dyDescent="0.2">
      <c r="A656" s="533" t="str">
        <f>IF(B656&lt;&gt;"",設定!$C$4,"")</f>
        <v/>
      </c>
      <c r="B656" s="214" t="str">
        <f t="shared" si="246"/>
        <v/>
      </c>
      <c r="C656" s="373">
        <f t="shared" si="247"/>
        <v>644</v>
      </c>
      <c r="D656" s="342"/>
      <c r="E656" s="342"/>
      <c r="F656" s="343"/>
      <c r="G656" s="344"/>
      <c r="H656" s="345"/>
      <c r="I656" s="346"/>
      <c r="J656" s="347" t="str">
        <f>IFERROR(IF(I656="","",VLOOKUP(I656,国・地域!A:C,2,FALSE)),"正しい番号を入力してください")</f>
        <v/>
      </c>
      <c r="K656" s="348" t="str">
        <f>IFERROR(IF(I656="","",VLOOKUP(I656,国・地域!A:C,3,FALSE)),"正しい番号を入力してください")</f>
        <v/>
      </c>
      <c r="L656" s="325"/>
      <c r="M656" s="349"/>
      <c r="N656" s="350"/>
      <c r="O656" s="350"/>
      <c r="P656" s="350"/>
      <c r="Q656" s="350"/>
      <c r="R656" s="350"/>
      <c r="S656" s="350"/>
      <c r="T656" s="350"/>
      <c r="U656" s="351"/>
      <c r="V656" s="352"/>
      <c r="W656" s="1061"/>
      <c r="X656" s="1062"/>
      <c r="Y656" s="1070"/>
      <c r="Z656" s="1071"/>
      <c r="AA656" s="1072"/>
      <c r="AB656" s="1073"/>
      <c r="AC656" s="1072"/>
      <c r="AD656" s="1071"/>
      <c r="AE656" s="1074"/>
      <c r="AF656" s="1073"/>
      <c r="AG656" s="1072"/>
      <c r="AH656" s="1071"/>
      <c r="AI656" s="1074"/>
      <c r="AJ656" s="1073"/>
      <c r="AK656" s="1072"/>
      <c r="AL656" s="1071"/>
      <c r="AM656" s="342"/>
      <c r="AN656" s="344"/>
      <c r="AO656" s="325"/>
      <c r="AP656" s="342"/>
      <c r="AQ656" s="344"/>
      <c r="AR656" s="353"/>
      <c r="AS656" s="354"/>
      <c r="AT656" s="342"/>
      <c r="AU656" s="344"/>
      <c r="AV656" s="353"/>
      <c r="AW656" s="355"/>
      <c r="AX656" s="94" t="str">
        <f t="shared" si="245"/>
        <v/>
      </c>
      <c r="AY656" s="94" t="str">
        <f t="shared" si="248"/>
        <v/>
      </c>
      <c r="AZ656" s="433"/>
      <c r="BA656" s="414">
        <f t="shared" si="249"/>
        <v>0</v>
      </c>
      <c r="BB656" s="414">
        <f t="shared" si="250"/>
        <v>0</v>
      </c>
      <c r="BC656" s="414">
        <f t="shared" si="251"/>
        <v>0</v>
      </c>
      <c r="BD656" s="414">
        <f t="shared" si="252"/>
        <v>0</v>
      </c>
      <c r="BE656" s="414">
        <f t="shared" si="253"/>
        <v>0</v>
      </c>
      <c r="BF656" s="414">
        <f t="shared" si="254"/>
        <v>0</v>
      </c>
      <c r="BG656" s="414">
        <f t="shared" si="255"/>
        <v>0</v>
      </c>
      <c r="BH656" s="414">
        <f t="shared" si="256"/>
        <v>0</v>
      </c>
      <c r="BI656" s="414">
        <f t="shared" si="257"/>
        <v>0</v>
      </c>
      <c r="BJ656" s="414">
        <f t="shared" si="258"/>
        <v>0</v>
      </c>
      <c r="BK656" s="414">
        <f t="shared" si="259"/>
        <v>0</v>
      </c>
      <c r="BL656" s="414">
        <f t="shared" si="260"/>
        <v>0</v>
      </c>
      <c r="BM656" s="414">
        <f t="shared" si="261"/>
        <v>0</v>
      </c>
      <c r="BN656" s="414"/>
      <c r="BO656" s="414">
        <f t="shared" si="262"/>
        <v>0</v>
      </c>
      <c r="BP656" s="414">
        <f t="shared" si="263"/>
        <v>0</v>
      </c>
      <c r="BQ656" s="414">
        <f t="shared" si="264"/>
        <v>0</v>
      </c>
      <c r="BR656" s="414">
        <f t="shared" si="265"/>
        <v>0</v>
      </c>
      <c r="BS656" s="414">
        <f t="shared" si="266"/>
        <v>0</v>
      </c>
      <c r="BT656" s="414">
        <f t="shared" si="267"/>
        <v>0</v>
      </c>
      <c r="BU656" s="414">
        <f t="shared" si="268"/>
        <v>0</v>
      </c>
      <c r="BV656" s="721"/>
      <c r="BW656" s="72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32"/>
      <c r="CL656" s="432"/>
      <c r="CM656" s="432"/>
      <c r="CN656" s="432"/>
      <c r="CO656" s="432"/>
      <c r="CP656" s="432"/>
      <c r="CQ656" s="320"/>
      <c r="CR656" s="320"/>
    </row>
    <row r="657" spans="1:96" s="37" customFormat="1" ht="37.5" customHeight="1" x14ac:dyDescent="0.2">
      <c r="A657" s="533" t="str">
        <f>IF(B657&lt;&gt;"",設定!$C$4,"")</f>
        <v/>
      </c>
      <c r="B657" s="214" t="str">
        <f t="shared" si="246"/>
        <v/>
      </c>
      <c r="C657" s="373">
        <f t="shared" si="247"/>
        <v>645</v>
      </c>
      <c r="D657" s="342"/>
      <c r="E657" s="342"/>
      <c r="F657" s="343"/>
      <c r="G657" s="344"/>
      <c r="H657" s="345"/>
      <c r="I657" s="346"/>
      <c r="J657" s="347" t="str">
        <f>IFERROR(IF(I657="","",VLOOKUP(I657,国・地域!A:C,2,FALSE)),"正しい番号を入力してください")</f>
        <v/>
      </c>
      <c r="K657" s="348" t="str">
        <f>IFERROR(IF(I657="","",VLOOKUP(I657,国・地域!A:C,3,FALSE)),"正しい番号を入力してください")</f>
        <v/>
      </c>
      <c r="L657" s="325"/>
      <c r="M657" s="349"/>
      <c r="N657" s="350"/>
      <c r="O657" s="350"/>
      <c r="P657" s="350"/>
      <c r="Q657" s="350"/>
      <c r="R657" s="350"/>
      <c r="S657" s="350"/>
      <c r="T657" s="350"/>
      <c r="U657" s="351"/>
      <c r="V657" s="352"/>
      <c r="W657" s="1061"/>
      <c r="X657" s="1062"/>
      <c r="Y657" s="1070"/>
      <c r="Z657" s="1071"/>
      <c r="AA657" s="1072"/>
      <c r="AB657" s="1073"/>
      <c r="AC657" s="1072"/>
      <c r="AD657" s="1071"/>
      <c r="AE657" s="1074"/>
      <c r="AF657" s="1073"/>
      <c r="AG657" s="1072"/>
      <c r="AH657" s="1071"/>
      <c r="AI657" s="1074"/>
      <c r="AJ657" s="1073"/>
      <c r="AK657" s="1072"/>
      <c r="AL657" s="1071"/>
      <c r="AM657" s="342"/>
      <c r="AN657" s="344"/>
      <c r="AO657" s="325"/>
      <c r="AP657" s="342"/>
      <c r="AQ657" s="344"/>
      <c r="AR657" s="353"/>
      <c r="AS657" s="354"/>
      <c r="AT657" s="342"/>
      <c r="AU657" s="344"/>
      <c r="AV657" s="353"/>
      <c r="AW657" s="355"/>
      <c r="AX657" s="94" t="str">
        <f t="shared" si="245"/>
        <v/>
      </c>
      <c r="AY657" s="94" t="str">
        <f t="shared" si="248"/>
        <v/>
      </c>
      <c r="AZ657" s="433"/>
      <c r="BA657" s="414">
        <f t="shared" si="249"/>
        <v>0</v>
      </c>
      <c r="BB657" s="414">
        <f t="shared" si="250"/>
        <v>0</v>
      </c>
      <c r="BC657" s="414">
        <f t="shared" si="251"/>
        <v>0</v>
      </c>
      <c r="BD657" s="414">
        <f t="shared" si="252"/>
        <v>0</v>
      </c>
      <c r="BE657" s="414">
        <f t="shared" si="253"/>
        <v>0</v>
      </c>
      <c r="BF657" s="414">
        <f t="shared" si="254"/>
        <v>0</v>
      </c>
      <c r="BG657" s="414">
        <f t="shared" si="255"/>
        <v>0</v>
      </c>
      <c r="BH657" s="414">
        <f t="shared" si="256"/>
        <v>0</v>
      </c>
      <c r="BI657" s="414">
        <f t="shared" si="257"/>
        <v>0</v>
      </c>
      <c r="BJ657" s="414">
        <f t="shared" si="258"/>
        <v>0</v>
      </c>
      <c r="BK657" s="414">
        <f t="shared" si="259"/>
        <v>0</v>
      </c>
      <c r="BL657" s="414">
        <f t="shared" si="260"/>
        <v>0</v>
      </c>
      <c r="BM657" s="414">
        <f t="shared" si="261"/>
        <v>0</v>
      </c>
      <c r="BN657" s="414"/>
      <c r="BO657" s="414">
        <f t="shared" si="262"/>
        <v>0</v>
      </c>
      <c r="BP657" s="414">
        <f t="shared" si="263"/>
        <v>0</v>
      </c>
      <c r="BQ657" s="414">
        <f t="shared" si="264"/>
        <v>0</v>
      </c>
      <c r="BR657" s="414">
        <f t="shared" si="265"/>
        <v>0</v>
      </c>
      <c r="BS657" s="414">
        <f t="shared" si="266"/>
        <v>0</v>
      </c>
      <c r="BT657" s="414">
        <f t="shared" si="267"/>
        <v>0</v>
      </c>
      <c r="BU657" s="414">
        <f t="shared" si="268"/>
        <v>0</v>
      </c>
      <c r="BV657" s="721"/>
      <c r="BW657" s="72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32"/>
      <c r="CL657" s="432"/>
      <c r="CM657" s="432"/>
      <c r="CN657" s="432"/>
      <c r="CO657" s="432"/>
      <c r="CP657" s="432"/>
      <c r="CQ657" s="320"/>
      <c r="CR657" s="320"/>
    </row>
    <row r="658" spans="1:96" s="37" customFormat="1" ht="37.5" customHeight="1" x14ac:dyDescent="0.2">
      <c r="A658" s="574" t="str">
        <f>IF(B658&lt;&gt;"",設定!$C$4,"")</f>
        <v/>
      </c>
      <c r="B658" s="215" t="str">
        <f t="shared" si="246"/>
        <v/>
      </c>
      <c r="C658" s="374">
        <f t="shared" si="247"/>
        <v>646</v>
      </c>
      <c r="D658" s="356"/>
      <c r="E658" s="356"/>
      <c r="F658" s="357"/>
      <c r="G658" s="358"/>
      <c r="H658" s="359"/>
      <c r="I658" s="360"/>
      <c r="J658" s="361" t="str">
        <f>IFERROR(IF(I658="","",VLOOKUP(I658,国・地域!A:C,2,FALSE)),"正しい番号を入力してください")</f>
        <v/>
      </c>
      <c r="K658" s="362" t="str">
        <f>IFERROR(IF(I658="","",VLOOKUP(I658,国・地域!A:C,3,FALSE)),"正しい番号を入力してください")</f>
        <v/>
      </c>
      <c r="L658" s="326"/>
      <c r="M658" s="363"/>
      <c r="N658" s="364"/>
      <c r="O658" s="364"/>
      <c r="P658" s="364"/>
      <c r="Q658" s="364"/>
      <c r="R658" s="364"/>
      <c r="S658" s="364"/>
      <c r="T658" s="364"/>
      <c r="U658" s="365"/>
      <c r="V658" s="366"/>
      <c r="W658" s="1063"/>
      <c r="X658" s="1064"/>
      <c r="Y658" s="1075"/>
      <c r="Z658" s="1076"/>
      <c r="AA658" s="1077"/>
      <c r="AB658" s="1078"/>
      <c r="AC658" s="1077"/>
      <c r="AD658" s="1076"/>
      <c r="AE658" s="1079"/>
      <c r="AF658" s="1078"/>
      <c r="AG658" s="1077"/>
      <c r="AH658" s="1076"/>
      <c r="AI658" s="1079"/>
      <c r="AJ658" s="1078"/>
      <c r="AK658" s="1077"/>
      <c r="AL658" s="1076"/>
      <c r="AM658" s="356"/>
      <c r="AN658" s="358"/>
      <c r="AO658" s="326"/>
      <c r="AP658" s="356"/>
      <c r="AQ658" s="358"/>
      <c r="AR658" s="367"/>
      <c r="AS658" s="368"/>
      <c r="AT658" s="356"/>
      <c r="AU658" s="358"/>
      <c r="AV658" s="367"/>
      <c r="AW658" s="369"/>
      <c r="AX658" s="94" t="str">
        <f t="shared" si="245"/>
        <v/>
      </c>
      <c r="AY658" s="94" t="str">
        <f t="shared" si="248"/>
        <v/>
      </c>
      <c r="AZ658" s="433"/>
      <c r="BA658" s="414">
        <f t="shared" si="249"/>
        <v>0</v>
      </c>
      <c r="BB658" s="414">
        <f t="shared" si="250"/>
        <v>0</v>
      </c>
      <c r="BC658" s="414">
        <f t="shared" si="251"/>
        <v>0</v>
      </c>
      <c r="BD658" s="414">
        <f t="shared" si="252"/>
        <v>0</v>
      </c>
      <c r="BE658" s="414">
        <f t="shared" si="253"/>
        <v>0</v>
      </c>
      <c r="BF658" s="414">
        <f t="shared" si="254"/>
        <v>0</v>
      </c>
      <c r="BG658" s="414">
        <f t="shared" si="255"/>
        <v>0</v>
      </c>
      <c r="BH658" s="414">
        <f t="shared" si="256"/>
        <v>0</v>
      </c>
      <c r="BI658" s="414">
        <f t="shared" si="257"/>
        <v>0</v>
      </c>
      <c r="BJ658" s="414">
        <f t="shared" si="258"/>
        <v>0</v>
      </c>
      <c r="BK658" s="414">
        <f t="shared" si="259"/>
        <v>0</v>
      </c>
      <c r="BL658" s="414">
        <f t="shared" si="260"/>
        <v>0</v>
      </c>
      <c r="BM658" s="414">
        <f t="shared" si="261"/>
        <v>0</v>
      </c>
      <c r="BN658" s="414"/>
      <c r="BO658" s="414">
        <f t="shared" si="262"/>
        <v>0</v>
      </c>
      <c r="BP658" s="414">
        <f t="shared" si="263"/>
        <v>0</v>
      </c>
      <c r="BQ658" s="414">
        <f t="shared" si="264"/>
        <v>0</v>
      </c>
      <c r="BR658" s="414">
        <f t="shared" si="265"/>
        <v>0</v>
      </c>
      <c r="BS658" s="414">
        <f t="shared" si="266"/>
        <v>0</v>
      </c>
      <c r="BT658" s="414">
        <f t="shared" si="267"/>
        <v>0</v>
      </c>
      <c r="BU658" s="414">
        <f t="shared" si="268"/>
        <v>0</v>
      </c>
      <c r="BV658" s="721"/>
      <c r="BW658" s="72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32"/>
      <c r="CL658" s="432"/>
      <c r="CM658" s="432"/>
      <c r="CN658" s="432"/>
      <c r="CO658" s="432"/>
      <c r="CP658" s="432"/>
      <c r="CQ658" s="320"/>
      <c r="CR658" s="320"/>
    </row>
    <row r="659" spans="1:96" s="37" customFormat="1" ht="37.5" customHeight="1" x14ac:dyDescent="0.2">
      <c r="A659" s="575" t="str">
        <f>IF(B659&lt;&gt;"",設定!$C$4,"")</f>
        <v/>
      </c>
      <c r="B659" s="567" t="str">
        <f t="shared" si="246"/>
        <v/>
      </c>
      <c r="C659" s="322">
        <f t="shared" si="247"/>
        <v>647</v>
      </c>
      <c r="D659" s="328"/>
      <c r="E659" s="328"/>
      <c r="F659" s="329"/>
      <c r="G659" s="330"/>
      <c r="H659" s="331"/>
      <c r="I659" s="332"/>
      <c r="J659" s="333" t="str">
        <f>IFERROR(IF(I659="","",VLOOKUP(I659,国・地域!A:C,2,FALSE)),"正しい番号を入力してください")</f>
        <v/>
      </c>
      <c r="K659" s="334" t="str">
        <f>IFERROR(IF(I659="","",VLOOKUP(I659,国・地域!A:C,3,FALSE)),"正しい番号を入力してください")</f>
        <v/>
      </c>
      <c r="L659" s="327"/>
      <c r="M659" s="335"/>
      <c r="N659" s="336"/>
      <c r="O659" s="336"/>
      <c r="P659" s="336"/>
      <c r="Q659" s="336"/>
      <c r="R659" s="336"/>
      <c r="S659" s="336"/>
      <c r="T659" s="336"/>
      <c r="U659" s="337"/>
      <c r="V659" s="338"/>
      <c r="W659" s="1059"/>
      <c r="X659" s="1060"/>
      <c r="Y659" s="1065"/>
      <c r="Z659" s="1066"/>
      <c r="AA659" s="1067"/>
      <c r="AB659" s="1068"/>
      <c r="AC659" s="1067"/>
      <c r="AD659" s="1066"/>
      <c r="AE659" s="1069"/>
      <c r="AF659" s="1068"/>
      <c r="AG659" s="1067"/>
      <c r="AH659" s="1066"/>
      <c r="AI659" s="1069"/>
      <c r="AJ659" s="1068"/>
      <c r="AK659" s="1067"/>
      <c r="AL659" s="1066"/>
      <c r="AM659" s="328"/>
      <c r="AN659" s="330"/>
      <c r="AO659" s="327"/>
      <c r="AP659" s="328"/>
      <c r="AQ659" s="330"/>
      <c r="AR659" s="339"/>
      <c r="AS659" s="340"/>
      <c r="AT659" s="328"/>
      <c r="AU659" s="330"/>
      <c r="AV659" s="339"/>
      <c r="AW659" s="341"/>
      <c r="AX659" s="94" t="str">
        <f t="shared" si="245"/>
        <v/>
      </c>
      <c r="AY659" s="94" t="str">
        <f t="shared" si="248"/>
        <v/>
      </c>
      <c r="AZ659" s="433"/>
      <c r="BA659" s="414">
        <f t="shared" si="249"/>
        <v>0</v>
      </c>
      <c r="BB659" s="414">
        <f t="shared" si="250"/>
        <v>0</v>
      </c>
      <c r="BC659" s="414">
        <f t="shared" si="251"/>
        <v>0</v>
      </c>
      <c r="BD659" s="414">
        <f t="shared" si="252"/>
        <v>0</v>
      </c>
      <c r="BE659" s="414">
        <f t="shared" si="253"/>
        <v>0</v>
      </c>
      <c r="BF659" s="414">
        <f t="shared" si="254"/>
        <v>0</v>
      </c>
      <c r="BG659" s="414">
        <f t="shared" si="255"/>
        <v>0</v>
      </c>
      <c r="BH659" s="414">
        <f t="shared" si="256"/>
        <v>0</v>
      </c>
      <c r="BI659" s="414">
        <f t="shared" si="257"/>
        <v>0</v>
      </c>
      <c r="BJ659" s="414">
        <f t="shared" si="258"/>
        <v>0</v>
      </c>
      <c r="BK659" s="414">
        <f t="shared" si="259"/>
        <v>0</v>
      </c>
      <c r="BL659" s="414">
        <f t="shared" si="260"/>
        <v>0</v>
      </c>
      <c r="BM659" s="414">
        <f t="shared" si="261"/>
        <v>0</v>
      </c>
      <c r="BN659" s="414"/>
      <c r="BO659" s="414">
        <f t="shared" si="262"/>
        <v>0</v>
      </c>
      <c r="BP659" s="414">
        <f t="shared" si="263"/>
        <v>0</v>
      </c>
      <c r="BQ659" s="414">
        <f t="shared" si="264"/>
        <v>0</v>
      </c>
      <c r="BR659" s="414">
        <f t="shared" si="265"/>
        <v>0</v>
      </c>
      <c r="BS659" s="414">
        <f t="shared" si="266"/>
        <v>0</v>
      </c>
      <c r="BT659" s="414">
        <f t="shared" si="267"/>
        <v>0</v>
      </c>
      <c r="BU659" s="414">
        <f t="shared" si="268"/>
        <v>0</v>
      </c>
      <c r="BV659" s="721"/>
      <c r="BW659" s="72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32"/>
      <c r="CL659" s="432"/>
      <c r="CM659" s="432"/>
      <c r="CN659" s="432"/>
      <c r="CO659" s="432"/>
      <c r="CP659" s="432"/>
      <c r="CQ659" s="320"/>
      <c r="CR659" s="320"/>
    </row>
    <row r="660" spans="1:96" s="37" customFormat="1" ht="37.5" customHeight="1" x14ac:dyDescent="0.2">
      <c r="A660" s="533" t="str">
        <f>IF(B660&lt;&gt;"",設定!$C$4,"")</f>
        <v/>
      </c>
      <c r="B660" s="214" t="str">
        <f t="shared" si="246"/>
        <v/>
      </c>
      <c r="C660" s="373">
        <f t="shared" si="247"/>
        <v>648</v>
      </c>
      <c r="D660" s="342"/>
      <c r="E660" s="342"/>
      <c r="F660" s="343"/>
      <c r="G660" s="344"/>
      <c r="H660" s="345"/>
      <c r="I660" s="346"/>
      <c r="J660" s="347" t="str">
        <f>IFERROR(IF(I660="","",VLOOKUP(I660,国・地域!A:C,2,FALSE)),"正しい番号を入力してください")</f>
        <v/>
      </c>
      <c r="K660" s="348" t="str">
        <f>IFERROR(IF(I660="","",VLOOKUP(I660,国・地域!A:C,3,FALSE)),"正しい番号を入力してください")</f>
        <v/>
      </c>
      <c r="L660" s="325"/>
      <c r="M660" s="349"/>
      <c r="N660" s="350"/>
      <c r="O660" s="350"/>
      <c r="P660" s="350"/>
      <c r="Q660" s="350"/>
      <c r="R660" s="350"/>
      <c r="S660" s="350"/>
      <c r="T660" s="350"/>
      <c r="U660" s="351"/>
      <c r="V660" s="352"/>
      <c r="W660" s="1061"/>
      <c r="X660" s="1062"/>
      <c r="Y660" s="1070"/>
      <c r="Z660" s="1071"/>
      <c r="AA660" s="1072"/>
      <c r="AB660" s="1073"/>
      <c r="AC660" s="1072"/>
      <c r="AD660" s="1071"/>
      <c r="AE660" s="1074"/>
      <c r="AF660" s="1073"/>
      <c r="AG660" s="1072"/>
      <c r="AH660" s="1071"/>
      <c r="AI660" s="1074"/>
      <c r="AJ660" s="1073"/>
      <c r="AK660" s="1072"/>
      <c r="AL660" s="1071"/>
      <c r="AM660" s="342"/>
      <c r="AN660" s="344"/>
      <c r="AO660" s="325"/>
      <c r="AP660" s="342"/>
      <c r="AQ660" s="344"/>
      <c r="AR660" s="353"/>
      <c r="AS660" s="354"/>
      <c r="AT660" s="342"/>
      <c r="AU660" s="344"/>
      <c r="AV660" s="353"/>
      <c r="AW660" s="355"/>
      <c r="AX660" s="94" t="str">
        <f t="shared" si="245"/>
        <v/>
      </c>
      <c r="AY660" s="94" t="str">
        <f t="shared" si="248"/>
        <v/>
      </c>
      <c r="AZ660" s="433"/>
      <c r="BA660" s="414">
        <f t="shared" si="249"/>
        <v>0</v>
      </c>
      <c r="BB660" s="414">
        <f t="shared" si="250"/>
        <v>0</v>
      </c>
      <c r="BC660" s="414">
        <f t="shared" si="251"/>
        <v>0</v>
      </c>
      <c r="BD660" s="414">
        <f t="shared" si="252"/>
        <v>0</v>
      </c>
      <c r="BE660" s="414">
        <f t="shared" si="253"/>
        <v>0</v>
      </c>
      <c r="BF660" s="414">
        <f t="shared" si="254"/>
        <v>0</v>
      </c>
      <c r="BG660" s="414">
        <f t="shared" si="255"/>
        <v>0</v>
      </c>
      <c r="BH660" s="414">
        <f t="shared" si="256"/>
        <v>0</v>
      </c>
      <c r="BI660" s="414">
        <f t="shared" si="257"/>
        <v>0</v>
      </c>
      <c r="BJ660" s="414">
        <f t="shared" si="258"/>
        <v>0</v>
      </c>
      <c r="BK660" s="414">
        <f t="shared" si="259"/>
        <v>0</v>
      </c>
      <c r="BL660" s="414">
        <f t="shared" si="260"/>
        <v>0</v>
      </c>
      <c r="BM660" s="414">
        <f t="shared" si="261"/>
        <v>0</v>
      </c>
      <c r="BN660" s="414"/>
      <c r="BO660" s="414">
        <f t="shared" si="262"/>
        <v>0</v>
      </c>
      <c r="BP660" s="414">
        <f t="shared" si="263"/>
        <v>0</v>
      </c>
      <c r="BQ660" s="414">
        <f t="shared" si="264"/>
        <v>0</v>
      </c>
      <c r="BR660" s="414">
        <f t="shared" si="265"/>
        <v>0</v>
      </c>
      <c r="BS660" s="414">
        <f t="shared" si="266"/>
        <v>0</v>
      </c>
      <c r="BT660" s="414">
        <f t="shared" si="267"/>
        <v>0</v>
      </c>
      <c r="BU660" s="414">
        <f t="shared" si="268"/>
        <v>0</v>
      </c>
      <c r="BV660" s="721"/>
      <c r="BW660" s="72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32"/>
      <c r="CL660" s="432"/>
      <c r="CM660" s="432"/>
      <c r="CN660" s="432"/>
      <c r="CO660" s="432"/>
      <c r="CP660" s="432"/>
      <c r="CQ660" s="320"/>
      <c r="CR660" s="320"/>
    </row>
    <row r="661" spans="1:96" s="37" customFormat="1" ht="37.5" customHeight="1" x14ac:dyDescent="0.2">
      <c r="A661" s="533" t="str">
        <f>IF(B661&lt;&gt;"",設定!$C$4,"")</f>
        <v/>
      </c>
      <c r="B661" s="214" t="str">
        <f t="shared" si="246"/>
        <v/>
      </c>
      <c r="C661" s="373">
        <f t="shared" si="247"/>
        <v>649</v>
      </c>
      <c r="D661" s="342"/>
      <c r="E661" s="342"/>
      <c r="F661" s="343"/>
      <c r="G661" s="344"/>
      <c r="H661" s="345"/>
      <c r="I661" s="346"/>
      <c r="J661" s="347" t="str">
        <f>IFERROR(IF(I661="","",VLOOKUP(I661,国・地域!A:C,2,FALSE)),"正しい番号を入力してください")</f>
        <v/>
      </c>
      <c r="K661" s="348" t="str">
        <f>IFERROR(IF(I661="","",VLOOKUP(I661,国・地域!A:C,3,FALSE)),"正しい番号を入力してください")</f>
        <v/>
      </c>
      <c r="L661" s="325"/>
      <c r="M661" s="349"/>
      <c r="N661" s="350"/>
      <c r="O661" s="350"/>
      <c r="P661" s="350"/>
      <c r="Q661" s="350"/>
      <c r="R661" s="350"/>
      <c r="S661" s="350"/>
      <c r="T661" s="350"/>
      <c r="U661" s="351"/>
      <c r="V661" s="352"/>
      <c r="W661" s="1061"/>
      <c r="X661" s="1062"/>
      <c r="Y661" s="1070"/>
      <c r="Z661" s="1071"/>
      <c r="AA661" s="1072"/>
      <c r="AB661" s="1073"/>
      <c r="AC661" s="1072"/>
      <c r="AD661" s="1071"/>
      <c r="AE661" s="1074"/>
      <c r="AF661" s="1073"/>
      <c r="AG661" s="1072"/>
      <c r="AH661" s="1071"/>
      <c r="AI661" s="1074"/>
      <c r="AJ661" s="1073"/>
      <c r="AK661" s="1072"/>
      <c r="AL661" s="1071"/>
      <c r="AM661" s="342"/>
      <c r="AN661" s="344"/>
      <c r="AO661" s="325"/>
      <c r="AP661" s="342"/>
      <c r="AQ661" s="344"/>
      <c r="AR661" s="353"/>
      <c r="AS661" s="354"/>
      <c r="AT661" s="342"/>
      <c r="AU661" s="344"/>
      <c r="AV661" s="353"/>
      <c r="AW661" s="355"/>
      <c r="AX661" s="94" t="str">
        <f t="shared" si="245"/>
        <v/>
      </c>
      <c r="AY661" s="94" t="str">
        <f t="shared" si="248"/>
        <v/>
      </c>
      <c r="AZ661" s="433"/>
      <c r="BA661" s="414">
        <f t="shared" si="249"/>
        <v>0</v>
      </c>
      <c r="BB661" s="414">
        <f t="shared" si="250"/>
        <v>0</v>
      </c>
      <c r="BC661" s="414">
        <f t="shared" si="251"/>
        <v>0</v>
      </c>
      <c r="BD661" s="414">
        <f t="shared" si="252"/>
        <v>0</v>
      </c>
      <c r="BE661" s="414">
        <f t="shared" si="253"/>
        <v>0</v>
      </c>
      <c r="BF661" s="414">
        <f t="shared" si="254"/>
        <v>0</v>
      </c>
      <c r="BG661" s="414">
        <f t="shared" si="255"/>
        <v>0</v>
      </c>
      <c r="BH661" s="414">
        <f t="shared" si="256"/>
        <v>0</v>
      </c>
      <c r="BI661" s="414">
        <f t="shared" si="257"/>
        <v>0</v>
      </c>
      <c r="BJ661" s="414">
        <f t="shared" si="258"/>
        <v>0</v>
      </c>
      <c r="BK661" s="414">
        <f t="shared" si="259"/>
        <v>0</v>
      </c>
      <c r="BL661" s="414">
        <f t="shared" si="260"/>
        <v>0</v>
      </c>
      <c r="BM661" s="414">
        <f t="shared" si="261"/>
        <v>0</v>
      </c>
      <c r="BN661" s="414"/>
      <c r="BO661" s="414">
        <f t="shared" si="262"/>
        <v>0</v>
      </c>
      <c r="BP661" s="414">
        <f t="shared" si="263"/>
        <v>0</v>
      </c>
      <c r="BQ661" s="414">
        <f t="shared" si="264"/>
        <v>0</v>
      </c>
      <c r="BR661" s="414">
        <f t="shared" si="265"/>
        <v>0</v>
      </c>
      <c r="BS661" s="414">
        <f t="shared" si="266"/>
        <v>0</v>
      </c>
      <c r="BT661" s="414">
        <f t="shared" si="267"/>
        <v>0</v>
      </c>
      <c r="BU661" s="414">
        <f t="shared" si="268"/>
        <v>0</v>
      </c>
      <c r="BV661" s="721"/>
      <c r="BW661" s="72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32"/>
      <c r="CL661" s="432"/>
      <c r="CM661" s="432"/>
      <c r="CN661" s="432"/>
      <c r="CO661" s="432"/>
      <c r="CP661" s="432"/>
      <c r="CQ661" s="320"/>
      <c r="CR661" s="320"/>
    </row>
    <row r="662" spans="1:96" s="37" customFormat="1" ht="37.5" customHeight="1" x14ac:dyDescent="0.2">
      <c r="A662" s="533" t="str">
        <f>IF(B662&lt;&gt;"",設定!$C$4,"")</f>
        <v/>
      </c>
      <c r="B662" s="214" t="str">
        <f t="shared" si="246"/>
        <v/>
      </c>
      <c r="C662" s="373">
        <f t="shared" si="247"/>
        <v>650</v>
      </c>
      <c r="D662" s="342"/>
      <c r="E662" s="342"/>
      <c r="F662" s="343"/>
      <c r="G662" s="344"/>
      <c r="H662" s="345"/>
      <c r="I662" s="346"/>
      <c r="J662" s="347" t="str">
        <f>IFERROR(IF(I662="","",VLOOKUP(I662,国・地域!A:C,2,FALSE)),"正しい番号を入力してください")</f>
        <v/>
      </c>
      <c r="K662" s="348" t="str">
        <f>IFERROR(IF(I662="","",VLOOKUP(I662,国・地域!A:C,3,FALSE)),"正しい番号を入力してください")</f>
        <v/>
      </c>
      <c r="L662" s="325"/>
      <c r="M662" s="349"/>
      <c r="N662" s="350"/>
      <c r="O662" s="350"/>
      <c r="P662" s="350"/>
      <c r="Q662" s="350"/>
      <c r="R662" s="350"/>
      <c r="S662" s="350"/>
      <c r="T662" s="350"/>
      <c r="U662" s="351"/>
      <c r="V662" s="352"/>
      <c r="W662" s="1061"/>
      <c r="X662" s="1062"/>
      <c r="Y662" s="1070"/>
      <c r="Z662" s="1071"/>
      <c r="AA662" s="1072"/>
      <c r="AB662" s="1073"/>
      <c r="AC662" s="1072"/>
      <c r="AD662" s="1071"/>
      <c r="AE662" s="1074"/>
      <c r="AF662" s="1073"/>
      <c r="AG662" s="1072"/>
      <c r="AH662" s="1071"/>
      <c r="AI662" s="1074"/>
      <c r="AJ662" s="1073"/>
      <c r="AK662" s="1072"/>
      <c r="AL662" s="1071"/>
      <c r="AM662" s="342"/>
      <c r="AN662" s="344"/>
      <c r="AO662" s="325"/>
      <c r="AP662" s="342"/>
      <c r="AQ662" s="344"/>
      <c r="AR662" s="353"/>
      <c r="AS662" s="354"/>
      <c r="AT662" s="342"/>
      <c r="AU662" s="344"/>
      <c r="AV662" s="353"/>
      <c r="AW662" s="355"/>
      <c r="AX662" s="94" t="str">
        <f t="shared" si="245"/>
        <v/>
      </c>
      <c r="AY662" s="94" t="str">
        <f t="shared" si="248"/>
        <v/>
      </c>
      <c r="AZ662" s="433"/>
      <c r="BA662" s="414">
        <f t="shared" si="249"/>
        <v>0</v>
      </c>
      <c r="BB662" s="414">
        <f t="shared" si="250"/>
        <v>0</v>
      </c>
      <c r="BC662" s="414">
        <f t="shared" si="251"/>
        <v>0</v>
      </c>
      <c r="BD662" s="414">
        <f t="shared" si="252"/>
        <v>0</v>
      </c>
      <c r="BE662" s="414">
        <f t="shared" si="253"/>
        <v>0</v>
      </c>
      <c r="BF662" s="414">
        <f t="shared" si="254"/>
        <v>0</v>
      </c>
      <c r="BG662" s="414">
        <f t="shared" si="255"/>
        <v>0</v>
      </c>
      <c r="BH662" s="414">
        <f t="shared" si="256"/>
        <v>0</v>
      </c>
      <c r="BI662" s="414">
        <f t="shared" si="257"/>
        <v>0</v>
      </c>
      <c r="BJ662" s="414">
        <f t="shared" si="258"/>
        <v>0</v>
      </c>
      <c r="BK662" s="414">
        <f t="shared" si="259"/>
        <v>0</v>
      </c>
      <c r="BL662" s="414">
        <f t="shared" si="260"/>
        <v>0</v>
      </c>
      <c r="BM662" s="414">
        <f t="shared" si="261"/>
        <v>0</v>
      </c>
      <c r="BN662" s="414"/>
      <c r="BO662" s="414">
        <f t="shared" si="262"/>
        <v>0</v>
      </c>
      <c r="BP662" s="414">
        <f t="shared" si="263"/>
        <v>0</v>
      </c>
      <c r="BQ662" s="414">
        <f t="shared" si="264"/>
        <v>0</v>
      </c>
      <c r="BR662" s="414">
        <f t="shared" si="265"/>
        <v>0</v>
      </c>
      <c r="BS662" s="414">
        <f t="shared" si="266"/>
        <v>0</v>
      </c>
      <c r="BT662" s="414">
        <f t="shared" si="267"/>
        <v>0</v>
      </c>
      <c r="BU662" s="414">
        <f t="shared" si="268"/>
        <v>0</v>
      </c>
      <c r="BV662" s="721"/>
      <c r="BW662" s="72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32"/>
      <c r="CL662" s="432"/>
      <c r="CM662" s="432"/>
      <c r="CN662" s="432"/>
      <c r="CO662" s="432"/>
      <c r="CP662" s="432"/>
      <c r="CQ662" s="320"/>
      <c r="CR662" s="320"/>
    </row>
    <row r="663" spans="1:96" s="37" customFormat="1" ht="37.5" customHeight="1" x14ac:dyDescent="0.2">
      <c r="A663" s="574" t="str">
        <f>IF(B663&lt;&gt;"",設定!$C$4,"")</f>
        <v/>
      </c>
      <c r="B663" s="215" t="str">
        <f t="shared" si="246"/>
        <v/>
      </c>
      <c r="C663" s="374">
        <f t="shared" si="247"/>
        <v>651</v>
      </c>
      <c r="D663" s="356"/>
      <c r="E663" s="356"/>
      <c r="F663" s="357"/>
      <c r="G663" s="358"/>
      <c r="H663" s="359"/>
      <c r="I663" s="360"/>
      <c r="J663" s="361" t="str">
        <f>IFERROR(IF(I663="","",VLOOKUP(I663,国・地域!A:C,2,FALSE)),"正しい番号を入力してください")</f>
        <v/>
      </c>
      <c r="K663" s="362" t="str">
        <f>IFERROR(IF(I663="","",VLOOKUP(I663,国・地域!A:C,3,FALSE)),"正しい番号を入力してください")</f>
        <v/>
      </c>
      <c r="L663" s="326"/>
      <c r="M663" s="363"/>
      <c r="N663" s="364"/>
      <c r="O663" s="364"/>
      <c r="P663" s="364"/>
      <c r="Q663" s="364"/>
      <c r="R663" s="364"/>
      <c r="S663" s="364"/>
      <c r="T663" s="364"/>
      <c r="U663" s="365"/>
      <c r="V663" s="366"/>
      <c r="W663" s="1063"/>
      <c r="X663" s="1064"/>
      <c r="Y663" s="1075"/>
      <c r="Z663" s="1076"/>
      <c r="AA663" s="1077"/>
      <c r="AB663" s="1078"/>
      <c r="AC663" s="1077"/>
      <c r="AD663" s="1076"/>
      <c r="AE663" s="1079"/>
      <c r="AF663" s="1078"/>
      <c r="AG663" s="1077"/>
      <c r="AH663" s="1076"/>
      <c r="AI663" s="1079"/>
      <c r="AJ663" s="1078"/>
      <c r="AK663" s="1077"/>
      <c r="AL663" s="1076"/>
      <c r="AM663" s="356"/>
      <c r="AN663" s="358"/>
      <c r="AO663" s="326"/>
      <c r="AP663" s="356"/>
      <c r="AQ663" s="358"/>
      <c r="AR663" s="367"/>
      <c r="AS663" s="368"/>
      <c r="AT663" s="356"/>
      <c r="AU663" s="358"/>
      <c r="AV663" s="367"/>
      <c r="AW663" s="369"/>
      <c r="AX663" s="94" t="str">
        <f t="shared" si="245"/>
        <v/>
      </c>
      <c r="AY663" s="94" t="str">
        <f t="shared" si="248"/>
        <v/>
      </c>
      <c r="AZ663" s="433"/>
      <c r="BA663" s="414">
        <f t="shared" si="249"/>
        <v>0</v>
      </c>
      <c r="BB663" s="414">
        <f t="shared" si="250"/>
        <v>0</v>
      </c>
      <c r="BC663" s="414">
        <f t="shared" si="251"/>
        <v>0</v>
      </c>
      <c r="BD663" s="414">
        <f t="shared" si="252"/>
        <v>0</v>
      </c>
      <c r="BE663" s="414">
        <f t="shared" si="253"/>
        <v>0</v>
      </c>
      <c r="BF663" s="414">
        <f t="shared" si="254"/>
        <v>0</v>
      </c>
      <c r="BG663" s="414">
        <f t="shared" si="255"/>
        <v>0</v>
      </c>
      <c r="BH663" s="414">
        <f t="shared" si="256"/>
        <v>0</v>
      </c>
      <c r="BI663" s="414">
        <f t="shared" si="257"/>
        <v>0</v>
      </c>
      <c r="BJ663" s="414">
        <f t="shared" si="258"/>
        <v>0</v>
      </c>
      <c r="BK663" s="414">
        <f t="shared" si="259"/>
        <v>0</v>
      </c>
      <c r="BL663" s="414">
        <f t="shared" si="260"/>
        <v>0</v>
      </c>
      <c r="BM663" s="414">
        <f t="shared" si="261"/>
        <v>0</v>
      </c>
      <c r="BN663" s="414"/>
      <c r="BO663" s="414">
        <f t="shared" si="262"/>
        <v>0</v>
      </c>
      <c r="BP663" s="414">
        <f t="shared" si="263"/>
        <v>0</v>
      </c>
      <c r="BQ663" s="414">
        <f t="shared" si="264"/>
        <v>0</v>
      </c>
      <c r="BR663" s="414">
        <f t="shared" si="265"/>
        <v>0</v>
      </c>
      <c r="BS663" s="414">
        <f t="shared" si="266"/>
        <v>0</v>
      </c>
      <c r="BT663" s="414">
        <f t="shared" si="267"/>
        <v>0</v>
      </c>
      <c r="BU663" s="414">
        <f t="shared" si="268"/>
        <v>0</v>
      </c>
      <c r="BV663" s="721"/>
      <c r="BW663" s="72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32"/>
      <c r="CL663" s="432"/>
      <c r="CM663" s="432"/>
      <c r="CN663" s="432"/>
      <c r="CO663" s="432"/>
      <c r="CP663" s="432"/>
      <c r="CQ663" s="320"/>
      <c r="CR663" s="320"/>
    </row>
    <row r="664" spans="1:96" s="37" customFormat="1" ht="37.5" customHeight="1" x14ac:dyDescent="0.2">
      <c r="A664" s="575" t="str">
        <f>IF(B664&lt;&gt;"",設定!$C$4,"")</f>
        <v/>
      </c>
      <c r="B664" s="567" t="str">
        <f t="shared" si="246"/>
        <v/>
      </c>
      <c r="C664" s="322">
        <f t="shared" si="247"/>
        <v>652</v>
      </c>
      <c r="D664" s="328"/>
      <c r="E664" s="328"/>
      <c r="F664" s="329"/>
      <c r="G664" s="330"/>
      <c r="H664" s="331"/>
      <c r="I664" s="332"/>
      <c r="J664" s="333" t="str">
        <f>IFERROR(IF(I664="","",VLOOKUP(I664,国・地域!A:C,2,FALSE)),"正しい番号を入力してください")</f>
        <v/>
      </c>
      <c r="K664" s="334" t="str">
        <f>IFERROR(IF(I664="","",VLOOKUP(I664,国・地域!A:C,3,FALSE)),"正しい番号を入力してください")</f>
        <v/>
      </c>
      <c r="L664" s="327"/>
      <c r="M664" s="335"/>
      <c r="N664" s="336"/>
      <c r="O664" s="336"/>
      <c r="P664" s="336"/>
      <c r="Q664" s="336"/>
      <c r="R664" s="336"/>
      <c r="S664" s="336"/>
      <c r="T664" s="336"/>
      <c r="U664" s="337"/>
      <c r="V664" s="338"/>
      <c r="W664" s="1059"/>
      <c r="X664" s="1060"/>
      <c r="Y664" s="1065"/>
      <c r="Z664" s="1066"/>
      <c r="AA664" s="1067"/>
      <c r="AB664" s="1068"/>
      <c r="AC664" s="1067"/>
      <c r="AD664" s="1066"/>
      <c r="AE664" s="1069"/>
      <c r="AF664" s="1068"/>
      <c r="AG664" s="1067"/>
      <c r="AH664" s="1066"/>
      <c r="AI664" s="1069"/>
      <c r="AJ664" s="1068"/>
      <c r="AK664" s="1067"/>
      <c r="AL664" s="1066"/>
      <c r="AM664" s="328"/>
      <c r="AN664" s="330"/>
      <c r="AO664" s="327"/>
      <c r="AP664" s="328"/>
      <c r="AQ664" s="330"/>
      <c r="AR664" s="339"/>
      <c r="AS664" s="340"/>
      <c r="AT664" s="328"/>
      <c r="AU664" s="330"/>
      <c r="AV664" s="339"/>
      <c r="AW664" s="341"/>
      <c r="AX664" s="94" t="str">
        <f t="shared" si="245"/>
        <v/>
      </c>
      <c r="AY664" s="94" t="str">
        <f t="shared" si="248"/>
        <v/>
      </c>
      <c r="AZ664" s="433"/>
      <c r="BA664" s="414">
        <f t="shared" si="249"/>
        <v>0</v>
      </c>
      <c r="BB664" s="414">
        <f t="shared" si="250"/>
        <v>0</v>
      </c>
      <c r="BC664" s="414">
        <f t="shared" si="251"/>
        <v>0</v>
      </c>
      <c r="BD664" s="414">
        <f t="shared" si="252"/>
        <v>0</v>
      </c>
      <c r="BE664" s="414">
        <f t="shared" si="253"/>
        <v>0</v>
      </c>
      <c r="BF664" s="414">
        <f t="shared" si="254"/>
        <v>0</v>
      </c>
      <c r="BG664" s="414">
        <f t="shared" si="255"/>
        <v>0</v>
      </c>
      <c r="BH664" s="414">
        <f t="shared" si="256"/>
        <v>0</v>
      </c>
      <c r="BI664" s="414">
        <f t="shared" si="257"/>
        <v>0</v>
      </c>
      <c r="BJ664" s="414">
        <f t="shared" si="258"/>
        <v>0</v>
      </c>
      <c r="BK664" s="414">
        <f t="shared" si="259"/>
        <v>0</v>
      </c>
      <c r="BL664" s="414">
        <f t="shared" si="260"/>
        <v>0</v>
      </c>
      <c r="BM664" s="414">
        <f t="shared" si="261"/>
        <v>0</v>
      </c>
      <c r="BN664" s="414"/>
      <c r="BO664" s="414">
        <f t="shared" si="262"/>
        <v>0</v>
      </c>
      <c r="BP664" s="414">
        <f t="shared" si="263"/>
        <v>0</v>
      </c>
      <c r="BQ664" s="414">
        <f t="shared" si="264"/>
        <v>0</v>
      </c>
      <c r="BR664" s="414">
        <f t="shared" si="265"/>
        <v>0</v>
      </c>
      <c r="BS664" s="414">
        <f t="shared" si="266"/>
        <v>0</v>
      </c>
      <c r="BT664" s="414">
        <f t="shared" si="267"/>
        <v>0</v>
      </c>
      <c r="BU664" s="414">
        <f t="shared" si="268"/>
        <v>0</v>
      </c>
      <c r="BV664" s="721"/>
      <c r="BW664" s="72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32"/>
      <c r="CL664" s="432"/>
      <c r="CM664" s="432"/>
      <c r="CN664" s="432"/>
      <c r="CO664" s="432"/>
      <c r="CP664" s="432"/>
      <c r="CQ664" s="320"/>
      <c r="CR664" s="320"/>
    </row>
    <row r="665" spans="1:96" s="37" customFormat="1" ht="37.5" customHeight="1" x14ac:dyDescent="0.2">
      <c r="A665" s="533" t="str">
        <f>IF(B665&lt;&gt;"",設定!$C$4,"")</f>
        <v/>
      </c>
      <c r="B665" s="214" t="str">
        <f t="shared" si="246"/>
        <v/>
      </c>
      <c r="C665" s="373">
        <f t="shared" si="247"/>
        <v>653</v>
      </c>
      <c r="D665" s="342"/>
      <c r="E665" s="342"/>
      <c r="F665" s="343"/>
      <c r="G665" s="344"/>
      <c r="H665" s="345"/>
      <c r="I665" s="346"/>
      <c r="J665" s="347" t="str">
        <f>IFERROR(IF(I665="","",VLOOKUP(I665,国・地域!A:C,2,FALSE)),"正しい番号を入力してください")</f>
        <v/>
      </c>
      <c r="K665" s="348" t="str">
        <f>IFERROR(IF(I665="","",VLOOKUP(I665,国・地域!A:C,3,FALSE)),"正しい番号を入力してください")</f>
        <v/>
      </c>
      <c r="L665" s="325"/>
      <c r="M665" s="349"/>
      <c r="N665" s="350"/>
      <c r="O665" s="350"/>
      <c r="P665" s="350"/>
      <c r="Q665" s="350"/>
      <c r="R665" s="350"/>
      <c r="S665" s="350"/>
      <c r="T665" s="350"/>
      <c r="U665" s="351"/>
      <c r="V665" s="352"/>
      <c r="W665" s="1061"/>
      <c r="X665" s="1062"/>
      <c r="Y665" s="1070"/>
      <c r="Z665" s="1071"/>
      <c r="AA665" s="1072"/>
      <c r="AB665" s="1073"/>
      <c r="AC665" s="1072"/>
      <c r="AD665" s="1071"/>
      <c r="AE665" s="1074"/>
      <c r="AF665" s="1073"/>
      <c r="AG665" s="1072"/>
      <c r="AH665" s="1071"/>
      <c r="AI665" s="1074"/>
      <c r="AJ665" s="1073"/>
      <c r="AK665" s="1072"/>
      <c r="AL665" s="1071"/>
      <c r="AM665" s="342"/>
      <c r="AN665" s="344"/>
      <c r="AO665" s="325"/>
      <c r="AP665" s="342"/>
      <c r="AQ665" s="344"/>
      <c r="AR665" s="353"/>
      <c r="AS665" s="354"/>
      <c r="AT665" s="342"/>
      <c r="AU665" s="344"/>
      <c r="AV665" s="353"/>
      <c r="AW665" s="355"/>
      <c r="AX665" s="94" t="str">
        <f t="shared" si="245"/>
        <v/>
      </c>
      <c r="AY665" s="94" t="str">
        <f t="shared" si="248"/>
        <v/>
      </c>
      <c r="AZ665" s="433"/>
      <c r="BA665" s="414">
        <f t="shared" si="249"/>
        <v>0</v>
      </c>
      <c r="BB665" s="414">
        <f t="shared" si="250"/>
        <v>0</v>
      </c>
      <c r="BC665" s="414">
        <f t="shared" si="251"/>
        <v>0</v>
      </c>
      <c r="BD665" s="414">
        <f t="shared" si="252"/>
        <v>0</v>
      </c>
      <c r="BE665" s="414">
        <f t="shared" si="253"/>
        <v>0</v>
      </c>
      <c r="BF665" s="414">
        <f t="shared" si="254"/>
        <v>0</v>
      </c>
      <c r="BG665" s="414">
        <f t="shared" si="255"/>
        <v>0</v>
      </c>
      <c r="BH665" s="414">
        <f t="shared" si="256"/>
        <v>0</v>
      </c>
      <c r="BI665" s="414">
        <f t="shared" si="257"/>
        <v>0</v>
      </c>
      <c r="BJ665" s="414">
        <f t="shared" si="258"/>
        <v>0</v>
      </c>
      <c r="BK665" s="414">
        <f t="shared" si="259"/>
        <v>0</v>
      </c>
      <c r="BL665" s="414">
        <f t="shared" si="260"/>
        <v>0</v>
      </c>
      <c r="BM665" s="414">
        <f t="shared" si="261"/>
        <v>0</v>
      </c>
      <c r="BN665" s="414"/>
      <c r="BO665" s="414">
        <f t="shared" si="262"/>
        <v>0</v>
      </c>
      <c r="BP665" s="414">
        <f t="shared" si="263"/>
        <v>0</v>
      </c>
      <c r="BQ665" s="414">
        <f t="shared" si="264"/>
        <v>0</v>
      </c>
      <c r="BR665" s="414">
        <f t="shared" si="265"/>
        <v>0</v>
      </c>
      <c r="BS665" s="414">
        <f t="shared" si="266"/>
        <v>0</v>
      </c>
      <c r="BT665" s="414">
        <f t="shared" si="267"/>
        <v>0</v>
      </c>
      <c r="BU665" s="414">
        <f t="shared" si="268"/>
        <v>0</v>
      </c>
      <c r="BV665" s="721"/>
      <c r="BW665" s="72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32"/>
      <c r="CL665" s="432"/>
      <c r="CM665" s="432"/>
      <c r="CN665" s="432"/>
      <c r="CO665" s="432"/>
      <c r="CP665" s="432"/>
      <c r="CQ665" s="320"/>
      <c r="CR665" s="320"/>
    </row>
    <row r="666" spans="1:96" s="37" customFormat="1" ht="37.5" customHeight="1" x14ac:dyDescent="0.2">
      <c r="A666" s="533" t="str">
        <f>IF(B666&lt;&gt;"",設定!$C$4,"")</f>
        <v/>
      </c>
      <c r="B666" s="214" t="str">
        <f t="shared" si="246"/>
        <v/>
      </c>
      <c r="C666" s="373">
        <f t="shared" si="247"/>
        <v>654</v>
      </c>
      <c r="D666" s="342"/>
      <c r="E666" s="342"/>
      <c r="F666" s="343"/>
      <c r="G666" s="344"/>
      <c r="H666" s="345"/>
      <c r="I666" s="346"/>
      <c r="J666" s="347" t="str">
        <f>IFERROR(IF(I666="","",VLOOKUP(I666,国・地域!A:C,2,FALSE)),"正しい番号を入力してください")</f>
        <v/>
      </c>
      <c r="K666" s="348" t="str">
        <f>IFERROR(IF(I666="","",VLOOKUP(I666,国・地域!A:C,3,FALSE)),"正しい番号を入力してください")</f>
        <v/>
      </c>
      <c r="L666" s="325"/>
      <c r="M666" s="349"/>
      <c r="N666" s="350"/>
      <c r="O666" s="350"/>
      <c r="P666" s="350"/>
      <c r="Q666" s="350"/>
      <c r="R666" s="350"/>
      <c r="S666" s="350"/>
      <c r="T666" s="350"/>
      <c r="U666" s="351"/>
      <c r="V666" s="352"/>
      <c r="W666" s="1061"/>
      <c r="X666" s="1062"/>
      <c r="Y666" s="1070"/>
      <c r="Z666" s="1071"/>
      <c r="AA666" s="1072"/>
      <c r="AB666" s="1073"/>
      <c r="AC666" s="1072"/>
      <c r="AD666" s="1071"/>
      <c r="AE666" s="1074"/>
      <c r="AF666" s="1073"/>
      <c r="AG666" s="1072"/>
      <c r="AH666" s="1071"/>
      <c r="AI666" s="1074"/>
      <c r="AJ666" s="1073"/>
      <c r="AK666" s="1072"/>
      <c r="AL666" s="1071"/>
      <c r="AM666" s="342"/>
      <c r="AN666" s="344"/>
      <c r="AO666" s="325"/>
      <c r="AP666" s="342"/>
      <c r="AQ666" s="344"/>
      <c r="AR666" s="353"/>
      <c r="AS666" s="354"/>
      <c r="AT666" s="342"/>
      <c r="AU666" s="344"/>
      <c r="AV666" s="353"/>
      <c r="AW666" s="355"/>
      <c r="AX666" s="94" t="str">
        <f t="shared" si="245"/>
        <v/>
      </c>
      <c r="AY666" s="94" t="str">
        <f t="shared" si="248"/>
        <v/>
      </c>
      <c r="AZ666" s="433"/>
      <c r="BA666" s="414">
        <f t="shared" si="249"/>
        <v>0</v>
      </c>
      <c r="BB666" s="414">
        <f t="shared" si="250"/>
        <v>0</v>
      </c>
      <c r="BC666" s="414">
        <f t="shared" si="251"/>
        <v>0</v>
      </c>
      <c r="BD666" s="414">
        <f t="shared" si="252"/>
        <v>0</v>
      </c>
      <c r="BE666" s="414">
        <f t="shared" si="253"/>
        <v>0</v>
      </c>
      <c r="BF666" s="414">
        <f t="shared" si="254"/>
        <v>0</v>
      </c>
      <c r="BG666" s="414">
        <f t="shared" si="255"/>
        <v>0</v>
      </c>
      <c r="BH666" s="414">
        <f t="shared" si="256"/>
        <v>0</v>
      </c>
      <c r="BI666" s="414">
        <f t="shared" si="257"/>
        <v>0</v>
      </c>
      <c r="BJ666" s="414">
        <f t="shared" si="258"/>
        <v>0</v>
      </c>
      <c r="BK666" s="414">
        <f t="shared" si="259"/>
        <v>0</v>
      </c>
      <c r="BL666" s="414">
        <f t="shared" si="260"/>
        <v>0</v>
      </c>
      <c r="BM666" s="414">
        <f t="shared" si="261"/>
        <v>0</v>
      </c>
      <c r="BN666" s="414"/>
      <c r="BO666" s="414">
        <f t="shared" si="262"/>
        <v>0</v>
      </c>
      <c r="BP666" s="414">
        <f t="shared" si="263"/>
        <v>0</v>
      </c>
      <c r="BQ666" s="414">
        <f t="shared" si="264"/>
        <v>0</v>
      </c>
      <c r="BR666" s="414">
        <f t="shared" si="265"/>
        <v>0</v>
      </c>
      <c r="BS666" s="414">
        <f t="shared" si="266"/>
        <v>0</v>
      </c>
      <c r="BT666" s="414">
        <f t="shared" si="267"/>
        <v>0</v>
      </c>
      <c r="BU666" s="414">
        <f t="shared" si="268"/>
        <v>0</v>
      </c>
      <c r="BV666" s="721"/>
      <c r="BW666" s="72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32"/>
      <c r="CL666" s="432"/>
      <c r="CM666" s="432"/>
      <c r="CN666" s="432"/>
      <c r="CO666" s="432"/>
      <c r="CP666" s="432"/>
      <c r="CQ666" s="320"/>
      <c r="CR666" s="320"/>
    </row>
    <row r="667" spans="1:96" s="37" customFormat="1" ht="37.5" customHeight="1" x14ac:dyDescent="0.2">
      <c r="A667" s="533" t="str">
        <f>IF(B667&lt;&gt;"",設定!$C$4,"")</f>
        <v/>
      </c>
      <c r="B667" s="214" t="str">
        <f t="shared" si="246"/>
        <v/>
      </c>
      <c r="C667" s="373">
        <f t="shared" si="247"/>
        <v>655</v>
      </c>
      <c r="D667" s="342"/>
      <c r="E667" s="342"/>
      <c r="F667" s="343"/>
      <c r="G667" s="344"/>
      <c r="H667" s="345"/>
      <c r="I667" s="346"/>
      <c r="J667" s="347" t="str">
        <f>IFERROR(IF(I667="","",VLOOKUP(I667,国・地域!A:C,2,FALSE)),"正しい番号を入力してください")</f>
        <v/>
      </c>
      <c r="K667" s="348" t="str">
        <f>IFERROR(IF(I667="","",VLOOKUP(I667,国・地域!A:C,3,FALSE)),"正しい番号を入力してください")</f>
        <v/>
      </c>
      <c r="L667" s="325"/>
      <c r="M667" s="349"/>
      <c r="N667" s="350"/>
      <c r="O667" s="350"/>
      <c r="P667" s="350"/>
      <c r="Q667" s="350"/>
      <c r="R667" s="350"/>
      <c r="S667" s="350"/>
      <c r="T667" s="350"/>
      <c r="U667" s="351"/>
      <c r="V667" s="352"/>
      <c r="W667" s="1061"/>
      <c r="X667" s="1062"/>
      <c r="Y667" s="1070"/>
      <c r="Z667" s="1071"/>
      <c r="AA667" s="1072"/>
      <c r="AB667" s="1073"/>
      <c r="AC667" s="1072"/>
      <c r="AD667" s="1071"/>
      <c r="AE667" s="1074"/>
      <c r="AF667" s="1073"/>
      <c r="AG667" s="1072"/>
      <c r="AH667" s="1071"/>
      <c r="AI667" s="1074"/>
      <c r="AJ667" s="1073"/>
      <c r="AK667" s="1072"/>
      <c r="AL667" s="1071"/>
      <c r="AM667" s="342"/>
      <c r="AN667" s="344"/>
      <c r="AO667" s="325"/>
      <c r="AP667" s="342"/>
      <c r="AQ667" s="344"/>
      <c r="AR667" s="353"/>
      <c r="AS667" s="354"/>
      <c r="AT667" s="342"/>
      <c r="AU667" s="344"/>
      <c r="AV667" s="353"/>
      <c r="AW667" s="355"/>
      <c r="AX667" s="94" t="str">
        <f t="shared" si="245"/>
        <v/>
      </c>
      <c r="AY667" s="94" t="str">
        <f t="shared" si="248"/>
        <v/>
      </c>
      <c r="AZ667" s="433"/>
      <c r="BA667" s="414">
        <f t="shared" si="249"/>
        <v>0</v>
      </c>
      <c r="BB667" s="414">
        <f t="shared" si="250"/>
        <v>0</v>
      </c>
      <c r="BC667" s="414">
        <f t="shared" si="251"/>
        <v>0</v>
      </c>
      <c r="BD667" s="414">
        <f t="shared" si="252"/>
        <v>0</v>
      </c>
      <c r="BE667" s="414">
        <f t="shared" si="253"/>
        <v>0</v>
      </c>
      <c r="BF667" s="414">
        <f t="shared" si="254"/>
        <v>0</v>
      </c>
      <c r="BG667" s="414">
        <f t="shared" si="255"/>
        <v>0</v>
      </c>
      <c r="BH667" s="414">
        <f t="shared" si="256"/>
        <v>0</v>
      </c>
      <c r="BI667" s="414">
        <f t="shared" si="257"/>
        <v>0</v>
      </c>
      <c r="BJ667" s="414">
        <f t="shared" si="258"/>
        <v>0</v>
      </c>
      <c r="BK667" s="414">
        <f t="shared" si="259"/>
        <v>0</v>
      </c>
      <c r="BL667" s="414">
        <f t="shared" si="260"/>
        <v>0</v>
      </c>
      <c r="BM667" s="414">
        <f t="shared" si="261"/>
        <v>0</v>
      </c>
      <c r="BN667" s="414"/>
      <c r="BO667" s="414">
        <f t="shared" si="262"/>
        <v>0</v>
      </c>
      <c r="BP667" s="414">
        <f t="shared" si="263"/>
        <v>0</v>
      </c>
      <c r="BQ667" s="414">
        <f t="shared" si="264"/>
        <v>0</v>
      </c>
      <c r="BR667" s="414">
        <f t="shared" si="265"/>
        <v>0</v>
      </c>
      <c r="BS667" s="414">
        <f t="shared" si="266"/>
        <v>0</v>
      </c>
      <c r="BT667" s="414">
        <f t="shared" si="267"/>
        <v>0</v>
      </c>
      <c r="BU667" s="414">
        <f t="shared" si="268"/>
        <v>0</v>
      </c>
      <c r="BV667" s="721"/>
      <c r="BW667" s="72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32"/>
      <c r="CL667" s="432"/>
      <c r="CM667" s="432"/>
      <c r="CN667" s="432"/>
      <c r="CO667" s="432"/>
      <c r="CP667" s="432"/>
      <c r="CQ667" s="320"/>
      <c r="CR667" s="320"/>
    </row>
    <row r="668" spans="1:96" s="37" customFormat="1" ht="37.5" customHeight="1" x14ac:dyDescent="0.2">
      <c r="A668" s="574" t="str">
        <f>IF(B668&lt;&gt;"",設定!$C$4,"")</f>
        <v/>
      </c>
      <c r="B668" s="215" t="str">
        <f t="shared" si="246"/>
        <v/>
      </c>
      <c r="C668" s="374">
        <f t="shared" si="247"/>
        <v>656</v>
      </c>
      <c r="D668" s="356"/>
      <c r="E668" s="356"/>
      <c r="F668" s="357"/>
      <c r="G668" s="358"/>
      <c r="H668" s="359"/>
      <c r="I668" s="360"/>
      <c r="J668" s="361" t="str">
        <f>IFERROR(IF(I668="","",VLOOKUP(I668,国・地域!A:C,2,FALSE)),"正しい番号を入力してください")</f>
        <v/>
      </c>
      <c r="K668" s="362" t="str">
        <f>IFERROR(IF(I668="","",VLOOKUP(I668,国・地域!A:C,3,FALSE)),"正しい番号を入力してください")</f>
        <v/>
      </c>
      <c r="L668" s="326"/>
      <c r="M668" s="363"/>
      <c r="N668" s="364"/>
      <c r="O668" s="364"/>
      <c r="P668" s="364"/>
      <c r="Q668" s="364"/>
      <c r="R668" s="364"/>
      <c r="S668" s="364"/>
      <c r="T668" s="364"/>
      <c r="U668" s="365"/>
      <c r="V668" s="366"/>
      <c r="W668" s="1063"/>
      <c r="X668" s="1064"/>
      <c r="Y668" s="1075"/>
      <c r="Z668" s="1076"/>
      <c r="AA668" s="1077"/>
      <c r="AB668" s="1078"/>
      <c r="AC668" s="1077"/>
      <c r="AD668" s="1076"/>
      <c r="AE668" s="1079"/>
      <c r="AF668" s="1078"/>
      <c r="AG668" s="1077"/>
      <c r="AH668" s="1076"/>
      <c r="AI668" s="1079"/>
      <c r="AJ668" s="1078"/>
      <c r="AK668" s="1077"/>
      <c r="AL668" s="1076"/>
      <c r="AM668" s="356"/>
      <c r="AN668" s="358"/>
      <c r="AO668" s="326"/>
      <c r="AP668" s="356"/>
      <c r="AQ668" s="358"/>
      <c r="AR668" s="367"/>
      <c r="AS668" s="368"/>
      <c r="AT668" s="356"/>
      <c r="AU668" s="358"/>
      <c r="AV668" s="367"/>
      <c r="AW668" s="369"/>
      <c r="AX668" s="94" t="str">
        <f t="shared" si="245"/>
        <v/>
      </c>
      <c r="AY668" s="94" t="str">
        <f t="shared" si="248"/>
        <v/>
      </c>
      <c r="AZ668" s="433"/>
      <c r="BA668" s="414">
        <f t="shared" si="249"/>
        <v>0</v>
      </c>
      <c r="BB668" s="414">
        <f t="shared" si="250"/>
        <v>0</v>
      </c>
      <c r="BC668" s="414">
        <f t="shared" si="251"/>
        <v>0</v>
      </c>
      <c r="BD668" s="414">
        <f t="shared" si="252"/>
        <v>0</v>
      </c>
      <c r="BE668" s="414">
        <f t="shared" si="253"/>
        <v>0</v>
      </c>
      <c r="BF668" s="414">
        <f t="shared" si="254"/>
        <v>0</v>
      </c>
      <c r="BG668" s="414">
        <f t="shared" si="255"/>
        <v>0</v>
      </c>
      <c r="BH668" s="414">
        <f t="shared" si="256"/>
        <v>0</v>
      </c>
      <c r="BI668" s="414">
        <f t="shared" si="257"/>
        <v>0</v>
      </c>
      <c r="BJ668" s="414">
        <f t="shared" si="258"/>
        <v>0</v>
      </c>
      <c r="BK668" s="414">
        <f t="shared" si="259"/>
        <v>0</v>
      </c>
      <c r="BL668" s="414">
        <f t="shared" si="260"/>
        <v>0</v>
      </c>
      <c r="BM668" s="414">
        <f t="shared" si="261"/>
        <v>0</v>
      </c>
      <c r="BN668" s="414"/>
      <c r="BO668" s="414">
        <f t="shared" si="262"/>
        <v>0</v>
      </c>
      <c r="BP668" s="414">
        <f t="shared" si="263"/>
        <v>0</v>
      </c>
      <c r="BQ668" s="414">
        <f t="shared" si="264"/>
        <v>0</v>
      </c>
      <c r="BR668" s="414">
        <f t="shared" si="265"/>
        <v>0</v>
      </c>
      <c r="BS668" s="414">
        <f t="shared" si="266"/>
        <v>0</v>
      </c>
      <c r="BT668" s="414">
        <f t="shared" si="267"/>
        <v>0</v>
      </c>
      <c r="BU668" s="414">
        <f t="shared" si="268"/>
        <v>0</v>
      </c>
      <c r="BV668" s="721"/>
      <c r="BW668" s="72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32"/>
      <c r="CL668" s="432"/>
      <c r="CM668" s="432"/>
      <c r="CN668" s="432"/>
      <c r="CO668" s="432"/>
      <c r="CP668" s="432"/>
      <c r="CQ668" s="320"/>
      <c r="CR668" s="320"/>
    </row>
    <row r="669" spans="1:96" s="37" customFormat="1" ht="37.5" customHeight="1" x14ac:dyDescent="0.2">
      <c r="A669" s="575" t="str">
        <f>IF(B669&lt;&gt;"",設定!$C$4,"")</f>
        <v/>
      </c>
      <c r="B669" s="567" t="str">
        <f t="shared" si="246"/>
        <v/>
      </c>
      <c r="C669" s="322">
        <f t="shared" si="247"/>
        <v>657</v>
      </c>
      <c r="D669" s="328"/>
      <c r="E669" s="328"/>
      <c r="F669" s="329"/>
      <c r="G669" s="330"/>
      <c r="H669" s="331"/>
      <c r="I669" s="332"/>
      <c r="J669" s="333" t="str">
        <f>IFERROR(IF(I669="","",VLOOKUP(I669,国・地域!A:C,2,FALSE)),"正しい番号を入力してください")</f>
        <v/>
      </c>
      <c r="K669" s="334" t="str">
        <f>IFERROR(IF(I669="","",VLOOKUP(I669,国・地域!A:C,3,FALSE)),"正しい番号を入力してください")</f>
        <v/>
      </c>
      <c r="L669" s="327"/>
      <c r="M669" s="335"/>
      <c r="N669" s="336"/>
      <c r="O669" s="336"/>
      <c r="P669" s="336"/>
      <c r="Q669" s="336"/>
      <c r="R669" s="336"/>
      <c r="S669" s="336"/>
      <c r="T669" s="336"/>
      <c r="U669" s="337"/>
      <c r="V669" s="338"/>
      <c r="W669" s="1059"/>
      <c r="X669" s="1060"/>
      <c r="Y669" s="1065"/>
      <c r="Z669" s="1066"/>
      <c r="AA669" s="1067"/>
      <c r="AB669" s="1068"/>
      <c r="AC669" s="1067"/>
      <c r="AD669" s="1066"/>
      <c r="AE669" s="1069"/>
      <c r="AF669" s="1068"/>
      <c r="AG669" s="1067"/>
      <c r="AH669" s="1066"/>
      <c r="AI669" s="1069"/>
      <c r="AJ669" s="1068"/>
      <c r="AK669" s="1067"/>
      <c r="AL669" s="1066"/>
      <c r="AM669" s="328"/>
      <c r="AN669" s="330"/>
      <c r="AO669" s="327"/>
      <c r="AP669" s="328"/>
      <c r="AQ669" s="330"/>
      <c r="AR669" s="339"/>
      <c r="AS669" s="340"/>
      <c r="AT669" s="328"/>
      <c r="AU669" s="330"/>
      <c r="AV669" s="339"/>
      <c r="AW669" s="341"/>
      <c r="AX669" s="94" t="str">
        <f t="shared" si="245"/>
        <v/>
      </c>
      <c r="AY669" s="94" t="str">
        <f t="shared" si="248"/>
        <v/>
      </c>
      <c r="AZ669" s="433"/>
      <c r="BA669" s="414">
        <f t="shared" si="249"/>
        <v>0</v>
      </c>
      <c r="BB669" s="414">
        <f t="shared" si="250"/>
        <v>0</v>
      </c>
      <c r="BC669" s="414">
        <f t="shared" si="251"/>
        <v>0</v>
      </c>
      <c r="BD669" s="414">
        <f t="shared" si="252"/>
        <v>0</v>
      </c>
      <c r="BE669" s="414">
        <f t="shared" si="253"/>
        <v>0</v>
      </c>
      <c r="BF669" s="414">
        <f t="shared" si="254"/>
        <v>0</v>
      </c>
      <c r="BG669" s="414">
        <f t="shared" si="255"/>
        <v>0</v>
      </c>
      <c r="BH669" s="414">
        <f t="shared" si="256"/>
        <v>0</v>
      </c>
      <c r="BI669" s="414">
        <f t="shared" si="257"/>
        <v>0</v>
      </c>
      <c r="BJ669" s="414">
        <f t="shared" si="258"/>
        <v>0</v>
      </c>
      <c r="BK669" s="414">
        <f t="shared" si="259"/>
        <v>0</v>
      </c>
      <c r="BL669" s="414">
        <f t="shared" si="260"/>
        <v>0</v>
      </c>
      <c r="BM669" s="414">
        <f t="shared" si="261"/>
        <v>0</v>
      </c>
      <c r="BN669" s="414"/>
      <c r="BO669" s="414">
        <f t="shared" si="262"/>
        <v>0</v>
      </c>
      <c r="BP669" s="414">
        <f t="shared" si="263"/>
        <v>0</v>
      </c>
      <c r="BQ669" s="414">
        <f t="shared" si="264"/>
        <v>0</v>
      </c>
      <c r="BR669" s="414">
        <f t="shared" si="265"/>
        <v>0</v>
      </c>
      <c r="BS669" s="414">
        <f t="shared" si="266"/>
        <v>0</v>
      </c>
      <c r="BT669" s="414">
        <f t="shared" si="267"/>
        <v>0</v>
      </c>
      <c r="BU669" s="414">
        <f t="shared" si="268"/>
        <v>0</v>
      </c>
      <c r="BV669" s="721"/>
      <c r="BW669" s="72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32"/>
      <c r="CL669" s="432"/>
      <c r="CM669" s="432"/>
      <c r="CN669" s="432"/>
      <c r="CO669" s="432"/>
      <c r="CP669" s="432"/>
      <c r="CQ669" s="320"/>
      <c r="CR669" s="320"/>
    </row>
    <row r="670" spans="1:96" s="37" customFormat="1" ht="37.5" customHeight="1" x14ac:dyDescent="0.2">
      <c r="A670" s="533" t="str">
        <f>IF(B670&lt;&gt;"",設定!$C$4,"")</f>
        <v/>
      </c>
      <c r="B670" s="214" t="str">
        <f t="shared" si="246"/>
        <v/>
      </c>
      <c r="C670" s="373">
        <f t="shared" si="247"/>
        <v>658</v>
      </c>
      <c r="D670" s="342"/>
      <c r="E670" s="342"/>
      <c r="F670" s="343"/>
      <c r="G670" s="344"/>
      <c r="H670" s="345"/>
      <c r="I670" s="346"/>
      <c r="J670" s="347" t="str">
        <f>IFERROR(IF(I670="","",VLOOKUP(I670,国・地域!A:C,2,FALSE)),"正しい番号を入力してください")</f>
        <v/>
      </c>
      <c r="K670" s="348" t="str">
        <f>IFERROR(IF(I670="","",VLOOKUP(I670,国・地域!A:C,3,FALSE)),"正しい番号を入力してください")</f>
        <v/>
      </c>
      <c r="L670" s="325"/>
      <c r="M670" s="349"/>
      <c r="N670" s="350"/>
      <c r="O670" s="350"/>
      <c r="P670" s="350"/>
      <c r="Q670" s="350"/>
      <c r="R670" s="350"/>
      <c r="S670" s="350"/>
      <c r="T670" s="350"/>
      <c r="U670" s="351"/>
      <c r="V670" s="352"/>
      <c r="W670" s="1061"/>
      <c r="X670" s="1062"/>
      <c r="Y670" s="1070"/>
      <c r="Z670" s="1071"/>
      <c r="AA670" s="1072"/>
      <c r="AB670" s="1073"/>
      <c r="AC670" s="1072"/>
      <c r="AD670" s="1071"/>
      <c r="AE670" s="1074"/>
      <c r="AF670" s="1073"/>
      <c r="AG670" s="1072"/>
      <c r="AH670" s="1071"/>
      <c r="AI670" s="1074"/>
      <c r="AJ670" s="1073"/>
      <c r="AK670" s="1072"/>
      <c r="AL670" s="1071"/>
      <c r="AM670" s="342"/>
      <c r="AN670" s="344"/>
      <c r="AO670" s="325"/>
      <c r="AP670" s="342"/>
      <c r="AQ670" s="344"/>
      <c r="AR670" s="353"/>
      <c r="AS670" s="354"/>
      <c r="AT670" s="342"/>
      <c r="AU670" s="344"/>
      <c r="AV670" s="353"/>
      <c r="AW670" s="355"/>
      <c r="AX670" s="94" t="str">
        <f t="shared" si="245"/>
        <v/>
      </c>
      <c r="AY670" s="94" t="str">
        <f t="shared" si="248"/>
        <v/>
      </c>
      <c r="AZ670" s="433"/>
      <c r="BA670" s="414">
        <f t="shared" si="249"/>
        <v>0</v>
      </c>
      <c r="BB670" s="414">
        <f t="shared" si="250"/>
        <v>0</v>
      </c>
      <c r="BC670" s="414">
        <f t="shared" si="251"/>
        <v>0</v>
      </c>
      <c r="BD670" s="414">
        <f t="shared" si="252"/>
        <v>0</v>
      </c>
      <c r="BE670" s="414">
        <f t="shared" si="253"/>
        <v>0</v>
      </c>
      <c r="BF670" s="414">
        <f t="shared" si="254"/>
        <v>0</v>
      </c>
      <c r="BG670" s="414">
        <f t="shared" si="255"/>
        <v>0</v>
      </c>
      <c r="BH670" s="414">
        <f t="shared" si="256"/>
        <v>0</v>
      </c>
      <c r="BI670" s="414">
        <f t="shared" si="257"/>
        <v>0</v>
      </c>
      <c r="BJ670" s="414">
        <f t="shared" si="258"/>
        <v>0</v>
      </c>
      <c r="BK670" s="414">
        <f t="shared" si="259"/>
        <v>0</v>
      </c>
      <c r="BL670" s="414">
        <f t="shared" si="260"/>
        <v>0</v>
      </c>
      <c r="BM670" s="414">
        <f t="shared" si="261"/>
        <v>0</v>
      </c>
      <c r="BN670" s="414"/>
      <c r="BO670" s="414">
        <f t="shared" si="262"/>
        <v>0</v>
      </c>
      <c r="BP670" s="414">
        <f t="shared" si="263"/>
        <v>0</v>
      </c>
      <c r="BQ670" s="414">
        <f t="shared" si="264"/>
        <v>0</v>
      </c>
      <c r="BR670" s="414">
        <f t="shared" si="265"/>
        <v>0</v>
      </c>
      <c r="BS670" s="414">
        <f t="shared" si="266"/>
        <v>0</v>
      </c>
      <c r="BT670" s="414">
        <f t="shared" si="267"/>
        <v>0</v>
      </c>
      <c r="BU670" s="414">
        <f t="shared" si="268"/>
        <v>0</v>
      </c>
      <c r="BV670" s="721"/>
      <c r="BW670" s="72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32"/>
      <c r="CL670" s="432"/>
      <c r="CM670" s="432"/>
      <c r="CN670" s="432"/>
      <c r="CO670" s="432"/>
      <c r="CP670" s="432"/>
      <c r="CQ670" s="320"/>
      <c r="CR670" s="320"/>
    </row>
    <row r="671" spans="1:96" s="37" customFormat="1" ht="37.5" customHeight="1" x14ac:dyDescent="0.2">
      <c r="A671" s="533" t="str">
        <f>IF(B671&lt;&gt;"",設定!$C$4,"")</f>
        <v/>
      </c>
      <c r="B671" s="214" t="str">
        <f t="shared" si="246"/>
        <v/>
      </c>
      <c r="C671" s="373">
        <f t="shared" si="247"/>
        <v>659</v>
      </c>
      <c r="D671" s="342"/>
      <c r="E671" s="342"/>
      <c r="F671" s="343"/>
      <c r="G671" s="344"/>
      <c r="H671" s="345"/>
      <c r="I671" s="346"/>
      <c r="J671" s="347" t="str">
        <f>IFERROR(IF(I671="","",VLOOKUP(I671,国・地域!A:C,2,FALSE)),"正しい番号を入力してください")</f>
        <v/>
      </c>
      <c r="K671" s="348" t="str">
        <f>IFERROR(IF(I671="","",VLOOKUP(I671,国・地域!A:C,3,FALSE)),"正しい番号を入力してください")</f>
        <v/>
      </c>
      <c r="L671" s="325"/>
      <c r="M671" s="349"/>
      <c r="N671" s="350"/>
      <c r="O671" s="350"/>
      <c r="P671" s="350"/>
      <c r="Q671" s="350"/>
      <c r="R671" s="350"/>
      <c r="S671" s="350"/>
      <c r="T671" s="350"/>
      <c r="U671" s="351"/>
      <c r="V671" s="352"/>
      <c r="W671" s="1061"/>
      <c r="X671" s="1062"/>
      <c r="Y671" s="1070"/>
      <c r="Z671" s="1071"/>
      <c r="AA671" s="1072"/>
      <c r="AB671" s="1073"/>
      <c r="AC671" s="1072"/>
      <c r="AD671" s="1071"/>
      <c r="AE671" s="1074"/>
      <c r="AF671" s="1073"/>
      <c r="AG671" s="1072"/>
      <c r="AH671" s="1071"/>
      <c r="AI671" s="1074"/>
      <c r="AJ671" s="1073"/>
      <c r="AK671" s="1072"/>
      <c r="AL671" s="1071"/>
      <c r="AM671" s="342"/>
      <c r="AN671" s="344"/>
      <c r="AO671" s="325"/>
      <c r="AP671" s="342"/>
      <c r="AQ671" s="344"/>
      <c r="AR671" s="353"/>
      <c r="AS671" s="354"/>
      <c r="AT671" s="342"/>
      <c r="AU671" s="344"/>
      <c r="AV671" s="353"/>
      <c r="AW671" s="355"/>
      <c r="AX671" s="94" t="str">
        <f t="shared" si="245"/>
        <v/>
      </c>
      <c r="AY671" s="94" t="str">
        <f t="shared" si="248"/>
        <v/>
      </c>
      <c r="AZ671" s="433"/>
      <c r="BA671" s="414">
        <f t="shared" si="249"/>
        <v>0</v>
      </c>
      <c r="BB671" s="414">
        <f t="shared" si="250"/>
        <v>0</v>
      </c>
      <c r="BC671" s="414">
        <f t="shared" si="251"/>
        <v>0</v>
      </c>
      <c r="BD671" s="414">
        <f t="shared" si="252"/>
        <v>0</v>
      </c>
      <c r="BE671" s="414">
        <f t="shared" si="253"/>
        <v>0</v>
      </c>
      <c r="BF671" s="414">
        <f t="shared" si="254"/>
        <v>0</v>
      </c>
      <c r="BG671" s="414">
        <f t="shared" si="255"/>
        <v>0</v>
      </c>
      <c r="BH671" s="414">
        <f t="shared" si="256"/>
        <v>0</v>
      </c>
      <c r="BI671" s="414">
        <f t="shared" si="257"/>
        <v>0</v>
      </c>
      <c r="BJ671" s="414">
        <f t="shared" si="258"/>
        <v>0</v>
      </c>
      <c r="BK671" s="414">
        <f t="shared" si="259"/>
        <v>0</v>
      </c>
      <c r="BL671" s="414">
        <f t="shared" si="260"/>
        <v>0</v>
      </c>
      <c r="BM671" s="414">
        <f t="shared" si="261"/>
        <v>0</v>
      </c>
      <c r="BN671" s="414"/>
      <c r="BO671" s="414">
        <f t="shared" si="262"/>
        <v>0</v>
      </c>
      <c r="BP671" s="414">
        <f t="shared" si="263"/>
        <v>0</v>
      </c>
      <c r="BQ671" s="414">
        <f t="shared" si="264"/>
        <v>0</v>
      </c>
      <c r="BR671" s="414">
        <f t="shared" si="265"/>
        <v>0</v>
      </c>
      <c r="BS671" s="414">
        <f t="shared" si="266"/>
        <v>0</v>
      </c>
      <c r="BT671" s="414">
        <f t="shared" si="267"/>
        <v>0</v>
      </c>
      <c r="BU671" s="414">
        <f t="shared" si="268"/>
        <v>0</v>
      </c>
      <c r="BV671" s="721"/>
      <c r="BW671" s="72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32"/>
      <c r="CL671" s="432"/>
      <c r="CM671" s="432"/>
      <c r="CN671" s="432"/>
      <c r="CO671" s="432"/>
      <c r="CP671" s="432"/>
      <c r="CQ671" s="320"/>
      <c r="CR671" s="320"/>
    </row>
    <row r="672" spans="1:96" s="37" customFormat="1" ht="37.5" customHeight="1" x14ac:dyDescent="0.2">
      <c r="A672" s="533" t="str">
        <f>IF(B672&lt;&gt;"",設定!$C$4,"")</f>
        <v/>
      </c>
      <c r="B672" s="214" t="str">
        <f t="shared" si="246"/>
        <v/>
      </c>
      <c r="C672" s="373">
        <f t="shared" si="247"/>
        <v>660</v>
      </c>
      <c r="D672" s="342"/>
      <c r="E672" s="342"/>
      <c r="F672" s="343"/>
      <c r="G672" s="344"/>
      <c r="H672" s="345"/>
      <c r="I672" s="346"/>
      <c r="J672" s="347" t="str">
        <f>IFERROR(IF(I672="","",VLOOKUP(I672,国・地域!A:C,2,FALSE)),"正しい番号を入力してください")</f>
        <v/>
      </c>
      <c r="K672" s="348" t="str">
        <f>IFERROR(IF(I672="","",VLOOKUP(I672,国・地域!A:C,3,FALSE)),"正しい番号を入力してください")</f>
        <v/>
      </c>
      <c r="L672" s="325"/>
      <c r="M672" s="349"/>
      <c r="N672" s="350"/>
      <c r="O672" s="350"/>
      <c r="P672" s="350"/>
      <c r="Q672" s="350"/>
      <c r="R672" s="350"/>
      <c r="S672" s="350"/>
      <c r="T672" s="350"/>
      <c r="U672" s="351"/>
      <c r="V672" s="352"/>
      <c r="W672" s="1061"/>
      <c r="X672" s="1062"/>
      <c r="Y672" s="1070"/>
      <c r="Z672" s="1071"/>
      <c r="AA672" s="1072"/>
      <c r="AB672" s="1073"/>
      <c r="AC672" s="1072"/>
      <c r="AD672" s="1071"/>
      <c r="AE672" s="1074"/>
      <c r="AF672" s="1073"/>
      <c r="AG672" s="1072"/>
      <c r="AH672" s="1071"/>
      <c r="AI672" s="1074"/>
      <c r="AJ672" s="1073"/>
      <c r="AK672" s="1072"/>
      <c r="AL672" s="1071"/>
      <c r="AM672" s="342"/>
      <c r="AN672" s="344"/>
      <c r="AO672" s="325"/>
      <c r="AP672" s="342"/>
      <c r="AQ672" s="344"/>
      <c r="AR672" s="353"/>
      <c r="AS672" s="354"/>
      <c r="AT672" s="342"/>
      <c r="AU672" s="344"/>
      <c r="AV672" s="353"/>
      <c r="AW672" s="355"/>
      <c r="AX672" s="94" t="str">
        <f t="shared" si="245"/>
        <v/>
      </c>
      <c r="AY672" s="94" t="str">
        <f t="shared" si="248"/>
        <v/>
      </c>
      <c r="AZ672" s="433"/>
      <c r="BA672" s="414">
        <f t="shared" si="249"/>
        <v>0</v>
      </c>
      <c r="BB672" s="414">
        <f t="shared" si="250"/>
        <v>0</v>
      </c>
      <c r="BC672" s="414">
        <f t="shared" si="251"/>
        <v>0</v>
      </c>
      <c r="BD672" s="414">
        <f t="shared" si="252"/>
        <v>0</v>
      </c>
      <c r="BE672" s="414">
        <f t="shared" si="253"/>
        <v>0</v>
      </c>
      <c r="BF672" s="414">
        <f t="shared" si="254"/>
        <v>0</v>
      </c>
      <c r="BG672" s="414">
        <f t="shared" si="255"/>
        <v>0</v>
      </c>
      <c r="BH672" s="414">
        <f t="shared" si="256"/>
        <v>0</v>
      </c>
      <c r="BI672" s="414">
        <f t="shared" si="257"/>
        <v>0</v>
      </c>
      <c r="BJ672" s="414">
        <f t="shared" si="258"/>
        <v>0</v>
      </c>
      <c r="BK672" s="414">
        <f t="shared" si="259"/>
        <v>0</v>
      </c>
      <c r="BL672" s="414">
        <f t="shared" si="260"/>
        <v>0</v>
      </c>
      <c r="BM672" s="414">
        <f t="shared" si="261"/>
        <v>0</v>
      </c>
      <c r="BN672" s="414"/>
      <c r="BO672" s="414">
        <f t="shared" si="262"/>
        <v>0</v>
      </c>
      <c r="BP672" s="414">
        <f t="shared" si="263"/>
        <v>0</v>
      </c>
      <c r="BQ672" s="414">
        <f t="shared" si="264"/>
        <v>0</v>
      </c>
      <c r="BR672" s="414">
        <f t="shared" si="265"/>
        <v>0</v>
      </c>
      <c r="BS672" s="414">
        <f t="shared" si="266"/>
        <v>0</v>
      </c>
      <c r="BT672" s="414">
        <f t="shared" si="267"/>
        <v>0</v>
      </c>
      <c r="BU672" s="414">
        <f t="shared" si="268"/>
        <v>0</v>
      </c>
      <c r="BV672" s="721"/>
      <c r="BW672" s="72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32"/>
      <c r="CL672" s="432"/>
      <c r="CM672" s="432"/>
      <c r="CN672" s="432"/>
      <c r="CO672" s="432"/>
      <c r="CP672" s="432"/>
      <c r="CQ672" s="320"/>
      <c r="CR672" s="320"/>
    </row>
    <row r="673" spans="1:96" s="37" customFormat="1" ht="37.5" customHeight="1" x14ac:dyDescent="0.2">
      <c r="A673" s="574" t="str">
        <f>IF(B673&lt;&gt;"",設定!$C$4,"")</f>
        <v/>
      </c>
      <c r="B673" s="215" t="str">
        <f t="shared" si="246"/>
        <v/>
      </c>
      <c r="C673" s="374">
        <f t="shared" si="247"/>
        <v>661</v>
      </c>
      <c r="D673" s="356"/>
      <c r="E673" s="356"/>
      <c r="F673" s="357"/>
      <c r="G673" s="358"/>
      <c r="H673" s="359"/>
      <c r="I673" s="360"/>
      <c r="J673" s="361" t="str">
        <f>IFERROR(IF(I673="","",VLOOKUP(I673,国・地域!A:C,2,FALSE)),"正しい番号を入力してください")</f>
        <v/>
      </c>
      <c r="K673" s="362" t="str">
        <f>IFERROR(IF(I673="","",VLOOKUP(I673,国・地域!A:C,3,FALSE)),"正しい番号を入力してください")</f>
        <v/>
      </c>
      <c r="L673" s="326"/>
      <c r="M673" s="363"/>
      <c r="N673" s="364"/>
      <c r="O673" s="364"/>
      <c r="P673" s="364"/>
      <c r="Q673" s="364"/>
      <c r="R673" s="364"/>
      <c r="S673" s="364"/>
      <c r="T673" s="364"/>
      <c r="U673" s="365"/>
      <c r="V673" s="366"/>
      <c r="W673" s="1063"/>
      <c r="X673" s="1064"/>
      <c r="Y673" s="1075"/>
      <c r="Z673" s="1076"/>
      <c r="AA673" s="1077"/>
      <c r="AB673" s="1078"/>
      <c r="AC673" s="1077"/>
      <c r="AD673" s="1076"/>
      <c r="AE673" s="1079"/>
      <c r="AF673" s="1078"/>
      <c r="AG673" s="1077"/>
      <c r="AH673" s="1076"/>
      <c r="AI673" s="1079"/>
      <c r="AJ673" s="1078"/>
      <c r="AK673" s="1077"/>
      <c r="AL673" s="1076"/>
      <c r="AM673" s="356"/>
      <c r="AN673" s="358"/>
      <c r="AO673" s="326"/>
      <c r="AP673" s="356"/>
      <c r="AQ673" s="358"/>
      <c r="AR673" s="367"/>
      <c r="AS673" s="368"/>
      <c r="AT673" s="356"/>
      <c r="AU673" s="358"/>
      <c r="AV673" s="367"/>
      <c r="AW673" s="369"/>
      <c r="AX673" s="94" t="str">
        <f t="shared" si="245"/>
        <v/>
      </c>
      <c r="AY673" s="94" t="str">
        <f t="shared" si="248"/>
        <v/>
      </c>
      <c r="AZ673" s="433"/>
      <c r="BA673" s="414">
        <f t="shared" si="249"/>
        <v>0</v>
      </c>
      <c r="BB673" s="414">
        <f t="shared" si="250"/>
        <v>0</v>
      </c>
      <c r="BC673" s="414">
        <f t="shared" si="251"/>
        <v>0</v>
      </c>
      <c r="BD673" s="414">
        <f t="shared" si="252"/>
        <v>0</v>
      </c>
      <c r="BE673" s="414">
        <f t="shared" si="253"/>
        <v>0</v>
      </c>
      <c r="BF673" s="414">
        <f t="shared" si="254"/>
        <v>0</v>
      </c>
      <c r="BG673" s="414">
        <f t="shared" si="255"/>
        <v>0</v>
      </c>
      <c r="BH673" s="414">
        <f t="shared" si="256"/>
        <v>0</v>
      </c>
      <c r="BI673" s="414">
        <f t="shared" si="257"/>
        <v>0</v>
      </c>
      <c r="BJ673" s="414">
        <f t="shared" si="258"/>
        <v>0</v>
      </c>
      <c r="BK673" s="414">
        <f t="shared" si="259"/>
        <v>0</v>
      </c>
      <c r="BL673" s="414">
        <f t="shared" si="260"/>
        <v>0</v>
      </c>
      <c r="BM673" s="414">
        <f t="shared" si="261"/>
        <v>0</v>
      </c>
      <c r="BN673" s="414"/>
      <c r="BO673" s="414">
        <f t="shared" si="262"/>
        <v>0</v>
      </c>
      <c r="BP673" s="414">
        <f t="shared" si="263"/>
        <v>0</v>
      </c>
      <c r="BQ673" s="414">
        <f t="shared" si="264"/>
        <v>0</v>
      </c>
      <c r="BR673" s="414">
        <f t="shared" si="265"/>
        <v>0</v>
      </c>
      <c r="BS673" s="414">
        <f t="shared" si="266"/>
        <v>0</v>
      </c>
      <c r="BT673" s="414">
        <f t="shared" si="267"/>
        <v>0</v>
      </c>
      <c r="BU673" s="414">
        <f t="shared" si="268"/>
        <v>0</v>
      </c>
      <c r="BV673" s="721"/>
      <c r="BW673" s="72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32"/>
      <c r="CL673" s="432"/>
      <c r="CM673" s="432"/>
      <c r="CN673" s="432"/>
      <c r="CO673" s="432"/>
      <c r="CP673" s="432"/>
      <c r="CQ673" s="320"/>
      <c r="CR673" s="320"/>
    </row>
    <row r="674" spans="1:96" s="37" customFormat="1" ht="37.5" customHeight="1" x14ac:dyDescent="0.2">
      <c r="A674" s="575" t="str">
        <f>IF(B674&lt;&gt;"",設定!$C$4,"")</f>
        <v/>
      </c>
      <c r="B674" s="567" t="str">
        <f t="shared" si="246"/>
        <v/>
      </c>
      <c r="C674" s="322">
        <f t="shared" si="247"/>
        <v>662</v>
      </c>
      <c r="D674" s="328"/>
      <c r="E674" s="328"/>
      <c r="F674" s="329"/>
      <c r="G674" s="330"/>
      <c r="H674" s="331"/>
      <c r="I674" s="332"/>
      <c r="J674" s="333" t="str">
        <f>IFERROR(IF(I674="","",VLOOKUP(I674,国・地域!A:C,2,FALSE)),"正しい番号を入力してください")</f>
        <v/>
      </c>
      <c r="K674" s="334" t="str">
        <f>IFERROR(IF(I674="","",VLOOKUP(I674,国・地域!A:C,3,FALSE)),"正しい番号を入力してください")</f>
        <v/>
      </c>
      <c r="L674" s="327"/>
      <c r="M674" s="335"/>
      <c r="N674" s="336"/>
      <c r="O674" s="336"/>
      <c r="P674" s="336"/>
      <c r="Q674" s="336"/>
      <c r="R674" s="336"/>
      <c r="S674" s="336"/>
      <c r="T674" s="336"/>
      <c r="U674" s="337"/>
      <c r="V674" s="338"/>
      <c r="W674" s="1059"/>
      <c r="X674" s="1060"/>
      <c r="Y674" s="1065"/>
      <c r="Z674" s="1066"/>
      <c r="AA674" s="1067"/>
      <c r="AB674" s="1068"/>
      <c r="AC674" s="1067"/>
      <c r="AD674" s="1066"/>
      <c r="AE674" s="1069"/>
      <c r="AF674" s="1068"/>
      <c r="AG674" s="1067"/>
      <c r="AH674" s="1066"/>
      <c r="AI674" s="1069"/>
      <c r="AJ674" s="1068"/>
      <c r="AK674" s="1067"/>
      <c r="AL674" s="1066"/>
      <c r="AM674" s="328"/>
      <c r="AN674" s="330"/>
      <c r="AO674" s="327"/>
      <c r="AP674" s="328"/>
      <c r="AQ674" s="330"/>
      <c r="AR674" s="339"/>
      <c r="AS674" s="340"/>
      <c r="AT674" s="328"/>
      <c r="AU674" s="330"/>
      <c r="AV674" s="339"/>
      <c r="AW674" s="341"/>
      <c r="AX674" s="94" t="str">
        <f t="shared" si="245"/>
        <v/>
      </c>
      <c r="AY674" s="94" t="str">
        <f t="shared" si="248"/>
        <v/>
      </c>
      <c r="AZ674" s="433"/>
      <c r="BA674" s="414">
        <f t="shared" si="249"/>
        <v>0</v>
      </c>
      <c r="BB674" s="414">
        <f t="shared" si="250"/>
        <v>0</v>
      </c>
      <c r="BC674" s="414">
        <f t="shared" si="251"/>
        <v>0</v>
      </c>
      <c r="BD674" s="414">
        <f t="shared" si="252"/>
        <v>0</v>
      </c>
      <c r="BE674" s="414">
        <f t="shared" si="253"/>
        <v>0</v>
      </c>
      <c r="BF674" s="414">
        <f t="shared" si="254"/>
        <v>0</v>
      </c>
      <c r="BG674" s="414">
        <f t="shared" si="255"/>
        <v>0</v>
      </c>
      <c r="BH674" s="414">
        <f t="shared" si="256"/>
        <v>0</v>
      </c>
      <c r="BI674" s="414">
        <f t="shared" si="257"/>
        <v>0</v>
      </c>
      <c r="BJ674" s="414">
        <f t="shared" si="258"/>
        <v>0</v>
      </c>
      <c r="BK674" s="414">
        <f t="shared" si="259"/>
        <v>0</v>
      </c>
      <c r="BL674" s="414">
        <f t="shared" si="260"/>
        <v>0</v>
      </c>
      <c r="BM674" s="414">
        <f t="shared" si="261"/>
        <v>0</v>
      </c>
      <c r="BN674" s="414"/>
      <c r="BO674" s="414">
        <f t="shared" si="262"/>
        <v>0</v>
      </c>
      <c r="BP674" s="414">
        <f t="shared" si="263"/>
        <v>0</v>
      </c>
      <c r="BQ674" s="414">
        <f t="shared" si="264"/>
        <v>0</v>
      </c>
      <c r="BR674" s="414">
        <f t="shared" si="265"/>
        <v>0</v>
      </c>
      <c r="BS674" s="414">
        <f t="shared" si="266"/>
        <v>0</v>
      </c>
      <c r="BT674" s="414">
        <f t="shared" si="267"/>
        <v>0</v>
      </c>
      <c r="BU674" s="414">
        <f t="shared" si="268"/>
        <v>0</v>
      </c>
      <c r="BV674" s="721"/>
      <c r="BW674" s="72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32"/>
      <c r="CL674" s="432"/>
      <c r="CM674" s="432"/>
      <c r="CN674" s="432"/>
      <c r="CO674" s="432"/>
      <c r="CP674" s="432"/>
      <c r="CQ674" s="320"/>
      <c r="CR674" s="320"/>
    </row>
    <row r="675" spans="1:96" s="37" customFormat="1" ht="37.5" customHeight="1" x14ac:dyDescent="0.2">
      <c r="A675" s="533" t="str">
        <f>IF(B675&lt;&gt;"",設定!$C$4,"")</f>
        <v/>
      </c>
      <c r="B675" s="214" t="str">
        <f t="shared" si="246"/>
        <v/>
      </c>
      <c r="C675" s="373">
        <f t="shared" si="247"/>
        <v>663</v>
      </c>
      <c r="D675" s="342"/>
      <c r="E675" s="342"/>
      <c r="F675" s="343"/>
      <c r="G675" s="344"/>
      <c r="H675" s="345"/>
      <c r="I675" s="346"/>
      <c r="J675" s="347" t="str">
        <f>IFERROR(IF(I675="","",VLOOKUP(I675,国・地域!A:C,2,FALSE)),"正しい番号を入力してください")</f>
        <v/>
      </c>
      <c r="K675" s="348" t="str">
        <f>IFERROR(IF(I675="","",VLOOKUP(I675,国・地域!A:C,3,FALSE)),"正しい番号を入力してください")</f>
        <v/>
      </c>
      <c r="L675" s="325"/>
      <c r="M675" s="349"/>
      <c r="N675" s="350"/>
      <c r="O675" s="350"/>
      <c r="P675" s="350"/>
      <c r="Q675" s="350"/>
      <c r="R675" s="350"/>
      <c r="S675" s="350"/>
      <c r="T675" s="350"/>
      <c r="U675" s="351"/>
      <c r="V675" s="352"/>
      <c r="W675" s="1061"/>
      <c r="X675" s="1062"/>
      <c r="Y675" s="1070"/>
      <c r="Z675" s="1071"/>
      <c r="AA675" s="1072"/>
      <c r="AB675" s="1073"/>
      <c r="AC675" s="1072"/>
      <c r="AD675" s="1071"/>
      <c r="AE675" s="1074"/>
      <c r="AF675" s="1073"/>
      <c r="AG675" s="1072"/>
      <c r="AH675" s="1071"/>
      <c r="AI675" s="1074"/>
      <c r="AJ675" s="1073"/>
      <c r="AK675" s="1072"/>
      <c r="AL675" s="1071"/>
      <c r="AM675" s="342"/>
      <c r="AN675" s="344"/>
      <c r="AO675" s="325"/>
      <c r="AP675" s="342"/>
      <c r="AQ675" s="344"/>
      <c r="AR675" s="353"/>
      <c r="AS675" s="354"/>
      <c r="AT675" s="342"/>
      <c r="AU675" s="344"/>
      <c r="AV675" s="353"/>
      <c r="AW675" s="355"/>
      <c r="AX675" s="94" t="str">
        <f t="shared" si="245"/>
        <v/>
      </c>
      <c r="AY675" s="94" t="str">
        <f t="shared" si="248"/>
        <v/>
      </c>
      <c r="AZ675" s="433"/>
      <c r="BA675" s="414">
        <f t="shared" si="249"/>
        <v>0</v>
      </c>
      <c r="BB675" s="414">
        <f t="shared" si="250"/>
        <v>0</v>
      </c>
      <c r="BC675" s="414">
        <f t="shared" si="251"/>
        <v>0</v>
      </c>
      <c r="BD675" s="414">
        <f t="shared" si="252"/>
        <v>0</v>
      </c>
      <c r="BE675" s="414">
        <f t="shared" si="253"/>
        <v>0</v>
      </c>
      <c r="BF675" s="414">
        <f t="shared" si="254"/>
        <v>0</v>
      </c>
      <c r="BG675" s="414">
        <f t="shared" si="255"/>
        <v>0</v>
      </c>
      <c r="BH675" s="414">
        <f t="shared" si="256"/>
        <v>0</v>
      </c>
      <c r="BI675" s="414">
        <f t="shared" si="257"/>
        <v>0</v>
      </c>
      <c r="BJ675" s="414">
        <f t="shared" si="258"/>
        <v>0</v>
      </c>
      <c r="BK675" s="414">
        <f t="shared" si="259"/>
        <v>0</v>
      </c>
      <c r="BL675" s="414">
        <f t="shared" si="260"/>
        <v>0</v>
      </c>
      <c r="BM675" s="414">
        <f t="shared" si="261"/>
        <v>0</v>
      </c>
      <c r="BN675" s="414"/>
      <c r="BO675" s="414">
        <f t="shared" si="262"/>
        <v>0</v>
      </c>
      <c r="BP675" s="414">
        <f t="shared" si="263"/>
        <v>0</v>
      </c>
      <c r="BQ675" s="414">
        <f t="shared" si="264"/>
        <v>0</v>
      </c>
      <c r="BR675" s="414">
        <f t="shared" si="265"/>
        <v>0</v>
      </c>
      <c r="BS675" s="414">
        <f t="shared" si="266"/>
        <v>0</v>
      </c>
      <c r="BT675" s="414">
        <f t="shared" si="267"/>
        <v>0</v>
      </c>
      <c r="BU675" s="414">
        <f t="shared" si="268"/>
        <v>0</v>
      </c>
      <c r="BV675" s="721"/>
      <c r="BW675" s="72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32"/>
      <c r="CL675" s="432"/>
      <c r="CM675" s="432"/>
      <c r="CN675" s="432"/>
      <c r="CO675" s="432"/>
      <c r="CP675" s="432"/>
      <c r="CQ675" s="320"/>
      <c r="CR675" s="320"/>
    </row>
    <row r="676" spans="1:96" s="37" customFormat="1" ht="37.5" customHeight="1" x14ac:dyDescent="0.2">
      <c r="A676" s="533" t="str">
        <f>IF(B676&lt;&gt;"",設定!$C$4,"")</f>
        <v/>
      </c>
      <c r="B676" s="214" t="str">
        <f t="shared" si="246"/>
        <v/>
      </c>
      <c r="C676" s="373">
        <f t="shared" si="247"/>
        <v>664</v>
      </c>
      <c r="D676" s="342"/>
      <c r="E676" s="342"/>
      <c r="F676" s="343"/>
      <c r="G676" s="344"/>
      <c r="H676" s="345"/>
      <c r="I676" s="346"/>
      <c r="J676" s="347" t="str">
        <f>IFERROR(IF(I676="","",VLOOKUP(I676,国・地域!A:C,2,FALSE)),"正しい番号を入力してください")</f>
        <v/>
      </c>
      <c r="K676" s="348" t="str">
        <f>IFERROR(IF(I676="","",VLOOKUP(I676,国・地域!A:C,3,FALSE)),"正しい番号を入力してください")</f>
        <v/>
      </c>
      <c r="L676" s="325"/>
      <c r="M676" s="349"/>
      <c r="N676" s="350"/>
      <c r="O676" s="350"/>
      <c r="P676" s="350"/>
      <c r="Q676" s="350"/>
      <c r="R676" s="350"/>
      <c r="S676" s="350"/>
      <c r="T676" s="350"/>
      <c r="U676" s="351"/>
      <c r="V676" s="352"/>
      <c r="W676" s="1061"/>
      <c r="X676" s="1062"/>
      <c r="Y676" s="1070"/>
      <c r="Z676" s="1071"/>
      <c r="AA676" s="1072"/>
      <c r="AB676" s="1073"/>
      <c r="AC676" s="1072"/>
      <c r="AD676" s="1071"/>
      <c r="AE676" s="1074"/>
      <c r="AF676" s="1073"/>
      <c r="AG676" s="1072"/>
      <c r="AH676" s="1071"/>
      <c r="AI676" s="1074"/>
      <c r="AJ676" s="1073"/>
      <c r="AK676" s="1072"/>
      <c r="AL676" s="1071"/>
      <c r="AM676" s="342"/>
      <c r="AN676" s="344"/>
      <c r="AO676" s="325"/>
      <c r="AP676" s="342"/>
      <c r="AQ676" s="344"/>
      <c r="AR676" s="353"/>
      <c r="AS676" s="354"/>
      <c r="AT676" s="342"/>
      <c r="AU676" s="344"/>
      <c r="AV676" s="353"/>
      <c r="AW676" s="355"/>
      <c r="AX676" s="94" t="str">
        <f t="shared" si="245"/>
        <v/>
      </c>
      <c r="AY676" s="94" t="str">
        <f t="shared" si="248"/>
        <v/>
      </c>
      <c r="AZ676" s="433"/>
      <c r="BA676" s="414">
        <f t="shared" si="249"/>
        <v>0</v>
      </c>
      <c r="BB676" s="414">
        <f t="shared" si="250"/>
        <v>0</v>
      </c>
      <c r="BC676" s="414">
        <f t="shared" si="251"/>
        <v>0</v>
      </c>
      <c r="BD676" s="414">
        <f t="shared" si="252"/>
        <v>0</v>
      </c>
      <c r="BE676" s="414">
        <f t="shared" si="253"/>
        <v>0</v>
      </c>
      <c r="BF676" s="414">
        <f t="shared" si="254"/>
        <v>0</v>
      </c>
      <c r="BG676" s="414">
        <f t="shared" si="255"/>
        <v>0</v>
      </c>
      <c r="BH676" s="414">
        <f t="shared" si="256"/>
        <v>0</v>
      </c>
      <c r="BI676" s="414">
        <f t="shared" si="257"/>
        <v>0</v>
      </c>
      <c r="BJ676" s="414">
        <f t="shared" si="258"/>
        <v>0</v>
      </c>
      <c r="BK676" s="414">
        <f t="shared" si="259"/>
        <v>0</v>
      </c>
      <c r="BL676" s="414">
        <f t="shared" si="260"/>
        <v>0</v>
      </c>
      <c r="BM676" s="414">
        <f t="shared" si="261"/>
        <v>0</v>
      </c>
      <c r="BN676" s="414"/>
      <c r="BO676" s="414">
        <f t="shared" si="262"/>
        <v>0</v>
      </c>
      <c r="BP676" s="414">
        <f t="shared" si="263"/>
        <v>0</v>
      </c>
      <c r="BQ676" s="414">
        <f t="shared" si="264"/>
        <v>0</v>
      </c>
      <c r="BR676" s="414">
        <f t="shared" si="265"/>
        <v>0</v>
      </c>
      <c r="BS676" s="414">
        <f t="shared" si="266"/>
        <v>0</v>
      </c>
      <c r="BT676" s="414">
        <f t="shared" si="267"/>
        <v>0</v>
      </c>
      <c r="BU676" s="414">
        <f t="shared" si="268"/>
        <v>0</v>
      </c>
      <c r="BV676" s="721"/>
      <c r="BW676" s="72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32"/>
      <c r="CL676" s="432"/>
      <c r="CM676" s="432"/>
      <c r="CN676" s="432"/>
      <c r="CO676" s="432"/>
      <c r="CP676" s="432"/>
      <c r="CQ676" s="320"/>
      <c r="CR676" s="320"/>
    </row>
    <row r="677" spans="1:96" s="37" customFormat="1" ht="37.5" customHeight="1" x14ac:dyDescent="0.2">
      <c r="A677" s="533" t="str">
        <f>IF(B677&lt;&gt;"",設定!$C$4,"")</f>
        <v/>
      </c>
      <c r="B677" s="214" t="str">
        <f t="shared" si="246"/>
        <v/>
      </c>
      <c r="C677" s="373">
        <f t="shared" si="247"/>
        <v>665</v>
      </c>
      <c r="D677" s="342"/>
      <c r="E677" s="342"/>
      <c r="F677" s="343"/>
      <c r="G677" s="344"/>
      <c r="H677" s="345"/>
      <c r="I677" s="346"/>
      <c r="J677" s="347" t="str">
        <f>IFERROR(IF(I677="","",VLOOKUP(I677,国・地域!A:C,2,FALSE)),"正しい番号を入力してください")</f>
        <v/>
      </c>
      <c r="K677" s="348" t="str">
        <f>IFERROR(IF(I677="","",VLOOKUP(I677,国・地域!A:C,3,FALSE)),"正しい番号を入力してください")</f>
        <v/>
      </c>
      <c r="L677" s="325"/>
      <c r="M677" s="349"/>
      <c r="N677" s="350"/>
      <c r="O677" s="350"/>
      <c r="P677" s="350"/>
      <c r="Q677" s="350"/>
      <c r="R677" s="350"/>
      <c r="S677" s="350"/>
      <c r="T677" s="350"/>
      <c r="U677" s="351"/>
      <c r="V677" s="352"/>
      <c r="W677" s="1061"/>
      <c r="X677" s="1062"/>
      <c r="Y677" s="1070"/>
      <c r="Z677" s="1071"/>
      <c r="AA677" s="1072"/>
      <c r="AB677" s="1073"/>
      <c r="AC677" s="1072"/>
      <c r="AD677" s="1071"/>
      <c r="AE677" s="1074"/>
      <c r="AF677" s="1073"/>
      <c r="AG677" s="1072"/>
      <c r="AH677" s="1071"/>
      <c r="AI677" s="1074"/>
      <c r="AJ677" s="1073"/>
      <c r="AK677" s="1072"/>
      <c r="AL677" s="1071"/>
      <c r="AM677" s="342"/>
      <c r="AN677" s="344"/>
      <c r="AO677" s="325"/>
      <c r="AP677" s="342"/>
      <c r="AQ677" s="344"/>
      <c r="AR677" s="353"/>
      <c r="AS677" s="354"/>
      <c r="AT677" s="342"/>
      <c r="AU677" s="344"/>
      <c r="AV677" s="353"/>
      <c r="AW677" s="355"/>
      <c r="AX677" s="94" t="str">
        <f t="shared" si="245"/>
        <v/>
      </c>
      <c r="AY677" s="94" t="str">
        <f t="shared" si="248"/>
        <v/>
      </c>
      <c r="AZ677" s="433"/>
      <c r="BA677" s="414">
        <f t="shared" si="249"/>
        <v>0</v>
      </c>
      <c r="BB677" s="414">
        <f t="shared" si="250"/>
        <v>0</v>
      </c>
      <c r="BC677" s="414">
        <f t="shared" si="251"/>
        <v>0</v>
      </c>
      <c r="BD677" s="414">
        <f t="shared" si="252"/>
        <v>0</v>
      </c>
      <c r="BE677" s="414">
        <f t="shared" si="253"/>
        <v>0</v>
      </c>
      <c r="BF677" s="414">
        <f t="shared" si="254"/>
        <v>0</v>
      </c>
      <c r="BG677" s="414">
        <f t="shared" si="255"/>
        <v>0</v>
      </c>
      <c r="BH677" s="414">
        <f t="shared" si="256"/>
        <v>0</v>
      </c>
      <c r="BI677" s="414">
        <f t="shared" si="257"/>
        <v>0</v>
      </c>
      <c r="BJ677" s="414">
        <f t="shared" si="258"/>
        <v>0</v>
      </c>
      <c r="BK677" s="414">
        <f t="shared" si="259"/>
        <v>0</v>
      </c>
      <c r="BL677" s="414">
        <f t="shared" si="260"/>
        <v>0</v>
      </c>
      <c r="BM677" s="414">
        <f t="shared" si="261"/>
        <v>0</v>
      </c>
      <c r="BN677" s="414"/>
      <c r="BO677" s="414">
        <f t="shared" si="262"/>
        <v>0</v>
      </c>
      <c r="BP677" s="414">
        <f t="shared" si="263"/>
        <v>0</v>
      </c>
      <c r="BQ677" s="414">
        <f t="shared" si="264"/>
        <v>0</v>
      </c>
      <c r="BR677" s="414">
        <f t="shared" si="265"/>
        <v>0</v>
      </c>
      <c r="BS677" s="414">
        <f t="shared" si="266"/>
        <v>0</v>
      </c>
      <c r="BT677" s="414">
        <f t="shared" si="267"/>
        <v>0</v>
      </c>
      <c r="BU677" s="414">
        <f t="shared" si="268"/>
        <v>0</v>
      </c>
      <c r="BV677" s="721"/>
      <c r="BW677" s="72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32"/>
      <c r="CL677" s="432"/>
      <c r="CM677" s="432"/>
      <c r="CN677" s="432"/>
      <c r="CO677" s="432"/>
      <c r="CP677" s="432"/>
      <c r="CQ677" s="320"/>
      <c r="CR677" s="320"/>
    </row>
    <row r="678" spans="1:96" s="37" customFormat="1" ht="37.5" customHeight="1" x14ac:dyDescent="0.2">
      <c r="A678" s="574" t="str">
        <f>IF(B678&lt;&gt;"",設定!$C$4,"")</f>
        <v/>
      </c>
      <c r="B678" s="215" t="str">
        <f t="shared" si="246"/>
        <v/>
      </c>
      <c r="C678" s="374">
        <f t="shared" si="247"/>
        <v>666</v>
      </c>
      <c r="D678" s="356"/>
      <c r="E678" s="356"/>
      <c r="F678" s="357"/>
      <c r="G678" s="358"/>
      <c r="H678" s="359"/>
      <c r="I678" s="360"/>
      <c r="J678" s="361" t="str">
        <f>IFERROR(IF(I678="","",VLOOKUP(I678,国・地域!A:C,2,FALSE)),"正しい番号を入力してください")</f>
        <v/>
      </c>
      <c r="K678" s="362" t="str">
        <f>IFERROR(IF(I678="","",VLOOKUP(I678,国・地域!A:C,3,FALSE)),"正しい番号を入力してください")</f>
        <v/>
      </c>
      <c r="L678" s="326"/>
      <c r="M678" s="363"/>
      <c r="N678" s="364"/>
      <c r="O678" s="364"/>
      <c r="P678" s="364"/>
      <c r="Q678" s="364"/>
      <c r="R678" s="364"/>
      <c r="S678" s="364"/>
      <c r="T678" s="364"/>
      <c r="U678" s="365"/>
      <c r="V678" s="366"/>
      <c r="W678" s="1063"/>
      <c r="X678" s="1064"/>
      <c r="Y678" s="1075"/>
      <c r="Z678" s="1076"/>
      <c r="AA678" s="1077"/>
      <c r="AB678" s="1078"/>
      <c r="AC678" s="1077"/>
      <c r="AD678" s="1076"/>
      <c r="AE678" s="1079"/>
      <c r="AF678" s="1078"/>
      <c r="AG678" s="1077"/>
      <c r="AH678" s="1076"/>
      <c r="AI678" s="1079"/>
      <c r="AJ678" s="1078"/>
      <c r="AK678" s="1077"/>
      <c r="AL678" s="1076"/>
      <c r="AM678" s="356"/>
      <c r="AN678" s="358"/>
      <c r="AO678" s="326"/>
      <c r="AP678" s="356"/>
      <c r="AQ678" s="358"/>
      <c r="AR678" s="367"/>
      <c r="AS678" s="368"/>
      <c r="AT678" s="356"/>
      <c r="AU678" s="358"/>
      <c r="AV678" s="367"/>
      <c r="AW678" s="369"/>
      <c r="AX678" s="94" t="str">
        <f t="shared" si="245"/>
        <v/>
      </c>
      <c r="AY678" s="94" t="str">
        <f t="shared" si="248"/>
        <v/>
      </c>
      <c r="AZ678" s="433"/>
      <c r="BA678" s="414">
        <f t="shared" si="249"/>
        <v>0</v>
      </c>
      <c r="BB678" s="414">
        <f t="shared" si="250"/>
        <v>0</v>
      </c>
      <c r="BC678" s="414">
        <f t="shared" si="251"/>
        <v>0</v>
      </c>
      <c r="BD678" s="414">
        <f t="shared" si="252"/>
        <v>0</v>
      </c>
      <c r="BE678" s="414">
        <f t="shared" si="253"/>
        <v>0</v>
      </c>
      <c r="BF678" s="414">
        <f t="shared" si="254"/>
        <v>0</v>
      </c>
      <c r="BG678" s="414">
        <f t="shared" si="255"/>
        <v>0</v>
      </c>
      <c r="BH678" s="414">
        <f t="shared" si="256"/>
        <v>0</v>
      </c>
      <c r="BI678" s="414">
        <f t="shared" si="257"/>
        <v>0</v>
      </c>
      <c r="BJ678" s="414">
        <f t="shared" si="258"/>
        <v>0</v>
      </c>
      <c r="BK678" s="414">
        <f t="shared" si="259"/>
        <v>0</v>
      </c>
      <c r="BL678" s="414">
        <f t="shared" si="260"/>
        <v>0</v>
      </c>
      <c r="BM678" s="414">
        <f t="shared" si="261"/>
        <v>0</v>
      </c>
      <c r="BN678" s="414"/>
      <c r="BO678" s="414">
        <f t="shared" si="262"/>
        <v>0</v>
      </c>
      <c r="BP678" s="414">
        <f t="shared" si="263"/>
        <v>0</v>
      </c>
      <c r="BQ678" s="414">
        <f t="shared" si="264"/>
        <v>0</v>
      </c>
      <c r="BR678" s="414">
        <f t="shared" si="265"/>
        <v>0</v>
      </c>
      <c r="BS678" s="414">
        <f t="shared" si="266"/>
        <v>0</v>
      </c>
      <c r="BT678" s="414">
        <f t="shared" si="267"/>
        <v>0</v>
      </c>
      <c r="BU678" s="414">
        <f t="shared" si="268"/>
        <v>0</v>
      </c>
      <c r="BV678" s="721"/>
      <c r="BW678" s="72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32"/>
      <c r="CL678" s="432"/>
      <c r="CM678" s="432"/>
      <c r="CN678" s="432"/>
      <c r="CO678" s="432"/>
      <c r="CP678" s="432"/>
      <c r="CQ678" s="320"/>
      <c r="CR678" s="320"/>
    </row>
    <row r="679" spans="1:96" s="37" customFormat="1" ht="37.5" customHeight="1" x14ac:dyDescent="0.2">
      <c r="A679" s="575" t="str">
        <f>IF(B679&lt;&gt;"",設定!$C$4,"")</f>
        <v/>
      </c>
      <c r="B679" s="567" t="str">
        <f t="shared" si="246"/>
        <v/>
      </c>
      <c r="C679" s="322">
        <f t="shared" si="247"/>
        <v>667</v>
      </c>
      <c r="D679" s="328"/>
      <c r="E679" s="328"/>
      <c r="F679" s="329"/>
      <c r="G679" s="330"/>
      <c r="H679" s="331"/>
      <c r="I679" s="332"/>
      <c r="J679" s="333" t="str">
        <f>IFERROR(IF(I679="","",VLOOKUP(I679,国・地域!A:C,2,FALSE)),"正しい番号を入力してください")</f>
        <v/>
      </c>
      <c r="K679" s="334" t="str">
        <f>IFERROR(IF(I679="","",VLOOKUP(I679,国・地域!A:C,3,FALSE)),"正しい番号を入力してください")</f>
        <v/>
      </c>
      <c r="L679" s="327"/>
      <c r="M679" s="335"/>
      <c r="N679" s="336"/>
      <c r="O679" s="336"/>
      <c r="P679" s="336"/>
      <c r="Q679" s="336"/>
      <c r="R679" s="336"/>
      <c r="S679" s="336"/>
      <c r="T679" s="336"/>
      <c r="U679" s="337"/>
      <c r="V679" s="338"/>
      <c r="W679" s="1059"/>
      <c r="X679" s="1060"/>
      <c r="Y679" s="1065"/>
      <c r="Z679" s="1066"/>
      <c r="AA679" s="1067"/>
      <c r="AB679" s="1068"/>
      <c r="AC679" s="1067"/>
      <c r="AD679" s="1066"/>
      <c r="AE679" s="1069"/>
      <c r="AF679" s="1068"/>
      <c r="AG679" s="1067"/>
      <c r="AH679" s="1066"/>
      <c r="AI679" s="1069"/>
      <c r="AJ679" s="1068"/>
      <c r="AK679" s="1067"/>
      <c r="AL679" s="1066"/>
      <c r="AM679" s="328"/>
      <c r="AN679" s="330"/>
      <c r="AO679" s="327"/>
      <c r="AP679" s="328"/>
      <c r="AQ679" s="330"/>
      <c r="AR679" s="339"/>
      <c r="AS679" s="340"/>
      <c r="AT679" s="328"/>
      <c r="AU679" s="330"/>
      <c r="AV679" s="339"/>
      <c r="AW679" s="341"/>
      <c r="AX679" s="94" t="str">
        <f t="shared" ref="AX679:AX712" si="269">IF(SUM(BA679:BM679)&gt;0,"←未入力あり","")</f>
        <v/>
      </c>
      <c r="AY679" s="94" t="str">
        <f t="shared" si="248"/>
        <v/>
      </c>
      <c r="AZ679" s="433"/>
      <c r="BA679" s="414">
        <f t="shared" si="249"/>
        <v>0</v>
      </c>
      <c r="BB679" s="414">
        <f t="shared" si="250"/>
        <v>0</v>
      </c>
      <c r="BC679" s="414">
        <f t="shared" si="251"/>
        <v>0</v>
      </c>
      <c r="BD679" s="414">
        <f t="shared" si="252"/>
        <v>0</v>
      </c>
      <c r="BE679" s="414">
        <f t="shared" si="253"/>
        <v>0</v>
      </c>
      <c r="BF679" s="414">
        <f t="shared" si="254"/>
        <v>0</v>
      </c>
      <c r="BG679" s="414">
        <f t="shared" si="255"/>
        <v>0</v>
      </c>
      <c r="BH679" s="414">
        <f t="shared" si="256"/>
        <v>0</v>
      </c>
      <c r="BI679" s="414">
        <f t="shared" si="257"/>
        <v>0</v>
      </c>
      <c r="BJ679" s="414">
        <f t="shared" si="258"/>
        <v>0</v>
      </c>
      <c r="BK679" s="414">
        <f t="shared" si="259"/>
        <v>0</v>
      </c>
      <c r="BL679" s="414">
        <f t="shared" si="260"/>
        <v>0</v>
      </c>
      <c r="BM679" s="414">
        <f t="shared" si="261"/>
        <v>0</v>
      </c>
      <c r="BN679" s="414"/>
      <c r="BO679" s="414">
        <f t="shared" si="262"/>
        <v>0</v>
      </c>
      <c r="BP679" s="414">
        <f t="shared" si="263"/>
        <v>0</v>
      </c>
      <c r="BQ679" s="414">
        <f t="shared" si="264"/>
        <v>0</v>
      </c>
      <c r="BR679" s="414">
        <f t="shared" si="265"/>
        <v>0</v>
      </c>
      <c r="BS679" s="414">
        <f t="shared" si="266"/>
        <v>0</v>
      </c>
      <c r="BT679" s="414">
        <f t="shared" si="267"/>
        <v>0</v>
      </c>
      <c r="BU679" s="414">
        <f t="shared" si="268"/>
        <v>0</v>
      </c>
      <c r="BV679" s="721"/>
      <c r="BW679" s="72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32"/>
      <c r="CL679" s="432"/>
      <c r="CM679" s="432"/>
      <c r="CN679" s="432"/>
      <c r="CO679" s="432"/>
      <c r="CP679" s="432"/>
      <c r="CQ679" s="320"/>
      <c r="CR679" s="320"/>
    </row>
    <row r="680" spans="1:96" s="37" customFormat="1" ht="37.5" customHeight="1" x14ac:dyDescent="0.2">
      <c r="A680" s="533" t="str">
        <f>IF(B680&lt;&gt;"",設定!$C$4,"")</f>
        <v/>
      </c>
      <c r="B680" s="214" t="str">
        <f t="shared" si="246"/>
        <v/>
      </c>
      <c r="C680" s="373">
        <f t="shared" si="247"/>
        <v>668</v>
      </c>
      <c r="D680" s="342"/>
      <c r="E680" s="342"/>
      <c r="F680" s="343"/>
      <c r="G680" s="344"/>
      <c r="H680" s="345"/>
      <c r="I680" s="346"/>
      <c r="J680" s="347" t="str">
        <f>IFERROR(IF(I680="","",VLOOKUP(I680,国・地域!A:C,2,FALSE)),"正しい番号を入力してください")</f>
        <v/>
      </c>
      <c r="K680" s="348" t="str">
        <f>IFERROR(IF(I680="","",VLOOKUP(I680,国・地域!A:C,3,FALSE)),"正しい番号を入力してください")</f>
        <v/>
      </c>
      <c r="L680" s="325"/>
      <c r="M680" s="349"/>
      <c r="N680" s="350"/>
      <c r="O680" s="350"/>
      <c r="P680" s="350"/>
      <c r="Q680" s="350"/>
      <c r="R680" s="350"/>
      <c r="S680" s="350"/>
      <c r="T680" s="350"/>
      <c r="U680" s="351"/>
      <c r="V680" s="352"/>
      <c r="W680" s="1061"/>
      <c r="X680" s="1062"/>
      <c r="Y680" s="1070"/>
      <c r="Z680" s="1071"/>
      <c r="AA680" s="1072"/>
      <c r="AB680" s="1073"/>
      <c r="AC680" s="1072"/>
      <c r="AD680" s="1071"/>
      <c r="AE680" s="1074"/>
      <c r="AF680" s="1073"/>
      <c r="AG680" s="1072"/>
      <c r="AH680" s="1071"/>
      <c r="AI680" s="1074"/>
      <c r="AJ680" s="1073"/>
      <c r="AK680" s="1072"/>
      <c r="AL680" s="1071"/>
      <c r="AM680" s="342"/>
      <c r="AN680" s="344"/>
      <c r="AO680" s="325"/>
      <c r="AP680" s="342"/>
      <c r="AQ680" s="344"/>
      <c r="AR680" s="353"/>
      <c r="AS680" s="354"/>
      <c r="AT680" s="342"/>
      <c r="AU680" s="344"/>
      <c r="AV680" s="353"/>
      <c r="AW680" s="355"/>
      <c r="AX680" s="94" t="str">
        <f t="shared" si="269"/>
        <v/>
      </c>
      <c r="AY680" s="94" t="str">
        <f t="shared" si="248"/>
        <v/>
      </c>
      <c r="AZ680" s="433"/>
      <c r="BA680" s="414">
        <f t="shared" si="249"/>
        <v>0</v>
      </c>
      <c r="BB680" s="414">
        <f t="shared" si="250"/>
        <v>0</v>
      </c>
      <c r="BC680" s="414">
        <f t="shared" si="251"/>
        <v>0</v>
      </c>
      <c r="BD680" s="414">
        <f t="shared" si="252"/>
        <v>0</v>
      </c>
      <c r="BE680" s="414">
        <f t="shared" si="253"/>
        <v>0</v>
      </c>
      <c r="BF680" s="414">
        <f t="shared" si="254"/>
        <v>0</v>
      </c>
      <c r="BG680" s="414">
        <f t="shared" si="255"/>
        <v>0</v>
      </c>
      <c r="BH680" s="414">
        <f t="shared" si="256"/>
        <v>0</v>
      </c>
      <c r="BI680" s="414">
        <f t="shared" si="257"/>
        <v>0</v>
      </c>
      <c r="BJ680" s="414">
        <f t="shared" si="258"/>
        <v>0</v>
      </c>
      <c r="BK680" s="414">
        <f t="shared" si="259"/>
        <v>0</v>
      </c>
      <c r="BL680" s="414">
        <f t="shared" si="260"/>
        <v>0</v>
      </c>
      <c r="BM680" s="414">
        <f t="shared" si="261"/>
        <v>0</v>
      </c>
      <c r="BN680" s="414"/>
      <c r="BO680" s="414">
        <f t="shared" si="262"/>
        <v>0</v>
      </c>
      <c r="BP680" s="414">
        <f t="shared" si="263"/>
        <v>0</v>
      </c>
      <c r="BQ680" s="414">
        <f t="shared" si="264"/>
        <v>0</v>
      </c>
      <c r="BR680" s="414">
        <f t="shared" si="265"/>
        <v>0</v>
      </c>
      <c r="BS680" s="414">
        <f t="shared" si="266"/>
        <v>0</v>
      </c>
      <c r="BT680" s="414">
        <f t="shared" si="267"/>
        <v>0</v>
      </c>
      <c r="BU680" s="414">
        <f t="shared" si="268"/>
        <v>0</v>
      </c>
      <c r="BV680" s="721"/>
      <c r="BW680" s="72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32"/>
      <c r="CL680" s="432"/>
      <c r="CM680" s="432"/>
      <c r="CN680" s="432"/>
      <c r="CO680" s="432"/>
      <c r="CP680" s="432"/>
      <c r="CQ680" s="320"/>
      <c r="CR680" s="320"/>
    </row>
    <row r="681" spans="1:96" s="37" customFormat="1" ht="37.5" customHeight="1" x14ac:dyDescent="0.2">
      <c r="A681" s="533" t="str">
        <f>IF(B681&lt;&gt;"",設定!$C$4,"")</f>
        <v/>
      </c>
      <c r="B681" s="214" t="str">
        <f t="shared" si="246"/>
        <v/>
      </c>
      <c r="C681" s="373">
        <f t="shared" si="247"/>
        <v>669</v>
      </c>
      <c r="D681" s="342"/>
      <c r="E681" s="342"/>
      <c r="F681" s="343"/>
      <c r="G681" s="344"/>
      <c r="H681" s="345"/>
      <c r="I681" s="346"/>
      <c r="J681" s="347" t="str">
        <f>IFERROR(IF(I681="","",VLOOKUP(I681,国・地域!A:C,2,FALSE)),"正しい番号を入力してください")</f>
        <v/>
      </c>
      <c r="K681" s="348" t="str">
        <f>IFERROR(IF(I681="","",VLOOKUP(I681,国・地域!A:C,3,FALSE)),"正しい番号を入力してください")</f>
        <v/>
      </c>
      <c r="L681" s="325"/>
      <c r="M681" s="349"/>
      <c r="N681" s="350"/>
      <c r="O681" s="350"/>
      <c r="P681" s="350"/>
      <c r="Q681" s="350"/>
      <c r="R681" s="350"/>
      <c r="S681" s="350"/>
      <c r="T681" s="350"/>
      <c r="U681" s="351"/>
      <c r="V681" s="352"/>
      <c r="W681" s="1061"/>
      <c r="X681" s="1062"/>
      <c r="Y681" s="1070"/>
      <c r="Z681" s="1071"/>
      <c r="AA681" s="1072"/>
      <c r="AB681" s="1073"/>
      <c r="AC681" s="1072"/>
      <c r="AD681" s="1071"/>
      <c r="AE681" s="1074"/>
      <c r="AF681" s="1073"/>
      <c r="AG681" s="1072"/>
      <c r="AH681" s="1071"/>
      <c r="AI681" s="1074"/>
      <c r="AJ681" s="1073"/>
      <c r="AK681" s="1072"/>
      <c r="AL681" s="1071"/>
      <c r="AM681" s="342"/>
      <c r="AN681" s="344"/>
      <c r="AO681" s="325"/>
      <c r="AP681" s="342"/>
      <c r="AQ681" s="344"/>
      <c r="AR681" s="353"/>
      <c r="AS681" s="354"/>
      <c r="AT681" s="342"/>
      <c r="AU681" s="344"/>
      <c r="AV681" s="353"/>
      <c r="AW681" s="355"/>
      <c r="AX681" s="94" t="str">
        <f t="shared" si="269"/>
        <v/>
      </c>
      <c r="AY681" s="94" t="str">
        <f t="shared" si="248"/>
        <v/>
      </c>
      <c r="AZ681" s="433"/>
      <c r="BA681" s="414">
        <f t="shared" si="249"/>
        <v>0</v>
      </c>
      <c r="BB681" s="414">
        <f t="shared" si="250"/>
        <v>0</v>
      </c>
      <c r="BC681" s="414">
        <f t="shared" si="251"/>
        <v>0</v>
      </c>
      <c r="BD681" s="414">
        <f t="shared" si="252"/>
        <v>0</v>
      </c>
      <c r="BE681" s="414">
        <f t="shared" si="253"/>
        <v>0</v>
      </c>
      <c r="BF681" s="414">
        <f t="shared" si="254"/>
        <v>0</v>
      </c>
      <c r="BG681" s="414">
        <f t="shared" si="255"/>
        <v>0</v>
      </c>
      <c r="BH681" s="414">
        <f t="shared" si="256"/>
        <v>0</v>
      </c>
      <c r="BI681" s="414">
        <f t="shared" si="257"/>
        <v>0</v>
      </c>
      <c r="BJ681" s="414">
        <f t="shared" si="258"/>
        <v>0</v>
      </c>
      <c r="BK681" s="414">
        <f t="shared" si="259"/>
        <v>0</v>
      </c>
      <c r="BL681" s="414">
        <f t="shared" si="260"/>
        <v>0</v>
      </c>
      <c r="BM681" s="414">
        <f t="shared" si="261"/>
        <v>0</v>
      </c>
      <c r="BN681" s="414"/>
      <c r="BO681" s="414">
        <f t="shared" si="262"/>
        <v>0</v>
      </c>
      <c r="BP681" s="414">
        <f t="shared" si="263"/>
        <v>0</v>
      </c>
      <c r="BQ681" s="414">
        <f t="shared" si="264"/>
        <v>0</v>
      </c>
      <c r="BR681" s="414">
        <f t="shared" si="265"/>
        <v>0</v>
      </c>
      <c r="BS681" s="414">
        <f t="shared" si="266"/>
        <v>0</v>
      </c>
      <c r="BT681" s="414">
        <f t="shared" si="267"/>
        <v>0</v>
      </c>
      <c r="BU681" s="414">
        <f t="shared" si="268"/>
        <v>0</v>
      </c>
      <c r="BV681" s="721"/>
      <c r="BW681" s="72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32"/>
      <c r="CL681" s="432"/>
      <c r="CM681" s="432"/>
      <c r="CN681" s="432"/>
      <c r="CO681" s="432"/>
      <c r="CP681" s="432"/>
      <c r="CQ681" s="320"/>
      <c r="CR681" s="320"/>
    </row>
    <row r="682" spans="1:96" s="37" customFormat="1" ht="37.5" customHeight="1" x14ac:dyDescent="0.2">
      <c r="A682" s="533" t="str">
        <f>IF(B682&lt;&gt;"",設定!$C$4,"")</f>
        <v/>
      </c>
      <c r="B682" s="214" t="str">
        <f t="shared" si="246"/>
        <v/>
      </c>
      <c r="C682" s="373">
        <f t="shared" si="247"/>
        <v>670</v>
      </c>
      <c r="D682" s="342"/>
      <c r="E682" s="342"/>
      <c r="F682" s="343"/>
      <c r="G682" s="344"/>
      <c r="H682" s="345"/>
      <c r="I682" s="346"/>
      <c r="J682" s="347" t="str">
        <f>IFERROR(IF(I682="","",VLOOKUP(I682,国・地域!A:C,2,FALSE)),"正しい番号を入力してください")</f>
        <v/>
      </c>
      <c r="K682" s="348" t="str">
        <f>IFERROR(IF(I682="","",VLOOKUP(I682,国・地域!A:C,3,FALSE)),"正しい番号を入力してください")</f>
        <v/>
      </c>
      <c r="L682" s="325"/>
      <c r="M682" s="349"/>
      <c r="N682" s="350"/>
      <c r="O682" s="350"/>
      <c r="P682" s="350"/>
      <c r="Q682" s="350"/>
      <c r="R682" s="350"/>
      <c r="S682" s="350"/>
      <c r="T682" s="350"/>
      <c r="U682" s="351"/>
      <c r="V682" s="352"/>
      <c r="W682" s="1061"/>
      <c r="X682" s="1062"/>
      <c r="Y682" s="1070"/>
      <c r="Z682" s="1071"/>
      <c r="AA682" s="1072"/>
      <c r="AB682" s="1073"/>
      <c r="AC682" s="1072"/>
      <c r="AD682" s="1071"/>
      <c r="AE682" s="1074"/>
      <c r="AF682" s="1073"/>
      <c r="AG682" s="1072"/>
      <c r="AH682" s="1071"/>
      <c r="AI682" s="1074"/>
      <c r="AJ682" s="1073"/>
      <c r="AK682" s="1072"/>
      <c r="AL682" s="1071"/>
      <c r="AM682" s="342"/>
      <c r="AN682" s="344"/>
      <c r="AO682" s="325"/>
      <c r="AP682" s="342"/>
      <c r="AQ682" s="344"/>
      <c r="AR682" s="353"/>
      <c r="AS682" s="354"/>
      <c r="AT682" s="342"/>
      <c r="AU682" s="344"/>
      <c r="AV682" s="353"/>
      <c r="AW682" s="355"/>
      <c r="AX682" s="94" t="str">
        <f t="shared" si="269"/>
        <v/>
      </c>
      <c r="AY682" s="94" t="str">
        <f t="shared" si="248"/>
        <v/>
      </c>
      <c r="AZ682" s="433"/>
      <c r="BA682" s="414">
        <f t="shared" si="249"/>
        <v>0</v>
      </c>
      <c r="BB682" s="414">
        <f t="shared" si="250"/>
        <v>0</v>
      </c>
      <c r="BC682" s="414">
        <f t="shared" si="251"/>
        <v>0</v>
      </c>
      <c r="BD682" s="414">
        <f t="shared" si="252"/>
        <v>0</v>
      </c>
      <c r="BE682" s="414">
        <f t="shared" si="253"/>
        <v>0</v>
      </c>
      <c r="BF682" s="414">
        <f t="shared" si="254"/>
        <v>0</v>
      </c>
      <c r="BG682" s="414">
        <f t="shared" si="255"/>
        <v>0</v>
      </c>
      <c r="BH682" s="414">
        <f t="shared" si="256"/>
        <v>0</v>
      </c>
      <c r="BI682" s="414">
        <f t="shared" si="257"/>
        <v>0</v>
      </c>
      <c r="BJ682" s="414">
        <f t="shared" si="258"/>
        <v>0</v>
      </c>
      <c r="BK682" s="414">
        <f t="shared" si="259"/>
        <v>0</v>
      </c>
      <c r="BL682" s="414">
        <f t="shared" si="260"/>
        <v>0</v>
      </c>
      <c r="BM682" s="414">
        <f t="shared" si="261"/>
        <v>0</v>
      </c>
      <c r="BN682" s="414"/>
      <c r="BO682" s="414">
        <f t="shared" si="262"/>
        <v>0</v>
      </c>
      <c r="BP682" s="414">
        <f t="shared" si="263"/>
        <v>0</v>
      </c>
      <c r="BQ682" s="414">
        <f t="shared" si="264"/>
        <v>0</v>
      </c>
      <c r="BR682" s="414">
        <f t="shared" si="265"/>
        <v>0</v>
      </c>
      <c r="BS682" s="414">
        <f t="shared" si="266"/>
        <v>0</v>
      </c>
      <c r="BT682" s="414">
        <f t="shared" si="267"/>
        <v>0</v>
      </c>
      <c r="BU682" s="414">
        <f t="shared" si="268"/>
        <v>0</v>
      </c>
      <c r="BV682" s="721"/>
      <c r="BW682" s="72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32"/>
      <c r="CL682" s="432"/>
      <c r="CM682" s="432"/>
      <c r="CN682" s="432"/>
      <c r="CO682" s="432"/>
      <c r="CP682" s="432"/>
      <c r="CQ682" s="320"/>
      <c r="CR682" s="320"/>
    </row>
    <row r="683" spans="1:96" s="37" customFormat="1" ht="37.5" customHeight="1" x14ac:dyDescent="0.2">
      <c r="A683" s="574" t="str">
        <f>IF(B683&lt;&gt;"",設定!$C$4,"")</f>
        <v/>
      </c>
      <c r="B683" s="215" t="str">
        <f t="shared" si="246"/>
        <v/>
      </c>
      <c r="C683" s="374">
        <f t="shared" si="247"/>
        <v>671</v>
      </c>
      <c r="D683" s="356"/>
      <c r="E683" s="356"/>
      <c r="F683" s="357"/>
      <c r="G683" s="358"/>
      <c r="H683" s="359"/>
      <c r="I683" s="360"/>
      <c r="J683" s="361" t="str">
        <f>IFERROR(IF(I683="","",VLOOKUP(I683,国・地域!A:C,2,FALSE)),"正しい番号を入力してください")</f>
        <v/>
      </c>
      <c r="K683" s="362" t="str">
        <f>IFERROR(IF(I683="","",VLOOKUP(I683,国・地域!A:C,3,FALSE)),"正しい番号を入力してください")</f>
        <v/>
      </c>
      <c r="L683" s="326"/>
      <c r="M683" s="363"/>
      <c r="N683" s="364"/>
      <c r="O683" s="364"/>
      <c r="P683" s="364"/>
      <c r="Q683" s="364"/>
      <c r="R683" s="364"/>
      <c r="S683" s="364"/>
      <c r="T683" s="364"/>
      <c r="U683" s="365"/>
      <c r="V683" s="366"/>
      <c r="W683" s="1063"/>
      <c r="X683" s="1064"/>
      <c r="Y683" s="1075"/>
      <c r="Z683" s="1076"/>
      <c r="AA683" s="1077"/>
      <c r="AB683" s="1078"/>
      <c r="AC683" s="1077"/>
      <c r="AD683" s="1076"/>
      <c r="AE683" s="1079"/>
      <c r="AF683" s="1078"/>
      <c r="AG683" s="1077"/>
      <c r="AH683" s="1076"/>
      <c r="AI683" s="1079"/>
      <c r="AJ683" s="1078"/>
      <c r="AK683" s="1077"/>
      <c r="AL683" s="1076"/>
      <c r="AM683" s="356"/>
      <c r="AN683" s="358"/>
      <c r="AO683" s="326"/>
      <c r="AP683" s="356"/>
      <c r="AQ683" s="358"/>
      <c r="AR683" s="367"/>
      <c r="AS683" s="368"/>
      <c r="AT683" s="356"/>
      <c r="AU683" s="358"/>
      <c r="AV683" s="367"/>
      <c r="AW683" s="369"/>
      <c r="AX683" s="94" t="str">
        <f t="shared" si="269"/>
        <v/>
      </c>
      <c r="AY683" s="94" t="str">
        <f t="shared" si="248"/>
        <v/>
      </c>
      <c r="AZ683" s="433"/>
      <c r="BA683" s="414">
        <f t="shared" si="249"/>
        <v>0</v>
      </c>
      <c r="BB683" s="414">
        <f t="shared" si="250"/>
        <v>0</v>
      </c>
      <c r="BC683" s="414">
        <f t="shared" si="251"/>
        <v>0</v>
      </c>
      <c r="BD683" s="414">
        <f t="shared" si="252"/>
        <v>0</v>
      </c>
      <c r="BE683" s="414">
        <f t="shared" si="253"/>
        <v>0</v>
      </c>
      <c r="BF683" s="414">
        <f t="shared" si="254"/>
        <v>0</v>
      </c>
      <c r="BG683" s="414">
        <f t="shared" si="255"/>
        <v>0</v>
      </c>
      <c r="BH683" s="414">
        <f t="shared" si="256"/>
        <v>0</v>
      </c>
      <c r="BI683" s="414">
        <f t="shared" si="257"/>
        <v>0</v>
      </c>
      <c r="BJ683" s="414">
        <f t="shared" si="258"/>
        <v>0</v>
      </c>
      <c r="BK683" s="414">
        <f t="shared" si="259"/>
        <v>0</v>
      </c>
      <c r="BL683" s="414">
        <f t="shared" si="260"/>
        <v>0</v>
      </c>
      <c r="BM683" s="414">
        <f t="shared" si="261"/>
        <v>0</v>
      </c>
      <c r="BN683" s="414"/>
      <c r="BO683" s="414">
        <f t="shared" si="262"/>
        <v>0</v>
      </c>
      <c r="BP683" s="414">
        <f t="shared" si="263"/>
        <v>0</v>
      </c>
      <c r="BQ683" s="414">
        <f t="shared" si="264"/>
        <v>0</v>
      </c>
      <c r="BR683" s="414">
        <f t="shared" si="265"/>
        <v>0</v>
      </c>
      <c r="BS683" s="414">
        <f t="shared" si="266"/>
        <v>0</v>
      </c>
      <c r="BT683" s="414">
        <f t="shared" si="267"/>
        <v>0</v>
      </c>
      <c r="BU683" s="414">
        <f t="shared" si="268"/>
        <v>0</v>
      </c>
      <c r="BV683" s="721"/>
      <c r="BW683" s="72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32"/>
      <c r="CL683" s="432"/>
      <c r="CM683" s="432"/>
      <c r="CN683" s="432"/>
      <c r="CO683" s="432"/>
      <c r="CP683" s="432"/>
      <c r="CQ683" s="320"/>
      <c r="CR683" s="320"/>
    </row>
    <row r="684" spans="1:96" s="37" customFormat="1" ht="37.5" customHeight="1" x14ac:dyDescent="0.2">
      <c r="A684" s="575" t="str">
        <f>IF(B684&lt;&gt;"",設定!$C$4,"")</f>
        <v/>
      </c>
      <c r="B684" s="567" t="str">
        <f t="shared" si="246"/>
        <v/>
      </c>
      <c r="C684" s="322">
        <f t="shared" si="247"/>
        <v>672</v>
      </c>
      <c r="D684" s="328"/>
      <c r="E684" s="328"/>
      <c r="F684" s="329"/>
      <c r="G684" s="330"/>
      <c r="H684" s="331"/>
      <c r="I684" s="332"/>
      <c r="J684" s="333" t="str">
        <f>IFERROR(IF(I684="","",VLOOKUP(I684,国・地域!A:C,2,FALSE)),"正しい番号を入力してください")</f>
        <v/>
      </c>
      <c r="K684" s="334" t="str">
        <f>IFERROR(IF(I684="","",VLOOKUP(I684,国・地域!A:C,3,FALSE)),"正しい番号を入力してください")</f>
        <v/>
      </c>
      <c r="L684" s="327"/>
      <c r="M684" s="335"/>
      <c r="N684" s="336"/>
      <c r="O684" s="336"/>
      <c r="P684" s="336"/>
      <c r="Q684" s="336"/>
      <c r="R684" s="336"/>
      <c r="S684" s="336"/>
      <c r="T684" s="336"/>
      <c r="U684" s="337"/>
      <c r="V684" s="338"/>
      <c r="W684" s="1059"/>
      <c r="X684" s="1060"/>
      <c r="Y684" s="1065"/>
      <c r="Z684" s="1066"/>
      <c r="AA684" s="1067"/>
      <c r="AB684" s="1068"/>
      <c r="AC684" s="1067"/>
      <c r="AD684" s="1066"/>
      <c r="AE684" s="1069"/>
      <c r="AF684" s="1068"/>
      <c r="AG684" s="1067"/>
      <c r="AH684" s="1066"/>
      <c r="AI684" s="1069"/>
      <c r="AJ684" s="1068"/>
      <c r="AK684" s="1067"/>
      <c r="AL684" s="1066"/>
      <c r="AM684" s="328"/>
      <c r="AN684" s="330"/>
      <c r="AO684" s="327"/>
      <c r="AP684" s="328"/>
      <c r="AQ684" s="330"/>
      <c r="AR684" s="339"/>
      <c r="AS684" s="340"/>
      <c r="AT684" s="328"/>
      <c r="AU684" s="330"/>
      <c r="AV684" s="339"/>
      <c r="AW684" s="341"/>
      <c r="AX684" s="94" t="str">
        <f t="shared" si="269"/>
        <v/>
      </c>
      <c r="AY684" s="94" t="str">
        <f t="shared" si="248"/>
        <v/>
      </c>
      <c r="AZ684" s="433"/>
      <c r="BA684" s="414">
        <f t="shared" si="249"/>
        <v>0</v>
      </c>
      <c r="BB684" s="414">
        <f t="shared" si="250"/>
        <v>0</v>
      </c>
      <c r="BC684" s="414">
        <f t="shared" si="251"/>
        <v>0</v>
      </c>
      <c r="BD684" s="414">
        <f t="shared" si="252"/>
        <v>0</v>
      </c>
      <c r="BE684" s="414">
        <f t="shared" si="253"/>
        <v>0</v>
      </c>
      <c r="BF684" s="414">
        <f t="shared" si="254"/>
        <v>0</v>
      </c>
      <c r="BG684" s="414">
        <f t="shared" si="255"/>
        <v>0</v>
      </c>
      <c r="BH684" s="414">
        <f t="shared" si="256"/>
        <v>0</v>
      </c>
      <c r="BI684" s="414">
        <f t="shared" si="257"/>
        <v>0</v>
      </c>
      <c r="BJ684" s="414">
        <f t="shared" si="258"/>
        <v>0</v>
      </c>
      <c r="BK684" s="414">
        <f t="shared" si="259"/>
        <v>0</v>
      </c>
      <c r="BL684" s="414">
        <f t="shared" si="260"/>
        <v>0</v>
      </c>
      <c r="BM684" s="414">
        <f t="shared" si="261"/>
        <v>0</v>
      </c>
      <c r="BN684" s="414"/>
      <c r="BO684" s="414">
        <f t="shared" si="262"/>
        <v>0</v>
      </c>
      <c r="BP684" s="414">
        <f t="shared" si="263"/>
        <v>0</v>
      </c>
      <c r="BQ684" s="414">
        <f t="shared" si="264"/>
        <v>0</v>
      </c>
      <c r="BR684" s="414">
        <f t="shared" si="265"/>
        <v>0</v>
      </c>
      <c r="BS684" s="414">
        <f t="shared" si="266"/>
        <v>0</v>
      </c>
      <c r="BT684" s="414">
        <f t="shared" si="267"/>
        <v>0</v>
      </c>
      <c r="BU684" s="414">
        <f t="shared" si="268"/>
        <v>0</v>
      </c>
      <c r="BV684" s="721"/>
      <c r="BW684" s="72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32"/>
      <c r="CL684" s="432"/>
      <c r="CM684" s="432"/>
      <c r="CN684" s="432"/>
      <c r="CO684" s="432"/>
      <c r="CP684" s="432"/>
      <c r="CQ684" s="320"/>
      <c r="CR684" s="320"/>
    </row>
    <row r="685" spans="1:96" s="37" customFormat="1" ht="37.5" customHeight="1" x14ac:dyDescent="0.2">
      <c r="A685" s="533" t="str">
        <f>IF(B685&lt;&gt;"",設定!$C$4,"")</f>
        <v/>
      </c>
      <c r="B685" s="214" t="str">
        <f t="shared" si="246"/>
        <v/>
      </c>
      <c r="C685" s="373">
        <f t="shared" si="247"/>
        <v>673</v>
      </c>
      <c r="D685" s="342"/>
      <c r="E685" s="342"/>
      <c r="F685" s="343"/>
      <c r="G685" s="344"/>
      <c r="H685" s="345"/>
      <c r="I685" s="346"/>
      <c r="J685" s="347" t="str">
        <f>IFERROR(IF(I685="","",VLOOKUP(I685,国・地域!A:C,2,FALSE)),"正しい番号を入力してください")</f>
        <v/>
      </c>
      <c r="K685" s="348" t="str">
        <f>IFERROR(IF(I685="","",VLOOKUP(I685,国・地域!A:C,3,FALSE)),"正しい番号を入力してください")</f>
        <v/>
      </c>
      <c r="L685" s="325"/>
      <c r="M685" s="349"/>
      <c r="N685" s="350"/>
      <c r="O685" s="350"/>
      <c r="P685" s="350"/>
      <c r="Q685" s="350"/>
      <c r="R685" s="350"/>
      <c r="S685" s="350"/>
      <c r="T685" s="350"/>
      <c r="U685" s="351"/>
      <c r="V685" s="352"/>
      <c r="W685" s="1061"/>
      <c r="X685" s="1062"/>
      <c r="Y685" s="1070"/>
      <c r="Z685" s="1071"/>
      <c r="AA685" s="1072"/>
      <c r="AB685" s="1073"/>
      <c r="AC685" s="1072"/>
      <c r="AD685" s="1071"/>
      <c r="AE685" s="1074"/>
      <c r="AF685" s="1073"/>
      <c r="AG685" s="1072"/>
      <c r="AH685" s="1071"/>
      <c r="AI685" s="1074"/>
      <c r="AJ685" s="1073"/>
      <c r="AK685" s="1072"/>
      <c r="AL685" s="1071"/>
      <c r="AM685" s="342"/>
      <c r="AN685" s="344"/>
      <c r="AO685" s="325"/>
      <c r="AP685" s="342"/>
      <c r="AQ685" s="344"/>
      <c r="AR685" s="353"/>
      <c r="AS685" s="354"/>
      <c r="AT685" s="342"/>
      <c r="AU685" s="344"/>
      <c r="AV685" s="353"/>
      <c r="AW685" s="355"/>
      <c r="AX685" s="94" t="str">
        <f t="shared" si="269"/>
        <v/>
      </c>
      <c r="AY685" s="94" t="str">
        <f t="shared" si="248"/>
        <v/>
      </c>
      <c r="AZ685" s="433"/>
      <c r="BA685" s="414">
        <f t="shared" si="249"/>
        <v>0</v>
      </c>
      <c r="BB685" s="414">
        <f t="shared" si="250"/>
        <v>0</v>
      </c>
      <c r="BC685" s="414">
        <f t="shared" si="251"/>
        <v>0</v>
      </c>
      <c r="BD685" s="414">
        <f t="shared" si="252"/>
        <v>0</v>
      </c>
      <c r="BE685" s="414">
        <f t="shared" si="253"/>
        <v>0</v>
      </c>
      <c r="BF685" s="414">
        <f t="shared" si="254"/>
        <v>0</v>
      </c>
      <c r="BG685" s="414">
        <f t="shared" si="255"/>
        <v>0</v>
      </c>
      <c r="BH685" s="414">
        <f t="shared" si="256"/>
        <v>0</v>
      </c>
      <c r="BI685" s="414">
        <f t="shared" si="257"/>
        <v>0</v>
      </c>
      <c r="BJ685" s="414">
        <f t="shared" si="258"/>
        <v>0</v>
      </c>
      <c r="BK685" s="414">
        <f t="shared" si="259"/>
        <v>0</v>
      </c>
      <c r="BL685" s="414">
        <f t="shared" si="260"/>
        <v>0</v>
      </c>
      <c r="BM685" s="414">
        <f t="shared" si="261"/>
        <v>0</v>
      </c>
      <c r="BN685" s="414"/>
      <c r="BO685" s="414">
        <f t="shared" si="262"/>
        <v>0</v>
      </c>
      <c r="BP685" s="414">
        <f t="shared" si="263"/>
        <v>0</v>
      </c>
      <c r="BQ685" s="414">
        <f t="shared" si="264"/>
        <v>0</v>
      </c>
      <c r="BR685" s="414">
        <f t="shared" si="265"/>
        <v>0</v>
      </c>
      <c r="BS685" s="414">
        <f t="shared" si="266"/>
        <v>0</v>
      </c>
      <c r="BT685" s="414">
        <f t="shared" si="267"/>
        <v>0</v>
      </c>
      <c r="BU685" s="414">
        <f t="shared" si="268"/>
        <v>0</v>
      </c>
      <c r="BV685" s="721"/>
      <c r="BW685" s="72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32"/>
      <c r="CL685" s="432"/>
      <c r="CM685" s="432"/>
      <c r="CN685" s="432"/>
      <c r="CO685" s="432"/>
      <c r="CP685" s="432"/>
      <c r="CQ685" s="320"/>
      <c r="CR685" s="320"/>
    </row>
    <row r="686" spans="1:96" s="37" customFormat="1" ht="37.5" customHeight="1" x14ac:dyDescent="0.2">
      <c r="A686" s="533" t="str">
        <f>IF(B686&lt;&gt;"",設定!$C$4,"")</f>
        <v/>
      </c>
      <c r="B686" s="214" t="str">
        <f t="shared" si="246"/>
        <v/>
      </c>
      <c r="C686" s="373">
        <f t="shared" si="247"/>
        <v>674</v>
      </c>
      <c r="D686" s="342"/>
      <c r="E686" s="342"/>
      <c r="F686" s="343"/>
      <c r="G686" s="344"/>
      <c r="H686" s="345"/>
      <c r="I686" s="346"/>
      <c r="J686" s="347" t="str">
        <f>IFERROR(IF(I686="","",VLOOKUP(I686,国・地域!A:C,2,FALSE)),"正しい番号を入力してください")</f>
        <v/>
      </c>
      <c r="K686" s="348" t="str">
        <f>IFERROR(IF(I686="","",VLOOKUP(I686,国・地域!A:C,3,FALSE)),"正しい番号を入力してください")</f>
        <v/>
      </c>
      <c r="L686" s="325"/>
      <c r="M686" s="349"/>
      <c r="N686" s="350"/>
      <c r="O686" s="350"/>
      <c r="P686" s="350"/>
      <c r="Q686" s="350"/>
      <c r="R686" s="350"/>
      <c r="S686" s="350"/>
      <c r="T686" s="350"/>
      <c r="U686" s="351"/>
      <c r="V686" s="352"/>
      <c r="W686" s="1061"/>
      <c r="X686" s="1062"/>
      <c r="Y686" s="1070"/>
      <c r="Z686" s="1071"/>
      <c r="AA686" s="1072"/>
      <c r="AB686" s="1073"/>
      <c r="AC686" s="1072"/>
      <c r="AD686" s="1071"/>
      <c r="AE686" s="1074"/>
      <c r="AF686" s="1073"/>
      <c r="AG686" s="1072"/>
      <c r="AH686" s="1071"/>
      <c r="AI686" s="1074"/>
      <c r="AJ686" s="1073"/>
      <c r="AK686" s="1072"/>
      <c r="AL686" s="1071"/>
      <c r="AM686" s="342"/>
      <c r="AN686" s="344"/>
      <c r="AO686" s="325"/>
      <c r="AP686" s="342"/>
      <c r="AQ686" s="344"/>
      <c r="AR686" s="353"/>
      <c r="AS686" s="354"/>
      <c r="AT686" s="342"/>
      <c r="AU686" s="344"/>
      <c r="AV686" s="353"/>
      <c r="AW686" s="355"/>
      <c r="AX686" s="94" t="str">
        <f t="shared" si="269"/>
        <v/>
      </c>
      <c r="AY686" s="94" t="str">
        <f t="shared" si="248"/>
        <v/>
      </c>
      <c r="AZ686" s="433"/>
      <c r="BA686" s="414">
        <f t="shared" si="249"/>
        <v>0</v>
      </c>
      <c r="BB686" s="414">
        <f t="shared" si="250"/>
        <v>0</v>
      </c>
      <c r="BC686" s="414">
        <f t="shared" si="251"/>
        <v>0</v>
      </c>
      <c r="BD686" s="414">
        <f t="shared" si="252"/>
        <v>0</v>
      </c>
      <c r="BE686" s="414">
        <f t="shared" si="253"/>
        <v>0</v>
      </c>
      <c r="BF686" s="414">
        <f t="shared" si="254"/>
        <v>0</v>
      </c>
      <c r="BG686" s="414">
        <f t="shared" si="255"/>
        <v>0</v>
      </c>
      <c r="BH686" s="414">
        <f t="shared" si="256"/>
        <v>0</v>
      </c>
      <c r="BI686" s="414">
        <f t="shared" si="257"/>
        <v>0</v>
      </c>
      <c r="BJ686" s="414">
        <f t="shared" si="258"/>
        <v>0</v>
      </c>
      <c r="BK686" s="414">
        <f t="shared" si="259"/>
        <v>0</v>
      </c>
      <c r="BL686" s="414">
        <f t="shared" si="260"/>
        <v>0</v>
      </c>
      <c r="BM686" s="414">
        <f t="shared" si="261"/>
        <v>0</v>
      </c>
      <c r="BN686" s="414"/>
      <c r="BO686" s="414">
        <f t="shared" si="262"/>
        <v>0</v>
      </c>
      <c r="BP686" s="414">
        <f t="shared" si="263"/>
        <v>0</v>
      </c>
      <c r="BQ686" s="414">
        <f t="shared" si="264"/>
        <v>0</v>
      </c>
      <c r="BR686" s="414">
        <f t="shared" si="265"/>
        <v>0</v>
      </c>
      <c r="BS686" s="414">
        <f t="shared" si="266"/>
        <v>0</v>
      </c>
      <c r="BT686" s="414">
        <f t="shared" si="267"/>
        <v>0</v>
      </c>
      <c r="BU686" s="414">
        <f t="shared" si="268"/>
        <v>0</v>
      </c>
      <c r="BV686" s="721"/>
      <c r="BW686" s="72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32"/>
      <c r="CL686" s="432"/>
      <c r="CM686" s="432"/>
      <c r="CN686" s="432"/>
      <c r="CO686" s="432"/>
      <c r="CP686" s="432"/>
      <c r="CQ686" s="320"/>
      <c r="CR686" s="320"/>
    </row>
    <row r="687" spans="1:96" s="37" customFormat="1" ht="37.5" customHeight="1" x14ac:dyDescent="0.2">
      <c r="A687" s="533" t="str">
        <f>IF(B687&lt;&gt;"",設定!$C$4,"")</f>
        <v/>
      </c>
      <c r="B687" s="214" t="str">
        <f t="shared" si="246"/>
        <v/>
      </c>
      <c r="C687" s="373">
        <f t="shared" si="247"/>
        <v>675</v>
      </c>
      <c r="D687" s="342"/>
      <c r="E687" s="342"/>
      <c r="F687" s="343"/>
      <c r="G687" s="344"/>
      <c r="H687" s="345"/>
      <c r="I687" s="346"/>
      <c r="J687" s="347" t="str">
        <f>IFERROR(IF(I687="","",VLOOKUP(I687,国・地域!A:C,2,FALSE)),"正しい番号を入力してください")</f>
        <v/>
      </c>
      <c r="K687" s="348" t="str">
        <f>IFERROR(IF(I687="","",VLOOKUP(I687,国・地域!A:C,3,FALSE)),"正しい番号を入力してください")</f>
        <v/>
      </c>
      <c r="L687" s="325"/>
      <c r="M687" s="349"/>
      <c r="N687" s="350"/>
      <c r="O687" s="350"/>
      <c r="P687" s="350"/>
      <c r="Q687" s="350"/>
      <c r="R687" s="350"/>
      <c r="S687" s="350"/>
      <c r="T687" s="350"/>
      <c r="U687" s="351"/>
      <c r="V687" s="352"/>
      <c r="W687" s="1061"/>
      <c r="X687" s="1062"/>
      <c r="Y687" s="1070"/>
      <c r="Z687" s="1071"/>
      <c r="AA687" s="1072"/>
      <c r="AB687" s="1073"/>
      <c r="AC687" s="1072"/>
      <c r="AD687" s="1071"/>
      <c r="AE687" s="1074"/>
      <c r="AF687" s="1073"/>
      <c r="AG687" s="1072"/>
      <c r="AH687" s="1071"/>
      <c r="AI687" s="1074"/>
      <c r="AJ687" s="1073"/>
      <c r="AK687" s="1072"/>
      <c r="AL687" s="1071"/>
      <c r="AM687" s="342"/>
      <c r="AN687" s="344"/>
      <c r="AO687" s="325"/>
      <c r="AP687" s="342"/>
      <c r="AQ687" s="344"/>
      <c r="AR687" s="353"/>
      <c r="AS687" s="354"/>
      <c r="AT687" s="342"/>
      <c r="AU687" s="344"/>
      <c r="AV687" s="353"/>
      <c r="AW687" s="355"/>
      <c r="AX687" s="94" t="str">
        <f t="shared" si="269"/>
        <v/>
      </c>
      <c r="AY687" s="94" t="str">
        <f t="shared" si="248"/>
        <v/>
      </c>
      <c r="AZ687" s="433"/>
      <c r="BA687" s="414">
        <f t="shared" si="249"/>
        <v>0</v>
      </c>
      <c r="BB687" s="414">
        <f t="shared" si="250"/>
        <v>0</v>
      </c>
      <c r="BC687" s="414">
        <f t="shared" si="251"/>
        <v>0</v>
      </c>
      <c r="BD687" s="414">
        <f t="shared" si="252"/>
        <v>0</v>
      </c>
      <c r="BE687" s="414">
        <f t="shared" si="253"/>
        <v>0</v>
      </c>
      <c r="BF687" s="414">
        <f t="shared" si="254"/>
        <v>0</v>
      </c>
      <c r="BG687" s="414">
        <f t="shared" si="255"/>
        <v>0</v>
      </c>
      <c r="BH687" s="414">
        <f t="shared" si="256"/>
        <v>0</v>
      </c>
      <c r="BI687" s="414">
        <f t="shared" si="257"/>
        <v>0</v>
      </c>
      <c r="BJ687" s="414">
        <f t="shared" si="258"/>
        <v>0</v>
      </c>
      <c r="BK687" s="414">
        <f t="shared" si="259"/>
        <v>0</v>
      </c>
      <c r="BL687" s="414">
        <f t="shared" si="260"/>
        <v>0</v>
      </c>
      <c r="BM687" s="414">
        <f t="shared" si="261"/>
        <v>0</v>
      </c>
      <c r="BN687" s="414"/>
      <c r="BO687" s="414">
        <f t="shared" si="262"/>
        <v>0</v>
      </c>
      <c r="BP687" s="414">
        <f t="shared" si="263"/>
        <v>0</v>
      </c>
      <c r="BQ687" s="414">
        <f t="shared" si="264"/>
        <v>0</v>
      </c>
      <c r="BR687" s="414">
        <f t="shared" si="265"/>
        <v>0</v>
      </c>
      <c r="BS687" s="414">
        <f t="shared" si="266"/>
        <v>0</v>
      </c>
      <c r="BT687" s="414">
        <f t="shared" si="267"/>
        <v>0</v>
      </c>
      <c r="BU687" s="414">
        <f t="shared" si="268"/>
        <v>0</v>
      </c>
      <c r="BV687" s="721"/>
      <c r="BW687" s="72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32"/>
      <c r="CL687" s="432"/>
      <c r="CM687" s="432"/>
      <c r="CN687" s="432"/>
      <c r="CO687" s="432"/>
      <c r="CP687" s="432"/>
      <c r="CQ687" s="320"/>
      <c r="CR687" s="320"/>
    </row>
    <row r="688" spans="1:96" s="37" customFormat="1" ht="37.5" customHeight="1" x14ac:dyDescent="0.2">
      <c r="A688" s="574" t="str">
        <f>IF(B688&lt;&gt;"",設定!$C$4,"")</f>
        <v/>
      </c>
      <c r="B688" s="215" t="str">
        <f t="shared" si="246"/>
        <v/>
      </c>
      <c r="C688" s="374">
        <f t="shared" si="247"/>
        <v>676</v>
      </c>
      <c r="D688" s="356"/>
      <c r="E688" s="356"/>
      <c r="F688" s="357"/>
      <c r="G688" s="358"/>
      <c r="H688" s="359"/>
      <c r="I688" s="360"/>
      <c r="J688" s="361" t="str">
        <f>IFERROR(IF(I688="","",VLOOKUP(I688,国・地域!A:C,2,FALSE)),"正しい番号を入力してください")</f>
        <v/>
      </c>
      <c r="K688" s="362" t="str">
        <f>IFERROR(IF(I688="","",VLOOKUP(I688,国・地域!A:C,3,FALSE)),"正しい番号を入力してください")</f>
        <v/>
      </c>
      <c r="L688" s="326"/>
      <c r="M688" s="363"/>
      <c r="N688" s="364"/>
      <c r="O688" s="364"/>
      <c r="P688" s="364"/>
      <c r="Q688" s="364"/>
      <c r="R688" s="364"/>
      <c r="S688" s="364"/>
      <c r="T688" s="364"/>
      <c r="U688" s="365"/>
      <c r="V688" s="366"/>
      <c r="W688" s="1063"/>
      <c r="X688" s="1064"/>
      <c r="Y688" s="1075"/>
      <c r="Z688" s="1076"/>
      <c r="AA688" s="1077"/>
      <c r="AB688" s="1078"/>
      <c r="AC688" s="1077"/>
      <c r="AD688" s="1076"/>
      <c r="AE688" s="1079"/>
      <c r="AF688" s="1078"/>
      <c r="AG688" s="1077"/>
      <c r="AH688" s="1076"/>
      <c r="AI688" s="1079"/>
      <c r="AJ688" s="1078"/>
      <c r="AK688" s="1077"/>
      <c r="AL688" s="1076"/>
      <c r="AM688" s="356"/>
      <c r="AN688" s="358"/>
      <c r="AO688" s="326"/>
      <c r="AP688" s="356"/>
      <c r="AQ688" s="358"/>
      <c r="AR688" s="367"/>
      <c r="AS688" s="368"/>
      <c r="AT688" s="356"/>
      <c r="AU688" s="358"/>
      <c r="AV688" s="367"/>
      <c r="AW688" s="369"/>
      <c r="AX688" s="94" t="str">
        <f t="shared" si="269"/>
        <v/>
      </c>
      <c r="AY688" s="94" t="str">
        <f t="shared" si="248"/>
        <v/>
      </c>
      <c r="AZ688" s="433"/>
      <c r="BA688" s="414">
        <f t="shared" si="249"/>
        <v>0</v>
      </c>
      <c r="BB688" s="414">
        <f t="shared" si="250"/>
        <v>0</v>
      </c>
      <c r="BC688" s="414">
        <f t="shared" si="251"/>
        <v>0</v>
      </c>
      <c r="BD688" s="414">
        <f t="shared" si="252"/>
        <v>0</v>
      </c>
      <c r="BE688" s="414">
        <f t="shared" si="253"/>
        <v>0</v>
      </c>
      <c r="BF688" s="414">
        <f t="shared" si="254"/>
        <v>0</v>
      </c>
      <c r="BG688" s="414">
        <f t="shared" si="255"/>
        <v>0</v>
      </c>
      <c r="BH688" s="414">
        <f t="shared" si="256"/>
        <v>0</v>
      </c>
      <c r="BI688" s="414">
        <f t="shared" si="257"/>
        <v>0</v>
      </c>
      <c r="BJ688" s="414">
        <f t="shared" si="258"/>
        <v>0</v>
      </c>
      <c r="BK688" s="414">
        <f t="shared" si="259"/>
        <v>0</v>
      </c>
      <c r="BL688" s="414">
        <f t="shared" si="260"/>
        <v>0</v>
      </c>
      <c r="BM688" s="414">
        <f t="shared" si="261"/>
        <v>0</v>
      </c>
      <c r="BN688" s="414"/>
      <c r="BO688" s="414">
        <f t="shared" si="262"/>
        <v>0</v>
      </c>
      <c r="BP688" s="414">
        <f t="shared" si="263"/>
        <v>0</v>
      </c>
      <c r="BQ688" s="414">
        <f t="shared" si="264"/>
        <v>0</v>
      </c>
      <c r="BR688" s="414">
        <f t="shared" si="265"/>
        <v>0</v>
      </c>
      <c r="BS688" s="414">
        <f t="shared" si="266"/>
        <v>0</v>
      </c>
      <c r="BT688" s="414">
        <f t="shared" si="267"/>
        <v>0</v>
      </c>
      <c r="BU688" s="414">
        <f t="shared" si="268"/>
        <v>0</v>
      </c>
      <c r="BV688" s="721"/>
      <c r="BW688" s="72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32"/>
      <c r="CL688" s="432"/>
      <c r="CM688" s="432"/>
      <c r="CN688" s="432"/>
      <c r="CO688" s="432"/>
      <c r="CP688" s="432"/>
      <c r="CQ688" s="320"/>
      <c r="CR688" s="320"/>
    </row>
    <row r="689" spans="1:96" s="37" customFormat="1" ht="37.5" customHeight="1" x14ac:dyDescent="0.2">
      <c r="A689" s="575" t="str">
        <f>IF(B689&lt;&gt;"",設定!$C$4,"")</f>
        <v/>
      </c>
      <c r="B689" s="567" t="str">
        <f t="shared" si="246"/>
        <v/>
      </c>
      <c r="C689" s="322">
        <f t="shared" si="247"/>
        <v>677</v>
      </c>
      <c r="D689" s="328"/>
      <c r="E689" s="328"/>
      <c r="F689" s="329"/>
      <c r="G689" s="330"/>
      <c r="H689" s="331"/>
      <c r="I689" s="332"/>
      <c r="J689" s="333" t="str">
        <f>IFERROR(IF(I689="","",VLOOKUP(I689,国・地域!A:C,2,FALSE)),"正しい番号を入力してください")</f>
        <v/>
      </c>
      <c r="K689" s="334" t="str">
        <f>IFERROR(IF(I689="","",VLOOKUP(I689,国・地域!A:C,3,FALSE)),"正しい番号を入力してください")</f>
        <v/>
      </c>
      <c r="L689" s="327"/>
      <c r="M689" s="335"/>
      <c r="N689" s="336"/>
      <c r="O689" s="336"/>
      <c r="P689" s="336"/>
      <c r="Q689" s="336"/>
      <c r="R689" s="336"/>
      <c r="S689" s="336"/>
      <c r="T689" s="336"/>
      <c r="U689" s="337"/>
      <c r="V689" s="338"/>
      <c r="W689" s="1059"/>
      <c r="X689" s="1060"/>
      <c r="Y689" s="1065"/>
      <c r="Z689" s="1066"/>
      <c r="AA689" s="1067"/>
      <c r="AB689" s="1068"/>
      <c r="AC689" s="1067"/>
      <c r="AD689" s="1066"/>
      <c r="AE689" s="1069"/>
      <c r="AF689" s="1068"/>
      <c r="AG689" s="1067"/>
      <c r="AH689" s="1066"/>
      <c r="AI689" s="1069"/>
      <c r="AJ689" s="1068"/>
      <c r="AK689" s="1067"/>
      <c r="AL689" s="1066"/>
      <c r="AM689" s="328"/>
      <c r="AN689" s="330"/>
      <c r="AO689" s="327"/>
      <c r="AP689" s="328"/>
      <c r="AQ689" s="330"/>
      <c r="AR689" s="339"/>
      <c r="AS689" s="340"/>
      <c r="AT689" s="328"/>
      <c r="AU689" s="330"/>
      <c r="AV689" s="339"/>
      <c r="AW689" s="341"/>
      <c r="AX689" s="94" t="str">
        <f t="shared" si="269"/>
        <v/>
      </c>
      <c r="AY689" s="94" t="str">
        <f t="shared" si="248"/>
        <v/>
      </c>
      <c r="AZ689" s="433"/>
      <c r="BA689" s="414">
        <f t="shared" si="249"/>
        <v>0</v>
      </c>
      <c r="BB689" s="414">
        <f t="shared" si="250"/>
        <v>0</v>
      </c>
      <c r="BC689" s="414">
        <f t="shared" si="251"/>
        <v>0</v>
      </c>
      <c r="BD689" s="414">
        <f t="shared" si="252"/>
        <v>0</v>
      </c>
      <c r="BE689" s="414">
        <f t="shared" si="253"/>
        <v>0</v>
      </c>
      <c r="BF689" s="414">
        <f t="shared" si="254"/>
        <v>0</v>
      </c>
      <c r="BG689" s="414">
        <f t="shared" si="255"/>
        <v>0</v>
      </c>
      <c r="BH689" s="414">
        <f t="shared" si="256"/>
        <v>0</v>
      </c>
      <c r="BI689" s="414">
        <f t="shared" si="257"/>
        <v>0</v>
      </c>
      <c r="BJ689" s="414">
        <f t="shared" si="258"/>
        <v>0</v>
      </c>
      <c r="BK689" s="414">
        <f t="shared" si="259"/>
        <v>0</v>
      </c>
      <c r="BL689" s="414">
        <f t="shared" si="260"/>
        <v>0</v>
      </c>
      <c r="BM689" s="414">
        <f t="shared" si="261"/>
        <v>0</v>
      </c>
      <c r="BN689" s="414"/>
      <c r="BO689" s="414">
        <f t="shared" si="262"/>
        <v>0</v>
      </c>
      <c r="BP689" s="414">
        <f t="shared" si="263"/>
        <v>0</v>
      </c>
      <c r="BQ689" s="414">
        <f t="shared" si="264"/>
        <v>0</v>
      </c>
      <c r="BR689" s="414">
        <f t="shared" si="265"/>
        <v>0</v>
      </c>
      <c r="BS689" s="414">
        <f t="shared" si="266"/>
        <v>0</v>
      </c>
      <c r="BT689" s="414">
        <f t="shared" si="267"/>
        <v>0</v>
      </c>
      <c r="BU689" s="414">
        <f t="shared" si="268"/>
        <v>0</v>
      </c>
      <c r="BV689" s="721"/>
      <c r="BW689" s="72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32"/>
      <c r="CL689" s="432"/>
      <c r="CM689" s="432"/>
      <c r="CN689" s="432"/>
      <c r="CO689" s="432"/>
      <c r="CP689" s="432"/>
      <c r="CQ689" s="320"/>
      <c r="CR689" s="320"/>
    </row>
    <row r="690" spans="1:96" s="37" customFormat="1" ht="37.5" customHeight="1" x14ac:dyDescent="0.2">
      <c r="A690" s="533" t="str">
        <f>IF(B690&lt;&gt;"",設定!$C$4,"")</f>
        <v/>
      </c>
      <c r="B690" s="214" t="str">
        <f t="shared" si="246"/>
        <v/>
      </c>
      <c r="C690" s="373">
        <f t="shared" si="247"/>
        <v>678</v>
      </c>
      <c r="D690" s="342"/>
      <c r="E690" s="342"/>
      <c r="F690" s="343"/>
      <c r="G690" s="344"/>
      <c r="H690" s="345"/>
      <c r="I690" s="346"/>
      <c r="J690" s="347" t="str">
        <f>IFERROR(IF(I690="","",VLOOKUP(I690,国・地域!A:C,2,FALSE)),"正しい番号を入力してください")</f>
        <v/>
      </c>
      <c r="K690" s="348" t="str">
        <f>IFERROR(IF(I690="","",VLOOKUP(I690,国・地域!A:C,3,FALSE)),"正しい番号を入力してください")</f>
        <v/>
      </c>
      <c r="L690" s="325"/>
      <c r="M690" s="349"/>
      <c r="N690" s="350"/>
      <c r="O690" s="350"/>
      <c r="P690" s="350"/>
      <c r="Q690" s="350"/>
      <c r="R690" s="350"/>
      <c r="S690" s="350"/>
      <c r="T690" s="350"/>
      <c r="U690" s="351"/>
      <c r="V690" s="352"/>
      <c r="W690" s="1061"/>
      <c r="X690" s="1062"/>
      <c r="Y690" s="1070"/>
      <c r="Z690" s="1071"/>
      <c r="AA690" s="1072"/>
      <c r="AB690" s="1073"/>
      <c r="AC690" s="1072"/>
      <c r="AD690" s="1071"/>
      <c r="AE690" s="1074"/>
      <c r="AF690" s="1073"/>
      <c r="AG690" s="1072"/>
      <c r="AH690" s="1071"/>
      <c r="AI690" s="1074"/>
      <c r="AJ690" s="1073"/>
      <c r="AK690" s="1072"/>
      <c r="AL690" s="1071"/>
      <c r="AM690" s="342"/>
      <c r="AN690" s="344"/>
      <c r="AO690" s="325"/>
      <c r="AP690" s="342"/>
      <c r="AQ690" s="344"/>
      <c r="AR690" s="353"/>
      <c r="AS690" s="354"/>
      <c r="AT690" s="342"/>
      <c r="AU690" s="344"/>
      <c r="AV690" s="353"/>
      <c r="AW690" s="355"/>
      <c r="AX690" s="94" t="str">
        <f t="shared" si="269"/>
        <v/>
      </c>
      <c r="AY690" s="94" t="str">
        <f t="shared" si="248"/>
        <v/>
      </c>
      <c r="AZ690" s="433"/>
      <c r="BA690" s="414">
        <f t="shared" si="249"/>
        <v>0</v>
      </c>
      <c r="BB690" s="414">
        <f t="shared" si="250"/>
        <v>0</v>
      </c>
      <c r="BC690" s="414">
        <f t="shared" si="251"/>
        <v>0</v>
      </c>
      <c r="BD690" s="414">
        <f t="shared" si="252"/>
        <v>0</v>
      </c>
      <c r="BE690" s="414">
        <f t="shared" si="253"/>
        <v>0</v>
      </c>
      <c r="BF690" s="414">
        <f t="shared" si="254"/>
        <v>0</v>
      </c>
      <c r="BG690" s="414">
        <f t="shared" si="255"/>
        <v>0</v>
      </c>
      <c r="BH690" s="414">
        <f t="shared" si="256"/>
        <v>0</v>
      </c>
      <c r="BI690" s="414">
        <f t="shared" si="257"/>
        <v>0</v>
      </c>
      <c r="BJ690" s="414">
        <f t="shared" si="258"/>
        <v>0</v>
      </c>
      <c r="BK690" s="414">
        <f t="shared" si="259"/>
        <v>0</v>
      </c>
      <c r="BL690" s="414">
        <f t="shared" si="260"/>
        <v>0</v>
      </c>
      <c r="BM690" s="414">
        <f t="shared" si="261"/>
        <v>0</v>
      </c>
      <c r="BN690" s="414"/>
      <c r="BO690" s="414">
        <f t="shared" si="262"/>
        <v>0</v>
      </c>
      <c r="BP690" s="414">
        <f t="shared" si="263"/>
        <v>0</v>
      </c>
      <c r="BQ690" s="414">
        <f t="shared" si="264"/>
        <v>0</v>
      </c>
      <c r="BR690" s="414">
        <f t="shared" si="265"/>
        <v>0</v>
      </c>
      <c r="BS690" s="414">
        <f t="shared" si="266"/>
        <v>0</v>
      </c>
      <c r="BT690" s="414">
        <f t="shared" si="267"/>
        <v>0</v>
      </c>
      <c r="BU690" s="414">
        <f t="shared" si="268"/>
        <v>0</v>
      </c>
      <c r="BV690" s="721"/>
      <c r="BW690" s="72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32"/>
      <c r="CL690" s="432"/>
      <c r="CM690" s="432"/>
      <c r="CN690" s="432"/>
      <c r="CO690" s="432"/>
      <c r="CP690" s="432"/>
      <c r="CQ690" s="320"/>
      <c r="CR690" s="320"/>
    </row>
    <row r="691" spans="1:96" s="37" customFormat="1" ht="37.5" customHeight="1" x14ac:dyDescent="0.2">
      <c r="A691" s="533" t="str">
        <f>IF(B691&lt;&gt;"",設定!$C$4,"")</f>
        <v/>
      </c>
      <c r="B691" s="214" t="str">
        <f t="shared" si="246"/>
        <v/>
      </c>
      <c r="C691" s="373">
        <f t="shared" si="247"/>
        <v>679</v>
      </c>
      <c r="D691" s="342"/>
      <c r="E691" s="342"/>
      <c r="F691" s="343"/>
      <c r="G691" s="344"/>
      <c r="H691" s="345"/>
      <c r="I691" s="346"/>
      <c r="J691" s="347" t="str">
        <f>IFERROR(IF(I691="","",VLOOKUP(I691,国・地域!A:C,2,FALSE)),"正しい番号を入力してください")</f>
        <v/>
      </c>
      <c r="K691" s="348" t="str">
        <f>IFERROR(IF(I691="","",VLOOKUP(I691,国・地域!A:C,3,FALSE)),"正しい番号を入力してください")</f>
        <v/>
      </c>
      <c r="L691" s="325"/>
      <c r="M691" s="349"/>
      <c r="N691" s="350"/>
      <c r="O691" s="350"/>
      <c r="P691" s="350"/>
      <c r="Q691" s="350"/>
      <c r="R691" s="350"/>
      <c r="S691" s="350"/>
      <c r="T691" s="350"/>
      <c r="U691" s="351"/>
      <c r="V691" s="352"/>
      <c r="W691" s="1061"/>
      <c r="X691" s="1062"/>
      <c r="Y691" s="1070"/>
      <c r="Z691" s="1071"/>
      <c r="AA691" s="1072"/>
      <c r="AB691" s="1073"/>
      <c r="AC691" s="1072"/>
      <c r="AD691" s="1071"/>
      <c r="AE691" s="1074"/>
      <c r="AF691" s="1073"/>
      <c r="AG691" s="1072"/>
      <c r="AH691" s="1071"/>
      <c r="AI691" s="1074"/>
      <c r="AJ691" s="1073"/>
      <c r="AK691" s="1072"/>
      <c r="AL691" s="1071"/>
      <c r="AM691" s="342"/>
      <c r="AN691" s="344"/>
      <c r="AO691" s="325"/>
      <c r="AP691" s="342"/>
      <c r="AQ691" s="344"/>
      <c r="AR691" s="353"/>
      <c r="AS691" s="354"/>
      <c r="AT691" s="342"/>
      <c r="AU691" s="344"/>
      <c r="AV691" s="353"/>
      <c r="AW691" s="355"/>
      <c r="AX691" s="94" t="str">
        <f t="shared" si="269"/>
        <v/>
      </c>
      <c r="AY691" s="94" t="str">
        <f t="shared" si="248"/>
        <v/>
      </c>
      <c r="AZ691" s="433"/>
      <c r="BA691" s="414">
        <f t="shared" si="249"/>
        <v>0</v>
      </c>
      <c r="BB691" s="414">
        <f t="shared" si="250"/>
        <v>0</v>
      </c>
      <c r="BC691" s="414">
        <f t="shared" si="251"/>
        <v>0</v>
      </c>
      <c r="BD691" s="414">
        <f t="shared" si="252"/>
        <v>0</v>
      </c>
      <c r="BE691" s="414">
        <f t="shared" si="253"/>
        <v>0</v>
      </c>
      <c r="BF691" s="414">
        <f t="shared" si="254"/>
        <v>0</v>
      </c>
      <c r="BG691" s="414">
        <f t="shared" si="255"/>
        <v>0</v>
      </c>
      <c r="BH691" s="414">
        <f t="shared" si="256"/>
        <v>0</v>
      </c>
      <c r="BI691" s="414">
        <f t="shared" si="257"/>
        <v>0</v>
      </c>
      <c r="BJ691" s="414">
        <f t="shared" si="258"/>
        <v>0</v>
      </c>
      <c r="BK691" s="414">
        <f t="shared" si="259"/>
        <v>0</v>
      </c>
      <c r="BL691" s="414">
        <f t="shared" si="260"/>
        <v>0</v>
      </c>
      <c r="BM691" s="414">
        <f t="shared" si="261"/>
        <v>0</v>
      </c>
      <c r="BN691" s="414"/>
      <c r="BO691" s="414">
        <f t="shared" si="262"/>
        <v>0</v>
      </c>
      <c r="BP691" s="414">
        <f t="shared" si="263"/>
        <v>0</v>
      </c>
      <c r="BQ691" s="414">
        <f t="shared" si="264"/>
        <v>0</v>
      </c>
      <c r="BR691" s="414">
        <f t="shared" si="265"/>
        <v>0</v>
      </c>
      <c r="BS691" s="414">
        <f t="shared" si="266"/>
        <v>0</v>
      </c>
      <c r="BT691" s="414">
        <f t="shared" si="267"/>
        <v>0</v>
      </c>
      <c r="BU691" s="414">
        <f t="shared" si="268"/>
        <v>0</v>
      </c>
      <c r="BV691" s="721"/>
      <c r="BW691" s="72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32"/>
      <c r="CL691" s="432"/>
      <c r="CM691" s="432"/>
      <c r="CN691" s="432"/>
      <c r="CO691" s="432"/>
      <c r="CP691" s="432"/>
      <c r="CQ691" s="320"/>
      <c r="CR691" s="320"/>
    </row>
    <row r="692" spans="1:96" s="37" customFormat="1" ht="37.5" customHeight="1" x14ac:dyDescent="0.2">
      <c r="A692" s="533" t="str">
        <f>IF(B692&lt;&gt;"",設定!$C$4,"")</f>
        <v/>
      </c>
      <c r="B692" s="214" t="str">
        <f t="shared" si="246"/>
        <v/>
      </c>
      <c r="C692" s="373">
        <f t="shared" si="247"/>
        <v>680</v>
      </c>
      <c r="D692" s="342"/>
      <c r="E692" s="342"/>
      <c r="F692" s="343"/>
      <c r="G692" s="344"/>
      <c r="H692" s="345"/>
      <c r="I692" s="346"/>
      <c r="J692" s="347" t="str">
        <f>IFERROR(IF(I692="","",VLOOKUP(I692,国・地域!A:C,2,FALSE)),"正しい番号を入力してください")</f>
        <v/>
      </c>
      <c r="K692" s="348" t="str">
        <f>IFERROR(IF(I692="","",VLOOKUP(I692,国・地域!A:C,3,FALSE)),"正しい番号を入力してください")</f>
        <v/>
      </c>
      <c r="L692" s="325"/>
      <c r="M692" s="349"/>
      <c r="N692" s="350"/>
      <c r="O692" s="350"/>
      <c r="P692" s="350"/>
      <c r="Q692" s="350"/>
      <c r="R692" s="350"/>
      <c r="S692" s="350"/>
      <c r="T692" s="350"/>
      <c r="U692" s="351"/>
      <c r="V692" s="352"/>
      <c r="W692" s="1061"/>
      <c r="X692" s="1062"/>
      <c r="Y692" s="1070"/>
      <c r="Z692" s="1071"/>
      <c r="AA692" s="1072"/>
      <c r="AB692" s="1073"/>
      <c r="AC692" s="1072"/>
      <c r="AD692" s="1071"/>
      <c r="AE692" s="1074"/>
      <c r="AF692" s="1073"/>
      <c r="AG692" s="1072"/>
      <c r="AH692" s="1071"/>
      <c r="AI692" s="1074"/>
      <c r="AJ692" s="1073"/>
      <c r="AK692" s="1072"/>
      <c r="AL692" s="1071"/>
      <c r="AM692" s="342"/>
      <c r="AN692" s="344"/>
      <c r="AO692" s="325"/>
      <c r="AP692" s="342"/>
      <c r="AQ692" s="344"/>
      <c r="AR692" s="353"/>
      <c r="AS692" s="354"/>
      <c r="AT692" s="342"/>
      <c r="AU692" s="344"/>
      <c r="AV692" s="353"/>
      <c r="AW692" s="355"/>
      <c r="AX692" s="94" t="str">
        <f t="shared" si="269"/>
        <v/>
      </c>
      <c r="AY692" s="94" t="str">
        <f t="shared" si="248"/>
        <v/>
      </c>
      <c r="AZ692" s="433"/>
      <c r="BA692" s="414">
        <f t="shared" si="249"/>
        <v>0</v>
      </c>
      <c r="BB692" s="414">
        <f t="shared" si="250"/>
        <v>0</v>
      </c>
      <c r="BC692" s="414">
        <f t="shared" si="251"/>
        <v>0</v>
      </c>
      <c r="BD692" s="414">
        <f t="shared" si="252"/>
        <v>0</v>
      </c>
      <c r="BE692" s="414">
        <f t="shared" si="253"/>
        <v>0</v>
      </c>
      <c r="BF692" s="414">
        <f t="shared" si="254"/>
        <v>0</v>
      </c>
      <c r="BG692" s="414">
        <f t="shared" si="255"/>
        <v>0</v>
      </c>
      <c r="BH692" s="414">
        <f t="shared" si="256"/>
        <v>0</v>
      </c>
      <c r="BI692" s="414">
        <f t="shared" si="257"/>
        <v>0</v>
      </c>
      <c r="BJ692" s="414">
        <f t="shared" si="258"/>
        <v>0</v>
      </c>
      <c r="BK692" s="414">
        <f t="shared" si="259"/>
        <v>0</v>
      </c>
      <c r="BL692" s="414">
        <f t="shared" si="260"/>
        <v>0</v>
      </c>
      <c r="BM692" s="414">
        <f t="shared" si="261"/>
        <v>0</v>
      </c>
      <c r="BN692" s="414"/>
      <c r="BO692" s="414">
        <f t="shared" si="262"/>
        <v>0</v>
      </c>
      <c r="BP692" s="414">
        <f t="shared" si="263"/>
        <v>0</v>
      </c>
      <c r="BQ692" s="414">
        <f t="shared" si="264"/>
        <v>0</v>
      </c>
      <c r="BR692" s="414">
        <f t="shared" si="265"/>
        <v>0</v>
      </c>
      <c r="BS692" s="414">
        <f t="shared" si="266"/>
        <v>0</v>
      </c>
      <c r="BT692" s="414">
        <f t="shared" si="267"/>
        <v>0</v>
      </c>
      <c r="BU692" s="414">
        <f t="shared" si="268"/>
        <v>0</v>
      </c>
      <c r="BV692" s="721"/>
      <c r="BW692" s="72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32"/>
      <c r="CL692" s="432"/>
      <c r="CM692" s="432"/>
      <c r="CN692" s="432"/>
      <c r="CO692" s="432"/>
      <c r="CP692" s="432"/>
      <c r="CQ692" s="320"/>
      <c r="CR692" s="320"/>
    </row>
    <row r="693" spans="1:96" s="37" customFormat="1" ht="37.5" customHeight="1" x14ac:dyDescent="0.2">
      <c r="A693" s="574" t="str">
        <f>IF(B693&lt;&gt;"",設定!$C$4,"")</f>
        <v/>
      </c>
      <c r="B693" s="215" t="str">
        <f t="shared" si="246"/>
        <v/>
      </c>
      <c r="C693" s="374">
        <f t="shared" si="247"/>
        <v>681</v>
      </c>
      <c r="D693" s="356"/>
      <c r="E693" s="356"/>
      <c r="F693" s="357"/>
      <c r="G693" s="358"/>
      <c r="H693" s="359"/>
      <c r="I693" s="360"/>
      <c r="J693" s="361" t="str">
        <f>IFERROR(IF(I693="","",VLOOKUP(I693,国・地域!A:C,2,FALSE)),"正しい番号を入力してください")</f>
        <v/>
      </c>
      <c r="K693" s="362" t="str">
        <f>IFERROR(IF(I693="","",VLOOKUP(I693,国・地域!A:C,3,FALSE)),"正しい番号を入力してください")</f>
        <v/>
      </c>
      <c r="L693" s="326"/>
      <c r="M693" s="363"/>
      <c r="N693" s="364"/>
      <c r="O693" s="364"/>
      <c r="P693" s="364"/>
      <c r="Q693" s="364"/>
      <c r="R693" s="364"/>
      <c r="S693" s="364"/>
      <c r="T693" s="364"/>
      <c r="U693" s="365"/>
      <c r="V693" s="366"/>
      <c r="W693" s="1063"/>
      <c r="X693" s="1064"/>
      <c r="Y693" s="1075"/>
      <c r="Z693" s="1076"/>
      <c r="AA693" s="1077"/>
      <c r="AB693" s="1078"/>
      <c r="AC693" s="1077"/>
      <c r="AD693" s="1076"/>
      <c r="AE693" s="1079"/>
      <c r="AF693" s="1078"/>
      <c r="AG693" s="1077"/>
      <c r="AH693" s="1076"/>
      <c r="AI693" s="1079"/>
      <c r="AJ693" s="1078"/>
      <c r="AK693" s="1077"/>
      <c r="AL693" s="1076"/>
      <c r="AM693" s="356"/>
      <c r="AN693" s="358"/>
      <c r="AO693" s="326"/>
      <c r="AP693" s="356"/>
      <c r="AQ693" s="358"/>
      <c r="AR693" s="367"/>
      <c r="AS693" s="368"/>
      <c r="AT693" s="356"/>
      <c r="AU693" s="358"/>
      <c r="AV693" s="367"/>
      <c r="AW693" s="369"/>
      <c r="AX693" s="94" t="str">
        <f t="shared" si="269"/>
        <v/>
      </c>
      <c r="AY693" s="94" t="str">
        <f t="shared" si="248"/>
        <v/>
      </c>
      <c r="AZ693" s="433"/>
      <c r="BA693" s="414">
        <f t="shared" si="249"/>
        <v>0</v>
      </c>
      <c r="BB693" s="414">
        <f t="shared" si="250"/>
        <v>0</v>
      </c>
      <c r="BC693" s="414">
        <f t="shared" si="251"/>
        <v>0</v>
      </c>
      <c r="BD693" s="414">
        <f t="shared" si="252"/>
        <v>0</v>
      </c>
      <c r="BE693" s="414">
        <f t="shared" si="253"/>
        <v>0</v>
      </c>
      <c r="BF693" s="414">
        <f t="shared" si="254"/>
        <v>0</v>
      </c>
      <c r="BG693" s="414">
        <f t="shared" si="255"/>
        <v>0</v>
      </c>
      <c r="BH693" s="414">
        <f t="shared" si="256"/>
        <v>0</v>
      </c>
      <c r="BI693" s="414">
        <f t="shared" si="257"/>
        <v>0</v>
      </c>
      <c r="BJ693" s="414">
        <f t="shared" si="258"/>
        <v>0</v>
      </c>
      <c r="BK693" s="414">
        <f t="shared" si="259"/>
        <v>0</v>
      </c>
      <c r="BL693" s="414">
        <f t="shared" si="260"/>
        <v>0</v>
      </c>
      <c r="BM693" s="414">
        <f t="shared" si="261"/>
        <v>0</v>
      </c>
      <c r="BN693" s="414"/>
      <c r="BO693" s="414">
        <f t="shared" si="262"/>
        <v>0</v>
      </c>
      <c r="BP693" s="414">
        <f t="shared" si="263"/>
        <v>0</v>
      </c>
      <c r="BQ693" s="414">
        <f t="shared" si="264"/>
        <v>0</v>
      </c>
      <c r="BR693" s="414">
        <f t="shared" si="265"/>
        <v>0</v>
      </c>
      <c r="BS693" s="414">
        <f t="shared" si="266"/>
        <v>0</v>
      </c>
      <c r="BT693" s="414">
        <f t="shared" si="267"/>
        <v>0</v>
      </c>
      <c r="BU693" s="414">
        <f t="shared" si="268"/>
        <v>0</v>
      </c>
      <c r="BV693" s="721"/>
      <c r="BW693" s="72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32"/>
      <c r="CL693" s="432"/>
      <c r="CM693" s="432"/>
      <c r="CN693" s="432"/>
      <c r="CO693" s="432"/>
      <c r="CP693" s="432"/>
      <c r="CQ693" s="320"/>
      <c r="CR693" s="320"/>
    </row>
    <row r="694" spans="1:96" s="37" customFormat="1" ht="37.5" customHeight="1" x14ac:dyDescent="0.2">
      <c r="A694" s="575" t="str">
        <f>IF(B694&lt;&gt;"",設定!$C$4,"")</f>
        <v/>
      </c>
      <c r="B694" s="567" t="str">
        <f t="shared" si="246"/>
        <v/>
      </c>
      <c r="C694" s="322">
        <f t="shared" si="247"/>
        <v>682</v>
      </c>
      <c r="D694" s="328"/>
      <c r="E694" s="328"/>
      <c r="F694" s="329"/>
      <c r="G694" s="330"/>
      <c r="H694" s="331"/>
      <c r="I694" s="332"/>
      <c r="J694" s="333" t="str">
        <f>IFERROR(IF(I694="","",VLOOKUP(I694,国・地域!A:C,2,FALSE)),"正しい番号を入力してください")</f>
        <v/>
      </c>
      <c r="K694" s="334" t="str">
        <f>IFERROR(IF(I694="","",VLOOKUP(I694,国・地域!A:C,3,FALSE)),"正しい番号を入力してください")</f>
        <v/>
      </c>
      <c r="L694" s="327"/>
      <c r="M694" s="335"/>
      <c r="N694" s="336"/>
      <c r="O694" s="336"/>
      <c r="P694" s="336"/>
      <c r="Q694" s="336"/>
      <c r="R694" s="336"/>
      <c r="S694" s="336"/>
      <c r="T694" s="336"/>
      <c r="U694" s="337"/>
      <c r="V694" s="338"/>
      <c r="W694" s="1059"/>
      <c r="X694" s="1060"/>
      <c r="Y694" s="1065"/>
      <c r="Z694" s="1066"/>
      <c r="AA694" s="1067"/>
      <c r="AB694" s="1068"/>
      <c r="AC694" s="1067"/>
      <c r="AD694" s="1066"/>
      <c r="AE694" s="1069"/>
      <c r="AF694" s="1068"/>
      <c r="AG694" s="1067"/>
      <c r="AH694" s="1066"/>
      <c r="AI694" s="1069"/>
      <c r="AJ694" s="1068"/>
      <c r="AK694" s="1067"/>
      <c r="AL694" s="1066"/>
      <c r="AM694" s="328"/>
      <c r="AN694" s="330"/>
      <c r="AO694" s="327"/>
      <c r="AP694" s="328"/>
      <c r="AQ694" s="330"/>
      <c r="AR694" s="339"/>
      <c r="AS694" s="340"/>
      <c r="AT694" s="328"/>
      <c r="AU694" s="330"/>
      <c r="AV694" s="339"/>
      <c r="AW694" s="341"/>
      <c r="AX694" s="94" t="str">
        <f t="shared" si="269"/>
        <v/>
      </c>
      <c r="AY694" s="94" t="str">
        <f t="shared" si="248"/>
        <v/>
      </c>
      <c r="AZ694" s="433"/>
      <c r="BA694" s="414">
        <f t="shared" si="249"/>
        <v>0</v>
      </c>
      <c r="BB694" s="414">
        <f t="shared" si="250"/>
        <v>0</v>
      </c>
      <c r="BC694" s="414">
        <f t="shared" si="251"/>
        <v>0</v>
      </c>
      <c r="BD694" s="414">
        <f t="shared" si="252"/>
        <v>0</v>
      </c>
      <c r="BE694" s="414">
        <f t="shared" si="253"/>
        <v>0</v>
      </c>
      <c r="BF694" s="414">
        <f t="shared" si="254"/>
        <v>0</v>
      </c>
      <c r="BG694" s="414">
        <f t="shared" si="255"/>
        <v>0</v>
      </c>
      <c r="BH694" s="414">
        <f t="shared" si="256"/>
        <v>0</v>
      </c>
      <c r="BI694" s="414">
        <f t="shared" si="257"/>
        <v>0</v>
      </c>
      <c r="BJ694" s="414">
        <f t="shared" si="258"/>
        <v>0</v>
      </c>
      <c r="BK694" s="414">
        <f t="shared" si="259"/>
        <v>0</v>
      </c>
      <c r="BL694" s="414">
        <f t="shared" si="260"/>
        <v>0</v>
      </c>
      <c r="BM694" s="414">
        <f t="shared" si="261"/>
        <v>0</v>
      </c>
      <c r="BN694" s="414"/>
      <c r="BO694" s="414">
        <f t="shared" si="262"/>
        <v>0</v>
      </c>
      <c r="BP694" s="414">
        <f t="shared" si="263"/>
        <v>0</v>
      </c>
      <c r="BQ694" s="414">
        <f t="shared" si="264"/>
        <v>0</v>
      </c>
      <c r="BR694" s="414">
        <f t="shared" si="265"/>
        <v>0</v>
      </c>
      <c r="BS694" s="414">
        <f t="shared" si="266"/>
        <v>0</v>
      </c>
      <c r="BT694" s="414">
        <f t="shared" si="267"/>
        <v>0</v>
      </c>
      <c r="BU694" s="414">
        <f t="shared" si="268"/>
        <v>0</v>
      </c>
      <c r="BV694" s="721"/>
      <c r="BW694" s="72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32"/>
      <c r="CL694" s="432"/>
      <c r="CM694" s="432"/>
      <c r="CN694" s="432"/>
      <c r="CO694" s="432"/>
      <c r="CP694" s="432"/>
      <c r="CQ694" s="320"/>
      <c r="CR694" s="320"/>
    </row>
    <row r="695" spans="1:96" s="37" customFormat="1" ht="37.5" customHeight="1" x14ac:dyDescent="0.2">
      <c r="A695" s="533" t="str">
        <f>IF(B695&lt;&gt;"",設定!$C$4,"")</f>
        <v/>
      </c>
      <c r="B695" s="214" t="str">
        <f t="shared" si="246"/>
        <v/>
      </c>
      <c r="C695" s="373">
        <f t="shared" si="247"/>
        <v>683</v>
      </c>
      <c r="D695" s="342"/>
      <c r="E695" s="342"/>
      <c r="F695" s="343"/>
      <c r="G695" s="344"/>
      <c r="H695" s="345"/>
      <c r="I695" s="346"/>
      <c r="J695" s="347" t="str">
        <f>IFERROR(IF(I695="","",VLOOKUP(I695,国・地域!A:C,2,FALSE)),"正しい番号を入力してください")</f>
        <v/>
      </c>
      <c r="K695" s="348" t="str">
        <f>IFERROR(IF(I695="","",VLOOKUP(I695,国・地域!A:C,3,FALSE)),"正しい番号を入力してください")</f>
        <v/>
      </c>
      <c r="L695" s="325"/>
      <c r="M695" s="349"/>
      <c r="N695" s="350"/>
      <c r="O695" s="350"/>
      <c r="P695" s="350"/>
      <c r="Q695" s="350"/>
      <c r="R695" s="350"/>
      <c r="S695" s="350"/>
      <c r="T695" s="350"/>
      <c r="U695" s="351"/>
      <c r="V695" s="352"/>
      <c r="W695" s="1061"/>
      <c r="X695" s="1062"/>
      <c r="Y695" s="1070"/>
      <c r="Z695" s="1071"/>
      <c r="AA695" s="1072"/>
      <c r="AB695" s="1073"/>
      <c r="AC695" s="1072"/>
      <c r="AD695" s="1071"/>
      <c r="AE695" s="1074"/>
      <c r="AF695" s="1073"/>
      <c r="AG695" s="1072"/>
      <c r="AH695" s="1071"/>
      <c r="AI695" s="1074"/>
      <c r="AJ695" s="1073"/>
      <c r="AK695" s="1072"/>
      <c r="AL695" s="1071"/>
      <c r="AM695" s="342"/>
      <c r="AN695" s="344"/>
      <c r="AO695" s="325"/>
      <c r="AP695" s="342"/>
      <c r="AQ695" s="344"/>
      <c r="AR695" s="353"/>
      <c r="AS695" s="354"/>
      <c r="AT695" s="342"/>
      <c r="AU695" s="344"/>
      <c r="AV695" s="353"/>
      <c r="AW695" s="355"/>
      <c r="AX695" s="94" t="str">
        <f t="shared" si="269"/>
        <v/>
      </c>
      <c r="AY695" s="94" t="str">
        <f t="shared" si="248"/>
        <v/>
      </c>
      <c r="AZ695" s="433"/>
      <c r="BA695" s="414">
        <f t="shared" si="249"/>
        <v>0</v>
      </c>
      <c r="BB695" s="414">
        <f t="shared" si="250"/>
        <v>0</v>
      </c>
      <c r="BC695" s="414">
        <f t="shared" si="251"/>
        <v>0</v>
      </c>
      <c r="BD695" s="414">
        <f t="shared" si="252"/>
        <v>0</v>
      </c>
      <c r="BE695" s="414">
        <f t="shared" si="253"/>
        <v>0</v>
      </c>
      <c r="BF695" s="414">
        <f t="shared" si="254"/>
        <v>0</v>
      </c>
      <c r="BG695" s="414">
        <f t="shared" si="255"/>
        <v>0</v>
      </c>
      <c r="BH695" s="414">
        <f t="shared" si="256"/>
        <v>0</v>
      </c>
      <c r="BI695" s="414">
        <f t="shared" si="257"/>
        <v>0</v>
      </c>
      <c r="BJ695" s="414">
        <f t="shared" si="258"/>
        <v>0</v>
      </c>
      <c r="BK695" s="414">
        <f t="shared" si="259"/>
        <v>0</v>
      </c>
      <c r="BL695" s="414">
        <f t="shared" si="260"/>
        <v>0</v>
      </c>
      <c r="BM695" s="414">
        <f t="shared" si="261"/>
        <v>0</v>
      </c>
      <c r="BN695" s="414"/>
      <c r="BO695" s="414">
        <f t="shared" si="262"/>
        <v>0</v>
      </c>
      <c r="BP695" s="414">
        <f t="shared" si="263"/>
        <v>0</v>
      </c>
      <c r="BQ695" s="414">
        <f t="shared" si="264"/>
        <v>0</v>
      </c>
      <c r="BR695" s="414">
        <f t="shared" si="265"/>
        <v>0</v>
      </c>
      <c r="BS695" s="414">
        <f t="shared" si="266"/>
        <v>0</v>
      </c>
      <c r="BT695" s="414">
        <f t="shared" si="267"/>
        <v>0</v>
      </c>
      <c r="BU695" s="414">
        <f t="shared" si="268"/>
        <v>0</v>
      </c>
      <c r="BV695" s="721"/>
      <c r="BW695" s="72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32"/>
      <c r="CL695" s="432"/>
      <c r="CM695" s="432"/>
      <c r="CN695" s="432"/>
      <c r="CO695" s="432"/>
      <c r="CP695" s="432"/>
      <c r="CQ695" s="320"/>
      <c r="CR695" s="320"/>
    </row>
    <row r="696" spans="1:96" s="37" customFormat="1" ht="37.5" customHeight="1" x14ac:dyDescent="0.2">
      <c r="A696" s="533" t="str">
        <f>IF(B696&lt;&gt;"",設定!$C$4,"")</f>
        <v/>
      </c>
      <c r="B696" s="214" t="str">
        <f t="shared" si="246"/>
        <v/>
      </c>
      <c r="C696" s="373">
        <f t="shared" si="247"/>
        <v>684</v>
      </c>
      <c r="D696" s="342"/>
      <c r="E696" s="342"/>
      <c r="F696" s="343"/>
      <c r="G696" s="344"/>
      <c r="H696" s="345"/>
      <c r="I696" s="346"/>
      <c r="J696" s="347" t="str">
        <f>IFERROR(IF(I696="","",VLOOKUP(I696,国・地域!A:C,2,FALSE)),"正しい番号を入力してください")</f>
        <v/>
      </c>
      <c r="K696" s="348" t="str">
        <f>IFERROR(IF(I696="","",VLOOKUP(I696,国・地域!A:C,3,FALSE)),"正しい番号を入力してください")</f>
        <v/>
      </c>
      <c r="L696" s="325"/>
      <c r="M696" s="349"/>
      <c r="N696" s="350"/>
      <c r="O696" s="350"/>
      <c r="P696" s="350"/>
      <c r="Q696" s="350"/>
      <c r="R696" s="350"/>
      <c r="S696" s="350"/>
      <c r="T696" s="350"/>
      <c r="U696" s="351"/>
      <c r="V696" s="352"/>
      <c r="W696" s="1061"/>
      <c r="X696" s="1062"/>
      <c r="Y696" s="1070"/>
      <c r="Z696" s="1071"/>
      <c r="AA696" s="1072"/>
      <c r="AB696" s="1073"/>
      <c r="AC696" s="1072"/>
      <c r="AD696" s="1071"/>
      <c r="AE696" s="1074"/>
      <c r="AF696" s="1073"/>
      <c r="AG696" s="1072"/>
      <c r="AH696" s="1071"/>
      <c r="AI696" s="1074"/>
      <c r="AJ696" s="1073"/>
      <c r="AK696" s="1072"/>
      <c r="AL696" s="1071"/>
      <c r="AM696" s="342"/>
      <c r="AN696" s="344"/>
      <c r="AO696" s="325"/>
      <c r="AP696" s="342"/>
      <c r="AQ696" s="344"/>
      <c r="AR696" s="353"/>
      <c r="AS696" s="354"/>
      <c r="AT696" s="342"/>
      <c r="AU696" s="344"/>
      <c r="AV696" s="353"/>
      <c r="AW696" s="355"/>
      <c r="AX696" s="94" t="str">
        <f t="shared" si="269"/>
        <v/>
      </c>
      <c r="AY696" s="94" t="str">
        <f t="shared" si="248"/>
        <v/>
      </c>
      <c r="AZ696" s="433"/>
      <c r="BA696" s="414">
        <f t="shared" si="249"/>
        <v>0</v>
      </c>
      <c r="BB696" s="414">
        <f t="shared" si="250"/>
        <v>0</v>
      </c>
      <c r="BC696" s="414">
        <f t="shared" si="251"/>
        <v>0</v>
      </c>
      <c r="BD696" s="414">
        <f t="shared" si="252"/>
        <v>0</v>
      </c>
      <c r="BE696" s="414">
        <f t="shared" si="253"/>
        <v>0</v>
      </c>
      <c r="BF696" s="414">
        <f t="shared" si="254"/>
        <v>0</v>
      </c>
      <c r="BG696" s="414">
        <f t="shared" si="255"/>
        <v>0</v>
      </c>
      <c r="BH696" s="414">
        <f t="shared" si="256"/>
        <v>0</v>
      </c>
      <c r="BI696" s="414">
        <f t="shared" si="257"/>
        <v>0</v>
      </c>
      <c r="BJ696" s="414">
        <f t="shared" si="258"/>
        <v>0</v>
      </c>
      <c r="BK696" s="414">
        <f t="shared" si="259"/>
        <v>0</v>
      </c>
      <c r="BL696" s="414">
        <f t="shared" si="260"/>
        <v>0</v>
      </c>
      <c r="BM696" s="414">
        <f t="shared" si="261"/>
        <v>0</v>
      </c>
      <c r="BN696" s="414"/>
      <c r="BO696" s="414">
        <f t="shared" si="262"/>
        <v>0</v>
      </c>
      <c r="BP696" s="414">
        <f t="shared" si="263"/>
        <v>0</v>
      </c>
      <c r="BQ696" s="414">
        <f t="shared" si="264"/>
        <v>0</v>
      </c>
      <c r="BR696" s="414">
        <f t="shared" si="265"/>
        <v>0</v>
      </c>
      <c r="BS696" s="414">
        <f t="shared" si="266"/>
        <v>0</v>
      </c>
      <c r="BT696" s="414">
        <f t="shared" si="267"/>
        <v>0</v>
      </c>
      <c r="BU696" s="414">
        <f t="shared" si="268"/>
        <v>0</v>
      </c>
      <c r="BV696" s="721"/>
      <c r="BW696" s="72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32"/>
      <c r="CL696" s="432"/>
      <c r="CM696" s="432"/>
      <c r="CN696" s="432"/>
      <c r="CO696" s="432"/>
      <c r="CP696" s="432"/>
      <c r="CQ696" s="320"/>
      <c r="CR696" s="320"/>
    </row>
    <row r="697" spans="1:96" s="37" customFormat="1" ht="37.5" customHeight="1" x14ac:dyDescent="0.2">
      <c r="A697" s="533" t="str">
        <f>IF(B697&lt;&gt;"",設定!$C$4,"")</f>
        <v/>
      </c>
      <c r="B697" s="214" t="str">
        <f t="shared" si="246"/>
        <v/>
      </c>
      <c r="C697" s="373">
        <f t="shared" si="247"/>
        <v>685</v>
      </c>
      <c r="D697" s="342"/>
      <c r="E697" s="342"/>
      <c r="F697" s="343"/>
      <c r="G697" s="344"/>
      <c r="H697" s="345"/>
      <c r="I697" s="346"/>
      <c r="J697" s="347" t="str">
        <f>IFERROR(IF(I697="","",VLOOKUP(I697,国・地域!A:C,2,FALSE)),"正しい番号を入力してください")</f>
        <v/>
      </c>
      <c r="K697" s="348" t="str">
        <f>IFERROR(IF(I697="","",VLOOKUP(I697,国・地域!A:C,3,FALSE)),"正しい番号を入力してください")</f>
        <v/>
      </c>
      <c r="L697" s="325"/>
      <c r="M697" s="349"/>
      <c r="N697" s="350"/>
      <c r="O697" s="350"/>
      <c r="P697" s="350"/>
      <c r="Q697" s="350"/>
      <c r="R697" s="350"/>
      <c r="S697" s="350"/>
      <c r="T697" s="350"/>
      <c r="U697" s="351"/>
      <c r="V697" s="352"/>
      <c r="W697" s="1061"/>
      <c r="X697" s="1062"/>
      <c r="Y697" s="1070"/>
      <c r="Z697" s="1071"/>
      <c r="AA697" s="1072"/>
      <c r="AB697" s="1073"/>
      <c r="AC697" s="1072"/>
      <c r="AD697" s="1071"/>
      <c r="AE697" s="1074"/>
      <c r="AF697" s="1073"/>
      <c r="AG697" s="1072"/>
      <c r="AH697" s="1071"/>
      <c r="AI697" s="1074"/>
      <c r="AJ697" s="1073"/>
      <c r="AK697" s="1072"/>
      <c r="AL697" s="1071"/>
      <c r="AM697" s="342"/>
      <c r="AN697" s="344"/>
      <c r="AO697" s="325"/>
      <c r="AP697" s="342"/>
      <c r="AQ697" s="344"/>
      <c r="AR697" s="353"/>
      <c r="AS697" s="354"/>
      <c r="AT697" s="342"/>
      <c r="AU697" s="344"/>
      <c r="AV697" s="353"/>
      <c r="AW697" s="355"/>
      <c r="AX697" s="94" t="str">
        <f t="shared" si="269"/>
        <v/>
      </c>
      <c r="AY697" s="94" t="str">
        <f t="shared" si="248"/>
        <v/>
      </c>
      <c r="AZ697" s="433"/>
      <c r="BA697" s="414">
        <f t="shared" si="249"/>
        <v>0</v>
      </c>
      <c r="BB697" s="414">
        <f t="shared" si="250"/>
        <v>0</v>
      </c>
      <c r="BC697" s="414">
        <f t="shared" si="251"/>
        <v>0</v>
      </c>
      <c r="BD697" s="414">
        <f t="shared" si="252"/>
        <v>0</v>
      </c>
      <c r="BE697" s="414">
        <f t="shared" si="253"/>
        <v>0</v>
      </c>
      <c r="BF697" s="414">
        <f t="shared" si="254"/>
        <v>0</v>
      </c>
      <c r="BG697" s="414">
        <f t="shared" si="255"/>
        <v>0</v>
      </c>
      <c r="BH697" s="414">
        <f t="shared" si="256"/>
        <v>0</v>
      </c>
      <c r="BI697" s="414">
        <f t="shared" si="257"/>
        <v>0</v>
      </c>
      <c r="BJ697" s="414">
        <f t="shared" si="258"/>
        <v>0</v>
      </c>
      <c r="BK697" s="414">
        <f t="shared" si="259"/>
        <v>0</v>
      </c>
      <c r="BL697" s="414">
        <f t="shared" si="260"/>
        <v>0</v>
      </c>
      <c r="BM697" s="414">
        <f t="shared" si="261"/>
        <v>0</v>
      </c>
      <c r="BN697" s="414"/>
      <c r="BO697" s="414">
        <f t="shared" si="262"/>
        <v>0</v>
      </c>
      <c r="BP697" s="414">
        <f t="shared" si="263"/>
        <v>0</v>
      </c>
      <c r="BQ697" s="414">
        <f t="shared" si="264"/>
        <v>0</v>
      </c>
      <c r="BR697" s="414">
        <f t="shared" si="265"/>
        <v>0</v>
      </c>
      <c r="BS697" s="414">
        <f t="shared" si="266"/>
        <v>0</v>
      </c>
      <c r="BT697" s="414">
        <f t="shared" si="267"/>
        <v>0</v>
      </c>
      <c r="BU697" s="414">
        <f t="shared" si="268"/>
        <v>0</v>
      </c>
      <c r="BV697" s="721"/>
      <c r="BW697" s="72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32"/>
      <c r="CL697" s="432"/>
      <c r="CM697" s="432"/>
      <c r="CN697" s="432"/>
      <c r="CO697" s="432"/>
      <c r="CP697" s="432"/>
      <c r="CQ697" s="320"/>
      <c r="CR697" s="320"/>
    </row>
    <row r="698" spans="1:96" s="37" customFormat="1" ht="37.5" customHeight="1" x14ac:dyDescent="0.2">
      <c r="A698" s="574" t="str">
        <f>IF(B698&lt;&gt;"",設定!$C$4,"")</f>
        <v/>
      </c>
      <c r="B698" s="215" t="str">
        <f t="shared" si="246"/>
        <v/>
      </c>
      <c r="C698" s="374">
        <f t="shared" si="247"/>
        <v>686</v>
      </c>
      <c r="D698" s="356"/>
      <c r="E698" s="356"/>
      <c r="F698" s="357"/>
      <c r="G698" s="358"/>
      <c r="H698" s="359"/>
      <c r="I698" s="360"/>
      <c r="J698" s="361" t="str">
        <f>IFERROR(IF(I698="","",VLOOKUP(I698,国・地域!A:C,2,FALSE)),"正しい番号を入力してください")</f>
        <v/>
      </c>
      <c r="K698" s="362" t="str">
        <f>IFERROR(IF(I698="","",VLOOKUP(I698,国・地域!A:C,3,FALSE)),"正しい番号を入力してください")</f>
        <v/>
      </c>
      <c r="L698" s="326"/>
      <c r="M698" s="363"/>
      <c r="N698" s="364"/>
      <c r="O698" s="364"/>
      <c r="P698" s="364"/>
      <c r="Q698" s="364"/>
      <c r="R698" s="364"/>
      <c r="S698" s="364"/>
      <c r="T698" s="364"/>
      <c r="U698" s="365"/>
      <c r="V698" s="366"/>
      <c r="W698" s="1063"/>
      <c r="X698" s="1064"/>
      <c r="Y698" s="1075"/>
      <c r="Z698" s="1076"/>
      <c r="AA698" s="1077"/>
      <c r="AB698" s="1078"/>
      <c r="AC698" s="1077"/>
      <c r="AD698" s="1076"/>
      <c r="AE698" s="1079"/>
      <c r="AF698" s="1078"/>
      <c r="AG698" s="1077"/>
      <c r="AH698" s="1076"/>
      <c r="AI698" s="1079"/>
      <c r="AJ698" s="1078"/>
      <c r="AK698" s="1077"/>
      <c r="AL698" s="1076"/>
      <c r="AM698" s="356"/>
      <c r="AN698" s="358"/>
      <c r="AO698" s="326"/>
      <c r="AP698" s="356"/>
      <c r="AQ698" s="358"/>
      <c r="AR698" s="367"/>
      <c r="AS698" s="368"/>
      <c r="AT698" s="356"/>
      <c r="AU698" s="358"/>
      <c r="AV698" s="367"/>
      <c r="AW698" s="369"/>
      <c r="AX698" s="94" t="str">
        <f t="shared" si="269"/>
        <v/>
      </c>
      <c r="AY698" s="94" t="str">
        <f t="shared" si="248"/>
        <v/>
      </c>
      <c r="AZ698" s="433"/>
      <c r="BA698" s="414">
        <f t="shared" si="249"/>
        <v>0</v>
      </c>
      <c r="BB698" s="414">
        <f t="shared" si="250"/>
        <v>0</v>
      </c>
      <c r="BC698" s="414">
        <f t="shared" si="251"/>
        <v>0</v>
      </c>
      <c r="BD698" s="414">
        <f t="shared" si="252"/>
        <v>0</v>
      </c>
      <c r="BE698" s="414">
        <f t="shared" si="253"/>
        <v>0</v>
      </c>
      <c r="BF698" s="414">
        <f t="shared" si="254"/>
        <v>0</v>
      </c>
      <c r="BG698" s="414">
        <f t="shared" si="255"/>
        <v>0</v>
      </c>
      <c r="BH698" s="414">
        <f t="shared" si="256"/>
        <v>0</v>
      </c>
      <c r="BI698" s="414">
        <f t="shared" si="257"/>
        <v>0</v>
      </c>
      <c r="BJ698" s="414">
        <f t="shared" si="258"/>
        <v>0</v>
      </c>
      <c r="BK698" s="414">
        <f t="shared" si="259"/>
        <v>0</v>
      </c>
      <c r="BL698" s="414">
        <f t="shared" si="260"/>
        <v>0</v>
      </c>
      <c r="BM698" s="414">
        <f t="shared" si="261"/>
        <v>0</v>
      </c>
      <c r="BN698" s="414"/>
      <c r="BO698" s="414">
        <f t="shared" si="262"/>
        <v>0</v>
      </c>
      <c r="BP698" s="414">
        <f t="shared" si="263"/>
        <v>0</v>
      </c>
      <c r="BQ698" s="414">
        <f t="shared" si="264"/>
        <v>0</v>
      </c>
      <c r="BR698" s="414">
        <f t="shared" si="265"/>
        <v>0</v>
      </c>
      <c r="BS698" s="414">
        <f t="shared" si="266"/>
        <v>0</v>
      </c>
      <c r="BT698" s="414">
        <f t="shared" si="267"/>
        <v>0</v>
      </c>
      <c r="BU698" s="414">
        <f t="shared" si="268"/>
        <v>0</v>
      </c>
      <c r="BV698" s="721"/>
      <c r="BW698" s="72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32"/>
      <c r="CL698" s="432"/>
      <c r="CM698" s="432"/>
      <c r="CN698" s="432"/>
      <c r="CO698" s="432"/>
      <c r="CP698" s="432"/>
      <c r="CQ698" s="320"/>
      <c r="CR698" s="320"/>
    </row>
    <row r="699" spans="1:96" s="37" customFormat="1" ht="37.5" customHeight="1" x14ac:dyDescent="0.2">
      <c r="A699" s="575" t="str">
        <f>IF(B699&lt;&gt;"",設定!$C$4,"")</f>
        <v/>
      </c>
      <c r="B699" s="567" t="str">
        <f t="shared" si="246"/>
        <v/>
      </c>
      <c r="C699" s="322">
        <f t="shared" si="247"/>
        <v>687</v>
      </c>
      <c r="D699" s="328"/>
      <c r="E699" s="328"/>
      <c r="F699" s="329"/>
      <c r="G699" s="330"/>
      <c r="H699" s="331"/>
      <c r="I699" s="332"/>
      <c r="J699" s="333" t="str">
        <f>IFERROR(IF(I699="","",VLOOKUP(I699,国・地域!A:C,2,FALSE)),"正しい番号を入力してください")</f>
        <v/>
      </c>
      <c r="K699" s="334" t="str">
        <f>IFERROR(IF(I699="","",VLOOKUP(I699,国・地域!A:C,3,FALSE)),"正しい番号を入力してください")</f>
        <v/>
      </c>
      <c r="L699" s="327"/>
      <c r="M699" s="335"/>
      <c r="N699" s="336"/>
      <c r="O699" s="336"/>
      <c r="P699" s="336"/>
      <c r="Q699" s="336"/>
      <c r="R699" s="336"/>
      <c r="S699" s="336"/>
      <c r="T699" s="336"/>
      <c r="U699" s="337"/>
      <c r="V699" s="338"/>
      <c r="W699" s="1059"/>
      <c r="X699" s="1060"/>
      <c r="Y699" s="1065"/>
      <c r="Z699" s="1066"/>
      <c r="AA699" s="1067"/>
      <c r="AB699" s="1068"/>
      <c r="AC699" s="1067"/>
      <c r="AD699" s="1066"/>
      <c r="AE699" s="1069"/>
      <c r="AF699" s="1068"/>
      <c r="AG699" s="1067"/>
      <c r="AH699" s="1066"/>
      <c r="AI699" s="1069"/>
      <c r="AJ699" s="1068"/>
      <c r="AK699" s="1067"/>
      <c r="AL699" s="1066"/>
      <c r="AM699" s="328"/>
      <c r="AN699" s="330"/>
      <c r="AO699" s="327"/>
      <c r="AP699" s="328"/>
      <c r="AQ699" s="330"/>
      <c r="AR699" s="339"/>
      <c r="AS699" s="340"/>
      <c r="AT699" s="328"/>
      <c r="AU699" s="330"/>
      <c r="AV699" s="339"/>
      <c r="AW699" s="341"/>
      <c r="AX699" s="94" t="str">
        <f t="shared" si="269"/>
        <v/>
      </c>
      <c r="AY699" s="94" t="str">
        <f t="shared" si="248"/>
        <v/>
      </c>
      <c r="AZ699" s="433"/>
      <c r="BA699" s="414">
        <f t="shared" si="249"/>
        <v>0</v>
      </c>
      <c r="BB699" s="414">
        <f t="shared" si="250"/>
        <v>0</v>
      </c>
      <c r="BC699" s="414">
        <f t="shared" si="251"/>
        <v>0</v>
      </c>
      <c r="BD699" s="414">
        <f t="shared" si="252"/>
        <v>0</v>
      </c>
      <c r="BE699" s="414">
        <f t="shared" si="253"/>
        <v>0</v>
      </c>
      <c r="BF699" s="414">
        <f t="shared" si="254"/>
        <v>0</v>
      </c>
      <c r="BG699" s="414">
        <f t="shared" si="255"/>
        <v>0</v>
      </c>
      <c r="BH699" s="414">
        <f t="shared" si="256"/>
        <v>0</v>
      </c>
      <c r="BI699" s="414">
        <f t="shared" si="257"/>
        <v>0</v>
      </c>
      <c r="BJ699" s="414">
        <f t="shared" si="258"/>
        <v>0</v>
      </c>
      <c r="BK699" s="414">
        <f t="shared" si="259"/>
        <v>0</v>
      </c>
      <c r="BL699" s="414">
        <f t="shared" si="260"/>
        <v>0</v>
      </c>
      <c r="BM699" s="414">
        <f t="shared" si="261"/>
        <v>0</v>
      </c>
      <c r="BN699" s="414"/>
      <c r="BO699" s="414">
        <f t="shared" si="262"/>
        <v>0</v>
      </c>
      <c r="BP699" s="414">
        <f t="shared" si="263"/>
        <v>0</v>
      </c>
      <c r="BQ699" s="414">
        <f t="shared" si="264"/>
        <v>0</v>
      </c>
      <c r="BR699" s="414">
        <f t="shared" si="265"/>
        <v>0</v>
      </c>
      <c r="BS699" s="414">
        <f t="shared" si="266"/>
        <v>0</v>
      </c>
      <c r="BT699" s="414">
        <f t="shared" si="267"/>
        <v>0</v>
      </c>
      <c r="BU699" s="414">
        <f t="shared" si="268"/>
        <v>0</v>
      </c>
      <c r="BV699" s="721"/>
      <c r="BW699" s="72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32"/>
      <c r="CL699" s="432"/>
      <c r="CM699" s="432"/>
      <c r="CN699" s="432"/>
      <c r="CO699" s="432"/>
      <c r="CP699" s="432"/>
      <c r="CQ699" s="320"/>
      <c r="CR699" s="320"/>
    </row>
    <row r="700" spans="1:96" s="37" customFormat="1" ht="37.5" customHeight="1" x14ac:dyDescent="0.2">
      <c r="A700" s="533" t="str">
        <f>IF(B700&lt;&gt;"",設定!$C$4,"")</f>
        <v/>
      </c>
      <c r="B700" s="214" t="str">
        <f t="shared" si="246"/>
        <v/>
      </c>
      <c r="C700" s="373">
        <f t="shared" si="247"/>
        <v>688</v>
      </c>
      <c r="D700" s="342"/>
      <c r="E700" s="342"/>
      <c r="F700" s="343"/>
      <c r="G700" s="344"/>
      <c r="H700" s="345"/>
      <c r="I700" s="346"/>
      <c r="J700" s="347" t="str">
        <f>IFERROR(IF(I700="","",VLOOKUP(I700,国・地域!A:C,2,FALSE)),"正しい番号を入力してください")</f>
        <v/>
      </c>
      <c r="K700" s="348" t="str">
        <f>IFERROR(IF(I700="","",VLOOKUP(I700,国・地域!A:C,3,FALSE)),"正しい番号を入力してください")</f>
        <v/>
      </c>
      <c r="L700" s="325"/>
      <c r="M700" s="349"/>
      <c r="N700" s="350"/>
      <c r="O700" s="350"/>
      <c r="P700" s="350"/>
      <c r="Q700" s="350"/>
      <c r="R700" s="350"/>
      <c r="S700" s="350"/>
      <c r="T700" s="350"/>
      <c r="U700" s="351"/>
      <c r="V700" s="352"/>
      <c r="W700" s="1061"/>
      <c r="X700" s="1062"/>
      <c r="Y700" s="1070"/>
      <c r="Z700" s="1071"/>
      <c r="AA700" s="1072"/>
      <c r="AB700" s="1073"/>
      <c r="AC700" s="1072"/>
      <c r="AD700" s="1071"/>
      <c r="AE700" s="1074"/>
      <c r="AF700" s="1073"/>
      <c r="AG700" s="1072"/>
      <c r="AH700" s="1071"/>
      <c r="AI700" s="1074"/>
      <c r="AJ700" s="1073"/>
      <c r="AK700" s="1072"/>
      <c r="AL700" s="1071"/>
      <c r="AM700" s="342"/>
      <c r="AN700" s="344"/>
      <c r="AO700" s="325"/>
      <c r="AP700" s="342"/>
      <c r="AQ700" s="344"/>
      <c r="AR700" s="353"/>
      <c r="AS700" s="354"/>
      <c r="AT700" s="342"/>
      <c r="AU700" s="344"/>
      <c r="AV700" s="353"/>
      <c r="AW700" s="355"/>
      <c r="AX700" s="94" t="str">
        <f t="shared" si="269"/>
        <v/>
      </c>
      <c r="AY700" s="94" t="str">
        <f t="shared" si="248"/>
        <v/>
      </c>
      <c r="AZ700" s="433"/>
      <c r="BA700" s="414">
        <f t="shared" si="249"/>
        <v>0</v>
      </c>
      <c r="BB700" s="414">
        <f t="shared" si="250"/>
        <v>0</v>
      </c>
      <c r="BC700" s="414">
        <f t="shared" si="251"/>
        <v>0</v>
      </c>
      <c r="BD700" s="414">
        <f t="shared" si="252"/>
        <v>0</v>
      </c>
      <c r="BE700" s="414">
        <f t="shared" si="253"/>
        <v>0</v>
      </c>
      <c r="BF700" s="414">
        <f t="shared" si="254"/>
        <v>0</v>
      </c>
      <c r="BG700" s="414">
        <f t="shared" si="255"/>
        <v>0</v>
      </c>
      <c r="BH700" s="414">
        <f t="shared" si="256"/>
        <v>0</v>
      </c>
      <c r="BI700" s="414">
        <f t="shared" si="257"/>
        <v>0</v>
      </c>
      <c r="BJ700" s="414">
        <f t="shared" si="258"/>
        <v>0</v>
      </c>
      <c r="BK700" s="414">
        <f t="shared" si="259"/>
        <v>0</v>
      </c>
      <c r="BL700" s="414">
        <f t="shared" si="260"/>
        <v>0</v>
      </c>
      <c r="BM700" s="414">
        <f t="shared" si="261"/>
        <v>0</v>
      </c>
      <c r="BN700" s="414"/>
      <c r="BO700" s="414">
        <f t="shared" si="262"/>
        <v>0</v>
      </c>
      <c r="BP700" s="414">
        <f t="shared" si="263"/>
        <v>0</v>
      </c>
      <c r="BQ700" s="414">
        <f t="shared" si="264"/>
        <v>0</v>
      </c>
      <c r="BR700" s="414">
        <f t="shared" si="265"/>
        <v>0</v>
      </c>
      <c r="BS700" s="414">
        <f t="shared" si="266"/>
        <v>0</v>
      </c>
      <c r="BT700" s="414">
        <f t="shared" si="267"/>
        <v>0</v>
      </c>
      <c r="BU700" s="414">
        <f t="shared" si="268"/>
        <v>0</v>
      </c>
      <c r="BV700" s="721"/>
      <c r="BW700" s="72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32"/>
      <c r="CL700" s="432"/>
      <c r="CM700" s="432"/>
      <c r="CN700" s="432"/>
      <c r="CO700" s="432"/>
      <c r="CP700" s="432"/>
      <c r="CQ700" s="320"/>
      <c r="CR700" s="320"/>
    </row>
    <row r="701" spans="1:96" s="37" customFormat="1" ht="37.5" customHeight="1" x14ac:dyDescent="0.2">
      <c r="A701" s="533" t="str">
        <f>IF(B701&lt;&gt;"",設定!$C$4,"")</f>
        <v/>
      </c>
      <c r="B701" s="214" t="str">
        <f t="shared" si="246"/>
        <v/>
      </c>
      <c r="C701" s="373">
        <f t="shared" si="247"/>
        <v>689</v>
      </c>
      <c r="D701" s="342"/>
      <c r="E701" s="342"/>
      <c r="F701" s="343"/>
      <c r="G701" s="344"/>
      <c r="H701" s="345"/>
      <c r="I701" s="346"/>
      <c r="J701" s="347" t="str">
        <f>IFERROR(IF(I701="","",VLOOKUP(I701,国・地域!A:C,2,FALSE)),"正しい番号を入力してください")</f>
        <v/>
      </c>
      <c r="K701" s="348" t="str">
        <f>IFERROR(IF(I701="","",VLOOKUP(I701,国・地域!A:C,3,FALSE)),"正しい番号を入力してください")</f>
        <v/>
      </c>
      <c r="L701" s="325"/>
      <c r="M701" s="349"/>
      <c r="N701" s="350"/>
      <c r="O701" s="350"/>
      <c r="P701" s="350"/>
      <c r="Q701" s="350"/>
      <c r="R701" s="350"/>
      <c r="S701" s="350"/>
      <c r="T701" s="350"/>
      <c r="U701" s="351"/>
      <c r="V701" s="352"/>
      <c r="W701" s="1061"/>
      <c r="X701" s="1062"/>
      <c r="Y701" s="1070"/>
      <c r="Z701" s="1071"/>
      <c r="AA701" s="1072"/>
      <c r="AB701" s="1073"/>
      <c r="AC701" s="1072"/>
      <c r="AD701" s="1071"/>
      <c r="AE701" s="1074"/>
      <c r="AF701" s="1073"/>
      <c r="AG701" s="1072"/>
      <c r="AH701" s="1071"/>
      <c r="AI701" s="1074"/>
      <c r="AJ701" s="1073"/>
      <c r="AK701" s="1072"/>
      <c r="AL701" s="1071"/>
      <c r="AM701" s="342"/>
      <c r="AN701" s="344"/>
      <c r="AO701" s="325"/>
      <c r="AP701" s="342"/>
      <c r="AQ701" s="344"/>
      <c r="AR701" s="353"/>
      <c r="AS701" s="354"/>
      <c r="AT701" s="342"/>
      <c r="AU701" s="344"/>
      <c r="AV701" s="353"/>
      <c r="AW701" s="355"/>
      <c r="AX701" s="94" t="str">
        <f t="shared" si="269"/>
        <v/>
      </c>
      <c r="AY701" s="94" t="str">
        <f t="shared" si="248"/>
        <v/>
      </c>
      <c r="AZ701" s="433"/>
      <c r="BA701" s="414">
        <f t="shared" si="249"/>
        <v>0</v>
      </c>
      <c r="BB701" s="414">
        <f t="shared" si="250"/>
        <v>0</v>
      </c>
      <c r="BC701" s="414">
        <f t="shared" si="251"/>
        <v>0</v>
      </c>
      <c r="BD701" s="414">
        <f t="shared" si="252"/>
        <v>0</v>
      </c>
      <c r="BE701" s="414">
        <f t="shared" si="253"/>
        <v>0</v>
      </c>
      <c r="BF701" s="414">
        <f t="shared" si="254"/>
        <v>0</v>
      </c>
      <c r="BG701" s="414">
        <f t="shared" si="255"/>
        <v>0</v>
      </c>
      <c r="BH701" s="414">
        <f t="shared" si="256"/>
        <v>0</v>
      </c>
      <c r="BI701" s="414">
        <f t="shared" si="257"/>
        <v>0</v>
      </c>
      <c r="BJ701" s="414">
        <f t="shared" si="258"/>
        <v>0</v>
      </c>
      <c r="BK701" s="414">
        <f t="shared" si="259"/>
        <v>0</v>
      </c>
      <c r="BL701" s="414">
        <f t="shared" si="260"/>
        <v>0</v>
      </c>
      <c r="BM701" s="414">
        <f t="shared" si="261"/>
        <v>0</v>
      </c>
      <c r="BN701" s="414"/>
      <c r="BO701" s="414">
        <f t="shared" si="262"/>
        <v>0</v>
      </c>
      <c r="BP701" s="414">
        <f t="shared" si="263"/>
        <v>0</v>
      </c>
      <c r="BQ701" s="414">
        <f t="shared" si="264"/>
        <v>0</v>
      </c>
      <c r="BR701" s="414">
        <f t="shared" si="265"/>
        <v>0</v>
      </c>
      <c r="BS701" s="414">
        <f t="shared" si="266"/>
        <v>0</v>
      </c>
      <c r="BT701" s="414">
        <f t="shared" si="267"/>
        <v>0</v>
      </c>
      <c r="BU701" s="414">
        <f t="shared" si="268"/>
        <v>0</v>
      </c>
      <c r="BV701" s="721"/>
      <c r="BW701" s="72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32"/>
      <c r="CL701" s="432"/>
      <c r="CM701" s="432"/>
      <c r="CN701" s="432"/>
      <c r="CO701" s="432"/>
      <c r="CP701" s="432"/>
      <c r="CQ701" s="320"/>
      <c r="CR701" s="320"/>
    </row>
    <row r="702" spans="1:96" s="37" customFormat="1" ht="37.5" customHeight="1" x14ac:dyDescent="0.2">
      <c r="A702" s="533" t="str">
        <f>IF(B702&lt;&gt;"",設定!$C$4,"")</f>
        <v/>
      </c>
      <c r="B702" s="214" t="str">
        <f t="shared" si="246"/>
        <v/>
      </c>
      <c r="C702" s="373">
        <f t="shared" si="247"/>
        <v>690</v>
      </c>
      <c r="D702" s="342"/>
      <c r="E702" s="342"/>
      <c r="F702" s="343"/>
      <c r="G702" s="344"/>
      <c r="H702" s="345"/>
      <c r="I702" s="346"/>
      <c r="J702" s="347" t="str">
        <f>IFERROR(IF(I702="","",VLOOKUP(I702,国・地域!A:C,2,FALSE)),"正しい番号を入力してください")</f>
        <v/>
      </c>
      <c r="K702" s="348" t="str">
        <f>IFERROR(IF(I702="","",VLOOKUP(I702,国・地域!A:C,3,FALSE)),"正しい番号を入力してください")</f>
        <v/>
      </c>
      <c r="L702" s="325"/>
      <c r="M702" s="349"/>
      <c r="N702" s="350"/>
      <c r="O702" s="350"/>
      <c r="P702" s="350"/>
      <c r="Q702" s="350"/>
      <c r="R702" s="350"/>
      <c r="S702" s="350"/>
      <c r="T702" s="350"/>
      <c r="U702" s="351"/>
      <c r="V702" s="352"/>
      <c r="W702" s="1061"/>
      <c r="X702" s="1062"/>
      <c r="Y702" s="1070"/>
      <c r="Z702" s="1071"/>
      <c r="AA702" s="1072"/>
      <c r="AB702" s="1073"/>
      <c r="AC702" s="1072"/>
      <c r="AD702" s="1071"/>
      <c r="AE702" s="1074"/>
      <c r="AF702" s="1073"/>
      <c r="AG702" s="1072"/>
      <c r="AH702" s="1071"/>
      <c r="AI702" s="1074"/>
      <c r="AJ702" s="1073"/>
      <c r="AK702" s="1072"/>
      <c r="AL702" s="1071"/>
      <c r="AM702" s="342"/>
      <c r="AN702" s="344"/>
      <c r="AO702" s="325"/>
      <c r="AP702" s="342"/>
      <c r="AQ702" s="344"/>
      <c r="AR702" s="353"/>
      <c r="AS702" s="354"/>
      <c r="AT702" s="342"/>
      <c r="AU702" s="344"/>
      <c r="AV702" s="353"/>
      <c r="AW702" s="355"/>
      <c r="AX702" s="94" t="str">
        <f t="shared" si="269"/>
        <v/>
      </c>
      <c r="AY702" s="94" t="str">
        <f t="shared" si="248"/>
        <v/>
      </c>
      <c r="AZ702" s="433"/>
      <c r="BA702" s="414">
        <f t="shared" si="249"/>
        <v>0</v>
      </c>
      <c r="BB702" s="414">
        <f t="shared" si="250"/>
        <v>0</v>
      </c>
      <c r="BC702" s="414">
        <f t="shared" si="251"/>
        <v>0</v>
      </c>
      <c r="BD702" s="414">
        <f t="shared" si="252"/>
        <v>0</v>
      </c>
      <c r="BE702" s="414">
        <f t="shared" si="253"/>
        <v>0</v>
      </c>
      <c r="BF702" s="414">
        <f t="shared" si="254"/>
        <v>0</v>
      </c>
      <c r="BG702" s="414">
        <f t="shared" si="255"/>
        <v>0</v>
      </c>
      <c r="BH702" s="414">
        <f t="shared" si="256"/>
        <v>0</v>
      </c>
      <c r="BI702" s="414">
        <f t="shared" si="257"/>
        <v>0</v>
      </c>
      <c r="BJ702" s="414">
        <f t="shared" si="258"/>
        <v>0</v>
      </c>
      <c r="BK702" s="414">
        <f t="shared" si="259"/>
        <v>0</v>
      </c>
      <c r="BL702" s="414">
        <f t="shared" si="260"/>
        <v>0</v>
      </c>
      <c r="BM702" s="414">
        <f t="shared" si="261"/>
        <v>0</v>
      </c>
      <c r="BN702" s="414"/>
      <c r="BO702" s="414">
        <f t="shared" si="262"/>
        <v>0</v>
      </c>
      <c r="BP702" s="414">
        <f t="shared" si="263"/>
        <v>0</v>
      </c>
      <c r="BQ702" s="414">
        <f t="shared" si="264"/>
        <v>0</v>
      </c>
      <c r="BR702" s="414">
        <f t="shared" si="265"/>
        <v>0</v>
      </c>
      <c r="BS702" s="414">
        <f t="shared" si="266"/>
        <v>0</v>
      </c>
      <c r="BT702" s="414">
        <f t="shared" si="267"/>
        <v>0</v>
      </c>
      <c r="BU702" s="414">
        <f t="shared" si="268"/>
        <v>0</v>
      </c>
      <c r="BV702" s="721"/>
      <c r="BW702" s="72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32"/>
      <c r="CL702" s="432"/>
      <c r="CM702" s="432"/>
      <c r="CN702" s="432"/>
      <c r="CO702" s="432"/>
      <c r="CP702" s="432"/>
      <c r="CQ702" s="320"/>
      <c r="CR702" s="320"/>
    </row>
    <row r="703" spans="1:96" s="37" customFormat="1" ht="37.5" customHeight="1" x14ac:dyDescent="0.2">
      <c r="A703" s="574" t="str">
        <f>IF(B703&lt;&gt;"",設定!$C$4,"")</f>
        <v/>
      </c>
      <c r="B703" s="215" t="str">
        <f t="shared" si="246"/>
        <v/>
      </c>
      <c r="C703" s="374">
        <f t="shared" si="247"/>
        <v>691</v>
      </c>
      <c r="D703" s="356"/>
      <c r="E703" s="356"/>
      <c r="F703" s="357"/>
      <c r="G703" s="358"/>
      <c r="H703" s="359"/>
      <c r="I703" s="360"/>
      <c r="J703" s="361" t="str">
        <f>IFERROR(IF(I703="","",VLOOKUP(I703,国・地域!A:C,2,FALSE)),"正しい番号を入力してください")</f>
        <v/>
      </c>
      <c r="K703" s="362" t="str">
        <f>IFERROR(IF(I703="","",VLOOKUP(I703,国・地域!A:C,3,FALSE)),"正しい番号を入力してください")</f>
        <v/>
      </c>
      <c r="L703" s="326"/>
      <c r="M703" s="363"/>
      <c r="N703" s="364"/>
      <c r="O703" s="364"/>
      <c r="P703" s="364"/>
      <c r="Q703" s="364"/>
      <c r="R703" s="364"/>
      <c r="S703" s="364"/>
      <c r="T703" s="364"/>
      <c r="U703" s="365"/>
      <c r="V703" s="366"/>
      <c r="W703" s="1063"/>
      <c r="X703" s="1064"/>
      <c r="Y703" s="1075"/>
      <c r="Z703" s="1076"/>
      <c r="AA703" s="1077"/>
      <c r="AB703" s="1078"/>
      <c r="AC703" s="1077"/>
      <c r="AD703" s="1076"/>
      <c r="AE703" s="1079"/>
      <c r="AF703" s="1078"/>
      <c r="AG703" s="1077"/>
      <c r="AH703" s="1076"/>
      <c r="AI703" s="1079"/>
      <c r="AJ703" s="1078"/>
      <c r="AK703" s="1077"/>
      <c r="AL703" s="1076"/>
      <c r="AM703" s="356"/>
      <c r="AN703" s="358"/>
      <c r="AO703" s="326"/>
      <c r="AP703" s="356"/>
      <c r="AQ703" s="358"/>
      <c r="AR703" s="367"/>
      <c r="AS703" s="368"/>
      <c r="AT703" s="356"/>
      <c r="AU703" s="358"/>
      <c r="AV703" s="367"/>
      <c r="AW703" s="369"/>
      <c r="AX703" s="94" t="str">
        <f t="shared" si="269"/>
        <v/>
      </c>
      <c r="AY703" s="94" t="str">
        <f t="shared" si="248"/>
        <v/>
      </c>
      <c r="AZ703" s="433"/>
      <c r="BA703" s="414">
        <f t="shared" si="249"/>
        <v>0</v>
      </c>
      <c r="BB703" s="414">
        <f t="shared" si="250"/>
        <v>0</v>
      </c>
      <c r="BC703" s="414">
        <f t="shared" si="251"/>
        <v>0</v>
      </c>
      <c r="BD703" s="414">
        <f t="shared" si="252"/>
        <v>0</v>
      </c>
      <c r="BE703" s="414">
        <f t="shared" si="253"/>
        <v>0</v>
      </c>
      <c r="BF703" s="414">
        <f t="shared" si="254"/>
        <v>0</v>
      </c>
      <c r="BG703" s="414">
        <f t="shared" si="255"/>
        <v>0</v>
      </c>
      <c r="BH703" s="414">
        <f t="shared" si="256"/>
        <v>0</v>
      </c>
      <c r="BI703" s="414">
        <f t="shared" si="257"/>
        <v>0</v>
      </c>
      <c r="BJ703" s="414">
        <f t="shared" si="258"/>
        <v>0</v>
      </c>
      <c r="BK703" s="414">
        <f t="shared" si="259"/>
        <v>0</v>
      </c>
      <c r="BL703" s="414">
        <f t="shared" si="260"/>
        <v>0</v>
      </c>
      <c r="BM703" s="414">
        <f t="shared" si="261"/>
        <v>0</v>
      </c>
      <c r="BN703" s="414"/>
      <c r="BO703" s="414">
        <f t="shared" si="262"/>
        <v>0</v>
      </c>
      <c r="BP703" s="414">
        <f t="shared" si="263"/>
        <v>0</v>
      </c>
      <c r="BQ703" s="414">
        <f t="shared" si="264"/>
        <v>0</v>
      </c>
      <c r="BR703" s="414">
        <f t="shared" si="265"/>
        <v>0</v>
      </c>
      <c r="BS703" s="414">
        <f t="shared" si="266"/>
        <v>0</v>
      </c>
      <c r="BT703" s="414">
        <f t="shared" si="267"/>
        <v>0</v>
      </c>
      <c r="BU703" s="414">
        <f t="shared" si="268"/>
        <v>0</v>
      </c>
      <c r="BV703" s="721"/>
      <c r="BW703" s="72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32"/>
      <c r="CL703" s="432"/>
      <c r="CM703" s="432"/>
      <c r="CN703" s="432"/>
      <c r="CO703" s="432"/>
      <c r="CP703" s="432"/>
      <c r="CQ703" s="320"/>
      <c r="CR703" s="320"/>
    </row>
    <row r="704" spans="1:96" s="37" customFormat="1" ht="37.5" customHeight="1" x14ac:dyDescent="0.2">
      <c r="A704" s="575" t="str">
        <f>IF(B704&lt;&gt;"",設定!$C$4,"")</f>
        <v/>
      </c>
      <c r="B704" s="567" t="str">
        <f t="shared" si="246"/>
        <v/>
      </c>
      <c r="C704" s="322">
        <f t="shared" si="247"/>
        <v>692</v>
      </c>
      <c r="D704" s="328"/>
      <c r="E704" s="328"/>
      <c r="F704" s="329"/>
      <c r="G704" s="330"/>
      <c r="H704" s="331"/>
      <c r="I704" s="332"/>
      <c r="J704" s="333" t="str">
        <f>IFERROR(IF(I704="","",VLOOKUP(I704,国・地域!A:C,2,FALSE)),"正しい番号を入力してください")</f>
        <v/>
      </c>
      <c r="K704" s="334" t="str">
        <f>IFERROR(IF(I704="","",VLOOKUP(I704,国・地域!A:C,3,FALSE)),"正しい番号を入力してください")</f>
        <v/>
      </c>
      <c r="L704" s="327"/>
      <c r="M704" s="335"/>
      <c r="N704" s="336"/>
      <c r="O704" s="336"/>
      <c r="P704" s="336"/>
      <c r="Q704" s="336"/>
      <c r="R704" s="336"/>
      <c r="S704" s="336"/>
      <c r="T704" s="336"/>
      <c r="U704" s="337"/>
      <c r="V704" s="338"/>
      <c r="W704" s="1059"/>
      <c r="X704" s="1060"/>
      <c r="Y704" s="1065"/>
      <c r="Z704" s="1066"/>
      <c r="AA704" s="1067"/>
      <c r="AB704" s="1068"/>
      <c r="AC704" s="1067"/>
      <c r="AD704" s="1066"/>
      <c r="AE704" s="1069"/>
      <c r="AF704" s="1068"/>
      <c r="AG704" s="1067"/>
      <c r="AH704" s="1066"/>
      <c r="AI704" s="1069"/>
      <c r="AJ704" s="1068"/>
      <c r="AK704" s="1067"/>
      <c r="AL704" s="1066"/>
      <c r="AM704" s="328"/>
      <c r="AN704" s="330"/>
      <c r="AO704" s="327"/>
      <c r="AP704" s="328"/>
      <c r="AQ704" s="330"/>
      <c r="AR704" s="339"/>
      <c r="AS704" s="340"/>
      <c r="AT704" s="328"/>
      <c r="AU704" s="330"/>
      <c r="AV704" s="339"/>
      <c r="AW704" s="341"/>
      <c r="AX704" s="94" t="str">
        <f t="shared" si="269"/>
        <v/>
      </c>
      <c r="AY704" s="94" t="str">
        <f t="shared" si="248"/>
        <v/>
      </c>
      <c r="AZ704" s="433"/>
      <c r="BA704" s="414">
        <f t="shared" si="249"/>
        <v>0</v>
      </c>
      <c r="BB704" s="414">
        <f t="shared" si="250"/>
        <v>0</v>
      </c>
      <c r="BC704" s="414">
        <f t="shared" si="251"/>
        <v>0</v>
      </c>
      <c r="BD704" s="414">
        <f t="shared" si="252"/>
        <v>0</v>
      </c>
      <c r="BE704" s="414">
        <f t="shared" si="253"/>
        <v>0</v>
      </c>
      <c r="BF704" s="414">
        <f t="shared" si="254"/>
        <v>0</v>
      </c>
      <c r="BG704" s="414">
        <f t="shared" si="255"/>
        <v>0</v>
      </c>
      <c r="BH704" s="414">
        <f t="shared" si="256"/>
        <v>0</v>
      </c>
      <c r="BI704" s="414">
        <f t="shared" si="257"/>
        <v>0</v>
      </c>
      <c r="BJ704" s="414">
        <f t="shared" si="258"/>
        <v>0</v>
      </c>
      <c r="BK704" s="414">
        <f t="shared" si="259"/>
        <v>0</v>
      </c>
      <c r="BL704" s="414">
        <f t="shared" si="260"/>
        <v>0</v>
      </c>
      <c r="BM704" s="414">
        <f t="shared" si="261"/>
        <v>0</v>
      </c>
      <c r="BN704" s="414"/>
      <c r="BO704" s="414">
        <f t="shared" si="262"/>
        <v>0</v>
      </c>
      <c r="BP704" s="414">
        <f t="shared" si="263"/>
        <v>0</v>
      </c>
      <c r="BQ704" s="414">
        <f t="shared" si="264"/>
        <v>0</v>
      </c>
      <c r="BR704" s="414">
        <f t="shared" si="265"/>
        <v>0</v>
      </c>
      <c r="BS704" s="414">
        <f t="shared" si="266"/>
        <v>0</v>
      </c>
      <c r="BT704" s="414">
        <f t="shared" si="267"/>
        <v>0</v>
      </c>
      <c r="BU704" s="414">
        <f t="shared" si="268"/>
        <v>0</v>
      </c>
      <c r="BV704" s="721"/>
      <c r="BW704" s="72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32"/>
      <c r="CL704" s="432"/>
      <c r="CM704" s="432"/>
      <c r="CN704" s="432"/>
      <c r="CO704" s="432"/>
      <c r="CP704" s="432"/>
      <c r="CQ704" s="320"/>
      <c r="CR704" s="320"/>
    </row>
    <row r="705" spans="1:96" s="37" customFormat="1" ht="37.5" customHeight="1" x14ac:dyDescent="0.2">
      <c r="A705" s="533" t="str">
        <f>IF(B705&lt;&gt;"",設定!$C$4,"")</f>
        <v/>
      </c>
      <c r="B705" s="214" t="str">
        <f t="shared" si="246"/>
        <v/>
      </c>
      <c r="C705" s="373">
        <f t="shared" si="247"/>
        <v>693</v>
      </c>
      <c r="D705" s="342"/>
      <c r="E705" s="342"/>
      <c r="F705" s="343"/>
      <c r="G705" s="344"/>
      <c r="H705" s="345"/>
      <c r="I705" s="346"/>
      <c r="J705" s="347" t="str">
        <f>IFERROR(IF(I705="","",VLOOKUP(I705,国・地域!A:C,2,FALSE)),"正しい番号を入力してください")</f>
        <v/>
      </c>
      <c r="K705" s="348" t="str">
        <f>IFERROR(IF(I705="","",VLOOKUP(I705,国・地域!A:C,3,FALSE)),"正しい番号を入力してください")</f>
        <v/>
      </c>
      <c r="L705" s="325"/>
      <c r="M705" s="349"/>
      <c r="N705" s="350"/>
      <c r="O705" s="350"/>
      <c r="P705" s="350"/>
      <c r="Q705" s="350"/>
      <c r="R705" s="350"/>
      <c r="S705" s="350"/>
      <c r="T705" s="350"/>
      <c r="U705" s="351"/>
      <c r="V705" s="352"/>
      <c r="W705" s="1061"/>
      <c r="X705" s="1062"/>
      <c r="Y705" s="1070"/>
      <c r="Z705" s="1071"/>
      <c r="AA705" s="1072"/>
      <c r="AB705" s="1073"/>
      <c r="AC705" s="1072"/>
      <c r="AD705" s="1071"/>
      <c r="AE705" s="1074"/>
      <c r="AF705" s="1073"/>
      <c r="AG705" s="1072"/>
      <c r="AH705" s="1071"/>
      <c r="AI705" s="1074"/>
      <c r="AJ705" s="1073"/>
      <c r="AK705" s="1072"/>
      <c r="AL705" s="1071"/>
      <c r="AM705" s="342"/>
      <c r="AN705" s="344"/>
      <c r="AO705" s="325"/>
      <c r="AP705" s="342"/>
      <c r="AQ705" s="344"/>
      <c r="AR705" s="353"/>
      <c r="AS705" s="354"/>
      <c r="AT705" s="342"/>
      <c r="AU705" s="344"/>
      <c r="AV705" s="353"/>
      <c r="AW705" s="355"/>
      <c r="AX705" s="94" t="str">
        <f t="shared" si="269"/>
        <v/>
      </c>
      <c r="AY705" s="94" t="str">
        <f t="shared" si="248"/>
        <v/>
      </c>
      <c r="AZ705" s="433"/>
      <c r="BA705" s="414">
        <f t="shared" si="249"/>
        <v>0</v>
      </c>
      <c r="BB705" s="414">
        <f t="shared" si="250"/>
        <v>0</v>
      </c>
      <c r="BC705" s="414">
        <f t="shared" si="251"/>
        <v>0</v>
      </c>
      <c r="BD705" s="414">
        <f t="shared" si="252"/>
        <v>0</v>
      </c>
      <c r="BE705" s="414">
        <f t="shared" si="253"/>
        <v>0</v>
      </c>
      <c r="BF705" s="414">
        <f t="shared" si="254"/>
        <v>0</v>
      </c>
      <c r="BG705" s="414">
        <f t="shared" si="255"/>
        <v>0</v>
      </c>
      <c r="BH705" s="414">
        <f t="shared" si="256"/>
        <v>0</v>
      </c>
      <c r="BI705" s="414">
        <f t="shared" si="257"/>
        <v>0</v>
      </c>
      <c r="BJ705" s="414">
        <f t="shared" si="258"/>
        <v>0</v>
      </c>
      <c r="BK705" s="414">
        <f t="shared" si="259"/>
        <v>0</v>
      </c>
      <c r="BL705" s="414">
        <f t="shared" si="260"/>
        <v>0</v>
      </c>
      <c r="BM705" s="414">
        <f t="shared" si="261"/>
        <v>0</v>
      </c>
      <c r="BN705" s="414"/>
      <c r="BO705" s="414">
        <f t="shared" si="262"/>
        <v>0</v>
      </c>
      <c r="BP705" s="414">
        <f t="shared" si="263"/>
        <v>0</v>
      </c>
      <c r="BQ705" s="414">
        <f t="shared" si="264"/>
        <v>0</v>
      </c>
      <c r="BR705" s="414">
        <f t="shared" si="265"/>
        <v>0</v>
      </c>
      <c r="BS705" s="414">
        <f t="shared" si="266"/>
        <v>0</v>
      </c>
      <c r="BT705" s="414">
        <f t="shared" si="267"/>
        <v>0</v>
      </c>
      <c r="BU705" s="414">
        <f t="shared" si="268"/>
        <v>0</v>
      </c>
      <c r="BV705" s="721"/>
      <c r="BW705" s="72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32"/>
      <c r="CL705" s="432"/>
      <c r="CM705" s="432"/>
      <c r="CN705" s="432"/>
      <c r="CO705" s="432"/>
      <c r="CP705" s="432"/>
      <c r="CQ705" s="320"/>
      <c r="CR705" s="320"/>
    </row>
    <row r="706" spans="1:96" s="37" customFormat="1" ht="37.5" customHeight="1" x14ac:dyDescent="0.2">
      <c r="A706" s="533" t="str">
        <f>IF(B706&lt;&gt;"",設定!$C$4,"")</f>
        <v/>
      </c>
      <c r="B706" s="214" t="str">
        <f t="shared" si="246"/>
        <v/>
      </c>
      <c r="C706" s="373">
        <f t="shared" si="247"/>
        <v>694</v>
      </c>
      <c r="D706" s="342"/>
      <c r="E706" s="342"/>
      <c r="F706" s="343"/>
      <c r="G706" s="344"/>
      <c r="H706" s="345"/>
      <c r="I706" s="346"/>
      <c r="J706" s="347" t="str">
        <f>IFERROR(IF(I706="","",VLOOKUP(I706,国・地域!A:C,2,FALSE)),"正しい番号を入力してください")</f>
        <v/>
      </c>
      <c r="K706" s="348" t="str">
        <f>IFERROR(IF(I706="","",VLOOKUP(I706,国・地域!A:C,3,FALSE)),"正しい番号を入力してください")</f>
        <v/>
      </c>
      <c r="L706" s="325"/>
      <c r="M706" s="349"/>
      <c r="N706" s="350"/>
      <c r="O706" s="350"/>
      <c r="P706" s="350"/>
      <c r="Q706" s="350"/>
      <c r="R706" s="350"/>
      <c r="S706" s="350"/>
      <c r="T706" s="350"/>
      <c r="U706" s="351"/>
      <c r="V706" s="352"/>
      <c r="W706" s="1061"/>
      <c r="X706" s="1062"/>
      <c r="Y706" s="1070"/>
      <c r="Z706" s="1071"/>
      <c r="AA706" s="1072"/>
      <c r="AB706" s="1073"/>
      <c r="AC706" s="1072"/>
      <c r="AD706" s="1071"/>
      <c r="AE706" s="1074"/>
      <c r="AF706" s="1073"/>
      <c r="AG706" s="1072"/>
      <c r="AH706" s="1071"/>
      <c r="AI706" s="1074"/>
      <c r="AJ706" s="1073"/>
      <c r="AK706" s="1072"/>
      <c r="AL706" s="1071"/>
      <c r="AM706" s="342"/>
      <c r="AN706" s="344"/>
      <c r="AO706" s="325"/>
      <c r="AP706" s="342"/>
      <c r="AQ706" s="344"/>
      <c r="AR706" s="353"/>
      <c r="AS706" s="354"/>
      <c r="AT706" s="342"/>
      <c r="AU706" s="344"/>
      <c r="AV706" s="353"/>
      <c r="AW706" s="355"/>
      <c r="AX706" s="94" t="str">
        <f t="shared" si="269"/>
        <v/>
      </c>
      <c r="AY706" s="94" t="str">
        <f t="shared" si="248"/>
        <v/>
      </c>
      <c r="AZ706" s="433"/>
      <c r="BA706" s="414">
        <f t="shared" si="249"/>
        <v>0</v>
      </c>
      <c r="BB706" s="414">
        <f t="shared" si="250"/>
        <v>0</v>
      </c>
      <c r="BC706" s="414">
        <f t="shared" si="251"/>
        <v>0</v>
      </c>
      <c r="BD706" s="414">
        <f t="shared" si="252"/>
        <v>0</v>
      </c>
      <c r="BE706" s="414">
        <f t="shared" si="253"/>
        <v>0</v>
      </c>
      <c r="BF706" s="414">
        <f t="shared" si="254"/>
        <v>0</v>
      </c>
      <c r="BG706" s="414">
        <f t="shared" si="255"/>
        <v>0</v>
      </c>
      <c r="BH706" s="414">
        <f t="shared" si="256"/>
        <v>0</v>
      </c>
      <c r="BI706" s="414">
        <f t="shared" si="257"/>
        <v>0</v>
      </c>
      <c r="BJ706" s="414">
        <f t="shared" si="258"/>
        <v>0</v>
      </c>
      <c r="BK706" s="414">
        <f t="shared" si="259"/>
        <v>0</v>
      </c>
      <c r="BL706" s="414">
        <f t="shared" si="260"/>
        <v>0</v>
      </c>
      <c r="BM706" s="414">
        <f t="shared" si="261"/>
        <v>0</v>
      </c>
      <c r="BN706" s="414"/>
      <c r="BO706" s="414">
        <f t="shared" si="262"/>
        <v>0</v>
      </c>
      <c r="BP706" s="414">
        <f t="shared" si="263"/>
        <v>0</v>
      </c>
      <c r="BQ706" s="414">
        <f t="shared" si="264"/>
        <v>0</v>
      </c>
      <c r="BR706" s="414">
        <f t="shared" si="265"/>
        <v>0</v>
      </c>
      <c r="BS706" s="414">
        <f t="shared" si="266"/>
        <v>0</v>
      </c>
      <c r="BT706" s="414">
        <f t="shared" si="267"/>
        <v>0</v>
      </c>
      <c r="BU706" s="414">
        <f t="shared" si="268"/>
        <v>0</v>
      </c>
      <c r="BV706" s="721"/>
      <c r="BW706" s="72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32"/>
      <c r="CL706" s="432"/>
      <c r="CM706" s="432"/>
      <c r="CN706" s="432"/>
      <c r="CO706" s="432"/>
      <c r="CP706" s="432"/>
      <c r="CQ706" s="320"/>
      <c r="CR706" s="320"/>
    </row>
    <row r="707" spans="1:96" s="37" customFormat="1" ht="37.5" customHeight="1" x14ac:dyDescent="0.2">
      <c r="A707" s="533" t="str">
        <f>IF(B707&lt;&gt;"",設定!$C$4,"")</f>
        <v/>
      </c>
      <c r="B707" s="214" t="str">
        <f t="shared" si="246"/>
        <v/>
      </c>
      <c r="C707" s="373">
        <f t="shared" si="247"/>
        <v>695</v>
      </c>
      <c r="D707" s="342"/>
      <c r="E707" s="342"/>
      <c r="F707" s="343"/>
      <c r="G707" s="344"/>
      <c r="H707" s="345"/>
      <c r="I707" s="346"/>
      <c r="J707" s="347" t="str">
        <f>IFERROR(IF(I707="","",VLOOKUP(I707,国・地域!A:C,2,FALSE)),"正しい番号を入力してください")</f>
        <v/>
      </c>
      <c r="K707" s="348" t="str">
        <f>IFERROR(IF(I707="","",VLOOKUP(I707,国・地域!A:C,3,FALSE)),"正しい番号を入力してください")</f>
        <v/>
      </c>
      <c r="L707" s="325"/>
      <c r="M707" s="349"/>
      <c r="N707" s="350"/>
      <c r="O707" s="350"/>
      <c r="P707" s="350"/>
      <c r="Q707" s="350"/>
      <c r="R707" s="350"/>
      <c r="S707" s="350"/>
      <c r="T707" s="350"/>
      <c r="U707" s="351"/>
      <c r="V707" s="352"/>
      <c r="W707" s="1061"/>
      <c r="X707" s="1062"/>
      <c r="Y707" s="1070"/>
      <c r="Z707" s="1071"/>
      <c r="AA707" s="1072"/>
      <c r="AB707" s="1073"/>
      <c r="AC707" s="1072"/>
      <c r="AD707" s="1071"/>
      <c r="AE707" s="1074"/>
      <c r="AF707" s="1073"/>
      <c r="AG707" s="1072"/>
      <c r="AH707" s="1071"/>
      <c r="AI707" s="1074"/>
      <c r="AJ707" s="1073"/>
      <c r="AK707" s="1072"/>
      <c r="AL707" s="1071"/>
      <c r="AM707" s="342"/>
      <c r="AN707" s="344"/>
      <c r="AO707" s="325"/>
      <c r="AP707" s="342"/>
      <c r="AQ707" s="344"/>
      <c r="AR707" s="353"/>
      <c r="AS707" s="354"/>
      <c r="AT707" s="342"/>
      <c r="AU707" s="344"/>
      <c r="AV707" s="353"/>
      <c r="AW707" s="355"/>
      <c r="AX707" s="94" t="str">
        <f t="shared" si="269"/>
        <v/>
      </c>
      <c r="AY707" s="94" t="str">
        <f t="shared" si="248"/>
        <v/>
      </c>
      <c r="AZ707" s="433"/>
      <c r="BA707" s="414">
        <f t="shared" si="249"/>
        <v>0</v>
      </c>
      <c r="BB707" s="414">
        <f t="shared" si="250"/>
        <v>0</v>
      </c>
      <c r="BC707" s="414">
        <f t="shared" si="251"/>
        <v>0</v>
      </c>
      <c r="BD707" s="414">
        <f t="shared" si="252"/>
        <v>0</v>
      </c>
      <c r="BE707" s="414">
        <f t="shared" si="253"/>
        <v>0</v>
      </c>
      <c r="BF707" s="414">
        <f t="shared" si="254"/>
        <v>0</v>
      </c>
      <c r="BG707" s="414">
        <f t="shared" si="255"/>
        <v>0</v>
      </c>
      <c r="BH707" s="414">
        <f t="shared" si="256"/>
        <v>0</v>
      </c>
      <c r="BI707" s="414">
        <f t="shared" si="257"/>
        <v>0</v>
      </c>
      <c r="BJ707" s="414">
        <f t="shared" si="258"/>
        <v>0</v>
      </c>
      <c r="BK707" s="414">
        <f t="shared" si="259"/>
        <v>0</v>
      </c>
      <c r="BL707" s="414">
        <f t="shared" si="260"/>
        <v>0</v>
      </c>
      <c r="BM707" s="414">
        <f t="shared" si="261"/>
        <v>0</v>
      </c>
      <c r="BN707" s="414"/>
      <c r="BO707" s="414">
        <f t="shared" si="262"/>
        <v>0</v>
      </c>
      <c r="BP707" s="414">
        <f t="shared" si="263"/>
        <v>0</v>
      </c>
      <c r="BQ707" s="414">
        <f t="shared" si="264"/>
        <v>0</v>
      </c>
      <c r="BR707" s="414">
        <f t="shared" si="265"/>
        <v>0</v>
      </c>
      <c r="BS707" s="414">
        <f t="shared" si="266"/>
        <v>0</v>
      </c>
      <c r="BT707" s="414">
        <f t="shared" si="267"/>
        <v>0</v>
      </c>
      <c r="BU707" s="414">
        <f t="shared" si="268"/>
        <v>0</v>
      </c>
      <c r="BV707" s="721"/>
      <c r="BW707" s="72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32"/>
      <c r="CL707" s="432"/>
      <c r="CM707" s="432"/>
      <c r="CN707" s="432"/>
      <c r="CO707" s="432"/>
      <c r="CP707" s="432"/>
      <c r="CQ707" s="320"/>
      <c r="CR707" s="320"/>
    </row>
    <row r="708" spans="1:96" s="37" customFormat="1" ht="37.5" customHeight="1" x14ac:dyDescent="0.2">
      <c r="A708" s="574" t="str">
        <f>IF(B708&lt;&gt;"",設定!$C$4,"")</f>
        <v/>
      </c>
      <c r="B708" s="215" t="str">
        <f t="shared" si="246"/>
        <v/>
      </c>
      <c r="C708" s="374">
        <f t="shared" si="247"/>
        <v>696</v>
      </c>
      <c r="D708" s="356"/>
      <c r="E708" s="356"/>
      <c r="F708" s="357"/>
      <c r="G708" s="358"/>
      <c r="H708" s="359"/>
      <c r="I708" s="360"/>
      <c r="J708" s="361" t="str">
        <f>IFERROR(IF(I708="","",VLOOKUP(I708,国・地域!A:C,2,FALSE)),"正しい番号を入力してください")</f>
        <v/>
      </c>
      <c r="K708" s="362" t="str">
        <f>IFERROR(IF(I708="","",VLOOKUP(I708,国・地域!A:C,3,FALSE)),"正しい番号を入力してください")</f>
        <v/>
      </c>
      <c r="L708" s="326"/>
      <c r="M708" s="363"/>
      <c r="N708" s="364"/>
      <c r="O708" s="364"/>
      <c r="P708" s="364"/>
      <c r="Q708" s="364"/>
      <c r="R708" s="364"/>
      <c r="S708" s="364"/>
      <c r="T708" s="364"/>
      <c r="U708" s="365"/>
      <c r="V708" s="366"/>
      <c r="W708" s="1063"/>
      <c r="X708" s="1064"/>
      <c r="Y708" s="1075"/>
      <c r="Z708" s="1076"/>
      <c r="AA708" s="1077"/>
      <c r="AB708" s="1078"/>
      <c r="AC708" s="1077"/>
      <c r="AD708" s="1076"/>
      <c r="AE708" s="1079"/>
      <c r="AF708" s="1078"/>
      <c r="AG708" s="1077"/>
      <c r="AH708" s="1076"/>
      <c r="AI708" s="1079"/>
      <c r="AJ708" s="1078"/>
      <c r="AK708" s="1077"/>
      <c r="AL708" s="1076"/>
      <c r="AM708" s="356"/>
      <c r="AN708" s="358"/>
      <c r="AO708" s="326"/>
      <c r="AP708" s="356"/>
      <c r="AQ708" s="358"/>
      <c r="AR708" s="367"/>
      <c r="AS708" s="368"/>
      <c r="AT708" s="356"/>
      <c r="AU708" s="358"/>
      <c r="AV708" s="367"/>
      <c r="AW708" s="369"/>
      <c r="AX708" s="94" t="str">
        <f t="shared" si="269"/>
        <v/>
      </c>
      <c r="AY708" s="94" t="str">
        <f t="shared" si="248"/>
        <v/>
      </c>
      <c r="AZ708" s="433"/>
      <c r="BA708" s="414">
        <f t="shared" si="249"/>
        <v>0</v>
      </c>
      <c r="BB708" s="414">
        <f t="shared" si="250"/>
        <v>0</v>
      </c>
      <c r="BC708" s="414">
        <f t="shared" si="251"/>
        <v>0</v>
      </c>
      <c r="BD708" s="414">
        <f t="shared" si="252"/>
        <v>0</v>
      </c>
      <c r="BE708" s="414">
        <f t="shared" si="253"/>
        <v>0</v>
      </c>
      <c r="BF708" s="414">
        <f t="shared" si="254"/>
        <v>0</v>
      </c>
      <c r="BG708" s="414">
        <f t="shared" si="255"/>
        <v>0</v>
      </c>
      <c r="BH708" s="414">
        <f t="shared" si="256"/>
        <v>0</v>
      </c>
      <c r="BI708" s="414">
        <f t="shared" si="257"/>
        <v>0</v>
      </c>
      <c r="BJ708" s="414">
        <f t="shared" si="258"/>
        <v>0</v>
      </c>
      <c r="BK708" s="414">
        <f t="shared" si="259"/>
        <v>0</v>
      </c>
      <c r="BL708" s="414">
        <f t="shared" si="260"/>
        <v>0</v>
      </c>
      <c r="BM708" s="414">
        <f t="shared" si="261"/>
        <v>0</v>
      </c>
      <c r="BN708" s="414"/>
      <c r="BO708" s="414">
        <f t="shared" si="262"/>
        <v>0</v>
      </c>
      <c r="BP708" s="414">
        <f t="shared" si="263"/>
        <v>0</v>
      </c>
      <c r="BQ708" s="414">
        <f t="shared" si="264"/>
        <v>0</v>
      </c>
      <c r="BR708" s="414">
        <f t="shared" si="265"/>
        <v>0</v>
      </c>
      <c r="BS708" s="414">
        <f t="shared" si="266"/>
        <v>0</v>
      </c>
      <c r="BT708" s="414">
        <f t="shared" si="267"/>
        <v>0</v>
      </c>
      <c r="BU708" s="414">
        <f t="shared" si="268"/>
        <v>0</v>
      </c>
      <c r="BV708" s="721"/>
      <c r="BW708" s="72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32"/>
      <c r="CL708" s="432"/>
      <c r="CM708" s="432"/>
      <c r="CN708" s="432"/>
      <c r="CO708" s="432"/>
      <c r="CP708" s="432"/>
      <c r="CQ708" s="320"/>
      <c r="CR708" s="320"/>
    </row>
    <row r="709" spans="1:96" s="37" customFormat="1" ht="37.5" customHeight="1" x14ac:dyDescent="0.2">
      <c r="A709" s="575" t="str">
        <f>IF(B709&lt;&gt;"",設定!$C$4,"")</f>
        <v/>
      </c>
      <c r="B709" s="567" t="str">
        <f t="shared" si="246"/>
        <v/>
      </c>
      <c r="C709" s="322">
        <f t="shared" si="247"/>
        <v>697</v>
      </c>
      <c r="D709" s="328"/>
      <c r="E709" s="328"/>
      <c r="F709" s="329"/>
      <c r="G709" s="330"/>
      <c r="H709" s="331"/>
      <c r="I709" s="332"/>
      <c r="J709" s="333" t="str">
        <f>IFERROR(IF(I709="","",VLOOKUP(I709,国・地域!A:C,2,FALSE)),"正しい番号を入力してください")</f>
        <v/>
      </c>
      <c r="K709" s="334" t="str">
        <f>IFERROR(IF(I709="","",VLOOKUP(I709,国・地域!A:C,3,FALSE)),"正しい番号を入力してください")</f>
        <v/>
      </c>
      <c r="L709" s="327"/>
      <c r="M709" s="335"/>
      <c r="N709" s="336"/>
      <c r="O709" s="336"/>
      <c r="P709" s="336"/>
      <c r="Q709" s="336"/>
      <c r="R709" s="336"/>
      <c r="S709" s="336"/>
      <c r="T709" s="336"/>
      <c r="U709" s="337"/>
      <c r="V709" s="338"/>
      <c r="W709" s="1059"/>
      <c r="X709" s="1060"/>
      <c r="Y709" s="1065"/>
      <c r="Z709" s="1066"/>
      <c r="AA709" s="1067"/>
      <c r="AB709" s="1068"/>
      <c r="AC709" s="1067"/>
      <c r="AD709" s="1066"/>
      <c r="AE709" s="1069"/>
      <c r="AF709" s="1068"/>
      <c r="AG709" s="1067"/>
      <c r="AH709" s="1066"/>
      <c r="AI709" s="1069"/>
      <c r="AJ709" s="1068"/>
      <c r="AK709" s="1067"/>
      <c r="AL709" s="1066"/>
      <c r="AM709" s="328"/>
      <c r="AN709" s="330"/>
      <c r="AO709" s="327"/>
      <c r="AP709" s="328"/>
      <c r="AQ709" s="330"/>
      <c r="AR709" s="339"/>
      <c r="AS709" s="340"/>
      <c r="AT709" s="328"/>
      <c r="AU709" s="330"/>
      <c r="AV709" s="339"/>
      <c r="AW709" s="341"/>
      <c r="AX709" s="94" t="str">
        <f t="shared" si="269"/>
        <v/>
      </c>
      <c r="AY709" s="94" t="str">
        <f t="shared" si="248"/>
        <v/>
      </c>
      <c r="AZ709" s="433"/>
      <c r="BA709" s="414">
        <f t="shared" si="249"/>
        <v>0</v>
      </c>
      <c r="BB709" s="414">
        <f t="shared" si="250"/>
        <v>0</v>
      </c>
      <c r="BC709" s="414">
        <f t="shared" si="251"/>
        <v>0</v>
      </c>
      <c r="BD709" s="414">
        <f t="shared" si="252"/>
        <v>0</v>
      </c>
      <c r="BE709" s="414">
        <f t="shared" si="253"/>
        <v>0</v>
      </c>
      <c r="BF709" s="414">
        <f t="shared" si="254"/>
        <v>0</v>
      </c>
      <c r="BG709" s="414">
        <f t="shared" si="255"/>
        <v>0</v>
      </c>
      <c r="BH709" s="414">
        <f t="shared" si="256"/>
        <v>0</v>
      </c>
      <c r="BI709" s="414">
        <f t="shared" si="257"/>
        <v>0</v>
      </c>
      <c r="BJ709" s="414">
        <f t="shared" si="258"/>
        <v>0</v>
      </c>
      <c r="BK709" s="414">
        <f t="shared" si="259"/>
        <v>0</v>
      </c>
      <c r="BL709" s="414">
        <f t="shared" si="260"/>
        <v>0</v>
      </c>
      <c r="BM709" s="414">
        <f t="shared" si="261"/>
        <v>0</v>
      </c>
      <c r="BN709" s="414"/>
      <c r="BO709" s="414">
        <f t="shared" si="262"/>
        <v>0</v>
      </c>
      <c r="BP709" s="414">
        <f t="shared" si="263"/>
        <v>0</v>
      </c>
      <c r="BQ709" s="414">
        <f t="shared" si="264"/>
        <v>0</v>
      </c>
      <c r="BR709" s="414">
        <f t="shared" si="265"/>
        <v>0</v>
      </c>
      <c r="BS709" s="414">
        <f t="shared" si="266"/>
        <v>0</v>
      </c>
      <c r="BT709" s="414">
        <f t="shared" si="267"/>
        <v>0</v>
      </c>
      <c r="BU709" s="414">
        <f t="shared" si="268"/>
        <v>0</v>
      </c>
      <c r="BV709" s="721"/>
      <c r="BW709" s="72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32"/>
      <c r="CL709" s="432"/>
      <c r="CM709" s="432"/>
      <c r="CN709" s="432"/>
      <c r="CO709" s="432"/>
      <c r="CP709" s="432"/>
      <c r="CQ709" s="320"/>
      <c r="CR709" s="320"/>
    </row>
    <row r="710" spans="1:96" s="37" customFormat="1" ht="37.5" customHeight="1" x14ac:dyDescent="0.2">
      <c r="A710" s="533" t="str">
        <f>IF(B710&lt;&gt;"",設定!$C$4,"")</f>
        <v/>
      </c>
      <c r="B710" s="214" t="str">
        <f t="shared" si="246"/>
        <v/>
      </c>
      <c r="C710" s="373">
        <f t="shared" si="247"/>
        <v>698</v>
      </c>
      <c r="D710" s="342"/>
      <c r="E710" s="342"/>
      <c r="F710" s="343"/>
      <c r="G710" s="344"/>
      <c r="H710" s="345"/>
      <c r="I710" s="346"/>
      <c r="J710" s="347" t="str">
        <f>IFERROR(IF(I710="","",VLOOKUP(I710,国・地域!A:C,2,FALSE)),"正しい番号を入力してください")</f>
        <v/>
      </c>
      <c r="K710" s="348" t="str">
        <f>IFERROR(IF(I710="","",VLOOKUP(I710,国・地域!A:C,3,FALSE)),"正しい番号を入力してください")</f>
        <v/>
      </c>
      <c r="L710" s="325"/>
      <c r="M710" s="349"/>
      <c r="N710" s="350"/>
      <c r="O710" s="350"/>
      <c r="P710" s="350"/>
      <c r="Q710" s="350"/>
      <c r="R710" s="350"/>
      <c r="S710" s="350"/>
      <c r="T710" s="350"/>
      <c r="U710" s="351"/>
      <c r="V710" s="352"/>
      <c r="W710" s="1061"/>
      <c r="X710" s="1062"/>
      <c r="Y710" s="1070"/>
      <c r="Z710" s="1071"/>
      <c r="AA710" s="1072"/>
      <c r="AB710" s="1073"/>
      <c r="AC710" s="1072"/>
      <c r="AD710" s="1071"/>
      <c r="AE710" s="1074"/>
      <c r="AF710" s="1073"/>
      <c r="AG710" s="1072"/>
      <c r="AH710" s="1071"/>
      <c r="AI710" s="1074"/>
      <c r="AJ710" s="1073"/>
      <c r="AK710" s="1072"/>
      <c r="AL710" s="1071"/>
      <c r="AM710" s="342"/>
      <c r="AN710" s="344"/>
      <c r="AO710" s="325"/>
      <c r="AP710" s="342"/>
      <c r="AQ710" s="344"/>
      <c r="AR710" s="353"/>
      <c r="AS710" s="354"/>
      <c r="AT710" s="342"/>
      <c r="AU710" s="344"/>
      <c r="AV710" s="353"/>
      <c r="AW710" s="355"/>
      <c r="AX710" s="94" t="str">
        <f t="shared" si="269"/>
        <v/>
      </c>
      <c r="AY710" s="94" t="str">
        <f t="shared" si="248"/>
        <v/>
      </c>
      <c r="AZ710" s="433"/>
      <c r="BA710" s="414">
        <f t="shared" si="249"/>
        <v>0</v>
      </c>
      <c r="BB710" s="414">
        <f t="shared" si="250"/>
        <v>0</v>
      </c>
      <c r="BC710" s="414">
        <f t="shared" si="251"/>
        <v>0</v>
      </c>
      <c r="BD710" s="414">
        <f t="shared" si="252"/>
        <v>0</v>
      </c>
      <c r="BE710" s="414">
        <f t="shared" si="253"/>
        <v>0</v>
      </c>
      <c r="BF710" s="414">
        <f t="shared" si="254"/>
        <v>0</v>
      </c>
      <c r="BG710" s="414">
        <f t="shared" si="255"/>
        <v>0</v>
      </c>
      <c r="BH710" s="414">
        <f t="shared" si="256"/>
        <v>0</v>
      </c>
      <c r="BI710" s="414">
        <f t="shared" si="257"/>
        <v>0</v>
      </c>
      <c r="BJ710" s="414">
        <f t="shared" si="258"/>
        <v>0</v>
      </c>
      <c r="BK710" s="414">
        <f t="shared" si="259"/>
        <v>0</v>
      </c>
      <c r="BL710" s="414">
        <f t="shared" si="260"/>
        <v>0</v>
      </c>
      <c r="BM710" s="414">
        <f t="shared" si="261"/>
        <v>0</v>
      </c>
      <c r="BN710" s="414"/>
      <c r="BO710" s="414">
        <f t="shared" si="262"/>
        <v>0</v>
      </c>
      <c r="BP710" s="414">
        <f t="shared" si="263"/>
        <v>0</v>
      </c>
      <c r="BQ710" s="414">
        <f t="shared" si="264"/>
        <v>0</v>
      </c>
      <c r="BR710" s="414">
        <f t="shared" si="265"/>
        <v>0</v>
      </c>
      <c r="BS710" s="414">
        <f t="shared" si="266"/>
        <v>0</v>
      </c>
      <c r="BT710" s="414">
        <f t="shared" si="267"/>
        <v>0</v>
      </c>
      <c r="BU710" s="414">
        <f t="shared" si="268"/>
        <v>0</v>
      </c>
      <c r="BV710" s="721"/>
      <c r="BW710" s="72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32"/>
      <c r="CL710" s="432"/>
      <c r="CM710" s="432"/>
      <c r="CN710" s="432"/>
      <c r="CO710" s="432"/>
      <c r="CP710" s="432"/>
      <c r="CQ710" s="320"/>
      <c r="CR710" s="320"/>
    </row>
    <row r="711" spans="1:96" s="37" customFormat="1" ht="37.5" customHeight="1" x14ac:dyDescent="0.2">
      <c r="A711" s="533" t="str">
        <f>IF(B711&lt;&gt;"",設定!$C$4,"")</f>
        <v/>
      </c>
      <c r="B711" s="214" t="str">
        <f t="shared" si="246"/>
        <v/>
      </c>
      <c r="C711" s="373">
        <f t="shared" si="247"/>
        <v>699</v>
      </c>
      <c r="D711" s="342"/>
      <c r="E711" s="342"/>
      <c r="F711" s="343"/>
      <c r="G711" s="344"/>
      <c r="H711" s="345"/>
      <c r="I711" s="346"/>
      <c r="J711" s="347" t="str">
        <f>IFERROR(IF(I711="","",VLOOKUP(I711,国・地域!A:C,2,FALSE)),"正しい番号を入力してください")</f>
        <v/>
      </c>
      <c r="K711" s="348" t="str">
        <f>IFERROR(IF(I711="","",VLOOKUP(I711,国・地域!A:C,3,FALSE)),"正しい番号を入力してください")</f>
        <v/>
      </c>
      <c r="L711" s="325"/>
      <c r="M711" s="349"/>
      <c r="N711" s="350"/>
      <c r="O711" s="350"/>
      <c r="P711" s="350"/>
      <c r="Q711" s="350"/>
      <c r="R711" s="350"/>
      <c r="S711" s="350"/>
      <c r="T711" s="350"/>
      <c r="U711" s="351"/>
      <c r="V711" s="352"/>
      <c r="W711" s="1061"/>
      <c r="X711" s="1062"/>
      <c r="Y711" s="1070"/>
      <c r="Z711" s="1071"/>
      <c r="AA711" s="1072"/>
      <c r="AB711" s="1073"/>
      <c r="AC711" s="1072"/>
      <c r="AD711" s="1071"/>
      <c r="AE711" s="1074"/>
      <c r="AF711" s="1073"/>
      <c r="AG711" s="1072"/>
      <c r="AH711" s="1071"/>
      <c r="AI711" s="1074"/>
      <c r="AJ711" s="1073"/>
      <c r="AK711" s="1072"/>
      <c r="AL711" s="1071"/>
      <c r="AM711" s="342"/>
      <c r="AN711" s="344"/>
      <c r="AO711" s="325"/>
      <c r="AP711" s="342"/>
      <c r="AQ711" s="344"/>
      <c r="AR711" s="353"/>
      <c r="AS711" s="354"/>
      <c r="AT711" s="342"/>
      <c r="AU711" s="344"/>
      <c r="AV711" s="353"/>
      <c r="AW711" s="355"/>
      <c r="AX711" s="94" t="str">
        <f t="shared" si="269"/>
        <v/>
      </c>
      <c r="AY711" s="94" t="str">
        <f t="shared" si="248"/>
        <v/>
      </c>
      <c r="AZ711" s="433"/>
      <c r="BA711" s="414">
        <f t="shared" si="249"/>
        <v>0</v>
      </c>
      <c r="BB711" s="414">
        <f t="shared" si="250"/>
        <v>0</v>
      </c>
      <c r="BC711" s="414">
        <f t="shared" si="251"/>
        <v>0</v>
      </c>
      <c r="BD711" s="414">
        <f t="shared" si="252"/>
        <v>0</v>
      </c>
      <c r="BE711" s="414">
        <f t="shared" si="253"/>
        <v>0</v>
      </c>
      <c r="BF711" s="414">
        <f t="shared" si="254"/>
        <v>0</v>
      </c>
      <c r="BG711" s="414">
        <f t="shared" si="255"/>
        <v>0</v>
      </c>
      <c r="BH711" s="414">
        <f t="shared" si="256"/>
        <v>0</v>
      </c>
      <c r="BI711" s="414">
        <f t="shared" si="257"/>
        <v>0</v>
      </c>
      <c r="BJ711" s="414">
        <f t="shared" si="258"/>
        <v>0</v>
      </c>
      <c r="BK711" s="414">
        <f t="shared" si="259"/>
        <v>0</v>
      </c>
      <c r="BL711" s="414">
        <f t="shared" si="260"/>
        <v>0</v>
      </c>
      <c r="BM711" s="414">
        <f t="shared" si="261"/>
        <v>0</v>
      </c>
      <c r="BN711" s="414"/>
      <c r="BO711" s="414">
        <f t="shared" si="262"/>
        <v>0</v>
      </c>
      <c r="BP711" s="414">
        <f t="shared" si="263"/>
        <v>0</v>
      </c>
      <c r="BQ711" s="414">
        <f t="shared" si="264"/>
        <v>0</v>
      </c>
      <c r="BR711" s="414">
        <f t="shared" si="265"/>
        <v>0</v>
      </c>
      <c r="BS711" s="414">
        <f t="shared" si="266"/>
        <v>0</v>
      </c>
      <c r="BT711" s="414">
        <f t="shared" si="267"/>
        <v>0</v>
      </c>
      <c r="BU711" s="414">
        <f t="shared" si="268"/>
        <v>0</v>
      </c>
      <c r="BV711" s="721"/>
      <c r="BW711" s="72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32"/>
      <c r="CL711" s="432"/>
      <c r="CM711" s="432"/>
      <c r="CN711" s="432"/>
      <c r="CO711" s="432"/>
      <c r="CP711" s="432"/>
      <c r="CQ711" s="320"/>
      <c r="CR711" s="320"/>
    </row>
    <row r="712" spans="1:96" s="37" customFormat="1" ht="37.5" customHeight="1" x14ac:dyDescent="0.2">
      <c r="A712" s="533" t="str">
        <f>IF(B712&lt;&gt;"",設定!$C$4,"")</f>
        <v/>
      </c>
      <c r="B712" s="214" t="str">
        <f t="shared" si="246"/>
        <v/>
      </c>
      <c r="C712" s="373">
        <f t="shared" si="247"/>
        <v>700</v>
      </c>
      <c r="D712" s="342"/>
      <c r="E712" s="342"/>
      <c r="F712" s="343"/>
      <c r="G712" s="344"/>
      <c r="H712" s="345"/>
      <c r="I712" s="346"/>
      <c r="J712" s="347" t="str">
        <f>IFERROR(IF(I712="","",VLOOKUP(I712,国・地域!A:C,2,FALSE)),"正しい番号を入力してください")</f>
        <v/>
      </c>
      <c r="K712" s="348" t="str">
        <f>IFERROR(IF(I712="","",VLOOKUP(I712,国・地域!A:C,3,FALSE)),"正しい番号を入力してください")</f>
        <v/>
      </c>
      <c r="L712" s="325"/>
      <c r="M712" s="349"/>
      <c r="N712" s="350"/>
      <c r="O712" s="350"/>
      <c r="P712" s="350"/>
      <c r="Q712" s="350"/>
      <c r="R712" s="350"/>
      <c r="S712" s="350"/>
      <c r="T712" s="350"/>
      <c r="U712" s="351"/>
      <c r="V712" s="352"/>
      <c r="W712" s="1061"/>
      <c r="X712" s="1062"/>
      <c r="Y712" s="1070"/>
      <c r="Z712" s="1071"/>
      <c r="AA712" s="1072"/>
      <c r="AB712" s="1073"/>
      <c r="AC712" s="1072"/>
      <c r="AD712" s="1071"/>
      <c r="AE712" s="1074"/>
      <c r="AF712" s="1073"/>
      <c r="AG712" s="1072"/>
      <c r="AH712" s="1071"/>
      <c r="AI712" s="1074"/>
      <c r="AJ712" s="1073"/>
      <c r="AK712" s="1072"/>
      <c r="AL712" s="1071"/>
      <c r="AM712" s="342"/>
      <c r="AN712" s="344"/>
      <c r="AO712" s="325"/>
      <c r="AP712" s="342"/>
      <c r="AQ712" s="344"/>
      <c r="AR712" s="353"/>
      <c r="AS712" s="354"/>
      <c r="AT712" s="342"/>
      <c r="AU712" s="344"/>
      <c r="AV712" s="353"/>
      <c r="AW712" s="355"/>
      <c r="AX712" s="94" t="str">
        <f t="shared" si="269"/>
        <v/>
      </c>
      <c r="AY712" s="94" t="str">
        <f t="shared" si="248"/>
        <v/>
      </c>
      <c r="AZ712" s="433"/>
      <c r="BA712" s="414">
        <f t="shared" si="249"/>
        <v>0</v>
      </c>
      <c r="BB712" s="414">
        <f t="shared" si="250"/>
        <v>0</v>
      </c>
      <c r="BC712" s="414">
        <f t="shared" si="251"/>
        <v>0</v>
      </c>
      <c r="BD712" s="414">
        <f t="shared" si="252"/>
        <v>0</v>
      </c>
      <c r="BE712" s="414">
        <f t="shared" si="253"/>
        <v>0</v>
      </c>
      <c r="BF712" s="414">
        <f t="shared" si="254"/>
        <v>0</v>
      </c>
      <c r="BG712" s="414">
        <f t="shared" si="255"/>
        <v>0</v>
      </c>
      <c r="BH712" s="414">
        <f t="shared" si="256"/>
        <v>0</v>
      </c>
      <c r="BI712" s="414">
        <f t="shared" si="257"/>
        <v>0</v>
      </c>
      <c r="BJ712" s="414">
        <f t="shared" si="258"/>
        <v>0</v>
      </c>
      <c r="BK712" s="414">
        <f t="shared" si="259"/>
        <v>0</v>
      </c>
      <c r="BL712" s="414">
        <f t="shared" si="260"/>
        <v>0</v>
      </c>
      <c r="BM712" s="414">
        <f t="shared" si="261"/>
        <v>0</v>
      </c>
      <c r="BN712" s="414"/>
      <c r="BO712" s="414">
        <f t="shared" si="262"/>
        <v>0</v>
      </c>
      <c r="BP712" s="414">
        <f t="shared" si="263"/>
        <v>0</v>
      </c>
      <c r="BQ712" s="414">
        <f t="shared" si="264"/>
        <v>0</v>
      </c>
      <c r="BR712" s="414">
        <f t="shared" si="265"/>
        <v>0</v>
      </c>
      <c r="BS712" s="414">
        <f t="shared" si="266"/>
        <v>0</v>
      </c>
      <c r="BT712" s="414">
        <f t="shared" si="267"/>
        <v>0</v>
      </c>
      <c r="BU712" s="414">
        <f t="shared" si="268"/>
        <v>0</v>
      </c>
      <c r="BV712" s="721"/>
      <c r="BW712" s="72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32"/>
      <c r="CL712" s="432"/>
      <c r="CM712" s="432"/>
      <c r="CN712" s="432"/>
      <c r="CO712" s="432"/>
      <c r="CP712" s="432"/>
      <c r="CQ712" s="320"/>
      <c r="CR712" s="320"/>
    </row>
    <row r="713" spans="1:96" ht="37.5" customHeight="1" x14ac:dyDescent="0.2">
      <c r="A713" s="576" t="str">
        <f>IF(B713&lt;&gt;"",設定!$C$4,"")</f>
        <v/>
      </c>
      <c r="B713" s="577" t="str">
        <f t="shared" ref="B713" si="270">IF(COUNTA(D713:I713,L713)&gt;0,$B$7,"")</f>
        <v/>
      </c>
      <c r="C713" s="374">
        <f t="shared" si="247"/>
        <v>701</v>
      </c>
      <c r="D713" s="356"/>
      <c r="E713" s="356"/>
      <c r="F713" s="357"/>
      <c r="G713" s="358"/>
      <c r="H713" s="359"/>
      <c r="I713" s="360"/>
      <c r="J713" s="522" t="str">
        <f>IFERROR(IF(I713="","",VLOOKUP(I713,国・地域!A:C,2,FALSE)),"正しい番号を入力してください")</f>
        <v/>
      </c>
      <c r="K713" s="523" t="str">
        <f>IFERROR(IF(I713="","",VLOOKUP(I713,国・地域!A:C,3,FALSE)),"正しい番号を入力してください")</f>
        <v/>
      </c>
      <c r="L713" s="326"/>
      <c r="M713" s="363"/>
      <c r="N713" s="364"/>
      <c r="O713" s="364"/>
      <c r="P713" s="364"/>
      <c r="Q713" s="364"/>
      <c r="R713" s="364"/>
      <c r="S713" s="364"/>
      <c r="T713" s="364"/>
      <c r="U713" s="365"/>
      <c r="V713" s="366"/>
      <c r="W713" s="1063"/>
      <c r="X713" s="1064"/>
      <c r="Y713" s="1075"/>
      <c r="Z713" s="1076"/>
      <c r="AA713" s="1077"/>
      <c r="AB713" s="1078"/>
      <c r="AC713" s="1077"/>
      <c r="AD713" s="1076"/>
      <c r="AE713" s="1079"/>
      <c r="AF713" s="1078"/>
      <c r="AG713" s="1077"/>
      <c r="AH713" s="1076"/>
      <c r="AI713" s="1079"/>
      <c r="AJ713" s="1078"/>
      <c r="AK713" s="1077"/>
      <c r="AL713" s="1076"/>
      <c r="AM713" s="356"/>
      <c r="AN713" s="358"/>
      <c r="AO713" s="326"/>
      <c r="AP713" s="356"/>
      <c r="AQ713" s="358"/>
      <c r="AR713" s="367"/>
      <c r="AS713" s="368"/>
      <c r="AT713" s="356"/>
      <c r="AU713" s="358"/>
      <c r="AV713" s="367"/>
      <c r="AW713" s="369"/>
      <c r="AX713" s="502" t="str">
        <f t="shared" ref="AX713" si="271">IF(SUM(BA713:BM713)&gt;0,"←未入力あり","")</f>
        <v/>
      </c>
      <c r="AY713" s="94" t="str">
        <f t="shared" si="248"/>
        <v/>
      </c>
      <c r="BA713" s="414">
        <f t="shared" si="249"/>
        <v>0</v>
      </c>
      <c r="BB713" s="414">
        <f t="shared" si="250"/>
        <v>0</v>
      </c>
      <c r="BC713" s="414">
        <f t="shared" si="251"/>
        <v>0</v>
      </c>
      <c r="BD713" s="414">
        <f t="shared" si="252"/>
        <v>0</v>
      </c>
      <c r="BE713" s="414">
        <f t="shared" si="253"/>
        <v>0</v>
      </c>
      <c r="BF713" s="414">
        <f t="shared" si="254"/>
        <v>0</v>
      </c>
      <c r="BG713" s="414">
        <f t="shared" si="255"/>
        <v>0</v>
      </c>
      <c r="BH713" s="414">
        <f t="shared" si="256"/>
        <v>0</v>
      </c>
      <c r="BI713" s="414">
        <f t="shared" si="257"/>
        <v>0</v>
      </c>
      <c r="BJ713" s="414">
        <f t="shared" si="258"/>
        <v>0</v>
      </c>
      <c r="BK713" s="414">
        <f t="shared" si="259"/>
        <v>0</v>
      </c>
      <c r="BL713" s="414">
        <f t="shared" si="260"/>
        <v>0</v>
      </c>
      <c r="BM713" s="414">
        <f t="shared" si="261"/>
        <v>0</v>
      </c>
      <c r="BO713" s="414">
        <f t="shared" si="262"/>
        <v>0</v>
      </c>
      <c r="BP713" s="414">
        <f t="shared" si="263"/>
        <v>0</v>
      </c>
      <c r="BQ713" s="414">
        <f t="shared" si="264"/>
        <v>0</v>
      </c>
      <c r="BR713" s="414">
        <f t="shared" si="265"/>
        <v>0</v>
      </c>
      <c r="BS713" s="414">
        <f t="shared" si="266"/>
        <v>0</v>
      </c>
      <c r="BT713" s="414">
        <f t="shared" si="267"/>
        <v>0</v>
      </c>
      <c r="BU713" s="414">
        <f t="shared" si="268"/>
        <v>0</v>
      </c>
      <c r="CQ713" s="465"/>
      <c r="CR713" s="465"/>
    </row>
    <row r="714" spans="1:96" ht="37.5" customHeight="1" x14ac:dyDescent="0.2">
      <c r="A714" s="576" t="str">
        <f>IF(B714&lt;&gt;"",設定!$C$4,"")</f>
        <v/>
      </c>
      <c r="B714" s="577" t="str">
        <f t="shared" ref="B714:B777" si="272">IF(COUNTA(D714:I714,L714)&gt;0,$B$7,"")</f>
        <v/>
      </c>
      <c r="C714" s="374">
        <f t="shared" si="247"/>
        <v>702</v>
      </c>
      <c r="D714" s="356"/>
      <c r="E714" s="356"/>
      <c r="F714" s="357"/>
      <c r="G714" s="358"/>
      <c r="H714" s="359"/>
      <c r="I714" s="360"/>
      <c r="J714" s="522" t="str">
        <f>IFERROR(IF(I714="","",VLOOKUP(I714,国・地域!A:C,2,FALSE)),"正しい番号を入力してください")</f>
        <v/>
      </c>
      <c r="K714" s="523" t="str">
        <f>IFERROR(IF(I714="","",VLOOKUP(I714,国・地域!A:C,3,FALSE)),"正しい番号を入力してください")</f>
        <v/>
      </c>
      <c r="L714" s="326"/>
      <c r="M714" s="363"/>
      <c r="N714" s="364"/>
      <c r="O714" s="364"/>
      <c r="P714" s="364"/>
      <c r="Q714" s="364"/>
      <c r="R714" s="364"/>
      <c r="S714" s="364"/>
      <c r="T714" s="364"/>
      <c r="U714" s="365"/>
      <c r="V714" s="366"/>
      <c r="W714" s="1063"/>
      <c r="X714" s="1064"/>
      <c r="Y714" s="1075"/>
      <c r="Z714" s="1076"/>
      <c r="AA714" s="1077"/>
      <c r="AB714" s="1078"/>
      <c r="AC714" s="1077"/>
      <c r="AD714" s="1076"/>
      <c r="AE714" s="1079"/>
      <c r="AF714" s="1078"/>
      <c r="AG714" s="1077"/>
      <c r="AH714" s="1076"/>
      <c r="AI714" s="1079"/>
      <c r="AJ714" s="1078"/>
      <c r="AK714" s="1077"/>
      <c r="AL714" s="1076"/>
      <c r="AM714" s="356"/>
      <c r="AN714" s="358"/>
      <c r="AO714" s="326"/>
      <c r="AP714" s="356"/>
      <c r="AQ714" s="358"/>
      <c r="AR714" s="367"/>
      <c r="AS714" s="368"/>
      <c r="AT714" s="356"/>
      <c r="AU714" s="358"/>
      <c r="AV714" s="367"/>
      <c r="AW714" s="369"/>
      <c r="AX714" s="502" t="str">
        <f t="shared" ref="AX714:AX777" si="273">IF(SUM(BA714:BM714)&gt;0,"←未入力あり","")</f>
        <v/>
      </c>
      <c r="AY714" s="94" t="str">
        <f t="shared" si="248"/>
        <v/>
      </c>
      <c r="BA714" s="414">
        <f t="shared" si="249"/>
        <v>0</v>
      </c>
      <c r="BB714" s="414">
        <f t="shared" si="250"/>
        <v>0</v>
      </c>
      <c r="BC714" s="414">
        <f t="shared" si="251"/>
        <v>0</v>
      </c>
      <c r="BD714" s="414">
        <f t="shared" si="252"/>
        <v>0</v>
      </c>
      <c r="BE714" s="414">
        <f t="shared" si="253"/>
        <v>0</v>
      </c>
      <c r="BF714" s="414">
        <f t="shared" si="254"/>
        <v>0</v>
      </c>
      <c r="BG714" s="414">
        <f t="shared" si="255"/>
        <v>0</v>
      </c>
      <c r="BH714" s="414">
        <f t="shared" si="256"/>
        <v>0</v>
      </c>
      <c r="BI714" s="414">
        <f t="shared" si="257"/>
        <v>0</v>
      </c>
      <c r="BJ714" s="414">
        <f t="shared" si="258"/>
        <v>0</v>
      </c>
      <c r="BK714" s="414">
        <f t="shared" si="259"/>
        <v>0</v>
      </c>
      <c r="BL714" s="414">
        <f t="shared" si="260"/>
        <v>0</v>
      </c>
      <c r="BM714" s="414">
        <f t="shared" si="261"/>
        <v>0</v>
      </c>
      <c r="BO714" s="414">
        <f t="shared" si="262"/>
        <v>0</v>
      </c>
      <c r="BP714" s="414">
        <f t="shared" si="263"/>
        <v>0</v>
      </c>
      <c r="BQ714" s="414">
        <f t="shared" si="264"/>
        <v>0</v>
      </c>
      <c r="BR714" s="414">
        <f t="shared" si="265"/>
        <v>0</v>
      </c>
      <c r="BS714" s="414">
        <f t="shared" si="266"/>
        <v>0</v>
      </c>
      <c r="BT714" s="414">
        <f t="shared" si="267"/>
        <v>0</v>
      </c>
      <c r="BU714" s="414">
        <f t="shared" si="268"/>
        <v>0</v>
      </c>
      <c r="CQ714" s="465"/>
      <c r="CR714" s="465"/>
    </row>
    <row r="715" spans="1:96" ht="37.5" customHeight="1" x14ac:dyDescent="0.2">
      <c r="A715" s="576" t="str">
        <f>IF(B715&lt;&gt;"",設定!$C$4,"")</f>
        <v/>
      </c>
      <c r="B715" s="577" t="str">
        <f t="shared" si="272"/>
        <v/>
      </c>
      <c r="C715" s="374">
        <f t="shared" si="247"/>
        <v>703</v>
      </c>
      <c r="D715" s="356"/>
      <c r="E715" s="356"/>
      <c r="F715" s="357"/>
      <c r="G715" s="358"/>
      <c r="H715" s="359"/>
      <c r="I715" s="360"/>
      <c r="J715" s="522" t="str">
        <f>IFERROR(IF(I715="","",VLOOKUP(I715,国・地域!A:C,2,FALSE)),"正しい番号を入力してください")</f>
        <v/>
      </c>
      <c r="K715" s="523" t="str">
        <f>IFERROR(IF(I715="","",VLOOKUP(I715,国・地域!A:C,3,FALSE)),"正しい番号を入力してください")</f>
        <v/>
      </c>
      <c r="L715" s="326"/>
      <c r="M715" s="363"/>
      <c r="N715" s="364"/>
      <c r="O715" s="364"/>
      <c r="P715" s="364"/>
      <c r="Q715" s="364"/>
      <c r="R715" s="364"/>
      <c r="S715" s="364"/>
      <c r="T715" s="364"/>
      <c r="U715" s="365"/>
      <c r="V715" s="366"/>
      <c r="W715" s="1063"/>
      <c r="X715" s="1064"/>
      <c r="Y715" s="1075"/>
      <c r="Z715" s="1076"/>
      <c r="AA715" s="1077"/>
      <c r="AB715" s="1078"/>
      <c r="AC715" s="1077"/>
      <c r="AD715" s="1076"/>
      <c r="AE715" s="1079"/>
      <c r="AF715" s="1078"/>
      <c r="AG715" s="1077"/>
      <c r="AH715" s="1076"/>
      <c r="AI715" s="1079"/>
      <c r="AJ715" s="1078"/>
      <c r="AK715" s="1077"/>
      <c r="AL715" s="1076"/>
      <c r="AM715" s="356"/>
      <c r="AN715" s="358"/>
      <c r="AO715" s="326"/>
      <c r="AP715" s="356"/>
      <c r="AQ715" s="358"/>
      <c r="AR715" s="367"/>
      <c r="AS715" s="368"/>
      <c r="AT715" s="356"/>
      <c r="AU715" s="358"/>
      <c r="AV715" s="367"/>
      <c r="AW715" s="369"/>
      <c r="AX715" s="502" t="str">
        <f t="shared" si="273"/>
        <v/>
      </c>
      <c r="AY715" s="94" t="str">
        <f t="shared" si="248"/>
        <v/>
      </c>
      <c r="BA715" s="414">
        <f t="shared" si="249"/>
        <v>0</v>
      </c>
      <c r="BB715" s="414">
        <f t="shared" si="250"/>
        <v>0</v>
      </c>
      <c r="BC715" s="414">
        <f t="shared" si="251"/>
        <v>0</v>
      </c>
      <c r="BD715" s="414">
        <f t="shared" si="252"/>
        <v>0</v>
      </c>
      <c r="BE715" s="414">
        <f t="shared" si="253"/>
        <v>0</v>
      </c>
      <c r="BF715" s="414">
        <f t="shared" si="254"/>
        <v>0</v>
      </c>
      <c r="BG715" s="414">
        <f t="shared" si="255"/>
        <v>0</v>
      </c>
      <c r="BH715" s="414">
        <f t="shared" si="256"/>
        <v>0</v>
      </c>
      <c r="BI715" s="414">
        <f t="shared" si="257"/>
        <v>0</v>
      </c>
      <c r="BJ715" s="414">
        <f t="shared" si="258"/>
        <v>0</v>
      </c>
      <c r="BK715" s="414">
        <f t="shared" si="259"/>
        <v>0</v>
      </c>
      <c r="BL715" s="414">
        <f t="shared" si="260"/>
        <v>0</v>
      </c>
      <c r="BM715" s="414">
        <f t="shared" si="261"/>
        <v>0</v>
      </c>
      <c r="BO715" s="414">
        <f t="shared" si="262"/>
        <v>0</v>
      </c>
      <c r="BP715" s="414">
        <f t="shared" si="263"/>
        <v>0</v>
      </c>
      <c r="BQ715" s="414">
        <f t="shared" si="264"/>
        <v>0</v>
      </c>
      <c r="BR715" s="414">
        <f t="shared" si="265"/>
        <v>0</v>
      </c>
      <c r="BS715" s="414">
        <f t="shared" si="266"/>
        <v>0</v>
      </c>
      <c r="BT715" s="414">
        <f t="shared" si="267"/>
        <v>0</v>
      </c>
      <c r="BU715" s="414">
        <f t="shared" si="268"/>
        <v>0</v>
      </c>
      <c r="CQ715" s="465"/>
      <c r="CR715" s="465"/>
    </row>
    <row r="716" spans="1:96" ht="37.5" customHeight="1" x14ac:dyDescent="0.2">
      <c r="A716" s="576" t="str">
        <f>IF(B716&lt;&gt;"",設定!$C$4,"")</f>
        <v/>
      </c>
      <c r="B716" s="577" t="str">
        <f t="shared" si="272"/>
        <v/>
      </c>
      <c r="C716" s="374">
        <f t="shared" si="247"/>
        <v>704</v>
      </c>
      <c r="D716" s="356"/>
      <c r="E716" s="356"/>
      <c r="F716" s="357"/>
      <c r="G716" s="358"/>
      <c r="H716" s="359"/>
      <c r="I716" s="360"/>
      <c r="J716" s="522" t="str">
        <f>IFERROR(IF(I716="","",VLOOKUP(I716,国・地域!A:C,2,FALSE)),"正しい番号を入力してください")</f>
        <v/>
      </c>
      <c r="K716" s="523" t="str">
        <f>IFERROR(IF(I716="","",VLOOKUP(I716,国・地域!A:C,3,FALSE)),"正しい番号を入力してください")</f>
        <v/>
      </c>
      <c r="L716" s="326"/>
      <c r="M716" s="363"/>
      <c r="N716" s="364"/>
      <c r="O716" s="364"/>
      <c r="P716" s="364"/>
      <c r="Q716" s="364"/>
      <c r="R716" s="364"/>
      <c r="S716" s="364"/>
      <c r="T716" s="364"/>
      <c r="U716" s="365"/>
      <c r="V716" s="366"/>
      <c r="W716" s="1063"/>
      <c r="X716" s="1064"/>
      <c r="Y716" s="1075"/>
      <c r="Z716" s="1076"/>
      <c r="AA716" s="1077"/>
      <c r="AB716" s="1078"/>
      <c r="AC716" s="1077"/>
      <c r="AD716" s="1076"/>
      <c r="AE716" s="1079"/>
      <c r="AF716" s="1078"/>
      <c r="AG716" s="1077"/>
      <c r="AH716" s="1076"/>
      <c r="AI716" s="1079"/>
      <c r="AJ716" s="1078"/>
      <c r="AK716" s="1077"/>
      <c r="AL716" s="1076"/>
      <c r="AM716" s="356"/>
      <c r="AN716" s="358"/>
      <c r="AO716" s="326"/>
      <c r="AP716" s="356"/>
      <c r="AQ716" s="358"/>
      <c r="AR716" s="367"/>
      <c r="AS716" s="368"/>
      <c r="AT716" s="356"/>
      <c r="AU716" s="358"/>
      <c r="AV716" s="367"/>
      <c r="AW716" s="369"/>
      <c r="AX716" s="502" t="str">
        <f t="shared" si="273"/>
        <v/>
      </c>
      <c r="AY716" s="94" t="str">
        <f t="shared" si="248"/>
        <v/>
      </c>
      <c r="BA716" s="414">
        <f t="shared" si="249"/>
        <v>0</v>
      </c>
      <c r="BB716" s="414">
        <f t="shared" si="250"/>
        <v>0</v>
      </c>
      <c r="BC716" s="414">
        <f t="shared" si="251"/>
        <v>0</v>
      </c>
      <c r="BD716" s="414">
        <f t="shared" si="252"/>
        <v>0</v>
      </c>
      <c r="BE716" s="414">
        <f t="shared" si="253"/>
        <v>0</v>
      </c>
      <c r="BF716" s="414">
        <f t="shared" si="254"/>
        <v>0</v>
      </c>
      <c r="BG716" s="414">
        <f t="shared" si="255"/>
        <v>0</v>
      </c>
      <c r="BH716" s="414">
        <f t="shared" si="256"/>
        <v>0</v>
      </c>
      <c r="BI716" s="414">
        <f t="shared" si="257"/>
        <v>0</v>
      </c>
      <c r="BJ716" s="414">
        <f t="shared" si="258"/>
        <v>0</v>
      </c>
      <c r="BK716" s="414">
        <f t="shared" si="259"/>
        <v>0</v>
      </c>
      <c r="BL716" s="414">
        <f t="shared" si="260"/>
        <v>0</v>
      </c>
      <c r="BM716" s="414">
        <f t="shared" si="261"/>
        <v>0</v>
      </c>
      <c r="BO716" s="414">
        <f t="shared" si="262"/>
        <v>0</v>
      </c>
      <c r="BP716" s="414">
        <f t="shared" si="263"/>
        <v>0</v>
      </c>
      <c r="BQ716" s="414">
        <f t="shared" si="264"/>
        <v>0</v>
      </c>
      <c r="BR716" s="414">
        <f t="shared" si="265"/>
        <v>0</v>
      </c>
      <c r="BS716" s="414">
        <f t="shared" si="266"/>
        <v>0</v>
      </c>
      <c r="BT716" s="414">
        <f t="shared" si="267"/>
        <v>0</v>
      </c>
      <c r="BU716" s="414">
        <f t="shared" si="268"/>
        <v>0</v>
      </c>
      <c r="CQ716" s="465"/>
      <c r="CR716" s="465"/>
    </row>
    <row r="717" spans="1:96" ht="37.5" customHeight="1" x14ac:dyDescent="0.2">
      <c r="A717" s="576" t="str">
        <f>IF(B717&lt;&gt;"",設定!$C$4,"")</f>
        <v/>
      </c>
      <c r="B717" s="577" t="str">
        <f t="shared" si="272"/>
        <v/>
      </c>
      <c r="C717" s="374">
        <f t="shared" si="247"/>
        <v>705</v>
      </c>
      <c r="D717" s="356"/>
      <c r="E717" s="356"/>
      <c r="F717" s="357"/>
      <c r="G717" s="358"/>
      <c r="H717" s="359"/>
      <c r="I717" s="360"/>
      <c r="J717" s="522" t="str">
        <f>IFERROR(IF(I717="","",VLOOKUP(I717,国・地域!A:C,2,FALSE)),"正しい番号を入力してください")</f>
        <v/>
      </c>
      <c r="K717" s="523" t="str">
        <f>IFERROR(IF(I717="","",VLOOKUP(I717,国・地域!A:C,3,FALSE)),"正しい番号を入力してください")</f>
        <v/>
      </c>
      <c r="L717" s="326"/>
      <c r="M717" s="363"/>
      <c r="N717" s="364"/>
      <c r="O717" s="364"/>
      <c r="P717" s="364"/>
      <c r="Q717" s="364"/>
      <c r="R717" s="364"/>
      <c r="S717" s="364"/>
      <c r="T717" s="364"/>
      <c r="U717" s="365"/>
      <c r="V717" s="366"/>
      <c r="W717" s="1063"/>
      <c r="X717" s="1064"/>
      <c r="Y717" s="1075"/>
      <c r="Z717" s="1076"/>
      <c r="AA717" s="1077"/>
      <c r="AB717" s="1078"/>
      <c r="AC717" s="1077"/>
      <c r="AD717" s="1076"/>
      <c r="AE717" s="1079"/>
      <c r="AF717" s="1078"/>
      <c r="AG717" s="1077"/>
      <c r="AH717" s="1076"/>
      <c r="AI717" s="1079"/>
      <c r="AJ717" s="1078"/>
      <c r="AK717" s="1077"/>
      <c r="AL717" s="1076"/>
      <c r="AM717" s="356"/>
      <c r="AN717" s="358"/>
      <c r="AO717" s="326"/>
      <c r="AP717" s="356"/>
      <c r="AQ717" s="358"/>
      <c r="AR717" s="367"/>
      <c r="AS717" s="368"/>
      <c r="AT717" s="356"/>
      <c r="AU717" s="358"/>
      <c r="AV717" s="367"/>
      <c r="AW717" s="369"/>
      <c r="AX717" s="502" t="str">
        <f t="shared" si="273"/>
        <v/>
      </c>
      <c r="AY717" s="94" t="str">
        <f t="shared" si="248"/>
        <v/>
      </c>
      <c r="BA717" s="414">
        <f t="shared" si="249"/>
        <v>0</v>
      </c>
      <c r="BB717" s="414">
        <f t="shared" si="250"/>
        <v>0</v>
      </c>
      <c r="BC717" s="414">
        <f t="shared" si="251"/>
        <v>0</v>
      </c>
      <c r="BD717" s="414">
        <f t="shared" si="252"/>
        <v>0</v>
      </c>
      <c r="BE717" s="414">
        <f t="shared" si="253"/>
        <v>0</v>
      </c>
      <c r="BF717" s="414">
        <f t="shared" si="254"/>
        <v>0</v>
      </c>
      <c r="BG717" s="414">
        <f t="shared" si="255"/>
        <v>0</v>
      </c>
      <c r="BH717" s="414">
        <f t="shared" si="256"/>
        <v>0</v>
      </c>
      <c r="BI717" s="414">
        <f t="shared" si="257"/>
        <v>0</v>
      </c>
      <c r="BJ717" s="414">
        <f t="shared" si="258"/>
        <v>0</v>
      </c>
      <c r="BK717" s="414">
        <f t="shared" si="259"/>
        <v>0</v>
      </c>
      <c r="BL717" s="414">
        <f t="shared" si="260"/>
        <v>0</v>
      </c>
      <c r="BM717" s="414">
        <f t="shared" si="261"/>
        <v>0</v>
      </c>
      <c r="BO717" s="414">
        <f t="shared" si="262"/>
        <v>0</v>
      </c>
      <c r="BP717" s="414">
        <f t="shared" si="263"/>
        <v>0</v>
      </c>
      <c r="BQ717" s="414">
        <f t="shared" si="264"/>
        <v>0</v>
      </c>
      <c r="BR717" s="414">
        <f t="shared" si="265"/>
        <v>0</v>
      </c>
      <c r="BS717" s="414">
        <f t="shared" si="266"/>
        <v>0</v>
      </c>
      <c r="BT717" s="414">
        <f t="shared" si="267"/>
        <v>0</v>
      </c>
      <c r="BU717" s="414">
        <f t="shared" si="268"/>
        <v>0</v>
      </c>
      <c r="CQ717" s="465"/>
      <c r="CR717" s="465"/>
    </row>
    <row r="718" spans="1:96" ht="37.5" customHeight="1" x14ac:dyDescent="0.2">
      <c r="A718" s="576" t="str">
        <f>IF(B718&lt;&gt;"",設定!$C$4,"")</f>
        <v/>
      </c>
      <c r="B718" s="577" t="str">
        <f t="shared" si="272"/>
        <v/>
      </c>
      <c r="C718" s="374">
        <f t="shared" si="247"/>
        <v>706</v>
      </c>
      <c r="D718" s="356"/>
      <c r="E718" s="356"/>
      <c r="F718" s="357"/>
      <c r="G718" s="358"/>
      <c r="H718" s="359"/>
      <c r="I718" s="360"/>
      <c r="J718" s="522" t="str">
        <f>IFERROR(IF(I718="","",VLOOKUP(I718,国・地域!A:C,2,FALSE)),"正しい番号を入力してください")</f>
        <v/>
      </c>
      <c r="K718" s="523" t="str">
        <f>IFERROR(IF(I718="","",VLOOKUP(I718,国・地域!A:C,3,FALSE)),"正しい番号を入力してください")</f>
        <v/>
      </c>
      <c r="L718" s="326"/>
      <c r="M718" s="363"/>
      <c r="N718" s="364"/>
      <c r="O718" s="364"/>
      <c r="P718" s="364"/>
      <c r="Q718" s="364"/>
      <c r="R718" s="364"/>
      <c r="S718" s="364"/>
      <c r="T718" s="364"/>
      <c r="U718" s="365"/>
      <c r="V718" s="366"/>
      <c r="W718" s="1063"/>
      <c r="X718" s="1064"/>
      <c r="Y718" s="1075"/>
      <c r="Z718" s="1076"/>
      <c r="AA718" s="1077"/>
      <c r="AB718" s="1078"/>
      <c r="AC718" s="1077"/>
      <c r="AD718" s="1076"/>
      <c r="AE718" s="1079"/>
      <c r="AF718" s="1078"/>
      <c r="AG718" s="1077"/>
      <c r="AH718" s="1076"/>
      <c r="AI718" s="1079"/>
      <c r="AJ718" s="1078"/>
      <c r="AK718" s="1077"/>
      <c r="AL718" s="1076"/>
      <c r="AM718" s="356"/>
      <c r="AN718" s="358"/>
      <c r="AO718" s="326"/>
      <c r="AP718" s="356"/>
      <c r="AQ718" s="358"/>
      <c r="AR718" s="367"/>
      <c r="AS718" s="368"/>
      <c r="AT718" s="356"/>
      <c r="AU718" s="358"/>
      <c r="AV718" s="367"/>
      <c r="AW718" s="369"/>
      <c r="AX718" s="502" t="str">
        <f t="shared" si="273"/>
        <v/>
      </c>
      <c r="AY718" s="94" t="str">
        <f t="shared" si="248"/>
        <v/>
      </c>
      <c r="BA718" s="414">
        <f t="shared" si="249"/>
        <v>0</v>
      </c>
      <c r="BB718" s="414">
        <f t="shared" si="250"/>
        <v>0</v>
      </c>
      <c r="BC718" s="414">
        <f t="shared" si="251"/>
        <v>0</v>
      </c>
      <c r="BD718" s="414">
        <f t="shared" si="252"/>
        <v>0</v>
      </c>
      <c r="BE718" s="414">
        <f t="shared" si="253"/>
        <v>0</v>
      </c>
      <c r="BF718" s="414">
        <f t="shared" si="254"/>
        <v>0</v>
      </c>
      <c r="BG718" s="414">
        <f t="shared" si="255"/>
        <v>0</v>
      </c>
      <c r="BH718" s="414">
        <f t="shared" si="256"/>
        <v>0</v>
      </c>
      <c r="BI718" s="414">
        <f t="shared" si="257"/>
        <v>0</v>
      </c>
      <c r="BJ718" s="414">
        <f t="shared" si="258"/>
        <v>0</v>
      </c>
      <c r="BK718" s="414">
        <f t="shared" si="259"/>
        <v>0</v>
      </c>
      <c r="BL718" s="414">
        <f t="shared" si="260"/>
        <v>0</v>
      </c>
      <c r="BM718" s="414">
        <f t="shared" si="261"/>
        <v>0</v>
      </c>
      <c r="BO718" s="414">
        <f t="shared" si="262"/>
        <v>0</v>
      </c>
      <c r="BP718" s="414">
        <f t="shared" si="263"/>
        <v>0</v>
      </c>
      <c r="BQ718" s="414">
        <f t="shared" si="264"/>
        <v>0</v>
      </c>
      <c r="BR718" s="414">
        <f t="shared" si="265"/>
        <v>0</v>
      </c>
      <c r="BS718" s="414">
        <f t="shared" si="266"/>
        <v>0</v>
      </c>
      <c r="BT718" s="414">
        <f t="shared" si="267"/>
        <v>0</v>
      </c>
      <c r="BU718" s="414">
        <f t="shared" si="268"/>
        <v>0</v>
      </c>
      <c r="CQ718" s="465"/>
      <c r="CR718" s="465"/>
    </row>
    <row r="719" spans="1:96" ht="37.5" customHeight="1" x14ac:dyDescent="0.2">
      <c r="A719" s="576" t="str">
        <f>IF(B719&lt;&gt;"",設定!$C$4,"")</f>
        <v/>
      </c>
      <c r="B719" s="577" t="str">
        <f t="shared" si="272"/>
        <v/>
      </c>
      <c r="C719" s="374">
        <f t="shared" ref="C719:C782" si="274">ROW()-12</f>
        <v>707</v>
      </c>
      <c r="D719" s="356"/>
      <c r="E719" s="356"/>
      <c r="F719" s="357"/>
      <c r="G719" s="358"/>
      <c r="H719" s="359"/>
      <c r="I719" s="360"/>
      <c r="J719" s="522" t="str">
        <f>IFERROR(IF(I719="","",VLOOKUP(I719,国・地域!A:C,2,FALSE)),"正しい番号を入力してください")</f>
        <v/>
      </c>
      <c r="K719" s="523" t="str">
        <f>IFERROR(IF(I719="","",VLOOKUP(I719,国・地域!A:C,3,FALSE)),"正しい番号を入力してください")</f>
        <v/>
      </c>
      <c r="L719" s="326"/>
      <c r="M719" s="363"/>
      <c r="N719" s="364"/>
      <c r="O719" s="364"/>
      <c r="P719" s="364"/>
      <c r="Q719" s="364"/>
      <c r="R719" s="364"/>
      <c r="S719" s="364"/>
      <c r="T719" s="364"/>
      <c r="U719" s="365"/>
      <c r="V719" s="366"/>
      <c r="W719" s="1063"/>
      <c r="X719" s="1064"/>
      <c r="Y719" s="1075"/>
      <c r="Z719" s="1076"/>
      <c r="AA719" s="1077"/>
      <c r="AB719" s="1078"/>
      <c r="AC719" s="1077"/>
      <c r="AD719" s="1076"/>
      <c r="AE719" s="1079"/>
      <c r="AF719" s="1078"/>
      <c r="AG719" s="1077"/>
      <c r="AH719" s="1076"/>
      <c r="AI719" s="1079"/>
      <c r="AJ719" s="1078"/>
      <c r="AK719" s="1077"/>
      <c r="AL719" s="1076"/>
      <c r="AM719" s="356"/>
      <c r="AN719" s="358"/>
      <c r="AO719" s="326"/>
      <c r="AP719" s="356"/>
      <c r="AQ719" s="358"/>
      <c r="AR719" s="367"/>
      <c r="AS719" s="368"/>
      <c r="AT719" s="356"/>
      <c r="AU719" s="358"/>
      <c r="AV719" s="367"/>
      <c r="AW719" s="369"/>
      <c r="AX719" s="502" t="str">
        <f t="shared" si="273"/>
        <v/>
      </c>
      <c r="AY719" s="94" t="str">
        <f t="shared" ref="AY719:AY782" si="275">IF(SUM(BO719:BU719)&gt;0,"←入力エラー","")</f>
        <v/>
      </c>
      <c r="BA719" s="414">
        <f t="shared" ref="BA719:BA782" si="276">IF($E$7="1：締結している",IF(AND($D719&lt;&gt;"",OR(E719="",F719="")),1,0),0)</f>
        <v>0</v>
      </c>
      <c r="BB719" s="414">
        <f t="shared" ref="BB719:BB782" si="277">IF($E$7="1：締結している",IF(AND($D719&lt;&gt;"",OR(G719="",H719="")),1,0),0)</f>
        <v>0</v>
      </c>
      <c r="BC719" s="414">
        <f t="shared" ref="BC719:BC782" si="278">IF($E$7="1：締結している",IF(AND($D719&lt;&gt;"",I719=""),1,0),0)</f>
        <v>0</v>
      </c>
      <c r="BD719" s="414">
        <f t="shared" ref="BD719:BD782" si="279">IF($E$7="1：締結している",IF(AND(I719=801,L719=""),1,0),0)</f>
        <v>0</v>
      </c>
      <c r="BE719" s="414">
        <f t="shared" ref="BE719:BE782" si="280">IF($E$7="1：締結している",IF(AND($D719&lt;&gt;"",COUNTA(M719:V719)=0),1,0),0)</f>
        <v>0</v>
      </c>
      <c r="BF719" s="414">
        <f t="shared" ref="BF719:BF782" si="281">IF($E$7="1：締結している",IF(AND($D719&lt;&gt;"",$M719="○",OR(W719="",X719="")),1,0),0)</f>
        <v>0</v>
      </c>
      <c r="BG719" s="414">
        <f t="shared" ref="BG719:BG782" si="282">IF($E$7="1：締結している",IF(AND($D719&lt;&gt;"",OR(Y719="",Z719="")),1,0),0)</f>
        <v>0</v>
      </c>
      <c r="BH719" s="414">
        <f t="shared" ref="BH719:BH782" si="283">IF($E$7="1：締結している",IF(AND($D719&lt;&gt;"",$P719="○",OR(AA719="",AB719="",AC719="",AD719="")),1,0),0)</f>
        <v>0</v>
      </c>
      <c r="BI719" s="414">
        <f t="shared" ref="BI719:BI782" si="284">IF($E$7="1：締結している",IF(AND($D719&lt;&gt;"",$Q719="○",OR(AE719="",AF719="",AG719="",AH719="")),1,0),0)</f>
        <v>0</v>
      </c>
      <c r="BJ719" s="414">
        <f t="shared" ref="BJ719:BJ782" si="285">IF($E$7="1：締結している",IF(AND($D719&lt;&gt;"",$R719="○",OR(AI719="",AJ719="",AK719="",AL719="")),1,0),0)</f>
        <v>0</v>
      </c>
      <c r="BK719" s="414">
        <f t="shared" ref="BK719:BK782" si="286">IF($E$7="1：締結している",IF(AND($D719&lt;&gt;"",$P719="○",OR(AM719="",AN719="",AO719="")),1,0),0)</f>
        <v>0</v>
      </c>
      <c r="BL719" s="414">
        <f t="shared" ref="BL719:BL782" si="287">IF($E$7="1：締結している",IF(AND($D719&lt;&gt;"",$Q719="○",OR(AP719="",AQ719="",AR719="",AS719="")),1,0),0)</f>
        <v>0</v>
      </c>
      <c r="BM719" s="414">
        <f t="shared" ref="BM719:BM782" si="288">IF($E$7="1：締結している",IF(AND($D719&lt;&gt;"",$R719="○",OR(AT719="",AU719="",AV719="",AW719="")),1,0),0)</f>
        <v>0</v>
      </c>
      <c r="BO719" s="414">
        <f t="shared" ref="BO719:BO782" si="289">IF($E$7="2：締結していない",IF(COUNTA(D719:AW719)&lt;&gt;2,1,0),0)</f>
        <v>0</v>
      </c>
      <c r="BP719" s="414">
        <f t="shared" ref="BP719:BP782" si="290">IF(AND(I719&lt;&gt;801,L719&lt;&gt;""),1,0)</f>
        <v>0</v>
      </c>
      <c r="BQ719" s="414">
        <f t="shared" ref="BQ719:BQ782" si="291">IF(AND(COUNTA(M719:U719)&lt;&gt;0,V719&lt;&gt;""),1,0)</f>
        <v>0</v>
      </c>
      <c r="BR719" s="414">
        <f t="shared" ref="BR719:BR782" si="292">IF(M719="",IF(COUNTA(W719:X719)&lt;&gt;0,1,0),0)</f>
        <v>0</v>
      </c>
      <c r="BS719" s="414">
        <f t="shared" ref="BS719:BS782" si="293">IF(P719="",IF(OR(COUNTA(AA719:AD719)&lt;&gt;0,COUNTA(AM719:AO719)&lt;&gt;0),1,0),0)</f>
        <v>0</v>
      </c>
      <c r="BT719" s="414">
        <f t="shared" ref="BT719:BT782" si="294">IF(Q719="",IF(OR(COUNTA(AE719:AH719)&lt;&gt;0,COUNTA(AP719:AS719)&lt;&gt;0),1,0),0)</f>
        <v>0</v>
      </c>
      <c r="BU719" s="414">
        <f t="shared" ref="BU719:BU782" si="295">IF(R719="",IF(OR(COUNTA(AI719:AL719)&lt;&gt;0,COUNTA(AT719:AW719)&lt;&gt;0),1,0),0)</f>
        <v>0</v>
      </c>
      <c r="CQ719" s="465"/>
      <c r="CR719" s="465"/>
    </row>
    <row r="720" spans="1:96" ht="37.5" customHeight="1" x14ac:dyDescent="0.2">
      <c r="A720" s="576" t="str">
        <f>IF(B720&lt;&gt;"",設定!$C$4,"")</f>
        <v/>
      </c>
      <c r="B720" s="577" t="str">
        <f t="shared" si="272"/>
        <v/>
      </c>
      <c r="C720" s="374">
        <f t="shared" si="274"/>
        <v>708</v>
      </c>
      <c r="D720" s="356"/>
      <c r="E720" s="356"/>
      <c r="F720" s="357"/>
      <c r="G720" s="358"/>
      <c r="H720" s="359"/>
      <c r="I720" s="360"/>
      <c r="J720" s="522" t="str">
        <f>IFERROR(IF(I720="","",VLOOKUP(I720,国・地域!A:C,2,FALSE)),"正しい番号を入力してください")</f>
        <v/>
      </c>
      <c r="K720" s="523" t="str">
        <f>IFERROR(IF(I720="","",VLOOKUP(I720,国・地域!A:C,3,FALSE)),"正しい番号を入力してください")</f>
        <v/>
      </c>
      <c r="L720" s="326"/>
      <c r="M720" s="363"/>
      <c r="N720" s="364"/>
      <c r="O720" s="364"/>
      <c r="P720" s="364"/>
      <c r="Q720" s="364"/>
      <c r="R720" s="364"/>
      <c r="S720" s="364"/>
      <c r="T720" s="364"/>
      <c r="U720" s="365"/>
      <c r="V720" s="366"/>
      <c r="W720" s="1063"/>
      <c r="X720" s="1064"/>
      <c r="Y720" s="1075"/>
      <c r="Z720" s="1076"/>
      <c r="AA720" s="1077"/>
      <c r="AB720" s="1078"/>
      <c r="AC720" s="1077"/>
      <c r="AD720" s="1076"/>
      <c r="AE720" s="1079"/>
      <c r="AF720" s="1078"/>
      <c r="AG720" s="1077"/>
      <c r="AH720" s="1076"/>
      <c r="AI720" s="1079"/>
      <c r="AJ720" s="1078"/>
      <c r="AK720" s="1077"/>
      <c r="AL720" s="1076"/>
      <c r="AM720" s="356"/>
      <c r="AN720" s="358"/>
      <c r="AO720" s="326"/>
      <c r="AP720" s="356"/>
      <c r="AQ720" s="358"/>
      <c r="AR720" s="367"/>
      <c r="AS720" s="368"/>
      <c r="AT720" s="356"/>
      <c r="AU720" s="358"/>
      <c r="AV720" s="367"/>
      <c r="AW720" s="369"/>
      <c r="AX720" s="502" t="str">
        <f t="shared" si="273"/>
        <v/>
      </c>
      <c r="AY720" s="94" t="str">
        <f t="shared" si="275"/>
        <v/>
      </c>
      <c r="BA720" s="414">
        <f t="shared" si="276"/>
        <v>0</v>
      </c>
      <c r="BB720" s="414">
        <f t="shared" si="277"/>
        <v>0</v>
      </c>
      <c r="BC720" s="414">
        <f t="shared" si="278"/>
        <v>0</v>
      </c>
      <c r="BD720" s="414">
        <f t="shared" si="279"/>
        <v>0</v>
      </c>
      <c r="BE720" s="414">
        <f t="shared" si="280"/>
        <v>0</v>
      </c>
      <c r="BF720" s="414">
        <f t="shared" si="281"/>
        <v>0</v>
      </c>
      <c r="BG720" s="414">
        <f t="shared" si="282"/>
        <v>0</v>
      </c>
      <c r="BH720" s="414">
        <f t="shared" si="283"/>
        <v>0</v>
      </c>
      <c r="BI720" s="414">
        <f t="shared" si="284"/>
        <v>0</v>
      </c>
      <c r="BJ720" s="414">
        <f t="shared" si="285"/>
        <v>0</v>
      </c>
      <c r="BK720" s="414">
        <f t="shared" si="286"/>
        <v>0</v>
      </c>
      <c r="BL720" s="414">
        <f t="shared" si="287"/>
        <v>0</v>
      </c>
      <c r="BM720" s="414">
        <f t="shared" si="288"/>
        <v>0</v>
      </c>
      <c r="BO720" s="414">
        <f t="shared" si="289"/>
        <v>0</v>
      </c>
      <c r="BP720" s="414">
        <f t="shared" si="290"/>
        <v>0</v>
      </c>
      <c r="BQ720" s="414">
        <f t="shared" si="291"/>
        <v>0</v>
      </c>
      <c r="BR720" s="414">
        <f t="shared" si="292"/>
        <v>0</v>
      </c>
      <c r="BS720" s="414">
        <f t="shared" si="293"/>
        <v>0</v>
      </c>
      <c r="BT720" s="414">
        <f t="shared" si="294"/>
        <v>0</v>
      </c>
      <c r="BU720" s="414">
        <f t="shared" si="295"/>
        <v>0</v>
      </c>
      <c r="CQ720" s="465"/>
      <c r="CR720" s="465"/>
    </row>
    <row r="721" spans="1:96" ht="37.5" customHeight="1" x14ac:dyDescent="0.2">
      <c r="A721" s="576" t="str">
        <f>IF(B721&lt;&gt;"",設定!$C$4,"")</f>
        <v/>
      </c>
      <c r="B721" s="577" t="str">
        <f t="shared" si="272"/>
        <v/>
      </c>
      <c r="C721" s="374">
        <f t="shared" si="274"/>
        <v>709</v>
      </c>
      <c r="D721" s="356"/>
      <c r="E721" s="356"/>
      <c r="F721" s="357"/>
      <c r="G721" s="358"/>
      <c r="H721" s="359"/>
      <c r="I721" s="360"/>
      <c r="J721" s="522" t="str">
        <f>IFERROR(IF(I721="","",VLOOKUP(I721,国・地域!A:C,2,FALSE)),"正しい番号を入力してください")</f>
        <v/>
      </c>
      <c r="K721" s="523" t="str">
        <f>IFERROR(IF(I721="","",VLOOKUP(I721,国・地域!A:C,3,FALSE)),"正しい番号を入力してください")</f>
        <v/>
      </c>
      <c r="L721" s="326"/>
      <c r="M721" s="363"/>
      <c r="N721" s="364"/>
      <c r="O721" s="364"/>
      <c r="P721" s="364"/>
      <c r="Q721" s="364"/>
      <c r="R721" s="364"/>
      <c r="S721" s="364"/>
      <c r="T721" s="364"/>
      <c r="U721" s="365"/>
      <c r="V721" s="366"/>
      <c r="W721" s="1063"/>
      <c r="X721" s="1064"/>
      <c r="Y721" s="1075"/>
      <c r="Z721" s="1076"/>
      <c r="AA721" s="1077"/>
      <c r="AB721" s="1078"/>
      <c r="AC721" s="1077"/>
      <c r="AD721" s="1076"/>
      <c r="AE721" s="1079"/>
      <c r="AF721" s="1078"/>
      <c r="AG721" s="1077"/>
      <c r="AH721" s="1076"/>
      <c r="AI721" s="1079"/>
      <c r="AJ721" s="1078"/>
      <c r="AK721" s="1077"/>
      <c r="AL721" s="1076"/>
      <c r="AM721" s="356"/>
      <c r="AN721" s="358"/>
      <c r="AO721" s="326"/>
      <c r="AP721" s="356"/>
      <c r="AQ721" s="358"/>
      <c r="AR721" s="367"/>
      <c r="AS721" s="368"/>
      <c r="AT721" s="356"/>
      <c r="AU721" s="358"/>
      <c r="AV721" s="367"/>
      <c r="AW721" s="369"/>
      <c r="AX721" s="502" t="str">
        <f t="shared" si="273"/>
        <v/>
      </c>
      <c r="AY721" s="94" t="str">
        <f t="shared" si="275"/>
        <v/>
      </c>
      <c r="BA721" s="414">
        <f t="shared" si="276"/>
        <v>0</v>
      </c>
      <c r="BB721" s="414">
        <f t="shared" si="277"/>
        <v>0</v>
      </c>
      <c r="BC721" s="414">
        <f t="shared" si="278"/>
        <v>0</v>
      </c>
      <c r="BD721" s="414">
        <f t="shared" si="279"/>
        <v>0</v>
      </c>
      <c r="BE721" s="414">
        <f t="shared" si="280"/>
        <v>0</v>
      </c>
      <c r="BF721" s="414">
        <f t="shared" si="281"/>
        <v>0</v>
      </c>
      <c r="BG721" s="414">
        <f t="shared" si="282"/>
        <v>0</v>
      </c>
      <c r="BH721" s="414">
        <f t="shared" si="283"/>
        <v>0</v>
      </c>
      <c r="BI721" s="414">
        <f t="shared" si="284"/>
        <v>0</v>
      </c>
      <c r="BJ721" s="414">
        <f t="shared" si="285"/>
        <v>0</v>
      </c>
      <c r="BK721" s="414">
        <f t="shared" si="286"/>
        <v>0</v>
      </c>
      <c r="BL721" s="414">
        <f t="shared" si="287"/>
        <v>0</v>
      </c>
      <c r="BM721" s="414">
        <f t="shared" si="288"/>
        <v>0</v>
      </c>
      <c r="BO721" s="414">
        <f t="shared" si="289"/>
        <v>0</v>
      </c>
      <c r="BP721" s="414">
        <f t="shared" si="290"/>
        <v>0</v>
      </c>
      <c r="BQ721" s="414">
        <f t="shared" si="291"/>
        <v>0</v>
      </c>
      <c r="BR721" s="414">
        <f t="shared" si="292"/>
        <v>0</v>
      </c>
      <c r="BS721" s="414">
        <f t="shared" si="293"/>
        <v>0</v>
      </c>
      <c r="BT721" s="414">
        <f t="shared" si="294"/>
        <v>0</v>
      </c>
      <c r="BU721" s="414">
        <f t="shared" si="295"/>
        <v>0</v>
      </c>
      <c r="CQ721" s="465"/>
      <c r="CR721" s="465"/>
    </row>
    <row r="722" spans="1:96" ht="37.5" customHeight="1" x14ac:dyDescent="0.2">
      <c r="A722" s="576" t="str">
        <f>IF(B722&lt;&gt;"",設定!$C$4,"")</f>
        <v/>
      </c>
      <c r="B722" s="577" t="str">
        <f t="shared" si="272"/>
        <v/>
      </c>
      <c r="C722" s="374">
        <f t="shared" si="274"/>
        <v>710</v>
      </c>
      <c r="D722" s="356"/>
      <c r="E722" s="356"/>
      <c r="F722" s="357"/>
      <c r="G722" s="358"/>
      <c r="H722" s="359"/>
      <c r="I722" s="360"/>
      <c r="J722" s="522" t="str">
        <f>IFERROR(IF(I722="","",VLOOKUP(I722,国・地域!A:C,2,FALSE)),"正しい番号を入力してください")</f>
        <v/>
      </c>
      <c r="K722" s="523" t="str">
        <f>IFERROR(IF(I722="","",VLOOKUP(I722,国・地域!A:C,3,FALSE)),"正しい番号を入力してください")</f>
        <v/>
      </c>
      <c r="L722" s="326"/>
      <c r="M722" s="363"/>
      <c r="N722" s="364"/>
      <c r="O722" s="364"/>
      <c r="P722" s="364"/>
      <c r="Q722" s="364"/>
      <c r="R722" s="364"/>
      <c r="S722" s="364"/>
      <c r="T722" s="364"/>
      <c r="U722" s="365"/>
      <c r="V722" s="366"/>
      <c r="W722" s="1063"/>
      <c r="X722" s="1064"/>
      <c r="Y722" s="1075"/>
      <c r="Z722" s="1076"/>
      <c r="AA722" s="1077"/>
      <c r="AB722" s="1078"/>
      <c r="AC722" s="1077"/>
      <c r="AD722" s="1076"/>
      <c r="AE722" s="1079"/>
      <c r="AF722" s="1078"/>
      <c r="AG722" s="1077"/>
      <c r="AH722" s="1076"/>
      <c r="AI722" s="1079"/>
      <c r="AJ722" s="1078"/>
      <c r="AK722" s="1077"/>
      <c r="AL722" s="1076"/>
      <c r="AM722" s="356"/>
      <c r="AN722" s="358"/>
      <c r="AO722" s="326"/>
      <c r="AP722" s="356"/>
      <c r="AQ722" s="358"/>
      <c r="AR722" s="367"/>
      <c r="AS722" s="368"/>
      <c r="AT722" s="356"/>
      <c r="AU722" s="358"/>
      <c r="AV722" s="367"/>
      <c r="AW722" s="369"/>
      <c r="AX722" s="502" t="str">
        <f t="shared" si="273"/>
        <v/>
      </c>
      <c r="AY722" s="94" t="str">
        <f t="shared" si="275"/>
        <v/>
      </c>
      <c r="BA722" s="414">
        <f t="shared" si="276"/>
        <v>0</v>
      </c>
      <c r="BB722" s="414">
        <f t="shared" si="277"/>
        <v>0</v>
      </c>
      <c r="BC722" s="414">
        <f t="shared" si="278"/>
        <v>0</v>
      </c>
      <c r="BD722" s="414">
        <f t="shared" si="279"/>
        <v>0</v>
      </c>
      <c r="BE722" s="414">
        <f t="shared" si="280"/>
        <v>0</v>
      </c>
      <c r="BF722" s="414">
        <f t="shared" si="281"/>
        <v>0</v>
      </c>
      <c r="BG722" s="414">
        <f t="shared" si="282"/>
        <v>0</v>
      </c>
      <c r="BH722" s="414">
        <f t="shared" si="283"/>
        <v>0</v>
      </c>
      <c r="BI722" s="414">
        <f t="shared" si="284"/>
        <v>0</v>
      </c>
      <c r="BJ722" s="414">
        <f t="shared" si="285"/>
        <v>0</v>
      </c>
      <c r="BK722" s="414">
        <f t="shared" si="286"/>
        <v>0</v>
      </c>
      <c r="BL722" s="414">
        <f t="shared" si="287"/>
        <v>0</v>
      </c>
      <c r="BM722" s="414">
        <f t="shared" si="288"/>
        <v>0</v>
      </c>
      <c r="BO722" s="414">
        <f t="shared" si="289"/>
        <v>0</v>
      </c>
      <c r="BP722" s="414">
        <f t="shared" si="290"/>
        <v>0</v>
      </c>
      <c r="BQ722" s="414">
        <f t="shared" si="291"/>
        <v>0</v>
      </c>
      <c r="BR722" s="414">
        <f t="shared" si="292"/>
        <v>0</v>
      </c>
      <c r="BS722" s="414">
        <f t="shared" si="293"/>
        <v>0</v>
      </c>
      <c r="BT722" s="414">
        <f t="shared" si="294"/>
        <v>0</v>
      </c>
      <c r="BU722" s="414">
        <f t="shared" si="295"/>
        <v>0</v>
      </c>
      <c r="CQ722" s="465"/>
      <c r="CR722" s="465"/>
    </row>
    <row r="723" spans="1:96" ht="37.5" customHeight="1" x14ac:dyDescent="0.2">
      <c r="A723" s="576" t="str">
        <f>IF(B723&lt;&gt;"",設定!$C$4,"")</f>
        <v/>
      </c>
      <c r="B723" s="577" t="str">
        <f t="shared" si="272"/>
        <v/>
      </c>
      <c r="C723" s="374">
        <f t="shared" si="274"/>
        <v>711</v>
      </c>
      <c r="D723" s="356"/>
      <c r="E723" s="356"/>
      <c r="F723" s="357"/>
      <c r="G723" s="358"/>
      <c r="H723" s="359"/>
      <c r="I723" s="360"/>
      <c r="J723" s="522" t="str">
        <f>IFERROR(IF(I723="","",VLOOKUP(I723,国・地域!A:C,2,FALSE)),"正しい番号を入力してください")</f>
        <v/>
      </c>
      <c r="K723" s="523" t="str">
        <f>IFERROR(IF(I723="","",VLOOKUP(I723,国・地域!A:C,3,FALSE)),"正しい番号を入力してください")</f>
        <v/>
      </c>
      <c r="L723" s="326"/>
      <c r="M723" s="363"/>
      <c r="N723" s="364"/>
      <c r="O723" s="364"/>
      <c r="P723" s="364"/>
      <c r="Q723" s="364"/>
      <c r="R723" s="364"/>
      <c r="S723" s="364"/>
      <c r="T723" s="364"/>
      <c r="U723" s="365"/>
      <c r="V723" s="366"/>
      <c r="W723" s="1063"/>
      <c r="X723" s="1064"/>
      <c r="Y723" s="1075"/>
      <c r="Z723" s="1076"/>
      <c r="AA723" s="1077"/>
      <c r="AB723" s="1078"/>
      <c r="AC723" s="1077"/>
      <c r="AD723" s="1076"/>
      <c r="AE723" s="1079"/>
      <c r="AF723" s="1078"/>
      <c r="AG723" s="1077"/>
      <c r="AH723" s="1076"/>
      <c r="AI723" s="1079"/>
      <c r="AJ723" s="1078"/>
      <c r="AK723" s="1077"/>
      <c r="AL723" s="1076"/>
      <c r="AM723" s="356"/>
      <c r="AN723" s="358"/>
      <c r="AO723" s="326"/>
      <c r="AP723" s="356"/>
      <c r="AQ723" s="358"/>
      <c r="AR723" s="367"/>
      <c r="AS723" s="368"/>
      <c r="AT723" s="356"/>
      <c r="AU723" s="358"/>
      <c r="AV723" s="367"/>
      <c r="AW723" s="369"/>
      <c r="AX723" s="502" t="str">
        <f t="shared" si="273"/>
        <v/>
      </c>
      <c r="AY723" s="94" t="str">
        <f t="shared" si="275"/>
        <v/>
      </c>
      <c r="BA723" s="414">
        <f t="shared" si="276"/>
        <v>0</v>
      </c>
      <c r="BB723" s="414">
        <f t="shared" si="277"/>
        <v>0</v>
      </c>
      <c r="BC723" s="414">
        <f t="shared" si="278"/>
        <v>0</v>
      </c>
      <c r="BD723" s="414">
        <f t="shared" si="279"/>
        <v>0</v>
      </c>
      <c r="BE723" s="414">
        <f t="shared" si="280"/>
        <v>0</v>
      </c>
      <c r="BF723" s="414">
        <f t="shared" si="281"/>
        <v>0</v>
      </c>
      <c r="BG723" s="414">
        <f t="shared" si="282"/>
        <v>0</v>
      </c>
      <c r="BH723" s="414">
        <f t="shared" si="283"/>
        <v>0</v>
      </c>
      <c r="BI723" s="414">
        <f t="shared" si="284"/>
        <v>0</v>
      </c>
      <c r="BJ723" s="414">
        <f t="shared" si="285"/>
        <v>0</v>
      </c>
      <c r="BK723" s="414">
        <f t="shared" si="286"/>
        <v>0</v>
      </c>
      <c r="BL723" s="414">
        <f t="shared" si="287"/>
        <v>0</v>
      </c>
      <c r="BM723" s="414">
        <f t="shared" si="288"/>
        <v>0</v>
      </c>
      <c r="BO723" s="414">
        <f t="shared" si="289"/>
        <v>0</v>
      </c>
      <c r="BP723" s="414">
        <f t="shared" si="290"/>
        <v>0</v>
      </c>
      <c r="BQ723" s="414">
        <f t="shared" si="291"/>
        <v>0</v>
      </c>
      <c r="BR723" s="414">
        <f t="shared" si="292"/>
        <v>0</v>
      </c>
      <c r="BS723" s="414">
        <f t="shared" si="293"/>
        <v>0</v>
      </c>
      <c r="BT723" s="414">
        <f t="shared" si="294"/>
        <v>0</v>
      </c>
      <c r="BU723" s="414">
        <f t="shared" si="295"/>
        <v>0</v>
      </c>
      <c r="CQ723" s="465"/>
      <c r="CR723" s="465"/>
    </row>
    <row r="724" spans="1:96" ht="37.5" customHeight="1" x14ac:dyDescent="0.2">
      <c r="A724" s="576" t="str">
        <f>IF(B724&lt;&gt;"",設定!$C$4,"")</f>
        <v/>
      </c>
      <c r="B724" s="577" t="str">
        <f t="shared" si="272"/>
        <v/>
      </c>
      <c r="C724" s="374">
        <f t="shared" si="274"/>
        <v>712</v>
      </c>
      <c r="D724" s="356"/>
      <c r="E724" s="356"/>
      <c r="F724" s="357"/>
      <c r="G724" s="358"/>
      <c r="H724" s="359"/>
      <c r="I724" s="360"/>
      <c r="J724" s="522" t="str">
        <f>IFERROR(IF(I724="","",VLOOKUP(I724,国・地域!A:C,2,FALSE)),"正しい番号を入力してください")</f>
        <v/>
      </c>
      <c r="K724" s="523" t="str">
        <f>IFERROR(IF(I724="","",VLOOKUP(I724,国・地域!A:C,3,FALSE)),"正しい番号を入力してください")</f>
        <v/>
      </c>
      <c r="L724" s="326"/>
      <c r="M724" s="363"/>
      <c r="N724" s="364"/>
      <c r="O724" s="364"/>
      <c r="P724" s="364"/>
      <c r="Q724" s="364"/>
      <c r="R724" s="364"/>
      <c r="S724" s="364"/>
      <c r="T724" s="364"/>
      <c r="U724" s="365"/>
      <c r="V724" s="366"/>
      <c r="W724" s="1063"/>
      <c r="X724" s="1064"/>
      <c r="Y724" s="1075"/>
      <c r="Z724" s="1076"/>
      <c r="AA724" s="1077"/>
      <c r="AB724" s="1078"/>
      <c r="AC724" s="1077"/>
      <c r="AD724" s="1076"/>
      <c r="AE724" s="1079"/>
      <c r="AF724" s="1078"/>
      <c r="AG724" s="1077"/>
      <c r="AH724" s="1076"/>
      <c r="AI724" s="1079"/>
      <c r="AJ724" s="1078"/>
      <c r="AK724" s="1077"/>
      <c r="AL724" s="1076"/>
      <c r="AM724" s="356"/>
      <c r="AN724" s="358"/>
      <c r="AO724" s="326"/>
      <c r="AP724" s="356"/>
      <c r="AQ724" s="358"/>
      <c r="AR724" s="367"/>
      <c r="AS724" s="368"/>
      <c r="AT724" s="356"/>
      <c r="AU724" s="358"/>
      <c r="AV724" s="367"/>
      <c r="AW724" s="369"/>
      <c r="AX724" s="502" t="str">
        <f t="shared" si="273"/>
        <v/>
      </c>
      <c r="AY724" s="94" t="str">
        <f t="shared" si="275"/>
        <v/>
      </c>
      <c r="BA724" s="414">
        <f t="shared" si="276"/>
        <v>0</v>
      </c>
      <c r="BB724" s="414">
        <f t="shared" si="277"/>
        <v>0</v>
      </c>
      <c r="BC724" s="414">
        <f t="shared" si="278"/>
        <v>0</v>
      </c>
      <c r="BD724" s="414">
        <f t="shared" si="279"/>
        <v>0</v>
      </c>
      <c r="BE724" s="414">
        <f t="shared" si="280"/>
        <v>0</v>
      </c>
      <c r="BF724" s="414">
        <f t="shared" si="281"/>
        <v>0</v>
      </c>
      <c r="BG724" s="414">
        <f t="shared" si="282"/>
        <v>0</v>
      </c>
      <c r="BH724" s="414">
        <f t="shared" si="283"/>
        <v>0</v>
      </c>
      <c r="BI724" s="414">
        <f t="shared" si="284"/>
        <v>0</v>
      </c>
      <c r="BJ724" s="414">
        <f t="shared" si="285"/>
        <v>0</v>
      </c>
      <c r="BK724" s="414">
        <f t="shared" si="286"/>
        <v>0</v>
      </c>
      <c r="BL724" s="414">
        <f t="shared" si="287"/>
        <v>0</v>
      </c>
      <c r="BM724" s="414">
        <f t="shared" si="288"/>
        <v>0</v>
      </c>
      <c r="BO724" s="414">
        <f t="shared" si="289"/>
        <v>0</v>
      </c>
      <c r="BP724" s="414">
        <f t="shared" si="290"/>
        <v>0</v>
      </c>
      <c r="BQ724" s="414">
        <f t="shared" si="291"/>
        <v>0</v>
      </c>
      <c r="BR724" s="414">
        <f t="shared" si="292"/>
        <v>0</v>
      </c>
      <c r="BS724" s="414">
        <f t="shared" si="293"/>
        <v>0</v>
      </c>
      <c r="BT724" s="414">
        <f t="shared" si="294"/>
        <v>0</v>
      </c>
      <c r="BU724" s="414">
        <f t="shared" si="295"/>
        <v>0</v>
      </c>
      <c r="CQ724" s="465"/>
      <c r="CR724" s="465"/>
    </row>
    <row r="725" spans="1:96" ht="37.5" customHeight="1" x14ac:dyDescent="0.2">
      <c r="A725" s="576" t="str">
        <f>IF(B725&lt;&gt;"",設定!$C$4,"")</f>
        <v/>
      </c>
      <c r="B725" s="577" t="str">
        <f t="shared" si="272"/>
        <v/>
      </c>
      <c r="C725" s="374">
        <f t="shared" si="274"/>
        <v>713</v>
      </c>
      <c r="D725" s="356"/>
      <c r="E725" s="356"/>
      <c r="F725" s="357"/>
      <c r="G725" s="358"/>
      <c r="H725" s="359"/>
      <c r="I725" s="360"/>
      <c r="J725" s="522" t="str">
        <f>IFERROR(IF(I725="","",VLOOKUP(I725,国・地域!A:C,2,FALSE)),"正しい番号を入力してください")</f>
        <v/>
      </c>
      <c r="K725" s="523" t="str">
        <f>IFERROR(IF(I725="","",VLOOKUP(I725,国・地域!A:C,3,FALSE)),"正しい番号を入力してください")</f>
        <v/>
      </c>
      <c r="L725" s="326"/>
      <c r="M725" s="363"/>
      <c r="N725" s="364"/>
      <c r="O725" s="364"/>
      <c r="P725" s="364"/>
      <c r="Q725" s="364"/>
      <c r="R725" s="364"/>
      <c r="S725" s="364"/>
      <c r="T725" s="364"/>
      <c r="U725" s="365"/>
      <c r="V725" s="366"/>
      <c r="W725" s="1063"/>
      <c r="X725" s="1064"/>
      <c r="Y725" s="1075"/>
      <c r="Z725" s="1076"/>
      <c r="AA725" s="1077"/>
      <c r="AB725" s="1078"/>
      <c r="AC725" s="1077"/>
      <c r="AD725" s="1076"/>
      <c r="AE725" s="1079"/>
      <c r="AF725" s="1078"/>
      <c r="AG725" s="1077"/>
      <c r="AH725" s="1076"/>
      <c r="AI725" s="1079"/>
      <c r="AJ725" s="1078"/>
      <c r="AK725" s="1077"/>
      <c r="AL725" s="1076"/>
      <c r="AM725" s="356"/>
      <c r="AN725" s="358"/>
      <c r="AO725" s="326"/>
      <c r="AP725" s="356"/>
      <c r="AQ725" s="358"/>
      <c r="AR725" s="367"/>
      <c r="AS725" s="368"/>
      <c r="AT725" s="356"/>
      <c r="AU725" s="358"/>
      <c r="AV725" s="367"/>
      <c r="AW725" s="369"/>
      <c r="AX725" s="502" t="str">
        <f t="shared" si="273"/>
        <v/>
      </c>
      <c r="AY725" s="94" t="str">
        <f t="shared" si="275"/>
        <v/>
      </c>
      <c r="BA725" s="414">
        <f t="shared" si="276"/>
        <v>0</v>
      </c>
      <c r="BB725" s="414">
        <f t="shared" si="277"/>
        <v>0</v>
      </c>
      <c r="BC725" s="414">
        <f t="shared" si="278"/>
        <v>0</v>
      </c>
      <c r="BD725" s="414">
        <f t="shared" si="279"/>
        <v>0</v>
      </c>
      <c r="BE725" s="414">
        <f t="shared" si="280"/>
        <v>0</v>
      </c>
      <c r="BF725" s="414">
        <f t="shared" si="281"/>
        <v>0</v>
      </c>
      <c r="BG725" s="414">
        <f t="shared" si="282"/>
        <v>0</v>
      </c>
      <c r="BH725" s="414">
        <f t="shared" si="283"/>
        <v>0</v>
      </c>
      <c r="BI725" s="414">
        <f t="shared" si="284"/>
        <v>0</v>
      </c>
      <c r="BJ725" s="414">
        <f t="shared" si="285"/>
        <v>0</v>
      </c>
      <c r="BK725" s="414">
        <f t="shared" si="286"/>
        <v>0</v>
      </c>
      <c r="BL725" s="414">
        <f t="shared" si="287"/>
        <v>0</v>
      </c>
      <c r="BM725" s="414">
        <f t="shared" si="288"/>
        <v>0</v>
      </c>
      <c r="BO725" s="414">
        <f t="shared" si="289"/>
        <v>0</v>
      </c>
      <c r="BP725" s="414">
        <f t="shared" si="290"/>
        <v>0</v>
      </c>
      <c r="BQ725" s="414">
        <f t="shared" si="291"/>
        <v>0</v>
      </c>
      <c r="BR725" s="414">
        <f t="shared" si="292"/>
        <v>0</v>
      </c>
      <c r="BS725" s="414">
        <f t="shared" si="293"/>
        <v>0</v>
      </c>
      <c r="BT725" s="414">
        <f t="shared" si="294"/>
        <v>0</v>
      </c>
      <c r="BU725" s="414">
        <f t="shared" si="295"/>
        <v>0</v>
      </c>
      <c r="CQ725" s="465"/>
      <c r="CR725" s="465"/>
    </row>
    <row r="726" spans="1:96" ht="37.5" customHeight="1" x14ac:dyDescent="0.2">
      <c r="A726" s="576" t="str">
        <f>IF(B726&lt;&gt;"",設定!$C$4,"")</f>
        <v/>
      </c>
      <c r="B726" s="577" t="str">
        <f t="shared" si="272"/>
        <v/>
      </c>
      <c r="C726" s="374">
        <f t="shared" si="274"/>
        <v>714</v>
      </c>
      <c r="D726" s="356"/>
      <c r="E726" s="356"/>
      <c r="F726" s="357"/>
      <c r="G726" s="358"/>
      <c r="H726" s="359"/>
      <c r="I726" s="360"/>
      <c r="J726" s="522" t="str">
        <f>IFERROR(IF(I726="","",VLOOKUP(I726,国・地域!A:C,2,FALSE)),"正しい番号を入力してください")</f>
        <v/>
      </c>
      <c r="K726" s="523" t="str">
        <f>IFERROR(IF(I726="","",VLOOKUP(I726,国・地域!A:C,3,FALSE)),"正しい番号を入力してください")</f>
        <v/>
      </c>
      <c r="L726" s="326"/>
      <c r="M726" s="363"/>
      <c r="N726" s="364"/>
      <c r="O726" s="364"/>
      <c r="P726" s="364"/>
      <c r="Q726" s="364"/>
      <c r="R726" s="364"/>
      <c r="S726" s="364"/>
      <c r="T726" s="364"/>
      <c r="U726" s="365"/>
      <c r="V726" s="366"/>
      <c r="W726" s="1063"/>
      <c r="X726" s="1064"/>
      <c r="Y726" s="1075"/>
      <c r="Z726" s="1076"/>
      <c r="AA726" s="1077"/>
      <c r="AB726" s="1078"/>
      <c r="AC726" s="1077"/>
      <c r="AD726" s="1076"/>
      <c r="AE726" s="1079"/>
      <c r="AF726" s="1078"/>
      <c r="AG726" s="1077"/>
      <c r="AH726" s="1076"/>
      <c r="AI726" s="1079"/>
      <c r="AJ726" s="1078"/>
      <c r="AK726" s="1077"/>
      <c r="AL726" s="1076"/>
      <c r="AM726" s="356"/>
      <c r="AN726" s="358"/>
      <c r="AO726" s="326"/>
      <c r="AP726" s="356"/>
      <c r="AQ726" s="358"/>
      <c r="AR726" s="367"/>
      <c r="AS726" s="368"/>
      <c r="AT726" s="356"/>
      <c r="AU726" s="358"/>
      <c r="AV726" s="367"/>
      <c r="AW726" s="369"/>
      <c r="AX726" s="502" t="str">
        <f t="shared" si="273"/>
        <v/>
      </c>
      <c r="AY726" s="94" t="str">
        <f t="shared" si="275"/>
        <v/>
      </c>
      <c r="BA726" s="414">
        <f t="shared" si="276"/>
        <v>0</v>
      </c>
      <c r="BB726" s="414">
        <f t="shared" si="277"/>
        <v>0</v>
      </c>
      <c r="BC726" s="414">
        <f t="shared" si="278"/>
        <v>0</v>
      </c>
      <c r="BD726" s="414">
        <f t="shared" si="279"/>
        <v>0</v>
      </c>
      <c r="BE726" s="414">
        <f t="shared" si="280"/>
        <v>0</v>
      </c>
      <c r="BF726" s="414">
        <f t="shared" si="281"/>
        <v>0</v>
      </c>
      <c r="BG726" s="414">
        <f t="shared" si="282"/>
        <v>0</v>
      </c>
      <c r="BH726" s="414">
        <f t="shared" si="283"/>
        <v>0</v>
      </c>
      <c r="BI726" s="414">
        <f t="shared" si="284"/>
        <v>0</v>
      </c>
      <c r="BJ726" s="414">
        <f t="shared" si="285"/>
        <v>0</v>
      </c>
      <c r="BK726" s="414">
        <f t="shared" si="286"/>
        <v>0</v>
      </c>
      <c r="BL726" s="414">
        <f t="shared" si="287"/>
        <v>0</v>
      </c>
      <c r="BM726" s="414">
        <f t="shared" si="288"/>
        <v>0</v>
      </c>
      <c r="BO726" s="414">
        <f t="shared" si="289"/>
        <v>0</v>
      </c>
      <c r="BP726" s="414">
        <f t="shared" si="290"/>
        <v>0</v>
      </c>
      <c r="BQ726" s="414">
        <f t="shared" si="291"/>
        <v>0</v>
      </c>
      <c r="BR726" s="414">
        <f t="shared" si="292"/>
        <v>0</v>
      </c>
      <c r="BS726" s="414">
        <f t="shared" si="293"/>
        <v>0</v>
      </c>
      <c r="BT726" s="414">
        <f t="shared" si="294"/>
        <v>0</v>
      </c>
      <c r="BU726" s="414">
        <f t="shared" si="295"/>
        <v>0</v>
      </c>
      <c r="CQ726" s="465"/>
      <c r="CR726" s="465"/>
    </row>
    <row r="727" spans="1:96" ht="37.5" customHeight="1" x14ac:dyDescent="0.2">
      <c r="A727" s="576" t="str">
        <f>IF(B727&lt;&gt;"",設定!$C$4,"")</f>
        <v/>
      </c>
      <c r="B727" s="577" t="str">
        <f t="shared" si="272"/>
        <v/>
      </c>
      <c r="C727" s="374">
        <f t="shared" si="274"/>
        <v>715</v>
      </c>
      <c r="D727" s="356"/>
      <c r="E727" s="356"/>
      <c r="F727" s="357"/>
      <c r="G727" s="358"/>
      <c r="H727" s="359"/>
      <c r="I727" s="360"/>
      <c r="J727" s="522" t="str">
        <f>IFERROR(IF(I727="","",VLOOKUP(I727,国・地域!A:C,2,FALSE)),"正しい番号を入力してください")</f>
        <v/>
      </c>
      <c r="K727" s="523" t="str">
        <f>IFERROR(IF(I727="","",VLOOKUP(I727,国・地域!A:C,3,FALSE)),"正しい番号を入力してください")</f>
        <v/>
      </c>
      <c r="L727" s="326"/>
      <c r="M727" s="363"/>
      <c r="N727" s="364"/>
      <c r="O727" s="364"/>
      <c r="P727" s="364"/>
      <c r="Q727" s="364"/>
      <c r="R727" s="364"/>
      <c r="S727" s="364"/>
      <c r="T727" s="364"/>
      <c r="U727" s="365"/>
      <c r="V727" s="366"/>
      <c r="W727" s="1063"/>
      <c r="X727" s="1064"/>
      <c r="Y727" s="1075"/>
      <c r="Z727" s="1076"/>
      <c r="AA727" s="1077"/>
      <c r="AB727" s="1078"/>
      <c r="AC727" s="1077"/>
      <c r="AD727" s="1076"/>
      <c r="AE727" s="1079"/>
      <c r="AF727" s="1078"/>
      <c r="AG727" s="1077"/>
      <c r="AH727" s="1076"/>
      <c r="AI727" s="1079"/>
      <c r="AJ727" s="1078"/>
      <c r="AK727" s="1077"/>
      <c r="AL727" s="1076"/>
      <c r="AM727" s="356"/>
      <c r="AN727" s="358"/>
      <c r="AO727" s="326"/>
      <c r="AP727" s="356"/>
      <c r="AQ727" s="358"/>
      <c r="AR727" s="367"/>
      <c r="AS727" s="368"/>
      <c r="AT727" s="356"/>
      <c r="AU727" s="358"/>
      <c r="AV727" s="367"/>
      <c r="AW727" s="369"/>
      <c r="AX727" s="502" t="str">
        <f t="shared" si="273"/>
        <v/>
      </c>
      <c r="AY727" s="94" t="str">
        <f t="shared" si="275"/>
        <v/>
      </c>
      <c r="BA727" s="414">
        <f t="shared" si="276"/>
        <v>0</v>
      </c>
      <c r="BB727" s="414">
        <f t="shared" si="277"/>
        <v>0</v>
      </c>
      <c r="BC727" s="414">
        <f t="shared" si="278"/>
        <v>0</v>
      </c>
      <c r="BD727" s="414">
        <f t="shared" si="279"/>
        <v>0</v>
      </c>
      <c r="BE727" s="414">
        <f t="shared" si="280"/>
        <v>0</v>
      </c>
      <c r="BF727" s="414">
        <f t="shared" si="281"/>
        <v>0</v>
      </c>
      <c r="BG727" s="414">
        <f t="shared" si="282"/>
        <v>0</v>
      </c>
      <c r="BH727" s="414">
        <f t="shared" si="283"/>
        <v>0</v>
      </c>
      <c r="BI727" s="414">
        <f t="shared" si="284"/>
        <v>0</v>
      </c>
      <c r="BJ727" s="414">
        <f t="shared" si="285"/>
        <v>0</v>
      </c>
      <c r="BK727" s="414">
        <f t="shared" si="286"/>
        <v>0</v>
      </c>
      <c r="BL727" s="414">
        <f t="shared" si="287"/>
        <v>0</v>
      </c>
      <c r="BM727" s="414">
        <f t="shared" si="288"/>
        <v>0</v>
      </c>
      <c r="BO727" s="414">
        <f t="shared" si="289"/>
        <v>0</v>
      </c>
      <c r="BP727" s="414">
        <f t="shared" si="290"/>
        <v>0</v>
      </c>
      <c r="BQ727" s="414">
        <f t="shared" si="291"/>
        <v>0</v>
      </c>
      <c r="BR727" s="414">
        <f t="shared" si="292"/>
        <v>0</v>
      </c>
      <c r="BS727" s="414">
        <f t="shared" si="293"/>
        <v>0</v>
      </c>
      <c r="BT727" s="414">
        <f t="shared" si="294"/>
        <v>0</v>
      </c>
      <c r="BU727" s="414">
        <f t="shared" si="295"/>
        <v>0</v>
      </c>
      <c r="CQ727" s="465"/>
      <c r="CR727" s="465"/>
    </row>
    <row r="728" spans="1:96" ht="37.5" customHeight="1" x14ac:dyDescent="0.2">
      <c r="A728" s="576" t="str">
        <f>IF(B728&lt;&gt;"",設定!$C$4,"")</f>
        <v/>
      </c>
      <c r="B728" s="577" t="str">
        <f t="shared" si="272"/>
        <v/>
      </c>
      <c r="C728" s="374">
        <f t="shared" si="274"/>
        <v>716</v>
      </c>
      <c r="D728" s="356"/>
      <c r="E728" s="356"/>
      <c r="F728" s="357"/>
      <c r="G728" s="358"/>
      <c r="H728" s="359"/>
      <c r="I728" s="360"/>
      <c r="J728" s="522" t="str">
        <f>IFERROR(IF(I728="","",VLOOKUP(I728,国・地域!A:C,2,FALSE)),"正しい番号を入力してください")</f>
        <v/>
      </c>
      <c r="K728" s="523" t="str">
        <f>IFERROR(IF(I728="","",VLOOKUP(I728,国・地域!A:C,3,FALSE)),"正しい番号を入力してください")</f>
        <v/>
      </c>
      <c r="L728" s="326"/>
      <c r="M728" s="363"/>
      <c r="N728" s="364"/>
      <c r="O728" s="364"/>
      <c r="P728" s="364"/>
      <c r="Q728" s="364"/>
      <c r="R728" s="364"/>
      <c r="S728" s="364"/>
      <c r="T728" s="364"/>
      <c r="U728" s="365"/>
      <c r="V728" s="366"/>
      <c r="W728" s="1063"/>
      <c r="X728" s="1064"/>
      <c r="Y728" s="1075"/>
      <c r="Z728" s="1076"/>
      <c r="AA728" s="1077"/>
      <c r="AB728" s="1078"/>
      <c r="AC728" s="1077"/>
      <c r="AD728" s="1076"/>
      <c r="AE728" s="1079"/>
      <c r="AF728" s="1078"/>
      <c r="AG728" s="1077"/>
      <c r="AH728" s="1076"/>
      <c r="AI728" s="1079"/>
      <c r="AJ728" s="1078"/>
      <c r="AK728" s="1077"/>
      <c r="AL728" s="1076"/>
      <c r="AM728" s="356"/>
      <c r="AN728" s="358"/>
      <c r="AO728" s="326"/>
      <c r="AP728" s="356"/>
      <c r="AQ728" s="358"/>
      <c r="AR728" s="367"/>
      <c r="AS728" s="368"/>
      <c r="AT728" s="356"/>
      <c r="AU728" s="358"/>
      <c r="AV728" s="367"/>
      <c r="AW728" s="369"/>
      <c r="AX728" s="502" t="str">
        <f t="shared" si="273"/>
        <v/>
      </c>
      <c r="AY728" s="94" t="str">
        <f t="shared" si="275"/>
        <v/>
      </c>
      <c r="BA728" s="414">
        <f t="shared" si="276"/>
        <v>0</v>
      </c>
      <c r="BB728" s="414">
        <f t="shared" si="277"/>
        <v>0</v>
      </c>
      <c r="BC728" s="414">
        <f t="shared" si="278"/>
        <v>0</v>
      </c>
      <c r="BD728" s="414">
        <f t="shared" si="279"/>
        <v>0</v>
      </c>
      <c r="BE728" s="414">
        <f t="shared" si="280"/>
        <v>0</v>
      </c>
      <c r="BF728" s="414">
        <f t="shared" si="281"/>
        <v>0</v>
      </c>
      <c r="BG728" s="414">
        <f t="shared" si="282"/>
        <v>0</v>
      </c>
      <c r="BH728" s="414">
        <f t="shared" si="283"/>
        <v>0</v>
      </c>
      <c r="BI728" s="414">
        <f t="shared" si="284"/>
        <v>0</v>
      </c>
      <c r="BJ728" s="414">
        <f t="shared" si="285"/>
        <v>0</v>
      </c>
      <c r="BK728" s="414">
        <f t="shared" si="286"/>
        <v>0</v>
      </c>
      <c r="BL728" s="414">
        <f t="shared" si="287"/>
        <v>0</v>
      </c>
      <c r="BM728" s="414">
        <f t="shared" si="288"/>
        <v>0</v>
      </c>
      <c r="BO728" s="414">
        <f t="shared" si="289"/>
        <v>0</v>
      </c>
      <c r="BP728" s="414">
        <f t="shared" si="290"/>
        <v>0</v>
      </c>
      <c r="BQ728" s="414">
        <f t="shared" si="291"/>
        <v>0</v>
      </c>
      <c r="BR728" s="414">
        <f t="shared" si="292"/>
        <v>0</v>
      </c>
      <c r="BS728" s="414">
        <f t="shared" si="293"/>
        <v>0</v>
      </c>
      <c r="BT728" s="414">
        <f t="shared" si="294"/>
        <v>0</v>
      </c>
      <c r="BU728" s="414">
        <f t="shared" si="295"/>
        <v>0</v>
      </c>
      <c r="CQ728" s="465"/>
      <c r="CR728" s="465"/>
    </row>
    <row r="729" spans="1:96" ht="37.5" customHeight="1" x14ac:dyDescent="0.2">
      <c r="A729" s="576" t="str">
        <f>IF(B729&lt;&gt;"",設定!$C$4,"")</f>
        <v/>
      </c>
      <c r="B729" s="577" t="str">
        <f t="shared" si="272"/>
        <v/>
      </c>
      <c r="C729" s="374">
        <f t="shared" si="274"/>
        <v>717</v>
      </c>
      <c r="D729" s="356"/>
      <c r="E729" s="356"/>
      <c r="F729" s="357"/>
      <c r="G729" s="358"/>
      <c r="H729" s="359"/>
      <c r="I729" s="360"/>
      <c r="J729" s="522" t="str">
        <f>IFERROR(IF(I729="","",VLOOKUP(I729,国・地域!A:C,2,FALSE)),"正しい番号を入力してください")</f>
        <v/>
      </c>
      <c r="K729" s="523" t="str">
        <f>IFERROR(IF(I729="","",VLOOKUP(I729,国・地域!A:C,3,FALSE)),"正しい番号を入力してください")</f>
        <v/>
      </c>
      <c r="L729" s="326"/>
      <c r="M729" s="363"/>
      <c r="N729" s="364"/>
      <c r="O729" s="364"/>
      <c r="P729" s="364"/>
      <c r="Q729" s="364"/>
      <c r="R729" s="364"/>
      <c r="S729" s="364"/>
      <c r="T729" s="364"/>
      <c r="U729" s="365"/>
      <c r="V729" s="366"/>
      <c r="W729" s="1063"/>
      <c r="X729" s="1064"/>
      <c r="Y729" s="1075"/>
      <c r="Z729" s="1076"/>
      <c r="AA729" s="1077"/>
      <c r="AB729" s="1078"/>
      <c r="AC729" s="1077"/>
      <c r="AD729" s="1076"/>
      <c r="AE729" s="1079"/>
      <c r="AF729" s="1078"/>
      <c r="AG729" s="1077"/>
      <c r="AH729" s="1076"/>
      <c r="AI729" s="1079"/>
      <c r="AJ729" s="1078"/>
      <c r="AK729" s="1077"/>
      <c r="AL729" s="1076"/>
      <c r="AM729" s="356"/>
      <c r="AN729" s="358"/>
      <c r="AO729" s="326"/>
      <c r="AP729" s="356"/>
      <c r="AQ729" s="358"/>
      <c r="AR729" s="367"/>
      <c r="AS729" s="368"/>
      <c r="AT729" s="356"/>
      <c r="AU729" s="358"/>
      <c r="AV729" s="367"/>
      <c r="AW729" s="369"/>
      <c r="AX729" s="502" t="str">
        <f t="shared" si="273"/>
        <v/>
      </c>
      <c r="AY729" s="94" t="str">
        <f t="shared" si="275"/>
        <v/>
      </c>
      <c r="BA729" s="414">
        <f t="shared" si="276"/>
        <v>0</v>
      </c>
      <c r="BB729" s="414">
        <f t="shared" si="277"/>
        <v>0</v>
      </c>
      <c r="BC729" s="414">
        <f t="shared" si="278"/>
        <v>0</v>
      </c>
      <c r="BD729" s="414">
        <f t="shared" si="279"/>
        <v>0</v>
      </c>
      <c r="BE729" s="414">
        <f t="shared" si="280"/>
        <v>0</v>
      </c>
      <c r="BF729" s="414">
        <f t="shared" si="281"/>
        <v>0</v>
      </c>
      <c r="BG729" s="414">
        <f t="shared" si="282"/>
        <v>0</v>
      </c>
      <c r="BH729" s="414">
        <f t="shared" si="283"/>
        <v>0</v>
      </c>
      <c r="BI729" s="414">
        <f t="shared" si="284"/>
        <v>0</v>
      </c>
      <c r="BJ729" s="414">
        <f t="shared" si="285"/>
        <v>0</v>
      </c>
      <c r="BK729" s="414">
        <f t="shared" si="286"/>
        <v>0</v>
      </c>
      <c r="BL729" s="414">
        <f t="shared" si="287"/>
        <v>0</v>
      </c>
      <c r="BM729" s="414">
        <f t="shared" si="288"/>
        <v>0</v>
      </c>
      <c r="BO729" s="414">
        <f t="shared" si="289"/>
        <v>0</v>
      </c>
      <c r="BP729" s="414">
        <f t="shared" si="290"/>
        <v>0</v>
      </c>
      <c r="BQ729" s="414">
        <f t="shared" si="291"/>
        <v>0</v>
      </c>
      <c r="BR729" s="414">
        <f t="shared" si="292"/>
        <v>0</v>
      </c>
      <c r="BS729" s="414">
        <f t="shared" si="293"/>
        <v>0</v>
      </c>
      <c r="BT729" s="414">
        <f t="shared" si="294"/>
        <v>0</v>
      </c>
      <c r="BU729" s="414">
        <f t="shared" si="295"/>
        <v>0</v>
      </c>
      <c r="CQ729" s="465"/>
      <c r="CR729" s="465"/>
    </row>
    <row r="730" spans="1:96" ht="37.5" customHeight="1" x14ac:dyDescent="0.2">
      <c r="A730" s="576" t="str">
        <f>IF(B730&lt;&gt;"",設定!$C$4,"")</f>
        <v/>
      </c>
      <c r="B730" s="577" t="str">
        <f t="shared" si="272"/>
        <v/>
      </c>
      <c r="C730" s="374">
        <f t="shared" si="274"/>
        <v>718</v>
      </c>
      <c r="D730" s="356"/>
      <c r="E730" s="356"/>
      <c r="F730" s="357"/>
      <c r="G730" s="358"/>
      <c r="H730" s="359"/>
      <c r="I730" s="360"/>
      <c r="J730" s="522" t="str">
        <f>IFERROR(IF(I730="","",VLOOKUP(I730,国・地域!A:C,2,FALSE)),"正しい番号を入力してください")</f>
        <v/>
      </c>
      <c r="K730" s="523" t="str">
        <f>IFERROR(IF(I730="","",VLOOKUP(I730,国・地域!A:C,3,FALSE)),"正しい番号を入力してください")</f>
        <v/>
      </c>
      <c r="L730" s="326"/>
      <c r="M730" s="363"/>
      <c r="N730" s="364"/>
      <c r="O730" s="364"/>
      <c r="P730" s="364"/>
      <c r="Q730" s="364"/>
      <c r="R730" s="364"/>
      <c r="S730" s="364"/>
      <c r="T730" s="364"/>
      <c r="U730" s="365"/>
      <c r="V730" s="366"/>
      <c r="W730" s="1063"/>
      <c r="X730" s="1064"/>
      <c r="Y730" s="1075"/>
      <c r="Z730" s="1076"/>
      <c r="AA730" s="1077"/>
      <c r="AB730" s="1078"/>
      <c r="AC730" s="1077"/>
      <c r="AD730" s="1076"/>
      <c r="AE730" s="1079"/>
      <c r="AF730" s="1078"/>
      <c r="AG730" s="1077"/>
      <c r="AH730" s="1076"/>
      <c r="AI730" s="1079"/>
      <c r="AJ730" s="1078"/>
      <c r="AK730" s="1077"/>
      <c r="AL730" s="1076"/>
      <c r="AM730" s="356"/>
      <c r="AN730" s="358"/>
      <c r="AO730" s="326"/>
      <c r="AP730" s="356"/>
      <c r="AQ730" s="358"/>
      <c r="AR730" s="367"/>
      <c r="AS730" s="368"/>
      <c r="AT730" s="356"/>
      <c r="AU730" s="358"/>
      <c r="AV730" s="367"/>
      <c r="AW730" s="369"/>
      <c r="AX730" s="502" t="str">
        <f t="shared" si="273"/>
        <v/>
      </c>
      <c r="AY730" s="94" t="str">
        <f t="shared" si="275"/>
        <v/>
      </c>
      <c r="BA730" s="414">
        <f t="shared" si="276"/>
        <v>0</v>
      </c>
      <c r="BB730" s="414">
        <f t="shared" si="277"/>
        <v>0</v>
      </c>
      <c r="BC730" s="414">
        <f t="shared" si="278"/>
        <v>0</v>
      </c>
      <c r="BD730" s="414">
        <f t="shared" si="279"/>
        <v>0</v>
      </c>
      <c r="BE730" s="414">
        <f t="shared" si="280"/>
        <v>0</v>
      </c>
      <c r="BF730" s="414">
        <f t="shared" si="281"/>
        <v>0</v>
      </c>
      <c r="BG730" s="414">
        <f t="shared" si="282"/>
        <v>0</v>
      </c>
      <c r="BH730" s="414">
        <f t="shared" si="283"/>
        <v>0</v>
      </c>
      <c r="BI730" s="414">
        <f t="shared" si="284"/>
        <v>0</v>
      </c>
      <c r="BJ730" s="414">
        <f t="shared" si="285"/>
        <v>0</v>
      </c>
      <c r="BK730" s="414">
        <f t="shared" si="286"/>
        <v>0</v>
      </c>
      <c r="BL730" s="414">
        <f t="shared" si="287"/>
        <v>0</v>
      </c>
      <c r="BM730" s="414">
        <f t="shared" si="288"/>
        <v>0</v>
      </c>
      <c r="BO730" s="414">
        <f t="shared" si="289"/>
        <v>0</v>
      </c>
      <c r="BP730" s="414">
        <f t="shared" si="290"/>
        <v>0</v>
      </c>
      <c r="BQ730" s="414">
        <f t="shared" si="291"/>
        <v>0</v>
      </c>
      <c r="BR730" s="414">
        <f t="shared" si="292"/>
        <v>0</v>
      </c>
      <c r="BS730" s="414">
        <f t="shared" si="293"/>
        <v>0</v>
      </c>
      <c r="BT730" s="414">
        <f t="shared" si="294"/>
        <v>0</v>
      </c>
      <c r="BU730" s="414">
        <f t="shared" si="295"/>
        <v>0</v>
      </c>
      <c r="CQ730" s="465"/>
      <c r="CR730" s="465"/>
    </row>
    <row r="731" spans="1:96" ht="37.5" customHeight="1" x14ac:dyDescent="0.2">
      <c r="A731" s="576" t="str">
        <f>IF(B731&lt;&gt;"",設定!$C$4,"")</f>
        <v/>
      </c>
      <c r="B731" s="577" t="str">
        <f t="shared" si="272"/>
        <v/>
      </c>
      <c r="C731" s="374">
        <f t="shared" si="274"/>
        <v>719</v>
      </c>
      <c r="D731" s="356"/>
      <c r="E731" s="356"/>
      <c r="F731" s="357"/>
      <c r="G731" s="358"/>
      <c r="H731" s="359"/>
      <c r="I731" s="360"/>
      <c r="J731" s="522" t="str">
        <f>IFERROR(IF(I731="","",VLOOKUP(I731,国・地域!A:C,2,FALSE)),"正しい番号を入力してください")</f>
        <v/>
      </c>
      <c r="K731" s="523" t="str">
        <f>IFERROR(IF(I731="","",VLOOKUP(I731,国・地域!A:C,3,FALSE)),"正しい番号を入力してください")</f>
        <v/>
      </c>
      <c r="L731" s="326"/>
      <c r="M731" s="363"/>
      <c r="N731" s="364"/>
      <c r="O731" s="364"/>
      <c r="P731" s="364"/>
      <c r="Q731" s="364"/>
      <c r="R731" s="364"/>
      <c r="S731" s="364"/>
      <c r="T731" s="364"/>
      <c r="U731" s="365"/>
      <c r="V731" s="366"/>
      <c r="W731" s="1063"/>
      <c r="X731" s="1064"/>
      <c r="Y731" s="1075"/>
      <c r="Z731" s="1076"/>
      <c r="AA731" s="1077"/>
      <c r="AB731" s="1078"/>
      <c r="AC731" s="1077"/>
      <c r="AD731" s="1076"/>
      <c r="AE731" s="1079"/>
      <c r="AF731" s="1078"/>
      <c r="AG731" s="1077"/>
      <c r="AH731" s="1076"/>
      <c r="AI731" s="1079"/>
      <c r="AJ731" s="1078"/>
      <c r="AK731" s="1077"/>
      <c r="AL731" s="1076"/>
      <c r="AM731" s="356"/>
      <c r="AN731" s="358"/>
      <c r="AO731" s="326"/>
      <c r="AP731" s="356"/>
      <c r="AQ731" s="358"/>
      <c r="AR731" s="367"/>
      <c r="AS731" s="368"/>
      <c r="AT731" s="356"/>
      <c r="AU731" s="358"/>
      <c r="AV731" s="367"/>
      <c r="AW731" s="369"/>
      <c r="AX731" s="502" t="str">
        <f t="shared" si="273"/>
        <v/>
      </c>
      <c r="AY731" s="94" t="str">
        <f t="shared" si="275"/>
        <v/>
      </c>
      <c r="BA731" s="414">
        <f t="shared" si="276"/>
        <v>0</v>
      </c>
      <c r="BB731" s="414">
        <f t="shared" si="277"/>
        <v>0</v>
      </c>
      <c r="BC731" s="414">
        <f t="shared" si="278"/>
        <v>0</v>
      </c>
      <c r="BD731" s="414">
        <f t="shared" si="279"/>
        <v>0</v>
      </c>
      <c r="BE731" s="414">
        <f t="shared" si="280"/>
        <v>0</v>
      </c>
      <c r="BF731" s="414">
        <f t="shared" si="281"/>
        <v>0</v>
      </c>
      <c r="BG731" s="414">
        <f t="shared" si="282"/>
        <v>0</v>
      </c>
      <c r="BH731" s="414">
        <f t="shared" si="283"/>
        <v>0</v>
      </c>
      <c r="BI731" s="414">
        <f t="shared" si="284"/>
        <v>0</v>
      </c>
      <c r="BJ731" s="414">
        <f t="shared" si="285"/>
        <v>0</v>
      </c>
      <c r="BK731" s="414">
        <f t="shared" si="286"/>
        <v>0</v>
      </c>
      <c r="BL731" s="414">
        <f t="shared" si="287"/>
        <v>0</v>
      </c>
      <c r="BM731" s="414">
        <f t="shared" si="288"/>
        <v>0</v>
      </c>
      <c r="BO731" s="414">
        <f t="shared" si="289"/>
        <v>0</v>
      </c>
      <c r="BP731" s="414">
        <f t="shared" si="290"/>
        <v>0</v>
      </c>
      <c r="BQ731" s="414">
        <f t="shared" si="291"/>
        <v>0</v>
      </c>
      <c r="BR731" s="414">
        <f t="shared" si="292"/>
        <v>0</v>
      </c>
      <c r="BS731" s="414">
        <f t="shared" si="293"/>
        <v>0</v>
      </c>
      <c r="BT731" s="414">
        <f t="shared" si="294"/>
        <v>0</v>
      </c>
      <c r="BU731" s="414">
        <f t="shared" si="295"/>
        <v>0</v>
      </c>
      <c r="CQ731" s="465"/>
      <c r="CR731" s="465"/>
    </row>
    <row r="732" spans="1:96" ht="37.5" customHeight="1" x14ac:dyDescent="0.2">
      <c r="A732" s="576" t="str">
        <f>IF(B732&lt;&gt;"",設定!$C$4,"")</f>
        <v/>
      </c>
      <c r="B732" s="577" t="str">
        <f t="shared" si="272"/>
        <v/>
      </c>
      <c r="C732" s="374">
        <f t="shared" si="274"/>
        <v>720</v>
      </c>
      <c r="D732" s="356"/>
      <c r="E732" s="356"/>
      <c r="F732" s="357"/>
      <c r="G732" s="358"/>
      <c r="H732" s="359"/>
      <c r="I732" s="360"/>
      <c r="J732" s="522" t="str">
        <f>IFERROR(IF(I732="","",VLOOKUP(I732,国・地域!A:C,2,FALSE)),"正しい番号を入力してください")</f>
        <v/>
      </c>
      <c r="K732" s="523" t="str">
        <f>IFERROR(IF(I732="","",VLOOKUP(I732,国・地域!A:C,3,FALSE)),"正しい番号を入力してください")</f>
        <v/>
      </c>
      <c r="L732" s="326"/>
      <c r="M732" s="363"/>
      <c r="N732" s="364"/>
      <c r="O732" s="364"/>
      <c r="P732" s="364"/>
      <c r="Q732" s="364"/>
      <c r="R732" s="364"/>
      <c r="S732" s="364"/>
      <c r="T732" s="364"/>
      <c r="U732" s="365"/>
      <c r="V732" s="366"/>
      <c r="W732" s="1063"/>
      <c r="X732" s="1064"/>
      <c r="Y732" s="1075"/>
      <c r="Z732" s="1076"/>
      <c r="AA732" s="1077"/>
      <c r="AB732" s="1078"/>
      <c r="AC732" s="1077"/>
      <c r="AD732" s="1076"/>
      <c r="AE732" s="1079"/>
      <c r="AF732" s="1078"/>
      <c r="AG732" s="1077"/>
      <c r="AH732" s="1076"/>
      <c r="AI732" s="1079"/>
      <c r="AJ732" s="1078"/>
      <c r="AK732" s="1077"/>
      <c r="AL732" s="1076"/>
      <c r="AM732" s="356"/>
      <c r="AN732" s="358"/>
      <c r="AO732" s="326"/>
      <c r="AP732" s="356"/>
      <c r="AQ732" s="358"/>
      <c r="AR732" s="367"/>
      <c r="AS732" s="368"/>
      <c r="AT732" s="356"/>
      <c r="AU732" s="358"/>
      <c r="AV732" s="367"/>
      <c r="AW732" s="369"/>
      <c r="AX732" s="502" t="str">
        <f t="shared" si="273"/>
        <v/>
      </c>
      <c r="AY732" s="94" t="str">
        <f t="shared" si="275"/>
        <v/>
      </c>
      <c r="BA732" s="414">
        <f t="shared" si="276"/>
        <v>0</v>
      </c>
      <c r="BB732" s="414">
        <f t="shared" si="277"/>
        <v>0</v>
      </c>
      <c r="BC732" s="414">
        <f t="shared" si="278"/>
        <v>0</v>
      </c>
      <c r="BD732" s="414">
        <f t="shared" si="279"/>
        <v>0</v>
      </c>
      <c r="BE732" s="414">
        <f t="shared" si="280"/>
        <v>0</v>
      </c>
      <c r="BF732" s="414">
        <f t="shared" si="281"/>
        <v>0</v>
      </c>
      <c r="BG732" s="414">
        <f t="shared" si="282"/>
        <v>0</v>
      </c>
      <c r="BH732" s="414">
        <f t="shared" si="283"/>
        <v>0</v>
      </c>
      <c r="BI732" s="414">
        <f t="shared" si="284"/>
        <v>0</v>
      </c>
      <c r="BJ732" s="414">
        <f t="shared" si="285"/>
        <v>0</v>
      </c>
      <c r="BK732" s="414">
        <f t="shared" si="286"/>
        <v>0</v>
      </c>
      <c r="BL732" s="414">
        <f t="shared" si="287"/>
        <v>0</v>
      </c>
      <c r="BM732" s="414">
        <f t="shared" si="288"/>
        <v>0</v>
      </c>
      <c r="BO732" s="414">
        <f t="shared" si="289"/>
        <v>0</v>
      </c>
      <c r="BP732" s="414">
        <f t="shared" si="290"/>
        <v>0</v>
      </c>
      <c r="BQ732" s="414">
        <f t="shared" si="291"/>
        <v>0</v>
      </c>
      <c r="BR732" s="414">
        <f t="shared" si="292"/>
        <v>0</v>
      </c>
      <c r="BS732" s="414">
        <f t="shared" si="293"/>
        <v>0</v>
      </c>
      <c r="BT732" s="414">
        <f t="shared" si="294"/>
        <v>0</v>
      </c>
      <c r="BU732" s="414">
        <f t="shared" si="295"/>
        <v>0</v>
      </c>
      <c r="CQ732" s="465"/>
      <c r="CR732" s="465"/>
    </row>
    <row r="733" spans="1:96" ht="37.5" customHeight="1" x14ac:dyDescent="0.2">
      <c r="A733" s="576" t="str">
        <f>IF(B733&lt;&gt;"",設定!$C$4,"")</f>
        <v/>
      </c>
      <c r="B733" s="577" t="str">
        <f t="shared" si="272"/>
        <v/>
      </c>
      <c r="C733" s="374">
        <f t="shared" si="274"/>
        <v>721</v>
      </c>
      <c r="D733" s="356"/>
      <c r="E733" s="356"/>
      <c r="F733" s="357"/>
      <c r="G733" s="358"/>
      <c r="H733" s="359"/>
      <c r="I733" s="360"/>
      <c r="J733" s="522" t="str">
        <f>IFERROR(IF(I733="","",VLOOKUP(I733,国・地域!A:C,2,FALSE)),"正しい番号を入力してください")</f>
        <v/>
      </c>
      <c r="K733" s="523" t="str">
        <f>IFERROR(IF(I733="","",VLOOKUP(I733,国・地域!A:C,3,FALSE)),"正しい番号を入力してください")</f>
        <v/>
      </c>
      <c r="L733" s="326"/>
      <c r="M733" s="363"/>
      <c r="N733" s="364"/>
      <c r="O733" s="364"/>
      <c r="P733" s="364"/>
      <c r="Q733" s="364"/>
      <c r="R733" s="364"/>
      <c r="S733" s="364"/>
      <c r="T733" s="364"/>
      <c r="U733" s="365"/>
      <c r="V733" s="366"/>
      <c r="W733" s="1063"/>
      <c r="X733" s="1064"/>
      <c r="Y733" s="1075"/>
      <c r="Z733" s="1076"/>
      <c r="AA733" s="1077"/>
      <c r="AB733" s="1078"/>
      <c r="AC733" s="1077"/>
      <c r="AD733" s="1076"/>
      <c r="AE733" s="1079"/>
      <c r="AF733" s="1078"/>
      <c r="AG733" s="1077"/>
      <c r="AH733" s="1076"/>
      <c r="AI733" s="1079"/>
      <c r="AJ733" s="1078"/>
      <c r="AK733" s="1077"/>
      <c r="AL733" s="1076"/>
      <c r="AM733" s="356"/>
      <c r="AN733" s="358"/>
      <c r="AO733" s="326"/>
      <c r="AP733" s="356"/>
      <c r="AQ733" s="358"/>
      <c r="AR733" s="367"/>
      <c r="AS733" s="368"/>
      <c r="AT733" s="356"/>
      <c r="AU733" s="358"/>
      <c r="AV733" s="367"/>
      <c r="AW733" s="369"/>
      <c r="AX733" s="502" t="str">
        <f t="shared" si="273"/>
        <v/>
      </c>
      <c r="AY733" s="94" t="str">
        <f t="shared" si="275"/>
        <v/>
      </c>
      <c r="BA733" s="414">
        <f t="shared" si="276"/>
        <v>0</v>
      </c>
      <c r="BB733" s="414">
        <f t="shared" si="277"/>
        <v>0</v>
      </c>
      <c r="BC733" s="414">
        <f t="shared" si="278"/>
        <v>0</v>
      </c>
      <c r="BD733" s="414">
        <f t="shared" si="279"/>
        <v>0</v>
      </c>
      <c r="BE733" s="414">
        <f t="shared" si="280"/>
        <v>0</v>
      </c>
      <c r="BF733" s="414">
        <f t="shared" si="281"/>
        <v>0</v>
      </c>
      <c r="BG733" s="414">
        <f t="shared" si="282"/>
        <v>0</v>
      </c>
      <c r="BH733" s="414">
        <f t="shared" si="283"/>
        <v>0</v>
      </c>
      <c r="BI733" s="414">
        <f t="shared" si="284"/>
        <v>0</v>
      </c>
      <c r="BJ733" s="414">
        <f t="shared" si="285"/>
        <v>0</v>
      </c>
      <c r="BK733" s="414">
        <f t="shared" si="286"/>
        <v>0</v>
      </c>
      <c r="BL733" s="414">
        <f t="shared" si="287"/>
        <v>0</v>
      </c>
      <c r="BM733" s="414">
        <f t="shared" si="288"/>
        <v>0</v>
      </c>
      <c r="BO733" s="414">
        <f t="shared" si="289"/>
        <v>0</v>
      </c>
      <c r="BP733" s="414">
        <f t="shared" si="290"/>
        <v>0</v>
      </c>
      <c r="BQ733" s="414">
        <f t="shared" si="291"/>
        <v>0</v>
      </c>
      <c r="BR733" s="414">
        <f t="shared" si="292"/>
        <v>0</v>
      </c>
      <c r="BS733" s="414">
        <f t="shared" si="293"/>
        <v>0</v>
      </c>
      <c r="BT733" s="414">
        <f t="shared" si="294"/>
        <v>0</v>
      </c>
      <c r="BU733" s="414">
        <f t="shared" si="295"/>
        <v>0</v>
      </c>
      <c r="CQ733" s="465"/>
      <c r="CR733" s="465"/>
    </row>
    <row r="734" spans="1:96" ht="37.5" customHeight="1" x14ac:dyDescent="0.2">
      <c r="A734" s="576" t="str">
        <f>IF(B734&lt;&gt;"",設定!$C$4,"")</f>
        <v/>
      </c>
      <c r="B734" s="577" t="str">
        <f t="shared" si="272"/>
        <v/>
      </c>
      <c r="C734" s="374">
        <f t="shared" si="274"/>
        <v>722</v>
      </c>
      <c r="D734" s="356"/>
      <c r="E734" s="356"/>
      <c r="F734" s="357"/>
      <c r="G734" s="358"/>
      <c r="H734" s="359"/>
      <c r="I734" s="360"/>
      <c r="J734" s="522" t="str">
        <f>IFERROR(IF(I734="","",VLOOKUP(I734,国・地域!A:C,2,FALSE)),"正しい番号を入力してください")</f>
        <v/>
      </c>
      <c r="K734" s="523" t="str">
        <f>IFERROR(IF(I734="","",VLOOKUP(I734,国・地域!A:C,3,FALSE)),"正しい番号を入力してください")</f>
        <v/>
      </c>
      <c r="L734" s="326"/>
      <c r="M734" s="363"/>
      <c r="N734" s="364"/>
      <c r="O734" s="364"/>
      <c r="P734" s="364"/>
      <c r="Q734" s="364"/>
      <c r="R734" s="364"/>
      <c r="S734" s="364"/>
      <c r="T734" s="364"/>
      <c r="U734" s="365"/>
      <c r="V734" s="366"/>
      <c r="W734" s="1063"/>
      <c r="X734" s="1064"/>
      <c r="Y734" s="1075"/>
      <c r="Z734" s="1076"/>
      <c r="AA734" s="1077"/>
      <c r="AB734" s="1078"/>
      <c r="AC734" s="1077"/>
      <c r="AD734" s="1076"/>
      <c r="AE734" s="1079"/>
      <c r="AF734" s="1078"/>
      <c r="AG734" s="1077"/>
      <c r="AH734" s="1076"/>
      <c r="AI734" s="1079"/>
      <c r="AJ734" s="1078"/>
      <c r="AK734" s="1077"/>
      <c r="AL734" s="1076"/>
      <c r="AM734" s="356"/>
      <c r="AN734" s="358"/>
      <c r="AO734" s="326"/>
      <c r="AP734" s="356"/>
      <c r="AQ734" s="358"/>
      <c r="AR734" s="367"/>
      <c r="AS734" s="368"/>
      <c r="AT734" s="356"/>
      <c r="AU734" s="358"/>
      <c r="AV734" s="367"/>
      <c r="AW734" s="369"/>
      <c r="AX734" s="502" t="str">
        <f t="shared" si="273"/>
        <v/>
      </c>
      <c r="AY734" s="94" t="str">
        <f t="shared" si="275"/>
        <v/>
      </c>
      <c r="BA734" s="414">
        <f t="shared" si="276"/>
        <v>0</v>
      </c>
      <c r="BB734" s="414">
        <f t="shared" si="277"/>
        <v>0</v>
      </c>
      <c r="BC734" s="414">
        <f t="shared" si="278"/>
        <v>0</v>
      </c>
      <c r="BD734" s="414">
        <f t="shared" si="279"/>
        <v>0</v>
      </c>
      <c r="BE734" s="414">
        <f t="shared" si="280"/>
        <v>0</v>
      </c>
      <c r="BF734" s="414">
        <f t="shared" si="281"/>
        <v>0</v>
      </c>
      <c r="BG734" s="414">
        <f t="shared" si="282"/>
        <v>0</v>
      </c>
      <c r="BH734" s="414">
        <f t="shared" si="283"/>
        <v>0</v>
      </c>
      <c r="BI734" s="414">
        <f t="shared" si="284"/>
        <v>0</v>
      </c>
      <c r="BJ734" s="414">
        <f t="shared" si="285"/>
        <v>0</v>
      </c>
      <c r="BK734" s="414">
        <f t="shared" si="286"/>
        <v>0</v>
      </c>
      <c r="BL734" s="414">
        <f t="shared" si="287"/>
        <v>0</v>
      </c>
      <c r="BM734" s="414">
        <f t="shared" si="288"/>
        <v>0</v>
      </c>
      <c r="BO734" s="414">
        <f t="shared" si="289"/>
        <v>0</v>
      </c>
      <c r="BP734" s="414">
        <f t="shared" si="290"/>
        <v>0</v>
      </c>
      <c r="BQ734" s="414">
        <f t="shared" si="291"/>
        <v>0</v>
      </c>
      <c r="BR734" s="414">
        <f t="shared" si="292"/>
        <v>0</v>
      </c>
      <c r="BS734" s="414">
        <f t="shared" si="293"/>
        <v>0</v>
      </c>
      <c r="BT734" s="414">
        <f t="shared" si="294"/>
        <v>0</v>
      </c>
      <c r="BU734" s="414">
        <f t="shared" si="295"/>
        <v>0</v>
      </c>
      <c r="CQ734" s="465"/>
      <c r="CR734" s="465"/>
    </row>
    <row r="735" spans="1:96" ht="37.5" customHeight="1" x14ac:dyDescent="0.2">
      <c r="A735" s="576" t="str">
        <f>IF(B735&lt;&gt;"",設定!$C$4,"")</f>
        <v/>
      </c>
      <c r="B735" s="577" t="str">
        <f t="shared" si="272"/>
        <v/>
      </c>
      <c r="C735" s="374">
        <f t="shared" si="274"/>
        <v>723</v>
      </c>
      <c r="D735" s="356"/>
      <c r="E735" s="356"/>
      <c r="F735" s="357"/>
      <c r="G735" s="358"/>
      <c r="H735" s="359"/>
      <c r="I735" s="360"/>
      <c r="J735" s="522" t="str">
        <f>IFERROR(IF(I735="","",VLOOKUP(I735,国・地域!A:C,2,FALSE)),"正しい番号を入力してください")</f>
        <v/>
      </c>
      <c r="K735" s="523" t="str">
        <f>IFERROR(IF(I735="","",VLOOKUP(I735,国・地域!A:C,3,FALSE)),"正しい番号を入力してください")</f>
        <v/>
      </c>
      <c r="L735" s="326"/>
      <c r="M735" s="363"/>
      <c r="N735" s="364"/>
      <c r="O735" s="364"/>
      <c r="P735" s="364"/>
      <c r="Q735" s="364"/>
      <c r="R735" s="364"/>
      <c r="S735" s="364"/>
      <c r="T735" s="364"/>
      <c r="U735" s="365"/>
      <c r="V735" s="366"/>
      <c r="W735" s="1063"/>
      <c r="X735" s="1064"/>
      <c r="Y735" s="1075"/>
      <c r="Z735" s="1076"/>
      <c r="AA735" s="1077"/>
      <c r="AB735" s="1078"/>
      <c r="AC735" s="1077"/>
      <c r="AD735" s="1076"/>
      <c r="AE735" s="1079"/>
      <c r="AF735" s="1078"/>
      <c r="AG735" s="1077"/>
      <c r="AH735" s="1076"/>
      <c r="AI735" s="1079"/>
      <c r="AJ735" s="1078"/>
      <c r="AK735" s="1077"/>
      <c r="AL735" s="1076"/>
      <c r="AM735" s="356"/>
      <c r="AN735" s="358"/>
      <c r="AO735" s="326"/>
      <c r="AP735" s="356"/>
      <c r="AQ735" s="358"/>
      <c r="AR735" s="367"/>
      <c r="AS735" s="368"/>
      <c r="AT735" s="356"/>
      <c r="AU735" s="358"/>
      <c r="AV735" s="367"/>
      <c r="AW735" s="369"/>
      <c r="AX735" s="502" t="str">
        <f t="shared" si="273"/>
        <v/>
      </c>
      <c r="AY735" s="94" t="str">
        <f t="shared" si="275"/>
        <v/>
      </c>
      <c r="BA735" s="414">
        <f t="shared" si="276"/>
        <v>0</v>
      </c>
      <c r="BB735" s="414">
        <f t="shared" si="277"/>
        <v>0</v>
      </c>
      <c r="BC735" s="414">
        <f t="shared" si="278"/>
        <v>0</v>
      </c>
      <c r="BD735" s="414">
        <f t="shared" si="279"/>
        <v>0</v>
      </c>
      <c r="BE735" s="414">
        <f t="shared" si="280"/>
        <v>0</v>
      </c>
      <c r="BF735" s="414">
        <f t="shared" si="281"/>
        <v>0</v>
      </c>
      <c r="BG735" s="414">
        <f t="shared" si="282"/>
        <v>0</v>
      </c>
      <c r="BH735" s="414">
        <f t="shared" si="283"/>
        <v>0</v>
      </c>
      <c r="BI735" s="414">
        <f t="shared" si="284"/>
        <v>0</v>
      </c>
      <c r="BJ735" s="414">
        <f t="shared" si="285"/>
        <v>0</v>
      </c>
      <c r="BK735" s="414">
        <f t="shared" si="286"/>
        <v>0</v>
      </c>
      <c r="BL735" s="414">
        <f t="shared" si="287"/>
        <v>0</v>
      </c>
      <c r="BM735" s="414">
        <f t="shared" si="288"/>
        <v>0</v>
      </c>
      <c r="BO735" s="414">
        <f t="shared" si="289"/>
        <v>0</v>
      </c>
      <c r="BP735" s="414">
        <f t="shared" si="290"/>
        <v>0</v>
      </c>
      <c r="BQ735" s="414">
        <f t="shared" si="291"/>
        <v>0</v>
      </c>
      <c r="BR735" s="414">
        <f t="shared" si="292"/>
        <v>0</v>
      </c>
      <c r="BS735" s="414">
        <f t="shared" si="293"/>
        <v>0</v>
      </c>
      <c r="BT735" s="414">
        <f t="shared" si="294"/>
        <v>0</v>
      </c>
      <c r="BU735" s="414">
        <f t="shared" si="295"/>
        <v>0</v>
      </c>
      <c r="CQ735" s="465"/>
      <c r="CR735" s="465"/>
    </row>
    <row r="736" spans="1:96" ht="37.5" customHeight="1" x14ac:dyDescent="0.2">
      <c r="A736" s="576" t="str">
        <f>IF(B736&lt;&gt;"",設定!$C$4,"")</f>
        <v/>
      </c>
      <c r="B736" s="577" t="str">
        <f t="shared" si="272"/>
        <v/>
      </c>
      <c r="C736" s="374">
        <f t="shared" si="274"/>
        <v>724</v>
      </c>
      <c r="D736" s="356"/>
      <c r="E736" s="356"/>
      <c r="F736" s="357"/>
      <c r="G736" s="358"/>
      <c r="H736" s="359"/>
      <c r="I736" s="360"/>
      <c r="J736" s="522" t="str">
        <f>IFERROR(IF(I736="","",VLOOKUP(I736,国・地域!A:C,2,FALSE)),"正しい番号を入力してください")</f>
        <v/>
      </c>
      <c r="K736" s="523" t="str">
        <f>IFERROR(IF(I736="","",VLOOKUP(I736,国・地域!A:C,3,FALSE)),"正しい番号を入力してください")</f>
        <v/>
      </c>
      <c r="L736" s="326"/>
      <c r="M736" s="363"/>
      <c r="N736" s="364"/>
      <c r="O736" s="364"/>
      <c r="P736" s="364"/>
      <c r="Q736" s="364"/>
      <c r="R736" s="364"/>
      <c r="S736" s="364"/>
      <c r="T736" s="364"/>
      <c r="U736" s="365"/>
      <c r="V736" s="366"/>
      <c r="W736" s="1063"/>
      <c r="X736" s="1064"/>
      <c r="Y736" s="1075"/>
      <c r="Z736" s="1076"/>
      <c r="AA736" s="1077"/>
      <c r="AB736" s="1078"/>
      <c r="AC736" s="1077"/>
      <c r="AD736" s="1076"/>
      <c r="AE736" s="1079"/>
      <c r="AF736" s="1078"/>
      <c r="AG736" s="1077"/>
      <c r="AH736" s="1076"/>
      <c r="AI736" s="1079"/>
      <c r="AJ736" s="1078"/>
      <c r="AK736" s="1077"/>
      <c r="AL736" s="1076"/>
      <c r="AM736" s="356"/>
      <c r="AN736" s="358"/>
      <c r="AO736" s="326"/>
      <c r="AP736" s="356"/>
      <c r="AQ736" s="358"/>
      <c r="AR736" s="367"/>
      <c r="AS736" s="368"/>
      <c r="AT736" s="356"/>
      <c r="AU736" s="358"/>
      <c r="AV736" s="367"/>
      <c r="AW736" s="369"/>
      <c r="AX736" s="502" t="str">
        <f t="shared" si="273"/>
        <v/>
      </c>
      <c r="AY736" s="94" t="str">
        <f t="shared" si="275"/>
        <v/>
      </c>
      <c r="BA736" s="414">
        <f t="shared" si="276"/>
        <v>0</v>
      </c>
      <c r="BB736" s="414">
        <f t="shared" si="277"/>
        <v>0</v>
      </c>
      <c r="BC736" s="414">
        <f t="shared" si="278"/>
        <v>0</v>
      </c>
      <c r="BD736" s="414">
        <f t="shared" si="279"/>
        <v>0</v>
      </c>
      <c r="BE736" s="414">
        <f t="shared" si="280"/>
        <v>0</v>
      </c>
      <c r="BF736" s="414">
        <f t="shared" si="281"/>
        <v>0</v>
      </c>
      <c r="BG736" s="414">
        <f t="shared" si="282"/>
        <v>0</v>
      </c>
      <c r="BH736" s="414">
        <f t="shared" si="283"/>
        <v>0</v>
      </c>
      <c r="BI736" s="414">
        <f t="shared" si="284"/>
        <v>0</v>
      </c>
      <c r="BJ736" s="414">
        <f t="shared" si="285"/>
        <v>0</v>
      </c>
      <c r="BK736" s="414">
        <f t="shared" si="286"/>
        <v>0</v>
      </c>
      <c r="BL736" s="414">
        <f t="shared" si="287"/>
        <v>0</v>
      </c>
      <c r="BM736" s="414">
        <f t="shared" si="288"/>
        <v>0</v>
      </c>
      <c r="BO736" s="414">
        <f t="shared" si="289"/>
        <v>0</v>
      </c>
      <c r="BP736" s="414">
        <f t="shared" si="290"/>
        <v>0</v>
      </c>
      <c r="BQ736" s="414">
        <f t="shared" si="291"/>
        <v>0</v>
      </c>
      <c r="BR736" s="414">
        <f t="shared" si="292"/>
        <v>0</v>
      </c>
      <c r="BS736" s="414">
        <f t="shared" si="293"/>
        <v>0</v>
      </c>
      <c r="BT736" s="414">
        <f t="shared" si="294"/>
        <v>0</v>
      </c>
      <c r="BU736" s="414">
        <f t="shared" si="295"/>
        <v>0</v>
      </c>
      <c r="CQ736" s="465"/>
      <c r="CR736" s="465"/>
    </row>
    <row r="737" spans="1:96" ht="37.5" customHeight="1" x14ac:dyDescent="0.2">
      <c r="A737" s="576" t="str">
        <f>IF(B737&lt;&gt;"",設定!$C$4,"")</f>
        <v/>
      </c>
      <c r="B737" s="577" t="str">
        <f t="shared" si="272"/>
        <v/>
      </c>
      <c r="C737" s="374">
        <f t="shared" si="274"/>
        <v>725</v>
      </c>
      <c r="D737" s="356"/>
      <c r="E737" s="356"/>
      <c r="F737" s="357"/>
      <c r="G737" s="358"/>
      <c r="H737" s="359"/>
      <c r="I737" s="360"/>
      <c r="J737" s="522" t="str">
        <f>IFERROR(IF(I737="","",VLOOKUP(I737,国・地域!A:C,2,FALSE)),"正しい番号を入力してください")</f>
        <v/>
      </c>
      <c r="K737" s="523" t="str">
        <f>IFERROR(IF(I737="","",VLOOKUP(I737,国・地域!A:C,3,FALSE)),"正しい番号を入力してください")</f>
        <v/>
      </c>
      <c r="L737" s="326"/>
      <c r="M737" s="363"/>
      <c r="N737" s="364"/>
      <c r="O737" s="364"/>
      <c r="P737" s="364"/>
      <c r="Q737" s="364"/>
      <c r="R737" s="364"/>
      <c r="S737" s="364"/>
      <c r="T737" s="364"/>
      <c r="U737" s="365"/>
      <c r="V737" s="366"/>
      <c r="W737" s="1063"/>
      <c r="X737" s="1064"/>
      <c r="Y737" s="1075"/>
      <c r="Z737" s="1076"/>
      <c r="AA737" s="1077"/>
      <c r="AB737" s="1078"/>
      <c r="AC737" s="1077"/>
      <c r="AD737" s="1076"/>
      <c r="AE737" s="1079"/>
      <c r="AF737" s="1078"/>
      <c r="AG737" s="1077"/>
      <c r="AH737" s="1076"/>
      <c r="AI737" s="1079"/>
      <c r="AJ737" s="1078"/>
      <c r="AK737" s="1077"/>
      <c r="AL737" s="1076"/>
      <c r="AM737" s="356"/>
      <c r="AN737" s="358"/>
      <c r="AO737" s="326"/>
      <c r="AP737" s="356"/>
      <c r="AQ737" s="358"/>
      <c r="AR737" s="367"/>
      <c r="AS737" s="368"/>
      <c r="AT737" s="356"/>
      <c r="AU737" s="358"/>
      <c r="AV737" s="367"/>
      <c r="AW737" s="369"/>
      <c r="AX737" s="502" t="str">
        <f t="shared" si="273"/>
        <v/>
      </c>
      <c r="AY737" s="94" t="str">
        <f t="shared" si="275"/>
        <v/>
      </c>
      <c r="BA737" s="414">
        <f t="shared" si="276"/>
        <v>0</v>
      </c>
      <c r="BB737" s="414">
        <f t="shared" si="277"/>
        <v>0</v>
      </c>
      <c r="BC737" s="414">
        <f t="shared" si="278"/>
        <v>0</v>
      </c>
      <c r="BD737" s="414">
        <f t="shared" si="279"/>
        <v>0</v>
      </c>
      <c r="BE737" s="414">
        <f t="shared" si="280"/>
        <v>0</v>
      </c>
      <c r="BF737" s="414">
        <f t="shared" si="281"/>
        <v>0</v>
      </c>
      <c r="BG737" s="414">
        <f t="shared" si="282"/>
        <v>0</v>
      </c>
      <c r="BH737" s="414">
        <f t="shared" si="283"/>
        <v>0</v>
      </c>
      <c r="BI737" s="414">
        <f t="shared" si="284"/>
        <v>0</v>
      </c>
      <c r="BJ737" s="414">
        <f t="shared" si="285"/>
        <v>0</v>
      </c>
      <c r="BK737" s="414">
        <f t="shared" si="286"/>
        <v>0</v>
      </c>
      <c r="BL737" s="414">
        <f t="shared" si="287"/>
        <v>0</v>
      </c>
      <c r="BM737" s="414">
        <f t="shared" si="288"/>
        <v>0</v>
      </c>
      <c r="BO737" s="414">
        <f t="shared" si="289"/>
        <v>0</v>
      </c>
      <c r="BP737" s="414">
        <f t="shared" si="290"/>
        <v>0</v>
      </c>
      <c r="BQ737" s="414">
        <f t="shared" si="291"/>
        <v>0</v>
      </c>
      <c r="BR737" s="414">
        <f t="shared" si="292"/>
        <v>0</v>
      </c>
      <c r="BS737" s="414">
        <f t="shared" si="293"/>
        <v>0</v>
      </c>
      <c r="BT737" s="414">
        <f t="shared" si="294"/>
        <v>0</v>
      </c>
      <c r="BU737" s="414">
        <f t="shared" si="295"/>
        <v>0</v>
      </c>
      <c r="CQ737" s="465"/>
      <c r="CR737" s="465"/>
    </row>
    <row r="738" spans="1:96" ht="37.5" customHeight="1" x14ac:dyDescent="0.2">
      <c r="A738" s="576" t="str">
        <f>IF(B738&lt;&gt;"",設定!$C$4,"")</f>
        <v/>
      </c>
      <c r="B738" s="577" t="str">
        <f t="shared" si="272"/>
        <v/>
      </c>
      <c r="C738" s="374">
        <f t="shared" si="274"/>
        <v>726</v>
      </c>
      <c r="D738" s="356"/>
      <c r="E738" s="356"/>
      <c r="F738" s="357"/>
      <c r="G738" s="358"/>
      <c r="H738" s="359"/>
      <c r="I738" s="360"/>
      <c r="J738" s="522" t="str">
        <f>IFERROR(IF(I738="","",VLOOKUP(I738,国・地域!A:C,2,FALSE)),"正しい番号を入力してください")</f>
        <v/>
      </c>
      <c r="K738" s="523" t="str">
        <f>IFERROR(IF(I738="","",VLOOKUP(I738,国・地域!A:C,3,FALSE)),"正しい番号を入力してください")</f>
        <v/>
      </c>
      <c r="L738" s="326"/>
      <c r="M738" s="363"/>
      <c r="N738" s="364"/>
      <c r="O738" s="364"/>
      <c r="P738" s="364"/>
      <c r="Q738" s="364"/>
      <c r="R738" s="364"/>
      <c r="S738" s="364"/>
      <c r="T738" s="364"/>
      <c r="U738" s="365"/>
      <c r="V738" s="366"/>
      <c r="W738" s="1063"/>
      <c r="X738" s="1064"/>
      <c r="Y738" s="1075"/>
      <c r="Z738" s="1076"/>
      <c r="AA738" s="1077"/>
      <c r="AB738" s="1078"/>
      <c r="AC738" s="1077"/>
      <c r="AD738" s="1076"/>
      <c r="AE738" s="1079"/>
      <c r="AF738" s="1078"/>
      <c r="AG738" s="1077"/>
      <c r="AH738" s="1076"/>
      <c r="AI738" s="1079"/>
      <c r="AJ738" s="1078"/>
      <c r="AK738" s="1077"/>
      <c r="AL738" s="1076"/>
      <c r="AM738" s="356"/>
      <c r="AN738" s="358"/>
      <c r="AO738" s="326"/>
      <c r="AP738" s="356"/>
      <c r="AQ738" s="358"/>
      <c r="AR738" s="367"/>
      <c r="AS738" s="368"/>
      <c r="AT738" s="356"/>
      <c r="AU738" s="358"/>
      <c r="AV738" s="367"/>
      <c r="AW738" s="369"/>
      <c r="AX738" s="502" t="str">
        <f t="shared" si="273"/>
        <v/>
      </c>
      <c r="AY738" s="94" t="str">
        <f t="shared" si="275"/>
        <v/>
      </c>
      <c r="BA738" s="414">
        <f t="shared" si="276"/>
        <v>0</v>
      </c>
      <c r="BB738" s="414">
        <f t="shared" si="277"/>
        <v>0</v>
      </c>
      <c r="BC738" s="414">
        <f t="shared" si="278"/>
        <v>0</v>
      </c>
      <c r="BD738" s="414">
        <f t="shared" si="279"/>
        <v>0</v>
      </c>
      <c r="BE738" s="414">
        <f t="shared" si="280"/>
        <v>0</v>
      </c>
      <c r="BF738" s="414">
        <f t="shared" si="281"/>
        <v>0</v>
      </c>
      <c r="BG738" s="414">
        <f t="shared" si="282"/>
        <v>0</v>
      </c>
      <c r="BH738" s="414">
        <f t="shared" si="283"/>
        <v>0</v>
      </c>
      <c r="BI738" s="414">
        <f t="shared" si="284"/>
        <v>0</v>
      </c>
      <c r="BJ738" s="414">
        <f t="shared" si="285"/>
        <v>0</v>
      </c>
      <c r="BK738" s="414">
        <f t="shared" si="286"/>
        <v>0</v>
      </c>
      <c r="BL738" s="414">
        <f t="shared" si="287"/>
        <v>0</v>
      </c>
      <c r="BM738" s="414">
        <f t="shared" si="288"/>
        <v>0</v>
      </c>
      <c r="BO738" s="414">
        <f t="shared" si="289"/>
        <v>0</v>
      </c>
      <c r="BP738" s="414">
        <f t="shared" si="290"/>
        <v>0</v>
      </c>
      <c r="BQ738" s="414">
        <f t="shared" si="291"/>
        <v>0</v>
      </c>
      <c r="BR738" s="414">
        <f t="shared" si="292"/>
        <v>0</v>
      </c>
      <c r="BS738" s="414">
        <f t="shared" si="293"/>
        <v>0</v>
      </c>
      <c r="BT738" s="414">
        <f t="shared" si="294"/>
        <v>0</v>
      </c>
      <c r="BU738" s="414">
        <f t="shared" si="295"/>
        <v>0</v>
      </c>
      <c r="CQ738" s="465"/>
      <c r="CR738" s="465"/>
    </row>
    <row r="739" spans="1:96" ht="37.5" customHeight="1" x14ac:dyDescent="0.2">
      <c r="A739" s="576" t="str">
        <f>IF(B739&lt;&gt;"",設定!$C$4,"")</f>
        <v/>
      </c>
      <c r="B739" s="577" t="str">
        <f t="shared" si="272"/>
        <v/>
      </c>
      <c r="C739" s="374">
        <f t="shared" si="274"/>
        <v>727</v>
      </c>
      <c r="D739" s="356"/>
      <c r="E739" s="356"/>
      <c r="F739" s="357"/>
      <c r="G739" s="358"/>
      <c r="H739" s="359"/>
      <c r="I739" s="360"/>
      <c r="J739" s="522" t="str">
        <f>IFERROR(IF(I739="","",VLOOKUP(I739,国・地域!A:C,2,FALSE)),"正しい番号を入力してください")</f>
        <v/>
      </c>
      <c r="K739" s="523" t="str">
        <f>IFERROR(IF(I739="","",VLOOKUP(I739,国・地域!A:C,3,FALSE)),"正しい番号を入力してください")</f>
        <v/>
      </c>
      <c r="L739" s="326"/>
      <c r="M739" s="363"/>
      <c r="N739" s="364"/>
      <c r="O739" s="364"/>
      <c r="P739" s="364"/>
      <c r="Q739" s="364"/>
      <c r="R739" s="364"/>
      <c r="S739" s="364"/>
      <c r="T739" s="364"/>
      <c r="U739" s="365"/>
      <c r="V739" s="366"/>
      <c r="W739" s="1063"/>
      <c r="X739" s="1064"/>
      <c r="Y739" s="1075"/>
      <c r="Z739" s="1076"/>
      <c r="AA739" s="1077"/>
      <c r="AB739" s="1078"/>
      <c r="AC739" s="1077"/>
      <c r="AD739" s="1076"/>
      <c r="AE739" s="1079"/>
      <c r="AF739" s="1078"/>
      <c r="AG739" s="1077"/>
      <c r="AH739" s="1076"/>
      <c r="AI739" s="1079"/>
      <c r="AJ739" s="1078"/>
      <c r="AK739" s="1077"/>
      <c r="AL739" s="1076"/>
      <c r="AM739" s="356"/>
      <c r="AN739" s="358"/>
      <c r="AO739" s="326"/>
      <c r="AP739" s="356"/>
      <c r="AQ739" s="358"/>
      <c r="AR739" s="367"/>
      <c r="AS739" s="368"/>
      <c r="AT739" s="356"/>
      <c r="AU739" s="358"/>
      <c r="AV739" s="367"/>
      <c r="AW739" s="369"/>
      <c r="AX739" s="502" t="str">
        <f t="shared" si="273"/>
        <v/>
      </c>
      <c r="AY739" s="94" t="str">
        <f t="shared" si="275"/>
        <v/>
      </c>
      <c r="BA739" s="414">
        <f t="shared" si="276"/>
        <v>0</v>
      </c>
      <c r="BB739" s="414">
        <f t="shared" si="277"/>
        <v>0</v>
      </c>
      <c r="BC739" s="414">
        <f t="shared" si="278"/>
        <v>0</v>
      </c>
      <c r="BD739" s="414">
        <f t="shared" si="279"/>
        <v>0</v>
      </c>
      <c r="BE739" s="414">
        <f t="shared" si="280"/>
        <v>0</v>
      </c>
      <c r="BF739" s="414">
        <f t="shared" si="281"/>
        <v>0</v>
      </c>
      <c r="BG739" s="414">
        <f t="shared" si="282"/>
        <v>0</v>
      </c>
      <c r="BH739" s="414">
        <f t="shared" si="283"/>
        <v>0</v>
      </c>
      <c r="BI739" s="414">
        <f t="shared" si="284"/>
        <v>0</v>
      </c>
      <c r="BJ739" s="414">
        <f t="shared" si="285"/>
        <v>0</v>
      </c>
      <c r="BK739" s="414">
        <f t="shared" si="286"/>
        <v>0</v>
      </c>
      <c r="BL739" s="414">
        <f t="shared" si="287"/>
        <v>0</v>
      </c>
      <c r="BM739" s="414">
        <f t="shared" si="288"/>
        <v>0</v>
      </c>
      <c r="BO739" s="414">
        <f t="shared" si="289"/>
        <v>0</v>
      </c>
      <c r="BP739" s="414">
        <f t="shared" si="290"/>
        <v>0</v>
      </c>
      <c r="BQ739" s="414">
        <f t="shared" si="291"/>
        <v>0</v>
      </c>
      <c r="BR739" s="414">
        <f t="shared" si="292"/>
        <v>0</v>
      </c>
      <c r="BS739" s="414">
        <f t="shared" si="293"/>
        <v>0</v>
      </c>
      <c r="BT739" s="414">
        <f t="shared" si="294"/>
        <v>0</v>
      </c>
      <c r="BU739" s="414">
        <f t="shared" si="295"/>
        <v>0</v>
      </c>
      <c r="CQ739" s="465"/>
      <c r="CR739" s="465"/>
    </row>
    <row r="740" spans="1:96" ht="37.5" customHeight="1" x14ac:dyDescent="0.2">
      <c r="A740" s="576" t="str">
        <f>IF(B740&lt;&gt;"",設定!$C$4,"")</f>
        <v/>
      </c>
      <c r="B740" s="577" t="str">
        <f t="shared" si="272"/>
        <v/>
      </c>
      <c r="C740" s="374">
        <f t="shared" si="274"/>
        <v>728</v>
      </c>
      <c r="D740" s="356"/>
      <c r="E740" s="356"/>
      <c r="F740" s="357"/>
      <c r="G740" s="358"/>
      <c r="H740" s="359"/>
      <c r="I740" s="360"/>
      <c r="J740" s="522" t="str">
        <f>IFERROR(IF(I740="","",VLOOKUP(I740,国・地域!A:C,2,FALSE)),"正しい番号を入力してください")</f>
        <v/>
      </c>
      <c r="K740" s="523" t="str">
        <f>IFERROR(IF(I740="","",VLOOKUP(I740,国・地域!A:C,3,FALSE)),"正しい番号を入力してください")</f>
        <v/>
      </c>
      <c r="L740" s="326"/>
      <c r="M740" s="363"/>
      <c r="N740" s="364"/>
      <c r="O740" s="364"/>
      <c r="P740" s="364"/>
      <c r="Q740" s="364"/>
      <c r="R740" s="364"/>
      <c r="S740" s="364"/>
      <c r="T740" s="364"/>
      <c r="U740" s="365"/>
      <c r="V740" s="366"/>
      <c r="W740" s="1063"/>
      <c r="X740" s="1064"/>
      <c r="Y740" s="1075"/>
      <c r="Z740" s="1076"/>
      <c r="AA740" s="1077"/>
      <c r="AB740" s="1078"/>
      <c r="AC740" s="1077"/>
      <c r="AD740" s="1076"/>
      <c r="AE740" s="1079"/>
      <c r="AF740" s="1078"/>
      <c r="AG740" s="1077"/>
      <c r="AH740" s="1076"/>
      <c r="AI740" s="1079"/>
      <c r="AJ740" s="1078"/>
      <c r="AK740" s="1077"/>
      <c r="AL740" s="1076"/>
      <c r="AM740" s="356"/>
      <c r="AN740" s="358"/>
      <c r="AO740" s="326"/>
      <c r="AP740" s="356"/>
      <c r="AQ740" s="358"/>
      <c r="AR740" s="367"/>
      <c r="AS740" s="368"/>
      <c r="AT740" s="356"/>
      <c r="AU740" s="358"/>
      <c r="AV740" s="367"/>
      <c r="AW740" s="369"/>
      <c r="AX740" s="502" t="str">
        <f t="shared" si="273"/>
        <v/>
      </c>
      <c r="AY740" s="94" t="str">
        <f t="shared" si="275"/>
        <v/>
      </c>
      <c r="BA740" s="414">
        <f t="shared" si="276"/>
        <v>0</v>
      </c>
      <c r="BB740" s="414">
        <f t="shared" si="277"/>
        <v>0</v>
      </c>
      <c r="BC740" s="414">
        <f t="shared" si="278"/>
        <v>0</v>
      </c>
      <c r="BD740" s="414">
        <f t="shared" si="279"/>
        <v>0</v>
      </c>
      <c r="BE740" s="414">
        <f t="shared" si="280"/>
        <v>0</v>
      </c>
      <c r="BF740" s="414">
        <f t="shared" si="281"/>
        <v>0</v>
      </c>
      <c r="BG740" s="414">
        <f t="shared" si="282"/>
        <v>0</v>
      </c>
      <c r="BH740" s="414">
        <f t="shared" si="283"/>
        <v>0</v>
      </c>
      <c r="BI740" s="414">
        <f t="shared" si="284"/>
        <v>0</v>
      </c>
      <c r="BJ740" s="414">
        <f t="shared" si="285"/>
        <v>0</v>
      </c>
      <c r="BK740" s="414">
        <f t="shared" si="286"/>
        <v>0</v>
      </c>
      <c r="BL740" s="414">
        <f t="shared" si="287"/>
        <v>0</v>
      </c>
      <c r="BM740" s="414">
        <f t="shared" si="288"/>
        <v>0</v>
      </c>
      <c r="BO740" s="414">
        <f t="shared" si="289"/>
        <v>0</v>
      </c>
      <c r="BP740" s="414">
        <f t="shared" si="290"/>
        <v>0</v>
      </c>
      <c r="BQ740" s="414">
        <f t="shared" si="291"/>
        <v>0</v>
      </c>
      <c r="BR740" s="414">
        <f t="shared" si="292"/>
        <v>0</v>
      </c>
      <c r="BS740" s="414">
        <f t="shared" si="293"/>
        <v>0</v>
      </c>
      <c r="BT740" s="414">
        <f t="shared" si="294"/>
        <v>0</v>
      </c>
      <c r="BU740" s="414">
        <f t="shared" si="295"/>
        <v>0</v>
      </c>
      <c r="CQ740" s="465"/>
      <c r="CR740" s="465"/>
    </row>
    <row r="741" spans="1:96" ht="37.5" customHeight="1" x14ac:dyDescent="0.2">
      <c r="A741" s="576" t="str">
        <f>IF(B741&lt;&gt;"",設定!$C$4,"")</f>
        <v/>
      </c>
      <c r="B741" s="577" t="str">
        <f t="shared" si="272"/>
        <v/>
      </c>
      <c r="C741" s="374">
        <f t="shared" si="274"/>
        <v>729</v>
      </c>
      <c r="D741" s="356"/>
      <c r="E741" s="356"/>
      <c r="F741" s="357"/>
      <c r="G741" s="358"/>
      <c r="H741" s="359"/>
      <c r="I741" s="360"/>
      <c r="J741" s="522" t="str">
        <f>IFERROR(IF(I741="","",VLOOKUP(I741,国・地域!A:C,2,FALSE)),"正しい番号を入力してください")</f>
        <v/>
      </c>
      <c r="K741" s="523" t="str">
        <f>IFERROR(IF(I741="","",VLOOKUP(I741,国・地域!A:C,3,FALSE)),"正しい番号を入力してください")</f>
        <v/>
      </c>
      <c r="L741" s="326"/>
      <c r="M741" s="363"/>
      <c r="N741" s="364"/>
      <c r="O741" s="364"/>
      <c r="P741" s="364"/>
      <c r="Q741" s="364"/>
      <c r="R741" s="364"/>
      <c r="S741" s="364"/>
      <c r="T741" s="364"/>
      <c r="U741" s="365"/>
      <c r="V741" s="366"/>
      <c r="W741" s="1063"/>
      <c r="X741" s="1064"/>
      <c r="Y741" s="1075"/>
      <c r="Z741" s="1076"/>
      <c r="AA741" s="1077"/>
      <c r="AB741" s="1078"/>
      <c r="AC741" s="1077"/>
      <c r="AD741" s="1076"/>
      <c r="AE741" s="1079"/>
      <c r="AF741" s="1078"/>
      <c r="AG741" s="1077"/>
      <c r="AH741" s="1076"/>
      <c r="AI741" s="1079"/>
      <c r="AJ741" s="1078"/>
      <c r="AK741" s="1077"/>
      <c r="AL741" s="1076"/>
      <c r="AM741" s="356"/>
      <c r="AN741" s="358"/>
      <c r="AO741" s="326"/>
      <c r="AP741" s="356"/>
      <c r="AQ741" s="358"/>
      <c r="AR741" s="367"/>
      <c r="AS741" s="368"/>
      <c r="AT741" s="356"/>
      <c r="AU741" s="358"/>
      <c r="AV741" s="367"/>
      <c r="AW741" s="369"/>
      <c r="AX741" s="502" t="str">
        <f t="shared" si="273"/>
        <v/>
      </c>
      <c r="AY741" s="94" t="str">
        <f t="shared" si="275"/>
        <v/>
      </c>
      <c r="BA741" s="414">
        <f t="shared" si="276"/>
        <v>0</v>
      </c>
      <c r="BB741" s="414">
        <f t="shared" si="277"/>
        <v>0</v>
      </c>
      <c r="BC741" s="414">
        <f t="shared" si="278"/>
        <v>0</v>
      </c>
      <c r="BD741" s="414">
        <f t="shared" si="279"/>
        <v>0</v>
      </c>
      <c r="BE741" s="414">
        <f t="shared" si="280"/>
        <v>0</v>
      </c>
      <c r="BF741" s="414">
        <f t="shared" si="281"/>
        <v>0</v>
      </c>
      <c r="BG741" s="414">
        <f t="shared" si="282"/>
        <v>0</v>
      </c>
      <c r="BH741" s="414">
        <f t="shared" si="283"/>
        <v>0</v>
      </c>
      <c r="BI741" s="414">
        <f t="shared" si="284"/>
        <v>0</v>
      </c>
      <c r="BJ741" s="414">
        <f t="shared" si="285"/>
        <v>0</v>
      </c>
      <c r="BK741" s="414">
        <f t="shared" si="286"/>
        <v>0</v>
      </c>
      <c r="BL741" s="414">
        <f t="shared" si="287"/>
        <v>0</v>
      </c>
      <c r="BM741" s="414">
        <f t="shared" si="288"/>
        <v>0</v>
      </c>
      <c r="BO741" s="414">
        <f t="shared" si="289"/>
        <v>0</v>
      </c>
      <c r="BP741" s="414">
        <f t="shared" si="290"/>
        <v>0</v>
      </c>
      <c r="BQ741" s="414">
        <f t="shared" si="291"/>
        <v>0</v>
      </c>
      <c r="BR741" s="414">
        <f t="shared" si="292"/>
        <v>0</v>
      </c>
      <c r="BS741" s="414">
        <f t="shared" si="293"/>
        <v>0</v>
      </c>
      <c r="BT741" s="414">
        <f t="shared" si="294"/>
        <v>0</v>
      </c>
      <c r="BU741" s="414">
        <f t="shared" si="295"/>
        <v>0</v>
      </c>
      <c r="CQ741" s="465"/>
      <c r="CR741" s="465"/>
    </row>
    <row r="742" spans="1:96" ht="37.5" customHeight="1" x14ac:dyDescent="0.2">
      <c r="A742" s="576" t="str">
        <f>IF(B742&lt;&gt;"",設定!$C$4,"")</f>
        <v/>
      </c>
      <c r="B742" s="577" t="str">
        <f t="shared" si="272"/>
        <v/>
      </c>
      <c r="C742" s="374">
        <f t="shared" si="274"/>
        <v>730</v>
      </c>
      <c r="D742" s="356"/>
      <c r="E742" s="356"/>
      <c r="F742" s="357"/>
      <c r="G742" s="358"/>
      <c r="H742" s="359"/>
      <c r="I742" s="360"/>
      <c r="J742" s="522" t="str">
        <f>IFERROR(IF(I742="","",VLOOKUP(I742,国・地域!A:C,2,FALSE)),"正しい番号を入力してください")</f>
        <v/>
      </c>
      <c r="K742" s="523" t="str">
        <f>IFERROR(IF(I742="","",VLOOKUP(I742,国・地域!A:C,3,FALSE)),"正しい番号を入力してください")</f>
        <v/>
      </c>
      <c r="L742" s="326"/>
      <c r="M742" s="363"/>
      <c r="N742" s="364"/>
      <c r="O742" s="364"/>
      <c r="P742" s="364"/>
      <c r="Q742" s="364"/>
      <c r="R742" s="364"/>
      <c r="S742" s="364"/>
      <c r="T742" s="364"/>
      <c r="U742" s="365"/>
      <c r="V742" s="366"/>
      <c r="W742" s="1063"/>
      <c r="X742" s="1064"/>
      <c r="Y742" s="1075"/>
      <c r="Z742" s="1076"/>
      <c r="AA742" s="1077"/>
      <c r="AB742" s="1078"/>
      <c r="AC742" s="1077"/>
      <c r="AD742" s="1076"/>
      <c r="AE742" s="1079"/>
      <c r="AF742" s="1078"/>
      <c r="AG742" s="1077"/>
      <c r="AH742" s="1076"/>
      <c r="AI742" s="1079"/>
      <c r="AJ742" s="1078"/>
      <c r="AK742" s="1077"/>
      <c r="AL742" s="1076"/>
      <c r="AM742" s="356"/>
      <c r="AN742" s="358"/>
      <c r="AO742" s="326"/>
      <c r="AP742" s="356"/>
      <c r="AQ742" s="358"/>
      <c r="AR742" s="367"/>
      <c r="AS742" s="368"/>
      <c r="AT742" s="356"/>
      <c r="AU742" s="358"/>
      <c r="AV742" s="367"/>
      <c r="AW742" s="369"/>
      <c r="AX742" s="502" t="str">
        <f t="shared" si="273"/>
        <v/>
      </c>
      <c r="AY742" s="94" t="str">
        <f t="shared" si="275"/>
        <v/>
      </c>
      <c r="BA742" s="414">
        <f t="shared" si="276"/>
        <v>0</v>
      </c>
      <c r="BB742" s="414">
        <f t="shared" si="277"/>
        <v>0</v>
      </c>
      <c r="BC742" s="414">
        <f t="shared" si="278"/>
        <v>0</v>
      </c>
      <c r="BD742" s="414">
        <f t="shared" si="279"/>
        <v>0</v>
      </c>
      <c r="BE742" s="414">
        <f t="shared" si="280"/>
        <v>0</v>
      </c>
      <c r="BF742" s="414">
        <f t="shared" si="281"/>
        <v>0</v>
      </c>
      <c r="BG742" s="414">
        <f t="shared" si="282"/>
        <v>0</v>
      </c>
      <c r="BH742" s="414">
        <f t="shared" si="283"/>
        <v>0</v>
      </c>
      <c r="BI742" s="414">
        <f t="shared" si="284"/>
        <v>0</v>
      </c>
      <c r="BJ742" s="414">
        <f t="shared" si="285"/>
        <v>0</v>
      </c>
      <c r="BK742" s="414">
        <f t="shared" si="286"/>
        <v>0</v>
      </c>
      <c r="BL742" s="414">
        <f t="shared" si="287"/>
        <v>0</v>
      </c>
      <c r="BM742" s="414">
        <f t="shared" si="288"/>
        <v>0</v>
      </c>
      <c r="BO742" s="414">
        <f t="shared" si="289"/>
        <v>0</v>
      </c>
      <c r="BP742" s="414">
        <f t="shared" si="290"/>
        <v>0</v>
      </c>
      <c r="BQ742" s="414">
        <f t="shared" si="291"/>
        <v>0</v>
      </c>
      <c r="BR742" s="414">
        <f t="shared" si="292"/>
        <v>0</v>
      </c>
      <c r="BS742" s="414">
        <f t="shared" si="293"/>
        <v>0</v>
      </c>
      <c r="BT742" s="414">
        <f t="shared" si="294"/>
        <v>0</v>
      </c>
      <c r="BU742" s="414">
        <f t="shared" si="295"/>
        <v>0</v>
      </c>
      <c r="CQ742" s="465"/>
      <c r="CR742" s="465"/>
    </row>
    <row r="743" spans="1:96" ht="37.5" customHeight="1" x14ac:dyDescent="0.2">
      <c r="A743" s="576" t="str">
        <f>IF(B743&lt;&gt;"",設定!$C$4,"")</f>
        <v/>
      </c>
      <c r="B743" s="577" t="str">
        <f t="shared" si="272"/>
        <v/>
      </c>
      <c r="C743" s="374">
        <f t="shared" si="274"/>
        <v>731</v>
      </c>
      <c r="D743" s="356"/>
      <c r="E743" s="356"/>
      <c r="F743" s="357"/>
      <c r="G743" s="358"/>
      <c r="H743" s="359"/>
      <c r="I743" s="360"/>
      <c r="J743" s="522" t="str">
        <f>IFERROR(IF(I743="","",VLOOKUP(I743,国・地域!A:C,2,FALSE)),"正しい番号を入力してください")</f>
        <v/>
      </c>
      <c r="K743" s="523" t="str">
        <f>IFERROR(IF(I743="","",VLOOKUP(I743,国・地域!A:C,3,FALSE)),"正しい番号を入力してください")</f>
        <v/>
      </c>
      <c r="L743" s="326"/>
      <c r="M743" s="363"/>
      <c r="N743" s="364"/>
      <c r="O743" s="364"/>
      <c r="P743" s="364"/>
      <c r="Q743" s="364"/>
      <c r="R743" s="364"/>
      <c r="S743" s="364"/>
      <c r="T743" s="364"/>
      <c r="U743" s="365"/>
      <c r="V743" s="366"/>
      <c r="W743" s="1063"/>
      <c r="X743" s="1064"/>
      <c r="Y743" s="1075"/>
      <c r="Z743" s="1076"/>
      <c r="AA743" s="1077"/>
      <c r="AB743" s="1078"/>
      <c r="AC743" s="1077"/>
      <c r="AD743" s="1076"/>
      <c r="AE743" s="1079"/>
      <c r="AF743" s="1078"/>
      <c r="AG743" s="1077"/>
      <c r="AH743" s="1076"/>
      <c r="AI743" s="1079"/>
      <c r="AJ743" s="1078"/>
      <c r="AK743" s="1077"/>
      <c r="AL743" s="1076"/>
      <c r="AM743" s="356"/>
      <c r="AN743" s="358"/>
      <c r="AO743" s="326"/>
      <c r="AP743" s="356"/>
      <c r="AQ743" s="358"/>
      <c r="AR743" s="367"/>
      <c r="AS743" s="368"/>
      <c r="AT743" s="356"/>
      <c r="AU743" s="358"/>
      <c r="AV743" s="367"/>
      <c r="AW743" s="369"/>
      <c r="AX743" s="502" t="str">
        <f t="shared" si="273"/>
        <v/>
      </c>
      <c r="AY743" s="94" t="str">
        <f t="shared" si="275"/>
        <v/>
      </c>
      <c r="BA743" s="414">
        <f t="shared" si="276"/>
        <v>0</v>
      </c>
      <c r="BB743" s="414">
        <f t="shared" si="277"/>
        <v>0</v>
      </c>
      <c r="BC743" s="414">
        <f t="shared" si="278"/>
        <v>0</v>
      </c>
      <c r="BD743" s="414">
        <f t="shared" si="279"/>
        <v>0</v>
      </c>
      <c r="BE743" s="414">
        <f t="shared" si="280"/>
        <v>0</v>
      </c>
      <c r="BF743" s="414">
        <f t="shared" si="281"/>
        <v>0</v>
      </c>
      <c r="BG743" s="414">
        <f t="shared" si="282"/>
        <v>0</v>
      </c>
      <c r="BH743" s="414">
        <f t="shared" si="283"/>
        <v>0</v>
      </c>
      <c r="BI743" s="414">
        <f t="shared" si="284"/>
        <v>0</v>
      </c>
      <c r="BJ743" s="414">
        <f t="shared" si="285"/>
        <v>0</v>
      </c>
      <c r="BK743" s="414">
        <f t="shared" si="286"/>
        <v>0</v>
      </c>
      <c r="BL743" s="414">
        <f t="shared" si="287"/>
        <v>0</v>
      </c>
      <c r="BM743" s="414">
        <f t="shared" si="288"/>
        <v>0</v>
      </c>
      <c r="BO743" s="414">
        <f t="shared" si="289"/>
        <v>0</v>
      </c>
      <c r="BP743" s="414">
        <f t="shared" si="290"/>
        <v>0</v>
      </c>
      <c r="BQ743" s="414">
        <f t="shared" si="291"/>
        <v>0</v>
      </c>
      <c r="BR743" s="414">
        <f t="shared" si="292"/>
        <v>0</v>
      </c>
      <c r="BS743" s="414">
        <f t="shared" si="293"/>
        <v>0</v>
      </c>
      <c r="BT743" s="414">
        <f t="shared" si="294"/>
        <v>0</v>
      </c>
      <c r="BU743" s="414">
        <f t="shared" si="295"/>
        <v>0</v>
      </c>
      <c r="CQ743" s="465"/>
      <c r="CR743" s="465"/>
    </row>
    <row r="744" spans="1:96" ht="37.5" customHeight="1" x14ac:dyDescent="0.2">
      <c r="A744" s="576" t="str">
        <f>IF(B744&lt;&gt;"",設定!$C$4,"")</f>
        <v/>
      </c>
      <c r="B744" s="577" t="str">
        <f t="shared" si="272"/>
        <v/>
      </c>
      <c r="C744" s="374">
        <f t="shared" si="274"/>
        <v>732</v>
      </c>
      <c r="D744" s="356"/>
      <c r="E744" s="356"/>
      <c r="F744" s="357"/>
      <c r="G744" s="358"/>
      <c r="H744" s="359"/>
      <c r="I744" s="360"/>
      <c r="J744" s="522" t="str">
        <f>IFERROR(IF(I744="","",VLOOKUP(I744,国・地域!A:C,2,FALSE)),"正しい番号を入力してください")</f>
        <v/>
      </c>
      <c r="K744" s="523" t="str">
        <f>IFERROR(IF(I744="","",VLOOKUP(I744,国・地域!A:C,3,FALSE)),"正しい番号を入力してください")</f>
        <v/>
      </c>
      <c r="L744" s="326"/>
      <c r="M744" s="363"/>
      <c r="N744" s="364"/>
      <c r="O744" s="364"/>
      <c r="P744" s="364"/>
      <c r="Q744" s="364"/>
      <c r="R744" s="364"/>
      <c r="S744" s="364"/>
      <c r="T744" s="364"/>
      <c r="U744" s="365"/>
      <c r="V744" s="366"/>
      <c r="W744" s="1063"/>
      <c r="X744" s="1064"/>
      <c r="Y744" s="1075"/>
      <c r="Z744" s="1076"/>
      <c r="AA744" s="1077"/>
      <c r="AB744" s="1078"/>
      <c r="AC744" s="1077"/>
      <c r="AD744" s="1076"/>
      <c r="AE744" s="1079"/>
      <c r="AF744" s="1078"/>
      <c r="AG744" s="1077"/>
      <c r="AH744" s="1076"/>
      <c r="AI744" s="1079"/>
      <c r="AJ744" s="1078"/>
      <c r="AK744" s="1077"/>
      <c r="AL744" s="1076"/>
      <c r="AM744" s="356"/>
      <c r="AN744" s="358"/>
      <c r="AO744" s="326"/>
      <c r="AP744" s="356"/>
      <c r="AQ744" s="358"/>
      <c r="AR744" s="367"/>
      <c r="AS744" s="368"/>
      <c r="AT744" s="356"/>
      <c r="AU744" s="358"/>
      <c r="AV744" s="367"/>
      <c r="AW744" s="369"/>
      <c r="AX744" s="502" t="str">
        <f t="shared" si="273"/>
        <v/>
      </c>
      <c r="AY744" s="94" t="str">
        <f t="shared" si="275"/>
        <v/>
      </c>
      <c r="BA744" s="414">
        <f t="shared" si="276"/>
        <v>0</v>
      </c>
      <c r="BB744" s="414">
        <f t="shared" si="277"/>
        <v>0</v>
      </c>
      <c r="BC744" s="414">
        <f t="shared" si="278"/>
        <v>0</v>
      </c>
      <c r="BD744" s="414">
        <f t="shared" si="279"/>
        <v>0</v>
      </c>
      <c r="BE744" s="414">
        <f t="shared" si="280"/>
        <v>0</v>
      </c>
      <c r="BF744" s="414">
        <f t="shared" si="281"/>
        <v>0</v>
      </c>
      <c r="BG744" s="414">
        <f t="shared" si="282"/>
        <v>0</v>
      </c>
      <c r="BH744" s="414">
        <f t="shared" si="283"/>
        <v>0</v>
      </c>
      <c r="BI744" s="414">
        <f t="shared" si="284"/>
        <v>0</v>
      </c>
      <c r="BJ744" s="414">
        <f t="shared" si="285"/>
        <v>0</v>
      </c>
      <c r="BK744" s="414">
        <f t="shared" si="286"/>
        <v>0</v>
      </c>
      <c r="BL744" s="414">
        <f t="shared" si="287"/>
        <v>0</v>
      </c>
      <c r="BM744" s="414">
        <f t="shared" si="288"/>
        <v>0</v>
      </c>
      <c r="BO744" s="414">
        <f t="shared" si="289"/>
        <v>0</v>
      </c>
      <c r="BP744" s="414">
        <f t="shared" si="290"/>
        <v>0</v>
      </c>
      <c r="BQ744" s="414">
        <f t="shared" si="291"/>
        <v>0</v>
      </c>
      <c r="BR744" s="414">
        <f t="shared" si="292"/>
        <v>0</v>
      </c>
      <c r="BS744" s="414">
        <f t="shared" si="293"/>
        <v>0</v>
      </c>
      <c r="BT744" s="414">
        <f t="shared" si="294"/>
        <v>0</v>
      </c>
      <c r="BU744" s="414">
        <f t="shared" si="295"/>
        <v>0</v>
      </c>
      <c r="CQ744" s="465"/>
      <c r="CR744" s="465"/>
    </row>
    <row r="745" spans="1:96" ht="37.5" customHeight="1" x14ac:dyDescent="0.2">
      <c r="A745" s="576" t="str">
        <f>IF(B745&lt;&gt;"",設定!$C$4,"")</f>
        <v/>
      </c>
      <c r="B745" s="577" t="str">
        <f t="shared" si="272"/>
        <v/>
      </c>
      <c r="C745" s="374">
        <f t="shared" si="274"/>
        <v>733</v>
      </c>
      <c r="D745" s="356"/>
      <c r="E745" s="356"/>
      <c r="F745" s="357"/>
      <c r="G745" s="358"/>
      <c r="H745" s="359"/>
      <c r="I745" s="360"/>
      <c r="J745" s="522" t="str">
        <f>IFERROR(IF(I745="","",VLOOKUP(I745,国・地域!A:C,2,FALSE)),"正しい番号を入力してください")</f>
        <v/>
      </c>
      <c r="K745" s="523" t="str">
        <f>IFERROR(IF(I745="","",VLOOKUP(I745,国・地域!A:C,3,FALSE)),"正しい番号を入力してください")</f>
        <v/>
      </c>
      <c r="L745" s="326"/>
      <c r="M745" s="363"/>
      <c r="N745" s="364"/>
      <c r="O745" s="364"/>
      <c r="P745" s="364"/>
      <c r="Q745" s="364"/>
      <c r="R745" s="364"/>
      <c r="S745" s="364"/>
      <c r="T745" s="364"/>
      <c r="U745" s="365"/>
      <c r="V745" s="366"/>
      <c r="W745" s="1063"/>
      <c r="X745" s="1064"/>
      <c r="Y745" s="1075"/>
      <c r="Z745" s="1076"/>
      <c r="AA745" s="1077"/>
      <c r="AB745" s="1078"/>
      <c r="AC745" s="1077"/>
      <c r="AD745" s="1076"/>
      <c r="AE745" s="1079"/>
      <c r="AF745" s="1078"/>
      <c r="AG745" s="1077"/>
      <c r="AH745" s="1076"/>
      <c r="AI745" s="1079"/>
      <c r="AJ745" s="1078"/>
      <c r="AK745" s="1077"/>
      <c r="AL745" s="1076"/>
      <c r="AM745" s="356"/>
      <c r="AN745" s="358"/>
      <c r="AO745" s="326"/>
      <c r="AP745" s="356"/>
      <c r="AQ745" s="358"/>
      <c r="AR745" s="367"/>
      <c r="AS745" s="368"/>
      <c r="AT745" s="356"/>
      <c r="AU745" s="358"/>
      <c r="AV745" s="367"/>
      <c r="AW745" s="369"/>
      <c r="AX745" s="502" t="str">
        <f t="shared" si="273"/>
        <v/>
      </c>
      <c r="AY745" s="94" t="str">
        <f t="shared" si="275"/>
        <v/>
      </c>
      <c r="BA745" s="414">
        <f t="shared" si="276"/>
        <v>0</v>
      </c>
      <c r="BB745" s="414">
        <f t="shared" si="277"/>
        <v>0</v>
      </c>
      <c r="BC745" s="414">
        <f t="shared" si="278"/>
        <v>0</v>
      </c>
      <c r="BD745" s="414">
        <f t="shared" si="279"/>
        <v>0</v>
      </c>
      <c r="BE745" s="414">
        <f t="shared" si="280"/>
        <v>0</v>
      </c>
      <c r="BF745" s="414">
        <f t="shared" si="281"/>
        <v>0</v>
      </c>
      <c r="BG745" s="414">
        <f t="shared" si="282"/>
        <v>0</v>
      </c>
      <c r="BH745" s="414">
        <f t="shared" si="283"/>
        <v>0</v>
      </c>
      <c r="BI745" s="414">
        <f t="shared" si="284"/>
        <v>0</v>
      </c>
      <c r="BJ745" s="414">
        <f t="shared" si="285"/>
        <v>0</v>
      </c>
      <c r="BK745" s="414">
        <f t="shared" si="286"/>
        <v>0</v>
      </c>
      <c r="BL745" s="414">
        <f t="shared" si="287"/>
        <v>0</v>
      </c>
      <c r="BM745" s="414">
        <f t="shared" si="288"/>
        <v>0</v>
      </c>
      <c r="BO745" s="414">
        <f t="shared" si="289"/>
        <v>0</v>
      </c>
      <c r="BP745" s="414">
        <f t="shared" si="290"/>
        <v>0</v>
      </c>
      <c r="BQ745" s="414">
        <f t="shared" si="291"/>
        <v>0</v>
      </c>
      <c r="BR745" s="414">
        <f t="shared" si="292"/>
        <v>0</v>
      </c>
      <c r="BS745" s="414">
        <f t="shared" si="293"/>
        <v>0</v>
      </c>
      <c r="BT745" s="414">
        <f t="shared" si="294"/>
        <v>0</v>
      </c>
      <c r="BU745" s="414">
        <f t="shared" si="295"/>
        <v>0</v>
      </c>
      <c r="CQ745" s="465"/>
      <c r="CR745" s="465"/>
    </row>
    <row r="746" spans="1:96" ht="37.5" customHeight="1" x14ac:dyDescent="0.2">
      <c r="A746" s="576" t="str">
        <f>IF(B746&lt;&gt;"",設定!$C$4,"")</f>
        <v/>
      </c>
      <c r="B746" s="577" t="str">
        <f t="shared" si="272"/>
        <v/>
      </c>
      <c r="C746" s="374">
        <f t="shared" si="274"/>
        <v>734</v>
      </c>
      <c r="D746" s="356"/>
      <c r="E746" s="356"/>
      <c r="F746" s="357"/>
      <c r="G746" s="358"/>
      <c r="H746" s="359"/>
      <c r="I746" s="360"/>
      <c r="J746" s="522" t="str">
        <f>IFERROR(IF(I746="","",VLOOKUP(I746,国・地域!A:C,2,FALSE)),"正しい番号を入力してください")</f>
        <v/>
      </c>
      <c r="K746" s="523" t="str">
        <f>IFERROR(IF(I746="","",VLOOKUP(I746,国・地域!A:C,3,FALSE)),"正しい番号を入力してください")</f>
        <v/>
      </c>
      <c r="L746" s="326"/>
      <c r="M746" s="363"/>
      <c r="N746" s="364"/>
      <c r="O746" s="364"/>
      <c r="P746" s="364"/>
      <c r="Q746" s="364"/>
      <c r="R746" s="364"/>
      <c r="S746" s="364"/>
      <c r="T746" s="364"/>
      <c r="U746" s="365"/>
      <c r="V746" s="366"/>
      <c r="W746" s="1063"/>
      <c r="X746" s="1064"/>
      <c r="Y746" s="1075"/>
      <c r="Z746" s="1076"/>
      <c r="AA746" s="1077"/>
      <c r="AB746" s="1078"/>
      <c r="AC746" s="1077"/>
      <c r="AD746" s="1076"/>
      <c r="AE746" s="1079"/>
      <c r="AF746" s="1078"/>
      <c r="AG746" s="1077"/>
      <c r="AH746" s="1076"/>
      <c r="AI746" s="1079"/>
      <c r="AJ746" s="1078"/>
      <c r="AK746" s="1077"/>
      <c r="AL746" s="1076"/>
      <c r="AM746" s="356"/>
      <c r="AN746" s="358"/>
      <c r="AO746" s="326"/>
      <c r="AP746" s="356"/>
      <c r="AQ746" s="358"/>
      <c r="AR746" s="367"/>
      <c r="AS746" s="368"/>
      <c r="AT746" s="356"/>
      <c r="AU746" s="358"/>
      <c r="AV746" s="367"/>
      <c r="AW746" s="369"/>
      <c r="AX746" s="502" t="str">
        <f t="shared" si="273"/>
        <v/>
      </c>
      <c r="AY746" s="94" t="str">
        <f t="shared" si="275"/>
        <v/>
      </c>
      <c r="BA746" s="414">
        <f t="shared" si="276"/>
        <v>0</v>
      </c>
      <c r="BB746" s="414">
        <f t="shared" si="277"/>
        <v>0</v>
      </c>
      <c r="BC746" s="414">
        <f t="shared" si="278"/>
        <v>0</v>
      </c>
      <c r="BD746" s="414">
        <f t="shared" si="279"/>
        <v>0</v>
      </c>
      <c r="BE746" s="414">
        <f t="shared" si="280"/>
        <v>0</v>
      </c>
      <c r="BF746" s="414">
        <f t="shared" si="281"/>
        <v>0</v>
      </c>
      <c r="BG746" s="414">
        <f t="shared" si="282"/>
        <v>0</v>
      </c>
      <c r="BH746" s="414">
        <f t="shared" si="283"/>
        <v>0</v>
      </c>
      <c r="BI746" s="414">
        <f t="shared" si="284"/>
        <v>0</v>
      </c>
      <c r="BJ746" s="414">
        <f t="shared" si="285"/>
        <v>0</v>
      </c>
      <c r="BK746" s="414">
        <f t="shared" si="286"/>
        <v>0</v>
      </c>
      <c r="BL746" s="414">
        <f t="shared" si="287"/>
        <v>0</v>
      </c>
      <c r="BM746" s="414">
        <f t="shared" si="288"/>
        <v>0</v>
      </c>
      <c r="BO746" s="414">
        <f t="shared" si="289"/>
        <v>0</v>
      </c>
      <c r="BP746" s="414">
        <f t="shared" si="290"/>
        <v>0</v>
      </c>
      <c r="BQ746" s="414">
        <f t="shared" si="291"/>
        <v>0</v>
      </c>
      <c r="BR746" s="414">
        <f t="shared" si="292"/>
        <v>0</v>
      </c>
      <c r="BS746" s="414">
        <f t="shared" si="293"/>
        <v>0</v>
      </c>
      <c r="BT746" s="414">
        <f t="shared" si="294"/>
        <v>0</v>
      </c>
      <c r="BU746" s="414">
        <f t="shared" si="295"/>
        <v>0</v>
      </c>
      <c r="CQ746" s="465"/>
      <c r="CR746" s="465"/>
    </row>
    <row r="747" spans="1:96" ht="37.5" customHeight="1" x14ac:dyDescent="0.2">
      <c r="A747" s="576" t="str">
        <f>IF(B747&lt;&gt;"",設定!$C$4,"")</f>
        <v/>
      </c>
      <c r="B747" s="577" t="str">
        <f t="shared" si="272"/>
        <v/>
      </c>
      <c r="C747" s="374">
        <f t="shared" si="274"/>
        <v>735</v>
      </c>
      <c r="D747" s="356"/>
      <c r="E747" s="356"/>
      <c r="F747" s="357"/>
      <c r="G747" s="358"/>
      <c r="H747" s="359"/>
      <c r="I747" s="360"/>
      <c r="J747" s="522" t="str">
        <f>IFERROR(IF(I747="","",VLOOKUP(I747,国・地域!A:C,2,FALSE)),"正しい番号を入力してください")</f>
        <v/>
      </c>
      <c r="K747" s="523" t="str">
        <f>IFERROR(IF(I747="","",VLOOKUP(I747,国・地域!A:C,3,FALSE)),"正しい番号を入力してください")</f>
        <v/>
      </c>
      <c r="L747" s="326"/>
      <c r="M747" s="363"/>
      <c r="N747" s="364"/>
      <c r="O747" s="364"/>
      <c r="P747" s="364"/>
      <c r="Q747" s="364"/>
      <c r="R747" s="364"/>
      <c r="S747" s="364"/>
      <c r="T747" s="364"/>
      <c r="U747" s="365"/>
      <c r="V747" s="366"/>
      <c r="W747" s="1063"/>
      <c r="X747" s="1064"/>
      <c r="Y747" s="1075"/>
      <c r="Z747" s="1076"/>
      <c r="AA747" s="1077"/>
      <c r="AB747" s="1078"/>
      <c r="AC747" s="1077"/>
      <c r="AD747" s="1076"/>
      <c r="AE747" s="1079"/>
      <c r="AF747" s="1078"/>
      <c r="AG747" s="1077"/>
      <c r="AH747" s="1076"/>
      <c r="AI747" s="1079"/>
      <c r="AJ747" s="1078"/>
      <c r="AK747" s="1077"/>
      <c r="AL747" s="1076"/>
      <c r="AM747" s="356"/>
      <c r="AN747" s="358"/>
      <c r="AO747" s="326"/>
      <c r="AP747" s="356"/>
      <c r="AQ747" s="358"/>
      <c r="AR747" s="367"/>
      <c r="AS747" s="368"/>
      <c r="AT747" s="356"/>
      <c r="AU747" s="358"/>
      <c r="AV747" s="367"/>
      <c r="AW747" s="369"/>
      <c r="AX747" s="502" t="str">
        <f t="shared" si="273"/>
        <v/>
      </c>
      <c r="AY747" s="94" t="str">
        <f t="shared" si="275"/>
        <v/>
      </c>
      <c r="BA747" s="414">
        <f t="shared" si="276"/>
        <v>0</v>
      </c>
      <c r="BB747" s="414">
        <f t="shared" si="277"/>
        <v>0</v>
      </c>
      <c r="BC747" s="414">
        <f t="shared" si="278"/>
        <v>0</v>
      </c>
      <c r="BD747" s="414">
        <f t="shared" si="279"/>
        <v>0</v>
      </c>
      <c r="BE747" s="414">
        <f t="shared" si="280"/>
        <v>0</v>
      </c>
      <c r="BF747" s="414">
        <f t="shared" si="281"/>
        <v>0</v>
      </c>
      <c r="BG747" s="414">
        <f t="shared" si="282"/>
        <v>0</v>
      </c>
      <c r="BH747" s="414">
        <f t="shared" si="283"/>
        <v>0</v>
      </c>
      <c r="BI747" s="414">
        <f t="shared" si="284"/>
        <v>0</v>
      </c>
      <c r="BJ747" s="414">
        <f t="shared" si="285"/>
        <v>0</v>
      </c>
      <c r="BK747" s="414">
        <f t="shared" si="286"/>
        <v>0</v>
      </c>
      <c r="BL747" s="414">
        <f t="shared" si="287"/>
        <v>0</v>
      </c>
      <c r="BM747" s="414">
        <f t="shared" si="288"/>
        <v>0</v>
      </c>
      <c r="BO747" s="414">
        <f t="shared" si="289"/>
        <v>0</v>
      </c>
      <c r="BP747" s="414">
        <f t="shared" si="290"/>
        <v>0</v>
      </c>
      <c r="BQ747" s="414">
        <f t="shared" si="291"/>
        <v>0</v>
      </c>
      <c r="BR747" s="414">
        <f t="shared" si="292"/>
        <v>0</v>
      </c>
      <c r="BS747" s="414">
        <f t="shared" si="293"/>
        <v>0</v>
      </c>
      <c r="BT747" s="414">
        <f t="shared" si="294"/>
        <v>0</v>
      </c>
      <c r="BU747" s="414">
        <f t="shared" si="295"/>
        <v>0</v>
      </c>
      <c r="CQ747" s="465"/>
      <c r="CR747" s="465"/>
    </row>
    <row r="748" spans="1:96" ht="37.5" customHeight="1" x14ac:dyDescent="0.2">
      <c r="A748" s="576" t="str">
        <f>IF(B748&lt;&gt;"",設定!$C$4,"")</f>
        <v/>
      </c>
      <c r="B748" s="577" t="str">
        <f t="shared" si="272"/>
        <v/>
      </c>
      <c r="C748" s="374">
        <f t="shared" si="274"/>
        <v>736</v>
      </c>
      <c r="D748" s="356"/>
      <c r="E748" s="356"/>
      <c r="F748" s="357"/>
      <c r="G748" s="358"/>
      <c r="H748" s="359"/>
      <c r="I748" s="360"/>
      <c r="J748" s="522" t="str">
        <f>IFERROR(IF(I748="","",VLOOKUP(I748,国・地域!A:C,2,FALSE)),"正しい番号を入力してください")</f>
        <v/>
      </c>
      <c r="K748" s="523" t="str">
        <f>IFERROR(IF(I748="","",VLOOKUP(I748,国・地域!A:C,3,FALSE)),"正しい番号を入力してください")</f>
        <v/>
      </c>
      <c r="L748" s="326"/>
      <c r="M748" s="363"/>
      <c r="N748" s="364"/>
      <c r="O748" s="364"/>
      <c r="P748" s="364"/>
      <c r="Q748" s="364"/>
      <c r="R748" s="364"/>
      <c r="S748" s="364"/>
      <c r="T748" s="364"/>
      <c r="U748" s="365"/>
      <c r="V748" s="366"/>
      <c r="W748" s="1063"/>
      <c r="X748" s="1064"/>
      <c r="Y748" s="1075"/>
      <c r="Z748" s="1076"/>
      <c r="AA748" s="1077"/>
      <c r="AB748" s="1078"/>
      <c r="AC748" s="1077"/>
      <c r="AD748" s="1076"/>
      <c r="AE748" s="1079"/>
      <c r="AF748" s="1078"/>
      <c r="AG748" s="1077"/>
      <c r="AH748" s="1076"/>
      <c r="AI748" s="1079"/>
      <c r="AJ748" s="1078"/>
      <c r="AK748" s="1077"/>
      <c r="AL748" s="1076"/>
      <c r="AM748" s="356"/>
      <c r="AN748" s="358"/>
      <c r="AO748" s="326"/>
      <c r="AP748" s="356"/>
      <c r="AQ748" s="358"/>
      <c r="AR748" s="367"/>
      <c r="AS748" s="368"/>
      <c r="AT748" s="356"/>
      <c r="AU748" s="358"/>
      <c r="AV748" s="367"/>
      <c r="AW748" s="369"/>
      <c r="AX748" s="502" t="str">
        <f t="shared" si="273"/>
        <v/>
      </c>
      <c r="AY748" s="94" t="str">
        <f t="shared" si="275"/>
        <v/>
      </c>
      <c r="BA748" s="414">
        <f t="shared" si="276"/>
        <v>0</v>
      </c>
      <c r="BB748" s="414">
        <f t="shared" si="277"/>
        <v>0</v>
      </c>
      <c r="BC748" s="414">
        <f t="shared" si="278"/>
        <v>0</v>
      </c>
      <c r="BD748" s="414">
        <f t="shared" si="279"/>
        <v>0</v>
      </c>
      <c r="BE748" s="414">
        <f t="shared" si="280"/>
        <v>0</v>
      </c>
      <c r="BF748" s="414">
        <f t="shared" si="281"/>
        <v>0</v>
      </c>
      <c r="BG748" s="414">
        <f t="shared" si="282"/>
        <v>0</v>
      </c>
      <c r="BH748" s="414">
        <f t="shared" si="283"/>
        <v>0</v>
      </c>
      <c r="BI748" s="414">
        <f t="shared" si="284"/>
        <v>0</v>
      </c>
      <c r="BJ748" s="414">
        <f t="shared" si="285"/>
        <v>0</v>
      </c>
      <c r="BK748" s="414">
        <f t="shared" si="286"/>
        <v>0</v>
      </c>
      <c r="BL748" s="414">
        <f t="shared" si="287"/>
        <v>0</v>
      </c>
      <c r="BM748" s="414">
        <f t="shared" si="288"/>
        <v>0</v>
      </c>
      <c r="BO748" s="414">
        <f t="shared" si="289"/>
        <v>0</v>
      </c>
      <c r="BP748" s="414">
        <f t="shared" si="290"/>
        <v>0</v>
      </c>
      <c r="BQ748" s="414">
        <f t="shared" si="291"/>
        <v>0</v>
      </c>
      <c r="BR748" s="414">
        <f t="shared" si="292"/>
        <v>0</v>
      </c>
      <c r="BS748" s="414">
        <f t="shared" si="293"/>
        <v>0</v>
      </c>
      <c r="BT748" s="414">
        <f t="shared" si="294"/>
        <v>0</v>
      </c>
      <c r="BU748" s="414">
        <f t="shared" si="295"/>
        <v>0</v>
      </c>
      <c r="CQ748" s="465"/>
      <c r="CR748" s="465"/>
    </row>
    <row r="749" spans="1:96" ht="37.5" customHeight="1" x14ac:dyDescent="0.2">
      <c r="A749" s="576" t="str">
        <f>IF(B749&lt;&gt;"",設定!$C$4,"")</f>
        <v/>
      </c>
      <c r="B749" s="577" t="str">
        <f t="shared" si="272"/>
        <v/>
      </c>
      <c r="C749" s="374">
        <f t="shared" si="274"/>
        <v>737</v>
      </c>
      <c r="D749" s="356"/>
      <c r="E749" s="356"/>
      <c r="F749" s="357"/>
      <c r="G749" s="358"/>
      <c r="H749" s="359"/>
      <c r="I749" s="360"/>
      <c r="J749" s="522" t="str">
        <f>IFERROR(IF(I749="","",VLOOKUP(I749,国・地域!A:C,2,FALSE)),"正しい番号を入力してください")</f>
        <v/>
      </c>
      <c r="K749" s="523" t="str">
        <f>IFERROR(IF(I749="","",VLOOKUP(I749,国・地域!A:C,3,FALSE)),"正しい番号を入力してください")</f>
        <v/>
      </c>
      <c r="L749" s="326"/>
      <c r="M749" s="363"/>
      <c r="N749" s="364"/>
      <c r="O749" s="364"/>
      <c r="P749" s="364"/>
      <c r="Q749" s="364"/>
      <c r="R749" s="364"/>
      <c r="S749" s="364"/>
      <c r="T749" s="364"/>
      <c r="U749" s="365"/>
      <c r="V749" s="366"/>
      <c r="W749" s="1063"/>
      <c r="X749" s="1064"/>
      <c r="Y749" s="1075"/>
      <c r="Z749" s="1076"/>
      <c r="AA749" s="1077"/>
      <c r="AB749" s="1078"/>
      <c r="AC749" s="1077"/>
      <c r="AD749" s="1076"/>
      <c r="AE749" s="1079"/>
      <c r="AF749" s="1078"/>
      <c r="AG749" s="1077"/>
      <c r="AH749" s="1076"/>
      <c r="AI749" s="1079"/>
      <c r="AJ749" s="1078"/>
      <c r="AK749" s="1077"/>
      <c r="AL749" s="1076"/>
      <c r="AM749" s="356"/>
      <c r="AN749" s="358"/>
      <c r="AO749" s="326"/>
      <c r="AP749" s="356"/>
      <c r="AQ749" s="358"/>
      <c r="AR749" s="367"/>
      <c r="AS749" s="368"/>
      <c r="AT749" s="356"/>
      <c r="AU749" s="358"/>
      <c r="AV749" s="367"/>
      <c r="AW749" s="369"/>
      <c r="AX749" s="502" t="str">
        <f t="shared" si="273"/>
        <v/>
      </c>
      <c r="AY749" s="94" t="str">
        <f t="shared" si="275"/>
        <v/>
      </c>
      <c r="BA749" s="414">
        <f t="shared" si="276"/>
        <v>0</v>
      </c>
      <c r="BB749" s="414">
        <f t="shared" si="277"/>
        <v>0</v>
      </c>
      <c r="BC749" s="414">
        <f t="shared" si="278"/>
        <v>0</v>
      </c>
      <c r="BD749" s="414">
        <f t="shared" si="279"/>
        <v>0</v>
      </c>
      <c r="BE749" s="414">
        <f t="shared" si="280"/>
        <v>0</v>
      </c>
      <c r="BF749" s="414">
        <f t="shared" si="281"/>
        <v>0</v>
      </c>
      <c r="BG749" s="414">
        <f t="shared" si="282"/>
        <v>0</v>
      </c>
      <c r="BH749" s="414">
        <f t="shared" si="283"/>
        <v>0</v>
      </c>
      <c r="BI749" s="414">
        <f t="shared" si="284"/>
        <v>0</v>
      </c>
      <c r="BJ749" s="414">
        <f t="shared" si="285"/>
        <v>0</v>
      </c>
      <c r="BK749" s="414">
        <f t="shared" si="286"/>
        <v>0</v>
      </c>
      <c r="BL749" s="414">
        <f t="shared" si="287"/>
        <v>0</v>
      </c>
      <c r="BM749" s="414">
        <f t="shared" si="288"/>
        <v>0</v>
      </c>
      <c r="BO749" s="414">
        <f t="shared" si="289"/>
        <v>0</v>
      </c>
      <c r="BP749" s="414">
        <f t="shared" si="290"/>
        <v>0</v>
      </c>
      <c r="BQ749" s="414">
        <f t="shared" si="291"/>
        <v>0</v>
      </c>
      <c r="BR749" s="414">
        <f t="shared" si="292"/>
        <v>0</v>
      </c>
      <c r="BS749" s="414">
        <f t="shared" si="293"/>
        <v>0</v>
      </c>
      <c r="BT749" s="414">
        <f t="shared" si="294"/>
        <v>0</v>
      </c>
      <c r="BU749" s="414">
        <f t="shared" si="295"/>
        <v>0</v>
      </c>
      <c r="CQ749" s="465"/>
      <c r="CR749" s="465"/>
    </row>
    <row r="750" spans="1:96" ht="37.5" customHeight="1" x14ac:dyDescent="0.2">
      <c r="A750" s="576" t="str">
        <f>IF(B750&lt;&gt;"",設定!$C$4,"")</f>
        <v/>
      </c>
      <c r="B750" s="577" t="str">
        <f t="shared" si="272"/>
        <v/>
      </c>
      <c r="C750" s="374">
        <f t="shared" si="274"/>
        <v>738</v>
      </c>
      <c r="D750" s="356"/>
      <c r="E750" s="356"/>
      <c r="F750" s="357"/>
      <c r="G750" s="358"/>
      <c r="H750" s="359"/>
      <c r="I750" s="360"/>
      <c r="J750" s="522" t="str">
        <f>IFERROR(IF(I750="","",VLOOKUP(I750,国・地域!A:C,2,FALSE)),"正しい番号を入力してください")</f>
        <v/>
      </c>
      <c r="K750" s="523" t="str">
        <f>IFERROR(IF(I750="","",VLOOKUP(I750,国・地域!A:C,3,FALSE)),"正しい番号を入力してください")</f>
        <v/>
      </c>
      <c r="L750" s="326"/>
      <c r="M750" s="363"/>
      <c r="N750" s="364"/>
      <c r="O750" s="364"/>
      <c r="P750" s="364"/>
      <c r="Q750" s="364"/>
      <c r="R750" s="364"/>
      <c r="S750" s="364"/>
      <c r="T750" s="364"/>
      <c r="U750" s="365"/>
      <c r="V750" s="366"/>
      <c r="W750" s="1063"/>
      <c r="X750" s="1064"/>
      <c r="Y750" s="1075"/>
      <c r="Z750" s="1076"/>
      <c r="AA750" s="1077"/>
      <c r="AB750" s="1078"/>
      <c r="AC750" s="1077"/>
      <c r="AD750" s="1076"/>
      <c r="AE750" s="1079"/>
      <c r="AF750" s="1078"/>
      <c r="AG750" s="1077"/>
      <c r="AH750" s="1076"/>
      <c r="AI750" s="1079"/>
      <c r="AJ750" s="1078"/>
      <c r="AK750" s="1077"/>
      <c r="AL750" s="1076"/>
      <c r="AM750" s="356"/>
      <c r="AN750" s="358"/>
      <c r="AO750" s="326"/>
      <c r="AP750" s="356"/>
      <c r="AQ750" s="358"/>
      <c r="AR750" s="367"/>
      <c r="AS750" s="368"/>
      <c r="AT750" s="356"/>
      <c r="AU750" s="358"/>
      <c r="AV750" s="367"/>
      <c r="AW750" s="369"/>
      <c r="AX750" s="502" t="str">
        <f t="shared" si="273"/>
        <v/>
      </c>
      <c r="AY750" s="94" t="str">
        <f t="shared" si="275"/>
        <v/>
      </c>
      <c r="BA750" s="414">
        <f t="shared" si="276"/>
        <v>0</v>
      </c>
      <c r="BB750" s="414">
        <f t="shared" si="277"/>
        <v>0</v>
      </c>
      <c r="BC750" s="414">
        <f t="shared" si="278"/>
        <v>0</v>
      </c>
      <c r="BD750" s="414">
        <f t="shared" si="279"/>
        <v>0</v>
      </c>
      <c r="BE750" s="414">
        <f t="shared" si="280"/>
        <v>0</v>
      </c>
      <c r="BF750" s="414">
        <f t="shared" si="281"/>
        <v>0</v>
      </c>
      <c r="BG750" s="414">
        <f t="shared" si="282"/>
        <v>0</v>
      </c>
      <c r="BH750" s="414">
        <f t="shared" si="283"/>
        <v>0</v>
      </c>
      <c r="BI750" s="414">
        <f t="shared" si="284"/>
        <v>0</v>
      </c>
      <c r="BJ750" s="414">
        <f t="shared" si="285"/>
        <v>0</v>
      </c>
      <c r="BK750" s="414">
        <f t="shared" si="286"/>
        <v>0</v>
      </c>
      <c r="BL750" s="414">
        <f t="shared" si="287"/>
        <v>0</v>
      </c>
      <c r="BM750" s="414">
        <f t="shared" si="288"/>
        <v>0</v>
      </c>
      <c r="BO750" s="414">
        <f t="shared" si="289"/>
        <v>0</v>
      </c>
      <c r="BP750" s="414">
        <f t="shared" si="290"/>
        <v>0</v>
      </c>
      <c r="BQ750" s="414">
        <f t="shared" si="291"/>
        <v>0</v>
      </c>
      <c r="BR750" s="414">
        <f t="shared" si="292"/>
        <v>0</v>
      </c>
      <c r="BS750" s="414">
        <f t="shared" si="293"/>
        <v>0</v>
      </c>
      <c r="BT750" s="414">
        <f t="shared" si="294"/>
        <v>0</v>
      </c>
      <c r="BU750" s="414">
        <f t="shared" si="295"/>
        <v>0</v>
      </c>
      <c r="CQ750" s="465"/>
      <c r="CR750" s="465"/>
    </row>
    <row r="751" spans="1:96" ht="37.5" customHeight="1" x14ac:dyDescent="0.2">
      <c r="A751" s="576" t="str">
        <f>IF(B751&lt;&gt;"",設定!$C$4,"")</f>
        <v/>
      </c>
      <c r="B751" s="577" t="str">
        <f t="shared" si="272"/>
        <v/>
      </c>
      <c r="C751" s="374">
        <f t="shared" si="274"/>
        <v>739</v>
      </c>
      <c r="D751" s="356"/>
      <c r="E751" s="356"/>
      <c r="F751" s="357"/>
      <c r="G751" s="358"/>
      <c r="H751" s="359"/>
      <c r="I751" s="360"/>
      <c r="J751" s="522" t="str">
        <f>IFERROR(IF(I751="","",VLOOKUP(I751,国・地域!A:C,2,FALSE)),"正しい番号を入力してください")</f>
        <v/>
      </c>
      <c r="K751" s="523" t="str">
        <f>IFERROR(IF(I751="","",VLOOKUP(I751,国・地域!A:C,3,FALSE)),"正しい番号を入力してください")</f>
        <v/>
      </c>
      <c r="L751" s="326"/>
      <c r="M751" s="363"/>
      <c r="N751" s="364"/>
      <c r="O751" s="364"/>
      <c r="P751" s="364"/>
      <c r="Q751" s="364"/>
      <c r="R751" s="364"/>
      <c r="S751" s="364"/>
      <c r="T751" s="364"/>
      <c r="U751" s="365"/>
      <c r="V751" s="366"/>
      <c r="W751" s="1063"/>
      <c r="X751" s="1064"/>
      <c r="Y751" s="1075"/>
      <c r="Z751" s="1076"/>
      <c r="AA751" s="1077"/>
      <c r="AB751" s="1078"/>
      <c r="AC751" s="1077"/>
      <c r="AD751" s="1076"/>
      <c r="AE751" s="1079"/>
      <c r="AF751" s="1078"/>
      <c r="AG751" s="1077"/>
      <c r="AH751" s="1076"/>
      <c r="AI751" s="1079"/>
      <c r="AJ751" s="1078"/>
      <c r="AK751" s="1077"/>
      <c r="AL751" s="1076"/>
      <c r="AM751" s="356"/>
      <c r="AN751" s="358"/>
      <c r="AO751" s="326"/>
      <c r="AP751" s="356"/>
      <c r="AQ751" s="358"/>
      <c r="AR751" s="367"/>
      <c r="AS751" s="368"/>
      <c r="AT751" s="356"/>
      <c r="AU751" s="358"/>
      <c r="AV751" s="367"/>
      <c r="AW751" s="369"/>
      <c r="AX751" s="502" t="str">
        <f t="shared" si="273"/>
        <v/>
      </c>
      <c r="AY751" s="94" t="str">
        <f t="shared" si="275"/>
        <v/>
      </c>
      <c r="BA751" s="414">
        <f t="shared" si="276"/>
        <v>0</v>
      </c>
      <c r="BB751" s="414">
        <f t="shared" si="277"/>
        <v>0</v>
      </c>
      <c r="BC751" s="414">
        <f t="shared" si="278"/>
        <v>0</v>
      </c>
      <c r="BD751" s="414">
        <f t="shared" si="279"/>
        <v>0</v>
      </c>
      <c r="BE751" s="414">
        <f t="shared" si="280"/>
        <v>0</v>
      </c>
      <c r="BF751" s="414">
        <f t="shared" si="281"/>
        <v>0</v>
      </c>
      <c r="BG751" s="414">
        <f t="shared" si="282"/>
        <v>0</v>
      </c>
      <c r="BH751" s="414">
        <f t="shared" si="283"/>
        <v>0</v>
      </c>
      <c r="BI751" s="414">
        <f t="shared" si="284"/>
        <v>0</v>
      </c>
      <c r="BJ751" s="414">
        <f t="shared" si="285"/>
        <v>0</v>
      </c>
      <c r="BK751" s="414">
        <f t="shared" si="286"/>
        <v>0</v>
      </c>
      <c r="BL751" s="414">
        <f t="shared" si="287"/>
        <v>0</v>
      </c>
      <c r="BM751" s="414">
        <f t="shared" si="288"/>
        <v>0</v>
      </c>
      <c r="BO751" s="414">
        <f t="shared" si="289"/>
        <v>0</v>
      </c>
      <c r="BP751" s="414">
        <f t="shared" si="290"/>
        <v>0</v>
      </c>
      <c r="BQ751" s="414">
        <f t="shared" si="291"/>
        <v>0</v>
      </c>
      <c r="BR751" s="414">
        <f t="shared" si="292"/>
        <v>0</v>
      </c>
      <c r="BS751" s="414">
        <f t="shared" si="293"/>
        <v>0</v>
      </c>
      <c r="BT751" s="414">
        <f t="shared" si="294"/>
        <v>0</v>
      </c>
      <c r="BU751" s="414">
        <f t="shared" si="295"/>
        <v>0</v>
      </c>
      <c r="CQ751" s="465"/>
      <c r="CR751" s="465"/>
    </row>
    <row r="752" spans="1:96" ht="37.5" customHeight="1" x14ac:dyDescent="0.2">
      <c r="A752" s="576" t="str">
        <f>IF(B752&lt;&gt;"",設定!$C$4,"")</f>
        <v/>
      </c>
      <c r="B752" s="577" t="str">
        <f t="shared" si="272"/>
        <v/>
      </c>
      <c r="C752" s="374">
        <f t="shared" si="274"/>
        <v>740</v>
      </c>
      <c r="D752" s="356"/>
      <c r="E752" s="356"/>
      <c r="F752" s="357"/>
      <c r="G752" s="358"/>
      <c r="H752" s="359"/>
      <c r="I752" s="360"/>
      <c r="J752" s="522" t="str">
        <f>IFERROR(IF(I752="","",VLOOKUP(I752,国・地域!A:C,2,FALSE)),"正しい番号を入力してください")</f>
        <v/>
      </c>
      <c r="K752" s="523" t="str">
        <f>IFERROR(IF(I752="","",VLOOKUP(I752,国・地域!A:C,3,FALSE)),"正しい番号を入力してください")</f>
        <v/>
      </c>
      <c r="L752" s="326"/>
      <c r="M752" s="363"/>
      <c r="N752" s="364"/>
      <c r="O752" s="364"/>
      <c r="P752" s="364"/>
      <c r="Q752" s="364"/>
      <c r="R752" s="364"/>
      <c r="S752" s="364"/>
      <c r="T752" s="364"/>
      <c r="U752" s="365"/>
      <c r="V752" s="366"/>
      <c r="W752" s="1063"/>
      <c r="X752" s="1064"/>
      <c r="Y752" s="1075"/>
      <c r="Z752" s="1076"/>
      <c r="AA752" s="1077"/>
      <c r="AB752" s="1078"/>
      <c r="AC752" s="1077"/>
      <c r="AD752" s="1076"/>
      <c r="AE752" s="1079"/>
      <c r="AF752" s="1078"/>
      <c r="AG752" s="1077"/>
      <c r="AH752" s="1076"/>
      <c r="AI752" s="1079"/>
      <c r="AJ752" s="1078"/>
      <c r="AK752" s="1077"/>
      <c r="AL752" s="1076"/>
      <c r="AM752" s="356"/>
      <c r="AN752" s="358"/>
      <c r="AO752" s="326"/>
      <c r="AP752" s="356"/>
      <c r="AQ752" s="358"/>
      <c r="AR752" s="367"/>
      <c r="AS752" s="368"/>
      <c r="AT752" s="356"/>
      <c r="AU752" s="358"/>
      <c r="AV752" s="367"/>
      <c r="AW752" s="369"/>
      <c r="AX752" s="502" t="str">
        <f t="shared" si="273"/>
        <v/>
      </c>
      <c r="AY752" s="94" t="str">
        <f t="shared" si="275"/>
        <v/>
      </c>
      <c r="BA752" s="414">
        <f t="shared" si="276"/>
        <v>0</v>
      </c>
      <c r="BB752" s="414">
        <f t="shared" si="277"/>
        <v>0</v>
      </c>
      <c r="BC752" s="414">
        <f t="shared" si="278"/>
        <v>0</v>
      </c>
      <c r="BD752" s="414">
        <f t="shared" si="279"/>
        <v>0</v>
      </c>
      <c r="BE752" s="414">
        <f t="shared" si="280"/>
        <v>0</v>
      </c>
      <c r="BF752" s="414">
        <f t="shared" si="281"/>
        <v>0</v>
      </c>
      <c r="BG752" s="414">
        <f t="shared" si="282"/>
        <v>0</v>
      </c>
      <c r="BH752" s="414">
        <f t="shared" si="283"/>
        <v>0</v>
      </c>
      <c r="BI752" s="414">
        <f t="shared" si="284"/>
        <v>0</v>
      </c>
      <c r="BJ752" s="414">
        <f t="shared" si="285"/>
        <v>0</v>
      </c>
      <c r="BK752" s="414">
        <f t="shared" si="286"/>
        <v>0</v>
      </c>
      <c r="BL752" s="414">
        <f t="shared" si="287"/>
        <v>0</v>
      </c>
      <c r="BM752" s="414">
        <f t="shared" si="288"/>
        <v>0</v>
      </c>
      <c r="BO752" s="414">
        <f t="shared" si="289"/>
        <v>0</v>
      </c>
      <c r="BP752" s="414">
        <f t="shared" si="290"/>
        <v>0</v>
      </c>
      <c r="BQ752" s="414">
        <f t="shared" si="291"/>
        <v>0</v>
      </c>
      <c r="BR752" s="414">
        <f t="shared" si="292"/>
        <v>0</v>
      </c>
      <c r="BS752" s="414">
        <f t="shared" si="293"/>
        <v>0</v>
      </c>
      <c r="BT752" s="414">
        <f t="shared" si="294"/>
        <v>0</v>
      </c>
      <c r="BU752" s="414">
        <f t="shared" si="295"/>
        <v>0</v>
      </c>
      <c r="CQ752" s="465"/>
      <c r="CR752" s="465"/>
    </row>
    <row r="753" spans="1:96" ht="37.5" customHeight="1" x14ac:dyDescent="0.2">
      <c r="A753" s="576" t="str">
        <f>IF(B753&lt;&gt;"",設定!$C$4,"")</f>
        <v/>
      </c>
      <c r="B753" s="577" t="str">
        <f t="shared" si="272"/>
        <v/>
      </c>
      <c r="C753" s="374">
        <f t="shared" si="274"/>
        <v>741</v>
      </c>
      <c r="D753" s="356"/>
      <c r="E753" s="356"/>
      <c r="F753" s="357"/>
      <c r="G753" s="358"/>
      <c r="H753" s="359"/>
      <c r="I753" s="360"/>
      <c r="J753" s="522" t="str">
        <f>IFERROR(IF(I753="","",VLOOKUP(I753,国・地域!A:C,2,FALSE)),"正しい番号を入力してください")</f>
        <v/>
      </c>
      <c r="K753" s="523" t="str">
        <f>IFERROR(IF(I753="","",VLOOKUP(I753,国・地域!A:C,3,FALSE)),"正しい番号を入力してください")</f>
        <v/>
      </c>
      <c r="L753" s="326"/>
      <c r="M753" s="363"/>
      <c r="N753" s="364"/>
      <c r="O753" s="364"/>
      <c r="P753" s="364"/>
      <c r="Q753" s="364"/>
      <c r="R753" s="364"/>
      <c r="S753" s="364"/>
      <c r="T753" s="364"/>
      <c r="U753" s="365"/>
      <c r="V753" s="366"/>
      <c r="W753" s="1063"/>
      <c r="X753" s="1064"/>
      <c r="Y753" s="1075"/>
      <c r="Z753" s="1076"/>
      <c r="AA753" s="1077"/>
      <c r="AB753" s="1078"/>
      <c r="AC753" s="1077"/>
      <c r="AD753" s="1076"/>
      <c r="AE753" s="1079"/>
      <c r="AF753" s="1078"/>
      <c r="AG753" s="1077"/>
      <c r="AH753" s="1076"/>
      <c r="AI753" s="1079"/>
      <c r="AJ753" s="1078"/>
      <c r="AK753" s="1077"/>
      <c r="AL753" s="1076"/>
      <c r="AM753" s="356"/>
      <c r="AN753" s="358"/>
      <c r="AO753" s="326"/>
      <c r="AP753" s="356"/>
      <c r="AQ753" s="358"/>
      <c r="AR753" s="367"/>
      <c r="AS753" s="368"/>
      <c r="AT753" s="356"/>
      <c r="AU753" s="358"/>
      <c r="AV753" s="367"/>
      <c r="AW753" s="369"/>
      <c r="AX753" s="502" t="str">
        <f t="shared" si="273"/>
        <v/>
      </c>
      <c r="AY753" s="94" t="str">
        <f t="shared" si="275"/>
        <v/>
      </c>
      <c r="BA753" s="414">
        <f t="shared" si="276"/>
        <v>0</v>
      </c>
      <c r="BB753" s="414">
        <f t="shared" si="277"/>
        <v>0</v>
      </c>
      <c r="BC753" s="414">
        <f t="shared" si="278"/>
        <v>0</v>
      </c>
      <c r="BD753" s="414">
        <f t="shared" si="279"/>
        <v>0</v>
      </c>
      <c r="BE753" s="414">
        <f t="shared" si="280"/>
        <v>0</v>
      </c>
      <c r="BF753" s="414">
        <f t="shared" si="281"/>
        <v>0</v>
      </c>
      <c r="BG753" s="414">
        <f t="shared" si="282"/>
        <v>0</v>
      </c>
      <c r="BH753" s="414">
        <f t="shared" si="283"/>
        <v>0</v>
      </c>
      <c r="BI753" s="414">
        <f t="shared" si="284"/>
        <v>0</v>
      </c>
      <c r="BJ753" s="414">
        <f t="shared" si="285"/>
        <v>0</v>
      </c>
      <c r="BK753" s="414">
        <f t="shared" si="286"/>
        <v>0</v>
      </c>
      <c r="BL753" s="414">
        <f t="shared" si="287"/>
        <v>0</v>
      </c>
      <c r="BM753" s="414">
        <f t="shared" si="288"/>
        <v>0</v>
      </c>
      <c r="BO753" s="414">
        <f t="shared" si="289"/>
        <v>0</v>
      </c>
      <c r="BP753" s="414">
        <f t="shared" si="290"/>
        <v>0</v>
      </c>
      <c r="BQ753" s="414">
        <f t="shared" si="291"/>
        <v>0</v>
      </c>
      <c r="BR753" s="414">
        <f t="shared" si="292"/>
        <v>0</v>
      </c>
      <c r="BS753" s="414">
        <f t="shared" si="293"/>
        <v>0</v>
      </c>
      <c r="BT753" s="414">
        <f t="shared" si="294"/>
        <v>0</v>
      </c>
      <c r="BU753" s="414">
        <f t="shared" si="295"/>
        <v>0</v>
      </c>
      <c r="CQ753" s="465"/>
      <c r="CR753" s="465"/>
    </row>
    <row r="754" spans="1:96" ht="37.5" customHeight="1" x14ac:dyDescent="0.2">
      <c r="A754" s="576" t="str">
        <f>IF(B754&lt;&gt;"",設定!$C$4,"")</f>
        <v/>
      </c>
      <c r="B754" s="577" t="str">
        <f t="shared" si="272"/>
        <v/>
      </c>
      <c r="C754" s="374">
        <f t="shared" si="274"/>
        <v>742</v>
      </c>
      <c r="D754" s="356"/>
      <c r="E754" s="356"/>
      <c r="F754" s="357"/>
      <c r="G754" s="358"/>
      <c r="H754" s="359"/>
      <c r="I754" s="360"/>
      <c r="J754" s="522" t="str">
        <f>IFERROR(IF(I754="","",VLOOKUP(I754,国・地域!A:C,2,FALSE)),"正しい番号を入力してください")</f>
        <v/>
      </c>
      <c r="K754" s="523" t="str">
        <f>IFERROR(IF(I754="","",VLOOKUP(I754,国・地域!A:C,3,FALSE)),"正しい番号を入力してください")</f>
        <v/>
      </c>
      <c r="L754" s="326"/>
      <c r="M754" s="363"/>
      <c r="N754" s="364"/>
      <c r="O754" s="364"/>
      <c r="P754" s="364"/>
      <c r="Q754" s="364"/>
      <c r="R754" s="364"/>
      <c r="S754" s="364"/>
      <c r="T754" s="364"/>
      <c r="U754" s="365"/>
      <c r="V754" s="366"/>
      <c r="W754" s="1063"/>
      <c r="X754" s="1064"/>
      <c r="Y754" s="1075"/>
      <c r="Z754" s="1076"/>
      <c r="AA754" s="1077"/>
      <c r="AB754" s="1078"/>
      <c r="AC754" s="1077"/>
      <c r="AD754" s="1076"/>
      <c r="AE754" s="1079"/>
      <c r="AF754" s="1078"/>
      <c r="AG754" s="1077"/>
      <c r="AH754" s="1076"/>
      <c r="AI754" s="1079"/>
      <c r="AJ754" s="1078"/>
      <c r="AK754" s="1077"/>
      <c r="AL754" s="1076"/>
      <c r="AM754" s="356"/>
      <c r="AN754" s="358"/>
      <c r="AO754" s="326"/>
      <c r="AP754" s="356"/>
      <c r="AQ754" s="358"/>
      <c r="AR754" s="367"/>
      <c r="AS754" s="368"/>
      <c r="AT754" s="356"/>
      <c r="AU754" s="358"/>
      <c r="AV754" s="367"/>
      <c r="AW754" s="369"/>
      <c r="AX754" s="502" t="str">
        <f t="shared" si="273"/>
        <v/>
      </c>
      <c r="AY754" s="94" t="str">
        <f t="shared" si="275"/>
        <v/>
      </c>
      <c r="BA754" s="414">
        <f t="shared" si="276"/>
        <v>0</v>
      </c>
      <c r="BB754" s="414">
        <f t="shared" si="277"/>
        <v>0</v>
      </c>
      <c r="BC754" s="414">
        <f t="shared" si="278"/>
        <v>0</v>
      </c>
      <c r="BD754" s="414">
        <f t="shared" si="279"/>
        <v>0</v>
      </c>
      <c r="BE754" s="414">
        <f t="shared" si="280"/>
        <v>0</v>
      </c>
      <c r="BF754" s="414">
        <f t="shared" si="281"/>
        <v>0</v>
      </c>
      <c r="BG754" s="414">
        <f t="shared" si="282"/>
        <v>0</v>
      </c>
      <c r="BH754" s="414">
        <f t="shared" si="283"/>
        <v>0</v>
      </c>
      <c r="BI754" s="414">
        <f t="shared" si="284"/>
        <v>0</v>
      </c>
      <c r="BJ754" s="414">
        <f t="shared" si="285"/>
        <v>0</v>
      </c>
      <c r="BK754" s="414">
        <f t="shared" si="286"/>
        <v>0</v>
      </c>
      <c r="BL754" s="414">
        <f t="shared" si="287"/>
        <v>0</v>
      </c>
      <c r="BM754" s="414">
        <f t="shared" si="288"/>
        <v>0</v>
      </c>
      <c r="BO754" s="414">
        <f t="shared" si="289"/>
        <v>0</v>
      </c>
      <c r="BP754" s="414">
        <f t="shared" si="290"/>
        <v>0</v>
      </c>
      <c r="BQ754" s="414">
        <f t="shared" si="291"/>
        <v>0</v>
      </c>
      <c r="BR754" s="414">
        <f t="shared" si="292"/>
        <v>0</v>
      </c>
      <c r="BS754" s="414">
        <f t="shared" si="293"/>
        <v>0</v>
      </c>
      <c r="BT754" s="414">
        <f t="shared" si="294"/>
        <v>0</v>
      </c>
      <c r="BU754" s="414">
        <f t="shared" si="295"/>
        <v>0</v>
      </c>
      <c r="CQ754" s="465"/>
      <c r="CR754" s="465"/>
    </row>
    <row r="755" spans="1:96" ht="37.5" customHeight="1" x14ac:dyDescent="0.2">
      <c r="A755" s="576" t="str">
        <f>IF(B755&lt;&gt;"",設定!$C$4,"")</f>
        <v/>
      </c>
      <c r="B755" s="577" t="str">
        <f t="shared" si="272"/>
        <v/>
      </c>
      <c r="C755" s="374">
        <f t="shared" si="274"/>
        <v>743</v>
      </c>
      <c r="D755" s="356"/>
      <c r="E755" s="356"/>
      <c r="F755" s="357"/>
      <c r="G755" s="358"/>
      <c r="H755" s="359"/>
      <c r="I755" s="360"/>
      <c r="J755" s="522" t="str">
        <f>IFERROR(IF(I755="","",VLOOKUP(I755,国・地域!A:C,2,FALSE)),"正しい番号を入力してください")</f>
        <v/>
      </c>
      <c r="K755" s="523" t="str">
        <f>IFERROR(IF(I755="","",VLOOKUP(I755,国・地域!A:C,3,FALSE)),"正しい番号を入力してください")</f>
        <v/>
      </c>
      <c r="L755" s="326"/>
      <c r="M755" s="363"/>
      <c r="N755" s="364"/>
      <c r="O755" s="364"/>
      <c r="P755" s="364"/>
      <c r="Q755" s="364"/>
      <c r="R755" s="364"/>
      <c r="S755" s="364"/>
      <c r="T755" s="364"/>
      <c r="U755" s="365"/>
      <c r="V755" s="366"/>
      <c r="W755" s="1063"/>
      <c r="X755" s="1064"/>
      <c r="Y755" s="1075"/>
      <c r="Z755" s="1076"/>
      <c r="AA755" s="1077"/>
      <c r="AB755" s="1078"/>
      <c r="AC755" s="1077"/>
      <c r="AD755" s="1076"/>
      <c r="AE755" s="1079"/>
      <c r="AF755" s="1078"/>
      <c r="AG755" s="1077"/>
      <c r="AH755" s="1076"/>
      <c r="AI755" s="1079"/>
      <c r="AJ755" s="1078"/>
      <c r="AK755" s="1077"/>
      <c r="AL755" s="1076"/>
      <c r="AM755" s="356"/>
      <c r="AN755" s="358"/>
      <c r="AO755" s="326"/>
      <c r="AP755" s="356"/>
      <c r="AQ755" s="358"/>
      <c r="AR755" s="367"/>
      <c r="AS755" s="368"/>
      <c r="AT755" s="356"/>
      <c r="AU755" s="358"/>
      <c r="AV755" s="367"/>
      <c r="AW755" s="369"/>
      <c r="AX755" s="502" t="str">
        <f t="shared" si="273"/>
        <v/>
      </c>
      <c r="AY755" s="94" t="str">
        <f t="shared" si="275"/>
        <v/>
      </c>
      <c r="BA755" s="414">
        <f t="shared" si="276"/>
        <v>0</v>
      </c>
      <c r="BB755" s="414">
        <f t="shared" si="277"/>
        <v>0</v>
      </c>
      <c r="BC755" s="414">
        <f t="shared" si="278"/>
        <v>0</v>
      </c>
      <c r="BD755" s="414">
        <f t="shared" si="279"/>
        <v>0</v>
      </c>
      <c r="BE755" s="414">
        <f t="shared" si="280"/>
        <v>0</v>
      </c>
      <c r="BF755" s="414">
        <f t="shared" si="281"/>
        <v>0</v>
      </c>
      <c r="BG755" s="414">
        <f t="shared" si="282"/>
        <v>0</v>
      </c>
      <c r="BH755" s="414">
        <f t="shared" si="283"/>
        <v>0</v>
      </c>
      <c r="BI755" s="414">
        <f t="shared" si="284"/>
        <v>0</v>
      </c>
      <c r="BJ755" s="414">
        <f t="shared" si="285"/>
        <v>0</v>
      </c>
      <c r="BK755" s="414">
        <f t="shared" si="286"/>
        <v>0</v>
      </c>
      <c r="BL755" s="414">
        <f t="shared" si="287"/>
        <v>0</v>
      </c>
      <c r="BM755" s="414">
        <f t="shared" si="288"/>
        <v>0</v>
      </c>
      <c r="BO755" s="414">
        <f t="shared" si="289"/>
        <v>0</v>
      </c>
      <c r="BP755" s="414">
        <f t="shared" si="290"/>
        <v>0</v>
      </c>
      <c r="BQ755" s="414">
        <f t="shared" si="291"/>
        <v>0</v>
      </c>
      <c r="BR755" s="414">
        <f t="shared" si="292"/>
        <v>0</v>
      </c>
      <c r="BS755" s="414">
        <f t="shared" si="293"/>
        <v>0</v>
      </c>
      <c r="BT755" s="414">
        <f t="shared" si="294"/>
        <v>0</v>
      </c>
      <c r="BU755" s="414">
        <f t="shared" si="295"/>
        <v>0</v>
      </c>
      <c r="CQ755" s="465"/>
      <c r="CR755" s="465"/>
    </row>
    <row r="756" spans="1:96" ht="37.5" customHeight="1" x14ac:dyDescent="0.2">
      <c r="A756" s="576" t="str">
        <f>IF(B756&lt;&gt;"",設定!$C$4,"")</f>
        <v/>
      </c>
      <c r="B756" s="577" t="str">
        <f t="shared" si="272"/>
        <v/>
      </c>
      <c r="C756" s="374">
        <f t="shared" si="274"/>
        <v>744</v>
      </c>
      <c r="D756" s="356"/>
      <c r="E756" s="356"/>
      <c r="F756" s="357"/>
      <c r="G756" s="358"/>
      <c r="H756" s="359"/>
      <c r="I756" s="360"/>
      <c r="J756" s="522" t="str">
        <f>IFERROR(IF(I756="","",VLOOKUP(I756,国・地域!A:C,2,FALSE)),"正しい番号を入力してください")</f>
        <v/>
      </c>
      <c r="K756" s="523" t="str">
        <f>IFERROR(IF(I756="","",VLOOKUP(I756,国・地域!A:C,3,FALSE)),"正しい番号を入力してください")</f>
        <v/>
      </c>
      <c r="L756" s="326"/>
      <c r="M756" s="363"/>
      <c r="N756" s="364"/>
      <c r="O756" s="364"/>
      <c r="P756" s="364"/>
      <c r="Q756" s="364"/>
      <c r="R756" s="364"/>
      <c r="S756" s="364"/>
      <c r="T756" s="364"/>
      <c r="U756" s="365"/>
      <c r="V756" s="366"/>
      <c r="W756" s="1063"/>
      <c r="X756" s="1064"/>
      <c r="Y756" s="1075"/>
      <c r="Z756" s="1076"/>
      <c r="AA756" s="1077"/>
      <c r="AB756" s="1078"/>
      <c r="AC756" s="1077"/>
      <c r="AD756" s="1076"/>
      <c r="AE756" s="1079"/>
      <c r="AF756" s="1078"/>
      <c r="AG756" s="1077"/>
      <c r="AH756" s="1076"/>
      <c r="AI756" s="1079"/>
      <c r="AJ756" s="1078"/>
      <c r="AK756" s="1077"/>
      <c r="AL756" s="1076"/>
      <c r="AM756" s="356"/>
      <c r="AN756" s="358"/>
      <c r="AO756" s="326"/>
      <c r="AP756" s="356"/>
      <c r="AQ756" s="358"/>
      <c r="AR756" s="367"/>
      <c r="AS756" s="368"/>
      <c r="AT756" s="356"/>
      <c r="AU756" s="358"/>
      <c r="AV756" s="367"/>
      <c r="AW756" s="369"/>
      <c r="AX756" s="502" t="str">
        <f t="shared" si="273"/>
        <v/>
      </c>
      <c r="AY756" s="94" t="str">
        <f t="shared" si="275"/>
        <v/>
      </c>
      <c r="BA756" s="414">
        <f t="shared" si="276"/>
        <v>0</v>
      </c>
      <c r="BB756" s="414">
        <f t="shared" si="277"/>
        <v>0</v>
      </c>
      <c r="BC756" s="414">
        <f t="shared" si="278"/>
        <v>0</v>
      </c>
      <c r="BD756" s="414">
        <f t="shared" si="279"/>
        <v>0</v>
      </c>
      <c r="BE756" s="414">
        <f t="shared" si="280"/>
        <v>0</v>
      </c>
      <c r="BF756" s="414">
        <f t="shared" si="281"/>
        <v>0</v>
      </c>
      <c r="BG756" s="414">
        <f t="shared" si="282"/>
        <v>0</v>
      </c>
      <c r="BH756" s="414">
        <f t="shared" si="283"/>
        <v>0</v>
      </c>
      <c r="BI756" s="414">
        <f t="shared" si="284"/>
        <v>0</v>
      </c>
      <c r="BJ756" s="414">
        <f t="shared" si="285"/>
        <v>0</v>
      </c>
      <c r="BK756" s="414">
        <f t="shared" si="286"/>
        <v>0</v>
      </c>
      <c r="BL756" s="414">
        <f t="shared" si="287"/>
        <v>0</v>
      </c>
      <c r="BM756" s="414">
        <f t="shared" si="288"/>
        <v>0</v>
      </c>
      <c r="BO756" s="414">
        <f t="shared" si="289"/>
        <v>0</v>
      </c>
      <c r="BP756" s="414">
        <f t="shared" si="290"/>
        <v>0</v>
      </c>
      <c r="BQ756" s="414">
        <f t="shared" si="291"/>
        <v>0</v>
      </c>
      <c r="BR756" s="414">
        <f t="shared" si="292"/>
        <v>0</v>
      </c>
      <c r="BS756" s="414">
        <f t="shared" si="293"/>
        <v>0</v>
      </c>
      <c r="BT756" s="414">
        <f t="shared" si="294"/>
        <v>0</v>
      </c>
      <c r="BU756" s="414">
        <f t="shared" si="295"/>
        <v>0</v>
      </c>
      <c r="CQ756" s="465"/>
      <c r="CR756" s="465"/>
    </row>
    <row r="757" spans="1:96" ht="37.5" customHeight="1" x14ac:dyDescent="0.2">
      <c r="A757" s="576" t="str">
        <f>IF(B757&lt;&gt;"",設定!$C$4,"")</f>
        <v/>
      </c>
      <c r="B757" s="577" t="str">
        <f t="shared" si="272"/>
        <v/>
      </c>
      <c r="C757" s="374">
        <f t="shared" si="274"/>
        <v>745</v>
      </c>
      <c r="D757" s="356"/>
      <c r="E757" s="356"/>
      <c r="F757" s="357"/>
      <c r="G757" s="358"/>
      <c r="H757" s="359"/>
      <c r="I757" s="360"/>
      <c r="J757" s="522" t="str">
        <f>IFERROR(IF(I757="","",VLOOKUP(I757,国・地域!A:C,2,FALSE)),"正しい番号を入力してください")</f>
        <v/>
      </c>
      <c r="K757" s="523" t="str">
        <f>IFERROR(IF(I757="","",VLOOKUP(I757,国・地域!A:C,3,FALSE)),"正しい番号を入力してください")</f>
        <v/>
      </c>
      <c r="L757" s="326"/>
      <c r="M757" s="363"/>
      <c r="N757" s="364"/>
      <c r="O757" s="364"/>
      <c r="P757" s="364"/>
      <c r="Q757" s="364"/>
      <c r="R757" s="364"/>
      <c r="S757" s="364"/>
      <c r="T757" s="364"/>
      <c r="U757" s="365"/>
      <c r="V757" s="366"/>
      <c r="W757" s="1063"/>
      <c r="X757" s="1064"/>
      <c r="Y757" s="1075"/>
      <c r="Z757" s="1076"/>
      <c r="AA757" s="1077"/>
      <c r="AB757" s="1078"/>
      <c r="AC757" s="1077"/>
      <c r="AD757" s="1076"/>
      <c r="AE757" s="1079"/>
      <c r="AF757" s="1078"/>
      <c r="AG757" s="1077"/>
      <c r="AH757" s="1076"/>
      <c r="AI757" s="1079"/>
      <c r="AJ757" s="1078"/>
      <c r="AK757" s="1077"/>
      <c r="AL757" s="1076"/>
      <c r="AM757" s="356"/>
      <c r="AN757" s="358"/>
      <c r="AO757" s="326"/>
      <c r="AP757" s="356"/>
      <c r="AQ757" s="358"/>
      <c r="AR757" s="367"/>
      <c r="AS757" s="368"/>
      <c r="AT757" s="356"/>
      <c r="AU757" s="358"/>
      <c r="AV757" s="367"/>
      <c r="AW757" s="369"/>
      <c r="AX757" s="502" t="str">
        <f t="shared" si="273"/>
        <v/>
      </c>
      <c r="AY757" s="94" t="str">
        <f t="shared" si="275"/>
        <v/>
      </c>
      <c r="BA757" s="414">
        <f t="shared" si="276"/>
        <v>0</v>
      </c>
      <c r="BB757" s="414">
        <f t="shared" si="277"/>
        <v>0</v>
      </c>
      <c r="BC757" s="414">
        <f t="shared" si="278"/>
        <v>0</v>
      </c>
      <c r="BD757" s="414">
        <f t="shared" si="279"/>
        <v>0</v>
      </c>
      <c r="BE757" s="414">
        <f t="shared" si="280"/>
        <v>0</v>
      </c>
      <c r="BF757" s="414">
        <f t="shared" si="281"/>
        <v>0</v>
      </c>
      <c r="BG757" s="414">
        <f t="shared" si="282"/>
        <v>0</v>
      </c>
      <c r="BH757" s="414">
        <f t="shared" si="283"/>
        <v>0</v>
      </c>
      <c r="BI757" s="414">
        <f t="shared" si="284"/>
        <v>0</v>
      </c>
      <c r="BJ757" s="414">
        <f t="shared" si="285"/>
        <v>0</v>
      </c>
      <c r="BK757" s="414">
        <f t="shared" si="286"/>
        <v>0</v>
      </c>
      <c r="BL757" s="414">
        <f t="shared" si="287"/>
        <v>0</v>
      </c>
      <c r="BM757" s="414">
        <f t="shared" si="288"/>
        <v>0</v>
      </c>
      <c r="BO757" s="414">
        <f t="shared" si="289"/>
        <v>0</v>
      </c>
      <c r="BP757" s="414">
        <f t="shared" si="290"/>
        <v>0</v>
      </c>
      <c r="BQ757" s="414">
        <f t="shared" si="291"/>
        <v>0</v>
      </c>
      <c r="BR757" s="414">
        <f t="shared" si="292"/>
        <v>0</v>
      </c>
      <c r="BS757" s="414">
        <f t="shared" si="293"/>
        <v>0</v>
      </c>
      <c r="BT757" s="414">
        <f t="shared" si="294"/>
        <v>0</v>
      </c>
      <c r="BU757" s="414">
        <f t="shared" si="295"/>
        <v>0</v>
      </c>
      <c r="CQ757" s="465"/>
      <c r="CR757" s="465"/>
    </row>
    <row r="758" spans="1:96" ht="37.5" customHeight="1" x14ac:dyDescent="0.2">
      <c r="A758" s="576" t="str">
        <f>IF(B758&lt;&gt;"",設定!$C$4,"")</f>
        <v/>
      </c>
      <c r="B758" s="577" t="str">
        <f t="shared" si="272"/>
        <v/>
      </c>
      <c r="C758" s="374">
        <f t="shared" si="274"/>
        <v>746</v>
      </c>
      <c r="D758" s="356"/>
      <c r="E758" s="356"/>
      <c r="F758" s="357"/>
      <c r="G758" s="358"/>
      <c r="H758" s="359"/>
      <c r="I758" s="360"/>
      <c r="J758" s="522" t="str">
        <f>IFERROR(IF(I758="","",VLOOKUP(I758,国・地域!A:C,2,FALSE)),"正しい番号を入力してください")</f>
        <v/>
      </c>
      <c r="K758" s="523" t="str">
        <f>IFERROR(IF(I758="","",VLOOKUP(I758,国・地域!A:C,3,FALSE)),"正しい番号を入力してください")</f>
        <v/>
      </c>
      <c r="L758" s="326"/>
      <c r="M758" s="363"/>
      <c r="N758" s="364"/>
      <c r="O758" s="364"/>
      <c r="P758" s="364"/>
      <c r="Q758" s="364"/>
      <c r="R758" s="364"/>
      <c r="S758" s="364"/>
      <c r="T758" s="364"/>
      <c r="U758" s="365"/>
      <c r="V758" s="366"/>
      <c r="W758" s="1063"/>
      <c r="X758" s="1064"/>
      <c r="Y758" s="1075"/>
      <c r="Z758" s="1076"/>
      <c r="AA758" s="1077"/>
      <c r="AB758" s="1078"/>
      <c r="AC758" s="1077"/>
      <c r="AD758" s="1076"/>
      <c r="AE758" s="1079"/>
      <c r="AF758" s="1078"/>
      <c r="AG758" s="1077"/>
      <c r="AH758" s="1076"/>
      <c r="AI758" s="1079"/>
      <c r="AJ758" s="1078"/>
      <c r="AK758" s="1077"/>
      <c r="AL758" s="1076"/>
      <c r="AM758" s="356"/>
      <c r="AN758" s="358"/>
      <c r="AO758" s="326"/>
      <c r="AP758" s="356"/>
      <c r="AQ758" s="358"/>
      <c r="AR758" s="367"/>
      <c r="AS758" s="368"/>
      <c r="AT758" s="356"/>
      <c r="AU758" s="358"/>
      <c r="AV758" s="367"/>
      <c r="AW758" s="369"/>
      <c r="AX758" s="502" t="str">
        <f t="shared" si="273"/>
        <v/>
      </c>
      <c r="AY758" s="94" t="str">
        <f t="shared" si="275"/>
        <v/>
      </c>
      <c r="BA758" s="414">
        <f t="shared" si="276"/>
        <v>0</v>
      </c>
      <c r="BB758" s="414">
        <f t="shared" si="277"/>
        <v>0</v>
      </c>
      <c r="BC758" s="414">
        <f t="shared" si="278"/>
        <v>0</v>
      </c>
      <c r="BD758" s="414">
        <f t="shared" si="279"/>
        <v>0</v>
      </c>
      <c r="BE758" s="414">
        <f t="shared" si="280"/>
        <v>0</v>
      </c>
      <c r="BF758" s="414">
        <f t="shared" si="281"/>
        <v>0</v>
      </c>
      <c r="BG758" s="414">
        <f t="shared" si="282"/>
        <v>0</v>
      </c>
      <c r="BH758" s="414">
        <f t="shared" si="283"/>
        <v>0</v>
      </c>
      <c r="BI758" s="414">
        <f t="shared" si="284"/>
        <v>0</v>
      </c>
      <c r="BJ758" s="414">
        <f t="shared" si="285"/>
        <v>0</v>
      </c>
      <c r="BK758" s="414">
        <f t="shared" si="286"/>
        <v>0</v>
      </c>
      <c r="BL758" s="414">
        <f t="shared" si="287"/>
        <v>0</v>
      </c>
      <c r="BM758" s="414">
        <f t="shared" si="288"/>
        <v>0</v>
      </c>
      <c r="BO758" s="414">
        <f t="shared" si="289"/>
        <v>0</v>
      </c>
      <c r="BP758" s="414">
        <f t="shared" si="290"/>
        <v>0</v>
      </c>
      <c r="BQ758" s="414">
        <f t="shared" si="291"/>
        <v>0</v>
      </c>
      <c r="BR758" s="414">
        <f t="shared" si="292"/>
        <v>0</v>
      </c>
      <c r="BS758" s="414">
        <f t="shared" si="293"/>
        <v>0</v>
      </c>
      <c r="BT758" s="414">
        <f t="shared" si="294"/>
        <v>0</v>
      </c>
      <c r="BU758" s="414">
        <f t="shared" si="295"/>
        <v>0</v>
      </c>
      <c r="CQ758" s="465"/>
      <c r="CR758" s="465"/>
    </row>
    <row r="759" spans="1:96" ht="37.5" customHeight="1" x14ac:dyDescent="0.2">
      <c r="A759" s="576" t="str">
        <f>IF(B759&lt;&gt;"",設定!$C$4,"")</f>
        <v/>
      </c>
      <c r="B759" s="577" t="str">
        <f t="shared" si="272"/>
        <v/>
      </c>
      <c r="C759" s="374">
        <f t="shared" si="274"/>
        <v>747</v>
      </c>
      <c r="D759" s="356"/>
      <c r="E759" s="356"/>
      <c r="F759" s="357"/>
      <c r="G759" s="358"/>
      <c r="H759" s="359"/>
      <c r="I759" s="360"/>
      <c r="J759" s="522" t="str">
        <f>IFERROR(IF(I759="","",VLOOKUP(I759,国・地域!A:C,2,FALSE)),"正しい番号を入力してください")</f>
        <v/>
      </c>
      <c r="K759" s="523" t="str">
        <f>IFERROR(IF(I759="","",VLOOKUP(I759,国・地域!A:C,3,FALSE)),"正しい番号を入力してください")</f>
        <v/>
      </c>
      <c r="L759" s="326"/>
      <c r="M759" s="363"/>
      <c r="N759" s="364"/>
      <c r="O759" s="364"/>
      <c r="P759" s="364"/>
      <c r="Q759" s="364"/>
      <c r="R759" s="364"/>
      <c r="S759" s="364"/>
      <c r="T759" s="364"/>
      <c r="U759" s="365"/>
      <c r="V759" s="366"/>
      <c r="W759" s="1063"/>
      <c r="X759" s="1064"/>
      <c r="Y759" s="1075"/>
      <c r="Z759" s="1076"/>
      <c r="AA759" s="1077"/>
      <c r="AB759" s="1078"/>
      <c r="AC759" s="1077"/>
      <c r="AD759" s="1076"/>
      <c r="AE759" s="1079"/>
      <c r="AF759" s="1078"/>
      <c r="AG759" s="1077"/>
      <c r="AH759" s="1076"/>
      <c r="AI759" s="1079"/>
      <c r="AJ759" s="1078"/>
      <c r="AK759" s="1077"/>
      <c r="AL759" s="1076"/>
      <c r="AM759" s="356"/>
      <c r="AN759" s="358"/>
      <c r="AO759" s="326"/>
      <c r="AP759" s="356"/>
      <c r="AQ759" s="358"/>
      <c r="AR759" s="367"/>
      <c r="AS759" s="368"/>
      <c r="AT759" s="356"/>
      <c r="AU759" s="358"/>
      <c r="AV759" s="367"/>
      <c r="AW759" s="369"/>
      <c r="AX759" s="502" t="str">
        <f t="shared" si="273"/>
        <v/>
      </c>
      <c r="AY759" s="94" t="str">
        <f t="shared" si="275"/>
        <v/>
      </c>
      <c r="BA759" s="414">
        <f t="shared" si="276"/>
        <v>0</v>
      </c>
      <c r="BB759" s="414">
        <f t="shared" si="277"/>
        <v>0</v>
      </c>
      <c r="BC759" s="414">
        <f t="shared" si="278"/>
        <v>0</v>
      </c>
      <c r="BD759" s="414">
        <f t="shared" si="279"/>
        <v>0</v>
      </c>
      <c r="BE759" s="414">
        <f t="shared" si="280"/>
        <v>0</v>
      </c>
      <c r="BF759" s="414">
        <f t="shared" si="281"/>
        <v>0</v>
      </c>
      <c r="BG759" s="414">
        <f t="shared" si="282"/>
        <v>0</v>
      </c>
      <c r="BH759" s="414">
        <f t="shared" si="283"/>
        <v>0</v>
      </c>
      <c r="BI759" s="414">
        <f t="shared" si="284"/>
        <v>0</v>
      </c>
      <c r="BJ759" s="414">
        <f t="shared" si="285"/>
        <v>0</v>
      </c>
      <c r="BK759" s="414">
        <f t="shared" si="286"/>
        <v>0</v>
      </c>
      <c r="BL759" s="414">
        <f t="shared" si="287"/>
        <v>0</v>
      </c>
      <c r="BM759" s="414">
        <f t="shared" si="288"/>
        <v>0</v>
      </c>
      <c r="BO759" s="414">
        <f t="shared" si="289"/>
        <v>0</v>
      </c>
      <c r="BP759" s="414">
        <f t="shared" si="290"/>
        <v>0</v>
      </c>
      <c r="BQ759" s="414">
        <f t="shared" si="291"/>
        <v>0</v>
      </c>
      <c r="BR759" s="414">
        <f t="shared" si="292"/>
        <v>0</v>
      </c>
      <c r="BS759" s="414">
        <f t="shared" si="293"/>
        <v>0</v>
      </c>
      <c r="BT759" s="414">
        <f t="shared" si="294"/>
        <v>0</v>
      </c>
      <c r="BU759" s="414">
        <f t="shared" si="295"/>
        <v>0</v>
      </c>
      <c r="CQ759" s="465"/>
      <c r="CR759" s="465"/>
    </row>
    <row r="760" spans="1:96" ht="37.5" customHeight="1" x14ac:dyDescent="0.2">
      <c r="A760" s="576" t="str">
        <f>IF(B760&lt;&gt;"",設定!$C$4,"")</f>
        <v/>
      </c>
      <c r="B760" s="577" t="str">
        <f t="shared" si="272"/>
        <v/>
      </c>
      <c r="C760" s="374">
        <f t="shared" si="274"/>
        <v>748</v>
      </c>
      <c r="D760" s="356"/>
      <c r="E760" s="356"/>
      <c r="F760" s="357"/>
      <c r="G760" s="358"/>
      <c r="H760" s="359"/>
      <c r="I760" s="360"/>
      <c r="J760" s="522" t="str">
        <f>IFERROR(IF(I760="","",VLOOKUP(I760,国・地域!A:C,2,FALSE)),"正しい番号を入力してください")</f>
        <v/>
      </c>
      <c r="K760" s="523" t="str">
        <f>IFERROR(IF(I760="","",VLOOKUP(I760,国・地域!A:C,3,FALSE)),"正しい番号を入力してください")</f>
        <v/>
      </c>
      <c r="L760" s="326"/>
      <c r="M760" s="363"/>
      <c r="N760" s="364"/>
      <c r="O760" s="364"/>
      <c r="P760" s="364"/>
      <c r="Q760" s="364"/>
      <c r="R760" s="364"/>
      <c r="S760" s="364"/>
      <c r="T760" s="364"/>
      <c r="U760" s="365"/>
      <c r="V760" s="366"/>
      <c r="W760" s="1063"/>
      <c r="X760" s="1064"/>
      <c r="Y760" s="1075"/>
      <c r="Z760" s="1076"/>
      <c r="AA760" s="1077"/>
      <c r="AB760" s="1078"/>
      <c r="AC760" s="1077"/>
      <c r="AD760" s="1076"/>
      <c r="AE760" s="1079"/>
      <c r="AF760" s="1078"/>
      <c r="AG760" s="1077"/>
      <c r="AH760" s="1076"/>
      <c r="AI760" s="1079"/>
      <c r="AJ760" s="1078"/>
      <c r="AK760" s="1077"/>
      <c r="AL760" s="1076"/>
      <c r="AM760" s="356"/>
      <c r="AN760" s="358"/>
      <c r="AO760" s="326"/>
      <c r="AP760" s="356"/>
      <c r="AQ760" s="358"/>
      <c r="AR760" s="367"/>
      <c r="AS760" s="368"/>
      <c r="AT760" s="356"/>
      <c r="AU760" s="358"/>
      <c r="AV760" s="367"/>
      <c r="AW760" s="369"/>
      <c r="AX760" s="502" t="str">
        <f t="shared" si="273"/>
        <v/>
      </c>
      <c r="AY760" s="94" t="str">
        <f t="shared" si="275"/>
        <v/>
      </c>
      <c r="BA760" s="414">
        <f t="shared" si="276"/>
        <v>0</v>
      </c>
      <c r="BB760" s="414">
        <f t="shared" si="277"/>
        <v>0</v>
      </c>
      <c r="BC760" s="414">
        <f t="shared" si="278"/>
        <v>0</v>
      </c>
      <c r="BD760" s="414">
        <f t="shared" si="279"/>
        <v>0</v>
      </c>
      <c r="BE760" s="414">
        <f t="shared" si="280"/>
        <v>0</v>
      </c>
      <c r="BF760" s="414">
        <f t="shared" si="281"/>
        <v>0</v>
      </c>
      <c r="BG760" s="414">
        <f t="shared" si="282"/>
        <v>0</v>
      </c>
      <c r="BH760" s="414">
        <f t="shared" si="283"/>
        <v>0</v>
      </c>
      <c r="BI760" s="414">
        <f t="shared" si="284"/>
        <v>0</v>
      </c>
      <c r="BJ760" s="414">
        <f t="shared" si="285"/>
        <v>0</v>
      </c>
      <c r="BK760" s="414">
        <f t="shared" si="286"/>
        <v>0</v>
      </c>
      <c r="BL760" s="414">
        <f t="shared" si="287"/>
        <v>0</v>
      </c>
      <c r="BM760" s="414">
        <f t="shared" si="288"/>
        <v>0</v>
      </c>
      <c r="BO760" s="414">
        <f t="shared" si="289"/>
        <v>0</v>
      </c>
      <c r="BP760" s="414">
        <f t="shared" si="290"/>
        <v>0</v>
      </c>
      <c r="BQ760" s="414">
        <f t="shared" si="291"/>
        <v>0</v>
      </c>
      <c r="BR760" s="414">
        <f t="shared" si="292"/>
        <v>0</v>
      </c>
      <c r="BS760" s="414">
        <f t="shared" si="293"/>
        <v>0</v>
      </c>
      <c r="BT760" s="414">
        <f t="shared" si="294"/>
        <v>0</v>
      </c>
      <c r="BU760" s="414">
        <f t="shared" si="295"/>
        <v>0</v>
      </c>
      <c r="CQ760" s="465"/>
      <c r="CR760" s="465"/>
    </row>
    <row r="761" spans="1:96" ht="37.5" customHeight="1" x14ac:dyDescent="0.2">
      <c r="A761" s="576" t="str">
        <f>IF(B761&lt;&gt;"",設定!$C$4,"")</f>
        <v/>
      </c>
      <c r="B761" s="577" t="str">
        <f t="shared" si="272"/>
        <v/>
      </c>
      <c r="C761" s="374">
        <f t="shared" si="274"/>
        <v>749</v>
      </c>
      <c r="D761" s="356"/>
      <c r="E761" s="356"/>
      <c r="F761" s="357"/>
      <c r="G761" s="358"/>
      <c r="H761" s="359"/>
      <c r="I761" s="360"/>
      <c r="J761" s="522" t="str">
        <f>IFERROR(IF(I761="","",VLOOKUP(I761,国・地域!A:C,2,FALSE)),"正しい番号を入力してください")</f>
        <v/>
      </c>
      <c r="K761" s="523" t="str">
        <f>IFERROR(IF(I761="","",VLOOKUP(I761,国・地域!A:C,3,FALSE)),"正しい番号を入力してください")</f>
        <v/>
      </c>
      <c r="L761" s="326"/>
      <c r="M761" s="363"/>
      <c r="N761" s="364"/>
      <c r="O761" s="364"/>
      <c r="P761" s="364"/>
      <c r="Q761" s="364"/>
      <c r="R761" s="364"/>
      <c r="S761" s="364"/>
      <c r="T761" s="364"/>
      <c r="U761" s="365"/>
      <c r="V761" s="366"/>
      <c r="W761" s="1063"/>
      <c r="X761" s="1064"/>
      <c r="Y761" s="1075"/>
      <c r="Z761" s="1076"/>
      <c r="AA761" s="1077"/>
      <c r="AB761" s="1078"/>
      <c r="AC761" s="1077"/>
      <c r="AD761" s="1076"/>
      <c r="AE761" s="1079"/>
      <c r="AF761" s="1078"/>
      <c r="AG761" s="1077"/>
      <c r="AH761" s="1076"/>
      <c r="AI761" s="1079"/>
      <c r="AJ761" s="1078"/>
      <c r="AK761" s="1077"/>
      <c r="AL761" s="1076"/>
      <c r="AM761" s="356"/>
      <c r="AN761" s="358"/>
      <c r="AO761" s="326"/>
      <c r="AP761" s="356"/>
      <c r="AQ761" s="358"/>
      <c r="AR761" s="367"/>
      <c r="AS761" s="368"/>
      <c r="AT761" s="356"/>
      <c r="AU761" s="358"/>
      <c r="AV761" s="367"/>
      <c r="AW761" s="369"/>
      <c r="AX761" s="502" t="str">
        <f t="shared" si="273"/>
        <v/>
      </c>
      <c r="AY761" s="94" t="str">
        <f t="shared" si="275"/>
        <v/>
      </c>
      <c r="BA761" s="414">
        <f t="shared" si="276"/>
        <v>0</v>
      </c>
      <c r="BB761" s="414">
        <f t="shared" si="277"/>
        <v>0</v>
      </c>
      <c r="BC761" s="414">
        <f t="shared" si="278"/>
        <v>0</v>
      </c>
      <c r="BD761" s="414">
        <f t="shared" si="279"/>
        <v>0</v>
      </c>
      <c r="BE761" s="414">
        <f t="shared" si="280"/>
        <v>0</v>
      </c>
      <c r="BF761" s="414">
        <f t="shared" si="281"/>
        <v>0</v>
      </c>
      <c r="BG761" s="414">
        <f t="shared" si="282"/>
        <v>0</v>
      </c>
      <c r="BH761" s="414">
        <f t="shared" si="283"/>
        <v>0</v>
      </c>
      <c r="BI761" s="414">
        <f t="shared" si="284"/>
        <v>0</v>
      </c>
      <c r="BJ761" s="414">
        <f t="shared" si="285"/>
        <v>0</v>
      </c>
      <c r="BK761" s="414">
        <f t="shared" si="286"/>
        <v>0</v>
      </c>
      <c r="BL761" s="414">
        <f t="shared" si="287"/>
        <v>0</v>
      </c>
      <c r="BM761" s="414">
        <f t="shared" si="288"/>
        <v>0</v>
      </c>
      <c r="BO761" s="414">
        <f t="shared" si="289"/>
        <v>0</v>
      </c>
      <c r="BP761" s="414">
        <f t="shared" si="290"/>
        <v>0</v>
      </c>
      <c r="BQ761" s="414">
        <f t="shared" si="291"/>
        <v>0</v>
      </c>
      <c r="BR761" s="414">
        <f t="shared" si="292"/>
        <v>0</v>
      </c>
      <c r="BS761" s="414">
        <f t="shared" si="293"/>
        <v>0</v>
      </c>
      <c r="BT761" s="414">
        <f t="shared" si="294"/>
        <v>0</v>
      </c>
      <c r="BU761" s="414">
        <f t="shared" si="295"/>
        <v>0</v>
      </c>
      <c r="CQ761" s="465"/>
      <c r="CR761" s="465"/>
    </row>
    <row r="762" spans="1:96" ht="37.5" customHeight="1" x14ac:dyDescent="0.2">
      <c r="A762" s="576" t="str">
        <f>IF(B762&lt;&gt;"",設定!$C$4,"")</f>
        <v/>
      </c>
      <c r="B762" s="577" t="str">
        <f t="shared" si="272"/>
        <v/>
      </c>
      <c r="C762" s="374">
        <f t="shared" si="274"/>
        <v>750</v>
      </c>
      <c r="D762" s="356"/>
      <c r="E762" s="356"/>
      <c r="F762" s="357"/>
      <c r="G762" s="358"/>
      <c r="H762" s="359"/>
      <c r="I762" s="360"/>
      <c r="J762" s="522" t="str">
        <f>IFERROR(IF(I762="","",VLOOKUP(I762,国・地域!A:C,2,FALSE)),"正しい番号を入力してください")</f>
        <v/>
      </c>
      <c r="K762" s="523" t="str">
        <f>IFERROR(IF(I762="","",VLOOKUP(I762,国・地域!A:C,3,FALSE)),"正しい番号を入力してください")</f>
        <v/>
      </c>
      <c r="L762" s="326"/>
      <c r="M762" s="363"/>
      <c r="N762" s="364"/>
      <c r="O762" s="364"/>
      <c r="P762" s="364"/>
      <c r="Q762" s="364"/>
      <c r="R762" s="364"/>
      <c r="S762" s="364"/>
      <c r="T762" s="364"/>
      <c r="U762" s="365"/>
      <c r="V762" s="366"/>
      <c r="W762" s="1063"/>
      <c r="X762" s="1064"/>
      <c r="Y762" s="1075"/>
      <c r="Z762" s="1076"/>
      <c r="AA762" s="1077"/>
      <c r="AB762" s="1078"/>
      <c r="AC762" s="1077"/>
      <c r="AD762" s="1076"/>
      <c r="AE762" s="1079"/>
      <c r="AF762" s="1078"/>
      <c r="AG762" s="1077"/>
      <c r="AH762" s="1076"/>
      <c r="AI762" s="1079"/>
      <c r="AJ762" s="1078"/>
      <c r="AK762" s="1077"/>
      <c r="AL762" s="1076"/>
      <c r="AM762" s="356"/>
      <c r="AN762" s="358"/>
      <c r="AO762" s="326"/>
      <c r="AP762" s="356"/>
      <c r="AQ762" s="358"/>
      <c r="AR762" s="367"/>
      <c r="AS762" s="368"/>
      <c r="AT762" s="356"/>
      <c r="AU762" s="358"/>
      <c r="AV762" s="367"/>
      <c r="AW762" s="369"/>
      <c r="AX762" s="502" t="str">
        <f t="shared" si="273"/>
        <v/>
      </c>
      <c r="AY762" s="94" t="str">
        <f t="shared" si="275"/>
        <v/>
      </c>
      <c r="BA762" s="414">
        <f t="shared" si="276"/>
        <v>0</v>
      </c>
      <c r="BB762" s="414">
        <f t="shared" si="277"/>
        <v>0</v>
      </c>
      <c r="BC762" s="414">
        <f t="shared" si="278"/>
        <v>0</v>
      </c>
      <c r="BD762" s="414">
        <f t="shared" si="279"/>
        <v>0</v>
      </c>
      <c r="BE762" s="414">
        <f t="shared" si="280"/>
        <v>0</v>
      </c>
      <c r="BF762" s="414">
        <f t="shared" si="281"/>
        <v>0</v>
      </c>
      <c r="BG762" s="414">
        <f t="shared" si="282"/>
        <v>0</v>
      </c>
      <c r="BH762" s="414">
        <f t="shared" si="283"/>
        <v>0</v>
      </c>
      <c r="BI762" s="414">
        <f t="shared" si="284"/>
        <v>0</v>
      </c>
      <c r="BJ762" s="414">
        <f t="shared" si="285"/>
        <v>0</v>
      </c>
      <c r="BK762" s="414">
        <f t="shared" si="286"/>
        <v>0</v>
      </c>
      <c r="BL762" s="414">
        <f t="shared" si="287"/>
        <v>0</v>
      </c>
      <c r="BM762" s="414">
        <f t="shared" si="288"/>
        <v>0</v>
      </c>
      <c r="BO762" s="414">
        <f t="shared" si="289"/>
        <v>0</v>
      </c>
      <c r="BP762" s="414">
        <f t="shared" si="290"/>
        <v>0</v>
      </c>
      <c r="BQ762" s="414">
        <f t="shared" si="291"/>
        <v>0</v>
      </c>
      <c r="BR762" s="414">
        <f t="shared" si="292"/>
        <v>0</v>
      </c>
      <c r="BS762" s="414">
        <f t="shared" si="293"/>
        <v>0</v>
      </c>
      <c r="BT762" s="414">
        <f t="shared" si="294"/>
        <v>0</v>
      </c>
      <c r="BU762" s="414">
        <f t="shared" si="295"/>
        <v>0</v>
      </c>
      <c r="CQ762" s="465"/>
      <c r="CR762" s="465"/>
    </row>
    <row r="763" spans="1:96" ht="37.5" customHeight="1" x14ac:dyDescent="0.2">
      <c r="A763" s="576" t="str">
        <f>IF(B763&lt;&gt;"",設定!$C$4,"")</f>
        <v/>
      </c>
      <c r="B763" s="577" t="str">
        <f t="shared" si="272"/>
        <v/>
      </c>
      <c r="C763" s="374">
        <f t="shared" si="274"/>
        <v>751</v>
      </c>
      <c r="D763" s="356"/>
      <c r="E763" s="356"/>
      <c r="F763" s="357"/>
      <c r="G763" s="358"/>
      <c r="H763" s="359"/>
      <c r="I763" s="360"/>
      <c r="J763" s="522" t="str">
        <f>IFERROR(IF(I763="","",VLOOKUP(I763,国・地域!A:C,2,FALSE)),"正しい番号を入力してください")</f>
        <v/>
      </c>
      <c r="K763" s="523" t="str">
        <f>IFERROR(IF(I763="","",VLOOKUP(I763,国・地域!A:C,3,FALSE)),"正しい番号を入力してください")</f>
        <v/>
      </c>
      <c r="L763" s="326"/>
      <c r="M763" s="363"/>
      <c r="N763" s="364"/>
      <c r="O763" s="364"/>
      <c r="P763" s="364"/>
      <c r="Q763" s="364"/>
      <c r="R763" s="364"/>
      <c r="S763" s="364"/>
      <c r="T763" s="364"/>
      <c r="U763" s="365"/>
      <c r="V763" s="366"/>
      <c r="W763" s="1063"/>
      <c r="X763" s="1064"/>
      <c r="Y763" s="1075"/>
      <c r="Z763" s="1076"/>
      <c r="AA763" s="1077"/>
      <c r="AB763" s="1078"/>
      <c r="AC763" s="1077"/>
      <c r="AD763" s="1076"/>
      <c r="AE763" s="1079"/>
      <c r="AF763" s="1078"/>
      <c r="AG763" s="1077"/>
      <c r="AH763" s="1076"/>
      <c r="AI763" s="1079"/>
      <c r="AJ763" s="1078"/>
      <c r="AK763" s="1077"/>
      <c r="AL763" s="1076"/>
      <c r="AM763" s="356"/>
      <c r="AN763" s="358"/>
      <c r="AO763" s="326"/>
      <c r="AP763" s="356"/>
      <c r="AQ763" s="358"/>
      <c r="AR763" s="367"/>
      <c r="AS763" s="368"/>
      <c r="AT763" s="356"/>
      <c r="AU763" s="358"/>
      <c r="AV763" s="367"/>
      <c r="AW763" s="369"/>
      <c r="AX763" s="502" t="str">
        <f t="shared" si="273"/>
        <v/>
      </c>
      <c r="AY763" s="94" t="str">
        <f t="shared" si="275"/>
        <v/>
      </c>
      <c r="BA763" s="414">
        <f t="shared" si="276"/>
        <v>0</v>
      </c>
      <c r="BB763" s="414">
        <f t="shared" si="277"/>
        <v>0</v>
      </c>
      <c r="BC763" s="414">
        <f t="shared" si="278"/>
        <v>0</v>
      </c>
      <c r="BD763" s="414">
        <f t="shared" si="279"/>
        <v>0</v>
      </c>
      <c r="BE763" s="414">
        <f t="shared" si="280"/>
        <v>0</v>
      </c>
      <c r="BF763" s="414">
        <f t="shared" si="281"/>
        <v>0</v>
      </c>
      <c r="BG763" s="414">
        <f t="shared" si="282"/>
        <v>0</v>
      </c>
      <c r="BH763" s="414">
        <f t="shared" si="283"/>
        <v>0</v>
      </c>
      <c r="BI763" s="414">
        <f t="shared" si="284"/>
        <v>0</v>
      </c>
      <c r="BJ763" s="414">
        <f t="shared" si="285"/>
        <v>0</v>
      </c>
      <c r="BK763" s="414">
        <f t="shared" si="286"/>
        <v>0</v>
      </c>
      <c r="BL763" s="414">
        <f t="shared" si="287"/>
        <v>0</v>
      </c>
      <c r="BM763" s="414">
        <f t="shared" si="288"/>
        <v>0</v>
      </c>
      <c r="BO763" s="414">
        <f t="shared" si="289"/>
        <v>0</v>
      </c>
      <c r="BP763" s="414">
        <f t="shared" si="290"/>
        <v>0</v>
      </c>
      <c r="BQ763" s="414">
        <f t="shared" si="291"/>
        <v>0</v>
      </c>
      <c r="BR763" s="414">
        <f t="shared" si="292"/>
        <v>0</v>
      </c>
      <c r="BS763" s="414">
        <f t="shared" si="293"/>
        <v>0</v>
      </c>
      <c r="BT763" s="414">
        <f t="shared" si="294"/>
        <v>0</v>
      </c>
      <c r="BU763" s="414">
        <f t="shared" si="295"/>
        <v>0</v>
      </c>
      <c r="CQ763" s="465"/>
      <c r="CR763" s="465"/>
    </row>
    <row r="764" spans="1:96" ht="37.5" customHeight="1" x14ac:dyDescent="0.2">
      <c r="A764" s="576" t="str">
        <f>IF(B764&lt;&gt;"",設定!$C$4,"")</f>
        <v/>
      </c>
      <c r="B764" s="577" t="str">
        <f t="shared" si="272"/>
        <v/>
      </c>
      <c r="C764" s="374">
        <f t="shared" si="274"/>
        <v>752</v>
      </c>
      <c r="D764" s="356"/>
      <c r="E764" s="356"/>
      <c r="F764" s="357"/>
      <c r="G764" s="358"/>
      <c r="H764" s="359"/>
      <c r="I764" s="360"/>
      <c r="J764" s="522" t="str">
        <f>IFERROR(IF(I764="","",VLOOKUP(I764,国・地域!A:C,2,FALSE)),"正しい番号を入力してください")</f>
        <v/>
      </c>
      <c r="K764" s="523" t="str">
        <f>IFERROR(IF(I764="","",VLOOKUP(I764,国・地域!A:C,3,FALSE)),"正しい番号を入力してください")</f>
        <v/>
      </c>
      <c r="L764" s="326"/>
      <c r="M764" s="363"/>
      <c r="N764" s="364"/>
      <c r="O764" s="364"/>
      <c r="P764" s="364"/>
      <c r="Q764" s="364"/>
      <c r="R764" s="364"/>
      <c r="S764" s="364"/>
      <c r="T764" s="364"/>
      <c r="U764" s="365"/>
      <c r="V764" s="366"/>
      <c r="W764" s="1063"/>
      <c r="X764" s="1064"/>
      <c r="Y764" s="1075"/>
      <c r="Z764" s="1076"/>
      <c r="AA764" s="1077"/>
      <c r="AB764" s="1078"/>
      <c r="AC764" s="1077"/>
      <c r="AD764" s="1076"/>
      <c r="AE764" s="1079"/>
      <c r="AF764" s="1078"/>
      <c r="AG764" s="1077"/>
      <c r="AH764" s="1076"/>
      <c r="AI764" s="1079"/>
      <c r="AJ764" s="1078"/>
      <c r="AK764" s="1077"/>
      <c r="AL764" s="1076"/>
      <c r="AM764" s="356"/>
      <c r="AN764" s="358"/>
      <c r="AO764" s="326"/>
      <c r="AP764" s="356"/>
      <c r="AQ764" s="358"/>
      <c r="AR764" s="367"/>
      <c r="AS764" s="368"/>
      <c r="AT764" s="356"/>
      <c r="AU764" s="358"/>
      <c r="AV764" s="367"/>
      <c r="AW764" s="369"/>
      <c r="AX764" s="502" t="str">
        <f t="shared" si="273"/>
        <v/>
      </c>
      <c r="AY764" s="94" t="str">
        <f t="shared" si="275"/>
        <v/>
      </c>
      <c r="BA764" s="414">
        <f t="shared" si="276"/>
        <v>0</v>
      </c>
      <c r="BB764" s="414">
        <f t="shared" si="277"/>
        <v>0</v>
      </c>
      <c r="BC764" s="414">
        <f t="shared" si="278"/>
        <v>0</v>
      </c>
      <c r="BD764" s="414">
        <f t="shared" si="279"/>
        <v>0</v>
      </c>
      <c r="BE764" s="414">
        <f t="shared" si="280"/>
        <v>0</v>
      </c>
      <c r="BF764" s="414">
        <f t="shared" si="281"/>
        <v>0</v>
      </c>
      <c r="BG764" s="414">
        <f t="shared" si="282"/>
        <v>0</v>
      </c>
      <c r="BH764" s="414">
        <f t="shared" si="283"/>
        <v>0</v>
      </c>
      <c r="BI764" s="414">
        <f t="shared" si="284"/>
        <v>0</v>
      </c>
      <c r="BJ764" s="414">
        <f t="shared" si="285"/>
        <v>0</v>
      </c>
      <c r="BK764" s="414">
        <f t="shared" si="286"/>
        <v>0</v>
      </c>
      <c r="BL764" s="414">
        <f t="shared" si="287"/>
        <v>0</v>
      </c>
      <c r="BM764" s="414">
        <f t="shared" si="288"/>
        <v>0</v>
      </c>
      <c r="BO764" s="414">
        <f t="shared" si="289"/>
        <v>0</v>
      </c>
      <c r="BP764" s="414">
        <f t="shared" si="290"/>
        <v>0</v>
      </c>
      <c r="BQ764" s="414">
        <f t="shared" si="291"/>
        <v>0</v>
      </c>
      <c r="BR764" s="414">
        <f t="shared" si="292"/>
        <v>0</v>
      </c>
      <c r="BS764" s="414">
        <f t="shared" si="293"/>
        <v>0</v>
      </c>
      <c r="BT764" s="414">
        <f t="shared" si="294"/>
        <v>0</v>
      </c>
      <c r="BU764" s="414">
        <f t="shared" si="295"/>
        <v>0</v>
      </c>
      <c r="CQ764" s="465"/>
      <c r="CR764" s="465"/>
    </row>
    <row r="765" spans="1:96" ht="37.5" customHeight="1" x14ac:dyDescent="0.2">
      <c r="A765" s="576" t="str">
        <f>IF(B765&lt;&gt;"",設定!$C$4,"")</f>
        <v/>
      </c>
      <c r="B765" s="577" t="str">
        <f t="shared" si="272"/>
        <v/>
      </c>
      <c r="C765" s="374">
        <f t="shared" si="274"/>
        <v>753</v>
      </c>
      <c r="D765" s="356"/>
      <c r="E765" s="356"/>
      <c r="F765" s="357"/>
      <c r="G765" s="358"/>
      <c r="H765" s="359"/>
      <c r="I765" s="360"/>
      <c r="J765" s="522" t="str">
        <f>IFERROR(IF(I765="","",VLOOKUP(I765,国・地域!A:C,2,FALSE)),"正しい番号を入力してください")</f>
        <v/>
      </c>
      <c r="K765" s="523" t="str">
        <f>IFERROR(IF(I765="","",VLOOKUP(I765,国・地域!A:C,3,FALSE)),"正しい番号を入力してください")</f>
        <v/>
      </c>
      <c r="L765" s="326"/>
      <c r="M765" s="363"/>
      <c r="N765" s="364"/>
      <c r="O765" s="364"/>
      <c r="P765" s="364"/>
      <c r="Q765" s="364"/>
      <c r="R765" s="364"/>
      <c r="S765" s="364"/>
      <c r="T765" s="364"/>
      <c r="U765" s="365"/>
      <c r="V765" s="366"/>
      <c r="W765" s="1063"/>
      <c r="X765" s="1064"/>
      <c r="Y765" s="1075"/>
      <c r="Z765" s="1076"/>
      <c r="AA765" s="1077"/>
      <c r="AB765" s="1078"/>
      <c r="AC765" s="1077"/>
      <c r="AD765" s="1076"/>
      <c r="AE765" s="1079"/>
      <c r="AF765" s="1078"/>
      <c r="AG765" s="1077"/>
      <c r="AH765" s="1076"/>
      <c r="AI765" s="1079"/>
      <c r="AJ765" s="1078"/>
      <c r="AK765" s="1077"/>
      <c r="AL765" s="1076"/>
      <c r="AM765" s="356"/>
      <c r="AN765" s="358"/>
      <c r="AO765" s="326"/>
      <c r="AP765" s="356"/>
      <c r="AQ765" s="358"/>
      <c r="AR765" s="367"/>
      <c r="AS765" s="368"/>
      <c r="AT765" s="356"/>
      <c r="AU765" s="358"/>
      <c r="AV765" s="367"/>
      <c r="AW765" s="369"/>
      <c r="AX765" s="502" t="str">
        <f t="shared" si="273"/>
        <v/>
      </c>
      <c r="AY765" s="94" t="str">
        <f t="shared" si="275"/>
        <v/>
      </c>
      <c r="BA765" s="414">
        <f t="shared" si="276"/>
        <v>0</v>
      </c>
      <c r="BB765" s="414">
        <f t="shared" si="277"/>
        <v>0</v>
      </c>
      <c r="BC765" s="414">
        <f t="shared" si="278"/>
        <v>0</v>
      </c>
      <c r="BD765" s="414">
        <f t="shared" si="279"/>
        <v>0</v>
      </c>
      <c r="BE765" s="414">
        <f t="shared" si="280"/>
        <v>0</v>
      </c>
      <c r="BF765" s="414">
        <f t="shared" si="281"/>
        <v>0</v>
      </c>
      <c r="BG765" s="414">
        <f t="shared" si="282"/>
        <v>0</v>
      </c>
      <c r="BH765" s="414">
        <f t="shared" si="283"/>
        <v>0</v>
      </c>
      <c r="BI765" s="414">
        <f t="shared" si="284"/>
        <v>0</v>
      </c>
      <c r="BJ765" s="414">
        <f t="shared" si="285"/>
        <v>0</v>
      </c>
      <c r="BK765" s="414">
        <f t="shared" si="286"/>
        <v>0</v>
      </c>
      <c r="BL765" s="414">
        <f t="shared" si="287"/>
        <v>0</v>
      </c>
      <c r="BM765" s="414">
        <f t="shared" si="288"/>
        <v>0</v>
      </c>
      <c r="BO765" s="414">
        <f t="shared" si="289"/>
        <v>0</v>
      </c>
      <c r="BP765" s="414">
        <f t="shared" si="290"/>
        <v>0</v>
      </c>
      <c r="BQ765" s="414">
        <f t="shared" si="291"/>
        <v>0</v>
      </c>
      <c r="BR765" s="414">
        <f t="shared" si="292"/>
        <v>0</v>
      </c>
      <c r="BS765" s="414">
        <f t="shared" si="293"/>
        <v>0</v>
      </c>
      <c r="BT765" s="414">
        <f t="shared" si="294"/>
        <v>0</v>
      </c>
      <c r="BU765" s="414">
        <f t="shared" si="295"/>
        <v>0</v>
      </c>
      <c r="CQ765" s="465"/>
      <c r="CR765" s="465"/>
    </row>
    <row r="766" spans="1:96" ht="37.5" customHeight="1" x14ac:dyDescent="0.2">
      <c r="A766" s="576" t="str">
        <f>IF(B766&lt;&gt;"",設定!$C$4,"")</f>
        <v/>
      </c>
      <c r="B766" s="577" t="str">
        <f t="shared" si="272"/>
        <v/>
      </c>
      <c r="C766" s="374">
        <f t="shared" si="274"/>
        <v>754</v>
      </c>
      <c r="D766" s="356"/>
      <c r="E766" s="356"/>
      <c r="F766" s="357"/>
      <c r="G766" s="358"/>
      <c r="H766" s="359"/>
      <c r="I766" s="360"/>
      <c r="J766" s="522" t="str">
        <f>IFERROR(IF(I766="","",VLOOKUP(I766,国・地域!A:C,2,FALSE)),"正しい番号を入力してください")</f>
        <v/>
      </c>
      <c r="K766" s="523" t="str">
        <f>IFERROR(IF(I766="","",VLOOKUP(I766,国・地域!A:C,3,FALSE)),"正しい番号を入力してください")</f>
        <v/>
      </c>
      <c r="L766" s="326"/>
      <c r="M766" s="363"/>
      <c r="N766" s="364"/>
      <c r="O766" s="364"/>
      <c r="P766" s="364"/>
      <c r="Q766" s="364"/>
      <c r="R766" s="364"/>
      <c r="S766" s="364"/>
      <c r="T766" s="364"/>
      <c r="U766" s="365"/>
      <c r="V766" s="366"/>
      <c r="W766" s="1063"/>
      <c r="X766" s="1064"/>
      <c r="Y766" s="1075"/>
      <c r="Z766" s="1076"/>
      <c r="AA766" s="1077"/>
      <c r="AB766" s="1078"/>
      <c r="AC766" s="1077"/>
      <c r="AD766" s="1076"/>
      <c r="AE766" s="1079"/>
      <c r="AF766" s="1078"/>
      <c r="AG766" s="1077"/>
      <c r="AH766" s="1076"/>
      <c r="AI766" s="1079"/>
      <c r="AJ766" s="1078"/>
      <c r="AK766" s="1077"/>
      <c r="AL766" s="1076"/>
      <c r="AM766" s="356"/>
      <c r="AN766" s="358"/>
      <c r="AO766" s="326"/>
      <c r="AP766" s="356"/>
      <c r="AQ766" s="358"/>
      <c r="AR766" s="367"/>
      <c r="AS766" s="368"/>
      <c r="AT766" s="356"/>
      <c r="AU766" s="358"/>
      <c r="AV766" s="367"/>
      <c r="AW766" s="369"/>
      <c r="AX766" s="502" t="str">
        <f t="shared" si="273"/>
        <v/>
      </c>
      <c r="AY766" s="94" t="str">
        <f t="shared" si="275"/>
        <v/>
      </c>
      <c r="BA766" s="414">
        <f t="shared" si="276"/>
        <v>0</v>
      </c>
      <c r="BB766" s="414">
        <f t="shared" si="277"/>
        <v>0</v>
      </c>
      <c r="BC766" s="414">
        <f t="shared" si="278"/>
        <v>0</v>
      </c>
      <c r="BD766" s="414">
        <f t="shared" si="279"/>
        <v>0</v>
      </c>
      <c r="BE766" s="414">
        <f t="shared" si="280"/>
        <v>0</v>
      </c>
      <c r="BF766" s="414">
        <f t="shared" si="281"/>
        <v>0</v>
      </c>
      <c r="BG766" s="414">
        <f t="shared" si="282"/>
        <v>0</v>
      </c>
      <c r="BH766" s="414">
        <f t="shared" si="283"/>
        <v>0</v>
      </c>
      <c r="BI766" s="414">
        <f t="shared" si="284"/>
        <v>0</v>
      </c>
      <c r="BJ766" s="414">
        <f t="shared" si="285"/>
        <v>0</v>
      </c>
      <c r="BK766" s="414">
        <f t="shared" si="286"/>
        <v>0</v>
      </c>
      <c r="BL766" s="414">
        <f t="shared" si="287"/>
        <v>0</v>
      </c>
      <c r="BM766" s="414">
        <f t="shared" si="288"/>
        <v>0</v>
      </c>
      <c r="BO766" s="414">
        <f t="shared" si="289"/>
        <v>0</v>
      </c>
      <c r="BP766" s="414">
        <f t="shared" si="290"/>
        <v>0</v>
      </c>
      <c r="BQ766" s="414">
        <f t="shared" si="291"/>
        <v>0</v>
      </c>
      <c r="BR766" s="414">
        <f t="shared" si="292"/>
        <v>0</v>
      </c>
      <c r="BS766" s="414">
        <f t="shared" si="293"/>
        <v>0</v>
      </c>
      <c r="BT766" s="414">
        <f t="shared" si="294"/>
        <v>0</v>
      </c>
      <c r="BU766" s="414">
        <f t="shared" si="295"/>
        <v>0</v>
      </c>
      <c r="CQ766" s="465"/>
      <c r="CR766" s="465"/>
    </row>
    <row r="767" spans="1:96" ht="37.5" customHeight="1" x14ac:dyDescent="0.2">
      <c r="A767" s="576" t="str">
        <f>IF(B767&lt;&gt;"",設定!$C$4,"")</f>
        <v/>
      </c>
      <c r="B767" s="577" t="str">
        <f t="shared" si="272"/>
        <v/>
      </c>
      <c r="C767" s="374">
        <f t="shared" si="274"/>
        <v>755</v>
      </c>
      <c r="D767" s="356"/>
      <c r="E767" s="356"/>
      <c r="F767" s="357"/>
      <c r="G767" s="358"/>
      <c r="H767" s="359"/>
      <c r="I767" s="360"/>
      <c r="J767" s="522" t="str">
        <f>IFERROR(IF(I767="","",VLOOKUP(I767,国・地域!A:C,2,FALSE)),"正しい番号を入力してください")</f>
        <v/>
      </c>
      <c r="K767" s="523" t="str">
        <f>IFERROR(IF(I767="","",VLOOKUP(I767,国・地域!A:C,3,FALSE)),"正しい番号を入力してください")</f>
        <v/>
      </c>
      <c r="L767" s="326"/>
      <c r="M767" s="363"/>
      <c r="N767" s="364"/>
      <c r="O767" s="364"/>
      <c r="P767" s="364"/>
      <c r="Q767" s="364"/>
      <c r="R767" s="364"/>
      <c r="S767" s="364"/>
      <c r="T767" s="364"/>
      <c r="U767" s="365"/>
      <c r="V767" s="366"/>
      <c r="W767" s="1063"/>
      <c r="X767" s="1064"/>
      <c r="Y767" s="1075"/>
      <c r="Z767" s="1076"/>
      <c r="AA767" s="1077"/>
      <c r="AB767" s="1078"/>
      <c r="AC767" s="1077"/>
      <c r="AD767" s="1076"/>
      <c r="AE767" s="1079"/>
      <c r="AF767" s="1078"/>
      <c r="AG767" s="1077"/>
      <c r="AH767" s="1076"/>
      <c r="AI767" s="1079"/>
      <c r="AJ767" s="1078"/>
      <c r="AK767" s="1077"/>
      <c r="AL767" s="1076"/>
      <c r="AM767" s="356"/>
      <c r="AN767" s="358"/>
      <c r="AO767" s="326"/>
      <c r="AP767" s="356"/>
      <c r="AQ767" s="358"/>
      <c r="AR767" s="367"/>
      <c r="AS767" s="368"/>
      <c r="AT767" s="356"/>
      <c r="AU767" s="358"/>
      <c r="AV767" s="367"/>
      <c r="AW767" s="369"/>
      <c r="AX767" s="502" t="str">
        <f t="shared" si="273"/>
        <v/>
      </c>
      <c r="AY767" s="94" t="str">
        <f t="shared" si="275"/>
        <v/>
      </c>
      <c r="BA767" s="414">
        <f t="shared" si="276"/>
        <v>0</v>
      </c>
      <c r="BB767" s="414">
        <f t="shared" si="277"/>
        <v>0</v>
      </c>
      <c r="BC767" s="414">
        <f t="shared" si="278"/>
        <v>0</v>
      </c>
      <c r="BD767" s="414">
        <f t="shared" si="279"/>
        <v>0</v>
      </c>
      <c r="BE767" s="414">
        <f t="shared" si="280"/>
        <v>0</v>
      </c>
      <c r="BF767" s="414">
        <f t="shared" si="281"/>
        <v>0</v>
      </c>
      <c r="BG767" s="414">
        <f t="shared" si="282"/>
        <v>0</v>
      </c>
      <c r="BH767" s="414">
        <f t="shared" si="283"/>
        <v>0</v>
      </c>
      <c r="BI767" s="414">
        <f t="shared" si="284"/>
        <v>0</v>
      </c>
      <c r="BJ767" s="414">
        <f t="shared" si="285"/>
        <v>0</v>
      </c>
      <c r="BK767" s="414">
        <f t="shared" si="286"/>
        <v>0</v>
      </c>
      <c r="BL767" s="414">
        <f t="shared" si="287"/>
        <v>0</v>
      </c>
      <c r="BM767" s="414">
        <f t="shared" si="288"/>
        <v>0</v>
      </c>
      <c r="BO767" s="414">
        <f t="shared" si="289"/>
        <v>0</v>
      </c>
      <c r="BP767" s="414">
        <f t="shared" si="290"/>
        <v>0</v>
      </c>
      <c r="BQ767" s="414">
        <f t="shared" si="291"/>
        <v>0</v>
      </c>
      <c r="BR767" s="414">
        <f t="shared" si="292"/>
        <v>0</v>
      </c>
      <c r="BS767" s="414">
        <f t="shared" si="293"/>
        <v>0</v>
      </c>
      <c r="BT767" s="414">
        <f t="shared" si="294"/>
        <v>0</v>
      </c>
      <c r="BU767" s="414">
        <f t="shared" si="295"/>
        <v>0</v>
      </c>
      <c r="CQ767" s="465"/>
      <c r="CR767" s="465"/>
    </row>
    <row r="768" spans="1:96" ht="37.5" customHeight="1" x14ac:dyDescent="0.2">
      <c r="A768" s="576" t="str">
        <f>IF(B768&lt;&gt;"",設定!$C$4,"")</f>
        <v/>
      </c>
      <c r="B768" s="577" t="str">
        <f t="shared" si="272"/>
        <v/>
      </c>
      <c r="C768" s="374">
        <f t="shared" si="274"/>
        <v>756</v>
      </c>
      <c r="D768" s="356"/>
      <c r="E768" s="356"/>
      <c r="F768" s="357"/>
      <c r="G768" s="358"/>
      <c r="H768" s="359"/>
      <c r="I768" s="360"/>
      <c r="J768" s="522" t="str">
        <f>IFERROR(IF(I768="","",VLOOKUP(I768,国・地域!A:C,2,FALSE)),"正しい番号を入力してください")</f>
        <v/>
      </c>
      <c r="K768" s="523" t="str">
        <f>IFERROR(IF(I768="","",VLOOKUP(I768,国・地域!A:C,3,FALSE)),"正しい番号を入力してください")</f>
        <v/>
      </c>
      <c r="L768" s="326"/>
      <c r="M768" s="363"/>
      <c r="N768" s="364"/>
      <c r="O768" s="364"/>
      <c r="P768" s="364"/>
      <c r="Q768" s="364"/>
      <c r="R768" s="364"/>
      <c r="S768" s="364"/>
      <c r="T768" s="364"/>
      <c r="U768" s="365"/>
      <c r="V768" s="366"/>
      <c r="W768" s="1063"/>
      <c r="X768" s="1064"/>
      <c r="Y768" s="1075"/>
      <c r="Z768" s="1076"/>
      <c r="AA768" s="1077"/>
      <c r="AB768" s="1078"/>
      <c r="AC768" s="1077"/>
      <c r="AD768" s="1076"/>
      <c r="AE768" s="1079"/>
      <c r="AF768" s="1078"/>
      <c r="AG768" s="1077"/>
      <c r="AH768" s="1076"/>
      <c r="AI768" s="1079"/>
      <c r="AJ768" s="1078"/>
      <c r="AK768" s="1077"/>
      <c r="AL768" s="1076"/>
      <c r="AM768" s="356"/>
      <c r="AN768" s="358"/>
      <c r="AO768" s="326"/>
      <c r="AP768" s="356"/>
      <c r="AQ768" s="358"/>
      <c r="AR768" s="367"/>
      <c r="AS768" s="368"/>
      <c r="AT768" s="356"/>
      <c r="AU768" s="358"/>
      <c r="AV768" s="367"/>
      <c r="AW768" s="369"/>
      <c r="AX768" s="502" t="str">
        <f t="shared" si="273"/>
        <v/>
      </c>
      <c r="AY768" s="94" t="str">
        <f t="shared" si="275"/>
        <v/>
      </c>
      <c r="BA768" s="414">
        <f t="shared" si="276"/>
        <v>0</v>
      </c>
      <c r="BB768" s="414">
        <f t="shared" si="277"/>
        <v>0</v>
      </c>
      <c r="BC768" s="414">
        <f t="shared" si="278"/>
        <v>0</v>
      </c>
      <c r="BD768" s="414">
        <f t="shared" si="279"/>
        <v>0</v>
      </c>
      <c r="BE768" s="414">
        <f t="shared" si="280"/>
        <v>0</v>
      </c>
      <c r="BF768" s="414">
        <f t="shared" si="281"/>
        <v>0</v>
      </c>
      <c r="BG768" s="414">
        <f t="shared" si="282"/>
        <v>0</v>
      </c>
      <c r="BH768" s="414">
        <f t="shared" si="283"/>
        <v>0</v>
      </c>
      <c r="BI768" s="414">
        <f t="shared" si="284"/>
        <v>0</v>
      </c>
      <c r="BJ768" s="414">
        <f t="shared" si="285"/>
        <v>0</v>
      </c>
      <c r="BK768" s="414">
        <f t="shared" si="286"/>
        <v>0</v>
      </c>
      <c r="BL768" s="414">
        <f t="shared" si="287"/>
        <v>0</v>
      </c>
      <c r="BM768" s="414">
        <f t="shared" si="288"/>
        <v>0</v>
      </c>
      <c r="BO768" s="414">
        <f t="shared" si="289"/>
        <v>0</v>
      </c>
      <c r="BP768" s="414">
        <f t="shared" si="290"/>
        <v>0</v>
      </c>
      <c r="BQ768" s="414">
        <f t="shared" si="291"/>
        <v>0</v>
      </c>
      <c r="BR768" s="414">
        <f t="shared" si="292"/>
        <v>0</v>
      </c>
      <c r="BS768" s="414">
        <f t="shared" si="293"/>
        <v>0</v>
      </c>
      <c r="BT768" s="414">
        <f t="shared" si="294"/>
        <v>0</v>
      </c>
      <c r="BU768" s="414">
        <f t="shared" si="295"/>
        <v>0</v>
      </c>
      <c r="CQ768" s="465"/>
      <c r="CR768" s="465"/>
    </row>
    <row r="769" spans="1:96" ht="37.5" customHeight="1" x14ac:dyDescent="0.2">
      <c r="A769" s="576" t="str">
        <f>IF(B769&lt;&gt;"",設定!$C$4,"")</f>
        <v/>
      </c>
      <c r="B769" s="577" t="str">
        <f t="shared" si="272"/>
        <v/>
      </c>
      <c r="C769" s="374">
        <f t="shared" si="274"/>
        <v>757</v>
      </c>
      <c r="D769" s="356"/>
      <c r="E769" s="356"/>
      <c r="F769" s="357"/>
      <c r="G769" s="358"/>
      <c r="H769" s="359"/>
      <c r="I769" s="360"/>
      <c r="J769" s="522" t="str">
        <f>IFERROR(IF(I769="","",VLOOKUP(I769,国・地域!A:C,2,FALSE)),"正しい番号を入力してください")</f>
        <v/>
      </c>
      <c r="K769" s="523" t="str">
        <f>IFERROR(IF(I769="","",VLOOKUP(I769,国・地域!A:C,3,FALSE)),"正しい番号を入力してください")</f>
        <v/>
      </c>
      <c r="L769" s="326"/>
      <c r="M769" s="363"/>
      <c r="N769" s="364"/>
      <c r="O769" s="364"/>
      <c r="P769" s="364"/>
      <c r="Q769" s="364"/>
      <c r="R769" s="364"/>
      <c r="S769" s="364"/>
      <c r="T769" s="364"/>
      <c r="U769" s="365"/>
      <c r="V769" s="366"/>
      <c r="W769" s="1063"/>
      <c r="X769" s="1064"/>
      <c r="Y769" s="1075"/>
      <c r="Z769" s="1076"/>
      <c r="AA769" s="1077"/>
      <c r="AB769" s="1078"/>
      <c r="AC769" s="1077"/>
      <c r="AD769" s="1076"/>
      <c r="AE769" s="1079"/>
      <c r="AF769" s="1078"/>
      <c r="AG769" s="1077"/>
      <c r="AH769" s="1076"/>
      <c r="AI769" s="1079"/>
      <c r="AJ769" s="1078"/>
      <c r="AK769" s="1077"/>
      <c r="AL769" s="1076"/>
      <c r="AM769" s="356"/>
      <c r="AN769" s="358"/>
      <c r="AO769" s="326"/>
      <c r="AP769" s="356"/>
      <c r="AQ769" s="358"/>
      <c r="AR769" s="367"/>
      <c r="AS769" s="368"/>
      <c r="AT769" s="356"/>
      <c r="AU769" s="358"/>
      <c r="AV769" s="367"/>
      <c r="AW769" s="369"/>
      <c r="AX769" s="502" t="str">
        <f t="shared" si="273"/>
        <v/>
      </c>
      <c r="AY769" s="94" t="str">
        <f t="shared" si="275"/>
        <v/>
      </c>
      <c r="BA769" s="414">
        <f t="shared" si="276"/>
        <v>0</v>
      </c>
      <c r="BB769" s="414">
        <f t="shared" si="277"/>
        <v>0</v>
      </c>
      <c r="BC769" s="414">
        <f t="shared" si="278"/>
        <v>0</v>
      </c>
      <c r="BD769" s="414">
        <f t="shared" si="279"/>
        <v>0</v>
      </c>
      <c r="BE769" s="414">
        <f t="shared" si="280"/>
        <v>0</v>
      </c>
      <c r="BF769" s="414">
        <f t="shared" si="281"/>
        <v>0</v>
      </c>
      <c r="BG769" s="414">
        <f t="shared" si="282"/>
        <v>0</v>
      </c>
      <c r="BH769" s="414">
        <f t="shared" si="283"/>
        <v>0</v>
      </c>
      <c r="BI769" s="414">
        <f t="shared" si="284"/>
        <v>0</v>
      </c>
      <c r="BJ769" s="414">
        <f t="shared" si="285"/>
        <v>0</v>
      </c>
      <c r="BK769" s="414">
        <f t="shared" si="286"/>
        <v>0</v>
      </c>
      <c r="BL769" s="414">
        <f t="shared" si="287"/>
        <v>0</v>
      </c>
      <c r="BM769" s="414">
        <f t="shared" si="288"/>
        <v>0</v>
      </c>
      <c r="BO769" s="414">
        <f t="shared" si="289"/>
        <v>0</v>
      </c>
      <c r="BP769" s="414">
        <f t="shared" si="290"/>
        <v>0</v>
      </c>
      <c r="BQ769" s="414">
        <f t="shared" si="291"/>
        <v>0</v>
      </c>
      <c r="BR769" s="414">
        <f t="shared" si="292"/>
        <v>0</v>
      </c>
      <c r="BS769" s="414">
        <f t="shared" si="293"/>
        <v>0</v>
      </c>
      <c r="BT769" s="414">
        <f t="shared" si="294"/>
        <v>0</v>
      </c>
      <c r="BU769" s="414">
        <f t="shared" si="295"/>
        <v>0</v>
      </c>
      <c r="CQ769" s="465"/>
      <c r="CR769" s="465"/>
    </row>
    <row r="770" spans="1:96" ht="37.5" customHeight="1" x14ac:dyDescent="0.2">
      <c r="A770" s="576" t="str">
        <f>IF(B770&lt;&gt;"",設定!$C$4,"")</f>
        <v/>
      </c>
      <c r="B770" s="577" t="str">
        <f t="shared" si="272"/>
        <v/>
      </c>
      <c r="C770" s="374">
        <f t="shared" si="274"/>
        <v>758</v>
      </c>
      <c r="D770" s="356"/>
      <c r="E770" s="356"/>
      <c r="F770" s="357"/>
      <c r="G770" s="358"/>
      <c r="H770" s="359"/>
      <c r="I770" s="360"/>
      <c r="J770" s="522" t="str">
        <f>IFERROR(IF(I770="","",VLOOKUP(I770,国・地域!A:C,2,FALSE)),"正しい番号を入力してください")</f>
        <v/>
      </c>
      <c r="K770" s="523" t="str">
        <f>IFERROR(IF(I770="","",VLOOKUP(I770,国・地域!A:C,3,FALSE)),"正しい番号を入力してください")</f>
        <v/>
      </c>
      <c r="L770" s="326"/>
      <c r="M770" s="363"/>
      <c r="N770" s="364"/>
      <c r="O770" s="364"/>
      <c r="P770" s="364"/>
      <c r="Q770" s="364"/>
      <c r="R770" s="364"/>
      <c r="S770" s="364"/>
      <c r="T770" s="364"/>
      <c r="U770" s="365"/>
      <c r="V770" s="366"/>
      <c r="W770" s="1063"/>
      <c r="X770" s="1064"/>
      <c r="Y770" s="1075"/>
      <c r="Z770" s="1076"/>
      <c r="AA770" s="1077"/>
      <c r="AB770" s="1078"/>
      <c r="AC770" s="1077"/>
      <c r="AD770" s="1076"/>
      <c r="AE770" s="1079"/>
      <c r="AF770" s="1078"/>
      <c r="AG770" s="1077"/>
      <c r="AH770" s="1076"/>
      <c r="AI770" s="1079"/>
      <c r="AJ770" s="1078"/>
      <c r="AK770" s="1077"/>
      <c r="AL770" s="1076"/>
      <c r="AM770" s="356"/>
      <c r="AN770" s="358"/>
      <c r="AO770" s="326"/>
      <c r="AP770" s="356"/>
      <c r="AQ770" s="358"/>
      <c r="AR770" s="367"/>
      <c r="AS770" s="368"/>
      <c r="AT770" s="356"/>
      <c r="AU770" s="358"/>
      <c r="AV770" s="367"/>
      <c r="AW770" s="369"/>
      <c r="AX770" s="502" t="str">
        <f t="shared" si="273"/>
        <v/>
      </c>
      <c r="AY770" s="94" t="str">
        <f t="shared" si="275"/>
        <v/>
      </c>
      <c r="BA770" s="414">
        <f t="shared" si="276"/>
        <v>0</v>
      </c>
      <c r="BB770" s="414">
        <f t="shared" si="277"/>
        <v>0</v>
      </c>
      <c r="BC770" s="414">
        <f t="shared" si="278"/>
        <v>0</v>
      </c>
      <c r="BD770" s="414">
        <f t="shared" si="279"/>
        <v>0</v>
      </c>
      <c r="BE770" s="414">
        <f t="shared" si="280"/>
        <v>0</v>
      </c>
      <c r="BF770" s="414">
        <f t="shared" si="281"/>
        <v>0</v>
      </c>
      <c r="BG770" s="414">
        <f t="shared" si="282"/>
        <v>0</v>
      </c>
      <c r="BH770" s="414">
        <f t="shared" si="283"/>
        <v>0</v>
      </c>
      <c r="BI770" s="414">
        <f t="shared" si="284"/>
        <v>0</v>
      </c>
      <c r="BJ770" s="414">
        <f t="shared" si="285"/>
        <v>0</v>
      </c>
      <c r="BK770" s="414">
        <f t="shared" si="286"/>
        <v>0</v>
      </c>
      <c r="BL770" s="414">
        <f t="shared" si="287"/>
        <v>0</v>
      </c>
      <c r="BM770" s="414">
        <f t="shared" si="288"/>
        <v>0</v>
      </c>
      <c r="BO770" s="414">
        <f t="shared" si="289"/>
        <v>0</v>
      </c>
      <c r="BP770" s="414">
        <f t="shared" si="290"/>
        <v>0</v>
      </c>
      <c r="BQ770" s="414">
        <f t="shared" si="291"/>
        <v>0</v>
      </c>
      <c r="BR770" s="414">
        <f t="shared" si="292"/>
        <v>0</v>
      </c>
      <c r="BS770" s="414">
        <f t="shared" si="293"/>
        <v>0</v>
      </c>
      <c r="BT770" s="414">
        <f t="shared" si="294"/>
        <v>0</v>
      </c>
      <c r="BU770" s="414">
        <f t="shared" si="295"/>
        <v>0</v>
      </c>
      <c r="CQ770" s="465"/>
      <c r="CR770" s="465"/>
    </row>
    <row r="771" spans="1:96" ht="37.5" customHeight="1" x14ac:dyDescent="0.2">
      <c r="A771" s="576" t="str">
        <f>IF(B771&lt;&gt;"",設定!$C$4,"")</f>
        <v/>
      </c>
      <c r="B771" s="577" t="str">
        <f t="shared" si="272"/>
        <v/>
      </c>
      <c r="C771" s="374">
        <f t="shared" si="274"/>
        <v>759</v>
      </c>
      <c r="D771" s="356"/>
      <c r="E771" s="356"/>
      <c r="F771" s="357"/>
      <c r="G771" s="358"/>
      <c r="H771" s="359"/>
      <c r="I771" s="360"/>
      <c r="J771" s="522" t="str">
        <f>IFERROR(IF(I771="","",VLOOKUP(I771,国・地域!A:C,2,FALSE)),"正しい番号を入力してください")</f>
        <v/>
      </c>
      <c r="K771" s="523" t="str">
        <f>IFERROR(IF(I771="","",VLOOKUP(I771,国・地域!A:C,3,FALSE)),"正しい番号を入力してください")</f>
        <v/>
      </c>
      <c r="L771" s="326"/>
      <c r="M771" s="363"/>
      <c r="N771" s="364"/>
      <c r="O771" s="364"/>
      <c r="P771" s="364"/>
      <c r="Q771" s="364"/>
      <c r="R771" s="364"/>
      <c r="S771" s="364"/>
      <c r="T771" s="364"/>
      <c r="U771" s="365"/>
      <c r="V771" s="366"/>
      <c r="W771" s="1063"/>
      <c r="X771" s="1064"/>
      <c r="Y771" s="1075"/>
      <c r="Z771" s="1076"/>
      <c r="AA771" s="1077"/>
      <c r="AB771" s="1078"/>
      <c r="AC771" s="1077"/>
      <c r="AD771" s="1076"/>
      <c r="AE771" s="1079"/>
      <c r="AF771" s="1078"/>
      <c r="AG771" s="1077"/>
      <c r="AH771" s="1076"/>
      <c r="AI771" s="1079"/>
      <c r="AJ771" s="1078"/>
      <c r="AK771" s="1077"/>
      <c r="AL771" s="1076"/>
      <c r="AM771" s="356"/>
      <c r="AN771" s="358"/>
      <c r="AO771" s="326"/>
      <c r="AP771" s="356"/>
      <c r="AQ771" s="358"/>
      <c r="AR771" s="367"/>
      <c r="AS771" s="368"/>
      <c r="AT771" s="356"/>
      <c r="AU771" s="358"/>
      <c r="AV771" s="367"/>
      <c r="AW771" s="369"/>
      <c r="AX771" s="502" t="str">
        <f t="shared" si="273"/>
        <v/>
      </c>
      <c r="AY771" s="94" t="str">
        <f t="shared" si="275"/>
        <v/>
      </c>
      <c r="BA771" s="414">
        <f t="shared" si="276"/>
        <v>0</v>
      </c>
      <c r="BB771" s="414">
        <f t="shared" si="277"/>
        <v>0</v>
      </c>
      <c r="BC771" s="414">
        <f t="shared" si="278"/>
        <v>0</v>
      </c>
      <c r="BD771" s="414">
        <f t="shared" si="279"/>
        <v>0</v>
      </c>
      <c r="BE771" s="414">
        <f t="shared" si="280"/>
        <v>0</v>
      </c>
      <c r="BF771" s="414">
        <f t="shared" si="281"/>
        <v>0</v>
      </c>
      <c r="BG771" s="414">
        <f t="shared" si="282"/>
        <v>0</v>
      </c>
      <c r="BH771" s="414">
        <f t="shared" si="283"/>
        <v>0</v>
      </c>
      <c r="BI771" s="414">
        <f t="shared" si="284"/>
        <v>0</v>
      </c>
      <c r="BJ771" s="414">
        <f t="shared" si="285"/>
        <v>0</v>
      </c>
      <c r="BK771" s="414">
        <f t="shared" si="286"/>
        <v>0</v>
      </c>
      <c r="BL771" s="414">
        <f t="shared" si="287"/>
        <v>0</v>
      </c>
      <c r="BM771" s="414">
        <f t="shared" si="288"/>
        <v>0</v>
      </c>
      <c r="BO771" s="414">
        <f t="shared" si="289"/>
        <v>0</v>
      </c>
      <c r="BP771" s="414">
        <f t="shared" si="290"/>
        <v>0</v>
      </c>
      <c r="BQ771" s="414">
        <f t="shared" si="291"/>
        <v>0</v>
      </c>
      <c r="BR771" s="414">
        <f t="shared" si="292"/>
        <v>0</v>
      </c>
      <c r="BS771" s="414">
        <f t="shared" si="293"/>
        <v>0</v>
      </c>
      <c r="BT771" s="414">
        <f t="shared" si="294"/>
        <v>0</v>
      </c>
      <c r="BU771" s="414">
        <f t="shared" si="295"/>
        <v>0</v>
      </c>
      <c r="CQ771" s="465"/>
      <c r="CR771" s="465"/>
    </row>
    <row r="772" spans="1:96" ht="37.5" customHeight="1" x14ac:dyDescent="0.2">
      <c r="A772" s="576" t="str">
        <f>IF(B772&lt;&gt;"",設定!$C$4,"")</f>
        <v/>
      </c>
      <c r="B772" s="577" t="str">
        <f t="shared" si="272"/>
        <v/>
      </c>
      <c r="C772" s="374">
        <f t="shared" si="274"/>
        <v>760</v>
      </c>
      <c r="D772" s="356"/>
      <c r="E772" s="356"/>
      <c r="F772" s="357"/>
      <c r="G772" s="358"/>
      <c r="H772" s="359"/>
      <c r="I772" s="360"/>
      <c r="J772" s="522" t="str">
        <f>IFERROR(IF(I772="","",VLOOKUP(I772,国・地域!A:C,2,FALSE)),"正しい番号を入力してください")</f>
        <v/>
      </c>
      <c r="K772" s="523" t="str">
        <f>IFERROR(IF(I772="","",VLOOKUP(I772,国・地域!A:C,3,FALSE)),"正しい番号を入力してください")</f>
        <v/>
      </c>
      <c r="L772" s="326"/>
      <c r="M772" s="363"/>
      <c r="N772" s="364"/>
      <c r="O772" s="364"/>
      <c r="P772" s="364"/>
      <c r="Q772" s="364"/>
      <c r="R772" s="364"/>
      <c r="S772" s="364"/>
      <c r="T772" s="364"/>
      <c r="U772" s="365"/>
      <c r="V772" s="366"/>
      <c r="W772" s="1063"/>
      <c r="X772" s="1064"/>
      <c r="Y772" s="1075"/>
      <c r="Z772" s="1076"/>
      <c r="AA772" s="1077"/>
      <c r="AB772" s="1078"/>
      <c r="AC772" s="1077"/>
      <c r="AD772" s="1076"/>
      <c r="AE772" s="1079"/>
      <c r="AF772" s="1078"/>
      <c r="AG772" s="1077"/>
      <c r="AH772" s="1076"/>
      <c r="AI772" s="1079"/>
      <c r="AJ772" s="1078"/>
      <c r="AK772" s="1077"/>
      <c r="AL772" s="1076"/>
      <c r="AM772" s="356"/>
      <c r="AN772" s="358"/>
      <c r="AO772" s="326"/>
      <c r="AP772" s="356"/>
      <c r="AQ772" s="358"/>
      <c r="AR772" s="367"/>
      <c r="AS772" s="368"/>
      <c r="AT772" s="356"/>
      <c r="AU772" s="358"/>
      <c r="AV772" s="367"/>
      <c r="AW772" s="369"/>
      <c r="AX772" s="502" t="str">
        <f t="shared" si="273"/>
        <v/>
      </c>
      <c r="AY772" s="94" t="str">
        <f t="shared" si="275"/>
        <v/>
      </c>
      <c r="BA772" s="414">
        <f t="shared" si="276"/>
        <v>0</v>
      </c>
      <c r="BB772" s="414">
        <f t="shared" si="277"/>
        <v>0</v>
      </c>
      <c r="BC772" s="414">
        <f t="shared" si="278"/>
        <v>0</v>
      </c>
      <c r="BD772" s="414">
        <f t="shared" si="279"/>
        <v>0</v>
      </c>
      <c r="BE772" s="414">
        <f t="shared" si="280"/>
        <v>0</v>
      </c>
      <c r="BF772" s="414">
        <f t="shared" si="281"/>
        <v>0</v>
      </c>
      <c r="BG772" s="414">
        <f t="shared" si="282"/>
        <v>0</v>
      </c>
      <c r="BH772" s="414">
        <f t="shared" si="283"/>
        <v>0</v>
      </c>
      <c r="BI772" s="414">
        <f t="shared" si="284"/>
        <v>0</v>
      </c>
      <c r="BJ772" s="414">
        <f t="shared" si="285"/>
        <v>0</v>
      </c>
      <c r="BK772" s="414">
        <f t="shared" si="286"/>
        <v>0</v>
      </c>
      <c r="BL772" s="414">
        <f t="shared" si="287"/>
        <v>0</v>
      </c>
      <c r="BM772" s="414">
        <f t="shared" si="288"/>
        <v>0</v>
      </c>
      <c r="BO772" s="414">
        <f t="shared" si="289"/>
        <v>0</v>
      </c>
      <c r="BP772" s="414">
        <f t="shared" si="290"/>
        <v>0</v>
      </c>
      <c r="BQ772" s="414">
        <f t="shared" si="291"/>
        <v>0</v>
      </c>
      <c r="BR772" s="414">
        <f t="shared" si="292"/>
        <v>0</v>
      </c>
      <c r="BS772" s="414">
        <f t="shared" si="293"/>
        <v>0</v>
      </c>
      <c r="BT772" s="414">
        <f t="shared" si="294"/>
        <v>0</v>
      </c>
      <c r="BU772" s="414">
        <f t="shared" si="295"/>
        <v>0</v>
      </c>
      <c r="CQ772" s="465"/>
      <c r="CR772" s="465"/>
    </row>
    <row r="773" spans="1:96" ht="37.5" customHeight="1" x14ac:dyDescent="0.2">
      <c r="A773" s="576" t="str">
        <f>IF(B773&lt;&gt;"",設定!$C$4,"")</f>
        <v/>
      </c>
      <c r="B773" s="577" t="str">
        <f t="shared" si="272"/>
        <v/>
      </c>
      <c r="C773" s="374">
        <f t="shared" si="274"/>
        <v>761</v>
      </c>
      <c r="D773" s="356"/>
      <c r="E773" s="356"/>
      <c r="F773" s="357"/>
      <c r="G773" s="358"/>
      <c r="H773" s="359"/>
      <c r="I773" s="360"/>
      <c r="J773" s="522" t="str">
        <f>IFERROR(IF(I773="","",VLOOKUP(I773,国・地域!A:C,2,FALSE)),"正しい番号を入力してください")</f>
        <v/>
      </c>
      <c r="K773" s="523" t="str">
        <f>IFERROR(IF(I773="","",VLOOKUP(I773,国・地域!A:C,3,FALSE)),"正しい番号を入力してください")</f>
        <v/>
      </c>
      <c r="L773" s="326"/>
      <c r="M773" s="363"/>
      <c r="N773" s="364"/>
      <c r="O773" s="364"/>
      <c r="P773" s="364"/>
      <c r="Q773" s="364"/>
      <c r="R773" s="364"/>
      <c r="S773" s="364"/>
      <c r="T773" s="364"/>
      <c r="U773" s="365"/>
      <c r="V773" s="366"/>
      <c r="W773" s="1063"/>
      <c r="X773" s="1064"/>
      <c r="Y773" s="1075"/>
      <c r="Z773" s="1076"/>
      <c r="AA773" s="1077"/>
      <c r="AB773" s="1078"/>
      <c r="AC773" s="1077"/>
      <c r="AD773" s="1076"/>
      <c r="AE773" s="1079"/>
      <c r="AF773" s="1078"/>
      <c r="AG773" s="1077"/>
      <c r="AH773" s="1076"/>
      <c r="AI773" s="1079"/>
      <c r="AJ773" s="1078"/>
      <c r="AK773" s="1077"/>
      <c r="AL773" s="1076"/>
      <c r="AM773" s="356"/>
      <c r="AN773" s="358"/>
      <c r="AO773" s="326"/>
      <c r="AP773" s="356"/>
      <c r="AQ773" s="358"/>
      <c r="AR773" s="367"/>
      <c r="AS773" s="368"/>
      <c r="AT773" s="356"/>
      <c r="AU773" s="358"/>
      <c r="AV773" s="367"/>
      <c r="AW773" s="369"/>
      <c r="AX773" s="502" t="str">
        <f t="shared" si="273"/>
        <v/>
      </c>
      <c r="AY773" s="94" t="str">
        <f t="shared" si="275"/>
        <v/>
      </c>
      <c r="BA773" s="414">
        <f t="shared" si="276"/>
        <v>0</v>
      </c>
      <c r="BB773" s="414">
        <f t="shared" si="277"/>
        <v>0</v>
      </c>
      <c r="BC773" s="414">
        <f t="shared" si="278"/>
        <v>0</v>
      </c>
      <c r="BD773" s="414">
        <f t="shared" si="279"/>
        <v>0</v>
      </c>
      <c r="BE773" s="414">
        <f t="shared" si="280"/>
        <v>0</v>
      </c>
      <c r="BF773" s="414">
        <f t="shared" si="281"/>
        <v>0</v>
      </c>
      <c r="BG773" s="414">
        <f t="shared" si="282"/>
        <v>0</v>
      </c>
      <c r="BH773" s="414">
        <f t="shared" si="283"/>
        <v>0</v>
      </c>
      <c r="BI773" s="414">
        <f t="shared" si="284"/>
        <v>0</v>
      </c>
      <c r="BJ773" s="414">
        <f t="shared" si="285"/>
        <v>0</v>
      </c>
      <c r="BK773" s="414">
        <f t="shared" si="286"/>
        <v>0</v>
      </c>
      <c r="BL773" s="414">
        <f t="shared" si="287"/>
        <v>0</v>
      </c>
      <c r="BM773" s="414">
        <f t="shared" si="288"/>
        <v>0</v>
      </c>
      <c r="BO773" s="414">
        <f t="shared" si="289"/>
        <v>0</v>
      </c>
      <c r="BP773" s="414">
        <f t="shared" si="290"/>
        <v>0</v>
      </c>
      <c r="BQ773" s="414">
        <f t="shared" si="291"/>
        <v>0</v>
      </c>
      <c r="BR773" s="414">
        <f t="shared" si="292"/>
        <v>0</v>
      </c>
      <c r="BS773" s="414">
        <f t="shared" si="293"/>
        <v>0</v>
      </c>
      <c r="BT773" s="414">
        <f t="shared" si="294"/>
        <v>0</v>
      </c>
      <c r="BU773" s="414">
        <f t="shared" si="295"/>
        <v>0</v>
      </c>
      <c r="CQ773" s="465"/>
      <c r="CR773" s="465"/>
    </row>
    <row r="774" spans="1:96" ht="37.5" customHeight="1" x14ac:dyDescent="0.2">
      <c r="A774" s="576" t="str">
        <f>IF(B774&lt;&gt;"",設定!$C$4,"")</f>
        <v/>
      </c>
      <c r="B774" s="577" t="str">
        <f t="shared" si="272"/>
        <v/>
      </c>
      <c r="C774" s="374">
        <f t="shared" si="274"/>
        <v>762</v>
      </c>
      <c r="D774" s="356"/>
      <c r="E774" s="356"/>
      <c r="F774" s="357"/>
      <c r="G774" s="358"/>
      <c r="H774" s="359"/>
      <c r="I774" s="360"/>
      <c r="J774" s="522" t="str">
        <f>IFERROR(IF(I774="","",VLOOKUP(I774,国・地域!A:C,2,FALSE)),"正しい番号を入力してください")</f>
        <v/>
      </c>
      <c r="K774" s="523" t="str">
        <f>IFERROR(IF(I774="","",VLOOKUP(I774,国・地域!A:C,3,FALSE)),"正しい番号を入力してください")</f>
        <v/>
      </c>
      <c r="L774" s="326"/>
      <c r="M774" s="363"/>
      <c r="N774" s="364"/>
      <c r="O774" s="364"/>
      <c r="P774" s="364"/>
      <c r="Q774" s="364"/>
      <c r="R774" s="364"/>
      <c r="S774" s="364"/>
      <c r="T774" s="364"/>
      <c r="U774" s="365"/>
      <c r="V774" s="366"/>
      <c r="W774" s="1063"/>
      <c r="X774" s="1064"/>
      <c r="Y774" s="1075"/>
      <c r="Z774" s="1076"/>
      <c r="AA774" s="1077"/>
      <c r="AB774" s="1078"/>
      <c r="AC774" s="1077"/>
      <c r="AD774" s="1076"/>
      <c r="AE774" s="1079"/>
      <c r="AF774" s="1078"/>
      <c r="AG774" s="1077"/>
      <c r="AH774" s="1076"/>
      <c r="AI774" s="1079"/>
      <c r="AJ774" s="1078"/>
      <c r="AK774" s="1077"/>
      <c r="AL774" s="1076"/>
      <c r="AM774" s="356"/>
      <c r="AN774" s="358"/>
      <c r="AO774" s="326"/>
      <c r="AP774" s="356"/>
      <c r="AQ774" s="358"/>
      <c r="AR774" s="367"/>
      <c r="AS774" s="368"/>
      <c r="AT774" s="356"/>
      <c r="AU774" s="358"/>
      <c r="AV774" s="367"/>
      <c r="AW774" s="369"/>
      <c r="AX774" s="502" t="str">
        <f t="shared" si="273"/>
        <v/>
      </c>
      <c r="AY774" s="94" t="str">
        <f t="shared" si="275"/>
        <v/>
      </c>
      <c r="BA774" s="414">
        <f t="shared" si="276"/>
        <v>0</v>
      </c>
      <c r="BB774" s="414">
        <f t="shared" si="277"/>
        <v>0</v>
      </c>
      <c r="BC774" s="414">
        <f t="shared" si="278"/>
        <v>0</v>
      </c>
      <c r="BD774" s="414">
        <f t="shared" si="279"/>
        <v>0</v>
      </c>
      <c r="BE774" s="414">
        <f t="shared" si="280"/>
        <v>0</v>
      </c>
      <c r="BF774" s="414">
        <f t="shared" si="281"/>
        <v>0</v>
      </c>
      <c r="BG774" s="414">
        <f t="shared" si="282"/>
        <v>0</v>
      </c>
      <c r="BH774" s="414">
        <f t="shared" si="283"/>
        <v>0</v>
      </c>
      <c r="BI774" s="414">
        <f t="shared" si="284"/>
        <v>0</v>
      </c>
      <c r="BJ774" s="414">
        <f t="shared" si="285"/>
        <v>0</v>
      </c>
      <c r="BK774" s="414">
        <f t="shared" si="286"/>
        <v>0</v>
      </c>
      <c r="BL774" s="414">
        <f t="shared" si="287"/>
        <v>0</v>
      </c>
      <c r="BM774" s="414">
        <f t="shared" si="288"/>
        <v>0</v>
      </c>
      <c r="BO774" s="414">
        <f t="shared" si="289"/>
        <v>0</v>
      </c>
      <c r="BP774" s="414">
        <f t="shared" si="290"/>
        <v>0</v>
      </c>
      <c r="BQ774" s="414">
        <f t="shared" si="291"/>
        <v>0</v>
      </c>
      <c r="BR774" s="414">
        <f t="shared" si="292"/>
        <v>0</v>
      </c>
      <c r="BS774" s="414">
        <f t="shared" si="293"/>
        <v>0</v>
      </c>
      <c r="BT774" s="414">
        <f t="shared" si="294"/>
        <v>0</v>
      </c>
      <c r="BU774" s="414">
        <f t="shared" si="295"/>
        <v>0</v>
      </c>
      <c r="CQ774" s="465"/>
      <c r="CR774" s="465"/>
    </row>
    <row r="775" spans="1:96" ht="37.5" customHeight="1" x14ac:dyDescent="0.2">
      <c r="A775" s="576" t="str">
        <f>IF(B775&lt;&gt;"",設定!$C$4,"")</f>
        <v/>
      </c>
      <c r="B775" s="577" t="str">
        <f t="shared" si="272"/>
        <v/>
      </c>
      <c r="C775" s="374">
        <f t="shared" si="274"/>
        <v>763</v>
      </c>
      <c r="D775" s="356"/>
      <c r="E775" s="356"/>
      <c r="F775" s="357"/>
      <c r="G775" s="358"/>
      <c r="H775" s="359"/>
      <c r="I775" s="360"/>
      <c r="J775" s="522" t="str">
        <f>IFERROR(IF(I775="","",VLOOKUP(I775,国・地域!A:C,2,FALSE)),"正しい番号を入力してください")</f>
        <v/>
      </c>
      <c r="K775" s="523" t="str">
        <f>IFERROR(IF(I775="","",VLOOKUP(I775,国・地域!A:C,3,FALSE)),"正しい番号を入力してください")</f>
        <v/>
      </c>
      <c r="L775" s="326"/>
      <c r="M775" s="363"/>
      <c r="N775" s="364"/>
      <c r="O775" s="364"/>
      <c r="P775" s="364"/>
      <c r="Q775" s="364"/>
      <c r="R775" s="364"/>
      <c r="S775" s="364"/>
      <c r="T775" s="364"/>
      <c r="U775" s="365"/>
      <c r="V775" s="366"/>
      <c r="W775" s="1063"/>
      <c r="X775" s="1064"/>
      <c r="Y775" s="1075"/>
      <c r="Z775" s="1076"/>
      <c r="AA775" s="1077"/>
      <c r="AB775" s="1078"/>
      <c r="AC775" s="1077"/>
      <c r="AD775" s="1076"/>
      <c r="AE775" s="1079"/>
      <c r="AF775" s="1078"/>
      <c r="AG775" s="1077"/>
      <c r="AH775" s="1076"/>
      <c r="AI775" s="1079"/>
      <c r="AJ775" s="1078"/>
      <c r="AK775" s="1077"/>
      <c r="AL775" s="1076"/>
      <c r="AM775" s="356"/>
      <c r="AN775" s="358"/>
      <c r="AO775" s="326"/>
      <c r="AP775" s="356"/>
      <c r="AQ775" s="358"/>
      <c r="AR775" s="367"/>
      <c r="AS775" s="368"/>
      <c r="AT775" s="356"/>
      <c r="AU775" s="358"/>
      <c r="AV775" s="367"/>
      <c r="AW775" s="369"/>
      <c r="AX775" s="502" t="str">
        <f t="shared" si="273"/>
        <v/>
      </c>
      <c r="AY775" s="94" t="str">
        <f t="shared" si="275"/>
        <v/>
      </c>
      <c r="BA775" s="414">
        <f t="shared" si="276"/>
        <v>0</v>
      </c>
      <c r="BB775" s="414">
        <f t="shared" si="277"/>
        <v>0</v>
      </c>
      <c r="BC775" s="414">
        <f t="shared" si="278"/>
        <v>0</v>
      </c>
      <c r="BD775" s="414">
        <f t="shared" si="279"/>
        <v>0</v>
      </c>
      <c r="BE775" s="414">
        <f t="shared" si="280"/>
        <v>0</v>
      </c>
      <c r="BF775" s="414">
        <f t="shared" si="281"/>
        <v>0</v>
      </c>
      <c r="BG775" s="414">
        <f t="shared" si="282"/>
        <v>0</v>
      </c>
      <c r="BH775" s="414">
        <f t="shared" si="283"/>
        <v>0</v>
      </c>
      <c r="BI775" s="414">
        <f t="shared" si="284"/>
        <v>0</v>
      </c>
      <c r="BJ775" s="414">
        <f t="shared" si="285"/>
        <v>0</v>
      </c>
      <c r="BK775" s="414">
        <f t="shared" si="286"/>
        <v>0</v>
      </c>
      <c r="BL775" s="414">
        <f t="shared" si="287"/>
        <v>0</v>
      </c>
      <c r="BM775" s="414">
        <f t="shared" si="288"/>
        <v>0</v>
      </c>
      <c r="BO775" s="414">
        <f t="shared" si="289"/>
        <v>0</v>
      </c>
      <c r="BP775" s="414">
        <f t="shared" si="290"/>
        <v>0</v>
      </c>
      <c r="BQ775" s="414">
        <f t="shared" si="291"/>
        <v>0</v>
      </c>
      <c r="BR775" s="414">
        <f t="shared" si="292"/>
        <v>0</v>
      </c>
      <c r="BS775" s="414">
        <f t="shared" si="293"/>
        <v>0</v>
      </c>
      <c r="BT775" s="414">
        <f t="shared" si="294"/>
        <v>0</v>
      </c>
      <c r="BU775" s="414">
        <f t="shared" si="295"/>
        <v>0</v>
      </c>
      <c r="CQ775" s="465"/>
      <c r="CR775" s="465"/>
    </row>
    <row r="776" spans="1:96" ht="37.5" customHeight="1" x14ac:dyDescent="0.2">
      <c r="A776" s="576" t="str">
        <f>IF(B776&lt;&gt;"",設定!$C$4,"")</f>
        <v/>
      </c>
      <c r="B776" s="577" t="str">
        <f t="shared" si="272"/>
        <v/>
      </c>
      <c r="C776" s="374">
        <f t="shared" si="274"/>
        <v>764</v>
      </c>
      <c r="D776" s="356"/>
      <c r="E776" s="356"/>
      <c r="F776" s="357"/>
      <c r="G776" s="358"/>
      <c r="H776" s="359"/>
      <c r="I776" s="360"/>
      <c r="J776" s="522" t="str">
        <f>IFERROR(IF(I776="","",VLOOKUP(I776,国・地域!A:C,2,FALSE)),"正しい番号を入力してください")</f>
        <v/>
      </c>
      <c r="K776" s="523" t="str">
        <f>IFERROR(IF(I776="","",VLOOKUP(I776,国・地域!A:C,3,FALSE)),"正しい番号を入力してください")</f>
        <v/>
      </c>
      <c r="L776" s="326"/>
      <c r="M776" s="363"/>
      <c r="N776" s="364"/>
      <c r="O776" s="364"/>
      <c r="P776" s="364"/>
      <c r="Q776" s="364"/>
      <c r="R776" s="364"/>
      <c r="S776" s="364"/>
      <c r="T776" s="364"/>
      <c r="U776" s="365"/>
      <c r="V776" s="366"/>
      <c r="W776" s="1063"/>
      <c r="X776" s="1064"/>
      <c r="Y776" s="1075"/>
      <c r="Z776" s="1076"/>
      <c r="AA776" s="1077"/>
      <c r="AB776" s="1078"/>
      <c r="AC776" s="1077"/>
      <c r="AD776" s="1076"/>
      <c r="AE776" s="1079"/>
      <c r="AF776" s="1078"/>
      <c r="AG776" s="1077"/>
      <c r="AH776" s="1076"/>
      <c r="AI776" s="1079"/>
      <c r="AJ776" s="1078"/>
      <c r="AK776" s="1077"/>
      <c r="AL776" s="1076"/>
      <c r="AM776" s="356"/>
      <c r="AN776" s="358"/>
      <c r="AO776" s="326"/>
      <c r="AP776" s="356"/>
      <c r="AQ776" s="358"/>
      <c r="AR776" s="367"/>
      <c r="AS776" s="368"/>
      <c r="AT776" s="356"/>
      <c r="AU776" s="358"/>
      <c r="AV776" s="367"/>
      <c r="AW776" s="369"/>
      <c r="AX776" s="502" t="str">
        <f t="shared" si="273"/>
        <v/>
      </c>
      <c r="AY776" s="94" t="str">
        <f t="shared" si="275"/>
        <v/>
      </c>
      <c r="BA776" s="414">
        <f t="shared" si="276"/>
        <v>0</v>
      </c>
      <c r="BB776" s="414">
        <f t="shared" si="277"/>
        <v>0</v>
      </c>
      <c r="BC776" s="414">
        <f t="shared" si="278"/>
        <v>0</v>
      </c>
      <c r="BD776" s="414">
        <f t="shared" si="279"/>
        <v>0</v>
      </c>
      <c r="BE776" s="414">
        <f t="shared" si="280"/>
        <v>0</v>
      </c>
      <c r="BF776" s="414">
        <f t="shared" si="281"/>
        <v>0</v>
      </c>
      <c r="BG776" s="414">
        <f t="shared" si="282"/>
        <v>0</v>
      </c>
      <c r="BH776" s="414">
        <f t="shared" si="283"/>
        <v>0</v>
      </c>
      <c r="BI776" s="414">
        <f t="shared" si="284"/>
        <v>0</v>
      </c>
      <c r="BJ776" s="414">
        <f t="shared" si="285"/>
        <v>0</v>
      </c>
      <c r="BK776" s="414">
        <f t="shared" si="286"/>
        <v>0</v>
      </c>
      <c r="BL776" s="414">
        <f t="shared" si="287"/>
        <v>0</v>
      </c>
      <c r="BM776" s="414">
        <f t="shared" si="288"/>
        <v>0</v>
      </c>
      <c r="BO776" s="414">
        <f t="shared" si="289"/>
        <v>0</v>
      </c>
      <c r="BP776" s="414">
        <f t="shared" si="290"/>
        <v>0</v>
      </c>
      <c r="BQ776" s="414">
        <f t="shared" si="291"/>
        <v>0</v>
      </c>
      <c r="BR776" s="414">
        <f t="shared" si="292"/>
        <v>0</v>
      </c>
      <c r="BS776" s="414">
        <f t="shared" si="293"/>
        <v>0</v>
      </c>
      <c r="BT776" s="414">
        <f t="shared" si="294"/>
        <v>0</v>
      </c>
      <c r="BU776" s="414">
        <f t="shared" si="295"/>
        <v>0</v>
      </c>
      <c r="CQ776" s="465"/>
      <c r="CR776" s="465"/>
    </row>
    <row r="777" spans="1:96" ht="37.5" customHeight="1" x14ac:dyDescent="0.2">
      <c r="A777" s="576" t="str">
        <f>IF(B777&lt;&gt;"",設定!$C$4,"")</f>
        <v/>
      </c>
      <c r="B777" s="577" t="str">
        <f t="shared" si="272"/>
        <v/>
      </c>
      <c r="C777" s="374">
        <f t="shared" si="274"/>
        <v>765</v>
      </c>
      <c r="D777" s="356"/>
      <c r="E777" s="356"/>
      <c r="F777" s="357"/>
      <c r="G777" s="358"/>
      <c r="H777" s="359"/>
      <c r="I777" s="360"/>
      <c r="J777" s="522" t="str">
        <f>IFERROR(IF(I777="","",VLOOKUP(I777,国・地域!A:C,2,FALSE)),"正しい番号を入力してください")</f>
        <v/>
      </c>
      <c r="K777" s="523" t="str">
        <f>IFERROR(IF(I777="","",VLOOKUP(I777,国・地域!A:C,3,FALSE)),"正しい番号を入力してください")</f>
        <v/>
      </c>
      <c r="L777" s="326"/>
      <c r="M777" s="363"/>
      <c r="N777" s="364"/>
      <c r="O777" s="364"/>
      <c r="P777" s="364"/>
      <c r="Q777" s="364"/>
      <c r="R777" s="364"/>
      <c r="S777" s="364"/>
      <c r="T777" s="364"/>
      <c r="U777" s="365"/>
      <c r="V777" s="366"/>
      <c r="W777" s="1063"/>
      <c r="X777" s="1064"/>
      <c r="Y777" s="1075"/>
      <c r="Z777" s="1076"/>
      <c r="AA777" s="1077"/>
      <c r="AB777" s="1078"/>
      <c r="AC777" s="1077"/>
      <c r="AD777" s="1076"/>
      <c r="AE777" s="1079"/>
      <c r="AF777" s="1078"/>
      <c r="AG777" s="1077"/>
      <c r="AH777" s="1076"/>
      <c r="AI777" s="1079"/>
      <c r="AJ777" s="1078"/>
      <c r="AK777" s="1077"/>
      <c r="AL777" s="1076"/>
      <c r="AM777" s="356"/>
      <c r="AN777" s="358"/>
      <c r="AO777" s="326"/>
      <c r="AP777" s="356"/>
      <c r="AQ777" s="358"/>
      <c r="AR777" s="367"/>
      <c r="AS777" s="368"/>
      <c r="AT777" s="356"/>
      <c r="AU777" s="358"/>
      <c r="AV777" s="367"/>
      <c r="AW777" s="369"/>
      <c r="AX777" s="502" t="str">
        <f t="shared" si="273"/>
        <v/>
      </c>
      <c r="AY777" s="94" t="str">
        <f t="shared" si="275"/>
        <v/>
      </c>
      <c r="BA777" s="414">
        <f t="shared" si="276"/>
        <v>0</v>
      </c>
      <c r="BB777" s="414">
        <f t="shared" si="277"/>
        <v>0</v>
      </c>
      <c r="BC777" s="414">
        <f t="shared" si="278"/>
        <v>0</v>
      </c>
      <c r="BD777" s="414">
        <f t="shared" si="279"/>
        <v>0</v>
      </c>
      <c r="BE777" s="414">
        <f t="shared" si="280"/>
        <v>0</v>
      </c>
      <c r="BF777" s="414">
        <f t="shared" si="281"/>
        <v>0</v>
      </c>
      <c r="BG777" s="414">
        <f t="shared" si="282"/>
        <v>0</v>
      </c>
      <c r="BH777" s="414">
        <f t="shared" si="283"/>
        <v>0</v>
      </c>
      <c r="BI777" s="414">
        <f t="shared" si="284"/>
        <v>0</v>
      </c>
      <c r="BJ777" s="414">
        <f t="shared" si="285"/>
        <v>0</v>
      </c>
      <c r="BK777" s="414">
        <f t="shared" si="286"/>
        <v>0</v>
      </c>
      <c r="BL777" s="414">
        <f t="shared" si="287"/>
        <v>0</v>
      </c>
      <c r="BM777" s="414">
        <f t="shared" si="288"/>
        <v>0</v>
      </c>
      <c r="BO777" s="414">
        <f t="shared" si="289"/>
        <v>0</v>
      </c>
      <c r="BP777" s="414">
        <f t="shared" si="290"/>
        <v>0</v>
      </c>
      <c r="BQ777" s="414">
        <f t="shared" si="291"/>
        <v>0</v>
      </c>
      <c r="BR777" s="414">
        <f t="shared" si="292"/>
        <v>0</v>
      </c>
      <c r="BS777" s="414">
        <f t="shared" si="293"/>
        <v>0</v>
      </c>
      <c r="BT777" s="414">
        <f t="shared" si="294"/>
        <v>0</v>
      </c>
      <c r="BU777" s="414">
        <f t="shared" si="295"/>
        <v>0</v>
      </c>
      <c r="CQ777" s="465"/>
      <c r="CR777" s="465"/>
    </row>
    <row r="778" spans="1:96" ht="37.5" customHeight="1" x14ac:dyDescent="0.2">
      <c r="A778" s="576" t="str">
        <f>IF(B778&lt;&gt;"",設定!$C$4,"")</f>
        <v/>
      </c>
      <c r="B778" s="577" t="str">
        <f t="shared" ref="B778:B813" si="296">IF(COUNTA(D778:I778,L778)&gt;0,$B$7,"")</f>
        <v/>
      </c>
      <c r="C778" s="374">
        <f t="shared" si="274"/>
        <v>766</v>
      </c>
      <c r="D778" s="356"/>
      <c r="E778" s="356"/>
      <c r="F778" s="357"/>
      <c r="G778" s="358"/>
      <c r="H778" s="359"/>
      <c r="I778" s="360"/>
      <c r="J778" s="522" t="str">
        <f>IFERROR(IF(I778="","",VLOOKUP(I778,国・地域!A:C,2,FALSE)),"正しい番号を入力してください")</f>
        <v/>
      </c>
      <c r="K778" s="523" t="str">
        <f>IFERROR(IF(I778="","",VLOOKUP(I778,国・地域!A:C,3,FALSE)),"正しい番号を入力してください")</f>
        <v/>
      </c>
      <c r="L778" s="326"/>
      <c r="M778" s="363"/>
      <c r="N778" s="364"/>
      <c r="O778" s="364"/>
      <c r="P778" s="364"/>
      <c r="Q778" s="364"/>
      <c r="R778" s="364"/>
      <c r="S778" s="364"/>
      <c r="T778" s="364"/>
      <c r="U778" s="365"/>
      <c r="V778" s="366"/>
      <c r="W778" s="1063"/>
      <c r="X778" s="1064"/>
      <c r="Y778" s="1075"/>
      <c r="Z778" s="1076"/>
      <c r="AA778" s="1077"/>
      <c r="AB778" s="1078"/>
      <c r="AC778" s="1077"/>
      <c r="AD778" s="1076"/>
      <c r="AE778" s="1079"/>
      <c r="AF778" s="1078"/>
      <c r="AG778" s="1077"/>
      <c r="AH778" s="1076"/>
      <c r="AI778" s="1079"/>
      <c r="AJ778" s="1078"/>
      <c r="AK778" s="1077"/>
      <c r="AL778" s="1076"/>
      <c r="AM778" s="356"/>
      <c r="AN778" s="358"/>
      <c r="AO778" s="326"/>
      <c r="AP778" s="356"/>
      <c r="AQ778" s="358"/>
      <c r="AR778" s="367"/>
      <c r="AS778" s="368"/>
      <c r="AT778" s="356"/>
      <c r="AU778" s="358"/>
      <c r="AV778" s="367"/>
      <c r="AW778" s="369"/>
      <c r="AX778" s="502" t="str">
        <f t="shared" ref="AX778:AX813" si="297">IF(SUM(BA778:BM778)&gt;0,"←未入力あり","")</f>
        <v/>
      </c>
      <c r="AY778" s="94" t="str">
        <f t="shared" si="275"/>
        <v/>
      </c>
      <c r="BA778" s="414">
        <f t="shared" si="276"/>
        <v>0</v>
      </c>
      <c r="BB778" s="414">
        <f t="shared" si="277"/>
        <v>0</v>
      </c>
      <c r="BC778" s="414">
        <f t="shared" si="278"/>
        <v>0</v>
      </c>
      <c r="BD778" s="414">
        <f t="shared" si="279"/>
        <v>0</v>
      </c>
      <c r="BE778" s="414">
        <f t="shared" si="280"/>
        <v>0</v>
      </c>
      <c r="BF778" s="414">
        <f t="shared" si="281"/>
        <v>0</v>
      </c>
      <c r="BG778" s="414">
        <f t="shared" si="282"/>
        <v>0</v>
      </c>
      <c r="BH778" s="414">
        <f t="shared" si="283"/>
        <v>0</v>
      </c>
      <c r="BI778" s="414">
        <f t="shared" si="284"/>
        <v>0</v>
      </c>
      <c r="BJ778" s="414">
        <f t="shared" si="285"/>
        <v>0</v>
      </c>
      <c r="BK778" s="414">
        <f t="shared" si="286"/>
        <v>0</v>
      </c>
      <c r="BL778" s="414">
        <f t="shared" si="287"/>
        <v>0</v>
      </c>
      <c r="BM778" s="414">
        <f t="shared" si="288"/>
        <v>0</v>
      </c>
      <c r="BO778" s="414">
        <f t="shared" si="289"/>
        <v>0</v>
      </c>
      <c r="BP778" s="414">
        <f t="shared" si="290"/>
        <v>0</v>
      </c>
      <c r="BQ778" s="414">
        <f t="shared" si="291"/>
        <v>0</v>
      </c>
      <c r="BR778" s="414">
        <f t="shared" si="292"/>
        <v>0</v>
      </c>
      <c r="BS778" s="414">
        <f t="shared" si="293"/>
        <v>0</v>
      </c>
      <c r="BT778" s="414">
        <f t="shared" si="294"/>
        <v>0</v>
      </c>
      <c r="BU778" s="414">
        <f t="shared" si="295"/>
        <v>0</v>
      </c>
      <c r="CQ778" s="465"/>
      <c r="CR778" s="465"/>
    </row>
    <row r="779" spans="1:96" ht="37.5" customHeight="1" x14ac:dyDescent="0.2">
      <c r="A779" s="576" t="str">
        <f>IF(B779&lt;&gt;"",設定!$C$4,"")</f>
        <v/>
      </c>
      <c r="B779" s="577" t="str">
        <f t="shared" si="296"/>
        <v/>
      </c>
      <c r="C779" s="374">
        <f t="shared" si="274"/>
        <v>767</v>
      </c>
      <c r="D779" s="356"/>
      <c r="E779" s="356"/>
      <c r="F779" s="357"/>
      <c r="G779" s="358"/>
      <c r="H779" s="359"/>
      <c r="I779" s="360"/>
      <c r="J779" s="522" t="str">
        <f>IFERROR(IF(I779="","",VLOOKUP(I779,国・地域!A:C,2,FALSE)),"正しい番号を入力してください")</f>
        <v/>
      </c>
      <c r="K779" s="523" t="str">
        <f>IFERROR(IF(I779="","",VLOOKUP(I779,国・地域!A:C,3,FALSE)),"正しい番号を入力してください")</f>
        <v/>
      </c>
      <c r="L779" s="326"/>
      <c r="M779" s="363"/>
      <c r="N779" s="364"/>
      <c r="O779" s="364"/>
      <c r="P779" s="364"/>
      <c r="Q779" s="364"/>
      <c r="R779" s="364"/>
      <c r="S779" s="364"/>
      <c r="T779" s="364"/>
      <c r="U779" s="365"/>
      <c r="V779" s="366"/>
      <c r="W779" s="1063"/>
      <c r="X779" s="1064"/>
      <c r="Y779" s="1075"/>
      <c r="Z779" s="1076"/>
      <c r="AA779" s="1077"/>
      <c r="AB779" s="1078"/>
      <c r="AC779" s="1077"/>
      <c r="AD779" s="1076"/>
      <c r="AE779" s="1079"/>
      <c r="AF779" s="1078"/>
      <c r="AG779" s="1077"/>
      <c r="AH779" s="1076"/>
      <c r="AI779" s="1079"/>
      <c r="AJ779" s="1078"/>
      <c r="AK779" s="1077"/>
      <c r="AL779" s="1076"/>
      <c r="AM779" s="356"/>
      <c r="AN779" s="358"/>
      <c r="AO779" s="326"/>
      <c r="AP779" s="356"/>
      <c r="AQ779" s="358"/>
      <c r="AR779" s="367"/>
      <c r="AS779" s="368"/>
      <c r="AT779" s="356"/>
      <c r="AU779" s="358"/>
      <c r="AV779" s="367"/>
      <c r="AW779" s="369"/>
      <c r="AX779" s="502" t="str">
        <f t="shared" si="297"/>
        <v/>
      </c>
      <c r="AY779" s="94" t="str">
        <f t="shared" si="275"/>
        <v/>
      </c>
      <c r="BA779" s="414">
        <f t="shared" si="276"/>
        <v>0</v>
      </c>
      <c r="BB779" s="414">
        <f t="shared" si="277"/>
        <v>0</v>
      </c>
      <c r="BC779" s="414">
        <f t="shared" si="278"/>
        <v>0</v>
      </c>
      <c r="BD779" s="414">
        <f t="shared" si="279"/>
        <v>0</v>
      </c>
      <c r="BE779" s="414">
        <f t="shared" si="280"/>
        <v>0</v>
      </c>
      <c r="BF779" s="414">
        <f t="shared" si="281"/>
        <v>0</v>
      </c>
      <c r="BG779" s="414">
        <f t="shared" si="282"/>
        <v>0</v>
      </c>
      <c r="BH779" s="414">
        <f t="shared" si="283"/>
        <v>0</v>
      </c>
      <c r="BI779" s="414">
        <f t="shared" si="284"/>
        <v>0</v>
      </c>
      <c r="BJ779" s="414">
        <f t="shared" si="285"/>
        <v>0</v>
      </c>
      <c r="BK779" s="414">
        <f t="shared" si="286"/>
        <v>0</v>
      </c>
      <c r="BL779" s="414">
        <f t="shared" si="287"/>
        <v>0</v>
      </c>
      <c r="BM779" s="414">
        <f t="shared" si="288"/>
        <v>0</v>
      </c>
      <c r="BO779" s="414">
        <f t="shared" si="289"/>
        <v>0</v>
      </c>
      <c r="BP779" s="414">
        <f t="shared" si="290"/>
        <v>0</v>
      </c>
      <c r="BQ779" s="414">
        <f t="shared" si="291"/>
        <v>0</v>
      </c>
      <c r="BR779" s="414">
        <f t="shared" si="292"/>
        <v>0</v>
      </c>
      <c r="BS779" s="414">
        <f t="shared" si="293"/>
        <v>0</v>
      </c>
      <c r="BT779" s="414">
        <f t="shared" si="294"/>
        <v>0</v>
      </c>
      <c r="BU779" s="414">
        <f t="shared" si="295"/>
        <v>0</v>
      </c>
      <c r="CQ779" s="465"/>
      <c r="CR779" s="465"/>
    </row>
    <row r="780" spans="1:96" ht="37.5" customHeight="1" x14ac:dyDescent="0.2">
      <c r="A780" s="576" t="str">
        <f>IF(B780&lt;&gt;"",設定!$C$4,"")</f>
        <v/>
      </c>
      <c r="B780" s="577" t="str">
        <f t="shared" si="296"/>
        <v/>
      </c>
      <c r="C780" s="374">
        <f t="shared" si="274"/>
        <v>768</v>
      </c>
      <c r="D780" s="356"/>
      <c r="E780" s="356"/>
      <c r="F780" s="357"/>
      <c r="G780" s="358"/>
      <c r="H780" s="359"/>
      <c r="I780" s="360"/>
      <c r="J780" s="522" t="str">
        <f>IFERROR(IF(I780="","",VLOOKUP(I780,国・地域!A:C,2,FALSE)),"正しい番号を入力してください")</f>
        <v/>
      </c>
      <c r="K780" s="523" t="str">
        <f>IFERROR(IF(I780="","",VLOOKUP(I780,国・地域!A:C,3,FALSE)),"正しい番号を入力してください")</f>
        <v/>
      </c>
      <c r="L780" s="326"/>
      <c r="M780" s="363"/>
      <c r="N780" s="364"/>
      <c r="O780" s="364"/>
      <c r="P780" s="364"/>
      <c r="Q780" s="364"/>
      <c r="R780" s="364"/>
      <c r="S780" s="364"/>
      <c r="T780" s="364"/>
      <c r="U780" s="365"/>
      <c r="V780" s="366"/>
      <c r="W780" s="1063"/>
      <c r="X780" s="1064"/>
      <c r="Y780" s="1075"/>
      <c r="Z780" s="1076"/>
      <c r="AA780" s="1077"/>
      <c r="AB780" s="1078"/>
      <c r="AC780" s="1077"/>
      <c r="AD780" s="1076"/>
      <c r="AE780" s="1079"/>
      <c r="AF780" s="1078"/>
      <c r="AG780" s="1077"/>
      <c r="AH780" s="1076"/>
      <c r="AI780" s="1079"/>
      <c r="AJ780" s="1078"/>
      <c r="AK780" s="1077"/>
      <c r="AL780" s="1076"/>
      <c r="AM780" s="356"/>
      <c r="AN780" s="358"/>
      <c r="AO780" s="326"/>
      <c r="AP780" s="356"/>
      <c r="AQ780" s="358"/>
      <c r="AR780" s="367"/>
      <c r="AS780" s="368"/>
      <c r="AT780" s="356"/>
      <c r="AU780" s="358"/>
      <c r="AV780" s="367"/>
      <c r="AW780" s="369"/>
      <c r="AX780" s="502" t="str">
        <f t="shared" si="297"/>
        <v/>
      </c>
      <c r="AY780" s="94" t="str">
        <f t="shared" si="275"/>
        <v/>
      </c>
      <c r="BA780" s="414">
        <f t="shared" si="276"/>
        <v>0</v>
      </c>
      <c r="BB780" s="414">
        <f t="shared" si="277"/>
        <v>0</v>
      </c>
      <c r="BC780" s="414">
        <f t="shared" si="278"/>
        <v>0</v>
      </c>
      <c r="BD780" s="414">
        <f t="shared" si="279"/>
        <v>0</v>
      </c>
      <c r="BE780" s="414">
        <f t="shared" si="280"/>
        <v>0</v>
      </c>
      <c r="BF780" s="414">
        <f t="shared" si="281"/>
        <v>0</v>
      </c>
      <c r="BG780" s="414">
        <f t="shared" si="282"/>
        <v>0</v>
      </c>
      <c r="BH780" s="414">
        <f t="shared" si="283"/>
        <v>0</v>
      </c>
      <c r="BI780" s="414">
        <f t="shared" si="284"/>
        <v>0</v>
      </c>
      <c r="BJ780" s="414">
        <f t="shared" si="285"/>
        <v>0</v>
      </c>
      <c r="BK780" s="414">
        <f t="shared" si="286"/>
        <v>0</v>
      </c>
      <c r="BL780" s="414">
        <f t="shared" si="287"/>
        <v>0</v>
      </c>
      <c r="BM780" s="414">
        <f t="shared" si="288"/>
        <v>0</v>
      </c>
      <c r="BO780" s="414">
        <f t="shared" si="289"/>
        <v>0</v>
      </c>
      <c r="BP780" s="414">
        <f t="shared" si="290"/>
        <v>0</v>
      </c>
      <c r="BQ780" s="414">
        <f t="shared" si="291"/>
        <v>0</v>
      </c>
      <c r="BR780" s="414">
        <f t="shared" si="292"/>
        <v>0</v>
      </c>
      <c r="BS780" s="414">
        <f t="shared" si="293"/>
        <v>0</v>
      </c>
      <c r="BT780" s="414">
        <f t="shared" si="294"/>
        <v>0</v>
      </c>
      <c r="BU780" s="414">
        <f t="shared" si="295"/>
        <v>0</v>
      </c>
      <c r="CQ780" s="465"/>
      <c r="CR780" s="465"/>
    </row>
    <row r="781" spans="1:96" ht="37.5" customHeight="1" x14ac:dyDescent="0.2">
      <c r="A781" s="576" t="str">
        <f>IF(B781&lt;&gt;"",設定!$C$4,"")</f>
        <v/>
      </c>
      <c r="B781" s="577" t="str">
        <f t="shared" si="296"/>
        <v/>
      </c>
      <c r="C781" s="374">
        <f t="shared" si="274"/>
        <v>769</v>
      </c>
      <c r="D781" s="356"/>
      <c r="E781" s="356"/>
      <c r="F781" s="357"/>
      <c r="G781" s="358"/>
      <c r="H781" s="359"/>
      <c r="I781" s="360"/>
      <c r="J781" s="522" t="str">
        <f>IFERROR(IF(I781="","",VLOOKUP(I781,国・地域!A:C,2,FALSE)),"正しい番号を入力してください")</f>
        <v/>
      </c>
      <c r="K781" s="523" t="str">
        <f>IFERROR(IF(I781="","",VLOOKUP(I781,国・地域!A:C,3,FALSE)),"正しい番号を入力してください")</f>
        <v/>
      </c>
      <c r="L781" s="326"/>
      <c r="M781" s="363"/>
      <c r="N781" s="364"/>
      <c r="O781" s="364"/>
      <c r="P781" s="364"/>
      <c r="Q781" s="364"/>
      <c r="R781" s="364"/>
      <c r="S781" s="364"/>
      <c r="T781" s="364"/>
      <c r="U781" s="365"/>
      <c r="V781" s="366"/>
      <c r="W781" s="1063"/>
      <c r="X781" s="1064"/>
      <c r="Y781" s="1075"/>
      <c r="Z781" s="1076"/>
      <c r="AA781" s="1077"/>
      <c r="AB781" s="1078"/>
      <c r="AC781" s="1077"/>
      <c r="AD781" s="1076"/>
      <c r="AE781" s="1079"/>
      <c r="AF781" s="1078"/>
      <c r="AG781" s="1077"/>
      <c r="AH781" s="1076"/>
      <c r="AI781" s="1079"/>
      <c r="AJ781" s="1078"/>
      <c r="AK781" s="1077"/>
      <c r="AL781" s="1076"/>
      <c r="AM781" s="356"/>
      <c r="AN781" s="358"/>
      <c r="AO781" s="326"/>
      <c r="AP781" s="356"/>
      <c r="AQ781" s="358"/>
      <c r="AR781" s="367"/>
      <c r="AS781" s="368"/>
      <c r="AT781" s="356"/>
      <c r="AU781" s="358"/>
      <c r="AV781" s="367"/>
      <c r="AW781" s="369"/>
      <c r="AX781" s="502" t="str">
        <f t="shared" si="297"/>
        <v/>
      </c>
      <c r="AY781" s="94" t="str">
        <f t="shared" si="275"/>
        <v/>
      </c>
      <c r="BA781" s="414">
        <f t="shared" si="276"/>
        <v>0</v>
      </c>
      <c r="BB781" s="414">
        <f t="shared" si="277"/>
        <v>0</v>
      </c>
      <c r="BC781" s="414">
        <f t="shared" si="278"/>
        <v>0</v>
      </c>
      <c r="BD781" s="414">
        <f t="shared" si="279"/>
        <v>0</v>
      </c>
      <c r="BE781" s="414">
        <f t="shared" si="280"/>
        <v>0</v>
      </c>
      <c r="BF781" s="414">
        <f t="shared" si="281"/>
        <v>0</v>
      </c>
      <c r="BG781" s="414">
        <f t="shared" si="282"/>
        <v>0</v>
      </c>
      <c r="BH781" s="414">
        <f t="shared" si="283"/>
        <v>0</v>
      </c>
      <c r="BI781" s="414">
        <f t="shared" si="284"/>
        <v>0</v>
      </c>
      <c r="BJ781" s="414">
        <f t="shared" si="285"/>
        <v>0</v>
      </c>
      <c r="BK781" s="414">
        <f t="shared" si="286"/>
        <v>0</v>
      </c>
      <c r="BL781" s="414">
        <f t="shared" si="287"/>
        <v>0</v>
      </c>
      <c r="BM781" s="414">
        <f t="shared" si="288"/>
        <v>0</v>
      </c>
      <c r="BO781" s="414">
        <f t="shared" si="289"/>
        <v>0</v>
      </c>
      <c r="BP781" s="414">
        <f t="shared" si="290"/>
        <v>0</v>
      </c>
      <c r="BQ781" s="414">
        <f t="shared" si="291"/>
        <v>0</v>
      </c>
      <c r="BR781" s="414">
        <f t="shared" si="292"/>
        <v>0</v>
      </c>
      <c r="BS781" s="414">
        <f t="shared" si="293"/>
        <v>0</v>
      </c>
      <c r="BT781" s="414">
        <f t="shared" si="294"/>
        <v>0</v>
      </c>
      <c r="BU781" s="414">
        <f t="shared" si="295"/>
        <v>0</v>
      </c>
      <c r="CQ781" s="465"/>
      <c r="CR781" s="465"/>
    </row>
    <row r="782" spans="1:96" ht="37.5" customHeight="1" x14ac:dyDescent="0.2">
      <c r="A782" s="576" t="str">
        <f>IF(B782&lt;&gt;"",設定!$C$4,"")</f>
        <v/>
      </c>
      <c r="B782" s="577" t="str">
        <f t="shared" si="296"/>
        <v/>
      </c>
      <c r="C782" s="374">
        <f t="shared" si="274"/>
        <v>770</v>
      </c>
      <c r="D782" s="356"/>
      <c r="E782" s="356"/>
      <c r="F782" s="357"/>
      <c r="G782" s="358"/>
      <c r="H782" s="359"/>
      <c r="I782" s="360"/>
      <c r="J782" s="522" t="str">
        <f>IFERROR(IF(I782="","",VLOOKUP(I782,国・地域!A:C,2,FALSE)),"正しい番号を入力してください")</f>
        <v/>
      </c>
      <c r="K782" s="523" t="str">
        <f>IFERROR(IF(I782="","",VLOOKUP(I782,国・地域!A:C,3,FALSE)),"正しい番号を入力してください")</f>
        <v/>
      </c>
      <c r="L782" s="326"/>
      <c r="M782" s="363"/>
      <c r="N782" s="364"/>
      <c r="O782" s="364"/>
      <c r="P782" s="364"/>
      <c r="Q782" s="364"/>
      <c r="R782" s="364"/>
      <c r="S782" s="364"/>
      <c r="T782" s="364"/>
      <c r="U782" s="365"/>
      <c r="V782" s="366"/>
      <c r="W782" s="1063"/>
      <c r="X782" s="1064"/>
      <c r="Y782" s="1075"/>
      <c r="Z782" s="1076"/>
      <c r="AA782" s="1077"/>
      <c r="AB782" s="1078"/>
      <c r="AC782" s="1077"/>
      <c r="AD782" s="1076"/>
      <c r="AE782" s="1079"/>
      <c r="AF782" s="1078"/>
      <c r="AG782" s="1077"/>
      <c r="AH782" s="1076"/>
      <c r="AI782" s="1079"/>
      <c r="AJ782" s="1078"/>
      <c r="AK782" s="1077"/>
      <c r="AL782" s="1076"/>
      <c r="AM782" s="356"/>
      <c r="AN782" s="358"/>
      <c r="AO782" s="326"/>
      <c r="AP782" s="356"/>
      <c r="AQ782" s="358"/>
      <c r="AR782" s="367"/>
      <c r="AS782" s="368"/>
      <c r="AT782" s="356"/>
      <c r="AU782" s="358"/>
      <c r="AV782" s="367"/>
      <c r="AW782" s="369"/>
      <c r="AX782" s="502" t="str">
        <f t="shared" si="297"/>
        <v/>
      </c>
      <c r="AY782" s="94" t="str">
        <f t="shared" si="275"/>
        <v/>
      </c>
      <c r="BA782" s="414">
        <f t="shared" si="276"/>
        <v>0</v>
      </c>
      <c r="BB782" s="414">
        <f t="shared" si="277"/>
        <v>0</v>
      </c>
      <c r="BC782" s="414">
        <f t="shared" si="278"/>
        <v>0</v>
      </c>
      <c r="BD782" s="414">
        <f t="shared" si="279"/>
        <v>0</v>
      </c>
      <c r="BE782" s="414">
        <f t="shared" si="280"/>
        <v>0</v>
      </c>
      <c r="BF782" s="414">
        <f t="shared" si="281"/>
        <v>0</v>
      </c>
      <c r="BG782" s="414">
        <f t="shared" si="282"/>
        <v>0</v>
      </c>
      <c r="BH782" s="414">
        <f t="shared" si="283"/>
        <v>0</v>
      </c>
      <c r="BI782" s="414">
        <f t="shared" si="284"/>
        <v>0</v>
      </c>
      <c r="BJ782" s="414">
        <f t="shared" si="285"/>
        <v>0</v>
      </c>
      <c r="BK782" s="414">
        <f t="shared" si="286"/>
        <v>0</v>
      </c>
      <c r="BL782" s="414">
        <f t="shared" si="287"/>
        <v>0</v>
      </c>
      <c r="BM782" s="414">
        <f t="shared" si="288"/>
        <v>0</v>
      </c>
      <c r="BO782" s="414">
        <f t="shared" si="289"/>
        <v>0</v>
      </c>
      <c r="BP782" s="414">
        <f t="shared" si="290"/>
        <v>0</v>
      </c>
      <c r="BQ782" s="414">
        <f t="shared" si="291"/>
        <v>0</v>
      </c>
      <c r="BR782" s="414">
        <f t="shared" si="292"/>
        <v>0</v>
      </c>
      <c r="BS782" s="414">
        <f t="shared" si="293"/>
        <v>0</v>
      </c>
      <c r="BT782" s="414">
        <f t="shared" si="294"/>
        <v>0</v>
      </c>
      <c r="BU782" s="414">
        <f t="shared" si="295"/>
        <v>0</v>
      </c>
      <c r="CQ782" s="465"/>
      <c r="CR782" s="465"/>
    </row>
    <row r="783" spans="1:96" ht="37.5" customHeight="1" x14ac:dyDescent="0.2">
      <c r="A783" s="576" t="str">
        <f>IF(B783&lt;&gt;"",設定!$C$4,"")</f>
        <v/>
      </c>
      <c r="B783" s="577" t="str">
        <f t="shared" si="296"/>
        <v/>
      </c>
      <c r="C783" s="374">
        <f t="shared" ref="C783:C846" si="298">ROW()-12</f>
        <v>771</v>
      </c>
      <c r="D783" s="356"/>
      <c r="E783" s="356"/>
      <c r="F783" s="357"/>
      <c r="G783" s="358"/>
      <c r="H783" s="359"/>
      <c r="I783" s="360"/>
      <c r="J783" s="522" t="str">
        <f>IFERROR(IF(I783="","",VLOOKUP(I783,国・地域!A:C,2,FALSE)),"正しい番号を入力してください")</f>
        <v/>
      </c>
      <c r="K783" s="523" t="str">
        <f>IFERROR(IF(I783="","",VLOOKUP(I783,国・地域!A:C,3,FALSE)),"正しい番号を入力してください")</f>
        <v/>
      </c>
      <c r="L783" s="326"/>
      <c r="M783" s="363"/>
      <c r="N783" s="364"/>
      <c r="O783" s="364"/>
      <c r="P783" s="364"/>
      <c r="Q783" s="364"/>
      <c r="R783" s="364"/>
      <c r="S783" s="364"/>
      <c r="T783" s="364"/>
      <c r="U783" s="365"/>
      <c r="V783" s="366"/>
      <c r="W783" s="1063"/>
      <c r="X783" s="1064"/>
      <c r="Y783" s="1075"/>
      <c r="Z783" s="1076"/>
      <c r="AA783" s="1077"/>
      <c r="AB783" s="1078"/>
      <c r="AC783" s="1077"/>
      <c r="AD783" s="1076"/>
      <c r="AE783" s="1079"/>
      <c r="AF783" s="1078"/>
      <c r="AG783" s="1077"/>
      <c r="AH783" s="1076"/>
      <c r="AI783" s="1079"/>
      <c r="AJ783" s="1078"/>
      <c r="AK783" s="1077"/>
      <c r="AL783" s="1076"/>
      <c r="AM783" s="356"/>
      <c r="AN783" s="358"/>
      <c r="AO783" s="326"/>
      <c r="AP783" s="356"/>
      <c r="AQ783" s="358"/>
      <c r="AR783" s="367"/>
      <c r="AS783" s="368"/>
      <c r="AT783" s="356"/>
      <c r="AU783" s="358"/>
      <c r="AV783" s="367"/>
      <c r="AW783" s="369"/>
      <c r="AX783" s="502" t="str">
        <f t="shared" si="297"/>
        <v/>
      </c>
      <c r="AY783" s="94" t="str">
        <f t="shared" ref="AY783:AY846" si="299">IF(SUM(BO783:BU783)&gt;0,"←入力エラー","")</f>
        <v/>
      </c>
      <c r="BA783" s="414">
        <f t="shared" ref="BA783:BA846" si="300">IF($E$7="1：締結している",IF(AND($D783&lt;&gt;"",OR(E783="",F783="")),1,0),0)</f>
        <v>0</v>
      </c>
      <c r="BB783" s="414">
        <f t="shared" ref="BB783:BB846" si="301">IF($E$7="1：締結している",IF(AND($D783&lt;&gt;"",OR(G783="",H783="")),1,0),0)</f>
        <v>0</v>
      </c>
      <c r="BC783" s="414">
        <f t="shared" ref="BC783:BC846" si="302">IF($E$7="1：締結している",IF(AND($D783&lt;&gt;"",I783=""),1,0),0)</f>
        <v>0</v>
      </c>
      <c r="BD783" s="414">
        <f t="shared" ref="BD783:BD846" si="303">IF($E$7="1：締結している",IF(AND(I783=801,L783=""),1,0),0)</f>
        <v>0</v>
      </c>
      <c r="BE783" s="414">
        <f t="shared" ref="BE783:BE846" si="304">IF($E$7="1：締結している",IF(AND($D783&lt;&gt;"",COUNTA(M783:V783)=0),1,0),0)</f>
        <v>0</v>
      </c>
      <c r="BF783" s="414">
        <f t="shared" ref="BF783:BF846" si="305">IF($E$7="1：締結している",IF(AND($D783&lt;&gt;"",$M783="○",OR(W783="",X783="")),1,0),0)</f>
        <v>0</v>
      </c>
      <c r="BG783" s="414">
        <f t="shared" ref="BG783:BG846" si="306">IF($E$7="1：締結している",IF(AND($D783&lt;&gt;"",OR(Y783="",Z783="")),1,0),0)</f>
        <v>0</v>
      </c>
      <c r="BH783" s="414">
        <f t="shared" ref="BH783:BH846" si="307">IF($E$7="1：締結している",IF(AND($D783&lt;&gt;"",$P783="○",OR(AA783="",AB783="",AC783="",AD783="")),1,0),0)</f>
        <v>0</v>
      </c>
      <c r="BI783" s="414">
        <f t="shared" ref="BI783:BI846" si="308">IF($E$7="1：締結している",IF(AND($D783&lt;&gt;"",$Q783="○",OR(AE783="",AF783="",AG783="",AH783="")),1,0),0)</f>
        <v>0</v>
      </c>
      <c r="BJ783" s="414">
        <f t="shared" ref="BJ783:BJ846" si="309">IF($E$7="1：締結している",IF(AND($D783&lt;&gt;"",$R783="○",OR(AI783="",AJ783="",AK783="",AL783="")),1,0),0)</f>
        <v>0</v>
      </c>
      <c r="BK783" s="414">
        <f t="shared" ref="BK783:BK846" si="310">IF($E$7="1：締結している",IF(AND($D783&lt;&gt;"",$P783="○",OR(AM783="",AN783="",AO783="")),1,0),0)</f>
        <v>0</v>
      </c>
      <c r="BL783" s="414">
        <f t="shared" ref="BL783:BL846" si="311">IF($E$7="1：締結している",IF(AND($D783&lt;&gt;"",$Q783="○",OR(AP783="",AQ783="",AR783="",AS783="")),1,0),0)</f>
        <v>0</v>
      </c>
      <c r="BM783" s="414">
        <f t="shared" ref="BM783:BM846" si="312">IF($E$7="1：締結している",IF(AND($D783&lt;&gt;"",$R783="○",OR(AT783="",AU783="",AV783="",AW783="")),1,0),0)</f>
        <v>0</v>
      </c>
      <c r="BO783" s="414">
        <f t="shared" ref="BO783:BO846" si="313">IF($E$7="2：締結していない",IF(COUNTA(D783:AW783)&lt;&gt;2,1,0),0)</f>
        <v>0</v>
      </c>
      <c r="BP783" s="414">
        <f t="shared" ref="BP783:BP846" si="314">IF(AND(I783&lt;&gt;801,L783&lt;&gt;""),1,0)</f>
        <v>0</v>
      </c>
      <c r="BQ783" s="414">
        <f t="shared" ref="BQ783:BQ846" si="315">IF(AND(COUNTA(M783:U783)&lt;&gt;0,V783&lt;&gt;""),1,0)</f>
        <v>0</v>
      </c>
      <c r="BR783" s="414">
        <f t="shared" ref="BR783:BR846" si="316">IF(M783="",IF(COUNTA(W783:X783)&lt;&gt;0,1,0),0)</f>
        <v>0</v>
      </c>
      <c r="BS783" s="414">
        <f t="shared" ref="BS783:BS846" si="317">IF(P783="",IF(OR(COUNTA(AA783:AD783)&lt;&gt;0,COUNTA(AM783:AO783)&lt;&gt;0),1,0),0)</f>
        <v>0</v>
      </c>
      <c r="BT783" s="414">
        <f t="shared" ref="BT783:BT846" si="318">IF(Q783="",IF(OR(COUNTA(AE783:AH783)&lt;&gt;0,COUNTA(AP783:AS783)&lt;&gt;0),1,0),0)</f>
        <v>0</v>
      </c>
      <c r="BU783" s="414">
        <f t="shared" ref="BU783:BU846" si="319">IF(R783="",IF(OR(COUNTA(AI783:AL783)&lt;&gt;0,COUNTA(AT783:AW783)&lt;&gt;0),1,0),0)</f>
        <v>0</v>
      </c>
      <c r="CQ783" s="465"/>
      <c r="CR783" s="465"/>
    </row>
    <row r="784" spans="1:96" ht="37.5" customHeight="1" x14ac:dyDescent="0.2">
      <c r="A784" s="576" t="str">
        <f>IF(B784&lt;&gt;"",設定!$C$4,"")</f>
        <v/>
      </c>
      <c r="B784" s="577" t="str">
        <f t="shared" si="296"/>
        <v/>
      </c>
      <c r="C784" s="374">
        <f t="shared" si="298"/>
        <v>772</v>
      </c>
      <c r="D784" s="356"/>
      <c r="E784" s="356"/>
      <c r="F784" s="357"/>
      <c r="G784" s="358"/>
      <c r="H784" s="359"/>
      <c r="I784" s="360"/>
      <c r="J784" s="522" t="str">
        <f>IFERROR(IF(I784="","",VLOOKUP(I784,国・地域!A:C,2,FALSE)),"正しい番号を入力してください")</f>
        <v/>
      </c>
      <c r="K784" s="523" t="str">
        <f>IFERROR(IF(I784="","",VLOOKUP(I784,国・地域!A:C,3,FALSE)),"正しい番号を入力してください")</f>
        <v/>
      </c>
      <c r="L784" s="326"/>
      <c r="M784" s="363"/>
      <c r="N784" s="364"/>
      <c r="O784" s="364"/>
      <c r="P784" s="364"/>
      <c r="Q784" s="364"/>
      <c r="R784" s="364"/>
      <c r="S784" s="364"/>
      <c r="T784" s="364"/>
      <c r="U784" s="365"/>
      <c r="V784" s="366"/>
      <c r="W784" s="1063"/>
      <c r="X784" s="1064"/>
      <c r="Y784" s="1075"/>
      <c r="Z784" s="1076"/>
      <c r="AA784" s="1077"/>
      <c r="AB784" s="1078"/>
      <c r="AC784" s="1077"/>
      <c r="AD784" s="1076"/>
      <c r="AE784" s="1079"/>
      <c r="AF784" s="1078"/>
      <c r="AG784" s="1077"/>
      <c r="AH784" s="1076"/>
      <c r="AI784" s="1079"/>
      <c r="AJ784" s="1078"/>
      <c r="AK784" s="1077"/>
      <c r="AL784" s="1076"/>
      <c r="AM784" s="356"/>
      <c r="AN784" s="358"/>
      <c r="AO784" s="326"/>
      <c r="AP784" s="356"/>
      <c r="AQ784" s="358"/>
      <c r="AR784" s="367"/>
      <c r="AS784" s="368"/>
      <c r="AT784" s="356"/>
      <c r="AU784" s="358"/>
      <c r="AV784" s="367"/>
      <c r="AW784" s="369"/>
      <c r="AX784" s="502" t="str">
        <f t="shared" si="297"/>
        <v/>
      </c>
      <c r="AY784" s="94" t="str">
        <f t="shared" si="299"/>
        <v/>
      </c>
      <c r="BA784" s="414">
        <f t="shared" si="300"/>
        <v>0</v>
      </c>
      <c r="BB784" s="414">
        <f t="shared" si="301"/>
        <v>0</v>
      </c>
      <c r="BC784" s="414">
        <f t="shared" si="302"/>
        <v>0</v>
      </c>
      <c r="BD784" s="414">
        <f t="shared" si="303"/>
        <v>0</v>
      </c>
      <c r="BE784" s="414">
        <f t="shared" si="304"/>
        <v>0</v>
      </c>
      <c r="BF784" s="414">
        <f t="shared" si="305"/>
        <v>0</v>
      </c>
      <c r="BG784" s="414">
        <f t="shared" si="306"/>
        <v>0</v>
      </c>
      <c r="BH784" s="414">
        <f t="shared" si="307"/>
        <v>0</v>
      </c>
      <c r="BI784" s="414">
        <f t="shared" si="308"/>
        <v>0</v>
      </c>
      <c r="BJ784" s="414">
        <f t="shared" si="309"/>
        <v>0</v>
      </c>
      <c r="BK784" s="414">
        <f t="shared" si="310"/>
        <v>0</v>
      </c>
      <c r="BL784" s="414">
        <f t="shared" si="311"/>
        <v>0</v>
      </c>
      <c r="BM784" s="414">
        <f t="shared" si="312"/>
        <v>0</v>
      </c>
      <c r="BO784" s="414">
        <f t="shared" si="313"/>
        <v>0</v>
      </c>
      <c r="BP784" s="414">
        <f t="shared" si="314"/>
        <v>0</v>
      </c>
      <c r="BQ784" s="414">
        <f t="shared" si="315"/>
        <v>0</v>
      </c>
      <c r="BR784" s="414">
        <f t="shared" si="316"/>
        <v>0</v>
      </c>
      <c r="BS784" s="414">
        <f t="shared" si="317"/>
        <v>0</v>
      </c>
      <c r="BT784" s="414">
        <f t="shared" si="318"/>
        <v>0</v>
      </c>
      <c r="BU784" s="414">
        <f t="shared" si="319"/>
        <v>0</v>
      </c>
      <c r="CQ784" s="465"/>
      <c r="CR784" s="465"/>
    </row>
    <row r="785" spans="1:96" ht="37.5" customHeight="1" x14ac:dyDescent="0.2">
      <c r="A785" s="576" t="str">
        <f>IF(B785&lt;&gt;"",設定!$C$4,"")</f>
        <v/>
      </c>
      <c r="B785" s="577" t="str">
        <f t="shared" si="296"/>
        <v/>
      </c>
      <c r="C785" s="374">
        <f t="shared" si="298"/>
        <v>773</v>
      </c>
      <c r="D785" s="356"/>
      <c r="E785" s="356"/>
      <c r="F785" s="357"/>
      <c r="G785" s="358"/>
      <c r="H785" s="359"/>
      <c r="I785" s="360"/>
      <c r="J785" s="522" t="str">
        <f>IFERROR(IF(I785="","",VLOOKUP(I785,国・地域!A:C,2,FALSE)),"正しい番号を入力してください")</f>
        <v/>
      </c>
      <c r="K785" s="523" t="str">
        <f>IFERROR(IF(I785="","",VLOOKUP(I785,国・地域!A:C,3,FALSE)),"正しい番号を入力してください")</f>
        <v/>
      </c>
      <c r="L785" s="326"/>
      <c r="M785" s="363"/>
      <c r="N785" s="364"/>
      <c r="O785" s="364"/>
      <c r="P785" s="364"/>
      <c r="Q785" s="364"/>
      <c r="R785" s="364"/>
      <c r="S785" s="364"/>
      <c r="T785" s="364"/>
      <c r="U785" s="365"/>
      <c r="V785" s="366"/>
      <c r="W785" s="1063"/>
      <c r="X785" s="1064"/>
      <c r="Y785" s="1075"/>
      <c r="Z785" s="1076"/>
      <c r="AA785" s="1077"/>
      <c r="AB785" s="1078"/>
      <c r="AC785" s="1077"/>
      <c r="AD785" s="1076"/>
      <c r="AE785" s="1079"/>
      <c r="AF785" s="1078"/>
      <c r="AG785" s="1077"/>
      <c r="AH785" s="1076"/>
      <c r="AI785" s="1079"/>
      <c r="AJ785" s="1078"/>
      <c r="AK785" s="1077"/>
      <c r="AL785" s="1076"/>
      <c r="AM785" s="356"/>
      <c r="AN785" s="358"/>
      <c r="AO785" s="326"/>
      <c r="AP785" s="356"/>
      <c r="AQ785" s="358"/>
      <c r="AR785" s="367"/>
      <c r="AS785" s="368"/>
      <c r="AT785" s="356"/>
      <c r="AU785" s="358"/>
      <c r="AV785" s="367"/>
      <c r="AW785" s="369"/>
      <c r="AX785" s="502" t="str">
        <f t="shared" si="297"/>
        <v/>
      </c>
      <c r="AY785" s="94" t="str">
        <f t="shared" si="299"/>
        <v/>
      </c>
      <c r="BA785" s="414">
        <f t="shared" si="300"/>
        <v>0</v>
      </c>
      <c r="BB785" s="414">
        <f t="shared" si="301"/>
        <v>0</v>
      </c>
      <c r="BC785" s="414">
        <f t="shared" si="302"/>
        <v>0</v>
      </c>
      <c r="BD785" s="414">
        <f t="shared" si="303"/>
        <v>0</v>
      </c>
      <c r="BE785" s="414">
        <f t="shared" si="304"/>
        <v>0</v>
      </c>
      <c r="BF785" s="414">
        <f t="shared" si="305"/>
        <v>0</v>
      </c>
      <c r="BG785" s="414">
        <f t="shared" si="306"/>
        <v>0</v>
      </c>
      <c r="BH785" s="414">
        <f t="shared" si="307"/>
        <v>0</v>
      </c>
      <c r="BI785" s="414">
        <f t="shared" si="308"/>
        <v>0</v>
      </c>
      <c r="BJ785" s="414">
        <f t="shared" si="309"/>
        <v>0</v>
      </c>
      <c r="BK785" s="414">
        <f t="shared" si="310"/>
        <v>0</v>
      </c>
      <c r="BL785" s="414">
        <f t="shared" si="311"/>
        <v>0</v>
      </c>
      <c r="BM785" s="414">
        <f t="shared" si="312"/>
        <v>0</v>
      </c>
      <c r="BO785" s="414">
        <f t="shared" si="313"/>
        <v>0</v>
      </c>
      <c r="BP785" s="414">
        <f t="shared" si="314"/>
        <v>0</v>
      </c>
      <c r="BQ785" s="414">
        <f t="shared" si="315"/>
        <v>0</v>
      </c>
      <c r="BR785" s="414">
        <f t="shared" si="316"/>
        <v>0</v>
      </c>
      <c r="BS785" s="414">
        <f t="shared" si="317"/>
        <v>0</v>
      </c>
      <c r="BT785" s="414">
        <f t="shared" si="318"/>
        <v>0</v>
      </c>
      <c r="BU785" s="414">
        <f t="shared" si="319"/>
        <v>0</v>
      </c>
      <c r="CQ785" s="465"/>
      <c r="CR785" s="465"/>
    </row>
    <row r="786" spans="1:96" ht="37.5" customHeight="1" x14ac:dyDescent="0.2">
      <c r="A786" s="576" t="str">
        <f>IF(B786&lt;&gt;"",設定!$C$4,"")</f>
        <v/>
      </c>
      <c r="B786" s="577" t="str">
        <f t="shared" si="296"/>
        <v/>
      </c>
      <c r="C786" s="374">
        <f t="shared" si="298"/>
        <v>774</v>
      </c>
      <c r="D786" s="356"/>
      <c r="E786" s="356"/>
      <c r="F786" s="357"/>
      <c r="G786" s="358"/>
      <c r="H786" s="359"/>
      <c r="I786" s="360"/>
      <c r="J786" s="522" t="str">
        <f>IFERROR(IF(I786="","",VLOOKUP(I786,国・地域!A:C,2,FALSE)),"正しい番号を入力してください")</f>
        <v/>
      </c>
      <c r="K786" s="523" t="str">
        <f>IFERROR(IF(I786="","",VLOOKUP(I786,国・地域!A:C,3,FALSE)),"正しい番号を入力してください")</f>
        <v/>
      </c>
      <c r="L786" s="326"/>
      <c r="M786" s="363"/>
      <c r="N786" s="364"/>
      <c r="O786" s="364"/>
      <c r="P786" s="364"/>
      <c r="Q786" s="364"/>
      <c r="R786" s="364"/>
      <c r="S786" s="364"/>
      <c r="T786" s="364"/>
      <c r="U786" s="365"/>
      <c r="V786" s="366"/>
      <c r="W786" s="1063"/>
      <c r="X786" s="1064"/>
      <c r="Y786" s="1075"/>
      <c r="Z786" s="1076"/>
      <c r="AA786" s="1077"/>
      <c r="AB786" s="1078"/>
      <c r="AC786" s="1077"/>
      <c r="AD786" s="1076"/>
      <c r="AE786" s="1079"/>
      <c r="AF786" s="1078"/>
      <c r="AG786" s="1077"/>
      <c r="AH786" s="1076"/>
      <c r="AI786" s="1079"/>
      <c r="AJ786" s="1078"/>
      <c r="AK786" s="1077"/>
      <c r="AL786" s="1076"/>
      <c r="AM786" s="356"/>
      <c r="AN786" s="358"/>
      <c r="AO786" s="326"/>
      <c r="AP786" s="356"/>
      <c r="AQ786" s="358"/>
      <c r="AR786" s="367"/>
      <c r="AS786" s="368"/>
      <c r="AT786" s="356"/>
      <c r="AU786" s="358"/>
      <c r="AV786" s="367"/>
      <c r="AW786" s="369"/>
      <c r="AX786" s="502" t="str">
        <f t="shared" si="297"/>
        <v/>
      </c>
      <c r="AY786" s="94" t="str">
        <f t="shared" si="299"/>
        <v/>
      </c>
      <c r="BA786" s="414">
        <f t="shared" si="300"/>
        <v>0</v>
      </c>
      <c r="BB786" s="414">
        <f t="shared" si="301"/>
        <v>0</v>
      </c>
      <c r="BC786" s="414">
        <f t="shared" si="302"/>
        <v>0</v>
      </c>
      <c r="BD786" s="414">
        <f t="shared" si="303"/>
        <v>0</v>
      </c>
      <c r="BE786" s="414">
        <f t="shared" si="304"/>
        <v>0</v>
      </c>
      <c r="BF786" s="414">
        <f t="shared" si="305"/>
        <v>0</v>
      </c>
      <c r="BG786" s="414">
        <f t="shared" si="306"/>
        <v>0</v>
      </c>
      <c r="BH786" s="414">
        <f t="shared" si="307"/>
        <v>0</v>
      </c>
      <c r="BI786" s="414">
        <f t="shared" si="308"/>
        <v>0</v>
      </c>
      <c r="BJ786" s="414">
        <f t="shared" si="309"/>
        <v>0</v>
      </c>
      <c r="BK786" s="414">
        <f t="shared" si="310"/>
        <v>0</v>
      </c>
      <c r="BL786" s="414">
        <f t="shared" si="311"/>
        <v>0</v>
      </c>
      <c r="BM786" s="414">
        <f t="shared" si="312"/>
        <v>0</v>
      </c>
      <c r="BO786" s="414">
        <f t="shared" si="313"/>
        <v>0</v>
      </c>
      <c r="BP786" s="414">
        <f t="shared" si="314"/>
        <v>0</v>
      </c>
      <c r="BQ786" s="414">
        <f t="shared" si="315"/>
        <v>0</v>
      </c>
      <c r="BR786" s="414">
        <f t="shared" si="316"/>
        <v>0</v>
      </c>
      <c r="BS786" s="414">
        <f t="shared" si="317"/>
        <v>0</v>
      </c>
      <c r="BT786" s="414">
        <f t="shared" si="318"/>
        <v>0</v>
      </c>
      <c r="BU786" s="414">
        <f t="shared" si="319"/>
        <v>0</v>
      </c>
      <c r="CQ786" s="465"/>
      <c r="CR786" s="465"/>
    </row>
    <row r="787" spans="1:96" ht="37.5" customHeight="1" x14ac:dyDescent="0.2">
      <c r="A787" s="576" t="str">
        <f>IF(B787&lt;&gt;"",設定!$C$4,"")</f>
        <v/>
      </c>
      <c r="B787" s="577" t="str">
        <f t="shared" si="296"/>
        <v/>
      </c>
      <c r="C787" s="374">
        <f t="shared" si="298"/>
        <v>775</v>
      </c>
      <c r="D787" s="356"/>
      <c r="E787" s="356"/>
      <c r="F787" s="357"/>
      <c r="G787" s="358"/>
      <c r="H787" s="359"/>
      <c r="I787" s="360"/>
      <c r="J787" s="522" t="str">
        <f>IFERROR(IF(I787="","",VLOOKUP(I787,国・地域!A:C,2,FALSE)),"正しい番号を入力してください")</f>
        <v/>
      </c>
      <c r="K787" s="523" t="str">
        <f>IFERROR(IF(I787="","",VLOOKUP(I787,国・地域!A:C,3,FALSE)),"正しい番号を入力してください")</f>
        <v/>
      </c>
      <c r="L787" s="326"/>
      <c r="M787" s="363"/>
      <c r="N787" s="364"/>
      <c r="O787" s="364"/>
      <c r="P787" s="364"/>
      <c r="Q787" s="364"/>
      <c r="R787" s="364"/>
      <c r="S787" s="364"/>
      <c r="T787" s="364"/>
      <c r="U787" s="365"/>
      <c r="V787" s="366"/>
      <c r="W787" s="1063"/>
      <c r="X787" s="1064"/>
      <c r="Y787" s="1075"/>
      <c r="Z787" s="1076"/>
      <c r="AA787" s="1077"/>
      <c r="AB787" s="1078"/>
      <c r="AC787" s="1077"/>
      <c r="AD787" s="1076"/>
      <c r="AE787" s="1079"/>
      <c r="AF787" s="1078"/>
      <c r="AG787" s="1077"/>
      <c r="AH787" s="1076"/>
      <c r="AI787" s="1079"/>
      <c r="AJ787" s="1078"/>
      <c r="AK787" s="1077"/>
      <c r="AL787" s="1076"/>
      <c r="AM787" s="356"/>
      <c r="AN787" s="358"/>
      <c r="AO787" s="326"/>
      <c r="AP787" s="356"/>
      <c r="AQ787" s="358"/>
      <c r="AR787" s="367"/>
      <c r="AS787" s="368"/>
      <c r="AT787" s="356"/>
      <c r="AU787" s="358"/>
      <c r="AV787" s="367"/>
      <c r="AW787" s="369"/>
      <c r="AX787" s="502" t="str">
        <f t="shared" si="297"/>
        <v/>
      </c>
      <c r="AY787" s="94" t="str">
        <f t="shared" si="299"/>
        <v/>
      </c>
      <c r="BA787" s="414">
        <f t="shared" si="300"/>
        <v>0</v>
      </c>
      <c r="BB787" s="414">
        <f t="shared" si="301"/>
        <v>0</v>
      </c>
      <c r="BC787" s="414">
        <f t="shared" si="302"/>
        <v>0</v>
      </c>
      <c r="BD787" s="414">
        <f t="shared" si="303"/>
        <v>0</v>
      </c>
      <c r="BE787" s="414">
        <f t="shared" si="304"/>
        <v>0</v>
      </c>
      <c r="BF787" s="414">
        <f t="shared" si="305"/>
        <v>0</v>
      </c>
      <c r="BG787" s="414">
        <f t="shared" si="306"/>
        <v>0</v>
      </c>
      <c r="BH787" s="414">
        <f t="shared" si="307"/>
        <v>0</v>
      </c>
      <c r="BI787" s="414">
        <f t="shared" si="308"/>
        <v>0</v>
      </c>
      <c r="BJ787" s="414">
        <f t="shared" si="309"/>
        <v>0</v>
      </c>
      <c r="BK787" s="414">
        <f t="shared" si="310"/>
        <v>0</v>
      </c>
      <c r="BL787" s="414">
        <f t="shared" si="311"/>
        <v>0</v>
      </c>
      <c r="BM787" s="414">
        <f t="shared" si="312"/>
        <v>0</v>
      </c>
      <c r="BO787" s="414">
        <f t="shared" si="313"/>
        <v>0</v>
      </c>
      <c r="BP787" s="414">
        <f t="shared" si="314"/>
        <v>0</v>
      </c>
      <c r="BQ787" s="414">
        <f t="shared" si="315"/>
        <v>0</v>
      </c>
      <c r="BR787" s="414">
        <f t="shared" si="316"/>
        <v>0</v>
      </c>
      <c r="BS787" s="414">
        <f t="shared" si="317"/>
        <v>0</v>
      </c>
      <c r="BT787" s="414">
        <f t="shared" si="318"/>
        <v>0</v>
      </c>
      <c r="BU787" s="414">
        <f t="shared" si="319"/>
        <v>0</v>
      </c>
      <c r="CQ787" s="465"/>
      <c r="CR787" s="465"/>
    </row>
    <row r="788" spans="1:96" ht="37.5" customHeight="1" x14ac:dyDescent="0.2">
      <c r="A788" s="576" t="str">
        <f>IF(B788&lt;&gt;"",設定!$C$4,"")</f>
        <v/>
      </c>
      <c r="B788" s="577" t="str">
        <f t="shared" si="296"/>
        <v/>
      </c>
      <c r="C788" s="374">
        <f t="shared" si="298"/>
        <v>776</v>
      </c>
      <c r="D788" s="356"/>
      <c r="E788" s="356"/>
      <c r="F788" s="357"/>
      <c r="G788" s="358"/>
      <c r="H788" s="359"/>
      <c r="I788" s="360"/>
      <c r="J788" s="522" t="str">
        <f>IFERROR(IF(I788="","",VLOOKUP(I788,国・地域!A:C,2,FALSE)),"正しい番号を入力してください")</f>
        <v/>
      </c>
      <c r="K788" s="523" t="str">
        <f>IFERROR(IF(I788="","",VLOOKUP(I788,国・地域!A:C,3,FALSE)),"正しい番号を入力してください")</f>
        <v/>
      </c>
      <c r="L788" s="326"/>
      <c r="M788" s="363"/>
      <c r="N788" s="364"/>
      <c r="O788" s="364"/>
      <c r="P788" s="364"/>
      <c r="Q788" s="364"/>
      <c r="R788" s="364"/>
      <c r="S788" s="364"/>
      <c r="T788" s="364"/>
      <c r="U788" s="365"/>
      <c r="V788" s="366"/>
      <c r="W788" s="1063"/>
      <c r="X788" s="1064"/>
      <c r="Y788" s="1075"/>
      <c r="Z788" s="1076"/>
      <c r="AA788" s="1077"/>
      <c r="AB788" s="1078"/>
      <c r="AC788" s="1077"/>
      <c r="AD788" s="1076"/>
      <c r="AE788" s="1079"/>
      <c r="AF788" s="1078"/>
      <c r="AG788" s="1077"/>
      <c r="AH788" s="1076"/>
      <c r="AI788" s="1079"/>
      <c r="AJ788" s="1078"/>
      <c r="AK788" s="1077"/>
      <c r="AL788" s="1076"/>
      <c r="AM788" s="356"/>
      <c r="AN788" s="358"/>
      <c r="AO788" s="326"/>
      <c r="AP788" s="356"/>
      <c r="AQ788" s="358"/>
      <c r="AR788" s="367"/>
      <c r="AS788" s="368"/>
      <c r="AT788" s="356"/>
      <c r="AU788" s="358"/>
      <c r="AV788" s="367"/>
      <c r="AW788" s="369"/>
      <c r="AX788" s="502" t="str">
        <f t="shared" si="297"/>
        <v/>
      </c>
      <c r="AY788" s="94" t="str">
        <f t="shared" si="299"/>
        <v/>
      </c>
      <c r="BA788" s="414">
        <f t="shared" si="300"/>
        <v>0</v>
      </c>
      <c r="BB788" s="414">
        <f t="shared" si="301"/>
        <v>0</v>
      </c>
      <c r="BC788" s="414">
        <f t="shared" si="302"/>
        <v>0</v>
      </c>
      <c r="BD788" s="414">
        <f t="shared" si="303"/>
        <v>0</v>
      </c>
      <c r="BE788" s="414">
        <f t="shared" si="304"/>
        <v>0</v>
      </c>
      <c r="BF788" s="414">
        <f t="shared" si="305"/>
        <v>0</v>
      </c>
      <c r="BG788" s="414">
        <f t="shared" si="306"/>
        <v>0</v>
      </c>
      <c r="BH788" s="414">
        <f t="shared" si="307"/>
        <v>0</v>
      </c>
      <c r="BI788" s="414">
        <f t="shared" si="308"/>
        <v>0</v>
      </c>
      <c r="BJ788" s="414">
        <f t="shared" si="309"/>
        <v>0</v>
      </c>
      <c r="BK788" s="414">
        <f t="shared" si="310"/>
        <v>0</v>
      </c>
      <c r="BL788" s="414">
        <f t="shared" si="311"/>
        <v>0</v>
      </c>
      <c r="BM788" s="414">
        <f t="shared" si="312"/>
        <v>0</v>
      </c>
      <c r="BO788" s="414">
        <f t="shared" si="313"/>
        <v>0</v>
      </c>
      <c r="BP788" s="414">
        <f t="shared" si="314"/>
        <v>0</v>
      </c>
      <c r="BQ788" s="414">
        <f t="shared" si="315"/>
        <v>0</v>
      </c>
      <c r="BR788" s="414">
        <f t="shared" si="316"/>
        <v>0</v>
      </c>
      <c r="BS788" s="414">
        <f t="shared" si="317"/>
        <v>0</v>
      </c>
      <c r="BT788" s="414">
        <f t="shared" si="318"/>
        <v>0</v>
      </c>
      <c r="BU788" s="414">
        <f t="shared" si="319"/>
        <v>0</v>
      </c>
      <c r="CQ788" s="465"/>
      <c r="CR788" s="465"/>
    </row>
    <row r="789" spans="1:96" ht="37.5" customHeight="1" x14ac:dyDescent="0.2">
      <c r="A789" s="576" t="str">
        <f>IF(B789&lt;&gt;"",設定!$C$4,"")</f>
        <v/>
      </c>
      <c r="B789" s="577" t="str">
        <f t="shared" si="296"/>
        <v/>
      </c>
      <c r="C789" s="374">
        <f t="shared" si="298"/>
        <v>777</v>
      </c>
      <c r="D789" s="356"/>
      <c r="E789" s="356"/>
      <c r="F789" s="357"/>
      <c r="G789" s="358"/>
      <c r="H789" s="359"/>
      <c r="I789" s="360"/>
      <c r="J789" s="522" t="str">
        <f>IFERROR(IF(I789="","",VLOOKUP(I789,国・地域!A:C,2,FALSE)),"正しい番号を入力してください")</f>
        <v/>
      </c>
      <c r="K789" s="523" t="str">
        <f>IFERROR(IF(I789="","",VLOOKUP(I789,国・地域!A:C,3,FALSE)),"正しい番号を入力してください")</f>
        <v/>
      </c>
      <c r="L789" s="326"/>
      <c r="M789" s="363"/>
      <c r="N789" s="364"/>
      <c r="O789" s="364"/>
      <c r="P789" s="364"/>
      <c r="Q789" s="364"/>
      <c r="R789" s="364"/>
      <c r="S789" s="364"/>
      <c r="T789" s="364"/>
      <c r="U789" s="365"/>
      <c r="V789" s="366"/>
      <c r="W789" s="1063"/>
      <c r="X789" s="1064"/>
      <c r="Y789" s="1075"/>
      <c r="Z789" s="1076"/>
      <c r="AA789" s="1077"/>
      <c r="AB789" s="1078"/>
      <c r="AC789" s="1077"/>
      <c r="AD789" s="1076"/>
      <c r="AE789" s="1079"/>
      <c r="AF789" s="1078"/>
      <c r="AG789" s="1077"/>
      <c r="AH789" s="1076"/>
      <c r="AI789" s="1079"/>
      <c r="AJ789" s="1078"/>
      <c r="AK789" s="1077"/>
      <c r="AL789" s="1076"/>
      <c r="AM789" s="356"/>
      <c r="AN789" s="358"/>
      <c r="AO789" s="326"/>
      <c r="AP789" s="356"/>
      <c r="AQ789" s="358"/>
      <c r="AR789" s="367"/>
      <c r="AS789" s="368"/>
      <c r="AT789" s="356"/>
      <c r="AU789" s="358"/>
      <c r="AV789" s="367"/>
      <c r="AW789" s="369"/>
      <c r="AX789" s="502" t="str">
        <f t="shared" si="297"/>
        <v/>
      </c>
      <c r="AY789" s="94" t="str">
        <f t="shared" si="299"/>
        <v/>
      </c>
      <c r="BA789" s="414">
        <f t="shared" si="300"/>
        <v>0</v>
      </c>
      <c r="BB789" s="414">
        <f t="shared" si="301"/>
        <v>0</v>
      </c>
      <c r="BC789" s="414">
        <f t="shared" si="302"/>
        <v>0</v>
      </c>
      <c r="BD789" s="414">
        <f t="shared" si="303"/>
        <v>0</v>
      </c>
      <c r="BE789" s="414">
        <f t="shared" si="304"/>
        <v>0</v>
      </c>
      <c r="BF789" s="414">
        <f t="shared" si="305"/>
        <v>0</v>
      </c>
      <c r="BG789" s="414">
        <f t="shared" si="306"/>
        <v>0</v>
      </c>
      <c r="BH789" s="414">
        <f t="shared" si="307"/>
        <v>0</v>
      </c>
      <c r="BI789" s="414">
        <f t="shared" si="308"/>
        <v>0</v>
      </c>
      <c r="BJ789" s="414">
        <f t="shared" si="309"/>
        <v>0</v>
      </c>
      <c r="BK789" s="414">
        <f t="shared" si="310"/>
        <v>0</v>
      </c>
      <c r="BL789" s="414">
        <f t="shared" si="311"/>
        <v>0</v>
      </c>
      <c r="BM789" s="414">
        <f t="shared" si="312"/>
        <v>0</v>
      </c>
      <c r="BO789" s="414">
        <f t="shared" si="313"/>
        <v>0</v>
      </c>
      <c r="BP789" s="414">
        <f t="shared" si="314"/>
        <v>0</v>
      </c>
      <c r="BQ789" s="414">
        <f t="shared" si="315"/>
        <v>0</v>
      </c>
      <c r="BR789" s="414">
        <f t="shared" si="316"/>
        <v>0</v>
      </c>
      <c r="BS789" s="414">
        <f t="shared" si="317"/>
        <v>0</v>
      </c>
      <c r="BT789" s="414">
        <f t="shared" si="318"/>
        <v>0</v>
      </c>
      <c r="BU789" s="414">
        <f t="shared" si="319"/>
        <v>0</v>
      </c>
      <c r="CQ789" s="465"/>
      <c r="CR789" s="465"/>
    </row>
    <row r="790" spans="1:96" ht="37.5" customHeight="1" x14ac:dyDescent="0.2">
      <c r="A790" s="576" t="str">
        <f>IF(B790&lt;&gt;"",設定!$C$4,"")</f>
        <v/>
      </c>
      <c r="B790" s="577" t="str">
        <f t="shared" si="296"/>
        <v/>
      </c>
      <c r="C790" s="374">
        <f t="shared" si="298"/>
        <v>778</v>
      </c>
      <c r="D790" s="356"/>
      <c r="E790" s="356"/>
      <c r="F790" s="357"/>
      <c r="G790" s="358"/>
      <c r="H790" s="359"/>
      <c r="I790" s="360"/>
      <c r="J790" s="522" t="str">
        <f>IFERROR(IF(I790="","",VLOOKUP(I790,国・地域!A:C,2,FALSE)),"正しい番号を入力してください")</f>
        <v/>
      </c>
      <c r="K790" s="523" t="str">
        <f>IFERROR(IF(I790="","",VLOOKUP(I790,国・地域!A:C,3,FALSE)),"正しい番号を入力してください")</f>
        <v/>
      </c>
      <c r="L790" s="326"/>
      <c r="M790" s="363"/>
      <c r="N790" s="364"/>
      <c r="O790" s="364"/>
      <c r="P790" s="364"/>
      <c r="Q790" s="364"/>
      <c r="R790" s="364"/>
      <c r="S790" s="364"/>
      <c r="T790" s="364"/>
      <c r="U790" s="365"/>
      <c r="V790" s="366"/>
      <c r="W790" s="1063"/>
      <c r="X790" s="1064"/>
      <c r="Y790" s="1075"/>
      <c r="Z790" s="1076"/>
      <c r="AA790" s="1077"/>
      <c r="AB790" s="1078"/>
      <c r="AC790" s="1077"/>
      <c r="AD790" s="1076"/>
      <c r="AE790" s="1079"/>
      <c r="AF790" s="1078"/>
      <c r="AG790" s="1077"/>
      <c r="AH790" s="1076"/>
      <c r="AI790" s="1079"/>
      <c r="AJ790" s="1078"/>
      <c r="AK790" s="1077"/>
      <c r="AL790" s="1076"/>
      <c r="AM790" s="356"/>
      <c r="AN790" s="358"/>
      <c r="AO790" s="326"/>
      <c r="AP790" s="356"/>
      <c r="AQ790" s="358"/>
      <c r="AR790" s="367"/>
      <c r="AS790" s="368"/>
      <c r="AT790" s="356"/>
      <c r="AU790" s="358"/>
      <c r="AV790" s="367"/>
      <c r="AW790" s="369"/>
      <c r="AX790" s="502" t="str">
        <f t="shared" si="297"/>
        <v/>
      </c>
      <c r="AY790" s="94" t="str">
        <f t="shared" si="299"/>
        <v/>
      </c>
      <c r="BA790" s="414">
        <f t="shared" si="300"/>
        <v>0</v>
      </c>
      <c r="BB790" s="414">
        <f t="shared" si="301"/>
        <v>0</v>
      </c>
      <c r="BC790" s="414">
        <f t="shared" si="302"/>
        <v>0</v>
      </c>
      <c r="BD790" s="414">
        <f t="shared" si="303"/>
        <v>0</v>
      </c>
      <c r="BE790" s="414">
        <f t="shared" si="304"/>
        <v>0</v>
      </c>
      <c r="BF790" s="414">
        <f t="shared" si="305"/>
        <v>0</v>
      </c>
      <c r="BG790" s="414">
        <f t="shared" si="306"/>
        <v>0</v>
      </c>
      <c r="BH790" s="414">
        <f t="shared" si="307"/>
        <v>0</v>
      </c>
      <c r="BI790" s="414">
        <f t="shared" si="308"/>
        <v>0</v>
      </c>
      <c r="BJ790" s="414">
        <f t="shared" si="309"/>
        <v>0</v>
      </c>
      <c r="BK790" s="414">
        <f t="shared" si="310"/>
        <v>0</v>
      </c>
      <c r="BL790" s="414">
        <f t="shared" si="311"/>
        <v>0</v>
      </c>
      <c r="BM790" s="414">
        <f t="shared" si="312"/>
        <v>0</v>
      </c>
      <c r="BO790" s="414">
        <f t="shared" si="313"/>
        <v>0</v>
      </c>
      <c r="BP790" s="414">
        <f t="shared" si="314"/>
        <v>0</v>
      </c>
      <c r="BQ790" s="414">
        <f t="shared" si="315"/>
        <v>0</v>
      </c>
      <c r="BR790" s="414">
        <f t="shared" si="316"/>
        <v>0</v>
      </c>
      <c r="BS790" s="414">
        <f t="shared" si="317"/>
        <v>0</v>
      </c>
      <c r="BT790" s="414">
        <f t="shared" si="318"/>
        <v>0</v>
      </c>
      <c r="BU790" s="414">
        <f t="shared" si="319"/>
        <v>0</v>
      </c>
      <c r="CQ790" s="465"/>
      <c r="CR790" s="465"/>
    </row>
    <row r="791" spans="1:96" ht="37.5" customHeight="1" x14ac:dyDescent="0.2">
      <c r="A791" s="576" t="str">
        <f>IF(B791&lt;&gt;"",設定!$C$4,"")</f>
        <v/>
      </c>
      <c r="B791" s="577" t="str">
        <f t="shared" si="296"/>
        <v/>
      </c>
      <c r="C791" s="374">
        <f t="shared" si="298"/>
        <v>779</v>
      </c>
      <c r="D791" s="356"/>
      <c r="E791" s="356"/>
      <c r="F791" s="357"/>
      <c r="G791" s="358"/>
      <c r="H791" s="359"/>
      <c r="I791" s="360"/>
      <c r="J791" s="522" t="str">
        <f>IFERROR(IF(I791="","",VLOOKUP(I791,国・地域!A:C,2,FALSE)),"正しい番号を入力してください")</f>
        <v/>
      </c>
      <c r="K791" s="523" t="str">
        <f>IFERROR(IF(I791="","",VLOOKUP(I791,国・地域!A:C,3,FALSE)),"正しい番号を入力してください")</f>
        <v/>
      </c>
      <c r="L791" s="326"/>
      <c r="M791" s="363"/>
      <c r="N791" s="364"/>
      <c r="O791" s="364"/>
      <c r="P791" s="364"/>
      <c r="Q791" s="364"/>
      <c r="R791" s="364"/>
      <c r="S791" s="364"/>
      <c r="T791" s="364"/>
      <c r="U791" s="365"/>
      <c r="V791" s="366"/>
      <c r="W791" s="1063"/>
      <c r="X791" s="1064"/>
      <c r="Y791" s="1075"/>
      <c r="Z791" s="1076"/>
      <c r="AA791" s="1077"/>
      <c r="AB791" s="1078"/>
      <c r="AC791" s="1077"/>
      <c r="AD791" s="1076"/>
      <c r="AE791" s="1079"/>
      <c r="AF791" s="1078"/>
      <c r="AG791" s="1077"/>
      <c r="AH791" s="1076"/>
      <c r="AI791" s="1079"/>
      <c r="AJ791" s="1078"/>
      <c r="AK791" s="1077"/>
      <c r="AL791" s="1076"/>
      <c r="AM791" s="356"/>
      <c r="AN791" s="358"/>
      <c r="AO791" s="326"/>
      <c r="AP791" s="356"/>
      <c r="AQ791" s="358"/>
      <c r="AR791" s="367"/>
      <c r="AS791" s="368"/>
      <c r="AT791" s="356"/>
      <c r="AU791" s="358"/>
      <c r="AV791" s="367"/>
      <c r="AW791" s="369"/>
      <c r="AX791" s="502" t="str">
        <f t="shared" si="297"/>
        <v/>
      </c>
      <c r="AY791" s="94" t="str">
        <f t="shared" si="299"/>
        <v/>
      </c>
      <c r="BA791" s="414">
        <f t="shared" si="300"/>
        <v>0</v>
      </c>
      <c r="BB791" s="414">
        <f t="shared" si="301"/>
        <v>0</v>
      </c>
      <c r="BC791" s="414">
        <f t="shared" si="302"/>
        <v>0</v>
      </c>
      <c r="BD791" s="414">
        <f t="shared" si="303"/>
        <v>0</v>
      </c>
      <c r="BE791" s="414">
        <f t="shared" si="304"/>
        <v>0</v>
      </c>
      <c r="BF791" s="414">
        <f t="shared" si="305"/>
        <v>0</v>
      </c>
      <c r="BG791" s="414">
        <f t="shared" si="306"/>
        <v>0</v>
      </c>
      <c r="BH791" s="414">
        <f t="shared" si="307"/>
        <v>0</v>
      </c>
      <c r="BI791" s="414">
        <f t="shared" si="308"/>
        <v>0</v>
      </c>
      <c r="BJ791" s="414">
        <f t="shared" si="309"/>
        <v>0</v>
      </c>
      <c r="BK791" s="414">
        <f t="shared" si="310"/>
        <v>0</v>
      </c>
      <c r="BL791" s="414">
        <f t="shared" si="311"/>
        <v>0</v>
      </c>
      <c r="BM791" s="414">
        <f t="shared" si="312"/>
        <v>0</v>
      </c>
      <c r="BO791" s="414">
        <f t="shared" si="313"/>
        <v>0</v>
      </c>
      <c r="BP791" s="414">
        <f t="shared" si="314"/>
        <v>0</v>
      </c>
      <c r="BQ791" s="414">
        <f t="shared" si="315"/>
        <v>0</v>
      </c>
      <c r="BR791" s="414">
        <f t="shared" si="316"/>
        <v>0</v>
      </c>
      <c r="BS791" s="414">
        <f t="shared" si="317"/>
        <v>0</v>
      </c>
      <c r="BT791" s="414">
        <f t="shared" si="318"/>
        <v>0</v>
      </c>
      <c r="BU791" s="414">
        <f t="shared" si="319"/>
        <v>0</v>
      </c>
      <c r="CQ791" s="465"/>
      <c r="CR791" s="465"/>
    </row>
    <row r="792" spans="1:96" ht="37.5" customHeight="1" x14ac:dyDescent="0.2">
      <c r="A792" s="576" t="str">
        <f>IF(B792&lt;&gt;"",設定!$C$4,"")</f>
        <v/>
      </c>
      <c r="B792" s="577" t="str">
        <f t="shared" si="296"/>
        <v/>
      </c>
      <c r="C792" s="374">
        <f t="shared" si="298"/>
        <v>780</v>
      </c>
      <c r="D792" s="356"/>
      <c r="E792" s="356"/>
      <c r="F792" s="357"/>
      <c r="G792" s="358"/>
      <c r="H792" s="359"/>
      <c r="I792" s="360"/>
      <c r="J792" s="522" t="str">
        <f>IFERROR(IF(I792="","",VLOOKUP(I792,国・地域!A:C,2,FALSE)),"正しい番号を入力してください")</f>
        <v/>
      </c>
      <c r="K792" s="523" t="str">
        <f>IFERROR(IF(I792="","",VLOOKUP(I792,国・地域!A:C,3,FALSE)),"正しい番号を入力してください")</f>
        <v/>
      </c>
      <c r="L792" s="326"/>
      <c r="M792" s="363"/>
      <c r="N792" s="364"/>
      <c r="O792" s="364"/>
      <c r="P792" s="364"/>
      <c r="Q792" s="364"/>
      <c r="R792" s="364"/>
      <c r="S792" s="364"/>
      <c r="T792" s="364"/>
      <c r="U792" s="365"/>
      <c r="V792" s="366"/>
      <c r="W792" s="1063"/>
      <c r="X792" s="1064"/>
      <c r="Y792" s="1075"/>
      <c r="Z792" s="1076"/>
      <c r="AA792" s="1077"/>
      <c r="AB792" s="1078"/>
      <c r="AC792" s="1077"/>
      <c r="AD792" s="1076"/>
      <c r="AE792" s="1079"/>
      <c r="AF792" s="1078"/>
      <c r="AG792" s="1077"/>
      <c r="AH792" s="1076"/>
      <c r="AI792" s="1079"/>
      <c r="AJ792" s="1078"/>
      <c r="AK792" s="1077"/>
      <c r="AL792" s="1076"/>
      <c r="AM792" s="356"/>
      <c r="AN792" s="358"/>
      <c r="AO792" s="326"/>
      <c r="AP792" s="356"/>
      <c r="AQ792" s="358"/>
      <c r="AR792" s="367"/>
      <c r="AS792" s="368"/>
      <c r="AT792" s="356"/>
      <c r="AU792" s="358"/>
      <c r="AV792" s="367"/>
      <c r="AW792" s="369"/>
      <c r="AX792" s="502" t="str">
        <f t="shared" si="297"/>
        <v/>
      </c>
      <c r="AY792" s="94" t="str">
        <f t="shared" si="299"/>
        <v/>
      </c>
      <c r="BA792" s="414">
        <f t="shared" si="300"/>
        <v>0</v>
      </c>
      <c r="BB792" s="414">
        <f t="shared" si="301"/>
        <v>0</v>
      </c>
      <c r="BC792" s="414">
        <f t="shared" si="302"/>
        <v>0</v>
      </c>
      <c r="BD792" s="414">
        <f t="shared" si="303"/>
        <v>0</v>
      </c>
      <c r="BE792" s="414">
        <f t="shared" si="304"/>
        <v>0</v>
      </c>
      <c r="BF792" s="414">
        <f t="shared" si="305"/>
        <v>0</v>
      </c>
      <c r="BG792" s="414">
        <f t="shared" si="306"/>
        <v>0</v>
      </c>
      <c r="BH792" s="414">
        <f t="shared" si="307"/>
        <v>0</v>
      </c>
      <c r="BI792" s="414">
        <f t="shared" si="308"/>
        <v>0</v>
      </c>
      <c r="BJ792" s="414">
        <f t="shared" si="309"/>
        <v>0</v>
      </c>
      <c r="BK792" s="414">
        <f t="shared" si="310"/>
        <v>0</v>
      </c>
      <c r="BL792" s="414">
        <f t="shared" si="311"/>
        <v>0</v>
      </c>
      <c r="BM792" s="414">
        <f t="shared" si="312"/>
        <v>0</v>
      </c>
      <c r="BO792" s="414">
        <f t="shared" si="313"/>
        <v>0</v>
      </c>
      <c r="BP792" s="414">
        <f t="shared" si="314"/>
        <v>0</v>
      </c>
      <c r="BQ792" s="414">
        <f t="shared" si="315"/>
        <v>0</v>
      </c>
      <c r="BR792" s="414">
        <f t="shared" si="316"/>
        <v>0</v>
      </c>
      <c r="BS792" s="414">
        <f t="shared" si="317"/>
        <v>0</v>
      </c>
      <c r="BT792" s="414">
        <f t="shared" si="318"/>
        <v>0</v>
      </c>
      <c r="BU792" s="414">
        <f t="shared" si="319"/>
        <v>0</v>
      </c>
      <c r="CQ792" s="465"/>
      <c r="CR792" s="465"/>
    </row>
    <row r="793" spans="1:96" ht="37.5" customHeight="1" x14ac:dyDescent="0.2">
      <c r="A793" s="576" t="str">
        <f>IF(B793&lt;&gt;"",設定!$C$4,"")</f>
        <v/>
      </c>
      <c r="B793" s="577" t="str">
        <f t="shared" si="296"/>
        <v/>
      </c>
      <c r="C793" s="374">
        <f t="shared" si="298"/>
        <v>781</v>
      </c>
      <c r="D793" s="356"/>
      <c r="E793" s="356"/>
      <c r="F793" s="357"/>
      <c r="G793" s="358"/>
      <c r="H793" s="359"/>
      <c r="I793" s="360"/>
      <c r="J793" s="522" t="str">
        <f>IFERROR(IF(I793="","",VLOOKUP(I793,国・地域!A:C,2,FALSE)),"正しい番号を入力してください")</f>
        <v/>
      </c>
      <c r="K793" s="523" t="str">
        <f>IFERROR(IF(I793="","",VLOOKUP(I793,国・地域!A:C,3,FALSE)),"正しい番号を入力してください")</f>
        <v/>
      </c>
      <c r="L793" s="326"/>
      <c r="M793" s="363"/>
      <c r="N793" s="364"/>
      <c r="O793" s="364"/>
      <c r="P793" s="364"/>
      <c r="Q793" s="364"/>
      <c r="R793" s="364"/>
      <c r="S793" s="364"/>
      <c r="T793" s="364"/>
      <c r="U793" s="365"/>
      <c r="V793" s="366"/>
      <c r="W793" s="1063"/>
      <c r="X793" s="1064"/>
      <c r="Y793" s="1075"/>
      <c r="Z793" s="1076"/>
      <c r="AA793" s="1077"/>
      <c r="AB793" s="1078"/>
      <c r="AC793" s="1077"/>
      <c r="AD793" s="1076"/>
      <c r="AE793" s="1079"/>
      <c r="AF793" s="1078"/>
      <c r="AG793" s="1077"/>
      <c r="AH793" s="1076"/>
      <c r="AI793" s="1079"/>
      <c r="AJ793" s="1078"/>
      <c r="AK793" s="1077"/>
      <c r="AL793" s="1076"/>
      <c r="AM793" s="356"/>
      <c r="AN793" s="358"/>
      <c r="AO793" s="326"/>
      <c r="AP793" s="356"/>
      <c r="AQ793" s="358"/>
      <c r="AR793" s="367"/>
      <c r="AS793" s="368"/>
      <c r="AT793" s="356"/>
      <c r="AU793" s="358"/>
      <c r="AV793" s="367"/>
      <c r="AW793" s="369"/>
      <c r="AX793" s="502" t="str">
        <f t="shared" si="297"/>
        <v/>
      </c>
      <c r="AY793" s="94" t="str">
        <f t="shared" si="299"/>
        <v/>
      </c>
      <c r="BA793" s="414">
        <f t="shared" si="300"/>
        <v>0</v>
      </c>
      <c r="BB793" s="414">
        <f t="shared" si="301"/>
        <v>0</v>
      </c>
      <c r="BC793" s="414">
        <f t="shared" si="302"/>
        <v>0</v>
      </c>
      <c r="BD793" s="414">
        <f t="shared" si="303"/>
        <v>0</v>
      </c>
      <c r="BE793" s="414">
        <f t="shared" si="304"/>
        <v>0</v>
      </c>
      <c r="BF793" s="414">
        <f t="shared" si="305"/>
        <v>0</v>
      </c>
      <c r="BG793" s="414">
        <f t="shared" si="306"/>
        <v>0</v>
      </c>
      <c r="BH793" s="414">
        <f t="shared" si="307"/>
        <v>0</v>
      </c>
      <c r="BI793" s="414">
        <f t="shared" si="308"/>
        <v>0</v>
      </c>
      <c r="BJ793" s="414">
        <f t="shared" si="309"/>
        <v>0</v>
      </c>
      <c r="BK793" s="414">
        <f t="shared" si="310"/>
        <v>0</v>
      </c>
      <c r="BL793" s="414">
        <f t="shared" si="311"/>
        <v>0</v>
      </c>
      <c r="BM793" s="414">
        <f t="shared" si="312"/>
        <v>0</v>
      </c>
      <c r="BO793" s="414">
        <f t="shared" si="313"/>
        <v>0</v>
      </c>
      <c r="BP793" s="414">
        <f t="shared" si="314"/>
        <v>0</v>
      </c>
      <c r="BQ793" s="414">
        <f t="shared" si="315"/>
        <v>0</v>
      </c>
      <c r="BR793" s="414">
        <f t="shared" si="316"/>
        <v>0</v>
      </c>
      <c r="BS793" s="414">
        <f t="shared" si="317"/>
        <v>0</v>
      </c>
      <c r="BT793" s="414">
        <f t="shared" si="318"/>
        <v>0</v>
      </c>
      <c r="BU793" s="414">
        <f t="shared" si="319"/>
        <v>0</v>
      </c>
      <c r="CQ793" s="465"/>
      <c r="CR793" s="465"/>
    </row>
    <row r="794" spans="1:96" ht="37.5" customHeight="1" x14ac:dyDescent="0.2">
      <c r="A794" s="576" t="str">
        <f>IF(B794&lt;&gt;"",設定!$C$4,"")</f>
        <v/>
      </c>
      <c r="B794" s="577" t="str">
        <f t="shared" si="296"/>
        <v/>
      </c>
      <c r="C794" s="374">
        <f t="shared" si="298"/>
        <v>782</v>
      </c>
      <c r="D794" s="356"/>
      <c r="E794" s="356"/>
      <c r="F794" s="357"/>
      <c r="G794" s="358"/>
      <c r="H794" s="359"/>
      <c r="I794" s="360"/>
      <c r="J794" s="522" t="str">
        <f>IFERROR(IF(I794="","",VLOOKUP(I794,国・地域!A:C,2,FALSE)),"正しい番号を入力してください")</f>
        <v/>
      </c>
      <c r="K794" s="523" t="str">
        <f>IFERROR(IF(I794="","",VLOOKUP(I794,国・地域!A:C,3,FALSE)),"正しい番号を入力してください")</f>
        <v/>
      </c>
      <c r="L794" s="326"/>
      <c r="M794" s="363"/>
      <c r="N794" s="364"/>
      <c r="O794" s="364"/>
      <c r="P794" s="364"/>
      <c r="Q794" s="364"/>
      <c r="R794" s="364"/>
      <c r="S794" s="364"/>
      <c r="T794" s="364"/>
      <c r="U794" s="365"/>
      <c r="V794" s="366"/>
      <c r="W794" s="1063"/>
      <c r="X794" s="1064"/>
      <c r="Y794" s="1075"/>
      <c r="Z794" s="1076"/>
      <c r="AA794" s="1077"/>
      <c r="AB794" s="1078"/>
      <c r="AC794" s="1077"/>
      <c r="AD794" s="1076"/>
      <c r="AE794" s="1079"/>
      <c r="AF794" s="1078"/>
      <c r="AG794" s="1077"/>
      <c r="AH794" s="1076"/>
      <c r="AI794" s="1079"/>
      <c r="AJ794" s="1078"/>
      <c r="AK794" s="1077"/>
      <c r="AL794" s="1076"/>
      <c r="AM794" s="356"/>
      <c r="AN794" s="358"/>
      <c r="AO794" s="326"/>
      <c r="AP794" s="356"/>
      <c r="AQ794" s="358"/>
      <c r="AR794" s="367"/>
      <c r="AS794" s="368"/>
      <c r="AT794" s="356"/>
      <c r="AU794" s="358"/>
      <c r="AV794" s="367"/>
      <c r="AW794" s="369"/>
      <c r="AX794" s="502" t="str">
        <f t="shared" si="297"/>
        <v/>
      </c>
      <c r="AY794" s="94" t="str">
        <f t="shared" si="299"/>
        <v/>
      </c>
      <c r="BA794" s="414">
        <f t="shared" si="300"/>
        <v>0</v>
      </c>
      <c r="BB794" s="414">
        <f t="shared" si="301"/>
        <v>0</v>
      </c>
      <c r="BC794" s="414">
        <f t="shared" si="302"/>
        <v>0</v>
      </c>
      <c r="BD794" s="414">
        <f t="shared" si="303"/>
        <v>0</v>
      </c>
      <c r="BE794" s="414">
        <f t="shared" si="304"/>
        <v>0</v>
      </c>
      <c r="BF794" s="414">
        <f t="shared" si="305"/>
        <v>0</v>
      </c>
      <c r="BG794" s="414">
        <f t="shared" si="306"/>
        <v>0</v>
      </c>
      <c r="BH794" s="414">
        <f t="shared" si="307"/>
        <v>0</v>
      </c>
      <c r="BI794" s="414">
        <f t="shared" si="308"/>
        <v>0</v>
      </c>
      <c r="BJ794" s="414">
        <f t="shared" si="309"/>
        <v>0</v>
      </c>
      <c r="BK794" s="414">
        <f t="shared" si="310"/>
        <v>0</v>
      </c>
      <c r="BL794" s="414">
        <f t="shared" si="311"/>
        <v>0</v>
      </c>
      <c r="BM794" s="414">
        <f t="shared" si="312"/>
        <v>0</v>
      </c>
      <c r="BO794" s="414">
        <f t="shared" si="313"/>
        <v>0</v>
      </c>
      <c r="BP794" s="414">
        <f t="shared" si="314"/>
        <v>0</v>
      </c>
      <c r="BQ794" s="414">
        <f t="shared" si="315"/>
        <v>0</v>
      </c>
      <c r="BR794" s="414">
        <f t="shared" si="316"/>
        <v>0</v>
      </c>
      <c r="BS794" s="414">
        <f t="shared" si="317"/>
        <v>0</v>
      </c>
      <c r="BT794" s="414">
        <f t="shared" si="318"/>
        <v>0</v>
      </c>
      <c r="BU794" s="414">
        <f t="shared" si="319"/>
        <v>0</v>
      </c>
      <c r="CQ794" s="465"/>
      <c r="CR794" s="465"/>
    </row>
    <row r="795" spans="1:96" ht="37.5" customHeight="1" x14ac:dyDescent="0.2">
      <c r="A795" s="576" t="str">
        <f>IF(B795&lt;&gt;"",設定!$C$4,"")</f>
        <v/>
      </c>
      <c r="B795" s="577" t="str">
        <f t="shared" si="296"/>
        <v/>
      </c>
      <c r="C795" s="374">
        <f t="shared" si="298"/>
        <v>783</v>
      </c>
      <c r="D795" s="356"/>
      <c r="E795" s="356"/>
      <c r="F795" s="357"/>
      <c r="G795" s="358"/>
      <c r="H795" s="359"/>
      <c r="I795" s="360"/>
      <c r="J795" s="522" t="str">
        <f>IFERROR(IF(I795="","",VLOOKUP(I795,国・地域!A:C,2,FALSE)),"正しい番号を入力してください")</f>
        <v/>
      </c>
      <c r="K795" s="523" t="str">
        <f>IFERROR(IF(I795="","",VLOOKUP(I795,国・地域!A:C,3,FALSE)),"正しい番号を入力してください")</f>
        <v/>
      </c>
      <c r="L795" s="326"/>
      <c r="M795" s="363"/>
      <c r="N795" s="364"/>
      <c r="O795" s="364"/>
      <c r="P795" s="364"/>
      <c r="Q795" s="364"/>
      <c r="R795" s="364"/>
      <c r="S795" s="364"/>
      <c r="T795" s="364"/>
      <c r="U795" s="365"/>
      <c r="V795" s="366"/>
      <c r="W795" s="1063"/>
      <c r="X795" s="1064"/>
      <c r="Y795" s="1075"/>
      <c r="Z795" s="1076"/>
      <c r="AA795" s="1077"/>
      <c r="AB795" s="1078"/>
      <c r="AC795" s="1077"/>
      <c r="AD795" s="1076"/>
      <c r="AE795" s="1079"/>
      <c r="AF795" s="1078"/>
      <c r="AG795" s="1077"/>
      <c r="AH795" s="1076"/>
      <c r="AI795" s="1079"/>
      <c r="AJ795" s="1078"/>
      <c r="AK795" s="1077"/>
      <c r="AL795" s="1076"/>
      <c r="AM795" s="356"/>
      <c r="AN795" s="358"/>
      <c r="AO795" s="326"/>
      <c r="AP795" s="356"/>
      <c r="AQ795" s="358"/>
      <c r="AR795" s="367"/>
      <c r="AS795" s="368"/>
      <c r="AT795" s="356"/>
      <c r="AU795" s="358"/>
      <c r="AV795" s="367"/>
      <c r="AW795" s="369"/>
      <c r="AX795" s="502" t="str">
        <f t="shared" si="297"/>
        <v/>
      </c>
      <c r="AY795" s="94" t="str">
        <f t="shared" si="299"/>
        <v/>
      </c>
      <c r="BA795" s="414">
        <f t="shared" si="300"/>
        <v>0</v>
      </c>
      <c r="BB795" s="414">
        <f t="shared" si="301"/>
        <v>0</v>
      </c>
      <c r="BC795" s="414">
        <f t="shared" si="302"/>
        <v>0</v>
      </c>
      <c r="BD795" s="414">
        <f t="shared" si="303"/>
        <v>0</v>
      </c>
      <c r="BE795" s="414">
        <f t="shared" si="304"/>
        <v>0</v>
      </c>
      <c r="BF795" s="414">
        <f t="shared" si="305"/>
        <v>0</v>
      </c>
      <c r="BG795" s="414">
        <f t="shared" si="306"/>
        <v>0</v>
      </c>
      <c r="BH795" s="414">
        <f t="shared" si="307"/>
        <v>0</v>
      </c>
      <c r="BI795" s="414">
        <f t="shared" si="308"/>
        <v>0</v>
      </c>
      <c r="BJ795" s="414">
        <f t="shared" si="309"/>
        <v>0</v>
      </c>
      <c r="BK795" s="414">
        <f t="shared" si="310"/>
        <v>0</v>
      </c>
      <c r="BL795" s="414">
        <f t="shared" si="311"/>
        <v>0</v>
      </c>
      <c r="BM795" s="414">
        <f t="shared" si="312"/>
        <v>0</v>
      </c>
      <c r="BO795" s="414">
        <f t="shared" si="313"/>
        <v>0</v>
      </c>
      <c r="BP795" s="414">
        <f t="shared" si="314"/>
        <v>0</v>
      </c>
      <c r="BQ795" s="414">
        <f t="shared" si="315"/>
        <v>0</v>
      </c>
      <c r="BR795" s="414">
        <f t="shared" si="316"/>
        <v>0</v>
      </c>
      <c r="BS795" s="414">
        <f t="shared" si="317"/>
        <v>0</v>
      </c>
      <c r="BT795" s="414">
        <f t="shared" si="318"/>
        <v>0</v>
      </c>
      <c r="BU795" s="414">
        <f t="shared" si="319"/>
        <v>0</v>
      </c>
      <c r="CQ795" s="465"/>
      <c r="CR795" s="465"/>
    </row>
    <row r="796" spans="1:96" ht="37.5" customHeight="1" x14ac:dyDescent="0.2">
      <c r="A796" s="576" t="str">
        <f>IF(B796&lt;&gt;"",設定!$C$4,"")</f>
        <v/>
      </c>
      <c r="B796" s="577" t="str">
        <f t="shared" si="296"/>
        <v/>
      </c>
      <c r="C796" s="374">
        <f t="shared" si="298"/>
        <v>784</v>
      </c>
      <c r="D796" s="356"/>
      <c r="E796" s="356"/>
      <c r="F796" s="357"/>
      <c r="G796" s="358"/>
      <c r="H796" s="359"/>
      <c r="I796" s="360"/>
      <c r="J796" s="522" t="str">
        <f>IFERROR(IF(I796="","",VLOOKUP(I796,国・地域!A:C,2,FALSE)),"正しい番号を入力してください")</f>
        <v/>
      </c>
      <c r="K796" s="523" t="str">
        <f>IFERROR(IF(I796="","",VLOOKUP(I796,国・地域!A:C,3,FALSE)),"正しい番号を入力してください")</f>
        <v/>
      </c>
      <c r="L796" s="326"/>
      <c r="M796" s="363"/>
      <c r="N796" s="364"/>
      <c r="O796" s="364"/>
      <c r="P796" s="364"/>
      <c r="Q796" s="364"/>
      <c r="R796" s="364"/>
      <c r="S796" s="364"/>
      <c r="T796" s="364"/>
      <c r="U796" s="365"/>
      <c r="V796" s="366"/>
      <c r="W796" s="1063"/>
      <c r="X796" s="1064"/>
      <c r="Y796" s="1075"/>
      <c r="Z796" s="1076"/>
      <c r="AA796" s="1077"/>
      <c r="AB796" s="1078"/>
      <c r="AC796" s="1077"/>
      <c r="AD796" s="1076"/>
      <c r="AE796" s="1079"/>
      <c r="AF796" s="1078"/>
      <c r="AG796" s="1077"/>
      <c r="AH796" s="1076"/>
      <c r="AI796" s="1079"/>
      <c r="AJ796" s="1078"/>
      <c r="AK796" s="1077"/>
      <c r="AL796" s="1076"/>
      <c r="AM796" s="356"/>
      <c r="AN796" s="358"/>
      <c r="AO796" s="326"/>
      <c r="AP796" s="356"/>
      <c r="AQ796" s="358"/>
      <c r="AR796" s="367"/>
      <c r="AS796" s="368"/>
      <c r="AT796" s="356"/>
      <c r="AU796" s="358"/>
      <c r="AV796" s="367"/>
      <c r="AW796" s="369"/>
      <c r="AX796" s="502" t="str">
        <f t="shared" si="297"/>
        <v/>
      </c>
      <c r="AY796" s="94" t="str">
        <f t="shared" si="299"/>
        <v/>
      </c>
      <c r="BA796" s="414">
        <f t="shared" si="300"/>
        <v>0</v>
      </c>
      <c r="BB796" s="414">
        <f t="shared" si="301"/>
        <v>0</v>
      </c>
      <c r="BC796" s="414">
        <f t="shared" si="302"/>
        <v>0</v>
      </c>
      <c r="BD796" s="414">
        <f t="shared" si="303"/>
        <v>0</v>
      </c>
      <c r="BE796" s="414">
        <f t="shared" si="304"/>
        <v>0</v>
      </c>
      <c r="BF796" s="414">
        <f t="shared" si="305"/>
        <v>0</v>
      </c>
      <c r="BG796" s="414">
        <f t="shared" si="306"/>
        <v>0</v>
      </c>
      <c r="BH796" s="414">
        <f t="shared" si="307"/>
        <v>0</v>
      </c>
      <c r="BI796" s="414">
        <f t="shared" si="308"/>
        <v>0</v>
      </c>
      <c r="BJ796" s="414">
        <f t="shared" si="309"/>
        <v>0</v>
      </c>
      <c r="BK796" s="414">
        <f t="shared" si="310"/>
        <v>0</v>
      </c>
      <c r="BL796" s="414">
        <f t="shared" si="311"/>
        <v>0</v>
      </c>
      <c r="BM796" s="414">
        <f t="shared" si="312"/>
        <v>0</v>
      </c>
      <c r="BO796" s="414">
        <f t="shared" si="313"/>
        <v>0</v>
      </c>
      <c r="BP796" s="414">
        <f t="shared" si="314"/>
        <v>0</v>
      </c>
      <c r="BQ796" s="414">
        <f t="shared" si="315"/>
        <v>0</v>
      </c>
      <c r="BR796" s="414">
        <f t="shared" si="316"/>
        <v>0</v>
      </c>
      <c r="BS796" s="414">
        <f t="shared" si="317"/>
        <v>0</v>
      </c>
      <c r="BT796" s="414">
        <f t="shared" si="318"/>
        <v>0</v>
      </c>
      <c r="BU796" s="414">
        <f t="shared" si="319"/>
        <v>0</v>
      </c>
      <c r="CQ796" s="465"/>
      <c r="CR796" s="465"/>
    </row>
    <row r="797" spans="1:96" ht="37.5" customHeight="1" x14ac:dyDescent="0.2">
      <c r="A797" s="576" t="str">
        <f>IF(B797&lt;&gt;"",設定!$C$4,"")</f>
        <v/>
      </c>
      <c r="B797" s="577" t="str">
        <f t="shared" si="296"/>
        <v/>
      </c>
      <c r="C797" s="374">
        <f t="shared" si="298"/>
        <v>785</v>
      </c>
      <c r="D797" s="356"/>
      <c r="E797" s="356"/>
      <c r="F797" s="357"/>
      <c r="G797" s="358"/>
      <c r="H797" s="359"/>
      <c r="I797" s="360"/>
      <c r="J797" s="522" t="str">
        <f>IFERROR(IF(I797="","",VLOOKUP(I797,国・地域!A:C,2,FALSE)),"正しい番号を入力してください")</f>
        <v/>
      </c>
      <c r="K797" s="523" t="str">
        <f>IFERROR(IF(I797="","",VLOOKUP(I797,国・地域!A:C,3,FALSE)),"正しい番号を入力してください")</f>
        <v/>
      </c>
      <c r="L797" s="326"/>
      <c r="M797" s="363"/>
      <c r="N797" s="364"/>
      <c r="O797" s="364"/>
      <c r="P797" s="364"/>
      <c r="Q797" s="364"/>
      <c r="R797" s="364"/>
      <c r="S797" s="364"/>
      <c r="T797" s="364"/>
      <c r="U797" s="365"/>
      <c r="V797" s="366"/>
      <c r="W797" s="1063"/>
      <c r="X797" s="1064"/>
      <c r="Y797" s="1075"/>
      <c r="Z797" s="1076"/>
      <c r="AA797" s="1077"/>
      <c r="AB797" s="1078"/>
      <c r="AC797" s="1077"/>
      <c r="AD797" s="1076"/>
      <c r="AE797" s="1079"/>
      <c r="AF797" s="1078"/>
      <c r="AG797" s="1077"/>
      <c r="AH797" s="1076"/>
      <c r="AI797" s="1079"/>
      <c r="AJ797" s="1078"/>
      <c r="AK797" s="1077"/>
      <c r="AL797" s="1076"/>
      <c r="AM797" s="356"/>
      <c r="AN797" s="358"/>
      <c r="AO797" s="326"/>
      <c r="AP797" s="356"/>
      <c r="AQ797" s="358"/>
      <c r="AR797" s="367"/>
      <c r="AS797" s="368"/>
      <c r="AT797" s="356"/>
      <c r="AU797" s="358"/>
      <c r="AV797" s="367"/>
      <c r="AW797" s="369"/>
      <c r="AX797" s="502" t="str">
        <f t="shared" si="297"/>
        <v/>
      </c>
      <c r="AY797" s="94" t="str">
        <f t="shared" si="299"/>
        <v/>
      </c>
      <c r="BA797" s="414">
        <f t="shared" si="300"/>
        <v>0</v>
      </c>
      <c r="BB797" s="414">
        <f t="shared" si="301"/>
        <v>0</v>
      </c>
      <c r="BC797" s="414">
        <f t="shared" si="302"/>
        <v>0</v>
      </c>
      <c r="BD797" s="414">
        <f t="shared" si="303"/>
        <v>0</v>
      </c>
      <c r="BE797" s="414">
        <f t="shared" si="304"/>
        <v>0</v>
      </c>
      <c r="BF797" s="414">
        <f t="shared" si="305"/>
        <v>0</v>
      </c>
      <c r="BG797" s="414">
        <f t="shared" si="306"/>
        <v>0</v>
      </c>
      <c r="BH797" s="414">
        <f t="shared" si="307"/>
        <v>0</v>
      </c>
      <c r="BI797" s="414">
        <f t="shared" si="308"/>
        <v>0</v>
      </c>
      <c r="BJ797" s="414">
        <f t="shared" si="309"/>
        <v>0</v>
      </c>
      <c r="BK797" s="414">
        <f t="shared" si="310"/>
        <v>0</v>
      </c>
      <c r="BL797" s="414">
        <f t="shared" si="311"/>
        <v>0</v>
      </c>
      <c r="BM797" s="414">
        <f t="shared" si="312"/>
        <v>0</v>
      </c>
      <c r="BO797" s="414">
        <f t="shared" si="313"/>
        <v>0</v>
      </c>
      <c r="BP797" s="414">
        <f t="shared" si="314"/>
        <v>0</v>
      </c>
      <c r="BQ797" s="414">
        <f t="shared" si="315"/>
        <v>0</v>
      </c>
      <c r="BR797" s="414">
        <f t="shared" si="316"/>
        <v>0</v>
      </c>
      <c r="BS797" s="414">
        <f t="shared" si="317"/>
        <v>0</v>
      </c>
      <c r="BT797" s="414">
        <f t="shared" si="318"/>
        <v>0</v>
      </c>
      <c r="BU797" s="414">
        <f t="shared" si="319"/>
        <v>0</v>
      </c>
      <c r="CQ797" s="465"/>
      <c r="CR797" s="465"/>
    </row>
    <row r="798" spans="1:96" ht="37.5" customHeight="1" x14ac:dyDescent="0.2">
      <c r="A798" s="576" t="str">
        <f>IF(B798&lt;&gt;"",設定!$C$4,"")</f>
        <v/>
      </c>
      <c r="B798" s="577" t="str">
        <f t="shared" si="296"/>
        <v/>
      </c>
      <c r="C798" s="374">
        <f t="shared" si="298"/>
        <v>786</v>
      </c>
      <c r="D798" s="356"/>
      <c r="E798" s="356"/>
      <c r="F798" s="357"/>
      <c r="G798" s="358"/>
      <c r="H798" s="359"/>
      <c r="I798" s="360"/>
      <c r="J798" s="522" t="str">
        <f>IFERROR(IF(I798="","",VLOOKUP(I798,国・地域!A:C,2,FALSE)),"正しい番号を入力してください")</f>
        <v/>
      </c>
      <c r="K798" s="523" t="str">
        <f>IFERROR(IF(I798="","",VLOOKUP(I798,国・地域!A:C,3,FALSE)),"正しい番号を入力してください")</f>
        <v/>
      </c>
      <c r="L798" s="326"/>
      <c r="M798" s="363"/>
      <c r="N798" s="364"/>
      <c r="O798" s="364"/>
      <c r="P798" s="364"/>
      <c r="Q798" s="364"/>
      <c r="R798" s="364"/>
      <c r="S798" s="364"/>
      <c r="T798" s="364"/>
      <c r="U798" s="365"/>
      <c r="V798" s="366"/>
      <c r="W798" s="1063"/>
      <c r="X798" s="1064"/>
      <c r="Y798" s="1075"/>
      <c r="Z798" s="1076"/>
      <c r="AA798" s="1077"/>
      <c r="AB798" s="1078"/>
      <c r="AC798" s="1077"/>
      <c r="AD798" s="1076"/>
      <c r="AE798" s="1079"/>
      <c r="AF798" s="1078"/>
      <c r="AG798" s="1077"/>
      <c r="AH798" s="1076"/>
      <c r="AI798" s="1079"/>
      <c r="AJ798" s="1078"/>
      <c r="AK798" s="1077"/>
      <c r="AL798" s="1076"/>
      <c r="AM798" s="356"/>
      <c r="AN798" s="358"/>
      <c r="AO798" s="326"/>
      <c r="AP798" s="356"/>
      <c r="AQ798" s="358"/>
      <c r="AR798" s="367"/>
      <c r="AS798" s="368"/>
      <c r="AT798" s="356"/>
      <c r="AU798" s="358"/>
      <c r="AV798" s="367"/>
      <c r="AW798" s="369"/>
      <c r="AX798" s="502" t="str">
        <f t="shared" si="297"/>
        <v/>
      </c>
      <c r="AY798" s="94" t="str">
        <f t="shared" si="299"/>
        <v/>
      </c>
      <c r="BA798" s="414">
        <f t="shared" si="300"/>
        <v>0</v>
      </c>
      <c r="BB798" s="414">
        <f t="shared" si="301"/>
        <v>0</v>
      </c>
      <c r="BC798" s="414">
        <f t="shared" si="302"/>
        <v>0</v>
      </c>
      <c r="BD798" s="414">
        <f t="shared" si="303"/>
        <v>0</v>
      </c>
      <c r="BE798" s="414">
        <f t="shared" si="304"/>
        <v>0</v>
      </c>
      <c r="BF798" s="414">
        <f t="shared" si="305"/>
        <v>0</v>
      </c>
      <c r="BG798" s="414">
        <f t="shared" si="306"/>
        <v>0</v>
      </c>
      <c r="BH798" s="414">
        <f t="shared" si="307"/>
        <v>0</v>
      </c>
      <c r="BI798" s="414">
        <f t="shared" si="308"/>
        <v>0</v>
      </c>
      <c r="BJ798" s="414">
        <f t="shared" si="309"/>
        <v>0</v>
      </c>
      <c r="BK798" s="414">
        <f t="shared" si="310"/>
        <v>0</v>
      </c>
      <c r="BL798" s="414">
        <f t="shared" si="311"/>
        <v>0</v>
      </c>
      <c r="BM798" s="414">
        <f t="shared" si="312"/>
        <v>0</v>
      </c>
      <c r="BO798" s="414">
        <f t="shared" si="313"/>
        <v>0</v>
      </c>
      <c r="BP798" s="414">
        <f t="shared" si="314"/>
        <v>0</v>
      </c>
      <c r="BQ798" s="414">
        <f t="shared" si="315"/>
        <v>0</v>
      </c>
      <c r="BR798" s="414">
        <f t="shared" si="316"/>
        <v>0</v>
      </c>
      <c r="BS798" s="414">
        <f t="shared" si="317"/>
        <v>0</v>
      </c>
      <c r="BT798" s="414">
        <f t="shared" si="318"/>
        <v>0</v>
      </c>
      <c r="BU798" s="414">
        <f t="shared" si="319"/>
        <v>0</v>
      </c>
      <c r="CQ798" s="465"/>
      <c r="CR798" s="465"/>
    </row>
    <row r="799" spans="1:96" ht="37.5" customHeight="1" x14ac:dyDescent="0.2">
      <c r="A799" s="576" t="str">
        <f>IF(B799&lt;&gt;"",設定!$C$4,"")</f>
        <v/>
      </c>
      <c r="B799" s="577" t="str">
        <f t="shared" si="296"/>
        <v/>
      </c>
      <c r="C799" s="374">
        <f t="shared" si="298"/>
        <v>787</v>
      </c>
      <c r="D799" s="356"/>
      <c r="E799" s="356"/>
      <c r="F799" s="357"/>
      <c r="G799" s="358"/>
      <c r="H799" s="359"/>
      <c r="I799" s="360"/>
      <c r="J799" s="522" t="str">
        <f>IFERROR(IF(I799="","",VLOOKUP(I799,国・地域!A:C,2,FALSE)),"正しい番号を入力してください")</f>
        <v/>
      </c>
      <c r="K799" s="523" t="str">
        <f>IFERROR(IF(I799="","",VLOOKUP(I799,国・地域!A:C,3,FALSE)),"正しい番号を入力してください")</f>
        <v/>
      </c>
      <c r="L799" s="326"/>
      <c r="M799" s="363"/>
      <c r="N799" s="364"/>
      <c r="O799" s="364"/>
      <c r="P799" s="364"/>
      <c r="Q799" s="364"/>
      <c r="R799" s="364"/>
      <c r="S799" s="364"/>
      <c r="T799" s="364"/>
      <c r="U799" s="365"/>
      <c r="V799" s="366"/>
      <c r="W799" s="1063"/>
      <c r="X799" s="1064"/>
      <c r="Y799" s="1075"/>
      <c r="Z799" s="1076"/>
      <c r="AA799" s="1077"/>
      <c r="AB799" s="1078"/>
      <c r="AC799" s="1077"/>
      <c r="AD799" s="1076"/>
      <c r="AE799" s="1079"/>
      <c r="AF799" s="1078"/>
      <c r="AG799" s="1077"/>
      <c r="AH799" s="1076"/>
      <c r="AI799" s="1079"/>
      <c r="AJ799" s="1078"/>
      <c r="AK799" s="1077"/>
      <c r="AL799" s="1076"/>
      <c r="AM799" s="356"/>
      <c r="AN799" s="358"/>
      <c r="AO799" s="326"/>
      <c r="AP799" s="356"/>
      <c r="AQ799" s="358"/>
      <c r="AR799" s="367"/>
      <c r="AS799" s="368"/>
      <c r="AT799" s="356"/>
      <c r="AU799" s="358"/>
      <c r="AV799" s="367"/>
      <c r="AW799" s="369"/>
      <c r="AX799" s="502" t="str">
        <f t="shared" si="297"/>
        <v/>
      </c>
      <c r="AY799" s="94" t="str">
        <f t="shared" si="299"/>
        <v/>
      </c>
      <c r="BA799" s="414">
        <f t="shared" si="300"/>
        <v>0</v>
      </c>
      <c r="BB799" s="414">
        <f t="shared" si="301"/>
        <v>0</v>
      </c>
      <c r="BC799" s="414">
        <f t="shared" si="302"/>
        <v>0</v>
      </c>
      <c r="BD799" s="414">
        <f t="shared" si="303"/>
        <v>0</v>
      </c>
      <c r="BE799" s="414">
        <f t="shared" si="304"/>
        <v>0</v>
      </c>
      <c r="BF799" s="414">
        <f t="shared" si="305"/>
        <v>0</v>
      </c>
      <c r="BG799" s="414">
        <f t="shared" si="306"/>
        <v>0</v>
      </c>
      <c r="BH799" s="414">
        <f t="shared" si="307"/>
        <v>0</v>
      </c>
      <c r="BI799" s="414">
        <f t="shared" si="308"/>
        <v>0</v>
      </c>
      <c r="BJ799" s="414">
        <f t="shared" si="309"/>
        <v>0</v>
      </c>
      <c r="BK799" s="414">
        <f t="shared" si="310"/>
        <v>0</v>
      </c>
      <c r="BL799" s="414">
        <f t="shared" si="311"/>
        <v>0</v>
      </c>
      <c r="BM799" s="414">
        <f t="shared" si="312"/>
        <v>0</v>
      </c>
      <c r="BO799" s="414">
        <f t="shared" si="313"/>
        <v>0</v>
      </c>
      <c r="BP799" s="414">
        <f t="shared" si="314"/>
        <v>0</v>
      </c>
      <c r="BQ799" s="414">
        <f t="shared" si="315"/>
        <v>0</v>
      </c>
      <c r="BR799" s="414">
        <f t="shared" si="316"/>
        <v>0</v>
      </c>
      <c r="BS799" s="414">
        <f t="shared" si="317"/>
        <v>0</v>
      </c>
      <c r="BT799" s="414">
        <f t="shared" si="318"/>
        <v>0</v>
      </c>
      <c r="BU799" s="414">
        <f t="shared" si="319"/>
        <v>0</v>
      </c>
      <c r="CQ799" s="465"/>
      <c r="CR799" s="465"/>
    </row>
    <row r="800" spans="1:96" ht="37.5" customHeight="1" x14ac:dyDescent="0.2">
      <c r="A800" s="576" t="str">
        <f>IF(B800&lt;&gt;"",設定!$C$4,"")</f>
        <v/>
      </c>
      <c r="B800" s="577" t="str">
        <f t="shared" si="296"/>
        <v/>
      </c>
      <c r="C800" s="374">
        <f t="shared" si="298"/>
        <v>788</v>
      </c>
      <c r="D800" s="356"/>
      <c r="E800" s="356"/>
      <c r="F800" s="357"/>
      <c r="G800" s="358"/>
      <c r="H800" s="359"/>
      <c r="I800" s="360"/>
      <c r="J800" s="522" t="str">
        <f>IFERROR(IF(I800="","",VLOOKUP(I800,国・地域!A:C,2,FALSE)),"正しい番号を入力してください")</f>
        <v/>
      </c>
      <c r="K800" s="523" t="str">
        <f>IFERROR(IF(I800="","",VLOOKUP(I800,国・地域!A:C,3,FALSE)),"正しい番号を入力してください")</f>
        <v/>
      </c>
      <c r="L800" s="326"/>
      <c r="M800" s="363"/>
      <c r="N800" s="364"/>
      <c r="O800" s="364"/>
      <c r="P800" s="364"/>
      <c r="Q800" s="364"/>
      <c r="R800" s="364"/>
      <c r="S800" s="364"/>
      <c r="T800" s="364"/>
      <c r="U800" s="365"/>
      <c r="V800" s="366"/>
      <c r="W800" s="1063"/>
      <c r="X800" s="1064"/>
      <c r="Y800" s="1075"/>
      <c r="Z800" s="1076"/>
      <c r="AA800" s="1077"/>
      <c r="AB800" s="1078"/>
      <c r="AC800" s="1077"/>
      <c r="AD800" s="1076"/>
      <c r="AE800" s="1079"/>
      <c r="AF800" s="1078"/>
      <c r="AG800" s="1077"/>
      <c r="AH800" s="1076"/>
      <c r="AI800" s="1079"/>
      <c r="AJ800" s="1078"/>
      <c r="AK800" s="1077"/>
      <c r="AL800" s="1076"/>
      <c r="AM800" s="356"/>
      <c r="AN800" s="358"/>
      <c r="AO800" s="326"/>
      <c r="AP800" s="356"/>
      <c r="AQ800" s="358"/>
      <c r="AR800" s="367"/>
      <c r="AS800" s="368"/>
      <c r="AT800" s="356"/>
      <c r="AU800" s="358"/>
      <c r="AV800" s="367"/>
      <c r="AW800" s="369"/>
      <c r="AX800" s="502" t="str">
        <f t="shared" si="297"/>
        <v/>
      </c>
      <c r="AY800" s="94" t="str">
        <f t="shared" si="299"/>
        <v/>
      </c>
      <c r="BA800" s="414">
        <f t="shared" si="300"/>
        <v>0</v>
      </c>
      <c r="BB800" s="414">
        <f t="shared" si="301"/>
        <v>0</v>
      </c>
      <c r="BC800" s="414">
        <f t="shared" si="302"/>
        <v>0</v>
      </c>
      <c r="BD800" s="414">
        <f t="shared" si="303"/>
        <v>0</v>
      </c>
      <c r="BE800" s="414">
        <f t="shared" si="304"/>
        <v>0</v>
      </c>
      <c r="BF800" s="414">
        <f t="shared" si="305"/>
        <v>0</v>
      </c>
      <c r="BG800" s="414">
        <f t="shared" si="306"/>
        <v>0</v>
      </c>
      <c r="BH800" s="414">
        <f t="shared" si="307"/>
        <v>0</v>
      </c>
      <c r="BI800" s="414">
        <f t="shared" si="308"/>
        <v>0</v>
      </c>
      <c r="BJ800" s="414">
        <f t="shared" si="309"/>
        <v>0</v>
      </c>
      <c r="BK800" s="414">
        <f t="shared" si="310"/>
        <v>0</v>
      </c>
      <c r="BL800" s="414">
        <f t="shared" si="311"/>
        <v>0</v>
      </c>
      <c r="BM800" s="414">
        <f t="shared" si="312"/>
        <v>0</v>
      </c>
      <c r="BO800" s="414">
        <f t="shared" si="313"/>
        <v>0</v>
      </c>
      <c r="BP800" s="414">
        <f t="shared" si="314"/>
        <v>0</v>
      </c>
      <c r="BQ800" s="414">
        <f t="shared" si="315"/>
        <v>0</v>
      </c>
      <c r="BR800" s="414">
        <f t="shared" si="316"/>
        <v>0</v>
      </c>
      <c r="BS800" s="414">
        <f t="shared" si="317"/>
        <v>0</v>
      </c>
      <c r="BT800" s="414">
        <f t="shared" si="318"/>
        <v>0</v>
      </c>
      <c r="BU800" s="414">
        <f t="shared" si="319"/>
        <v>0</v>
      </c>
      <c r="CQ800" s="465"/>
      <c r="CR800" s="465"/>
    </row>
    <row r="801" spans="1:96" ht="37.5" customHeight="1" x14ac:dyDescent="0.2">
      <c r="A801" s="576" t="str">
        <f>IF(B801&lt;&gt;"",設定!$C$4,"")</f>
        <v/>
      </c>
      <c r="B801" s="577" t="str">
        <f t="shared" si="296"/>
        <v/>
      </c>
      <c r="C801" s="374">
        <f t="shared" si="298"/>
        <v>789</v>
      </c>
      <c r="D801" s="356"/>
      <c r="E801" s="356"/>
      <c r="F801" s="357"/>
      <c r="G801" s="358"/>
      <c r="H801" s="359"/>
      <c r="I801" s="360"/>
      <c r="J801" s="522" t="str">
        <f>IFERROR(IF(I801="","",VLOOKUP(I801,国・地域!A:C,2,FALSE)),"正しい番号を入力してください")</f>
        <v/>
      </c>
      <c r="K801" s="523" t="str">
        <f>IFERROR(IF(I801="","",VLOOKUP(I801,国・地域!A:C,3,FALSE)),"正しい番号を入力してください")</f>
        <v/>
      </c>
      <c r="L801" s="326"/>
      <c r="M801" s="363"/>
      <c r="N801" s="364"/>
      <c r="O801" s="364"/>
      <c r="P801" s="364"/>
      <c r="Q801" s="364"/>
      <c r="R801" s="364"/>
      <c r="S801" s="364"/>
      <c r="T801" s="364"/>
      <c r="U801" s="365"/>
      <c r="V801" s="366"/>
      <c r="W801" s="1063"/>
      <c r="X801" s="1064"/>
      <c r="Y801" s="1075"/>
      <c r="Z801" s="1076"/>
      <c r="AA801" s="1077"/>
      <c r="AB801" s="1078"/>
      <c r="AC801" s="1077"/>
      <c r="AD801" s="1076"/>
      <c r="AE801" s="1079"/>
      <c r="AF801" s="1078"/>
      <c r="AG801" s="1077"/>
      <c r="AH801" s="1076"/>
      <c r="AI801" s="1079"/>
      <c r="AJ801" s="1078"/>
      <c r="AK801" s="1077"/>
      <c r="AL801" s="1076"/>
      <c r="AM801" s="356"/>
      <c r="AN801" s="358"/>
      <c r="AO801" s="326"/>
      <c r="AP801" s="356"/>
      <c r="AQ801" s="358"/>
      <c r="AR801" s="367"/>
      <c r="AS801" s="368"/>
      <c r="AT801" s="356"/>
      <c r="AU801" s="358"/>
      <c r="AV801" s="367"/>
      <c r="AW801" s="369"/>
      <c r="AX801" s="502" t="str">
        <f t="shared" si="297"/>
        <v/>
      </c>
      <c r="AY801" s="94" t="str">
        <f t="shared" si="299"/>
        <v/>
      </c>
      <c r="BA801" s="414">
        <f t="shared" si="300"/>
        <v>0</v>
      </c>
      <c r="BB801" s="414">
        <f t="shared" si="301"/>
        <v>0</v>
      </c>
      <c r="BC801" s="414">
        <f t="shared" si="302"/>
        <v>0</v>
      </c>
      <c r="BD801" s="414">
        <f t="shared" si="303"/>
        <v>0</v>
      </c>
      <c r="BE801" s="414">
        <f t="shared" si="304"/>
        <v>0</v>
      </c>
      <c r="BF801" s="414">
        <f t="shared" si="305"/>
        <v>0</v>
      </c>
      <c r="BG801" s="414">
        <f t="shared" si="306"/>
        <v>0</v>
      </c>
      <c r="BH801" s="414">
        <f t="shared" si="307"/>
        <v>0</v>
      </c>
      <c r="BI801" s="414">
        <f t="shared" si="308"/>
        <v>0</v>
      </c>
      <c r="BJ801" s="414">
        <f t="shared" si="309"/>
        <v>0</v>
      </c>
      <c r="BK801" s="414">
        <f t="shared" si="310"/>
        <v>0</v>
      </c>
      <c r="BL801" s="414">
        <f t="shared" si="311"/>
        <v>0</v>
      </c>
      <c r="BM801" s="414">
        <f t="shared" si="312"/>
        <v>0</v>
      </c>
      <c r="BO801" s="414">
        <f t="shared" si="313"/>
        <v>0</v>
      </c>
      <c r="BP801" s="414">
        <f t="shared" si="314"/>
        <v>0</v>
      </c>
      <c r="BQ801" s="414">
        <f t="shared" si="315"/>
        <v>0</v>
      </c>
      <c r="BR801" s="414">
        <f t="shared" si="316"/>
        <v>0</v>
      </c>
      <c r="BS801" s="414">
        <f t="shared" si="317"/>
        <v>0</v>
      </c>
      <c r="BT801" s="414">
        <f t="shared" si="318"/>
        <v>0</v>
      </c>
      <c r="BU801" s="414">
        <f t="shared" si="319"/>
        <v>0</v>
      </c>
      <c r="CQ801" s="465"/>
      <c r="CR801" s="465"/>
    </row>
    <row r="802" spans="1:96" ht="37.5" customHeight="1" x14ac:dyDescent="0.2">
      <c r="A802" s="576" t="str">
        <f>IF(B802&lt;&gt;"",設定!$C$4,"")</f>
        <v/>
      </c>
      <c r="B802" s="577" t="str">
        <f t="shared" si="296"/>
        <v/>
      </c>
      <c r="C802" s="374">
        <f t="shared" si="298"/>
        <v>790</v>
      </c>
      <c r="D802" s="356"/>
      <c r="E802" s="356"/>
      <c r="F802" s="357"/>
      <c r="G802" s="358"/>
      <c r="H802" s="359"/>
      <c r="I802" s="360"/>
      <c r="J802" s="522" t="str">
        <f>IFERROR(IF(I802="","",VLOOKUP(I802,国・地域!A:C,2,FALSE)),"正しい番号を入力してください")</f>
        <v/>
      </c>
      <c r="K802" s="523" t="str">
        <f>IFERROR(IF(I802="","",VLOOKUP(I802,国・地域!A:C,3,FALSE)),"正しい番号を入力してください")</f>
        <v/>
      </c>
      <c r="L802" s="326"/>
      <c r="M802" s="363"/>
      <c r="N802" s="364"/>
      <c r="O802" s="364"/>
      <c r="P802" s="364"/>
      <c r="Q802" s="364"/>
      <c r="R802" s="364"/>
      <c r="S802" s="364"/>
      <c r="T802" s="364"/>
      <c r="U802" s="365"/>
      <c r="V802" s="366"/>
      <c r="W802" s="1063"/>
      <c r="X802" s="1064"/>
      <c r="Y802" s="1075"/>
      <c r="Z802" s="1076"/>
      <c r="AA802" s="1077"/>
      <c r="AB802" s="1078"/>
      <c r="AC802" s="1077"/>
      <c r="AD802" s="1076"/>
      <c r="AE802" s="1079"/>
      <c r="AF802" s="1078"/>
      <c r="AG802" s="1077"/>
      <c r="AH802" s="1076"/>
      <c r="AI802" s="1079"/>
      <c r="AJ802" s="1078"/>
      <c r="AK802" s="1077"/>
      <c r="AL802" s="1076"/>
      <c r="AM802" s="356"/>
      <c r="AN802" s="358"/>
      <c r="AO802" s="326"/>
      <c r="AP802" s="356"/>
      <c r="AQ802" s="358"/>
      <c r="AR802" s="367"/>
      <c r="AS802" s="368"/>
      <c r="AT802" s="356"/>
      <c r="AU802" s="358"/>
      <c r="AV802" s="367"/>
      <c r="AW802" s="369"/>
      <c r="AX802" s="502" t="str">
        <f t="shared" si="297"/>
        <v/>
      </c>
      <c r="AY802" s="94" t="str">
        <f t="shared" si="299"/>
        <v/>
      </c>
      <c r="BA802" s="414">
        <f t="shared" si="300"/>
        <v>0</v>
      </c>
      <c r="BB802" s="414">
        <f t="shared" si="301"/>
        <v>0</v>
      </c>
      <c r="BC802" s="414">
        <f t="shared" si="302"/>
        <v>0</v>
      </c>
      <c r="BD802" s="414">
        <f t="shared" si="303"/>
        <v>0</v>
      </c>
      <c r="BE802" s="414">
        <f t="shared" si="304"/>
        <v>0</v>
      </c>
      <c r="BF802" s="414">
        <f t="shared" si="305"/>
        <v>0</v>
      </c>
      <c r="BG802" s="414">
        <f t="shared" si="306"/>
        <v>0</v>
      </c>
      <c r="BH802" s="414">
        <f t="shared" si="307"/>
        <v>0</v>
      </c>
      <c r="BI802" s="414">
        <f t="shared" si="308"/>
        <v>0</v>
      </c>
      <c r="BJ802" s="414">
        <f t="shared" si="309"/>
        <v>0</v>
      </c>
      <c r="BK802" s="414">
        <f t="shared" si="310"/>
        <v>0</v>
      </c>
      <c r="BL802" s="414">
        <f t="shared" si="311"/>
        <v>0</v>
      </c>
      <c r="BM802" s="414">
        <f t="shared" si="312"/>
        <v>0</v>
      </c>
      <c r="BO802" s="414">
        <f t="shared" si="313"/>
        <v>0</v>
      </c>
      <c r="BP802" s="414">
        <f t="shared" si="314"/>
        <v>0</v>
      </c>
      <c r="BQ802" s="414">
        <f t="shared" si="315"/>
        <v>0</v>
      </c>
      <c r="BR802" s="414">
        <f t="shared" si="316"/>
        <v>0</v>
      </c>
      <c r="BS802" s="414">
        <f t="shared" si="317"/>
        <v>0</v>
      </c>
      <c r="BT802" s="414">
        <f t="shared" si="318"/>
        <v>0</v>
      </c>
      <c r="BU802" s="414">
        <f t="shared" si="319"/>
        <v>0</v>
      </c>
      <c r="CQ802" s="465"/>
      <c r="CR802" s="465"/>
    </row>
    <row r="803" spans="1:96" ht="37.5" customHeight="1" x14ac:dyDescent="0.2">
      <c r="A803" s="576" t="str">
        <f>IF(B803&lt;&gt;"",設定!$C$4,"")</f>
        <v/>
      </c>
      <c r="B803" s="577" t="str">
        <f t="shared" si="296"/>
        <v/>
      </c>
      <c r="C803" s="374">
        <f t="shared" si="298"/>
        <v>791</v>
      </c>
      <c r="D803" s="356"/>
      <c r="E803" s="356"/>
      <c r="F803" s="357"/>
      <c r="G803" s="358"/>
      <c r="H803" s="359"/>
      <c r="I803" s="360"/>
      <c r="J803" s="522" t="str">
        <f>IFERROR(IF(I803="","",VLOOKUP(I803,国・地域!A:C,2,FALSE)),"正しい番号を入力してください")</f>
        <v/>
      </c>
      <c r="K803" s="523" t="str">
        <f>IFERROR(IF(I803="","",VLOOKUP(I803,国・地域!A:C,3,FALSE)),"正しい番号を入力してください")</f>
        <v/>
      </c>
      <c r="L803" s="326"/>
      <c r="M803" s="363"/>
      <c r="N803" s="364"/>
      <c r="O803" s="364"/>
      <c r="P803" s="364"/>
      <c r="Q803" s="364"/>
      <c r="R803" s="364"/>
      <c r="S803" s="364"/>
      <c r="T803" s="364"/>
      <c r="U803" s="365"/>
      <c r="V803" s="366"/>
      <c r="W803" s="1063"/>
      <c r="X803" s="1064"/>
      <c r="Y803" s="1075"/>
      <c r="Z803" s="1076"/>
      <c r="AA803" s="1077"/>
      <c r="AB803" s="1078"/>
      <c r="AC803" s="1077"/>
      <c r="AD803" s="1076"/>
      <c r="AE803" s="1079"/>
      <c r="AF803" s="1078"/>
      <c r="AG803" s="1077"/>
      <c r="AH803" s="1076"/>
      <c r="AI803" s="1079"/>
      <c r="AJ803" s="1078"/>
      <c r="AK803" s="1077"/>
      <c r="AL803" s="1076"/>
      <c r="AM803" s="356"/>
      <c r="AN803" s="358"/>
      <c r="AO803" s="326"/>
      <c r="AP803" s="356"/>
      <c r="AQ803" s="358"/>
      <c r="AR803" s="367"/>
      <c r="AS803" s="368"/>
      <c r="AT803" s="356"/>
      <c r="AU803" s="358"/>
      <c r="AV803" s="367"/>
      <c r="AW803" s="369"/>
      <c r="AX803" s="502" t="str">
        <f t="shared" si="297"/>
        <v/>
      </c>
      <c r="AY803" s="94" t="str">
        <f t="shared" si="299"/>
        <v/>
      </c>
      <c r="BA803" s="414">
        <f t="shared" si="300"/>
        <v>0</v>
      </c>
      <c r="BB803" s="414">
        <f t="shared" si="301"/>
        <v>0</v>
      </c>
      <c r="BC803" s="414">
        <f t="shared" si="302"/>
        <v>0</v>
      </c>
      <c r="BD803" s="414">
        <f t="shared" si="303"/>
        <v>0</v>
      </c>
      <c r="BE803" s="414">
        <f t="shared" si="304"/>
        <v>0</v>
      </c>
      <c r="BF803" s="414">
        <f t="shared" si="305"/>
        <v>0</v>
      </c>
      <c r="BG803" s="414">
        <f t="shared" si="306"/>
        <v>0</v>
      </c>
      <c r="BH803" s="414">
        <f t="shared" si="307"/>
        <v>0</v>
      </c>
      <c r="BI803" s="414">
        <f t="shared" si="308"/>
        <v>0</v>
      </c>
      <c r="BJ803" s="414">
        <f t="shared" si="309"/>
        <v>0</v>
      </c>
      <c r="BK803" s="414">
        <f t="shared" si="310"/>
        <v>0</v>
      </c>
      <c r="BL803" s="414">
        <f t="shared" si="311"/>
        <v>0</v>
      </c>
      <c r="BM803" s="414">
        <f t="shared" si="312"/>
        <v>0</v>
      </c>
      <c r="BO803" s="414">
        <f t="shared" si="313"/>
        <v>0</v>
      </c>
      <c r="BP803" s="414">
        <f t="shared" si="314"/>
        <v>0</v>
      </c>
      <c r="BQ803" s="414">
        <f t="shared" si="315"/>
        <v>0</v>
      </c>
      <c r="BR803" s="414">
        <f t="shared" si="316"/>
        <v>0</v>
      </c>
      <c r="BS803" s="414">
        <f t="shared" si="317"/>
        <v>0</v>
      </c>
      <c r="BT803" s="414">
        <f t="shared" si="318"/>
        <v>0</v>
      </c>
      <c r="BU803" s="414">
        <f t="shared" si="319"/>
        <v>0</v>
      </c>
      <c r="CQ803" s="465"/>
      <c r="CR803" s="465"/>
    </row>
    <row r="804" spans="1:96" ht="37.5" customHeight="1" x14ac:dyDescent="0.2">
      <c r="A804" s="576" t="str">
        <f>IF(B804&lt;&gt;"",設定!$C$4,"")</f>
        <v/>
      </c>
      <c r="B804" s="577" t="str">
        <f t="shared" si="296"/>
        <v/>
      </c>
      <c r="C804" s="374">
        <f t="shared" si="298"/>
        <v>792</v>
      </c>
      <c r="D804" s="356"/>
      <c r="E804" s="356"/>
      <c r="F804" s="357"/>
      <c r="G804" s="358"/>
      <c r="H804" s="359"/>
      <c r="I804" s="360"/>
      <c r="J804" s="522" t="str">
        <f>IFERROR(IF(I804="","",VLOOKUP(I804,国・地域!A:C,2,FALSE)),"正しい番号を入力してください")</f>
        <v/>
      </c>
      <c r="K804" s="523" t="str">
        <f>IFERROR(IF(I804="","",VLOOKUP(I804,国・地域!A:C,3,FALSE)),"正しい番号を入力してください")</f>
        <v/>
      </c>
      <c r="L804" s="326"/>
      <c r="M804" s="363"/>
      <c r="N804" s="364"/>
      <c r="O804" s="364"/>
      <c r="P804" s="364"/>
      <c r="Q804" s="364"/>
      <c r="R804" s="364"/>
      <c r="S804" s="364"/>
      <c r="T804" s="364"/>
      <c r="U804" s="365"/>
      <c r="V804" s="366"/>
      <c r="W804" s="1063"/>
      <c r="X804" s="1064"/>
      <c r="Y804" s="1075"/>
      <c r="Z804" s="1076"/>
      <c r="AA804" s="1077"/>
      <c r="AB804" s="1078"/>
      <c r="AC804" s="1077"/>
      <c r="AD804" s="1076"/>
      <c r="AE804" s="1079"/>
      <c r="AF804" s="1078"/>
      <c r="AG804" s="1077"/>
      <c r="AH804" s="1076"/>
      <c r="AI804" s="1079"/>
      <c r="AJ804" s="1078"/>
      <c r="AK804" s="1077"/>
      <c r="AL804" s="1076"/>
      <c r="AM804" s="356"/>
      <c r="AN804" s="358"/>
      <c r="AO804" s="326"/>
      <c r="AP804" s="356"/>
      <c r="AQ804" s="358"/>
      <c r="AR804" s="367"/>
      <c r="AS804" s="368"/>
      <c r="AT804" s="356"/>
      <c r="AU804" s="358"/>
      <c r="AV804" s="367"/>
      <c r="AW804" s="369"/>
      <c r="AX804" s="502" t="str">
        <f t="shared" si="297"/>
        <v/>
      </c>
      <c r="AY804" s="94" t="str">
        <f t="shared" si="299"/>
        <v/>
      </c>
      <c r="BA804" s="414">
        <f t="shared" si="300"/>
        <v>0</v>
      </c>
      <c r="BB804" s="414">
        <f t="shared" si="301"/>
        <v>0</v>
      </c>
      <c r="BC804" s="414">
        <f t="shared" si="302"/>
        <v>0</v>
      </c>
      <c r="BD804" s="414">
        <f t="shared" si="303"/>
        <v>0</v>
      </c>
      <c r="BE804" s="414">
        <f t="shared" si="304"/>
        <v>0</v>
      </c>
      <c r="BF804" s="414">
        <f t="shared" si="305"/>
        <v>0</v>
      </c>
      <c r="BG804" s="414">
        <f t="shared" si="306"/>
        <v>0</v>
      </c>
      <c r="BH804" s="414">
        <f t="shared" si="307"/>
        <v>0</v>
      </c>
      <c r="BI804" s="414">
        <f t="shared" si="308"/>
        <v>0</v>
      </c>
      <c r="BJ804" s="414">
        <f t="shared" si="309"/>
        <v>0</v>
      </c>
      <c r="BK804" s="414">
        <f t="shared" si="310"/>
        <v>0</v>
      </c>
      <c r="BL804" s="414">
        <f t="shared" si="311"/>
        <v>0</v>
      </c>
      <c r="BM804" s="414">
        <f t="shared" si="312"/>
        <v>0</v>
      </c>
      <c r="BO804" s="414">
        <f t="shared" si="313"/>
        <v>0</v>
      </c>
      <c r="BP804" s="414">
        <f t="shared" si="314"/>
        <v>0</v>
      </c>
      <c r="BQ804" s="414">
        <f t="shared" si="315"/>
        <v>0</v>
      </c>
      <c r="BR804" s="414">
        <f t="shared" si="316"/>
        <v>0</v>
      </c>
      <c r="BS804" s="414">
        <f t="shared" si="317"/>
        <v>0</v>
      </c>
      <c r="BT804" s="414">
        <f t="shared" si="318"/>
        <v>0</v>
      </c>
      <c r="BU804" s="414">
        <f t="shared" si="319"/>
        <v>0</v>
      </c>
      <c r="CQ804" s="465"/>
      <c r="CR804" s="465"/>
    </row>
    <row r="805" spans="1:96" ht="37.5" customHeight="1" x14ac:dyDescent="0.2">
      <c r="A805" s="576" t="str">
        <f>IF(B805&lt;&gt;"",設定!$C$4,"")</f>
        <v/>
      </c>
      <c r="B805" s="577" t="str">
        <f t="shared" si="296"/>
        <v/>
      </c>
      <c r="C805" s="374">
        <f t="shared" si="298"/>
        <v>793</v>
      </c>
      <c r="D805" s="356"/>
      <c r="E805" s="356"/>
      <c r="F805" s="357"/>
      <c r="G805" s="358"/>
      <c r="H805" s="359"/>
      <c r="I805" s="360"/>
      <c r="J805" s="522" t="str">
        <f>IFERROR(IF(I805="","",VLOOKUP(I805,国・地域!A:C,2,FALSE)),"正しい番号を入力してください")</f>
        <v/>
      </c>
      <c r="K805" s="523" t="str">
        <f>IFERROR(IF(I805="","",VLOOKUP(I805,国・地域!A:C,3,FALSE)),"正しい番号を入力してください")</f>
        <v/>
      </c>
      <c r="L805" s="326"/>
      <c r="M805" s="363"/>
      <c r="N805" s="364"/>
      <c r="O805" s="364"/>
      <c r="P805" s="364"/>
      <c r="Q805" s="364"/>
      <c r="R805" s="364"/>
      <c r="S805" s="364"/>
      <c r="T805" s="364"/>
      <c r="U805" s="365"/>
      <c r="V805" s="366"/>
      <c r="W805" s="1063"/>
      <c r="X805" s="1064"/>
      <c r="Y805" s="1075"/>
      <c r="Z805" s="1076"/>
      <c r="AA805" s="1077"/>
      <c r="AB805" s="1078"/>
      <c r="AC805" s="1077"/>
      <c r="AD805" s="1076"/>
      <c r="AE805" s="1079"/>
      <c r="AF805" s="1078"/>
      <c r="AG805" s="1077"/>
      <c r="AH805" s="1076"/>
      <c r="AI805" s="1079"/>
      <c r="AJ805" s="1078"/>
      <c r="AK805" s="1077"/>
      <c r="AL805" s="1076"/>
      <c r="AM805" s="356"/>
      <c r="AN805" s="358"/>
      <c r="AO805" s="326"/>
      <c r="AP805" s="356"/>
      <c r="AQ805" s="358"/>
      <c r="AR805" s="367"/>
      <c r="AS805" s="368"/>
      <c r="AT805" s="356"/>
      <c r="AU805" s="358"/>
      <c r="AV805" s="367"/>
      <c r="AW805" s="369"/>
      <c r="AX805" s="502" t="str">
        <f t="shared" si="297"/>
        <v/>
      </c>
      <c r="AY805" s="94" t="str">
        <f t="shared" si="299"/>
        <v/>
      </c>
      <c r="BA805" s="414">
        <f t="shared" si="300"/>
        <v>0</v>
      </c>
      <c r="BB805" s="414">
        <f t="shared" si="301"/>
        <v>0</v>
      </c>
      <c r="BC805" s="414">
        <f t="shared" si="302"/>
        <v>0</v>
      </c>
      <c r="BD805" s="414">
        <f t="shared" si="303"/>
        <v>0</v>
      </c>
      <c r="BE805" s="414">
        <f t="shared" si="304"/>
        <v>0</v>
      </c>
      <c r="BF805" s="414">
        <f t="shared" si="305"/>
        <v>0</v>
      </c>
      <c r="BG805" s="414">
        <f t="shared" si="306"/>
        <v>0</v>
      </c>
      <c r="BH805" s="414">
        <f t="shared" si="307"/>
        <v>0</v>
      </c>
      <c r="BI805" s="414">
        <f t="shared" si="308"/>
        <v>0</v>
      </c>
      <c r="BJ805" s="414">
        <f t="shared" si="309"/>
        <v>0</v>
      </c>
      <c r="BK805" s="414">
        <f t="shared" si="310"/>
        <v>0</v>
      </c>
      <c r="BL805" s="414">
        <f t="shared" si="311"/>
        <v>0</v>
      </c>
      <c r="BM805" s="414">
        <f t="shared" si="312"/>
        <v>0</v>
      </c>
      <c r="BO805" s="414">
        <f t="shared" si="313"/>
        <v>0</v>
      </c>
      <c r="BP805" s="414">
        <f t="shared" si="314"/>
        <v>0</v>
      </c>
      <c r="BQ805" s="414">
        <f t="shared" si="315"/>
        <v>0</v>
      </c>
      <c r="BR805" s="414">
        <f t="shared" si="316"/>
        <v>0</v>
      </c>
      <c r="BS805" s="414">
        <f t="shared" si="317"/>
        <v>0</v>
      </c>
      <c r="BT805" s="414">
        <f t="shared" si="318"/>
        <v>0</v>
      </c>
      <c r="BU805" s="414">
        <f t="shared" si="319"/>
        <v>0</v>
      </c>
      <c r="CQ805" s="465"/>
      <c r="CR805" s="465"/>
    </row>
    <row r="806" spans="1:96" ht="37.5" customHeight="1" x14ac:dyDescent="0.2">
      <c r="A806" s="576" t="str">
        <f>IF(B806&lt;&gt;"",設定!$C$4,"")</f>
        <v/>
      </c>
      <c r="B806" s="577" t="str">
        <f t="shared" si="296"/>
        <v/>
      </c>
      <c r="C806" s="374">
        <f t="shared" si="298"/>
        <v>794</v>
      </c>
      <c r="D806" s="356"/>
      <c r="E806" s="356"/>
      <c r="F806" s="357"/>
      <c r="G806" s="358"/>
      <c r="H806" s="359"/>
      <c r="I806" s="360"/>
      <c r="J806" s="522" t="str">
        <f>IFERROR(IF(I806="","",VLOOKUP(I806,国・地域!A:C,2,FALSE)),"正しい番号を入力してください")</f>
        <v/>
      </c>
      <c r="K806" s="523" t="str">
        <f>IFERROR(IF(I806="","",VLOOKUP(I806,国・地域!A:C,3,FALSE)),"正しい番号を入力してください")</f>
        <v/>
      </c>
      <c r="L806" s="326"/>
      <c r="M806" s="363"/>
      <c r="N806" s="364"/>
      <c r="O806" s="364"/>
      <c r="P806" s="364"/>
      <c r="Q806" s="364"/>
      <c r="R806" s="364"/>
      <c r="S806" s="364"/>
      <c r="T806" s="364"/>
      <c r="U806" s="365"/>
      <c r="V806" s="366"/>
      <c r="W806" s="1063"/>
      <c r="X806" s="1064"/>
      <c r="Y806" s="1075"/>
      <c r="Z806" s="1076"/>
      <c r="AA806" s="1077"/>
      <c r="AB806" s="1078"/>
      <c r="AC806" s="1077"/>
      <c r="AD806" s="1076"/>
      <c r="AE806" s="1079"/>
      <c r="AF806" s="1078"/>
      <c r="AG806" s="1077"/>
      <c r="AH806" s="1076"/>
      <c r="AI806" s="1079"/>
      <c r="AJ806" s="1078"/>
      <c r="AK806" s="1077"/>
      <c r="AL806" s="1076"/>
      <c r="AM806" s="356"/>
      <c r="AN806" s="358"/>
      <c r="AO806" s="326"/>
      <c r="AP806" s="356"/>
      <c r="AQ806" s="358"/>
      <c r="AR806" s="367"/>
      <c r="AS806" s="368"/>
      <c r="AT806" s="356"/>
      <c r="AU806" s="358"/>
      <c r="AV806" s="367"/>
      <c r="AW806" s="369"/>
      <c r="AX806" s="502" t="str">
        <f t="shared" si="297"/>
        <v/>
      </c>
      <c r="AY806" s="94" t="str">
        <f t="shared" si="299"/>
        <v/>
      </c>
      <c r="BA806" s="414">
        <f t="shared" si="300"/>
        <v>0</v>
      </c>
      <c r="BB806" s="414">
        <f t="shared" si="301"/>
        <v>0</v>
      </c>
      <c r="BC806" s="414">
        <f t="shared" si="302"/>
        <v>0</v>
      </c>
      <c r="BD806" s="414">
        <f t="shared" si="303"/>
        <v>0</v>
      </c>
      <c r="BE806" s="414">
        <f t="shared" si="304"/>
        <v>0</v>
      </c>
      <c r="BF806" s="414">
        <f t="shared" si="305"/>
        <v>0</v>
      </c>
      <c r="BG806" s="414">
        <f t="shared" si="306"/>
        <v>0</v>
      </c>
      <c r="BH806" s="414">
        <f t="shared" si="307"/>
        <v>0</v>
      </c>
      <c r="BI806" s="414">
        <f t="shared" si="308"/>
        <v>0</v>
      </c>
      <c r="BJ806" s="414">
        <f t="shared" si="309"/>
        <v>0</v>
      </c>
      <c r="BK806" s="414">
        <f t="shared" si="310"/>
        <v>0</v>
      </c>
      <c r="BL806" s="414">
        <f t="shared" si="311"/>
        <v>0</v>
      </c>
      <c r="BM806" s="414">
        <f t="shared" si="312"/>
        <v>0</v>
      </c>
      <c r="BO806" s="414">
        <f t="shared" si="313"/>
        <v>0</v>
      </c>
      <c r="BP806" s="414">
        <f t="shared" si="314"/>
        <v>0</v>
      </c>
      <c r="BQ806" s="414">
        <f t="shared" si="315"/>
        <v>0</v>
      </c>
      <c r="BR806" s="414">
        <f t="shared" si="316"/>
        <v>0</v>
      </c>
      <c r="BS806" s="414">
        <f t="shared" si="317"/>
        <v>0</v>
      </c>
      <c r="BT806" s="414">
        <f t="shared" si="318"/>
        <v>0</v>
      </c>
      <c r="BU806" s="414">
        <f t="shared" si="319"/>
        <v>0</v>
      </c>
      <c r="CQ806" s="465"/>
      <c r="CR806" s="465"/>
    </row>
    <row r="807" spans="1:96" ht="37.5" customHeight="1" x14ac:dyDescent="0.2">
      <c r="A807" s="576" t="str">
        <f>IF(B807&lt;&gt;"",設定!$C$4,"")</f>
        <v/>
      </c>
      <c r="B807" s="577" t="str">
        <f t="shared" si="296"/>
        <v/>
      </c>
      <c r="C807" s="374">
        <f t="shared" si="298"/>
        <v>795</v>
      </c>
      <c r="D807" s="356"/>
      <c r="E807" s="356"/>
      <c r="F807" s="357"/>
      <c r="G807" s="358"/>
      <c r="H807" s="359"/>
      <c r="I807" s="360"/>
      <c r="J807" s="522" t="str">
        <f>IFERROR(IF(I807="","",VLOOKUP(I807,国・地域!A:C,2,FALSE)),"正しい番号を入力してください")</f>
        <v/>
      </c>
      <c r="K807" s="523" t="str">
        <f>IFERROR(IF(I807="","",VLOOKUP(I807,国・地域!A:C,3,FALSE)),"正しい番号を入力してください")</f>
        <v/>
      </c>
      <c r="L807" s="326"/>
      <c r="M807" s="363"/>
      <c r="N807" s="364"/>
      <c r="O807" s="364"/>
      <c r="P807" s="364"/>
      <c r="Q807" s="364"/>
      <c r="R807" s="364"/>
      <c r="S807" s="364"/>
      <c r="T807" s="364"/>
      <c r="U807" s="365"/>
      <c r="V807" s="366"/>
      <c r="W807" s="1063"/>
      <c r="X807" s="1064"/>
      <c r="Y807" s="1075"/>
      <c r="Z807" s="1076"/>
      <c r="AA807" s="1077"/>
      <c r="AB807" s="1078"/>
      <c r="AC807" s="1077"/>
      <c r="AD807" s="1076"/>
      <c r="AE807" s="1079"/>
      <c r="AF807" s="1078"/>
      <c r="AG807" s="1077"/>
      <c r="AH807" s="1076"/>
      <c r="AI807" s="1079"/>
      <c r="AJ807" s="1078"/>
      <c r="AK807" s="1077"/>
      <c r="AL807" s="1076"/>
      <c r="AM807" s="356"/>
      <c r="AN807" s="358"/>
      <c r="AO807" s="326"/>
      <c r="AP807" s="356"/>
      <c r="AQ807" s="358"/>
      <c r="AR807" s="367"/>
      <c r="AS807" s="368"/>
      <c r="AT807" s="356"/>
      <c r="AU807" s="358"/>
      <c r="AV807" s="367"/>
      <c r="AW807" s="369"/>
      <c r="AX807" s="502" t="str">
        <f t="shared" si="297"/>
        <v/>
      </c>
      <c r="AY807" s="94" t="str">
        <f t="shared" si="299"/>
        <v/>
      </c>
      <c r="BA807" s="414">
        <f t="shared" si="300"/>
        <v>0</v>
      </c>
      <c r="BB807" s="414">
        <f t="shared" si="301"/>
        <v>0</v>
      </c>
      <c r="BC807" s="414">
        <f t="shared" si="302"/>
        <v>0</v>
      </c>
      <c r="BD807" s="414">
        <f t="shared" si="303"/>
        <v>0</v>
      </c>
      <c r="BE807" s="414">
        <f t="shared" si="304"/>
        <v>0</v>
      </c>
      <c r="BF807" s="414">
        <f t="shared" si="305"/>
        <v>0</v>
      </c>
      <c r="BG807" s="414">
        <f t="shared" si="306"/>
        <v>0</v>
      </c>
      <c r="BH807" s="414">
        <f t="shared" si="307"/>
        <v>0</v>
      </c>
      <c r="BI807" s="414">
        <f t="shared" si="308"/>
        <v>0</v>
      </c>
      <c r="BJ807" s="414">
        <f t="shared" si="309"/>
        <v>0</v>
      </c>
      <c r="BK807" s="414">
        <f t="shared" si="310"/>
        <v>0</v>
      </c>
      <c r="BL807" s="414">
        <f t="shared" si="311"/>
        <v>0</v>
      </c>
      <c r="BM807" s="414">
        <f t="shared" si="312"/>
        <v>0</v>
      </c>
      <c r="BO807" s="414">
        <f t="shared" si="313"/>
        <v>0</v>
      </c>
      <c r="BP807" s="414">
        <f t="shared" si="314"/>
        <v>0</v>
      </c>
      <c r="BQ807" s="414">
        <f t="shared" si="315"/>
        <v>0</v>
      </c>
      <c r="BR807" s="414">
        <f t="shared" si="316"/>
        <v>0</v>
      </c>
      <c r="BS807" s="414">
        <f t="shared" si="317"/>
        <v>0</v>
      </c>
      <c r="BT807" s="414">
        <f t="shared" si="318"/>
        <v>0</v>
      </c>
      <c r="BU807" s="414">
        <f t="shared" si="319"/>
        <v>0</v>
      </c>
      <c r="CQ807" s="465"/>
      <c r="CR807" s="465"/>
    </row>
    <row r="808" spans="1:96" ht="37.5" customHeight="1" x14ac:dyDescent="0.2">
      <c r="A808" s="576" t="str">
        <f>IF(B808&lt;&gt;"",設定!$C$4,"")</f>
        <v/>
      </c>
      <c r="B808" s="577" t="str">
        <f t="shared" si="296"/>
        <v/>
      </c>
      <c r="C808" s="374">
        <f t="shared" si="298"/>
        <v>796</v>
      </c>
      <c r="D808" s="356"/>
      <c r="E808" s="356"/>
      <c r="F808" s="357"/>
      <c r="G808" s="358"/>
      <c r="H808" s="359"/>
      <c r="I808" s="360"/>
      <c r="J808" s="522" t="str">
        <f>IFERROR(IF(I808="","",VLOOKUP(I808,国・地域!A:C,2,FALSE)),"正しい番号を入力してください")</f>
        <v/>
      </c>
      <c r="K808" s="523" t="str">
        <f>IFERROR(IF(I808="","",VLOOKUP(I808,国・地域!A:C,3,FALSE)),"正しい番号を入力してください")</f>
        <v/>
      </c>
      <c r="L808" s="326"/>
      <c r="M808" s="363"/>
      <c r="N808" s="364"/>
      <c r="O808" s="364"/>
      <c r="P808" s="364"/>
      <c r="Q808" s="364"/>
      <c r="R808" s="364"/>
      <c r="S808" s="364"/>
      <c r="T808" s="364"/>
      <c r="U808" s="365"/>
      <c r="V808" s="366"/>
      <c r="W808" s="1063"/>
      <c r="X808" s="1064"/>
      <c r="Y808" s="1075"/>
      <c r="Z808" s="1076"/>
      <c r="AA808" s="1077"/>
      <c r="AB808" s="1078"/>
      <c r="AC808" s="1077"/>
      <c r="AD808" s="1076"/>
      <c r="AE808" s="1079"/>
      <c r="AF808" s="1078"/>
      <c r="AG808" s="1077"/>
      <c r="AH808" s="1076"/>
      <c r="AI808" s="1079"/>
      <c r="AJ808" s="1078"/>
      <c r="AK808" s="1077"/>
      <c r="AL808" s="1076"/>
      <c r="AM808" s="356"/>
      <c r="AN808" s="358"/>
      <c r="AO808" s="326"/>
      <c r="AP808" s="356"/>
      <c r="AQ808" s="358"/>
      <c r="AR808" s="367"/>
      <c r="AS808" s="368"/>
      <c r="AT808" s="356"/>
      <c r="AU808" s="358"/>
      <c r="AV808" s="367"/>
      <c r="AW808" s="369"/>
      <c r="AX808" s="502" t="str">
        <f t="shared" si="297"/>
        <v/>
      </c>
      <c r="AY808" s="94" t="str">
        <f t="shared" si="299"/>
        <v/>
      </c>
      <c r="BA808" s="414">
        <f t="shared" si="300"/>
        <v>0</v>
      </c>
      <c r="BB808" s="414">
        <f t="shared" si="301"/>
        <v>0</v>
      </c>
      <c r="BC808" s="414">
        <f t="shared" si="302"/>
        <v>0</v>
      </c>
      <c r="BD808" s="414">
        <f t="shared" si="303"/>
        <v>0</v>
      </c>
      <c r="BE808" s="414">
        <f t="shared" si="304"/>
        <v>0</v>
      </c>
      <c r="BF808" s="414">
        <f t="shared" si="305"/>
        <v>0</v>
      </c>
      <c r="BG808" s="414">
        <f t="shared" si="306"/>
        <v>0</v>
      </c>
      <c r="BH808" s="414">
        <f t="shared" si="307"/>
        <v>0</v>
      </c>
      <c r="BI808" s="414">
        <f t="shared" si="308"/>
        <v>0</v>
      </c>
      <c r="BJ808" s="414">
        <f t="shared" si="309"/>
        <v>0</v>
      </c>
      <c r="BK808" s="414">
        <f t="shared" si="310"/>
        <v>0</v>
      </c>
      <c r="BL808" s="414">
        <f t="shared" si="311"/>
        <v>0</v>
      </c>
      <c r="BM808" s="414">
        <f t="shared" si="312"/>
        <v>0</v>
      </c>
      <c r="BO808" s="414">
        <f t="shared" si="313"/>
        <v>0</v>
      </c>
      <c r="BP808" s="414">
        <f t="shared" si="314"/>
        <v>0</v>
      </c>
      <c r="BQ808" s="414">
        <f t="shared" si="315"/>
        <v>0</v>
      </c>
      <c r="BR808" s="414">
        <f t="shared" si="316"/>
        <v>0</v>
      </c>
      <c r="BS808" s="414">
        <f t="shared" si="317"/>
        <v>0</v>
      </c>
      <c r="BT808" s="414">
        <f t="shared" si="318"/>
        <v>0</v>
      </c>
      <c r="BU808" s="414">
        <f t="shared" si="319"/>
        <v>0</v>
      </c>
      <c r="CQ808" s="465"/>
      <c r="CR808" s="465"/>
    </row>
    <row r="809" spans="1:96" ht="37.5" customHeight="1" x14ac:dyDescent="0.2">
      <c r="A809" s="576" t="str">
        <f>IF(B809&lt;&gt;"",設定!$C$4,"")</f>
        <v/>
      </c>
      <c r="B809" s="577" t="str">
        <f t="shared" si="296"/>
        <v/>
      </c>
      <c r="C809" s="374">
        <f t="shared" si="298"/>
        <v>797</v>
      </c>
      <c r="D809" s="356"/>
      <c r="E809" s="356"/>
      <c r="F809" s="357"/>
      <c r="G809" s="358"/>
      <c r="H809" s="359"/>
      <c r="I809" s="360"/>
      <c r="J809" s="522" t="str">
        <f>IFERROR(IF(I809="","",VLOOKUP(I809,国・地域!A:C,2,FALSE)),"正しい番号を入力してください")</f>
        <v/>
      </c>
      <c r="K809" s="523" t="str">
        <f>IFERROR(IF(I809="","",VLOOKUP(I809,国・地域!A:C,3,FALSE)),"正しい番号を入力してください")</f>
        <v/>
      </c>
      <c r="L809" s="326"/>
      <c r="M809" s="363"/>
      <c r="N809" s="364"/>
      <c r="O809" s="364"/>
      <c r="P809" s="364"/>
      <c r="Q809" s="364"/>
      <c r="R809" s="364"/>
      <c r="S809" s="364"/>
      <c r="T809" s="364"/>
      <c r="U809" s="365"/>
      <c r="V809" s="366"/>
      <c r="W809" s="1063"/>
      <c r="X809" s="1064"/>
      <c r="Y809" s="1075"/>
      <c r="Z809" s="1076"/>
      <c r="AA809" s="1077"/>
      <c r="AB809" s="1078"/>
      <c r="AC809" s="1077"/>
      <c r="AD809" s="1076"/>
      <c r="AE809" s="1079"/>
      <c r="AF809" s="1078"/>
      <c r="AG809" s="1077"/>
      <c r="AH809" s="1076"/>
      <c r="AI809" s="1079"/>
      <c r="AJ809" s="1078"/>
      <c r="AK809" s="1077"/>
      <c r="AL809" s="1076"/>
      <c r="AM809" s="356"/>
      <c r="AN809" s="358"/>
      <c r="AO809" s="326"/>
      <c r="AP809" s="356"/>
      <c r="AQ809" s="358"/>
      <c r="AR809" s="367"/>
      <c r="AS809" s="368"/>
      <c r="AT809" s="356"/>
      <c r="AU809" s="358"/>
      <c r="AV809" s="367"/>
      <c r="AW809" s="369"/>
      <c r="AX809" s="502" t="str">
        <f t="shared" si="297"/>
        <v/>
      </c>
      <c r="AY809" s="94" t="str">
        <f t="shared" si="299"/>
        <v/>
      </c>
      <c r="BA809" s="414">
        <f t="shared" si="300"/>
        <v>0</v>
      </c>
      <c r="BB809" s="414">
        <f t="shared" si="301"/>
        <v>0</v>
      </c>
      <c r="BC809" s="414">
        <f t="shared" si="302"/>
        <v>0</v>
      </c>
      <c r="BD809" s="414">
        <f t="shared" si="303"/>
        <v>0</v>
      </c>
      <c r="BE809" s="414">
        <f t="shared" si="304"/>
        <v>0</v>
      </c>
      <c r="BF809" s="414">
        <f t="shared" si="305"/>
        <v>0</v>
      </c>
      <c r="BG809" s="414">
        <f t="shared" si="306"/>
        <v>0</v>
      </c>
      <c r="BH809" s="414">
        <f t="shared" si="307"/>
        <v>0</v>
      </c>
      <c r="BI809" s="414">
        <f t="shared" si="308"/>
        <v>0</v>
      </c>
      <c r="BJ809" s="414">
        <f t="shared" si="309"/>
        <v>0</v>
      </c>
      <c r="BK809" s="414">
        <f t="shared" si="310"/>
        <v>0</v>
      </c>
      <c r="BL809" s="414">
        <f t="shared" si="311"/>
        <v>0</v>
      </c>
      <c r="BM809" s="414">
        <f t="shared" si="312"/>
        <v>0</v>
      </c>
      <c r="BO809" s="414">
        <f t="shared" si="313"/>
        <v>0</v>
      </c>
      <c r="BP809" s="414">
        <f t="shared" si="314"/>
        <v>0</v>
      </c>
      <c r="BQ809" s="414">
        <f t="shared" si="315"/>
        <v>0</v>
      </c>
      <c r="BR809" s="414">
        <f t="shared" si="316"/>
        <v>0</v>
      </c>
      <c r="BS809" s="414">
        <f t="shared" si="317"/>
        <v>0</v>
      </c>
      <c r="BT809" s="414">
        <f t="shared" si="318"/>
        <v>0</v>
      </c>
      <c r="BU809" s="414">
        <f t="shared" si="319"/>
        <v>0</v>
      </c>
      <c r="CQ809" s="465"/>
      <c r="CR809" s="465"/>
    </row>
    <row r="810" spans="1:96" ht="37.5" customHeight="1" x14ac:dyDescent="0.2">
      <c r="A810" s="576" t="str">
        <f>IF(B810&lt;&gt;"",設定!$C$4,"")</f>
        <v/>
      </c>
      <c r="B810" s="577" t="str">
        <f t="shared" si="296"/>
        <v/>
      </c>
      <c r="C810" s="374">
        <f t="shared" si="298"/>
        <v>798</v>
      </c>
      <c r="D810" s="356"/>
      <c r="E810" s="356"/>
      <c r="F810" s="357"/>
      <c r="G810" s="358"/>
      <c r="H810" s="359"/>
      <c r="I810" s="360"/>
      <c r="J810" s="522" t="str">
        <f>IFERROR(IF(I810="","",VLOOKUP(I810,国・地域!A:C,2,FALSE)),"正しい番号を入力してください")</f>
        <v/>
      </c>
      <c r="K810" s="523" t="str">
        <f>IFERROR(IF(I810="","",VLOOKUP(I810,国・地域!A:C,3,FALSE)),"正しい番号を入力してください")</f>
        <v/>
      </c>
      <c r="L810" s="326"/>
      <c r="M810" s="363"/>
      <c r="N810" s="364"/>
      <c r="O810" s="364"/>
      <c r="P810" s="364"/>
      <c r="Q810" s="364"/>
      <c r="R810" s="364"/>
      <c r="S810" s="364"/>
      <c r="T810" s="364"/>
      <c r="U810" s="365"/>
      <c r="V810" s="366"/>
      <c r="W810" s="1063"/>
      <c r="X810" s="1064"/>
      <c r="Y810" s="1075"/>
      <c r="Z810" s="1076"/>
      <c r="AA810" s="1077"/>
      <c r="AB810" s="1078"/>
      <c r="AC810" s="1077"/>
      <c r="AD810" s="1076"/>
      <c r="AE810" s="1079"/>
      <c r="AF810" s="1078"/>
      <c r="AG810" s="1077"/>
      <c r="AH810" s="1076"/>
      <c r="AI810" s="1079"/>
      <c r="AJ810" s="1078"/>
      <c r="AK810" s="1077"/>
      <c r="AL810" s="1076"/>
      <c r="AM810" s="356"/>
      <c r="AN810" s="358"/>
      <c r="AO810" s="326"/>
      <c r="AP810" s="356"/>
      <c r="AQ810" s="358"/>
      <c r="AR810" s="367"/>
      <c r="AS810" s="368"/>
      <c r="AT810" s="356"/>
      <c r="AU810" s="358"/>
      <c r="AV810" s="367"/>
      <c r="AW810" s="369"/>
      <c r="AX810" s="502" t="str">
        <f t="shared" si="297"/>
        <v/>
      </c>
      <c r="AY810" s="94" t="str">
        <f t="shared" si="299"/>
        <v/>
      </c>
      <c r="BA810" s="414">
        <f t="shared" si="300"/>
        <v>0</v>
      </c>
      <c r="BB810" s="414">
        <f t="shared" si="301"/>
        <v>0</v>
      </c>
      <c r="BC810" s="414">
        <f t="shared" si="302"/>
        <v>0</v>
      </c>
      <c r="BD810" s="414">
        <f t="shared" si="303"/>
        <v>0</v>
      </c>
      <c r="BE810" s="414">
        <f t="shared" si="304"/>
        <v>0</v>
      </c>
      <c r="BF810" s="414">
        <f t="shared" si="305"/>
        <v>0</v>
      </c>
      <c r="BG810" s="414">
        <f t="shared" si="306"/>
        <v>0</v>
      </c>
      <c r="BH810" s="414">
        <f t="shared" si="307"/>
        <v>0</v>
      </c>
      <c r="BI810" s="414">
        <f t="shared" si="308"/>
        <v>0</v>
      </c>
      <c r="BJ810" s="414">
        <f t="shared" si="309"/>
        <v>0</v>
      </c>
      <c r="BK810" s="414">
        <f t="shared" si="310"/>
        <v>0</v>
      </c>
      <c r="BL810" s="414">
        <f t="shared" si="311"/>
        <v>0</v>
      </c>
      <c r="BM810" s="414">
        <f t="shared" si="312"/>
        <v>0</v>
      </c>
      <c r="BO810" s="414">
        <f t="shared" si="313"/>
        <v>0</v>
      </c>
      <c r="BP810" s="414">
        <f t="shared" si="314"/>
        <v>0</v>
      </c>
      <c r="BQ810" s="414">
        <f t="shared" si="315"/>
        <v>0</v>
      </c>
      <c r="BR810" s="414">
        <f t="shared" si="316"/>
        <v>0</v>
      </c>
      <c r="BS810" s="414">
        <f t="shared" si="317"/>
        <v>0</v>
      </c>
      <c r="BT810" s="414">
        <f t="shared" si="318"/>
        <v>0</v>
      </c>
      <c r="BU810" s="414">
        <f t="shared" si="319"/>
        <v>0</v>
      </c>
      <c r="CQ810" s="465"/>
      <c r="CR810" s="465"/>
    </row>
    <row r="811" spans="1:96" ht="37.5" customHeight="1" x14ac:dyDescent="0.2">
      <c r="A811" s="576" t="str">
        <f>IF(B811&lt;&gt;"",設定!$C$4,"")</f>
        <v/>
      </c>
      <c r="B811" s="577" t="str">
        <f t="shared" si="296"/>
        <v/>
      </c>
      <c r="C811" s="374">
        <f t="shared" si="298"/>
        <v>799</v>
      </c>
      <c r="D811" s="356"/>
      <c r="E811" s="356"/>
      <c r="F811" s="357"/>
      <c r="G811" s="358"/>
      <c r="H811" s="359"/>
      <c r="I811" s="360"/>
      <c r="J811" s="522" t="str">
        <f>IFERROR(IF(I811="","",VLOOKUP(I811,国・地域!A:C,2,FALSE)),"正しい番号を入力してください")</f>
        <v/>
      </c>
      <c r="K811" s="523" t="str">
        <f>IFERROR(IF(I811="","",VLOOKUP(I811,国・地域!A:C,3,FALSE)),"正しい番号を入力してください")</f>
        <v/>
      </c>
      <c r="L811" s="326"/>
      <c r="M811" s="363"/>
      <c r="N811" s="364"/>
      <c r="O811" s="364"/>
      <c r="P811" s="364"/>
      <c r="Q811" s="364"/>
      <c r="R811" s="364"/>
      <c r="S811" s="364"/>
      <c r="T811" s="364"/>
      <c r="U811" s="365"/>
      <c r="V811" s="366"/>
      <c r="W811" s="1063"/>
      <c r="X811" s="1064"/>
      <c r="Y811" s="1075"/>
      <c r="Z811" s="1076"/>
      <c r="AA811" s="1077"/>
      <c r="AB811" s="1078"/>
      <c r="AC811" s="1077"/>
      <c r="AD811" s="1076"/>
      <c r="AE811" s="1079"/>
      <c r="AF811" s="1078"/>
      <c r="AG811" s="1077"/>
      <c r="AH811" s="1076"/>
      <c r="AI811" s="1079"/>
      <c r="AJ811" s="1078"/>
      <c r="AK811" s="1077"/>
      <c r="AL811" s="1076"/>
      <c r="AM811" s="356"/>
      <c r="AN811" s="358"/>
      <c r="AO811" s="326"/>
      <c r="AP811" s="356"/>
      <c r="AQ811" s="358"/>
      <c r="AR811" s="367"/>
      <c r="AS811" s="368"/>
      <c r="AT811" s="356"/>
      <c r="AU811" s="358"/>
      <c r="AV811" s="367"/>
      <c r="AW811" s="369"/>
      <c r="AX811" s="502" t="str">
        <f t="shared" si="297"/>
        <v/>
      </c>
      <c r="AY811" s="94" t="str">
        <f t="shared" si="299"/>
        <v/>
      </c>
      <c r="BA811" s="414">
        <f t="shared" si="300"/>
        <v>0</v>
      </c>
      <c r="BB811" s="414">
        <f t="shared" si="301"/>
        <v>0</v>
      </c>
      <c r="BC811" s="414">
        <f t="shared" si="302"/>
        <v>0</v>
      </c>
      <c r="BD811" s="414">
        <f t="shared" si="303"/>
        <v>0</v>
      </c>
      <c r="BE811" s="414">
        <f t="shared" si="304"/>
        <v>0</v>
      </c>
      <c r="BF811" s="414">
        <f t="shared" si="305"/>
        <v>0</v>
      </c>
      <c r="BG811" s="414">
        <f t="shared" si="306"/>
        <v>0</v>
      </c>
      <c r="BH811" s="414">
        <f t="shared" si="307"/>
        <v>0</v>
      </c>
      <c r="BI811" s="414">
        <f t="shared" si="308"/>
        <v>0</v>
      </c>
      <c r="BJ811" s="414">
        <f t="shared" si="309"/>
        <v>0</v>
      </c>
      <c r="BK811" s="414">
        <f t="shared" si="310"/>
        <v>0</v>
      </c>
      <c r="BL811" s="414">
        <f t="shared" si="311"/>
        <v>0</v>
      </c>
      <c r="BM811" s="414">
        <f t="shared" si="312"/>
        <v>0</v>
      </c>
      <c r="BO811" s="414">
        <f t="shared" si="313"/>
        <v>0</v>
      </c>
      <c r="BP811" s="414">
        <f t="shared" si="314"/>
        <v>0</v>
      </c>
      <c r="BQ811" s="414">
        <f t="shared" si="315"/>
        <v>0</v>
      </c>
      <c r="BR811" s="414">
        <f t="shared" si="316"/>
        <v>0</v>
      </c>
      <c r="BS811" s="414">
        <f t="shared" si="317"/>
        <v>0</v>
      </c>
      <c r="BT811" s="414">
        <f t="shared" si="318"/>
        <v>0</v>
      </c>
      <c r="BU811" s="414">
        <f t="shared" si="319"/>
        <v>0</v>
      </c>
      <c r="CQ811" s="465"/>
      <c r="CR811" s="465"/>
    </row>
    <row r="812" spans="1:96" ht="37.5" customHeight="1" x14ac:dyDescent="0.2">
      <c r="A812" s="576" t="str">
        <f>IF(B812&lt;&gt;"",設定!$C$4,"")</f>
        <v/>
      </c>
      <c r="B812" s="577" t="str">
        <f t="shared" si="296"/>
        <v/>
      </c>
      <c r="C812" s="374">
        <f t="shared" si="298"/>
        <v>800</v>
      </c>
      <c r="D812" s="356"/>
      <c r="E812" s="356"/>
      <c r="F812" s="357"/>
      <c r="G812" s="358"/>
      <c r="H812" s="359"/>
      <c r="I812" s="360"/>
      <c r="J812" s="522" t="str">
        <f>IFERROR(IF(I812="","",VLOOKUP(I812,国・地域!A:C,2,FALSE)),"正しい番号を入力してください")</f>
        <v/>
      </c>
      <c r="K812" s="523" t="str">
        <f>IFERROR(IF(I812="","",VLOOKUP(I812,国・地域!A:C,3,FALSE)),"正しい番号を入力してください")</f>
        <v/>
      </c>
      <c r="L812" s="326"/>
      <c r="M812" s="363"/>
      <c r="N812" s="364"/>
      <c r="O812" s="364"/>
      <c r="P812" s="364"/>
      <c r="Q812" s="364"/>
      <c r="R812" s="364"/>
      <c r="S812" s="364"/>
      <c r="T812" s="364"/>
      <c r="U812" s="365"/>
      <c r="V812" s="366"/>
      <c r="W812" s="1063"/>
      <c r="X812" s="1064"/>
      <c r="Y812" s="1075"/>
      <c r="Z812" s="1076"/>
      <c r="AA812" s="1077"/>
      <c r="AB812" s="1078"/>
      <c r="AC812" s="1077"/>
      <c r="AD812" s="1076"/>
      <c r="AE812" s="1079"/>
      <c r="AF812" s="1078"/>
      <c r="AG812" s="1077"/>
      <c r="AH812" s="1076"/>
      <c r="AI812" s="1079"/>
      <c r="AJ812" s="1078"/>
      <c r="AK812" s="1077"/>
      <c r="AL812" s="1076"/>
      <c r="AM812" s="356"/>
      <c r="AN812" s="358"/>
      <c r="AO812" s="326"/>
      <c r="AP812" s="356"/>
      <c r="AQ812" s="358"/>
      <c r="AR812" s="367"/>
      <c r="AS812" s="368"/>
      <c r="AT812" s="356"/>
      <c r="AU812" s="358"/>
      <c r="AV812" s="367"/>
      <c r="AW812" s="369"/>
      <c r="AX812" s="502" t="str">
        <f t="shared" si="297"/>
        <v/>
      </c>
      <c r="AY812" s="94" t="str">
        <f t="shared" si="299"/>
        <v/>
      </c>
      <c r="BA812" s="414">
        <f t="shared" si="300"/>
        <v>0</v>
      </c>
      <c r="BB812" s="414">
        <f t="shared" si="301"/>
        <v>0</v>
      </c>
      <c r="BC812" s="414">
        <f t="shared" si="302"/>
        <v>0</v>
      </c>
      <c r="BD812" s="414">
        <f t="shared" si="303"/>
        <v>0</v>
      </c>
      <c r="BE812" s="414">
        <f t="shared" si="304"/>
        <v>0</v>
      </c>
      <c r="BF812" s="414">
        <f t="shared" si="305"/>
        <v>0</v>
      </c>
      <c r="BG812" s="414">
        <f t="shared" si="306"/>
        <v>0</v>
      </c>
      <c r="BH812" s="414">
        <f t="shared" si="307"/>
        <v>0</v>
      </c>
      <c r="BI812" s="414">
        <f t="shared" si="308"/>
        <v>0</v>
      </c>
      <c r="BJ812" s="414">
        <f t="shared" si="309"/>
        <v>0</v>
      </c>
      <c r="BK812" s="414">
        <f t="shared" si="310"/>
        <v>0</v>
      </c>
      <c r="BL812" s="414">
        <f t="shared" si="311"/>
        <v>0</v>
      </c>
      <c r="BM812" s="414">
        <f t="shared" si="312"/>
        <v>0</v>
      </c>
      <c r="BO812" s="414">
        <f t="shared" si="313"/>
        <v>0</v>
      </c>
      <c r="BP812" s="414">
        <f t="shared" si="314"/>
        <v>0</v>
      </c>
      <c r="BQ812" s="414">
        <f t="shared" si="315"/>
        <v>0</v>
      </c>
      <c r="BR812" s="414">
        <f t="shared" si="316"/>
        <v>0</v>
      </c>
      <c r="BS812" s="414">
        <f t="shared" si="317"/>
        <v>0</v>
      </c>
      <c r="BT812" s="414">
        <f t="shared" si="318"/>
        <v>0</v>
      </c>
      <c r="BU812" s="414">
        <f t="shared" si="319"/>
        <v>0</v>
      </c>
      <c r="CQ812" s="465"/>
      <c r="CR812" s="465"/>
    </row>
    <row r="813" spans="1:96" ht="37.5" customHeight="1" x14ac:dyDescent="0.2">
      <c r="A813" s="576" t="str">
        <f>IF(B813&lt;&gt;"",設定!$C$4,"")</f>
        <v/>
      </c>
      <c r="B813" s="577" t="str">
        <f t="shared" si="296"/>
        <v/>
      </c>
      <c r="C813" s="374">
        <f t="shared" si="298"/>
        <v>801</v>
      </c>
      <c r="D813" s="356"/>
      <c r="E813" s="356"/>
      <c r="F813" s="357"/>
      <c r="G813" s="358"/>
      <c r="H813" s="359"/>
      <c r="I813" s="360"/>
      <c r="J813" s="522" t="str">
        <f>IFERROR(IF(I813="","",VLOOKUP(I813,国・地域!A:C,2,FALSE)),"正しい番号を入力してください")</f>
        <v/>
      </c>
      <c r="K813" s="523" t="str">
        <f>IFERROR(IF(I813="","",VLOOKUP(I813,国・地域!A:C,3,FALSE)),"正しい番号を入力してください")</f>
        <v/>
      </c>
      <c r="L813" s="326"/>
      <c r="M813" s="363"/>
      <c r="N813" s="364"/>
      <c r="O813" s="364"/>
      <c r="P813" s="364"/>
      <c r="Q813" s="364"/>
      <c r="R813" s="364"/>
      <c r="S813" s="364"/>
      <c r="T813" s="364"/>
      <c r="U813" s="365"/>
      <c r="V813" s="366"/>
      <c r="W813" s="1063"/>
      <c r="X813" s="1064"/>
      <c r="Y813" s="1075"/>
      <c r="Z813" s="1076"/>
      <c r="AA813" s="1077"/>
      <c r="AB813" s="1078"/>
      <c r="AC813" s="1077"/>
      <c r="AD813" s="1076"/>
      <c r="AE813" s="1079"/>
      <c r="AF813" s="1078"/>
      <c r="AG813" s="1077"/>
      <c r="AH813" s="1076"/>
      <c r="AI813" s="1079"/>
      <c r="AJ813" s="1078"/>
      <c r="AK813" s="1077"/>
      <c r="AL813" s="1076"/>
      <c r="AM813" s="356"/>
      <c r="AN813" s="358"/>
      <c r="AO813" s="326"/>
      <c r="AP813" s="356"/>
      <c r="AQ813" s="358"/>
      <c r="AR813" s="367"/>
      <c r="AS813" s="368"/>
      <c r="AT813" s="356"/>
      <c r="AU813" s="358"/>
      <c r="AV813" s="367"/>
      <c r="AW813" s="369"/>
      <c r="AX813" s="502" t="str">
        <f t="shared" si="297"/>
        <v/>
      </c>
      <c r="AY813" s="94" t="str">
        <f t="shared" si="299"/>
        <v/>
      </c>
      <c r="BA813" s="414">
        <f t="shared" si="300"/>
        <v>0</v>
      </c>
      <c r="BB813" s="414">
        <f t="shared" si="301"/>
        <v>0</v>
      </c>
      <c r="BC813" s="414">
        <f t="shared" si="302"/>
        <v>0</v>
      </c>
      <c r="BD813" s="414">
        <f t="shared" si="303"/>
        <v>0</v>
      </c>
      <c r="BE813" s="414">
        <f t="shared" si="304"/>
        <v>0</v>
      </c>
      <c r="BF813" s="414">
        <f t="shared" si="305"/>
        <v>0</v>
      </c>
      <c r="BG813" s="414">
        <f t="shared" si="306"/>
        <v>0</v>
      </c>
      <c r="BH813" s="414">
        <f t="shared" si="307"/>
        <v>0</v>
      </c>
      <c r="BI813" s="414">
        <f t="shared" si="308"/>
        <v>0</v>
      </c>
      <c r="BJ813" s="414">
        <f t="shared" si="309"/>
        <v>0</v>
      </c>
      <c r="BK813" s="414">
        <f t="shared" si="310"/>
        <v>0</v>
      </c>
      <c r="BL813" s="414">
        <f t="shared" si="311"/>
        <v>0</v>
      </c>
      <c r="BM813" s="414">
        <f t="shared" si="312"/>
        <v>0</v>
      </c>
      <c r="BO813" s="414">
        <f t="shared" si="313"/>
        <v>0</v>
      </c>
      <c r="BP813" s="414">
        <f t="shared" si="314"/>
        <v>0</v>
      </c>
      <c r="BQ813" s="414">
        <f t="shared" si="315"/>
        <v>0</v>
      </c>
      <c r="BR813" s="414">
        <f t="shared" si="316"/>
        <v>0</v>
      </c>
      <c r="BS813" s="414">
        <f t="shared" si="317"/>
        <v>0</v>
      </c>
      <c r="BT813" s="414">
        <f t="shared" si="318"/>
        <v>0</v>
      </c>
      <c r="BU813" s="414">
        <f t="shared" si="319"/>
        <v>0</v>
      </c>
      <c r="CQ813" s="465"/>
      <c r="CR813" s="465"/>
    </row>
    <row r="814" spans="1:96" ht="37.5" customHeight="1" x14ac:dyDescent="0.2">
      <c r="A814" s="576" t="str">
        <f>IF(B814&lt;&gt;"",設定!$C$4,"")</f>
        <v/>
      </c>
      <c r="B814" s="577" t="str">
        <f t="shared" ref="B814:B877" si="320">IF(COUNTA(D814:I814,L814)&gt;0,$B$7,"")</f>
        <v/>
      </c>
      <c r="C814" s="374">
        <f t="shared" si="298"/>
        <v>802</v>
      </c>
      <c r="D814" s="356"/>
      <c r="E814" s="356"/>
      <c r="F814" s="357"/>
      <c r="G814" s="358"/>
      <c r="H814" s="359"/>
      <c r="I814" s="360"/>
      <c r="J814" s="522" t="str">
        <f>IFERROR(IF(I814="","",VLOOKUP(I814,国・地域!A:C,2,FALSE)),"正しい番号を入力してください")</f>
        <v/>
      </c>
      <c r="K814" s="523" t="str">
        <f>IFERROR(IF(I814="","",VLOOKUP(I814,国・地域!A:C,3,FALSE)),"正しい番号を入力してください")</f>
        <v/>
      </c>
      <c r="L814" s="326"/>
      <c r="M814" s="363"/>
      <c r="N814" s="364"/>
      <c r="O814" s="364"/>
      <c r="P814" s="364"/>
      <c r="Q814" s="364"/>
      <c r="R814" s="364"/>
      <c r="S814" s="364"/>
      <c r="T814" s="364"/>
      <c r="U814" s="365"/>
      <c r="V814" s="366"/>
      <c r="W814" s="1063"/>
      <c r="X814" s="1064"/>
      <c r="Y814" s="1075"/>
      <c r="Z814" s="1076"/>
      <c r="AA814" s="1077"/>
      <c r="AB814" s="1078"/>
      <c r="AC814" s="1077"/>
      <c r="AD814" s="1076"/>
      <c r="AE814" s="1079"/>
      <c r="AF814" s="1078"/>
      <c r="AG814" s="1077"/>
      <c r="AH814" s="1076"/>
      <c r="AI814" s="1079"/>
      <c r="AJ814" s="1078"/>
      <c r="AK814" s="1077"/>
      <c r="AL814" s="1076"/>
      <c r="AM814" s="356"/>
      <c r="AN814" s="358"/>
      <c r="AO814" s="326"/>
      <c r="AP814" s="356"/>
      <c r="AQ814" s="358"/>
      <c r="AR814" s="367"/>
      <c r="AS814" s="368"/>
      <c r="AT814" s="356"/>
      <c r="AU814" s="358"/>
      <c r="AV814" s="367"/>
      <c r="AW814" s="369"/>
      <c r="AX814" s="502" t="str">
        <f t="shared" ref="AX814:AX877" si="321">IF(SUM(BA814:BM814)&gt;0,"←未入力あり","")</f>
        <v/>
      </c>
      <c r="AY814" s="94" t="str">
        <f t="shared" si="299"/>
        <v/>
      </c>
      <c r="BA814" s="414">
        <f t="shared" si="300"/>
        <v>0</v>
      </c>
      <c r="BB814" s="414">
        <f t="shared" si="301"/>
        <v>0</v>
      </c>
      <c r="BC814" s="414">
        <f t="shared" si="302"/>
        <v>0</v>
      </c>
      <c r="BD814" s="414">
        <f t="shared" si="303"/>
        <v>0</v>
      </c>
      <c r="BE814" s="414">
        <f t="shared" si="304"/>
        <v>0</v>
      </c>
      <c r="BF814" s="414">
        <f t="shared" si="305"/>
        <v>0</v>
      </c>
      <c r="BG814" s="414">
        <f t="shared" si="306"/>
        <v>0</v>
      </c>
      <c r="BH814" s="414">
        <f t="shared" si="307"/>
        <v>0</v>
      </c>
      <c r="BI814" s="414">
        <f t="shared" si="308"/>
        <v>0</v>
      </c>
      <c r="BJ814" s="414">
        <f t="shared" si="309"/>
        <v>0</v>
      </c>
      <c r="BK814" s="414">
        <f t="shared" si="310"/>
        <v>0</v>
      </c>
      <c r="BL814" s="414">
        <f t="shared" si="311"/>
        <v>0</v>
      </c>
      <c r="BM814" s="414">
        <f t="shared" si="312"/>
        <v>0</v>
      </c>
      <c r="BO814" s="414">
        <f t="shared" si="313"/>
        <v>0</v>
      </c>
      <c r="BP814" s="414">
        <f t="shared" si="314"/>
        <v>0</v>
      </c>
      <c r="BQ814" s="414">
        <f t="shared" si="315"/>
        <v>0</v>
      </c>
      <c r="BR814" s="414">
        <f t="shared" si="316"/>
        <v>0</v>
      </c>
      <c r="BS814" s="414">
        <f t="shared" si="317"/>
        <v>0</v>
      </c>
      <c r="BT814" s="414">
        <f t="shared" si="318"/>
        <v>0</v>
      </c>
      <c r="BU814" s="414">
        <f t="shared" si="319"/>
        <v>0</v>
      </c>
      <c r="CQ814" s="465"/>
      <c r="CR814" s="465"/>
    </row>
    <row r="815" spans="1:96" ht="37.5" customHeight="1" x14ac:dyDescent="0.2">
      <c r="A815" s="576" t="str">
        <f>IF(B815&lt;&gt;"",設定!$C$4,"")</f>
        <v/>
      </c>
      <c r="B815" s="577" t="str">
        <f t="shared" si="320"/>
        <v/>
      </c>
      <c r="C815" s="374">
        <f t="shared" si="298"/>
        <v>803</v>
      </c>
      <c r="D815" s="356"/>
      <c r="E815" s="356"/>
      <c r="F815" s="357"/>
      <c r="G815" s="358"/>
      <c r="H815" s="359"/>
      <c r="I815" s="360"/>
      <c r="J815" s="522" t="str">
        <f>IFERROR(IF(I815="","",VLOOKUP(I815,国・地域!A:C,2,FALSE)),"正しい番号を入力してください")</f>
        <v/>
      </c>
      <c r="K815" s="523" t="str">
        <f>IFERROR(IF(I815="","",VLOOKUP(I815,国・地域!A:C,3,FALSE)),"正しい番号を入力してください")</f>
        <v/>
      </c>
      <c r="L815" s="326"/>
      <c r="M815" s="363"/>
      <c r="N815" s="364"/>
      <c r="O815" s="364"/>
      <c r="P815" s="364"/>
      <c r="Q815" s="364"/>
      <c r="R815" s="364"/>
      <c r="S815" s="364"/>
      <c r="T815" s="364"/>
      <c r="U815" s="365"/>
      <c r="V815" s="366"/>
      <c r="W815" s="1063"/>
      <c r="X815" s="1064"/>
      <c r="Y815" s="1075"/>
      <c r="Z815" s="1076"/>
      <c r="AA815" s="1077"/>
      <c r="AB815" s="1078"/>
      <c r="AC815" s="1077"/>
      <c r="AD815" s="1076"/>
      <c r="AE815" s="1079"/>
      <c r="AF815" s="1078"/>
      <c r="AG815" s="1077"/>
      <c r="AH815" s="1076"/>
      <c r="AI815" s="1079"/>
      <c r="AJ815" s="1078"/>
      <c r="AK815" s="1077"/>
      <c r="AL815" s="1076"/>
      <c r="AM815" s="356"/>
      <c r="AN815" s="358"/>
      <c r="AO815" s="326"/>
      <c r="AP815" s="356"/>
      <c r="AQ815" s="358"/>
      <c r="AR815" s="367"/>
      <c r="AS815" s="368"/>
      <c r="AT815" s="356"/>
      <c r="AU815" s="358"/>
      <c r="AV815" s="367"/>
      <c r="AW815" s="369"/>
      <c r="AX815" s="502" t="str">
        <f t="shared" si="321"/>
        <v/>
      </c>
      <c r="AY815" s="94" t="str">
        <f t="shared" si="299"/>
        <v/>
      </c>
      <c r="BA815" s="414">
        <f t="shared" si="300"/>
        <v>0</v>
      </c>
      <c r="BB815" s="414">
        <f t="shared" si="301"/>
        <v>0</v>
      </c>
      <c r="BC815" s="414">
        <f t="shared" si="302"/>
        <v>0</v>
      </c>
      <c r="BD815" s="414">
        <f t="shared" si="303"/>
        <v>0</v>
      </c>
      <c r="BE815" s="414">
        <f t="shared" si="304"/>
        <v>0</v>
      </c>
      <c r="BF815" s="414">
        <f t="shared" si="305"/>
        <v>0</v>
      </c>
      <c r="BG815" s="414">
        <f t="shared" si="306"/>
        <v>0</v>
      </c>
      <c r="BH815" s="414">
        <f t="shared" si="307"/>
        <v>0</v>
      </c>
      <c r="BI815" s="414">
        <f t="shared" si="308"/>
        <v>0</v>
      </c>
      <c r="BJ815" s="414">
        <f t="shared" si="309"/>
        <v>0</v>
      </c>
      <c r="BK815" s="414">
        <f t="shared" si="310"/>
        <v>0</v>
      </c>
      <c r="BL815" s="414">
        <f t="shared" si="311"/>
        <v>0</v>
      </c>
      <c r="BM815" s="414">
        <f t="shared" si="312"/>
        <v>0</v>
      </c>
      <c r="BO815" s="414">
        <f t="shared" si="313"/>
        <v>0</v>
      </c>
      <c r="BP815" s="414">
        <f t="shared" si="314"/>
        <v>0</v>
      </c>
      <c r="BQ815" s="414">
        <f t="shared" si="315"/>
        <v>0</v>
      </c>
      <c r="BR815" s="414">
        <f t="shared" si="316"/>
        <v>0</v>
      </c>
      <c r="BS815" s="414">
        <f t="shared" si="317"/>
        <v>0</v>
      </c>
      <c r="BT815" s="414">
        <f t="shared" si="318"/>
        <v>0</v>
      </c>
      <c r="BU815" s="414">
        <f t="shared" si="319"/>
        <v>0</v>
      </c>
      <c r="CQ815" s="465"/>
      <c r="CR815" s="465"/>
    </row>
    <row r="816" spans="1:96" ht="37.5" customHeight="1" x14ac:dyDescent="0.2">
      <c r="A816" s="576" t="str">
        <f>IF(B816&lt;&gt;"",設定!$C$4,"")</f>
        <v/>
      </c>
      <c r="B816" s="577" t="str">
        <f t="shared" si="320"/>
        <v/>
      </c>
      <c r="C816" s="374">
        <f t="shared" si="298"/>
        <v>804</v>
      </c>
      <c r="D816" s="356"/>
      <c r="E816" s="356"/>
      <c r="F816" s="357"/>
      <c r="G816" s="358"/>
      <c r="H816" s="359"/>
      <c r="I816" s="360"/>
      <c r="J816" s="522" t="str">
        <f>IFERROR(IF(I816="","",VLOOKUP(I816,国・地域!A:C,2,FALSE)),"正しい番号を入力してください")</f>
        <v/>
      </c>
      <c r="K816" s="523" t="str">
        <f>IFERROR(IF(I816="","",VLOOKUP(I816,国・地域!A:C,3,FALSE)),"正しい番号を入力してください")</f>
        <v/>
      </c>
      <c r="L816" s="326"/>
      <c r="M816" s="363"/>
      <c r="N816" s="364"/>
      <c r="O816" s="364"/>
      <c r="P816" s="364"/>
      <c r="Q816" s="364"/>
      <c r="R816" s="364"/>
      <c r="S816" s="364"/>
      <c r="T816" s="364"/>
      <c r="U816" s="365"/>
      <c r="V816" s="366"/>
      <c r="W816" s="1063"/>
      <c r="X816" s="1064"/>
      <c r="Y816" s="1075"/>
      <c r="Z816" s="1076"/>
      <c r="AA816" s="1077"/>
      <c r="AB816" s="1078"/>
      <c r="AC816" s="1077"/>
      <c r="AD816" s="1076"/>
      <c r="AE816" s="1079"/>
      <c r="AF816" s="1078"/>
      <c r="AG816" s="1077"/>
      <c r="AH816" s="1076"/>
      <c r="AI816" s="1079"/>
      <c r="AJ816" s="1078"/>
      <c r="AK816" s="1077"/>
      <c r="AL816" s="1076"/>
      <c r="AM816" s="356"/>
      <c r="AN816" s="358"/>
      <c r="AO816" s="326"/>
      <c r="AP816" s="356"/>
      <c r="AQ816" s="358"/>
      <c r="AR816" s="367"/>
      <c r="AS816" s="368"/>
      <c r="AT816" s="356"/>
      <c r="AU816" s="358"/>
      <c r="AV816" s="367"/>
      <c r="AW816" s="369"/>
      <c r="AX816" s="502" t="str">
        <f t="shared" si="321"/>
        <v/>
      </c>
      <c r="AY816" s="94" t="str">
        <f t="shared" si="299"/>
        <v/>
      </c>
      <c r="BA816" s="414">
        <f t="shared" si="300"/>
        <v>0</v>
      </c>
      <c r="BB816" s="414">
        <f t="shared" si="301"/>
        <v>0</v>
      </c>
      <c r="BC816" s="414">
        <f t="shared" si="302"/>
        <v>0</v>
      </c>
      <c r="BD816" s="414">
        <f t="shared" si="303"/>
        <v>0</v>
      </c>
      <c r="BE816" s="414">
        <f t="shared" si="304"/>
        <v>0</v>
      </c>
      <c r="BF816" s="414">
        <f t="shared" si="305"/>
        <v>0</v>
      </c>
      <c r="BG816" s="414">
        <f t="shared" si="306"/>
        <v>0</v>
      </c>
      <c r="BH816" s="414">
        <f t="shared" si="307"/>
        <v>0</v>
      </c>
      <c r="BI816" s="414">
        <f t="shared" si="308"/>
        <v>0</v>
      </c>
      <c r="BJ816" s="414">
        <f t="shared" si="309"/>
        <v>0</v>
      </c>
      <c r="BK816" s="414">
        <f t="shared" si="310"/>
        <v>0</v>
      </c>
      <c r="BL816" s="414">
        <f t="shared" si="311"/>
        <v>0</v>
      </c>
      <c r="BM816" s="414">
        <f t="shared" si="312"/>
        <v>0</v>
      </c>
      <c r="BO816" s="414">
        <f t="shared" si="313"/>
        <v>0</v>
      </c>
      <c r="BP816" s="414">
        <f t="shared" si="314"/>
        <v>0</v>
      </c>
      <c r="BQ816" s="414">
        <f t="shared" si="315"/>
        <v>0</v>
      </c>
      <c r="BR816" s="414">
        <f t="shared" si="316"/>
        <v>0</v>
      </c>
      <c r="BS816" s="414">
        <f t="shared" si="317"/>
        <v>0</v>
      </c>
      <c r="BT816" s="414">
        <f t="shared" si="318"/>
        <v>0</v>
      </c>
      <c r="BU816" s="414">
        <f t="shared" si="319"/>
        <v>0</v>
      </c>
      <c r="CQ816" s="465"/>
      <c r="CR816" s="465"/>
    </row>
    <row r="817" spans="1:96" ht="37.5" customHeight="1" x14ac:dyDescent="0.2">
      <c r="A817" s="576" t="str">
        <f>IF(B817&lt;&gt;"",設定!$C$4,"")</f>
        <v/>
      </c>
      <c r="B817" s="577" t="str">
        <f t="shared" si="320"/>
        <v/>
      </c>
      <c r="C817" s="374">
        <f t="shared" si="298"/>
        <v>805</v>
      </c>
      <c r="D817" s="356"/>
      <c r="E817" s="356"/>
      <c r="F817" s="357"/>
      <c r="G817" s="358"/>
      <c r="H817" s="359"/>
      <c r="I817" s="360"/>
      <c r="J817" s="522" t="str">
        <f>IFERROR(IF(I817="","",VLOOKUP(I817,国・地域!A:C,2,FALSE)),"正しい番号を入力してください")</f>
        <v/>
      </c>
      <c r="K817" s="523" t="str">
        <f>IFERROR(IF(I817="","",VLOOKUP(I817,国・地域!A:C,3,FALSE)),"正しい番号を入力してください")</f>
        <v/>
      </c>
      <c r="L817" s="326"/>
      <c r="M817" s="363"/>
      <c r="N817" s="364"/>
      <c r="O817" s="364"/>
      <c r="P817" s="364"/>
      <c r="Q817" s="364"/>
      <c r="R817" s="364"/>
      <c r="S817" s="364"/>
      <c r="T817" s="364"/>
      <c r="U817" s="365"/>
      <c r="V817" s="366"/>
      <c r="W817" s="1063"/>
      <c r="X817" s="1064"/>
      <c r="Y817" s="1075"/>
      <c r="Z817" s="1076"/>
      <c r="AA817" s="1077"/>
      <c r="AB817" s="1078"/>
      <c r="AC817" s="1077"/>
      <c r="AD817" s="1076"/>
      <c r="AE817" s="1079"/>
      <c r="AF817" s="1078"/>
      <c r="AG817" s="1077"/>
      <c r="AH817" s="1076"/>
      <c r="AI817" s="1079"/>
      <c r="AJ817" s="1078"/>
      <c r="AK817" s="1077"/>
      <c r="AL817" s="1076"/>
      <c r="AM817" s="356"/>
      <c r="AN817" s="358"/>
      <c r="AO817" s="326"/>
      <c r="AP817" s="356"/>
      <c r="AQ817" s="358"/>
      <c r="AR817" s="367"/>
      <c r="AS817" s="368"/>
      <c r="AT817" s="356"/>
      <c r="AU817" s="358"/>
      <c r="AV817" s="367"/>
      <c r="AW817" s="369"/>
      <c r="AX817" s="502" t="str">
        <f t="shared" si="321"/>
        <v/>
      </c>
      <c r="AY817" s="94" t="str">
        <f t="shared" si="299"/>
        <v/>
      </c>
      <c r="BA817" s="414">
        <f t="shared" si="300"/>
        <v>0</v>
      </c>
      <c r="BB817" s="414">
        <f t="shared" si="301"/>
        <v>0</v>
      </c>
      <c r="BC817" s="414">
        <f t="shared" si="302"/>
        <v>0</v>
      </c>
      <c r="BD817" s="414">
        <f t="shared" si="303"/>
        <v>0</v>
      </c>
      <c r="BE817" s="414">
        <f t="shared" si="304"/>
        <v>0</v>
      </c>
      <c r="BF817" s="414">
        <f t="shared" si="305"/>
        <v>0</v>
      </c>
      <c r="BG817" s="414">
        <f t="shared" si="306"/>
        <v>0</v>
      </c>
      <c r="BH817" s="414">
        <f t="shared" si="307"/>
        <v>0</v>
      </c>
      <c r="BI817" s="414">
        <f t="shared" si="308"/>
        <v>0</v>
      </c>
      <c r="BJ817" s="414">
        <f t="shared" si="309"/>
        <v>0</v>
      </c>
      <c r="BK817" s="414">
        <f t="shared" si="310"/>
        <v>0</v>
      </c>
      <c r="BL817" s="414">
        <f t="shared" si="311"/>
        <v>0</v>
      </c>
      <c r="BM817" s="414">
        <f t="shared" si="312"/>
        <v>0</v>
      </c>
      <c r="BO817" s="414">
        <f t="shared" si="313"/>
        <v>0</v>
      </c>
      <c r="BP817" s="414">
        <f t="shared" si="314"/>
        <v>0</v>
      </c>
      <c r="BQ817" s="414">
        <f t="shared" si="315"/>
        <v>0</v>
      </c>
      <c r="BR817" s="414">
        <f t="shared" si="316"/>
        <v>0</v>
      </c>
      <c r="BS817" s="414">
        <f t="shared" si="317"/>
        <v>0</v>
      </c>
      <c r="BT817" s="414">
        <f t="shared" si="318"/>
        <v>0</v>
      </c>
      <c r="BU817" s="414">
        <f t="shared" si="319"/>
        <v>0</v>
      </c>
      <c r="CQ817" s="465"/>
      <c r="CR817" s="465"/>
    </row>
    <row r="818" spans="1:96" ht="37.5" customHeight="1" x14ac:dyDescent="0.2">
      <c r="A818" s="576" t="str">
        <f>IF(B818&lt;&gt;"",設定!$C$4,"")</f>
        <v/>
      </c>
      <c r="B818" s="577" t="str">
        <f t="shared" si="320"/>
        <v/>
      </c>
      <c r="C818" s="374">
        <f t="shared" si="298"/>
        <v>806</v>
      </c>
      <c r="D818" s="356"/>
      <c r="E818" s="356"/>
      <c r="F818" s="357"/>
      <c r="G818" s="358"/>
      <c r="H818" s="359"/>
      <c r="I818" s="360"/>
      <c r="J818" s="522" t="str">
        <f>IFERROR(IF(I818="","",VLOOKUP(I818,国・地域!A:C,2,FALSE)),"正しい番号を入力してください")</f>
        <v/>
      </c>
      <c r="K818" s="523" t="str">
        <f>IFERROR(IF(I818="","",VLOOKUP(I818,国・地域!A:C,3,FALSE)),"正しい番号を入力してください")</f>
        <v/>
      </c>
      <c r="L818" s="326"/>
      <c r="M818" s="363"/>
      <c r="N818" s="364"/>
      <c r="O818" s="364"/>
      <c r="P818" s="364"/>
      <c r="Q818" s="364"/>
      <c r="R818" s="364"/>
      <c r="S818" s="364"/>
      <c r="T818" s="364"/>
      <c r="U818" s="365"/>
      <c r="V818" s="366"/>
      <c r="W818" s="1063"/>
      <c r="X818" s="1064"/>
      <c r="Y818" s="1075"/>
      <c r="Z818" s="1076"/>
      <c r="AA818" s="1077"/>
      <c r="AB818" s="1078"/>
      <c r="AC818" s="1077"/>
      <c r="AD818" s="1076"/>
      <c r="AE818" s="1079"/>
      <c r="AF818" s="1078"/>
      <c r="AG818" s="1077"/>
      <c r="AH818" s="1076"/>
      <c r="AI818" s="1079"/>
      <c r="AJ818" s="1078"/>
      <c r="AK818" s="1077"/>
      <c r="AL818" s="1076"/>
      <c r="AM818" s="356"/>
      <c r="AN818" s="358"/>
      <c r="AO818" s="326"/>
      <c r="AP818" s="356"/>
      <c r="AQ818" s="358"/>
      <c r="AR818" s="367"/>
      <c r="AS818" s="368"/>
      <c r="AT818" s="356"/>
      <c r="AU818" s="358"/>
      <c r="AV818" s="367"/>
      <c r="AW818" s="369"/>
      <c r="AX818" s="502" t="str">
        <f t="shared" si="321"/>
        <v/>
      </c>
      <c r="AY818" s="94" t="str">
        <f t="shared" si="299"/>
        <v/>
      </c>
      <c r="BA818" s="414">
        <f t="shared" si="300"/>
        <v>0</v>
      </c>
      <c r="BB818" s="414">
        <f t="shared" si="301"/>
        <v>0</v>
      </c>
      <c r="BC818" s="414">
        <f t="shared" si="302"/>
        <v>0</v>
      </c>
      <c r="BD818" s="414">
        <f t="shared" si="303"/>
        <v>0</v>
      </c>
      <c r="BE818" s="414">
        <f t="shared" si="304"/>
        <v>0</v>
      </c>
      <c r="BF818" s="414">
        <f t="shared" si="305"/>
        <v>0</v>
      </c>
      <c r="BG818" s="414">
        <f t="shared" si="306"/>
        <v>0</v>
      </c>
      <c r="BH818" s="414">
        <f t="shared" si="307"/>
        <v>0</v>
      </c>
      <c r="BI818" s="414">
        <f t="shared" si="308"/>
        <v>0</v>
      </c>
      <c r="BJ818" s="414">
        <f t="shared" si="309"/>
        <v>0</v>
      </c>
      <c r="BK818" s="414">
        <f t="shared" si="310"/>
        <v>0</v>
      </c>
      <c r="BL818" s="414">
        <f t="shared" si="311"/>
        <v>0</v>
      </c>
      <c r="BM818" s="414">
        <f t="shared" si="312"/>
        <v>0</v>
      </c>
      <c r="BO818" s="414">
        <f t="shared" si="313"/>
        <v>0</v>
      </c>
      <c r="BP818" s="414">
        <f t="shared" si="314"/>
        <v>0</v>
      </c>
      <c r="BQ818" s="414">
        <f t="shared" si="315"/>
        <v>0</v>
      </c>
      <c r="BR818" s="414">
        <f t="shared" si="316"/>
        <v>0</v>
      </c>
      <c r="BS818" s="414">
        <f t="shared" si="317"/>
        <v>0</v>
      </c>
      <c r="BT818" s="414">
        <f t="shared" si="318"/>
        <v>0</v>
      </c>
      <c r="BU818" s="414">
        <f t="shared" si="319"/>
        <v>0</v>
      </c>
      <c r="CQ818" s="465"/>
      <c r="CR818" s="465"/>
    </row>
    <row r="819" spans="1:96" ht="37.5" customHeight="1" x14ac:dyDescent="0.2">
      <c r="A819" s="576" t="str">
        <f>IF(B819&lt;&gt;"",設定!$C$4,"")</f>
        <v/>
      </c>
      <c r="B819" s="577" t="str">
        <f t="shared" si="320"/>
        <v/>
      </c>
      <c r="C819" s="374">
        <f t="shared" si="298"/>
        <v>807</v>
      </c>
      <c r="D819" s="356"/>
      <c r="E819" s="356"/>
      <c r="F819" s="357"/>
      <c r="G819" s="358"/>
      <c r="H819" s="359"/>
      <c r="I819" s="360"/>
      <c r="J819" s="522" t="str">
        <f>IFERROR(IF(I819="","",VLOOKUP(I819,国・地域!A:C,2,FALSE)),"正しい番号を入力してください")</f>
        <v/>
      </c>
      <c r="K819" s="523" t="str">
        <f>IFERROR(IF(I819="","",VLOOKUP(I819,国・地域!A:C,3,FALSE)),"正しい番号を入力してください")</f>
        <v/>
      </c>
      <c r="L819" s="326"/>
      <c r="M819" s="363"/>
      <c r="N819" s="364"/>
      <c r="O819" s="364"/>
      <c r="P819" s="364"/>
      <c r="Q819" s="364"/>
      <c r="R819" s="364"/>
      <c r="S819" s="364"/>
      <c r="T819" s="364"/>
      <c r="U819" s="365"/>
      <c r="V819" s="366"/>
      <c r="W819" s="1063"/>
      <c r="X819" s="1064"/>
      <c r="Y819" s="1075"/>
      <c r="Z819" s="1076"/>
      <c r="AA819" s="1077"/>
      <c r="AB819" s="1078"/>
      <c r="AC819" s="1077"/>
      <c r="AD819" s="1076"/>
      <c r="AE819" s="1079"/>
      <c r="AF819" s="1078"/>
      <c r="AG819" s="1077"/>
      <c r="AH819" s="1076"/>
      <c r="AI819" s="1079"/>
      <c r="AJ819" s="1078"/>
      <c r="AK819" s="1077"/>
      <c r="AL819" s="1076"/>
      <c r="AM819" s="356"/>
      <c r="AN819" s="358"/>
      <c r="AO819" s="326"/>
      <c r="AP819" s="356"/>
      <c r="AQ819" s="358"/>
      <c r="AR819" s="367"/>
      <c r="AS819" s="368"/>
      <c r="AT819" s="356"/>
      <c r="AU819" s="358"/>
      <c r="AV819" s="367"/>
      <c r="AW819" s="369"/>
      <c r="AX819" s="502" t="str">
        <f t="shared" si="321"/>
        <v/>
      </c>
      <c r="AY819" s="94" t="str">
        <f t="shared" si="299"/>
        <v/>
      </c>
      <c r="BA819" s="414">
        <f t="shared" si="300"/>
        <v>0</v>
      </c>
      <c r="BB819" s="414">
        <f t="shared" si="301"/>
        <v>0</v>
      </c>
      <c r="BC819" s="414">
        <f t="shared" si="302"/>
        <v>0</v>
      </c>
      <c r="BD819" s="414">
        <f t="shared" si="303"/>
        <v>0</v>
      </c>
      <c r="BE819" s="414">
        <f t="shared" si="304"/>
        <v>0</v>
      </c>
      <c r="BF819" s="414">
        <f t="shared" si="305"/>
        <v>0</v>
      </c>
      <c r="BG819" s="414">
        <f t="shared" si="306"/>
        <v>0</v>
      </c>
      <c r="BH819" s="414">
        <f t="shared" si="307"/>
        <v>0</v>
      </c>
      <c r="BI819" s="414">
        <f t="shared" si="308"/>
        <v>0</v>
      </c>
      <c r="BJ819" s="414">
        <f t="shared" si="309"/>
        <v>0</v>
      </c>
      <c r="BK819" s="414">
        <f t="shared" si="310"/>
        <v>0</v>
      </c>
      <c r="BL819" s="414">
        <f t="shared" si="311"/>
        <v>0</v>
      </c>
      <c r="BM819" s="414">
        <f t="shared" si="312"/>
        <v>0</v>
      </c>
      <c r="BO819" s="414">
        <f t="shared" si="313"/>
        <v>0</v>
      </c>
      <c r="BP819" s="414">
        <f t="shared" si="314"/>
        <v>0</v>
      </c>
      <c r="BQ819" s="414">
        <f t="shared" si="315"/>
        <v>0</v>
      </c>
      <c r="BR819" s="414">
        <f t="shared" si="316"/>
        <v>0</v>
      </c>
      <c r="BS819" s="414">
        <f t="shared" si="317"/>
        <v>0</v>
      </c>
      <c r="BT819" s="414">
        <f t="shared" si="318"/>
        <v>0</v>
      </c>
      <c r="BU819" s="414">
        <f t="shared" si="319"/>
        <v>0</v>
      </c>
      <c r="CQ819" s="465"/>
      <c r="CR819" s="465"/>
    </row>
    <row r="820" spans="1:96" ht="37.5" customHeight="1" x14ac:dyDescent="0.2">
      <c r="A820" s="576" t="str">
        <f>IF(B820&lt;&gt;"",設定!$C$4,"")</f>
        <v/>
      </c>
      <c r="B820" s="577" t="str">
        <f t="shared" si="320"/>
        <v/>
      </c>
      <c r="C820" s="374">
        <f t="shared" si="298"/>
        <v>808</v>
      </c>
      <c r="D820" s="356"/>
      <c r="E820" s="356"/>
      <c r="F820" s="357"/>
      <c r="G820" s="358"/>
      <c r="H820" s="359"/>
      <c r="I820" s="360"/>
      <c r="J820" s="522" t="str">
        <f>IFERROR(IF(I820="","",VLOOKUP(I820,国・地域!A:C,2,FALSE)),"正しい番号を入力してください")</f>
        <v/>
      </c>
      <c r="K820" s="523" t="str">
        <f>IFERROR(IF(I820="","",VLOOKUP(I820,国・地域!A:C,3,FALSE)),"正しい番号を入力してください")</f>
        <v/>
      </c>
      <c r="L820" s="326"/>
      <c r="M820" s="363"/>
      <c r="N820" s="364"/>
      <c r="O820" s="364"/>
      <c r="P820" s="364"/>
      <c r="Q820" s="364"/>
      <c r="R820" s="364"/>
      <c r="S820" s="364"/>
      <c r="T820" s="364"/>
      <c r="U820" s="365"/>
      <c r="V820" s="366"/>
      <c r="W820" s="1063"/>
      <c r="X820" s="1064"/>
      <c r="Y820" s="1075"/>
      <c r="Z820" s="1076"/>
      <c r="AA820" s="1077"/>
      <c r="AB820" s="1078"/>
      <c r="AC820" s="1077"/>
      <c r="AD820" s="1076"/>
      <c r="AE820" s="1079"/>
      <c r="AF820" s="1078"/>
      <c r="AG820" s="1077"/>
      <c r="AH820" s="1076"/>
      <c r="AI820" s="1079"/>
      <c r="AJ820" s="1078"/>
      <c r="AK820" s="1077"/>
      <c r="AL820" s="1076"/>
      <c r="AM820" s="356"/>
      <c r="AN820" s="358"/>
      <c r="AO820" s="326"/>
      <c r="AP820" s="356"/>
      <c r="AQ820" s="358"/>
      <c r="AR820" s="367"/>
      <c r="AS820" s="368"/>
      <c r="AT820" s="356"/>
      <c r="AU820" s="358"/>
      <c r="AV820" s="367"/>
      <c r="AW820" s="369"/>
      <c r="AX820" s="502" t="str">
        <f t="shared" si="321"/>
        <v/>
      </c>
      <c r="AY820" s="94" t="str">
        <f t="shared" si="299"/>
        <v/>
      </c>
      <c r="BA820" s="414">
        <f t="shared" si="300"/>
        <v>0</v>
      </c>
      <c r="BB820" s="414">
        <f t="shared" si="301"/>
        <v>0</v>
      </c>
      <c r="BC820" s="414">
        <f t="shared" si="302"/>
        <v>0</v>
      </c>
      <c r="BD820" s="414">
        <f t="shared" si="303"/>
        <v>0</v>
      </c>
      <c r="BE820" s="414">
        <f t="shared" si="304"/>
        <v>0</v>
      </c>
      <c r="BF820" s="414">
        <f t="shared" si="305"/>
        <v>0</v>
      </c>
      <c r="BG820" s="414">
        <f t="shared" si="306"/>
        <v>0</v>
      </c>
      <c r="BH820" s="414">
        <f t="shared" si="307"/>
        <v>0</v>
      </c>
      <c r="BI820" s="414">
        <f t="shared" si="308"/>
        <v>0</v>
      </c>
      <c r="BJ820" s="414">
        <f t="shared" si="309"/>
        <v>0</v>
      </c>
      <c r="BK820" s="414">
        <f t="shared" si="310"/>
        <v>0</v>
      </c>
      <c r="BL820" s="414">
        <f t="shared" si="311"/>
        <v>0</v>
      </c>
      <c r="BM820" s="414">
        <f t="shared" si="312"/>
        <v>0</v>
      </c>
      <c r="BO820" s="414">
        <f t="shared" si="313"/>
        <v>0</v>
      </c>
      <c r="BP820" s="414">
        <f t="shared" si="314"/>
        <v>0</v>
      </c>
      <c r="BQ820" s="414">
        <f t="shared" si="315"/>
        <v>0</v>
      </c>
      <c r="BR820" s="414">
        <f t="shared" si="316"/>
        <v>0</v>
      </c>
      <c r="BS820" s="414">
        <f t="shared" si="317"/>
        <v>0</v>
      </c>
      <c r="BT820" s="414">
        <f t="shared" si="318"/>
        <v>0</v>
      </c>
      <c r="BU820" s="414">
        <f t="shared" si="319"/>
        <v>0</v>
      </c>
      <c r="CQ820" s="465"/>
      <c r="CR820" s="465"/>
    </row>
    <row r="821" spans="1:96" ht="37.5" customHeight="1" x14ac:dyDescent="0.2">
      <c r="A821" s="576" t="str">
        <f>IF(B821&lt;&gt;"",設定!$C$4,"")</f>
        <v/>
      </c>
      <c r="B821" s="577" t="str">
        <f t="shared" si="320"/>
        <v/>
      </c>
      <c r="C821" s="374">
        <f t="shared" si="298"/>
        <v>809</v>
      </c>
      <c r="D821" s="356"/>
      <c r="E821" s="356"/>
      <c r="F821" s="357"/>
      <c r="G821" s="358"/>
      <c r="H821" s="359"/>
      <c r="I821" s="360"/>
      <c r="J821" s="522" t="str">
        <f>IFERROR(IF(I821="","",VLOOKUP(I821,国・地域!A:C,2,FALSE)),"正しい番号を入力してください")</f>
        <v/>
      </c>
      <c r="K821" s="523" t="str">
        <f>IFERROR(IF(I821="","",VLOOKUP(I821,国・地域!A:C,3,FALSE)),"正しい番号を入力してください")</f>
        <v/>
      </c>
      <c r="L821" s="326"/>
      <c r="M821" s="363"/>
      <c r="N821" s="364"/>
      <c r="O821" s="364"/>
      <c r="P821" s="364"/>
      <c r="Q821" s="364"/>
      <c r="R821" s="364"/>
      <c r="S821" s="364"/>
      <c r="T821" s="364"/>
      <c r="U821" s="365"/>
      <c r="V821" s="366"/>
      <c r="W821" s="1063"/>
      <c r="X821" s="1064"/>
      <c r="Y821" s="1075"/>
      <c r="Z821" s="1076"/>
      <c r="AA821" s="1077"/>
      <c r="AB821" s="1078"/>
      <c r="AC821" s="1077"/>
      <c r="AD821" s="1076"/>
      <c r="AE821" s="1079"/>
      <c r="AF821" s="1078"/>
      <c r="AG821" s="1077"/>
      <c r="AH821" s="1076"/>
      <c r="AI821" s="1079"/>
      <c r="AJ821" s="1078"/>
      <c r="AK821" s="1077"/>
      <c r="AL821" s="1076"/>
      <c r="AM821" s="356"/>
      <c r="AN821" s="358"/>
      <c r="AO821" s="326"/>
      <c r="AP821" s="356"/>
      <c r="AQ821" s="358"/>
      <c r="AR821" s="367"/>
      <c r="AS821" s="368"/>
      <c r="AT821" s="356"/>
      <c r="AU821" s="358"/>
      <c r="AV821" s="367"/>
      <c r="AW821" s="369"/>
      <c r="AX821" s="502" t="str">
        <f t="shared" si="321"/>
        <v/>
      </c>
      <c r="AY821" s="94" t="str">
        <f t="shared" si="299"/>
        <v/>
      </c>
      <c r="BA821" s="414">
        <f t="shared" si="300"/>
        <v>0</v>
      </c>
      <c r="BB821" s="414">
        <f t="shared" si="301"/>
        <v>0</v>
      </c>
      <c r="BC821" s="414">
        <f t="shared" si="302"/>
        <v>0</v>
      </c>
      <c r="BD821" s="414">
        <f t="shared" si="303"/>
        <v>0</v>
      </c>
      <c r="BE821" s="414">
        <f t="shared" si="304"/>
        <v>0</v>
      </c>
      <c r="BF821" s="414">
        <f t="shared" si="305"/>
        <v>0</v>
      </c>
      <c r="BG821" s="414">
        <f t="shared" si="306"/>
        <v>0</v>
      </c>
      <c r="BH821" s="414">
        <f t="shared" si="307"/>
        <v>0</v>
      </c>
      <c r="BI821" s="414">
        <f t="shared" si="308"/>
        <v>0</v>
      </c>
      <c r="BJ821" s="414">
        <f t="shared" si="309"/>
        <v>0</v>
      </c>
      <c r="BK821" s="414">
        <f t="shared" si="310"/>
        <v>0</v>
      </c>
      <c r="BL821" s="414">
        <f t="shared" si="311"/>
        <v>0</v>
      </c>
      <c r="BM821" s="414">
        <f t="shared" si="312"/>
        <v>0</v>
      </c>
      <c r="BO821" s="414">
        <f t="shared" si="313"/>
        <v>0</v>
      </c>
      <c r="BP821" s="414">
        <f t="shared" si="314"/>
        <v>0</v>
      </c>
      <c r="BQ821" s="414">
        <f t="shared" si="315"/>
        <v>0</v>
      </c>
      <c r="BR821" s="414">
        <f t="shared" si="316"/>
        <v>0</v>
      </c>
      <c r="BS821" s="414">
        <f t="shared" si="317"/>
        <v>0</v>
      </c>
      <c r="BT821" s="414">
        <f t="shared" si="318"/>
        <v>0</v>
      </c>
      <c r="BU821" s="414">
        <f t="shared" si="319"/>
        <v>0</v>
      </c>
      <c r="CQ821" s="465"/>
      <c r="CR821" s="465"/>
    </row>
    <row r="822" spans="1:96" ht="37.5" customHeight="1" x14ac:dyDescent="0.2">
      <c r="A822" s="576" t="str">
        <f>IF(B822&lt;&gt;"",設定!$C$4,"")</f>
        <v/>
      </c>
      <c r="B822" s="577" t="str">
        <f t="shared" si="320"/>
        <v/>
      </c>
      <c r="C822" s="374">
        <f t="shared" si="298"/>
        <v>810</v>
      </c>
      <c r="D822" s="356"/>
      <c r="E822" s="356"/>
      <c r="F822" s="357"/>
      <c r="G822" s="358"/>
      <c r="H822" s="359"/>
      <c r="I822" s="360"/>
      <c r="J822" s="522" t="str">
        <f>IFERROR(IF(I822="","",VLOOKUP(I822,国・地域!A:C,2,FALSE)),"正しい番号を入力してください")</f>
        <v/>
      </c>
      <c r="K822" s="523" t="str">
        <f>IFERROR(IF(I822="","",VLOOKUP(I822,国・地域!A:C,3,FALSE)),"正しい番号を入力してください")</f>
        <v/>
      </c>
      <c r="L822" s="326"/>
      <c r="M822" s="363"/>
      <c r="N822" s="364"/>
      <c r="O822" s="364"/>
      <c r="P822" s="364"/>
      <c r="Q822" s="364"/>
      <c r="R822" s="364"/>
      <c r="S822" s="364"/>
      <c r="T822" s="364"/>
      <c r="U822" s="365"/>
      <c r="V822" s="366"/>
      <c r="W822" s="1063"/>
      <c r="X822" s="1064"/>
      <c r="Y822" s="1075"/>
      <c r="Z822" s="1076"/>
      <c r="AA822" s="1077"/>
      <c r="AB822" s="1078"/>
      <c r="AC822" s="1077"/>
      <c r="AD822" s="1076"/>
      <c r="AE822" s="1079"/>
      <c r="AF822" s="1078"/>
      <c r="AG822" s="1077"/>
      <c r="AH822" s="1076"/>
      <c r="AI822" s="1079"/>
      <c r="AJ822" s="1078"/>
      <c r="AK822" s="1077"/>
      <c r="AL822" s="1076"/>
      <c r="AM822" s="356"/>
      <c r="AN822" s="358"/>
      <c r="AO822" s="326"/>
      <c r="AP822" s="356"/>
      <c r="AQ822" s="358"/>
      <c r="AR822" s="367"/>
      <c r="AS822" s="368"/>
      <c r="AT822" s="356"/>
      <c r="AU822" s="358"/>
      <c r="AV822" s="367"/>
      <c r="AW822" s="369"/>
      <c r="AX822" s="502" t="str">
        <f t="shared" si="321"/>
        <v/>
      </c>
      <c r="AY822" s="94" t="str">
        <f t="shared" si="299"/>
        <v/>
      </c>
      <c r="BA822" s="414">
        <f t="shared" si="300"/>
        <v>0</v>
      </c>
      <c r="BB822" s="414">
        <f t="shared" si="301"/>
        <v>0</v>
      </c>
      <c r="BC822" s="414">
        <f t="shared" si="302"/>
        <v>0</v>
      </c>
      <c r="BD822" s="414">
        <f t="shared" si="303"/>
        <v>0</v>
      </c>
      <c r="BE822" s="414">
        <f t="shared" si="304"/>
        <v>0</v>
      </c>
      <c r="BF822" s="414">
        <f t="shared" si="305"/>
        <v>0</v>
      </c>
      <c r="BG822" s="414">
        <f t="shared" si="306"/>
        <v>0</v>
      </c>
      <c r="BH822" s="414">
        <f t="shared" si="307"/>
        <v>0</v>
      </c>
      <c r="BI822" s="414">
        <f t="shared" si="308"/>
        <v>0</v>
      </c>
      <c r="BJ822" s="414">
        <f t="shared" si="309"/>
        <v>0</v>
      </c>
      <c r="BK822" s="414">
        <f t="shared" si="310"/>
        <v>0</v>
      </c>
      <c r="BL822" s="414">
        <f t="shared" si="311"/>
        <v>0</v>
      </c>
      <c r="BM822" s="414">
        <f t="shared" si="312"/>
        <v>0</v>
      </c>
      <c r="BO822" s="414">
        <f t="shared" si="313"/>
        <v>0</v>
      </c>
      <c r="BP822" s="414">
        <f t="shared" si="314"/>
        <v>0</v>
      </c>
      <c r="BQ822" s="414">
        <f t="shared" si="315"/>
        <v>0</v>
      </c>
      <c r="BR822" s="414">
        <f t="shared" si="316"/>
        <v>0</v>
      </c>
      <c r="BS822" s="414">
        <f t="shared" si="317"/>
        <v>0</v>
      </c>
      <c r="BT822" s="414">
        <f t="shared" si="318"/>
        <v>0</v>
      </c>
      <c r="BU822" s="414">
        <f t="shared" si="319"/>
        <v>0</v>
      </c>
      <c r="CQ822" s="465"/>
      <c r="CR822" s="465"/>
    </row>
    <row r="823" spans="1:96" ht="37.5" customHeight="1" x14ac:dyDescent="0.2">
      <c r="A823" s="576" t="str">
        <f>IF(B823&lt;&gt;"",設定!$C$4,"")</f>
        <v/>
      </c>
      <c r="B823" s="577" t="str">
        <f t="shared" si="320"/>
        <v/>
      </c>
      <c r="C823" s="374">
        <f t="shared" si="298"/>
        <v>811</v>
      </c>
      <c r="D823" s="356"/>
      <c r="E823" s="356"/>
      <c r="F823" s="357"/>
      <c r="G823" s="358"/>
      <c r="H823" s="359"/>
      <c r="I823" s="360"/>
      <c r="J823" s="522" t="str">
        <f>IFERROR(IF(I823="","",VLOOKUP(I823,国・地域!A:C,2,FALSE)),"正しい番号を入力してください")</f>
        <v/>
      </c>
      <c r="K823" s="523" t="str">
        <f>IFERROR(IF(I823="","",VLOOKUP(I823,国・地域!A:C,3,FALSE)),"正しい番号を入力してください")</f>
        <v/>
      </c>
      <c r="L823" s="326"/>
      <c r="M823" s="363"/>
      <c r="N823" s="364"/>
      <c r="O823" s="364"/>
      <c r="P823" s="364"/>
      <c r="Q823" s="364"/>
      <c r="R823" s="364"/>
      <c r="S823" s="364"/>
      <c r="T823" s="364"/>
      <c r="U823" s="365"/>
      <c r="V823" s="366"/>
      <c r="W823" s="1063"/>
      <c r="X823" s="1064"/>
      <c r="Y823" s="1075"/>
      <c r="Z823" s="1076"/>
      <c r="AA823" s="1077"/>
      <c r="AB823" s="1078"/>
      <c r="AC823" s="1077"/>
      <c r="AD823" s="1076"/>
      <c r="AE823" s="1079"/>
      <c r="AF823" s="1078"/>
      <c r="AG823" s="1077"/>
      <c r="AH823" s="1076"/>
      <c r="AI823" s="1079"/>
      <c r="AJ823" s="1078"/>
      <c r="AK823" s="1077"/>
      <c r="AL823" s="1076"/>
      <c r="AM823" s="356"/>
      <c r="AN823" s="358"/>
      <c r="AO823" s="326"/>
      <c r="AP823" s="356"/>
      <c r="AQ823" s="358"/>
      <c r="AR823" s="367"/>
      <c r="AS823" s="368"/>
      <c r="AT823" s="356"/>
      <c r="AU823" s="358"/>
      <c r="AV823" s="367"/>
      <c r="AW823" s="369"/>
      <c r="AX823" s="502" t="str">
        <f t="shared" si="321"/>
        <v/>
      </c>
      <c r="AY823" s="94" t="str">
        <f t="shared" si="299"/>
        <v/>
      </c>
      <c r="BA823" s="414">
        <f t="shared" si="300"/>
        <v>0</v>
      </c>
      <c r="BB823" s="414">
        <f t="shared" si="301"/>
        <v>0</v>
      </c>
      <c r="BC823" s="414">
        <f t="shared" si="302"/>
        <v>0</v>
      </c>
      <c r="BD823" s="414">
        <f t="shared" si="303"/>
        <v>0</v>
      </c>
      <c r="BE823" s="414">
        <f t="shared" si="304"/>
        <v>0</v>
      </c>
      <c r="BF823" s="414">
        <f t="shared" si="305"/>
        <v>0</v>
      </c>
      <c r="BG823" s="414">
        <f t="shared" si="306"/>
        <v>0</v>
      </c>
      <c r="BH823" s="414">
        <f t="shared" si="307"/>
        <v>0</v>
      </c>
      <c r="BI823" s="414">
        <f t="shared" si="308"/>
        <v>0</v>
      </c>
      <c r="BJ823" s="414">
        <f t="shared" si="309"/>
        <v>0</v>
      </c>
      <c r="BK823" s="414">
        <f t="shared" si="310"/>
        <v>0</v>
      </c>
      <c r="BL823" s="414">
        <f t="shared" si="311"/>
        <v>0</v>
      </c>
      <c r="BM823" s="414">
        <f t="shared" si="312"/>
        <v>0</v>
      </c>
      <c r="BO823" s="414">
        <f t="shared" si="313"/>
        <v>0</v>
      </c>
      <c r="BP823" s="414">
        <f t="shared" si="314"/>
        <v>0</v>
      </c>
      <c r="BQ823" s="414">
        <f t="shared" si="315"/>
        <v>0</v>
      </c>
      <c r="BR823" s="414">
        <f t="shared" si="316"/>
        <v>0</v>
      </c>
      <c r="BS823" s="414">
        <f t="shared" si="317"/>
        <v>0</v>
      </c>
      <c r="BT823" s="414">
        <f t="shared" si="318"/>
        <v>0</v>
      </c>
      <c r="BU823" s="414">
        <f t="shared" si="319"/>
        <v>0</v>
      </c>
      <c r="CQ823" s="465"/>
      <c r="CR823" s="465"/>
    </row>
    <row r="824" spans="1:96" ht="37.5" customHeight="1" x14ac:dyDescent="0.2">
      <c r="A824" s="576" t="str">
        <f>IF(B824&lt;&gt;"",設定!$C$4,"")</f>
        <v/>
      </c>
      <c r="B824" s="577" t="str">
        <f t="shared" si="320"/>
        <v/>
      </c>
      <c r="C824" s="374">
        <f t="shared" si="298"/>
        <v>812</v>
      </c>
      <c r="D824" s="356"/>
      <c r="E824" s="356"/>
      <c r="F824" s="357"/>
      <c r="G824" s="358"/>
      <c r="H824" s="359"/>
      <c r="I824" s="360"/>
      <c r="J824" s="522" t="str">
        <f>IFERROR(IF(I824="","",VLOOKUP(I824,国・地域!A:C,2,FALSE)),"正しい番号を入力してください")</f>
        <v/>
      </c>
      <c r="K824" s="523" t="str">
        <f>IFERROR(IF(I824="","",VLOOKUP(I824,国・地域!A:C,3,FALSE)),"正しい番号を入力してください")</f>
        <v/>
      </c>
      <c r="L824" s="326"/>
      <c r="M824" s="363"/>
      <c r="N824" s="364"/>
      <c r="O824" s="364"/>
      <c r="P824" s="364"/>
      <c r="Q824" s="364"/>
      <c r="R824" s="364"/>
      <c r="S824" s="364"/>
      <c r="T824" s="364"/>
      <c r="U824" s="365"/>
      <c r="V824" s="366"/>
      <c r="W824" s="1063"/>
      <c r="X824" s="1064"/>
      <c r="Y824" s="1075"/>
      <c r="Z824" s="1076"/>
      <c r="AA824" s="1077"/>
      <c r="AB824" s="1078"/>
      <c r="AC824" s="1077"/>
      <c r="AD824" s="1076"/>
      <c r="AE824" s="1079"/>
      <c r="AF824" s="1078"/>
      <c r="AG824" s="1077"/>
      <c r="AH824" s="1076"/>
      <c r="AI824" s="1079"/>
      <c r="AJ824" s="1078"/>
      <c r="AK824" s="1077"/>
      <c r="AL824" s="1076"/>
      <c r="AM824" s="356"/>
      <c r="AN824" s="358"/>
      <c r="AO824" s="326"/>
      <c r="AP824" s="356"/>
      <c r="AQ824" s="358"/>
      <c r="AR824" s="367"/>
      <c r="AS824" s="368"/>
      <c r="AT824" s="356"/>
      <c r="AU824" s="358"/>
      <c r="AV824" s="367"/>
      <c r="AW824" s="369"/>
      <c r="AX824" s="502" t="str">
        <f t="shared" si="321"/>
        <v/>
      </c>
      <c r="AY824" s="94" t="str">
        <f t="shared" si="299"/>
        <v/>
      </c>
      <c r="BA824" s="414">
        <f t="shared" si="300"/>
        <v>0</v>
      </c>
      <c r="BB824" s="414">
        <f t="shared" si="301"/>
        <v>0</v>
      </c>
      <c r="BC824" s="414">
        <f t="shared" si="302"/>
        <v>0</v>
      </c>
      <c r="BD824" s="414">
        <f t="shared" si="303"/>
        <v>0</v>
      </c>
      <c r="BE824" s="414">
        <f t="shared" si="304"/>
        <v>0</v>
      </c>
      <c r="BF824" s="414">
        <f t="shared" si="305"/>
        <v>0</v>
      </c>
      <c r="BG824" s="414">
        <f t="shared" si="306"/>
        <v>0</v>
      </c>
      <c r="BH824" s="414">
        <f t="shared" si="307"/>
        <v>0</v>
      </c>
      <c r="BI824" s="414">
        <f t="shared" si="308"/>
        <v>0</v>
      </c>
      <c r="BJ824" s="414">
        <f t="shared" si="309"/>
        <v>0</v>
      </c>
      <c r="BK824" s="414">
        <f t="shared" si="310"/>
        <v>0</v>
      </c>
      <c r="BL824" s="414">
        <f t="shared" si="311"/>
        <v>0</v>
      </c>
      <c r="BM824" s="414">
        <f t="shared" si="312"/>
        <v>0</v>
      </c>
      <c r="BO824" s="414">
        <f t="shared" si="313"/>
        <v>0</v>
      </c>
      <c r="BP824" s="414">
        <f t="shared" si="314"/>
        <v>0</v>
      </c>
      <c r="BQ824" s="414">
        <f t="shared" si="315"/>
        <v>0</v>
      </c>
      <c r="BR824" s="414">
        <f t="shared" si="316"/>
        <v>0</v>
      </c>
      <c r="BS824" s="414">
        <f t="shared" si="317"/>
        <v>0</v>
      </c>
      <c r="BT824" s="414">
        <f t="shared" si="318"/>
        <v>0</v>
      </c>
      <c r="BU824" s="414">
        <f t="shared" si="319"/>
        <v>0</v>
      </c>
      <c r="CQ824" s="465"/>
      <c r="CR824" s="465"/>
    </row>
    <row r="825" spans="1:96" ht="37.5" customHeight="1" x14ac:dyDescent="0.2">
      <c r="A825" s="576" t="str">
        <f>IF(B825&lt;&gt;"",設定!$C$4,"")</f>
        <v/>
      </c>
      <c r="B825" s="577" t="str">
        <f t="shared" si="320"/>
        <v/>
      </c>
      <c r="C825" s="374">
        <f t="shared" si="298"/>
        <v>813</v>
      </c>
      <c r="D825" s="356"/>
      <c r="E825" s="356"/>
      <c r="F825" s="357"/>
      <c r="G825" s="358"/>
      <c r="H825" s="359"/>
      <c r="I825" s="360"/>
      <c r="J825" s="522" t="str">
        <f>IFERROR(IF(I825="","",VLOOKUP(I825,国・地域!A:C,2,FALSE)),"正しい番号を入力してください")</f>
        <v/>
      </c>
      <c r="K825" s="523" t="str">
        <f>IFERROR(IF(I825="","",VLOOKUP(I825,国・地域!A:C,3,FALSE)),"正しい番号を入力してください")</f>
        <v/>
      </c>
      <c r="L825" s="326"/>
      <c r="M825" s="363"/>
      <c r="N825" s="364"/>
      <c r="O825" s="364"/>
      <c r="P825" s="364"/>
      <c r="Q825" s="364"/>
      <c r="R825" s="364"/>
      <c r="S825" s="364"/>
      <c r="T825" s="364"/>
      <c r="U825" s="365"/>
      <c r="V825" s="366"/>
      <c r="W825" s="1063"/>
      <c r="X825" s="1064"/>
      <c r="Y825" s="1075"/>
      <c r="Z825" s="1076"/>
      <c r="AA825" s="1077"/>
      <c r="AB825" s="1078"/>
      <c r="AC825" s="1077"/>
      <c r="AD825" s="1076"/>
      <c r="AE825" s="1079"/>
      <c r="AF825" s="1078"/>
      <c r="AG825" s="1077"/>
      <c r="AH825" s="1076"/>
      <c r="AI825" s="1079"/>
      <c r="AJ825" s="1078"/>
      <c r="AK825" s="1077"/>
      <c r="AL825" s="1076"/>
      <c r="AM825" s="356"/>
      <c r="AN825" s="358"/>
      <c r="AO825" s="326"/>
      <c r="AP825" s="356"/>
      <c r="AQ825" s="358"/>
      <c r="AR825" s="367"/>
      <c r="AS825" s="368"/>
      <c r="AT825" s="356"/>
      <c r="AU825" s="358"/>
      <c r="AV825" s="367"/>
      <c r="AW825" s="369"/>
      <c r="AX825" s="502" t="str">
        <f t="shared" si="321"/>
        <v/>
      </c>
      <c r="AY825" s="94" t="str">
        <f t="shared" si="299"/>
        <v/>
      </c>
      <c r="BA825" s="414">
        <f t="shared" si="300"/>
        <v>0</v>
      </c>
      <c r="BB825" s="414">
        <f t="shared" si="301"/>
        <v>0</v>
      </c>
      <c r="BC825" s="414">
        <f t="shared" si="302"/>
        <v>0</v>
      </c>
      <c r="BD825" s="414">
        <f t="shared" si="303"/>
        <v>0</v>
      </c>
      <c r="BE825" s="414">
        <f t="shared" si="304"/>
        <v>0</v>
      </c>
      <c r="BF825" s="414">
        <f t="shared" si="305"/>
        <v>0</v>
      </c>
      <c r="BG825" s="414">
        <f t="shared" si="306"/>
        <v>0</v>
      </c>
      <c r="BH825" s="414">
        <f t="shared" si="307"/>
        <v>0</v>
      </c>
      <c r="BI825" s="414">
        <f t="shared" si="308"/>
        <v>0</v>
      </c>
      <c r="BJ825" s="414">
        <f t="shared" si="309"/>
        <v>0</v>
      </c>
      <c r="BK825" s="414">
        <f t="shared" si="310"/>
        <v>0</v>
      </c>
      <c r="BL825" s="414">
        <f t="shared" si="311"/>
        <v>0</v>
      </c>
      <c r="BM825" s="414">
        <f t="shared" si="312"/>
        <v>0</v>
      </c>
      <c r="BO825" s="414">
        <f t="shared" si="313"/>
        <v>0</v>
      </c>
      <c r="BP825" s="414">
        <f t="shared" si="314"/>
        <v>0</v>
      </c>
      <c r="BQ825" s="414">
        <f t="shared" si="315"/>
        <v>0</v>
      </c>
      <c r="BR825" s="414">
        <f t="shared" si="316"/>
        <v>0</v>
      </c>
      <c r="BS825" s="414">
        <f t="shared" si="317"/>
        <v>0</v>
      </c>
      <c r="BT825" s="414">
        <f t="shared" si="318"/>
        <v>0</v>
      </c>
      <c r="BU825" s="414">
        <f t="shared" si="319"/>
        <v>0</v>
      </c>
      <c r="CQ825" s="465"/>
      <c r="CR825" s="465"/>
    </row>
    <row r="826" spans="1:96" ht="37.5" customHeight="1" x14ac:dyDescent="0.2">
      <c r="A826" s="576" t="str">
        <f>IF(B826&lt;&gt;"",設定!$C$4,"")</f>
        <v/>
      </c>
      <c r="B826" s="577" t="str">
        <f t="shared" si="320"/>
        <v/>
      </c>
      <c r="C826" s="374">
        <f t="shared" si="298"/>
        <v>814</v>
      </c>
      <c r="D826" s="356"/>
      <c r="E826" s="356"/>
      <c r="F826" s="357"/>
      <c r="G826" s="358"/>
      <c r="H826" s="359"/>
      <c r="I826" s="360"/>
      <c r="J826" s="522" t="str">
        <f>IFERROR(IF(I826="","",VLOOKUP(I826,国・地域!A:C,2,FALSE)),"正しい番号を入力してください")</f>
        <v/>
      </c>
      <c r="K826" s="523" t="str">
        <f>IFERROR(IF(I826="","",VLOOKUP(I826,国・地域!A:C,3,FALSE)),"正しい番号を入力してください")</f>
        <v/>
      </c>
      <c r="L826" s="326"/>
      <c r="M826" s="363"/>
      <c r="N826" s="364"/>
      <c r="O826" s="364"/>
      <c r="P826" s="364"/>
      <c r="Q826" s="364"/>
      <c r="R826" s="364"/>
      <c r="S826" s="364"/>
      <c r="T826" s="364"/>
      <c r="U826" s="365"/>
      <c r="V826" s="366"/>
      <c r="W826" s="1063"/>
      <c r="X826" s="1064"/>
      <c r="Y826" s="1075"/>
      <c r="Z826" s="1076"/>
      <c r="AA826" s="1077"/>
      <c r="AB826" s="1078"/>
      <c r="AC826" s="1077"/>
      <c r="AD826" s="1076"/>
      <c r="AE826" s="1079"/>
      <c r="AF826" s="1078"/>
      <c r="AG826" s="1077"/>
      <c r="AH826" s="1076"/>
      <c r="AI826" s="1079"/>
      <c r="AJ826" s="1078"/>
      <c r="AK826" s="1077"/>
      <c r="AL826" s="1076"/>
      <c r="AM826" s="356"/>
      <c r="AN826" s="358"/>
      <c r="AO826" s="326"/>
      <c r="AP826" s="356"/>
      <c r="AQ826" s="358"/>
      <c r="AR826" s="367"/>
      <c r="AS826" s="368"/>
      <c r="AT826" s="356"/>
      <c r="AU826" s="358"/>
      <c r="AV826" s="367"/>
      <c r="AW826" s="369"/>
      <c r="AX826" s="502" t="str">
        <f t="shared" si="321"/>
        <v/>
      </c>
      <c r="AY826" s="94" t="str">
        <f t="shared" si="299"/>
        <v/>
      </c>
      <c r="BA826" s="414">
        <f t="shared" si="300"/>
        <v>0</v>
      </c>
      <c r="BB826" s="414">
        <f t="shared" si="301"/>
        <v>0</v>
      </c>
      <c r="BC826" s="414">
        <f t="shared" si="302"/>
        <v>0</v>
      </c>
      <c r="BD826" s="414">
        <f t="shared" si="303"/>
        <v>0</v>
      </c>
      <c r="BE826" s="414">
        <f t="shared" si="304"/>
        <v>0</v>
      </c>
      <c r="BF826" s="414">
        <f t="shared" si="305"/>
        <v>0</v>
      </c>
      <c r="BG826" s="414">
        <f t="shared" si="306"/>
        <v>0</v>
      </c>
      <c r="BH826" s="414">
        <f t="shared" si="307"/>
        <v>0</v>
      </c>
      <c r="BI826" s="414">
        <f t="shared" si="308"/>
        <v>0</v>
      </c>
      <c r="BJ826" s="414">
        <f t="shared" si="309"/>
        <v>0</v>
      </c>
      <c r="BK826" s="414">
        <f t="shared" si="310"/>
        <v>0</v>
      </c>
      <c r="BL826" s="414">
        <f t="shared" si="311"/>
        <v>0</v>
      </c>
      <c r="BM826" s="414">
        <f t="shared" si="312"/>
        <v>0</v>
      </c>
      <c r="BO826" s="414">
        <f t="shared" si="313"/>
        <v>0</v>
      </c>
      <c r="BP826" s="414">
        <f t="shared" si="314"/>
        <v>0</v>
      </c>
      <c r="BQ826" s="414">
        <f t="shared" si="315"/>
        <v>0</v>
      </c>
      <c r="BR826" s="414">
        <f t="shared" si="316"/>
        <v>0</v>
      </c>
      <c r="BS826" s="414">
        <f t="shared" si="317"/>
        <v>0</v>
      </c>
      <c r="BT826" s="414">
        <f t="shared" si="318"/>
        <v>0</v>
      </c>
      <c r="BU826" s="414">
        <f t="shared" si="319"/>
        <v>0</v>
      </c>
      <c r="CQ826" s="465"/>
      <c r="CR826" s="465"/>
    </row>
    <row r="827" spans="1:96" ht="37.5" customHeight="1" x14ac:dyDescent="0.2">
      <c r="A827" s="576" t="str">
        <f>IF(B827&lt;&gt;"",設定!$C$4,"")</f>
        <v/>
      </c>
      <c r="B827" s="577" t="str">
        <f t="shared" si="320"/>
        <v/>
      </c>
      <c r="C827" s="374">
        <f t="shared" si="298"/>
        <v>815</v>
      </c>
      <c r="D827" s="356"/>
      <c r="E827" s="356"/>
      <c r="F827" s="357"/>
      <c r="G827" s="358"/>
      <c r="H827" s="359"/>
      <c r="I827" s="360"/>
      <c r="J827" s="522" t="str">
        <f>IFERROR(IF(I827="","",VLOOKUP(I827,国・地域!A:C,2,FALSE)),"正しい番号を入力してください")</f>
        <v/>
      </c>
      <c r="K827" s="523" t="str">
        <f>IFERROR(IF(I827="","",VLOOKUP(I827,国・地域!A:C,3,FALSE)),"正しい番号を入力してください")</f>
        <v/>
      </c>
      <c r="L827" s="326"/>
      <c r="M827" s="363"/>
      <c r="N827" s="364"/>
      <c r="O827" s="364"/>
      <c r="P827" s="364"/>
      <c r="Q827" s="364"/>
      <c r="R827" s="364"/>
      <c r="S827" s="364"/>
      <c r="T827" s="364"/>
      <c r="U827" s="365"/>
      <c r="V827" s="366"/>
      <c r="W827" s="1063"/>
      <c r="X827" s="1064"/>
      <c r="Y827" s="1075"/>
      <c r="Z827" s="1076"/>
      <c r="AA827" s="1077"/>
      <c r="AB827" s="1078"/>
      <c r="AC827" s="1077"/>
      <c r="AD827" s="1076"/>
      <c r="AE827" s="1079"/>
      <c r="AF827" s="1078"/>
      <c r="AG827" s="1077"/>
      <c r="AH827" s="1076"/>
      <c r="AI827" s="1079"/>
      <c r="AJ827" s="1078"/>
      <c r="AK827" s="1077"/>
      <c r="AL827" s="1076"/>
      <c r="AM827" s="356"/>
      <c r="AN827" s="358"/>
      <c r="AO827" s="326"/>
      <c r="AP827" s="356"/>
      <c r="AQ827" s="358"/>
      <c r="AR827" s="367"/>
      <c r="AS827" s="368"/>
      <c r="AT827" s="356"/>
      <c r="AU827" s="358"/>
      <c r="AV827" s="367"/>
      <c r="AW827" s="369"/>
      <c r="AX827" s="502" t="str">
        <f t="shared" si="321"/>
        <v/>
      </c>
      <c r="AY827" s="94" t="str">
        <f t="shared" si="299"/>
        <v/>
      </c>
      <c r="BA827" s="414">
        <f t="shared" si="300"/>
        <v>0</v>
      </c>
      <c r="BB827" s="414">
        <f t="shared" si="301"/>
        <v>0</v>
      </c>
      <c r="BC827" s="414">
        <f t="shared" si="302"/>
        <v>0</v>
      </c>
      <c r="BD827" s="414">
        <f t="shared" si="303"/>
        <v>0</v>
      </c>
      <c r="BE827" s="414">
        <f t="shared" si="304"/>
        <v>0</v>
      </c>
      <c r="BF827" s="414">
        <f t="shared" si="305"/>
        <v>0</v>
      </c>
      <c r="BG827" s="414">
        <f t="shared" si="306"/>
        <v>0</v>
      </c>
      <c r="BH827" s="414">
        <f t="shared" si="307"/>
        <v>0</v>
      </c>
      <c r="BI827" s="414">
        <f t="shared" si="308"/>
        <v>0</v>
      </c>
      <c r="BJ827" s="414">
        <f t="shared" si="309"/>
        <v>0</v>
      </c>
      <c r="BK827" s="414">
        <f t="shared" si="310"/>
        <v>0</v>
      </c>
      <c r="BL827" s="414">
        <f t="shared" si="311"/>
        <v>0</v>
      </c>
      <c r="BM827" s="414">
        <f t="shared" si="312"/>
        <v>0</v>
      </c>
      <c r="BO827" s="414">
        <f t="shared" si="313"/>
        <v>0</v>
      </c>
      <c r="BP827" s="414">
        <f t="shared" si="314"/>
        <v>0</v>
      </c>
      <c r="BQ827" s="414">
        <f t="shared" si="315"/>
        <v>0</v>
      </c>
      <c r="BR827" s="414">
        <f t="shared" si="316"/>
        <v>0</v>
      </c>
      <c r="BS827" s="414">
        <f t="shared" si="317"/>
        <v>0</v>
      </c>
      <c r="BT827" s="414">
        <f t="shared" si="318"/>
        <v>0</v>
      </c>
      <c r="BU827" s="414">
        <f t="shared" si="319"/>
        <v>0</v>
      </c>
      <c r="CQ827" s="465"/>
      <c r="CR827" s="465"/>
    </row>
    <row r="828" spans="1:96" ht="37.5" customHeight="1" x14ac:dyDescent="0.2">
      <c r="A828" s="576" t="str">
        <f>IF(B828&lt;&gt;"",設定!$C$4,"")</f>
        <v/>
      </c>
      <c r="B828" s="577" t="str">
        <f t="shared" si="320"/>
        <v/>
      </c>
      <c r="C828" s="374">
        <f t="shared" si="298"/>
        <v>816</v>
      </c>
      <c r="D828" s="356"/>
      <c r="E828" s="356"/>
      <c r="F828" s="357"/>
      <c r="G828" s="358"/>
      <c r="H828" s="359"/>
      <c r="I828" s="360"/>
      <c r="J828" s="522" t="str">
        <f>IFERROR(IF(I828="","",VLOOKUP(I828,国・地域!A:C,2,FALSE)),"正しい番号を入力してください")</f>
        <v/>
      </c>
      <c r="K828" s="523" t="str">
        <f>IFERROR(IF(I828="","",VLOOKUP(I828,国・地域!A:C,3,FALSE)),"正しい番号を入力してください")</f>
        <v/>
      </c>
      <c r="L828" s="326"/>
      <c r="M828" s="363"/>
      <c r="N828" s="364"/>
      <c r="O828" s="364"/>
      <c r="P828" s="364"/>
      <c r="Q828" s="364"/>
      <c r="R828" s="364"/>
      <c r="S828" s="364"/>
      <c r="T828" s="364"/>
      <c r="U828" s="365"/>
      <c r="V828" s="366"/>
      <c r="W828" s="1063"/>
      <c r="X828" s="1064"/>
      <c r="Y828" s="1075"/>
      <c r="Z828" s="1076"/>
      <c r="AA828" s="1077"/>
      <c r="AB828" s="1078"/>
      <c r="AC828" s="1077"/>
      <c r="AD828" s="1076"/>
      <c r="AE828" s="1079"/>
      <c r="AF828" s="1078"/>
      <c r="AG828" s="1077"/>
      <c r="AH828" s="1076"/>
      <c r="AI828" s="1079"/>
      <c r="AJ828" s="1078"/>
      <c r="AK828" s="1077"/>
      <c r="AL828" s="1076"/>
      <c r="AM828" s="356"/>
      <c r="AN828" s="358"/>
      <c r="AO828" s="326"/>
      <c r="AP828" s="356"/>
      <c r="AQ828" s="358"/>
      <c r="AR828" s="367"/>
      <c r="AS828" s="368"/>
      <c r="AT828" s="356"/>
      <c r="AU828" s="358"/>
      <c r="AV828" s="367"/>
      <c r="AW828" s="369"/>
      <c r="AX828" s="502" t="str">
        <f t="shared" si="321"/>
        <v/>
      </c>
      <c r="AY828" s="94" t="str">
        <f t="shared" si="299"/>
        <v/>
      </c>
      <c r="BA828" s="414">
        <f t="shared" si="300"/>
        <v>0</v>
      </c>
      <c r="BB828" s="414">
        <f t="shared" si="301"/>
        <v>0</v>
      </c>
      <c r="BC828" s="414">
        <f t="shared" si="302"/>
        <v>0</v>
      </c>
      <c r="BD828" s="414">
        <f t="shared" si="303"/>
        <v>0</v>
      </c>
      <c r="BE828" s="414">
        <f t="shared" si="304"/>
        <v>0</v>
      </c>
      <c r="BF828" s="414">
        <f t="shared" si="305"/>
        <v>0</v>
      </c>
      <c r="BG828" s="414">
        <f t="shared" si="306"/>
        <v>0</v>
      </c>
      <c r="BH828" s="414">
        <f t="shared" si="307"/>
        <v>0</v>
      </c>
      <c r="BI828" s="414">
        <f t="shared" si="308"/>
        <v>0</v>
      </c>
      <c r="BJ828" s="414">
        <f t="shared" si="309"/>
        <v>0</v>
      </c>
      <c r="BK828" s="414">
        <f t="shared" si="310"/>
        <v>0</v>
      </c>
      <c r="BL828" s="414">
        <f t="shared" si="311"/>
        <v>0</v>
      </c>
      <c r="BM828" s="414">
        <f t="shared" si="312"/>
        <v>0</v>
      </c>
      <c r="BO828" s="414">
        <f t="shared" si="313"/>
        <v>0</v>
      </c>
      <c r="BP828" s="414">
        <f t="shared" si="314"/>
        <v>0</v>
      </c>
      <c r="BQ828" s="414">
        <f t="shared" si="315"/>
        <v>0</v>
      </c>
      <c r="BR828" s="414">
        <f t="shared" si="316"/>
        <v>0</v>
      </c>
      <c r="BS828" s="414">
        <f t="shared" si="317"/>
        <v>0</v>
      </c>
      <c r="BT828" s="414">
        <f t="shared" si="318"/>
        <v>0</v>
      </c>
      <c r="BU828" s="414">
        <f t="shared" si="319"/>
        <v>0</v>
      </c>
      <c r="CQ828" s="465"/>
      <c r="CR828" s="465"/>
    </row>
    <row r="829" spans="1:96" ht="37.5" customHeight="1" x14ac:dyDescent="0.2">
      <c r="A829" s="576" t="str">
        <f>IF(B829&lt;&gt;"",設定!$C$4,"")</f>
        <v/>
      </c>
      <c r="B829" s="577" t="str">
        <f t="shared" si="320"/>
        <v/>
      </c>
      <c r="C829" s="374">
        <f t="shared" si="298"/>
        <v>817</v>
      </c>
      <c r="D829" s="356"/>
      <c r="E829" s="356"/>
      <c r="F829" s="357"/>
      <c r="G829" s="358"/>
      <c r="H829" s="359"/>
      <c r="I829" s="360"/>
      <c r="J829" s="522" t="str">
        <f>IFERROR(IF(I829="","",VLOOKUP(I829,国・地域!A:C,2,FALSE)),"正しい番号を入力してください")</f>
        <v/>
      </c>
      <c r="K829" s="523" t="str">
        <f>IFERROR(IF(I829="","",VLOOKUP(I829,国・地域!A:C,3,FALSE)),"正しい番号を入力してください")</f>
        <v/>
      </c>
      <c r="L829" s="326"/>
      <c r="M829" s="363"/>
      <c r="N829" s="364"/>
      <c r="O829" s="364"/>
      <c r="P829" s="364"/>
      <c r="Q829" s="364"/>
      <c r="R829" s="364"/>
      <c r="S829" s="364"/>
      <c r="T829" s="364"/>
      <c r="U829" s="365"/>
      <c r="V829" s="366"/>
      <c r="W829" s="1063"/>
      <c r="X829" s="1064"/>
      <c r="Y829" s="1075"/>
      <c r="Z829" s="1076"/>
      <c r="AA829" s="1077"/>
      <c r="AB829" s="1078"/>
      <c r="AC829" s="1077"/>
      <c r="AD829" s="1076"/>
      <c r="AE829" s="1079"/>
      <c r="AF829" s="1078"/>
      <c r="AG829" s="1077"/>
      <c r="AH829" s="1076"/>
      <c r="AI829" s="1079"/>
      <c r="AJ829" s="1078"/>
      <c r="AK829" s="1077"/>
      <c r="AL829" s="1076"/>
      <c r="AM829" s="356"/>
      <c r="AN829" s="358"/>
      <c r="AO829" s="326"/>
      <c r="AP829" s="356"/>
      <c r="AQ829" s="358"/>
      <c r="AR829" s="367"/>
      <c r="AS829" s="368"/>
      <c r="AT829" s="356"/>
      <c r="AU829" s="358"/>
      <c r="AV829" s="367"/>
      <c r="AW829" s="369"/>
      <c r="AX829" s="502" t="str">
        <f t="shared" si="321"/>
        <v/>
      </c>
      <c r="AY829" s="94" t="str">
        <f t="shared" si="299"/>
        <v/>
      </c>
      <c r="BA829" s="414">
        <f t="shared" si="300"/>
        <v>0</v>
      </c>
      <c r="BB829" s="414">
        <f t="shared" si="301"/>
        <v>0</v>
      </c>
      <c r="BC829" s="414">
        <f t="shared" si="302"/>
        <v>0</v>
      </c>
      <c r="BD829" s="414">
        <f t="shared" si="303"/>
        <v>0</v>
      </c>
      <c r="BE829" s="414">
        <f t="shared" si="304"/>
        <v>0</v>
      </c>
      <c r="BF829" s="414">
        <f t="shared" si="305"/>
        <v>0</v>
      </c>
      <c r="BG829" s="414">
        <f t="shared" si="306"/>
        <v>0</v>
      </c>
      <c r="BH829" s="414">
        <f t="shared" si="307"/>
        <v>0</v>
      </c>
      <c r="BI829" s="414">
        <f t="shared" si="308"/>
        <v>0</v>
      </c>
      <c r="BJ829" s="414">
        <f t="shared" si="309"/>
        <v>0</v>
      </c>
      <c r="BK829" s="414">
        <f t="shared" si="310"/>
        <v>0</v>
      </c>
      <c r="BL829" s="414">
        <f t="shared" si="311"/>
        <v>0</v>
      </c>
      <c r="BM829" s="414">
        <f t="shared" si="312"/>
        <v>0</v>
      </c>
      <c r="BO829" s="414">
        <f t="shared" si="313"/>
        <v>0</v>
      </c>
      <c r="BP829" s="414">
        <f t="shared" si="314"/>
        <v>0</v>
      </c>
      <c r="BQ829" s="414">
        <f t="shared" si="315"/>
        <v>0</v>
      </c>
      <c r="BR829" s="414">
        <f t="shared" si="316"/>
        <v>0</v>
      </c>
      <c r="BS829" s="414">
        <f t="shared" si="317"/>
        <v>0</v>
      </c>
      <c r="BT829" s="414">
        <f t="shared" si="318"/>
        <v>0</v>
      </c>
      <c r="BU829" s="414">
        <f t="shared" si="319"/>
        <v>0</v>
      </c>
      <c r="CQ829" s="465"/>
      <c r="CR829" s="465"/>
    </row>
    <row r="830" spans="1:96" ht="37.5" customHeight="1" x14ac:dyDescent="0.2">
      <c r="A830" s="576" t="str">
        <f>IF(B830&lt;&gt;"",設定!$C$4,"")</f>
        <v/>
      </c>
      <c r="B830" s="577" t="str">
        <f t="shared" si="320"/>
        <v/>
      </c>
      <c r="C830" s="374">
        <f t="shared" si="298"/>
        <v>818</v>
      </c>
      <c r="D830" s="356"/>
      <c r="E830" s="356"/>
      <c r="F830" s="357"/>
      <c r="G830" s="358"/>
      <c r="H830" s="359"/>
      <c r="I830" s="360"/>
      <c r="J830" s="522" t="str">
        <f>IFERROR(IF(I830="","",VLOOKUP(I830,国・地域!A:C,2,FALSE)),"正しい番号を入力してください")</f>
        <v/>
      </c>
      <c r="K830" s="523" t="str">
        <f>IFERROR(IF(I830="","",VLOOKUP(I830,国・地域!A:C,3,FALSE)),"正しい番号を入力してください")</f>
        <v/>
      </c>
      <c r="L830" s="326"/>
      <c r="M830" s="363"/>
      <c r="N830" s="364"/>
      <c r="O830" s="364"/>
      <c r="P830" s="364"/>
      <c r="Q830" s="364"/>
      <c r="R830" s="364"/>
      <c r="S830" s="364"/>
      <c r="T830" s="364"/>
      <c r="U830" s="365"/>
      <c r="V830" s="366"/>
      <c r="W830" s="1063"/>
      <c r="X830" s="1064"/>
      <c r="Y830" s="1075"/>
      <c r="Z830" s="1076"/>
      <c r="AA830" s="1077"/>
      <c r="AB830" s="1078"/>
      <c r="AC830" s="1077"/>
      <c r="AD830" s="1076"/>
      <c r="AE830" s="1079"/>
      <c r="AF830" s="1078"/>
      <c r="AG830" s="1077"/>
      <c r="AH830" s="1076"/>
      <c r="AI830" s="1079"/>
      <c r="AJ830" s="1078"/>
      <c r="AK830" s="1077"/>
      <c r="AL830" s="1076"/>
      <c r="AM830" s="356"/>
      <c r="AN830" s="358"/>
      <c r="AO830" s="326"/>
      <c r="AP830" s="356"/>
      <c r="AQ830" s="358"/>
      <c r="AR830" s="367"/>
      <c r="AS830" s="368"/>
      <c r="AT830" s="356"/>
      <c r="AU830" s="358"/>
      <c r="AV830" s="367"/>
      <c r="AW830" s="369"/>
      <c r="AX830" s="502" t="str">
        <f t="shared" si="321"/>
        <v/>
      </c>
      <c r="AY830" s="94" t="str">
        <f t="shared" si="299"/>
        <v/>
      </c>
      <c r="BA830" s="414">
        <f t="shared" si="300"/>
        <v>0</v>
      </c>
      <c r="BB830" s="414">
        <f t="shared" si="301"/>
        <v>0</v>
      </c>
      <c r="BC830" s="414">
        <f t="shared" si="302"/>
        <v>0</v>
      </c>
      <c r="BD830" s="414">
        <f t="shared" si="303"/>
        <v>0</v>
      </c>
      <c r="BE830" s="414">
        <f t="shared" si="304"/>
        <v>0</v>
      </c>
      <c r="BF830" s="414">
        <f t="shared" si="305"/>
        <v>0</v>
      </c>
      <c r="BG830" s="414">
        <f t="shared" si="306"/>
        <v>0</v>
      </c>
      <c r="BH830" s="414">
        <f t="shared" si="307"/>
        <v>0</v>
      </c>
      <c r="BI830" s="414">
        <f t="shared" si="308"/>
        <v>0</v>
      </c>
      <c r="BJ830" s="414">
        <f t="shared" si="309"/>
        <v>0</v>
      </c>
      <c r="BK830" s="414">
        <f t="shared" si="310"/>
        <v>0</v>
      </c>
      <c r="BL830" s="414">
        <f t="shared" si="311"/>
        <v>0</v>
      </c>
      <c r="BM830" s="414">
        <f t="shared" si="312"/>
        <v>0</v>
      </c>
      <c r="BO830" s="414">
        <f t="shared" si="313"/>
        <v>0</v>
      </c>
      <c r="BP830" s="414">
        <f t="shared" si="314"/>
        <v>0</v>
      </c>
      <c r="BQ830" s="414">
        <f t="shared" si="315"/>
        <v>0</v>
      </c>
      <c r="BR830" s="414">
        <f t="shared" si="316"/>
        <v>0</v>
      </c>
      <c r="BS830" s="414">
        <f t="shared" si="317"/>
        <v>0</v>
      </c>
      <c r="BT830" s="414">
        <f t="shared" si="318"/>
        <v>0</v>
      </c>
      <c r="BU830" s="414">
        <f t="shared" si="319"/>
        <v>0</v>
      </c>
      <c r="CQ830" s="465"/>
      <c r="CR830" s="465"/>
    </row>
    <row r="831" spans="1:96" ht="37.5" customHeight="1" x14ac:dyDescent="0.2">
      <c r="A831" s="576" t="str">
        <f>IF(B831&lt;&gt;"",設定!$C$4,"")</f>
        <v/>
      </c>
      <c r="B831" s="577" t="str">
        <f t="shared" si="320"/>
        <v/>
      </c>
      <c r="C831" s="374">
        <f t="shared" si="298"/>
        <v>819</v>
      </c>
      <c r="D831" s="356"/>
      <c r="E831" s="356"/>
      <c r="F831" s="357"/>
      <c r="G831" s="358"/>
      <c r="H831" s="359"/>
      <c r="I831" s="360"/>
      <c r="J831" s="522" t="str">
        <f>IFERROR(IF(I831="","",VLOOKUP(I831,国・地域!A:C,2,FALSE)),"正しい番号を入力してください")</f>
        <v/>
      </c>
      <c r="K831" s="523" t="str">
        <f>IFERROR(IF(I831="","",VLOOKUP(I831,国・地域!A:C,3,FALSE)),"正しい番号を入力してください")</f>
        <v/>
      </c>
      <c r="L831" s="326"/>
      <c r="M831" s="363"/>
      <c r="N831" s="364"/>
      <c r="O831" s="364"/>
      <c r="P831" s="364"/>
      <c r="Q831" s="364"/>
      <c r="R831" s="364"/>
      <c r="S831" s="364"/>
      <c r="T831" s="364"/>
      <c r="U831" s="365"/>
      <c r="V831" s="366"/>
      <c r="W831" s="1063"/>
      <c r="X831" s="1064"/>
      <c r="Y831" s="1075"/>
      <c r="Z831" s="1076"/>
      <c r="AA831" s="1077"/>
      <c r="AB831" s="1078"/>
      <c r="AC831" s="1077"/>
      <c r="AD831" s="1076"/>
      <c r="AE831" s="1079"/>
      <c r="AF831" s="1078"/>
      <c r="AG831" s="1077"/>
      <c r="AH831" s="1076"/>
      <c r="AI831" s="1079"/>
      <c r="AJ831" s="1078"/>
      <c r="AK831" s="1077"/>
      <c r="AL831" s="1076"/>
      <c r="AM831" s="356"/>
      <c r="AN831" s="358"/>
      <c r="AO831" s="326"/>
      <c r="AP831" s="356"/>
      <c r="AQ831" s="358"/>
      <c r="AR831" s="367"/>
      <c r="AS831" s="368"/>
      <c r="AT831" s="356"/>
      <c r="AU831" s="358"/>
      <c r="AV831" s="367"/>
      <c r="AW831" s="369"/>
      <c r="AX831" s="502" t="str">
        <f t="shared" si="321"/>
        <v/>
      </c>
      <c r="AY831" s="94" t="str">
        <f t="shared" si="299"/>
        <v/>
      </c>
      <c r="BA831" s="414">
        <f t="shared" si="300"/>
        <v>0</v>
      </c>
      <c r="BB831" s="414">
        <f t="shared" si="301"/>
        <v>0</v>
      </c>
      <c r="BC831" s="414">
        <f t="shared" si="302"/>
        <v>0</v>
      </c>
      <c r="BD831" s="414">
        <f t="shared" si="303"/>
        <v>0</v>
      </c>
      <c r="BE831" s="414">
        <f t="shared" si="304"/>
        <v>0</v>
      </c>
      <c r="BF831" s="414">
        <f t="shared" si="305"/>
        <v>0</v>
      </c>
      <c r="BG831" s="414">
        <f t="shared" si="306"/>
        <v>0</v>
      </c>
      <c r="BH831" s="414">
        <f t="shared" si="307"/>
        <v>0</v>
      </c>
      <c r="BI831" s="414">
        <f t="shared" si="308"/>
        <v>0</v>
      </c>
      <c r="BJ831" s="414">
        <f t="shared" si="309"/>
        <v>0</v>
      </c>
      <c r="BK831" s="414">
        <f t="shared" si="310"/>
        <v>0</v>
      </c>
      <c r="BL831" s="414">
        <f t="shared" si="311"/>
        <v>0</v>
      </c>
      <c r="BM831" s="414">
        <f t="shared" si="312"/>
        <v>0</v>
      </c>
      <c r="BO831" s="414">
        <f t="shared" si="313"/>
        <v>0</v>
      </c>
      <c r="BP831" s="414">
        <f t="shared" si="314"/>
        <v>0</v>
      </c>
      <c r="BQ831" s="414">
        <f t="shared" si="315"/>
        <v>0</v>
      </c>
      <c r="BR831" s="414">
        <f t="shared" si="316"/>
        <v>0</v>
      </c>
      <c r="BS831" s="414">
        <f t="shared" si="317"/>
        <v>0</v>
      </c>
      <c r="BT831" s="414">
        <f t="shared" si="318"/>
        <v>0</v>
      </c>
      <c r="BU831" s="414">
        <f t="shared" si="319"/>
        <v>0</v>
      </c>
      <c r="CQ831" s="465"/>
      <c r="CR831" s="465"/>
    </row>
    <row r="832" spans="1:96" ht="37.5" customHeight="1" x14ac:dyDescent="0.2">
      <c r="A832" s="576" t="str">
        <f>IF(B832&lt;&gt;"",設定!$C$4,"")</f>
        <v/>
      </c>
      <c r="B832" s="577" t="str">
        <f t="shared" si="320"/>
        <v/>
      </c>
      <c r="C832" s="374">
        <f t="shared" si="298"/>
        <v>820</v>
      </c>
      <c r="D832" s="356"/>
      <c r="E832" s="356"/>
      <c r="F832" s="357"/>
      <c r="G832" s="358"/>
      <c r="H832" s="359"/>
      <c r="I832" s="360"/>
      <c r="J832" s="522" t="str">
        <f>IFERROR(IF(I832="","",VLOOKUP(I832,国・地域!A:C,2,FALSE)),"正しい番号を入力してください")</f>
        <v/>
      </c>
      <c r="K832" s="523" t="str">
        <f>IFERROR(IF(I832="","",VLOOKUP(I832,国・地域!A:C,3,FALSE)),"正しい番号を入力してください")</f>
        <v/>
      </c>
      <c r="L832" s="326"/>
      <c r="M832" s="363"/>
      <c r="N832" s="364"/>
      <c r="O832" s="364"/>
      <c r="P832" s="364"/>
      <c r="Q832" s="364"/>
      <c r="R832" s="364"/>
      <c r="S832" s="364"/>
      <c r="T832" s="364"/>
      <c r="U832" s="365"/>
      <c r="V832" s="366"/>
      <c r="W832" s="1063"/>
      <c r="X832" s="1064"/>
      <c r="Y832" s="1075"/>
      <c r="Z832" s="1076"/>
      <c r="AA832" s="1077"/>
      <c r="AB832" s="1078"/>
      <c r="AC832" s="1077"/>
      <c r="AD832" s="1076"/>
      <c r="AE832" s="1079"/>
      <c r="AF832" s="1078"/>
      <c r="AG832" s="1077"/>
      <c r="AH832" s="1076"/>
      <c r="AI832" s="1079"/>
      <c r="AJ832" s="1078"/>
      <c r="AK832" s="1077"/>
      <c r="AL832" s="1076"/>
      <c r="AM832" s="356"/>
      <c r="AN832" s="358"/>
      <c r="AO832" s="326"/>
      <c r="AP832" s="356"/>
      <c r="AQ832" s="358"/>
      <c r="AR832" s="367"/>
      <c r="AS832" s="368"/>
      <c r="AT832" s="356"/>
      <c r="AU832" s="358"/>
      <c r="AV832" s="367"/>
      <c r="AW832" s="369"/>
      <c r="AX832" s="502" t="str">
        <f t="shared" si="321"/>
        <v/>
      </c>
      <c r="AY832" s="94" t="str">
        <f t="shared" si="299"/>
        <v/>
      </c>
      <c r="BA832" s="414">
        <f t="shared" si="300"/>
        <v>0</v>
      </c>
      <c r="BB832" s="414">
        <f t="shared" si="301"/>
        <v>0</v>
      </c>
      <c r="BC832" s="414">
        <f t="shared" si="302"/>
        <v>0</v>
      </c>
      <c r="BD832" s="414">
        <f t="shared" si="303"/>
        <v>0</v>
      </c>
      <c r="BE832" s="414">
        <f t="shared" si="304"/>
        <v>0</v>
      </c>
      <c r="BF832" s="414">
        <f t="shared" si="305"/>
        <v>0</v>
      </c>
      <c r="BG832" s="414">
        <f t="shared" si="306"/>
        <v>0</v>
      </c>
      <c r="BH832" s="414">
        <f t="shared" si="307"/>
        <v>0</v>
      </c>
      <c r="BI832" s="414">
        <f t="shared" si="308"/>
        <v>0</v>
      </c>
      <c r="BJ832" s="414">
        <f t="shared" si="309"/>
        <v>0</v>
      </c>
      <c r="BK832" s="414">
        <f t="shared" si="310"/>
        <v>0</v>
      </c>
      <c r="BL832" s="414">
        <f t="shared" si="311"/>
        <v>0</v>
      </c>
      <c r="BM832" s="414">
        <f t="shared" si="312"/>
        <v>0</v>
      </c>
      <c r="BO832" s="414">
        <f t="shared" si="313"/>
        <v>0</v>
      </c>
      <c r="BP832" s="414">
        <f t="shared" si="314"/>
        <v>0</v>
      </c>
      <c r="BQ832" s="414">
        <f t="shared" si="315"/>
        <v>0</v>
      </c>
      <c r="BR832" s="414">
        <f t="shared" si="316"/>
        <v>0</v>
      </c>
      <c r="BS832" s="414">
        <f t="shared" si="317"/>
        <v>0</v>
      </c>
      <c r="BT832" s="414">
        <f t="shared" si="318"/>
        <v>0</v>
      </c>
      <c r="BU832" s="414">
        <f t="shared" si="319"/>
        <v>0</v>
      </c>
      <c r="CQ832" s="465"/>
      <c r="CR832" s="465"/>
    </row>
    <row r="833" spans="1:96" ht="37.5" customHeight="1" x14ac:dyDescent="0.2">
      <c r="A833" s="576" t="str">
        <f>IF(B833&lt;&gt;"",設定!$C$4,"")</f>
        <v/>
      </c>
      <c r="B833" s="577" t="str">
        <f t="shared" si="320"/>
        <v/>
      </c>
      <c r="C833" s="374">
        <f t="shared" si="298"/>
        <v>821</v>
      </c>
      <c r="D833" s="356"/>
      <c r="E833" s="356"/>
      <c r="F833" s="357"/>
      <c r="G833" s="358"/>
      <c r="H833" s="359"/>
      <c r="I833" s="360"/>
      <c r="J833" s="522" t="str">
        <f>IFERROR(IF(I833="","",VLOOKUP(I833,国・地域!A:C,2,FALSE)),"正しい番号を入力してください")</f>
        <v/>
      </c>
      <c r="K833" s="523" t="str">
        <f>IFERROR(IF(I833="","",VLOOKUP(I833,国・地域!A:C,3,FALSE)),"正しい番号を入力してください")</f>
        <v/>
      </c>
      <c r="L833" s="326"/>
      <c r="M833" s="363"/>
      <c r="N833" s="364"/>
      <c r="O833" s="364"/>
      <c r="P833" s="364"/>
      <c r="Q833" s="364"/>
      <c r="R833" s="364"/>
      <c r="S833" s="364"/>
      <c r="T833" s="364"/>
      <c r="U833" s="365"/>
      <c r="V833" s="366"/>
      <c r="W833" s="1063"/>
      <c r="X833" s="1064"/>
      <c r="Y833" s="1075"/>
      <c r="Z833" s="1076"/>
      <c r="AA833" s="1077"/>
      <c r="AB833" s="1078"/>
      <c r="AC833" s="1077"/>
      <c r="AD833" s="1076"/>
      <c r="AE833" s="1079"/>
      <c r="AF833" s="1078"/>
      <c r="AG833" s="1077"/>
      <c r="AH833" s="1076"/>
      <c r="AI833" s="1079"/>
      <c r="AJ833" s="1078"/>
      <c r="AK833" s="1077"/>
      <c r="AL833" s="1076"/>
      <c r="AM833" s="356"/>
      <c r="AN833" s="358"/>
      <c r="AO833" s="326"/>
      <c r="AP833" s="356"/>
      <c r="AQ833" s="358"/>
      <c r="AR833" s="367"/>
      <c r="AS833" s="368"/>
      <c r="AT833" s="356"/>
      <c r="AU833" s="358"/>
      <c r="AV833" s="367"/>
      <c r="AW833" s="369"/>
      <c r="AX833" s="502" t="str">
        <f t="shared" si="321"/>
        <v/>
      </c>
      <c r="AY833" s="94" t="str">
        <f t="shared" si="299"/>
        <v/>
      </c>
      <c r="BA833" s="414">
        <f t="shared" si="300"/>
        <v>0</v>
      </c>
      <c r="BB833" s="414">
        <f t="shared" si="301"/>
        <v>0</v>
      </c>
      <c r="BC833" s="414">
        <f t="shared" si="302"/>
        <v>0</v>
      </c>
      <c r="BD833" s="414">
        <f t="shared" si="303"/>
        <v>0</v>
      </c>
      <c r="BE833" s="414">
        <f t="shared" si="304"/>
        <v>0</v>
      </c>
      <c r="BF833" s="414">
        <f t="shared" si="305"/>
        <v>0</v>
      </c>
      <c r="BG833" s="414">
        <f t="shared" si="306"/>
        <v>0</v>
      </c>
      <c r="BH833" s="414">
        <f t="shared" si="307"/>
        <v>0</v>
      </c>
      <c r="BI833" s="414">
        <f t="shared" si="308"/>
        <v>0</v>
      </c>
      <c r="BJ833" s="414">
        <f t="shared" si="309"/>
        <v>0</v>
      </c>
      <c r="BK833" s="414">
        <f t="shared" si="310"/>
        <v>0</v>
      </c>
      <c r="BL833" s="414">
        <f t="shared" si="311"/>
        <v>0</v>
      </c>
      <c r="BM833" s="414">
        <f t="shared" si="312"/>
        <v>0</v>
      </c>
      <c r="BO833" s="414">
        <f t="shared" si="313"/>
        <v>0</v>
      </c>
      <c r="BP833" s="414">
        <f t="shared" si="314"/>
        <v>0</v>
      </c>
      <c r="BQ833" s="414">
        <f t="shared" si="315"/>
        <v>0</v>
      </c>
      <c r="BR833" s="414">
        <f t="shared" si="316"/>
        <v>0</v>
      </c>
      <c r="BS833" s="414">
        <f t="shared" si="317"/>
        <v>0</v>
      </c>
      <c r="BT833" s="414">
        <f t="shared" si="318"/>
        <v>0</v>
      </c>
      <c r="BU833" s="414">
        <f t="shared" si="319"/>
        <v>0</v>
      </c>
      <c r="CQ833" s="465"/>
      <c r="CR833" s="465"/>
    </row>
    <row r="834" spans="1:96" ht="37.5" customHeight="1" x14ac:dyDescent="0.2">
      <c r="A834" s="576" t="str">
        <f>IF(B834&lt;&gt;"",設定!$C$4,"")</f>
        <v/>
      </c>
      <c r="B834" s="577" t="str">
        <f t="shared" si="320"/>
        <v/>
      </c>
      <c r="C834" s="374">
        <f t="shared" si="298"/>
        <v>822</v>
      </c>
      <c r="D834" s="356"/>
      <c r="E834" s="356"/>
      <c r="F834" s="357"/>
      <c r="G834" s="358"/>
      <c r="H834" s="359"/>
      <c r="I834" s="360"/>
      <c r="J834" s="522" t="str">
        <f>IFERROR(IF(I834="","",VLOOKUP(I834,国・地域!A:C,2,FALSE)),"正しい番号を入力してください")</f>
        <v/>
      </c>
      <c r="K834" s="523" t="str">
        <f>IFERROR(IF(I834="","",VLOOKUP(I834,国・地域!A:C,3,FALSE)),"正しい番号を入力してください")</f>
        <v/>
      </c>
      <c r="L834" s="326"/>
      <c r="M834" s="363"/>
      <c r="N834" s="364"/>
      <c r="O834" s="364"/>
      <c r="P834" s="364"/>
      <c r="Q834" s="364"/>
      <c r="R834" s="364"/>
      <c r="S834" s="364"/>
      <c r="T834" s="364"/>
      <c r="U834" s="365"/>
      <c r="V834" s="366"/>
      <c r="W834" s="1063"/>
      <c r="X834" s="1064"/>
      <c r="Y834" s="1075"/>
      <c r="Z834" s="1076"/>
      <c r="AA834" s="1077"/>
      <c r="AB834" s="1078"/>
      <c r="AC834" s="1077"/>
      <c r="AD834" s="1076"/>
      <c r="AE834" s="1079"/>
      <c r="AF834" s="1078"/>
      <c r="AG834" s="1077"/>
      <c r="AH834" s="1076"/>
      <c r="AI834" s="1079"/>
      <c r="AJ834" s="1078"/>
      <c r="AK834" s="1077"/>
      <c r="AL834" s="1076"/>
      <c r="AM834" s="356"/>
      <c r="AN834" s="358"/>
      <c r="AO834" s="326"/>
      <c r="AP834" s="356"/>
      <c r="AQ834" s="358"/>
      <c r="AR834" s="367"/>
      <c r="AS834" s="368"/>
      <c r="AT834" s="356"/>
      <c r="AU834" s="358"/>
      <c r="AV834" s="367"/>
      <c r="AW834" s="369"/>
      <c r="AX834" s="502" t="str">
        <f t="shared" si="321"/>
        <v/>
      </c>
      <c r="AY834" s="94" t="str">
        <f t="shared" si="299"/>
        <v/>
      </c>
      <c r="BA834" s="414">
        <f t="shared" si="300"/>
        <v>0</v>
      </c>
      <c r="BB834" s="414">
        <f t="shared" si="301"/>
        <v>0</v>
      </c>
      <c r="BC834" s="414">
        <f t="shared" si="302"/>
        <v>0</v>
      </c>
      <c r="BD834" s="414">
        <f t="shared" si="303"/>
        <v>0</v>
      </c>
      <c r="BE834" s="414">
        <f t="shared" si="304"/>
        <v>0</v>
      </c>
      <c r="BF834" s="414">
        <f t="shared" si="305"/>
        <v>0</v>
      </c>
      <c r="BG834" s="414">
        <f t="shared" si="306"/>
        <v>0</v>
      </c>
      <c r="BH834" s="414">
        <f t="shared" si="307"/>
        <v>0</v>
      </c>
      <c r="BI834" s="414">
        <f t="shared" si="308"/>
        <v>0</v>
      </c>
      <c r="BJ834" s="414">
        <f t="shared" si="309"/>
        <v>0</v>
      </c>
      <c r="BK834" s="414">
        <f t="shared" si="310"/>
        <v>0</v>
      </c>
      <c r="BL834" s="414">
        <f t="shared" si="311"/>
        <v>0</v>
      </c>
      <c r="BM834" s="414">
        <f t="shared" si="312"/>
        <v>0</v>
      </c>
      <c r="BO834" s="414">
        <f t="shared" si="313"/>
        <v>0</v>
      </c>
      <c r="BP834" s="414">
        <f t="shared" si="314"/>
        <v>0</v>
      </c>
      <c r="BQ834" s="414">
        <f t="shared" si="315"/>
        <v>0</v>
      </c>
      <c r="BR834" s="414">
        <f t="shared" si="316"/>
        <v>0</v>
      </c>
      <c r="BS834" s="414">
        <f t="shared" si="317"/>
        <v>0</v>
      </c>
      <c r="BT834" s="414">
        <f t="shared" si="318"/>
        <v>0</v>
      </c>
      <c r="BU834" s="414">
        <f t="shared" si="319"/>
        <v>0</v>
      </c>
      <c r="CQ834" s="465"/>
      <c r="CR834" s="465"/>
    </row>
    <row r="835" spans="1:96" ht="37.5" customHeight="1" x14ac:dyDescent="0.2">
      <c r="A835" s="576" t="str">
        <f>IF(B835&lt;&gt;"",設定!$C$4,"")</f>
        <v/>
      </c>
      <c r="B835" s="577" t="str">
        <f t="shared" si="320"/>
        <v/>
      </c>
      <c r="C835" s="374">
        <f t="shared" si="298"/>
        <v>823</v>
      </c>
      <c r="D835" s="356"/>
      <c r="E835" s="356"/>
      <c r="F835" s="357"/>
      <c r="G835" s="358"/>
      <c r="H835" s="359"/>
      <c r="I835" s="360"/>
      <c r="J835" s="522" t="str">
        <f>IFERROR(IF(I835="","",VLOOKUP(I835,国・地域!A:C,2,FALSE)),"正しい番号を入力してください")</f>
        <v/>
      </c>
      <c r="K835" s="523" t="str">
        <f>IFERROR(IF(I835="","",VLOOKUP(I835,国・地域!A:C,3,FALSE)),"正しい番号を入力してください")</f>
        <v/>
      </c>
      <c r="L835" s="326"/>
      <c r="M835" s="363"/>
      <c r="N835" s="364"/>
      <c r="O835" s="364"/>
      <c r="P835" s="364"/>
      <c r="Q835" s="364"/>
      <c r="R835" s="364"/>
      <c r="S835" s="364"/>
      <c r="T835" s="364"/>
      <c r="U835" s="365"/>
      <c r="V835" s="366"/>
      <c r="W835" s="1063"/>
      <c r="X835" s="1064"/>
      <c r="Y835" s="1075"/>
      <c r="Z835" s="1076"/>
      <c r="AA835" s="1077"/>
      <c r="AB835" s="1078"/>
      <c r="AC835" s="1077"/>
      <c r="AD835" s="1076"/>
      <c r="AE835" s="1079"/>
      <c r="AF835" s="1078"/>
      <c r="AG835" s="1077"/>
      <c r="AH835" s="1076"/>
      <c r="AI835" s="1079"/>
      <c r="AJ835" s="1078"/>
      <c r="AK835" s="1077"/>
      <c r="AL835" s="1076"/>
      <c r="AM835" s="356"/>
      <c r="AN835" s="358"/>
      <c r="AO835" s="326"/>
      <c r="AP835" s="356"/>
      <c r="AQ835" s="358"/>
      <c r="AR835" s="367"/>
      <c r="AS835" s="368"/>
      <c r="AT835" s="356"/>
      <c r="AU835" s="358"/>
      <c r="AV835" s="367"/>
      <c r="AW835" s="369"/>
      <c r="AX835" s="502" t="str">
        <f t="shared" si="321"/>
        <v/>
      </c>
      <c r="AY835" s="94" t="str">
        <f t="shared" si="299"/>
        <v/>
      </c>
      <c r="BA835" s="414">
        <f t="shared" si="300"/>
        <v>0</v>
      </c>
      <c r="BB835" s="414">
        <f t="shared" si="301"/>
        <v>0</v>
      </c>
      <c r="BC835" s="414">
        <f t="shared" si="302"/>
        <v>0</v>
      </c>
      <c r="BD835" s="414">
        <f t="shared" si="303"/>
        <v>0</v>
      </c>
      <c r="BE835" s="414">
        <f t="shared" si="304"/>
        <v>0</v>
      </c>
      <c r="BF835" s="414">
        <f t="shared" si="305"/>
        <v>0</v>
      </c>
      <c r="BG835" s="414">
        <f t="shared" si="306"/>
        <v>0</v>
      </c>
      <c r="BH835" s="414">
        <f t="shared" si="307"/>
        <v>0</v>
      </c>
      <c r="BI835" s="414">
        <f t="shared" si="308"/>
        <v>0</v>
      </c>
      <c r="BJ835" s="414">
        <f t="shared" si="309"/>
        <v>0</v>
      </c>
      <c r="BK835" s="414">
        <f t="shared" si="310"/>
        <v>0</v>
      </c>
      <c r="BL835" s="414">
        <f t="shared" si="311"/>
        <v>0</v>
      </c>
      <c r="BM835" s="414">
        <f t="shared" si="312"/>
        <v>0</v>
      </c>
      <c r="BO835" s="414">
        <f t="shared" si="313"/>
        <v>0</v>
      </c>
      <c r="BP835" s="414">
        <f t="shared" si="314"/>
        <v>0</v>
      </c>
      <c r="BQ835" s="414">
        <f t="shared" si="315"/>
        <v>0</v>
      </c>
      <c r="BR835" s="414">
        <f t="shared" si="316"/>
        <v>0</v>
      </c>
      <c r="BS835" s="414">
        <f t="shared" si="317"/>
        <v>0</v>
      </c>
      <c r="BT835" s="414">
        <f t="shared" si="318"/>
        <v>0</v>
      </c>
      <c r="BU835" s="414">
        <f t="shared" si="319"/>
        <v>0</v>
      </c>
      <c r="CQ835" s="465"/>
      <c r="CR835" s="465"/>
    </row>
    <row r="836" spans="1:96" ht="37.5" customHeight="1" x14ac:dyDescent="0.2">
      <c r="A836" s="576" t="str">
        <f>IF(B836&lt;&gt;"",設定!$C$4,"")</f>
        <v/>
      </c>
      <c r="B836" s="577" t="str">
        <f t="shared" si="320"/>
        <v/>
      </c>
      <c r="C836" s="374">
        <f t="shared" si="298"/>
        <v>824</v>
      </c>
      <c r="D836" s="356"/>
      <c r="E836" s="356"/>
      <c r="F836" s="357"/>
      <c r="G836" s="358"/>
      <c r="H836" s="359"/>
      <c r="I836" s="360"/>
      <c r="J836" s="522" t="str">
        <f>IFERROR(IF(I836="","",VLOOKUP(I836,国・地域!A:C,2,FALSE)),"正しい番号を入力してください")</f>
        <v/>
      </c>
      <c r="K836" s="523" t="str">
        <f>IFERROR(IF(I836="","",VLOOKUP(I836,国・地域!A:C,3,FALSE)),"正しい番号を入力してください")</f>
        <v/>
      </c>
      <c r="L836" s="326"/>
      <c r="M836" s="363"/>
      <c r="N836" s="364"/>
      <c r="O836" s="364"/>
      <c r="P836" s="364"/>
      <c r="Q836" s="364"/>
      <c r="R836" s="364"/>
      <c r="S836" s="364"/>
      <c r="T836" s="364"/>
      <c r="U836" s="365"/>
      <c r="V836" s="366"/>
      <c r="W836" s="1063"/>
      <c r="X836" s="1064"/>
      <c r="Y836" s="1075"/>
      <c r="Z836" s="1076"/>
      <c r="AA836" s="1077"/>
      <c r="AB836" s="1078"/>
      <c r="AC836" s="1077"/>
      <c r="AD836" s="1076"/>
      <c r="AE836" s="1079"/>
      <c r="AF836" s="1078"/>
      <c r="AG836" s="1077"/>
      <c r="AH836" s="1076"/>
      <c r="AI836" s="1079"/>
      <c r="AJ836" s="1078"/>
      <c r="AK836" s="1077"/>
      <c r="AL836" s="1076"/>
      <c r="AM836" s="356"/>
      <c r="AN836" s="358"/>
      <c r="AO836" s="326"/>
      <c r="AP836" s="356"/>
      <c r="AQ836" s="358"/>
      <c r="AR836" s="367"/>
      <c r="AS836" s="368"/>
      <c r="AT836" s="356"/>
      <c r="AU836" s="358"/>
      <c r="AV836" s="367"/>
      <c r="AW836" s="369"/>
      <c r="AX836" s="502" t="str">
        <f t="shared" si="321"/>
        <v/>
      </c>
      <c r="AY836" s="94" t="str">
        <f t="shared" si="299"/>
        <v/>
      </c>
      <c r="BA836" s="414">
        <f t="shared" si="300"/>
        <v>0</v>
      </c>
      <c r="BB836" s="414">
        <f t="shared" si="301"/>
        <v>0</v>
      </c>
      <c r="BC836" s="414">
        <f t="shared" si="302"/>
        <v>0</v>
      </c>
      <c r="BD836" s="414">
        <f t="shared" si="303"/>
        <v>0</v>
      </c>
      <c r="BE836" s="414">
        <f t="shared" si="304"/>
        <v>0</v>
      </c>
      <c r="BF836" s="414">
        <f t="shared" si="305"/>
        <v>0</v>
      </c>
      <c r="BG836" s="414">
        <f t="shared" si="306"/>
        <v>0</v>
      </c>
      <c r="BH836" s="414">
        <f t="shared" si="307"/>
        <v>0</v>
      </c>
      <c r="BI836" s="414">
        <f t="shared" si="308"/>
        <v>0</v>
      </c>
      <c r="BJ836" s="414">
        <f t="shared" si="309"/>
        <v>0</v>
      </c>
      <c r="BK836" s="414">
        <f t="shared" si="310"/>
        <v>0</v>
      </c>
      <c r="BL836" s="414">
        <f t="shared" si="311"/>
        <v>0</v>
      </c>
      <c r="BM836" s="414">
        <f t="shared" si="312"/>
        <v>0</v>
      </c>
      <c r="BO836" s="414">
        <f t="shared" si="313"/>
        <v>0</v>
      </c>
      <c r="BP836" s="414">
        <f t="shared" si="314"/>
        <v>0</v>
      </c>
      <c r="BQ836" s="414">
        <f t="shared" si="315"/>
        <v>0</v>
      </c>
      <c r="BR836" s="414">
        <f t="shared" si="316"/>
        <v>0</v>
      </c>
      <c r="BS836" s="414">
        <f t="shared" si="317"/>
        <v>0</v>
      </c>
      <c r="BT836" s="414">
        <f t="shared" si="318"/>
        <v>0</v>
      </c>
      <c r="BU836" s="414">
        <f t="shared" si="319"/>
        <v>0</v>
      </c>
      <c r="CQ836" s="465"/>
      <c r="CR836" s="465"/>
    </row>
    <row r="837" spans="1:96" ht="37.5" customHeight="1" x14ac:dyDescent="0.2">
      <c r="A837" s="576" t="str">
        <f>IF(B837&lt;&gt;"",設定!$C$4,"")</f>
        <v/>
      </c>
      <c r="B837" s="577" t="str">
        <f t="shared" si="320"/>
        <v/>
      </c>
      <c r="C837" s="374">
        <f t="shared" si="298"/>
        <v>825</v>
      </c>
      <c r="D837" s="356"/>
      <c r="E837" s="356"/>
      <c r="F837" s="357"/>
      <c r="G837" s="358"/>
      <c r="H837" s="359"/>
      <c r="I837" s="360"/>
      <c r="J837" s="522" t="str">
        <f>IFERROR(IF(I837="","",VLOOKUP(I837,国・地域!A:C,2,FALSE)),"正しい番号を入力してください")</f>
        <v/>
      </c>
      <c r="K837" s="523" t="str">
        <f>IFERROR(IF(I837="","",VLOOKUP(I837,国・地域!A:C,3,FALSE)),"正しい番号を入力してください")</f>
        <v/>
      </c>
      <c r="L837" s="326"/>
      <c r="M837" s="363"/>
      <c r="N837" s="364"/>
      <c r="O837" s="364"/>
      <c r="P837" s="364"/>
      <c r="Q837" s="364"/>
      <c r="R837" s="364"/>
      <c r="S837" s="364"/>
      <c r="T837" s="364"/>
      <c r="U837" s="365"/>
      <c r="V837" s="366"/>
      <c r="W837" s="1063"/>
      <c r="X837" s="1064"/>
      <c r="Y837" s="1075"/>
      <c r="Z837" s="1076"/>
      <c r="AA837" s="1077"/>
      <c r="AB837" s="1078"/>
      <c r="AC837" s="1077"/>
      <c r="AD837" s="1076"/>
      <c r="AE837" s="1079"/>
      <c r="AF837" s="1078"/>
      <c r="AG837" s="1077"/>
      <c r="AH837" s="1076"/>
      <c r="AI837" s="1079"/>
      <c r="AJ837" s="1078"/>
      <c r="AK837" s="1077"/>
      <c r="AL837" s="1076"/>
      <c r="AM837" s="356"/>
      <c r="AN837" s="358"/>
      <c r="AO837" s="326"/>
      <c r="AP837" s="356"/>
      <c r="AQ837" s="358"/>
      <c r="AR837" s="367"/>
      <c r="AS837" s="368"/>
      <c r="AT837" s="356"/>
      <c r="AU837" s="358"/>
      <c r="AV837" s="367"/>
      <c r="AW837" s="369"/>
      <c r="AX837" s="502" t="str">
        <f t="shared" si="321"/>
        <v/>
      </c>
      <c r="AY837" s="94" t="str">
        <f t="shared" si="299"/>
        <v/>
      </c>
      <c r="BA837" s="414">
        <f t="shared" si="300"/>
        <v>0</v>
      </c>
      <c r="BB837" s="414">
        <f t="shared" si="301"/>
        <v>0</v>
      </c>
      <c r="BC837" s="414">
        <f t="shared" si="302"/>
        <v>0</v>
      </c>
      <c r="BD837" s="414">
        <f t="shared" si="303"/>
        <v>0</v>
      </c>
      <c r="BE837" s="414">
        <f t="shared" si="304"/>
        <v>0</v>
      </c>
      <c r="BF837" s="414">
        <f t="shared" si="305"/>
        <v>0</v>
      </c>
      <c r="BG837" s="414">
        <f t="shared" si="306"/>
        <v>0</v>
      </c>
      <c r="BH837" s="414">
        <f t="shared" si="307"/>
        <v>0</v>
      </c>
      <c r="BI837" s="414">
        <f t="shared" si="308"/>
        <v>0</v>
      </c>
      <c r="BJ837" s="414">
        <f t="shared" si="309"/>
        <v>0</v>
      </c>
      <c r="BK837" s="414">
        <f t="shared" si="310"/>
        <v>0</v>
      </c>
      <c r="BL837" s="414">
        <f t="shared" si="311"/>
        <v>0</v>
      </c>
      <c r="BM837" s="414">
        <f t="shared" si="312"/>
        <v>0</v>
      </c>
      <c r="BO837" s="414">
        <f t="shared" si="313"/>
        <v>0</v>
      </c>
      <c r="BP837" s="414">
        <f t="shared" si="314"/>
        <v>0</v>
      </c>
      <c r="BQ837" s="414">
        <f t="shared" si="315"/>
        <v>0</v>
      </c>
      <c r="BR837" s="414">
        <f t="shared" si="316"/>
        <v>0</v>
      </c>
      <c r="BS837" s="414">
        <f t="shared" si="317"/>
        <v>0</v>
      </c>
      <c r="BT837" s="414">
        <f t="shared" si="318"/>
        <v>0</v>
      </c>
      <c r="BU837" s="414">
        <f t="shared" si="319"/>
        <v>0</v>
      </c>
      <c r="CQ837" s="465"/>
      <c r="CR837" s="465"/>
    </row>
    <row r="838" spans="1:96" ht="37.5" customHeight="1" x14ac:dyDescent="0.2">
      <c r="A838" s="576" t="str">
        <f>IF(B838&lt;&gt;"",設定!$C$4,"")</f>
        <v/>
      </c>
      <c r="B838" s="577" t="str">
        <f t="shared" si="320"/>
        <v/>
      </c>
      <c r="C838" s="374">
        <f t="shared" si="298"/>
        <v>826</v>
      </c>
      <c r="D838" s="356"/>
      <c r="E838" s="356"/>
      <c r="F838" s="357"/>
      <c r="G838" s="358"/>
      <c r="H838" s="359"/>
      <c r="I838" s="360"/>
      <c r="J838" s="522" t="str">
        <f>IFERROR(IF(I838="","",VLOOKUP(I838,国・地域!A:C,2,FALSE)),"正しい番号を入力してください")</f>
        <v/>
      </c>
      <c r="K838" s="523" t="str">
        <f>IFERROR(IF(I838="","",VLOOKUP(I838,国・地域!A:C,3,FALSE)),"正しい番号を入力してください")</f>
        <v/>
      </c>
      <c r="L838" s="326"/>
      <c r="M838" s="363"/>
      <c r="N838" s="364"/>
      <c r="O838" s="364"/>
      <c r="P838" s="364"/>
      <c r="Q838" s="364"/>
      <c r="R838" s="364"/>
      <c r="S838" s="364"/>
      <c r="T838" s="364"/>
      <c r="U838" s="365"/>
      <c r="V838" s="366"/>
      <c r="W838" s="1063"/>
      <c r="X838" s="1064"/>
      <c r="Y838" s="1075"/>
      <c r="Z838" s="1076"/>
      <c r="AA838" s="1077"/>
      <c r="AB838" s="1078"/>
      <c r="AC838" s="1077"/>
      <c r="AD838" s="1076"/>
      <c r="AE838" s="1079"/>
      <c r="AF838" s="1078"/>
      <c r="AG838" s="1077"/>
      <c r="AH838" s="1076"/>
      <c r="AI838" s="1079"/>
      <c r="AJ838" s="1078"/>
      <c r="AK838" s="1077"/>
      <c r="AL838" s="1076"/>
      <c r="AM838" s="356"/>
      <c r="AN838" s="358"/>
      <c r="AO838" s="326"/>
      <c r="AP838" s="356"/>
      <c r="AQ838" s="358"/>
      <c r="AR838" s="367"/>
      <c r="AS838" s="368"/>
      <c r="AT838" s="356"/>
      <c r="AU838" s="358"/>
      <c r="AV838" s="367"/>
      <c r="AW838" s="369"/>
      <c r="AX838" s="502" t="str">
        <f t="shared" si="321"/>
        <v/>
      </c>
      <c r="AY838" s="94" t="str">
        <f t="shared" si="299"/>
        <v/>
      </c>
      <c r="BA838" s="414">
        <f t="shared" si="300"/>
        <v>0</v>
      </c>
      <c r="BB838" s="414">
        <f t="shared" si="301"/>
        <v>0</v>
      </c>
      <c r="BC838" s="414">
        <f t="shared" si="302"/>
        <v>0</v>
      </c>
      <c r="BD838" s="414">
        <f t="shared" si="303"/>
        <v>0</v>
      </c>
      <c r="BE838" s="414">
        <f t="shared" si="304"/>
        <v>0</v>
      </c>
      <c r="BF838" s="414">
        <f t="shared" si="305"/>
        <v>0</v>
      </c>
      <c r="BG838" s="414">
        <f t="shared" si="306"/>
        <v>0</v>
      </c>
      <c r="BH838" s="414">
        <f t="shared" si="307"/>
        <v>0</v>
      </c>
      <c r="BI838" s="414">
        <f t="shared" si="308"/>
        <v>0</v>
      </c>
      <c r="BJ838" s="414">
        <f t="shared" si="309"/>
        <v>0</v>
      </c>
      <c r="BK838" s="414">
        <f t="shared" si="310"/>
        <v>0</v>
      </c>
      <c r="BL838" s="414">
        <f t="shared" si="311"/>
        <v>0</v>
      </c>
      <c r="BM838" s="414">
        <f t="shared" si="312"/>
        <v>0</v>
      </c>
      <c r="BO838" s="414">
        <f t="shared" si="313"/>
        <v>0</v>
      </c>
      <c r="BP838" s="414">
        <f t="shared" si="314"/>
        <v>0</v>
      </c>
      <c r="BQ838" s="414">
        <f t="shared" si="315"/>
        <v>0</v>
      </c>
      <c r="BR838" s="414">
        <f t="shared" si="316"/>
        <v>0</v>
      </c>
      <c r="BS838" s="414">
        <f t="shared" si="317"/>
        <v>0</v>
      </c>
      <c r="BT838" s="414">
        <f t="shared" si="318"/>
        <v>0</v>
      </c>
      <c r="BU838" s="414">
        <f t="shared" si="319"/>
        <v>0</v>
      </c>
      <c r="CQ838" s="465"/>
      <c r="CR838" s="465"/>
    </row>
    <row r="839" spans="1:96" ht="37.5" customHeight="1" x14ac:dyDescent="0.2">
      <c r="A839" s="576" t="str">
        <f>IF(B839&lt;&gt;"",設定!$C$4,"")</f>
        <v/>
      </c>
      <c r="B839" s="577" t="str">
        <f t="shared" si="320"/>
        <v/>
      </c>
      <c r="C839" s="374">
        <f t="shared" si="298"/>
        <v>827</v>
      </c>
      <c r="D839" s="356"/>
      <c r="E839" s="356"/>
      <c r="F839" s="357"/>
      <c r="G839" s="358"/>
      <c r="H839" s="359"/>
      <c r="I839" s="360"/>
      <c r="J839" s="522" t="str">
        <f>IFERROR(IF(I839="","",VLOOKUP(I839,国・地域!A:C,2,FALSE)),"正しい番号を入力してください")</f>
        <v/>
      </c>
      <c r="K839" s="523" t="str">
        <f>IFERROR(IF(I839="","",VLOOKUP(I839,国・地域!A:C,3,FALSE)),"正しい番号を入力してください")</f>
        <v/>
      </c>
      <c r="L839" s="326"/>
      <c r="M839" s="363"/>
      <c r="N839" s="364"/>
      <c r="O839" s="364"/>
      <c r="P839" s="364"/>
      <c r="Q839" s="364"/>
      <c r="R839" s="364"/>
      <c r="S839" s="364"/>
      <c r="T839" s="364"/>
      <c r="U839" s="365"/>
      <c r="V839" s="366"/>
      <c r="W839" s="1063"/>
      <c r="X839" s="1064"/>
      <c r="Y839" s="1075"/>
      <c r="Z839" s="1076"/>
      <c r="AA839" s="1077"/>
      <c r="AB839" s="1078"/>
      <c r="AC839" s="1077"/>
      <c r="AD839" s="1076"/>
      <c r="AE839" s="1079"/>
      <c r="AF839" s="1078"/>
      <c r="AG839" s="1077"/>
      <c r="AH839" s="1076"/>
      <c r="AI839" s="1079"/>
      <c r="AJ839" s="1078"/>
      <c r="AK839" s="1077"/>
      <c r="AL839" s="1076"/>
      <c r="AM839" s="356"/>
      <c r="AN839" s="358"/>
      <c r="AO839" s="326"/>
      <c r="AP839" s="356"/>
      <c r="AQ839" s="358"/>
      <c r="AR839" s="367"/>
      <c r="AS839" s="368"/>
      <c r="AT839" s="356"/>
      <c r="AU839" s="358"/>
      <c r="AV839" s="367"/>
      <c r="AW839" s="369"/>
      <c r="AX839" s="502" t="str">
        <f t="shared" si="321"/>
        <v/>
      </c>
      <c r="AY839" s="94" t="str">
        <f t="shared" si="299"/>
        <v/>
      </c>
      <c r="BA839" s="414">
        <f t="shared" si="300"/>
        <v>0</v>
      </c>
      <c r="BB839" s="414">
        <f t="shared" si="301"/>
        <v>0</v>
      </c>
      <c r="BC839" s="414">
        <f t="shared" si="302"/>
        <v>0</v>
      </c>
      <c r="BD839" s="414">
        <f t="shared" si="303"/>
        <v>0</v>
      </c>
      <c r="BE839" s="414">
        <f t="shared" si="304"/>
        <v>0</v>
      </c>
      <c r="BF839" s="414">
        <f t="shared" si="305"/>
        <v>0</v>
      </c>
      <c r="BG839" s="414">
        <f t="shared" si="306"/>
        <v>0</v>
      </c>
      <c r="BH839" s="414">
        <f t="shared" si="307"/>
        <v>0</v>
      </c>
      <c r="BI839" s="414">
        <f t="shared" si="308"/>
        <v>0</v>
      </c>
      <c r="BJ839" s="414">
        <f t="shared" si="309"/>
        <v>0</v>
      </c>
      <c r="BK839" s="414">
        <f t="shared" si="310"/>
        <v>0</v>
      </c>
      <c r="BL839" s="414">
        <f t="shared" si="311"/>
        <v>0</v>
      </c>
      <c r="BM839" s="414">
        <f t="shared" si="312"/>
        <v>0</v>
      </c>
      <c r="BO839" s="414">
        <f t="shared" si="313"/>
        <v>0</v>
      </c>
      <c r="BP839" s="414">
        <f t="shared" si="314"/>
        <v>0</v>
      </c>
      <c r="BQ839" s="414">
        <f t="shared" si="315"/>
        <v>0</v>
      </c>
      <c r="BR839" s="414">
        <f t="shared" si="316"/>
        <v>0</v>
      </c>
      <c r="BS839" s="414">
        <f t="shared" si="317"/>
        <v>0</v>
      </c>
      <c r="BT839" s="414">
        <f t="shared" si="318"/>
        <v>0</v>
      </c>
      <c r="BU839" s="414">
        <f t="shared" si="319"/>
        <v>0</v>
      </c>
      <c r="CQ839" s="465"/>
      <c r="CR839" s="465"/>
    </row>
    <row r="840" spans="1:96" ht="37.5" customHeight="1" x14ac:dyDescent="0.2">
      <c r="A840" s="576" t="str">
        <f>IF(B840&lt;&gt;"",設定!$C$4,"")</f>
        <v/>
      </c>
      <c r="B840" s="577" t="str">
        <f t="shared" si="320"/>
        <v/>
      </c>
      <c r="C840" s="374">
        <f t="shared" si="298"/>
        <v>828</v>
      </c>
      <c r="D840" s="356"/>
      <c r="E840" s="356"/>
      <c r="F840" s="357"/>
      <c r="G840" s="358"/>
      <c r="H840" s="359"/>
      <c r="I840" s="360"/>
      <c r="J840" s="522" t="str">
        <f>IFERROR(IF(I840="","",VLOOKUP(I840,国・地域!A:C,2,FALSE)),"正しい番号を入力してください")</f>
        <v/>
      </c>
      <c r="K840" s="523" t="str">
        <f>IFERROR(IF(I840="","",VLOOKUP(I840,国・地域!A:C,3,FALSE)),"正しい番号を入力してください")</f>
        <v/>
      </c>
      <c r="L840" s="326"/>
      <c r="M840" s="363"/>
      <c r="N840" s="364"/>
      <c r="O840" s="364"/>
      <c r="P840" s="364"/>
      <c r="Q840" s="364"/>
      <c r="R840" s="364"/>
      <c r="S840" s="364"/>
      <c r="T840" s="364"/>
      <c r="U840" s="365"/>
      <c r="V840" s="366"/>
      <c r="W840" s="1063"/>
      <c r="X840" s="1064"/>
      <c r="Y840" s="1075"/>
      <c r="Z840" s="1076"/>
      <c r="AA840" s="1077"/>
      <c r="AB840" s="1078"/>
      <c r="AC840" s="1077"/>
      <c r="AD840" s="1076"/>
      <c r="AE840" s="1079"/>
      <c r="AF840" s="1078"/>
      <c r="AG840" s="1077"/>
      <c r="AH840" s="1076"/>
      <c r="AI840" s="1079"/>
      <c r="AJ840" s="1078"/>
      <c r="AK840" s="1077"/>
      <c r="AL840" s="1076"/>
      <c r="AM840" s="356"/>
      <c r="AN840" s="358"/>
      <c r="AO840" s="326"/>
      <c r="AP840" s="356"/>
      <c r="AQ840" s="358"/>
      <c r="AR840" s="367"/>
      <c r="AS840" s="368"/>
      <c r="AT840" s="356"/>
      <c r="AU840" s="358"/>
      <c r="AV840" s="367"/>
      <c r="AW840" s="369"/>
      <c r="AX840" s="502" t="str">
        <f t="shared" si="321"/>
        <v/>
      </c>
      <c r="AY840" s="94" t="str">
        <f t="shared" si="299"/>
        <v/>
      </c>
      <c r="BA840" s="414">
        <f t="shared" si="300"/>
        <v>0</v>
      </c>
      <c r="BB840" s="414">
        <f t="shared" si="301"/>
        <v>0</v>
      </c>
      <c r="BC840" s="414">
        <f t="shared" si="302"/>
        <v>0</v>
      </c>
      <c r="BD840" s="414">
        <f t="shared" si="303"/>
        <v>0</v>
      </c>
      <c r="BE840" s="414">
        <f t="shared" si="304"/>
        <v>0</v>
      </c>
      <c r="BF840" s="414">
        <f t="shared" si="305"/>
        <v>0</v>
      </c>
      <c r="BG840" s="414">
        <f t="shared" si="306"/>
        <v>0</v>
      </c>
      <c r="BH840" s="414">
        <f t="shared" si="307"/>
        <v>0</v>
      </c>
      <c r="BI840" s="414">
        <f t="shared" si="308"/>
        <v>0</v>
      </c>
      <c r="BJ840" s="414">
        <f t="shared" si="309"/>
        <v>0</v>
      </c>
      <c r="BK840" s="414">
        <f t="shared" si="310"/>
        <v>0</v>
      </c>
      <c r="BL840" s="414">
        <f t="shared" si="311"/>
        <v>0</v>
      </c>
      <c r="BM840" s="414">
        <f t="shared" si="312"/>
        <v>0</v>
      </c>
      <c r="BO840" s="414">
        <f t="shared" si="313"/>
        <v>0</v>
      </c>
      <c r="BP840" s="414">
        <f t="shared" si="314"/>
        <v>0</v>
      </c>
      <c r="BQ840" s="414">
        <f t="shared" si="315"/>
        <v>0</v>
      </c>
      <c r="BR840" s="414">
        <f t="shared" si="316"/>
        <v>0</v>
      </c>
      <c r="BS840" s="414">
        <f t="shared" si="317"/>
        <v>0</v>
      </c>
      <c r="BT840" s="414">
        <f t="shared" si="318"/>
        <v>0</v>
      </c>
      <c r="BU840" s="414">
        <f t="shared" si="319"/>
        <v>0</v>
      </c>
      <c r="CQ840" s="465"/>
      <c r="CR840" s="465"/>
    </row>
    <row r="841" spans="1:96" ht="37.5" customHeight="1" x14ac:dyDescent="0.2">
      <c r="A841" s="576" t="str">
        <f>IF(B841&lt;&gt;"",設定!$C$4,"")</f>
        <v/>
      </c>
      <c r="B841" s="577" t="str">
        <f t="shared" si="320"/>
        <v/>
      </c>
      <c r="C841" s="374">
        <f t="shared" si="298"/>
        <v>829</v>
      </c>
      <c r="D841" s="356"/>
      <c r="E841" s="356"/>
      <c r="F841" s="357"/>
      <c r="G841" s="358"/>
      <c r="H841" s="359"/>
      <c r="I841" s="360"/>
      <c r="J841" s="522" t="str">
        <f>IFERROR(IF(I841="","",VLOOKUP(I841,国・地域!A:C,2,FALSE)),"正しい番号を入力してください")</f>
        <v/>
      </c>
      <c r="K841" s="523" t="str">
        <f>IFERROR(IF(I841="","",VLOOKUP(I841,国・地域!A:C,3,FALSE)),"正しい番号を入力してください")</f>
        <v/>
      </c>
      <c r="L841" s="326"/>
      <c r="M841" s="363"/>
      <c r="N841" s="364"/>
      <c r="O841" s="364"/>
      <c r="P841" s="364"/>
      <c r="Q841" s="364"/>
      <c r="R841" s="364"/>
      <c r="S841" s="364"/>
      <c r="T841" s="364"/>
      <c r="U841" s="365"/>
      <c r="V841" s="366"/>
      <c r="W841" s="1063"/>
      <c r="X841" s="1064"/>
      <c r="Y841" s="1075"/>
      <c r="Z841" s="1076"/>
      <c r="AA841" s="1077"/>
      <c r="AB841" s="1078"/>
      <c r="AC841" s="1077"/>
      <c r="AD841" s="1076"/>
      <c r="AE841" s="1079"/>
      <c r="AF841" s="1078"/>
      <c r="AG841" s="1077"/>
      <c r="AH841" s="1076"/>
      <c r="AI841" s="1079"/>
      <c r="AJ841" s="1078"/>
      <c r="AK841" s="1077"/>
      <c r="AL841" s="1076"/>
      <c r="AM841" s="356"/>
      <c r="AN841" s="358"/>
      <c r="AO841" s="326"/>
      <c r="AP841" s="356"/>
      <c r="AQ841" s="358"/>
      <c r="AR841" s="367"/>
      <c r="AS841" s="368"/>
      <c r="AT841" s="356"/>
      <c r="AU841" s="358"/>
      <c r="AV841" s="367"/>
      <c r="AW841" s="369"/>
      <c r="AX841" s="502" t="str">
        <f t="shared" si="321"/>
        <v/>
      </c>
      <c r="AY841" s="94" t="str">
        <f t="shared" si="299"/>
        <v/>
      </c>
      <c r="BA841" s="414">
        <f t="shared" si="300"/>
        <v>0</v>
      </c>
      <c r="BB841" s="414">
        <f t="shared" si="301"/>
        <v>0</v>
      </c>
      <c r="BC841" s="414">
        <f t="shared" si="302"/>
        <v>0</v>
      </c>
      <c r="BD841" s="414">
        <f t="shared" si="303"/>
        <v>0</v>
      </c>
      <c r="BE841" s="414">
        <f t="shared" si="304"/>
        <v>0</v>
      </c>
      <c r="BF841" s="414">
        <f t="shared" si="305"/>
        <v>0</v>
      </c>
      <c r="BG841" s="414">
        <f t="shared" si="306"/>
        <v>0</v>
      </c>
      <c r="BH841" s="414">
        <f t="shared" si="307"/>
        <v>0</v>
      </c>
      <c r="BI841" s="414">
        <f t="shared" si="308"/>
        <v>0</v>
      </c>
      <c r="BJ841" s="414">
        <f t="shared" si="309"/>
        <v>0</v>
      </c>
      <c r="BK841" s="414">
        <f t="shared" si="310"/>
        <v>0</v>
      </c>
      <c r="BL841" s="414">
        <f t="shared" si="311"/>
        <v>0</v>
      </c>
      <c r="BM841" s="414">
        <f t="shared" si="312"/>
        <v>0</v>
      </c>
      <c r="BO841" s="414">
        <f t="shared" si="313"/>
        <v>0</v>
      </c>
      <c r="BP841" s="414">
        <f t="shared" si="314"/>
        <v>0</v>
      </c>
      <c r="BQ841" s="414">
        <f t="shared" si="315"/>
        <v>0</v>
      </c>
      <c r="BR841" s="414">
        <f t="shared" si="316"/>
        <v>0</v>
      </c>
      <c r="BS841" s="414">
        <f t="shared" si="317"/>
        <v>0</v>
      </c>
      <c r="BT841" s="414">
        <f t="shared" si="318"/>
        <v>0</v>
      </c>
      <c r="BU841" s="414">
        <f t="shared" si="319"/>
        <v>0</v>
      </c>
      <c r="CQ841" s="465"/>
      <c r="CR841" s="465"/>
    </row>
    <row r="842" spans="1:96" ht="37.5" customHeight="1" x14ac:dyDescent="0.2">
      <c r="A842" s="576" t="str">
        <f>IF(B842&lt;&gt;"",設定!$C$4,"")</f>
        <v/>
      </c>
      <c r="B842" s="577" t="str">
        <f t="shared" si="320"/>
        <v/>
      </c>
      <c r="C842" s="374">
        <f t="shared" si="298"/>
        <v>830</v>
      </c>
      <c r="D842" s="356"/>
      <c r="E842" s="356"/>
      <c r="F842" s="357"/>
      <c r="G842" s="358"/>
      <c r="H842" s="359"/>
      <c r="I842" s="360"/>
      <c r="J842" s="522" t="str">
        <f>IFERROR(IF(I842="","",VLOOKUP(I842,国・地域!A:C,2,FALSE)),"正しい番号を入力してください")</f>
        <v/>
      </c>
      <c r="K842" s="523" t="str">
        <f>IFERROR(IF(I842="","",VLOOKUP(I842,国・地域!A:C,3,FALSE)),"正しい番号を入力してください")</f>
        <v/>
      </c>
      <c r="L842" s="326"/>
      <c r="M842" s="363"/>
      <c r="N842" s="364"/>
      <c r="O842" s="364"/>
      <c r="P842" s="364"/>
      <c r="Q842" s="364"/>
      <c r="R842" s="364"/>
      <c r="S842" s="364"/>
      <c r="T842" s="364"/>
      <c r="U842" s="365"/>
      <c r="V842" s="366"/>
      <c r="W842" s="1063"/>
      <c r="X842" s="1064"/>
      <c r="Y842" s="1075"/>
      <c r="Z842" s="1076"/>
      <c r="AA842" s="1077"/>
      <c r="AB842" s="1078"/>
      <c r="AC842" s="1077"/>
      <c r="AD842" s="1076"/>
      <c r="AE842" s="1079"/>
      <c r="AF842" s="1078"/>
      <c r="AG842" s="1077"/>
      <c r="AH842" s="1076"/>
      <c r="AI842" s="1079"/>
      <c r="AJ842" s="1078"/>
      <c r="AK842" s="1077"/>
      <c r="AL842" s="1076"/>
      <c r="AM842" s="356"/>
      <c r="AN842" s="358"/>
      <c r="AO842" s="326"/>
      <c r="AP842" s="356"/>
      <c r="AQ842" s="358"/>
      <c r="AR842" s="367"/>
      <c r="AS842" s="368"/>
      <c r="AT842" s="356"/>
      <c r="AU842" s="358"/>
      <c r="AV842" s="367"/>
      <c r="AW842" s="369"/>
      <c r="AX842" s="502" t="str">
        <f t="shared" si="321"/>
        <v/>
      </c>
      <c r="AY842" s="94" t="str">
        <f t="shared" si="299"/>
        <v/>
      </c>
      <c r="BA842" s="414">
        <f t="shared" si="300"/>
        <v>0</v>
      </c>
      <c r="BB842" s="414">
        <f t="shared" si="301"/>
        <v>0</v>
      </c>
      <c r="BC842" s="414">
        <f t="shared" si="302"/>
        <v>0</v>
      </c>
      <c r="BD842" s="414">
        <f t="shared" si="303"/>
        <v>0</v>
      </c>
      <c r="BE842" s="414">
        <f t="shared" si="304"/>
        <v>0</v>
      </c>
      <c r="BF842" s="414">
        <f t="shared" si="305"/>
        <v>0</v>
      </c>
      <c r="BG842" s="414">
        <f t="shared" si="306"/>
        <v>0</v>
      </c>
      <c r="BH842" s="414">
        <f t="shared" si="307"/>
        <v>0</v>
      </c>
      <c r="BI842" s="414">
        <f t="shared" si="308"/>
        <v>0</v>
      </c>
      <c r="BJ842" s="414">
        <f t="shared" si="309"/>
        <v>0</v>
      </c>
      <c r="BK842" s="414">
        <f t="shared" si="310"/>
        <v>0</v>
      </c>
      <c r="BL842" s="414">
        <f t="shared" si="311"/>
        <v>0</v>
      </c>
      <c r="BM842" s="414">
        <f t="shared" si="312"/>
        <v>0</v>
      </c>
      <c r="BO842" s="414">
        <f t="shared" si="313"/>
        <v>0</v>
      </c>
      <c r="BP842" s="414">
        <f t="shared" si="314"/>
        <v>0</v>
      </c>
      <c r="BQ842" s="414">
        <f t="shared" si="315"/>
        <v>0</v>
      </c>
      <c r="BR842" s="414">
        <f t="shared" si="316"/>
        <v>0</v>
      </c>
      <c r="BS842" s="414">
        <f t="shared" si="317"/>
        <v>0</v>
      </c>
      <c r="BT842" s="414">
        <f t="shared" si="318"/>
        <v>0</v>
      </c>
      <c r="BU842" s="414">
        <f t="shared" si="319"/>
        <v>0</v>
      </c>
      <c r="CQ842" s="465"/>
      <c r="CR842" s="465"/>
    </row>
    <row r="843" spans="1:96" ht="37.5" customHeight="1" x14ac:dyDescent="0.2">
      <c r="A843" s="576" t="str">
        <f>IF(B843&lt;&gt;"",設定!$C$4,"")</f>
        <v/>
      </c>
      <c r="B843" s="577" t="str">
        <f t="shared" si="320"/>
        <v/>
      </c>
      <c r="C843" s="374">
        <f t="shared" si="298"/>
        <v>831</v>
      </c>
      <c r="D843" s="356"/>
      <c r="E843" s="356"/>
      <c r="F843" s="357"/>
      <c r="G843" s="358"/>
      <c r="H843" s="359"/>
      <c r="I843" s="360"/>
      <c r="J843" s="522" t="str">
        <f>IFERROR(IF(I843="","",VLOOKUP(I843,国・地域!A:C,2,FALSE)),"正しい番号を入力してください")</f>
        <v/>
      </c>
      <c r="K843" s="523" t="str">
        <f>IFERROR(IF(I843="","",VLOOKUP(I843,国・地域!A:C,3,FALSE)),"正しい番号を入力してください")</f>
        <v/>
      </c>
      <c r="L843" s="326"/>
      <c r="M843" s="363"/>
      <c r="N843" s="364"/>
      <c r="O843" s="364"/>
      <c r="P843" s="364"/>
      <c r="Q843" s="364"/>
      <c r="R843" s="364"/>
      <c r="S843" s="364"/>
      <c r="T843" s="364"/>
      <c r="U843" s="365"/>
      <c r="V843" s="366"/>
      <c r="W843" s="1063"/>
      <c r="X843" s="1064"/>
      <c r="Y843" s="1075"/>
      <c r="Z843" s="1076"/>
      <c r="AA843" s="1077"/>
      <c r="AB843" s="1078"/>
      <c r="AC843" s="1077"/>
      <c r="AD843" s="1076"/>
      <c r="AE843" s="1079"/>
      <c r="AF843" s="1078"/>
      <c r="AG843" s="1077"/>
      <c r="AH843" s="1076"/>
      <c r="AI843" s="1079"/>
      <c r="AJ843" s="1078"/>
      <c r="AK843" s="1077"/>
      <c r="AL843" s="1076"/>
      <c r="AM843" s="356"/>
      <c r="AN843" s="358"/>
      <c r="AO843" s="326"/>
      <c r="AP843" s="356"/>
      <c r="AQ843" s="358"/>
      <c r="AR843" s="367"/>
      <c r="AS843" s="368"/>
      <c r="AT843" s="356"/>
      <c r="AU843" s="358"/>
      <c r="AV843" s="367"/>
      <c r="AW843" s="369"/>
      <c r="AX843" s="502" t="str">
        <f t="shared" si="321"/>
        <v/>
      </c>
      <c r="AY843" s="94" t="str">
        <f t="shared" si="299"/>
        <v/>
      </c>
      <c r="BA843" s="414">
        <f t="shared" si="300"/>
        <v>0</v>
      </c>
      <c r="BB843" s="414">
        <f t="shared" si="301"/>
        <v>0</v>
      </c>
      <c r="BC843" s="414">
        <f t="shared" si="302"/>
        <v>0</v>
      </c>
      <c r="BD843" s="414">
        <f t="shared" si="303"/>
        <v>0</v>
      </c>
      <c r="BE843" s="414">
        <f t="shared" si="304"/>
        <v>0</v>
      </c>
      <c r="BF843" s="414">
        <f t="shared" si="305"/>
        <v>0</v>
      </c>
      <c r="BG843" s="414">
        <f t="shared" si="306"/>
        <v>0</v>
      </c>
      <c r="BH843" s="414">
        <f t="shared" si="307"/>
        <v>0</v>
      </c>
      <c r="BI843" s="414">
        <f t="shared" si="308"/>
        <v>0</v>
      </c>
      <c r="BJ843" s="414">
        <f t="shared" si="309"/>
        <v>0</v>
      </c>
      <c r="BK843" s="414">
        <f t="shared" si="310"/>
        <v>0</v>
      </c>
      <c r="BL843" s="414">
        <f t="shared" si="311"/>
        <v>0</v>
      </c>
      <c r="BM843" s="414">
        <f t="shared" si="312"/>
        <v>0</v>
      </c>
      <c r="BO843" s="414">
        <f t="shared" si="313"/>
        <v>0</v>
      </c>
      <c r="BP843" s="414">
        <f t="shared" si="314"/>
        <v>0</v>
      </c>
      <c r="BQ843" s="414">
        <f t="shared" si="315"/>
        <v>0</v>
      </c>
      <c r="BR843" s="414">
        <f t="shared" si="316"/>
        <v>0</v>
      </c>
      <c r="BS843" s="414">
        <f t="shared" si="317"/>
        <v>0</v>
      </c>
      <c r="BT843" s="414">
        <f t="shared" si="318"/>
        <v>0</v>
      </c>
      <c r="BU843" s="414">
        <f t="shared" si="319"/>
        <v>0</v>
      </c>
      <c r="CQ843" s="465"/>
      <c r="CR843" s="465"/>
    </row>
    <row r="844" spans="1:96" ht="37.5" customHeight="1" x14ac:dyDescent="0.2">
      <c r="A844" s="576" t="str">
        <f>IF(B844&lt;&gt;"",設定!$C$4,"")</f>
        <v/>
      </c>
      <c r="B844" s="577" t="str">
        <f t="shared" si="320"/>
        <v/>
      </c>
      <c r="C844" s="374">
        <f t="shared" si="298"/>
        <v>832</v>
      </c>
      <c r="D844" s="356"/>
      <c r="E844" s="356"/>
      <c r="F844" s="357"/>
      <c r="G844" s="358"/>
      <c r="H844" s="359"/>
      <c r="I844" s="360"/>
      <c r="J844" s="522" t="str">
        <f>IFERROR(IF(I844="","",VLOOKUP(I844,国・地域!A:C,2,FALSE)),"正しい番号を入力してください")</f>
        <v/>
      </c>
      <c r="K844" s="523" t="str">
        <f>IFERROR(IF(I844="","",VLOOKUP(I844,国・地域!A:C,3,FALSE)),"正しい番号を入力してください")</f>
        <v/>
      </c>
      <c r="L844" s="326"/>
      <c r="M844" s="363"/>
      <c r="N844" s="364"/>
      <c r="O844" s="364"/>
      <c r="P844" s="364"/>
      <c r="Q844" s="364"/>
      <c r="R844" s="364"/>
      <c r="S844" s="364"/>
      <c r="T844" s="364"/>
      <c r="U844" s="365"/>
      <c r="V844" s="366"/>
      <c r="W844" s="1063"/>
      <c r="X844" s="1064"/>
      <c r="Y844" s="1075"/>
      <c r="Z844" s="1076"/>
      <c r="AA844" s="1077"/>
      <c r="AB844" s="1078"/>
      <c r="AC844" s="1077"/>
      <c r="AD844" s="1076"/>
      <c r="AE844" s="1079"/>
      <c r="AF844" s="1078"/>
      <c r="AG844" s="1077"/>
      <c r="AH844" s="1076"/>
      <c r="AI844" s="1079"/>
      <c r="AJ844" s="1078"/>
      <c r="AK844" s="1077"/>
      <c r="AL844" s="1076"/>
      <c r="AM844" s="356"/>
      <c r="AN844" s="358"/>
      <c r="AO844" s="326"/>
      <c r="AP844" s="356"/>
      <c r="AQ844" s="358"/>
      <c r="AR844" s="367"/>
      <c r="AS844" s="368"/>
      <c r="AT844" s="356"/>
      <c r="AU844" s="358"/>
      <c r="AV844" s="367"/>
      <c r="AW844" s="369"/>
      <c r="AX844" s="502" t="str">
        <f t="shared" si="321"/>
        <v/>
      </c>
      <c r="AY844" s="94" t="str">
        <f t="shared" si="299"/>
        <v/>
      </c>
      <c r="BA844" s="414">
        <f t="shared" si="300"/>
        <v>0</v>
      </c>
      <c r="BB844" s="414">
        <f t="shared" si="301"/>
        <v>0</v>
      </c>
      <c r="BC844" s="414">
        <f t="shared" si="302"/>
        <v>0</v>
      </c>
      <c r="BD844" s="414">
        <f t="shared" si="303"/>
        <v>0</v>
      </c>
      <c r="BE844" s="414">
        <f t="shared" si="304"/>
        <v>0</v>
      </c>
      <c r="BF844" s="414">
        <f t="shared" si="305"/>
        <v>0</v>
      </c>
      <c r="BG844" s="414">
        <f t="shared" si="306"/>
        <v>0</v>
      </c>
      <c r="BH844" s="414">
        <f t="shared" si="307"/>
        <v>0</v>
      </c>
      <c r="BI844" s="414">
        <f t="shared" si="308"/>
        <v>0</v>
      </c>
      <c r="BJ844" s="414">
        <f t="shared" si="309"/>
        <v>0</v>
      </c>
      <c r="BK844" s="414">
        <f t="shared" si="310"/>
        <v>0</v>
      </c>
      <c r="BL844" s="414">
        <f t="shared" si="311"/>
        <v>0</v>
      </c>
      <c r="BM844" s="414">
        <f t="shared" si="312"/>
        <v>0</v>
      </c>
      <c r="BO844" s="414">
        <f t="shared" si="313"/>
        <v>0</v>
      </c>
      <c r="BP844" s="414">
        <f t="shared" si="314"/>
        <v>0</v>
      </c>
      <c r="BQ844" s="414">
        <f t="shared" si="315"/>
        <v>0</v>
      </c>
      <c r="BR844" s="414">
        <f t="shared" si="316"/>
        <v>0</v>
      </c>
      <c r="BS844" s="414">
        <f t="shared" si="317"/>
        <v>0</v>
      </c>
      <c r="BT844" s="414">
        <f t="shared" si="318"/>
        <v>0</v>
      </c>
      <c r="BU844" s="414">
        <f t="shared" si="319"/>
        <v>0</v>
      </c>
      <c r="CQ844" s="465"/>
      <c r="CR844" s="465"/>
    </row>
    <row r="845" spans="1:96" ht="37.5" customHeight="1" x14ac:dyDescent="0.2">
      <c r="A845" s="576" t="str">
        <f>IF(B845&lt;&gt;"",設定!$C$4,"")</f>
        <v/>
      </c>
      <c r="B845" s="577" t="str">
        <f t="shared" si="320"/>
        <v/>
      </c>
      <c r="C845" s="374">
        <f t="shared" si="298"/>
        <v>833</v>
      </c>
      <c r="D845" s="356"/>
      <c r="E845" s="356"/>
      <c r="F845" s="357"/>
      <c r="G845" s="358"/>
      <c r="H845" s="359"/>
      <c r="I845" s="360"/>
      <c r="J845" s="522" t="str">
        <f>IFERROR(IF(I845="","",VLOOKUP(I845,国・地域!A:C,2,FALSE)),"正しい番号を入力してください")</f>
        <v/>
      </c>
      <c r="K845" s="523" t="str">
        <f>IFERROR(IF(I845="","",VLOOKUP(I845,国・地域!A:C,3,FALSE)),"正しい番号を入力してください")</f>
        <v/>
      </c>
      <c r="L845" s="326"/>
      <c r="M845" s="363"/>
      <c r="N845" s="364"/>
      <c r="O845" s="364"/>
      <c r="P845" s="364"/>
      <c r="Q845" s="364"/>
      <c r="R845" s="364"/>
      <c r="S845" s="364"/>
      <c r="T845" s="364"/>
      <c r="U845" s="365"/>
      <c r="V845" s="366"/>
      <c r="W845" s="1063"/>
      <c r="X845" s="1064"/>
      <c r="Y845" s="1075"/>
      <c r="Z845" s="1076"/>
      <c r="AA845" s="1077"/>
      <c r="AB845" s="1078"/>
      <c r="AC845" s="1077"/>
      <c r="AD845" s="1076"/>
      <c r="AE845" s="1079"/>
      <c r="AF845" s="1078"/>
      <c r="AG845" s="1077"/>
      <c r="AH845" s="1076"/>
      <c r="AI845" s="1079"/>
      <c r="AJ845" s="1078"/>
      <c r="AK845" s="1077"/>
      <c r="AL845" s="1076"/>
      <c r="AM845" s="356"/>
      <c r="AN845" s="358"/>
      <c r="AO845" s="326"/>
      <c r="AP845" s="356"/>
      <c r="AQ845" s="358"/>
      <c r="AR845" s="367"/>
      <c r="AS845" s="368"/>
      <c r="AT845" s="356"/>
      <c r="AU845" s="358"/>
      <c r="AV845" s="367"/>
      <c r="AW845" s="369"/>
      <c r="AX845" s="502" t="str">
        <f t="shared" si="321"/>
        <v/>
      </c>
      <c r="AY845" s="94" t="str">
        <f t="shared" si="299"/>
        <v/>
      </c>
      <c r="BA845" s="414">
        <f t="shared" si="300"/>
        <v>0</v>
      </c>
      <c r="BB845" s="414">
        <f t="shared" si="301"/>
        <v>0</v>
      </c>
      <c r="BC845" s="414">
        <f t="shared" si="302"/>
        <v>0</v>
      </c>
      <c r="BD845" s="414">
        <f t="shared" si="303"/>
        <v>0</v>
      </c>
      <c r="BE845" s="414">
        <f t="shared" si="304"/>
        <v>0</v>
      </c>
      <c r="BF845" s="414">
        <f t="shared" si="305"/>
        <v>0</v>
      </c>
      <c r="BG845" s="414">
        <f t="shared" si="306"/>
        <v>0</v>
      </c>
      <c r="BH845" s="414">
        <f t="shared" si="307"/>
        <v>0</v>
      </c>
      <c r="BI845" s="414">
        <f t="shared" si="308"/>
        <v>0</v>
      </c>
      <c r="BJ845" s="414">
        <f t="shared" si="309"/>
        <v>0</v>
      </c>
      <c r="BK845" s="414">
        <f t="shared" si="310"/>
        <v>0</v>
      </c>
      <c r="BL845" s="414">
        <f t="shared" si="311"/>
        <v>0</v>
      </c>
      <c r="BM845" s="414">
        <f t="shared" si="312"/>
        <v>0</v>
      </c>
      <c r="BO845" s="414">
        <f t="shared" si="313"/>
        <v>0</v>
      </c>
      <c r="BP845" s="414">
        <f t="shared" si="314"/>
        <v>0</v>
      </c>
      <c r="BQ845" s="414">
        <f t="shared" si="315"/>
        <v>0</v>
      </c>
      <c r="BR845" s="414">
        <f t="shared" si="316"/>
        <v>0</v>
      </c>
      <c r="BS845" s="414">
        <f t="shared" si="317"/>
        <v>0</v>
      </c>
      <c r="BT845" s="414">
        <f t="shared" si="318"/>
        <v>0</v>
      </c>
      <c r="BU845" s="414">
        <f t="shared" si="319"/>
        <v>0</v>
      </c>
      <c r="CQ845" s="465"/>
      <c r="CR845" s="465"/>
    </row>
    <row r="846" spans="1:96" ht="37.5" customHeight="1" x14ac:dyDescent="0.2">
      <c r="A846" s="576" t="str">
        <f>IF(B846&lt;&gt;"",設定!$C$4,"")</f>
        <v/>
      </c>
      <c r="B846" s="577" t="str">
        <f t="shared" si="320"/>
        <v/>
      </c>
      <c r="C846" s="374">
        <f t="shared" si="298"/>
        <v>834</v>
      </c>
      <c r="D846" s="356"/>
      <c r="E846" s="356"/>
      <c r="F846" s="357"/>
      <c r="G846" s="358"/>
      <c r="H846" s="359"/>
      <c r="I846" s="360"/>
      <c r="J846" s="522" t="str">
        <f>IFERROR(IF(I846="","",VLOOKUP(I846,国・地域!A:C,2,FALSE)),"正しい番号を入力してください")</f>
        <v/>
      </c>
      <c r="K846" s="523" t="str">
        <f>IFERROR(IF(I846="","",VLOOKUP(I846,国・地域!A:C,3,FALSE)),"正しい番号を入力してください")</f>
        <v/>
      </c>
      <c r="L846" s="326"/>
      <c r="M846" s="363"/>
      <c r="N846" s="364"/>
      <c r="O846" s="364"/>
      <c r="P846" s="364"/>
      <c r="Q846" s="364"/>
      <c r="R846" s="364"/>
      <c r="S846" s="364"/>
      <c r="T846" s="364"/>
      <c r="U846" s="365"/>
      <c r="V846" s="366"/>
      <c r="W846" s="1063"/>
      <c r="X846" s="1064"/>
      <c r="Y846" s="1075"/>
      <c r="Z846" s="1076"/>
      <c r="AA846" s="1077"/>
      <c r="AB846" s="1078"/>
      <c r="AC846" s="1077"/>
      <c r="AD846" s="1076"/>
      <c r="AE846" s="1079"/>
      <c r="AF846" s="1078"/>
      <c r="AG846" s="1077"/>
      <c r="AH846" s="1076"/>
      <c r="AI846" s="1079"/>
      <c r="AJ846" s="1078"/>
      <c r="AK846" s="1077"/>
      <c r="AL846" s="1076"/>
      <c r="AM846" s="356"/>
      <c r="AN846" s="358"/>
      <c r="AO846" s="326"/>
      <c r="AP846" s="356"/>
      <c r="AQ846" s="358"/>
      <c r="AR846" s="367"/>
      <c r="AS846" s="368"/>
      <c r="AT846" s="356"/>
      <c r="AU846" s="358"/>
      <c r="AV846" s="367"/>
      <c r="AW846" s="369"/>
      <c r="AX846" s="502" t="str">
        <f t="shared" si="321"/>
        <v/>
      </c>
      <c r="AY846" s="94" t="str">
        <f t="shared" si="299"/>
        <v/>
      </c>
      <c r="BA846" s="414">
        <f t="shared" si="300"/>
        <v>0</v>
      </c>
      <c r="BB846" s="414">
        <f t="shared" si="301"/>
        <v>0</v>
      </c>
      <c r="BC846" s="414">
        <f t="shared" si="302"/>
        <v>0</v>
      </c>
      <c r="BD846" s="414">
        <f t="shared" si="303"/>
        <v>0</v>
      </c>
      <c r="BE846" s="414">
        <f t="shared" si="304"/>
        <v>0</v>
      </c>
      <c r="BF846" s="414">
        <f t="shared" si="305"/>
        <v>0</v>
      </c>
      <c r="BG846" s="414">
        <f t="shared" si="306"/>
        <v>0</v>
      </c>
      <c r="BH846" s="414">
        <f t="shared" si="307"/>
        <v>0</v>
      </c>
      <c r="BI846" s="414">
        <f t="shared" si="308"/>
        <v>0</v>
      </c>
      <c r="BJ846" s="414">
        <f t="shared" si="309"/>
        <v>0</v>
      </c>
      <c r="BK846" s="414">
        <f t="shared" si="310"/>
        <v>0</v>
      </c>
      <c r="BL846" s="414">
        <f t="shared" si="311"/>
        <v>0</v>
      </c>
      <c r="BM846" s="414">
        <f t="shared" si="312"/>
        <v>0</v>
      </c>
      <c r="BO846" s="414">
        <f t="shared" si="313"/>
        <v>0</v>
      </c>
      <c r="BP846" s="414">
        <f t="shared" si="314"/>
        <v>0</v>
      </c>
      <c r="BQ846" s="414">
        <f t="shared" si="315"/>
        <v>0</v>
      </c>
      <c r="BR846" s="414">
        <f t="shared" si="316"/>
        <v>0</v>
      </c>
      <c r="BS846" s="414">
        <f t="shared" si="317"/>
        <v>0</v>
      </c>
      <c r="BT846" s="414">
        <f t="shared" si="318"/>
        <v>0</v>
      </c>
      <c r="BU846" s="414">
        <f t="shared" si="319"/>
        <v>0</v>
      </c>
      <c r="CQ846" s="465"/>
      <c r="CR846" s="465"/>
    </row>
    <row r="847" spans="1:96" ht="37.5" customHeight="1" x14ac:dyDescent="0.2">
      <c r="A847" s="576" t="str">
        <f>IF(B847&lt;&gt;"",設定!$C$4,"")</f>
        <v/>
      </c>
      <c r="B847" s="577" t="str">
        <f t="shared" si="320"/>
        <v/>
      </c>
      <c r="C847" s="374">
        <f t="shared" ref="C847:C910" si="322">ROW()-12</f>
        <v>835</v>
      </c>
      <c r="D847" s="356"/>
      <c r="E847" s="356"/>
      <c r="F847" s="357"/>
      <c r="G847" s="358"/>
      <c r="H847" s="359"/>
      <c r="I847" s="360"/>
      <c r="J847" s="522" t="str">
        <f>IFERROR(IF(I847="","",VLOOKUP(I847,国・地域!A:C,2,FALSE)),"正しい番号を入力してください")</f>
        <v/>
      </c>
      <c r="K847" s="523" t="str">
        <f>IFERROR(IF(I847="","",VLOOKUP(I847,国・地域!A:C,3,FALSE)),"正しい番号を入力してください")</f>
        <v/>
      </c>
      <c r="L847" s="326"/>
      <c r="M847" s="363"/>
      <c r="N847" s="364"/>
      <c r="O847" s="364"/>
      <c r="P847" s="364"/>
      <c r="Q847" s="364"/>
      <c r="R847" s="364"/>
      <c r="S847" s="364"/>
      <c r="T847" s="364"/>
      <c r="U847" s="365"/>
      <c r="V847" s="366"/>
      <c r="W847" s="1063"/>
      <c r="X847" s="1064"/>
      <c r="Y847" s="1075"/>
      <c r="Z847" s="1076"/>
      <c r="AA847" s="1077"/>
      <c r="AB847" s="1078"/>
      <c r="AC847" s="1077"/>
      <c r="AD847" s="1076"/>
      <c r="AE847" s="1079"/>
      <c r="AF847" s="1078"/>
      <c r="AG847" s="1077"/>
      <c r="AH847" s="1076"/>
      <c r="AI847" s="1079"/>
      <c r="AJ847" s="1078"/>
      <c r="AK847" s="1077"/>
      <c r="AL847" s="1076"/>
      <c r="AM847" s="356"/>
      <c r="AN847" s="358"/>
      <c r="AO847" s="326"/>
      <c r="AP847" s="356"/>
      <c r="AQ847" s="358"/>
      <c r="AR847" s="367"/>
      <c r="AS847" s="368"/>
      <c r="AT847" s="356"/>
      <c r="AU847" s="358"/>
      <c r="AV847" s="367"/>
      <c r="AW847" s="369"/>
      <c r="AX847" s="502" t="str">
        <f t="shared" si="321"/>
        <v/>
      </c>
      <c r="AY847" s="94" t="str">
        <f t="shared" ref="AY847:AY910" si="323">IF(SUM(BO847:BU847)&gt;0,"←入力エラー","")</f>
        <v/>
      </c>
      <c r="BA847" s="414">
        <f t="shared" ref="BA847:BA910" si="324">IF($E$7="1：締結している",IF(AND($D847&lt;&gt;"",OR(E847="",F847="")),1,0),0)</f>
        <v>0</v>
      </c>
      <c r="BB847" s="414">
        <f t="shared" ref="BB847:BB910" si="325">IF($E$7="1：締結している",IF(AND($D847&lt;&gt;"",OR(G847="",H847="")),1,0),0)</f>
        <v>0</v>
      </c>
      <c r="BC847" s="414">
        <f t="shared" ref="BC847:BC910" si="326">IF($E$7="1：締結している",IF(AND($D847&lt;&gt;"",I847=""),1,0),0)</f>
        <v>0</v>
      </c>
      <c r="BD847" s="414">
        <f t="shared" ref="BD847:BD910" si="327">IF($E$7="1：締結している",IF(AND(I847=801,L847=""),1,0),0)</f>
        <v>0</v>
      </c>
      <c r="BE847" s="414">
        <f t="shared" ref="BE847:BE910" si="328">IF($E$7="1：締結している",IF(AND($D847&lt;&gt;"",COUNTA(M847:V847)=0),1,0),0)</f>
        <v>0</v>
      </c>
      <c r="BF847" s="414">
        <f t="shared" ref="BF847:BF910" si="329">IF($E$7="1：締結している",IF(AND($D847&lt;&gt;"",$M847="○",OR(W847="",X847="")),1,0),0)</f>
        <v>0</v>
      </c>
      <c r="BG847" s="414">
        <f t="shared" ref="BG847:BG910" si="330">IF($E$7="1：締結している",IF(AND($D847&lt;&gt;"",OR(Y847="",Z847="")),1,0),0)</f>
        <v>0</v>
      </c>
      <c r="BH847" s="414">
        <f t="shared" ref="BH847:BH910" si="331">IF($E$7="1：締結している",IF(AND($D847&lt;&gt;"",$P847="○",OR(AA847="",AB847="",AC847="",AD847="")),1,0),0)</f>
        <v>0</v>
      </c>
      <c r="BI847" s="414">
        <f t="shared" ref="BI847:BI910" si="332">IF($E$7="1：締結している",IF(AND($D847&lt;&gt;"",$Q847="○",OR(AE847="",AF847="",AG847="",AH847="")),1,0),0)</f>
        <v>0</v>
      </c>
      <c r="BJ847" s="414">
        <f t="shared" ref="BJ847:BJ910" si="333">IF($E$7="1：締結している",IF(AND($D847&lt;&gt;"",$R847="○",OR(AI847="",AJ847="",AK847="",AL847="")),1,0),0)</f>
        <v>0</v>
      </c>
      <c r="BK847" s="414">
        <f t="shared" ref="BK847:BK910" si="334">IF($E$7="1：締結している",IF(AND($D847&lt;&gt;"",$P847="○",OR(AM847="",AN847="",AO847="")),1,0),0)</f>
        <v>0</v>
      </c>
      <c r="BL847" s="414">
        <f t="shared" ref="BL847:BL910" si="335">IF($E$7="1：締結している",IF(AND($D847&lt;&gt;"",$Q847="○",OR(AP847="",AQ847="",AR847="",AS847="")),1,0),0)</f>
        <v>0</v>
      </c>
      <c r="BM847" s="414">
        <f t="shared" ref="BM847:BM910" si="336">IF($E$7="1：締結している",IF(AND($D847&lt;&gt;"",$R847="○",OR(AT847="",AU847="",AV847="",AW847="")),1,0),0)</f>
        <v>0</v>
      </c>
      <c r="BO847" s="414">
        <f t="shared" ref="BO847:BO910" si="337">IF($E$7="2：締結していない",IF(COUNTA(D847:AW847)&lt;&gt;2,1,0),0)</f>
        <v>0</v>
      </c>
      <c r="BP847" s="414">
        <f t="shared" ref="BP847:BP910" si="338">IF(AND(I847&lt;&gt;801,L847&lt;&gt;""),1,0)</f>
        <v>0</v>
      </c>
      <c r="BQ847" s="414">
        <f t="shared" ref="BQ847:BQ910" si="339">IF(AND(COUNTA(M847:U847)&lt;&gt;0,V847&lt;&gt;""),1,0)</f>
        <v>0</v>
      </c>
      <c r="BR847" s="414">
        <f t="shared" ref="BR847:BR910" si="340">IF(M847="",IF(COUNTA(W847:X847)&lt;&gt;0,1,0),0)</f>
        <v>0</v>
      </c>
      <c r="BS847" s="414">
        <f t="shared" ref="BS847:BS910" si="341">IF(P847="",IF(OR(COUNTA(AA847:AD847)&lt;&gt;0,COUNTA(AM847:AO847)&lt;&gt;0),1,0),0)</f>
        <v>0</v>
      </c>
      <c r="BT847" s="414">
        <f t="shared" ref="BT847:BT910" si="342">IF(Q847="",IF(OR(COUNTA(AE847:AH847)&lt;&gt;0,COUNTA(AP847:AS847)&lt;&gt;0),1,0),0)</f>
        <v>0</v>
      </c>
      <c r="BU847" s="414">
        <f t="shared" ref="BU847:BU910" si="343">IF(R847="",IF(OR(COUNTA(AI847:AL847)&lt;&gt;0,COUNTA(AT847:AW847)&lt;&gt;0),1,0),0)</f>
        <v>0</v>
      </c>
      <c r="CQ847" s="465"/>
      <c r="CR847" s="465"/>
    </row>
    <row r="848" spans="1:96" ht="37.5" customHeight="1" x14ac:dyDescent="0.2">
      <c r="A848" s="576" t="str">
        <f>IF(B848&lt;&gt;"",設定!$C$4,"")</f>
        <v/>
      </c>
      <c r="B848" s="577" t="str">
        <f t="shared" si="320"/>
        <v/>
      </c>
      <c r="C848" s="374">
        <f t="shared" si="322"/>
        <v>836</v>
      </c>
      <c r="D848" s="356"/>
      <c r="E848" s="356"/>
      <c r="F848" s="357"/>
      <c r="G848" s="358"/>
      <c r="H848" s="359"/>
      <c r="I848" s="360"/>
      <c r="J848" s="522" t="str">
        <f>IFERROR(IF(I848="","",VLOOKUP(I848,国・地域!A:C,2,FALSE)),"正しい番号を入力してください")</f>
        <v/>
      </c>
      <c r="K848" s="523" t="str">
        <f>IFERROR(IF(I848="","",VLOOKUP(I848,国・地域!A:C,3,FALSE)),"正しい番号を入力してください")</f>
        <v/>
      </c>
      <c r="L848" s="326"/>
      <c r="M848" s="363"/>
      <c r="N848" s="364"/>
      <c r="O848" s="364"/>
      <c r="P848" s="364"/>
      <c r="Q848" s="364"/>
      <c r="R848" s="364"/>
      <c r="S848" s="364"/>
      <c r="T848" s="364"/>
      <c r="U848" s="365"/>
      <c r="V848" s="366"/>
      <c r="W848" s="1063"/>
      <c r="X848" s="1064"/>
      <c r="Y848" s="1075"/>
      <c r="Z848" s="1076"/>
      <c r="AA848" s="1077"/>
      <c r="AB848" s="1078"/>
      <c r="AC848" s="1077"/>
      <c r="AD848" s="1076"/>
      <c r="AE848" s="1079"/>
      <c r="AF848" s="1078"/>
      <c r="AG848" s="1077"/>
      <c r="AH848" s="1076"/>
      <c r="AI848" s="1079"/>
      <c r="AJ848" s="1078"/>
      <c r="AK848" s="1077"/>
      <c r="AL848" s="1076"/>
      <c r="AM848" s="356"/>
      <c r="AN848" s="358"/>
      <c r="AO848" s="326"/>
      <c r="AP848" s="356"/>
      <c r="AQ848" s="358"/>
      <c r="AR848" s="367"/>
      <c r="AS848" s="368"/>
      <c r="AT848" s="356"/>
      <c r="AU848" s="358"/>
      <c r="AV848" s="367"/>
      <c r="AW848" s="369"/>
      <c r="AX848" s="502" t="str">
        <f t="shared" si="321"/>
        <v/>
      </c>
      <c r="AY848" s="94" t="str">
        <f t="shared" si="323"/>
        <v/>
      </c>
      <c r="BA848" s="414">
        <f t="shared" si="324"/>
        <v>0</v>
      </c>
      <c r="BB848" s="414">
        <f t="shared" si="325"/>
        <v>0</v>
      </c>
      <c r="BC848" s="414">
        <f t="shared" si="326"/>
        <v>0</v>
      </c>
      <c r="BD848" s="414">
        <f t="shared" si="327"/>
        <v>0</v>
      </c>
      <c r="BE848" s="414">
        <f t="shared" si="328"/>
        <v>0</v>
      </c>
      <c r="BF848" s="414">
        <f t="shared" si="329"/>
        <v>0</v>
      </c>
      <c r="BG848" s="414">
        <f t="shared" si="330"/>
        <v>0</v>
      </c>
      <c r="BH848" s="414">
        <f t="shared" si="331"/>
        <v>0</v>
      </c>
      <c r="BI848" s="414">
        <f t="shared" si="332"/>
        <v>0</v>
      </c>
      <c r="BJ848" s="414">
        <f t="shared" si="333"/>
        <v>0</v>
      </c>
      <c r="BK848" s="414">
        <f t="shared" si="334"/>
        <v>0</v>
      </c>
      <c r="BL848" s="414">
        <f t="shared" si="335"/>
        <v>0</v>
      </c>
      <c r="BM848" s="414">
        <f t="shared" si="336"/>
        <v>0</v>
      </c>
      <c r="BO848" s="414">
        <f t="shared" si="337"/>
        <v>0</v>
      </c>
      <c r="BP848" s="414">
        <f t="shared" si="338"/>
        <v>0</v>
      </c>
      <c r="BQ848" s="414">
        <f t="shared" si="339"/>
        <v>0</v>
      </c>
      <c r="BR848" s="414">
        <f t="shared" si="340"/>
        <v>0</v>
      </c>
      <c r="BS848" s="414">
        <f t="shared" si="341"/>
        <v>0</v>
      </c>
      <c r="BT848" s="414">
        <f t="shared" si="342"/>
        <v>0</v>
      </c>
      <c r="BU848" s="414">
        <f t="shared" si="343"/>
        <v>0</v>
      </c>
      <c r="CQ848" s="465"/>
      <c r="CR848" s="465"/>
    </row>
    <row r="849" spans="1:96" ht="37.5" customHeight="1" x14ac:dyDescent="0.2">
      <c r="A849" s="576" t="str">
        <f>IF(B849&lt;&gt;"",設定!$C$4,"")</f>
        <v/>
      </c>
      <c r="B849" s="577" t="str">
        <f t="shared" si="320"/>
        <v/>
      </c>
      <c r="C849" s="374">
        <f t="shared" si="322"/>
        <v>837</v>
      </c>
      <c r="D849" s="356"/>
      <c r="E849" s="356"/>
      <c r="F849" s="357"/>
      <c r="G849" s="358"/>
      <c r="H849" s="359"/>
      <c r="I849" s="360"/>
      <c r="J849" s="522" t="str">
        <f>IFERROR(IF(I849="","",VLOOKUP(I849,国・地域!A:C,2,FALSE)),"正しい番号を入力してください")</f>
        <v/>
      </c>
      <c r="K849" s="523" t="str">
        <f>IFERROR(IF(I849="","",VLOOKUP(I849,国・地域!A:C,3,FALSE)),"正しい番号を入力してください")</f>
        <v/>
      </c>
      <c r="L849" s="326"/>
      <c r="M849" s="363"/>
      <c r="N849" s="364"/>
      <c r="O849" s="364"/>
      <c r="P849" s="364"/>
      <c r="Q849" s="364"/>
      <c r="R849" s="364"/>
      <c r="S849" s="364"/>
      <c r="T849" s="364"/>
      <c r="U849" s="365"/>
      <c r="V849" s="366"/>
      <c r="W849" s="1063"/>
      <c r="X849" s="1064"/>
      <c r="Y849" s="1075"/>
      <c r="Z849" s="1076"/>
      <c r="AA849" s="1077"/>
      <c r="AB849" s="1078"/>
      <c r="AC849" s="1077"/>
      <c r="AD849" s="1076"/>
      <c r="AE849" s="1079"/>
      <c r="AF849" s="1078"/>
      <c r="AG849" s="1077"/>
      <c r="AH849" s="1076"/>
      <c r="AI849" s="1079"/>
      <c r="AJ849" s="1078"/>
      <c r="AK849" s="1077"/>
      <c r="AL849" s="1076"/>
      <c r="AM849" s="356"/>
      <c r="AN849" s="358"/>
      <c r="AO849" s="326"/>
      <c r="AP849" s="356"/>
      <c r="AQ849" s="358"/>
      <c r="AR849" s="367"/>
      <c r="AS849" s="368"/>
      <c r="AT849" s="356"/>
      <c r="AU849" s="358"/>
      <c r="AV849" s="367"/>
      <c r="AW849" s="369"/>
      <c r="AX849" s="502" t="str">
        <f t="shared" si="321"/>
        <v/>
      </c>
      <c r="AY849" s="94" t="str">
        <f t="shared" si="323"/>
        <v/>
      </c>
      <c r="BA849" s="414">
        <f t="shared" si="324"/>
        <v>0</v>
      </c>
      <c r="BB849" s="414">
        <f t="shared" si="325"/>
        <v>0</v>
      </c>
      <c r="BC849" s="414">
        <f t="shared" si="326"/>
        <v>0</v>
      </c>
      <c r="BD849" s="414">
        <f t="shared" si="327"/>
        <v>0</v>
      </c>
      <c r="BE849" s="414">
        <f t="shared" si="328"/>
        <v>0</v>
      </c>
      <c r="BF849" s="414">
        <f t="shared" si="329"/>
        <v>0</v>
      </c>
      <c r="BG849" s="414">
        <f t="shared" si="330"/>
        <v>0</v>
      </c>
      <c r="BH849" s="414">
        <f t="shared" si="331"/>
        <v>0</v>
      </c>
      <c r="BI849" s="414">
        <f t="shared" si="332"/>
        <v>0</v>
      </c>
      <c r="BJ849" s="414">
        <f t="shared" si="333"/>
        <v>0</v>
      </c>
      <c r="BK849" s="414">
        <f t="shared" si="334"/>
        <v>0</v>
      </c>
      <c r="BL849" s="414">
        <f t="shared" si="335"/>
        <v>0</v>
      </c>
      <c r="BM849" s="414">
        <f t="shared" si="336"/>
        <v>0</v>
      </c>
      <c r="BO849" s="414">
        <f t="shared" si="337"/>
        <v>0</v>
      </c>
      <c r="BP849" s="414">
        <f t="shared" si="338"/>
        <v>0</v>
      </c>
      <c r="BQ849" s="414">
        <f t="shared" si="339"/>
        <v>0</v>
      </c>
      <c r="BR849" s="414">
        <f t="shared" si="340"/>
        <v>0</v>
      </c>
      <c r="BS849" s="414">
        <f t="shared" si="341"/>
        <v>0</v>
      </c>
      <c r="BT849" s="414">
        <f t="shared" si="342"/>
        <v>0</v>
      </c>
      <c r="BU849" s="414">
        <f t="shared" si="343"/>
        <v>0</v>
      </c>
      <c r="CQ849" s="465"/>
      <c r="CR849" s="465"/>
    </row>
    <row r="850" spans="1:96" ht="37.5" customHeight="1" x14ac:dyDescent="0.2">
      <c r="A850" s="576" t="str">
        <f>IF(B850&lt;&gt;"",設定!$C$4,"")</f>
        <v/>
      </c>
      <c r="B850" s="577" t="str">
        <f t="shared" si="320"/>
        <v/>
      </c>
      <c r="C850" s="374">
        <f t="shared" si="322"/>
        <v>838</v>
      </c>
      <c r="D850" s="356"/>
      <c r="E850" s="356"/>
      <c r="F850" s="357"/>
      <c r="G850" s="358"/>
      <c r="H850" s="359"/>
      <c r="I850" s="360"/>
      <c r="J850" s="522" t="str">
        <f>IFERROR(IF(I850="","",VLOOKUP(I850,国・地域!A:C,2,FALSE)),"正しい番号を入力してください")</f>
        <v/>
      </c>
      <c r="K850" s="523" t="str">
        <f>IFERROR(IF(I850="","",VLOOKUP(I850,国・地域!A:C,3,FALSE)),"正しい番号を入力してください")</f>
        <v/>
      </c>
      <c r="L850" s="326"/>
      <c r="M850" s="363"/>
      <c r="N850" s="364"/>
      <c r="O850" s="364"/>
      <c r="P850" s="364"/>
      <c r="Q850" s="364"/>
      <c r="R850" s="364"/>
      <c r="S850" s="364"/>
      <c r="T850" s="364"/>
      <c r="U850" s="365"/>
      <c r="V850" s="366"/>
      <c r="W850" s="1063"/>
      <c r="X850" s="1064"/>
      <c r="Y850" s="1075"/>
      <c r="Z850" s="1076"/>
      <c r="AA850" s="1077"/>
      <c r="AB850" s="1078"/>
      <c r="AC850" s="1077"/>
      <c r="AD850" s="1076"/>
      <c r="AE850" s="1079"/>
      <c r="AF850" s="1078"/>
      <c r="AG850" s="1077"/>
      <c r="AH850" s="1076"/>
      <c r="AI850" s="1079"/>
      <c r="AJ850" s="1078"/>
      <c r="AK850" s="1077"/>
      <c r="AL850" s="1076"/>
      <c r="AM850" s="356"/>
      <c r="AN850" s="358"/>
      <c r="AO850" s="326"/>
      <c r="AP850" s="356"/>
      <c r="AQ850" s="358"/>
      <c r="AR850" s="367"/>
      <c r="AS850" s="368"/>
      <c r="AT850" s="356"/>
      <c r="AU850" s="358"/>
      <c r="AV850" s="367"/>
      <c r="AW850" s="369"/>
      <c r="AX850" s="502" t="str">
        <f t="shared" si="321"/>
        <v/>
      </c>
      <c r="AY850" s="94" t="str">
        <f t="shared" si="323"/>
        <v/>
      </c>
      <c r="BA850" s="414">
        <f t="shared" si="324"/>
        <v>0</v>
      </c>
      <c r="BB850" s="414">
        <f t="shared" si="325"/>
        <v>0</v>
      </c>
      <c r="BC850" s="414">
        <f t="shared" si="326"/>
        <v>0</v>
      </c>
      <c r="BD850" s="414">
        <f t="shared" si="327"/>
        <v>0</v>
      </c>
      <c r="BE850" s="414">
        <f t="shared" si="328"/>
        <v>0</v>
      </c>
      <c r="BF850" s="414">
        <f t="shared" si="329"/>
        <v>0</v>
      </c>
      <c r="BG850" s="414">
        <f t="shared" si="330"/>
        <v>0</v>
      </c>
      <c r="BH850" s="414">
        <f t="shared" si="331"/>
        <v>0</v>
      </c>
      <c r="BI850" s="414">
        <f t="shared" si="332"/>
        <v>0</v>
      </c>
      <c r="BJ850" s="414">
        <f t="shared" si="333"/>
        <v>0</v>
      </c>
      <c r="BK850" s="414">
        <f t="shared" si="334"/>
        <v>0</v>
      </c>
      <c r="BL850" s="414">
        <f t="shared" si="335"/>
        <v>0</v>
      </c>
      <c r="BM850" s="414">
        <f t="shared" si="336"/>
        <v>0</v>
      </c>
      <c r="BO850" s="414">
        <f t="shared" si="337"/>
        <v>0</v>
      </c>
      <c r="BP850" s="414">
        <f t="shared" si="338"/>
        <v>0</v>
      </c>
      <c r="BQ850" s="414">
        <f t="shared" si="339"/>
        <v>0</v>
      </c>
      <c r="BR850" s="414">
        <f t="shared" si="340"/>
        <v>0</v>
      </c>
      <c r="BS850" s="414">
        <f t="shared" si="341"/>
        <v>0</v>
      </c>
      <c r="BT850" s="414">
        <f t="shared" si="342"/>
        <v>0</v>
      </c>
      <c r="BU850" s="414">
        <f t="shared" si="343"/>
        <v>0</v>
      </c>
      <c r="CQ850" s="465"/>
      <c r="CR850" s="465"/>
    </row>
    <row r="851" spans="1:96" ht="37.5" customHeight="1" x14ac:dyDescent="0.2">
      <c r="A851" s="576" t="str">
        <f>IF(B851&lt;&gt;"",設定!$C$4,"")</f>
        <v/>
      </c>
      <c r="B851" s="577" t="str">
        <f t="shared" si="320"/>
        <v/>
      </c>
      <c r="C851" s="374">
        <f t="shared" si="322"/>
        <v>839</v>
      </c>
      <c r="D851" s="356"/>
      <c r="E851" s="356"/>
      <c r="F851" s="357"/>
      <c r="G851" s="358"/>
      <c r="H851" s="359"/>
      <c r="I851" s="360"/>
      <c r="J851" s="522" t="str">
        <f>IFERROR(IF(I851="","",VLOOKUP(I851,国・地域!A:C,2,FALSE)),"正しい番号を入力してください")</f>
        <v/>
      </c>
      <c r="K851" s="523" t="str">
        <f>IFERROR(IF(I851="","",VLOOKUP(I851,国・地域!A:C,3,FALSE)),"正しい番号を入力してください")</f>
        <v/>
      </c>
      <c r="L851" s="326"/>
      <c r="M851" s="363"/>
      <c r="N851" s="364"/>
      <c r="O851" s="364"/>
      <c r="P851" s="364"/>
      <c r="Q851" s="364"/>
      <c r="R851" s="364"/>
      <c r="S851" s="364"/>
      <c r="T851" s="364"/>
      <c r="U851" s="365"/>
      <c r="V851" s="366"/>
      <c r="W851" s="1063"/>
      <c r="X851" s="1064"/>
      <c r="Y851" s="1075"/>
      <c r="Z851" s="1076"/>
      <c r="AA851" s="1077"/>
      <c r="AB851" s="1078"/>
      <c r="AC851" s="1077"/>
      <c r="AD851" s="1076"/>
      <c r="AE851" s="1079"/>
      <c r="AF851" s="1078"/>
      <c r="AG851" s="1077"/>
      <c r="AH851" s="1076"/>
      <c r="AI851" s="1079"/>
      <c r="AJ851" s="1078"/>
      <c r="AK851" s="1077"/>
      <c r="AL851" s="1076"/>
      <c r="AM851" s="356"/>
      <c r="AN851" s="358"/>
      <c r="AO851" s="326"/>
      <c r="AP851" s="356"/>
      <c r="AQ851" s="358"/>
      <c r="AR851" s="367"/>
      <c r="AS851" s="368"/>
      <c r="AT851" s="356"/>
      <c r="AU851" s="358"/>
      <c r="AV851" s="367"/>
      <c r="AW851" s="369"/>
      <c r="AX851" s="502" t="str">
        <f t="shared" si="321"/>
        <v/>
      </c>
      <c r="AY851" s="94" t="str">
        <f t="shared" si="323"/>
        <v/>
      </c>
      <c r="BA851" s="414">
        <f t="shared" si="324"/>
        <v>0</v>
      </c>
      <c r="BB851" s="414">
        <f t="shared" si="325"/>
        <v>0</v>
      </c>
      <c r="BC851" s="414">
        <f t="shared" si="326"/>
        <v>0</v>
      </c>
      <c r="BD851" s="414">
        <f t="shared" si="327"/>
        <v>0</v>
      </c>
      <c r="BE851" s="414">
        <f t="shared" si="328"/>
        <v>0</v>
      </c>
      <c r="BF851" s="414">
        <f t="shared" si="329"/>
        <v>0</v>
      </c>
      <c r="BG851" s="414">
        <f t="shared" si="330"/>
        <v>0</v>
      </c>
      <c r="BH851" s="414">
        <f t="shared" si="331"/>
        <v>0</v>
      </c>
      <c r="BI851" s="414">
        <f t="shared" si="332"/>
        <v>0</v>
      </c>
      <c r="BJ851" s="414">
        <f t="shared" si="333"/>
        <v>0</v>
      </c>
      <c r="BK851" s="414">
        <f t="shared" si="334"/>
        <v>0</v>
      </c>
      <c r="BL851" s="414">
        <f t="shared" si="335"/>
        <v>0</v>
      </c>
      <c r="BM851" s="414">
        <f t="shared" si="336"/>
        <v>0</v>
      </c>
      <c r="BO851" s="414">
        <f t="shared" si="337"/>
        <v>0</v>
      </c>
      <c r="BP851" s="414">
        <f t="shared" si="338"/>
        <v>0</v>
      </c>
      <c r="BQ851" s="414">
        <f t="shared" si="339"/>
        <v>0</v>
      </c>
      <c r="BR851" s="414">
        <f t="shared" si="340"/>
        <v>0</v>
      </c>
      <c r="BS851" s="414">
        <f t="shared" si="341"/>
        <v>0</v>
      </c>
      <c r="BT851" s="414">
        <f t="shared" si="342"/>
        <v>0</v>
      </c>
      <c r="BU851" s="414">
        <f t="shared" si="343"/>
        <v>0</v>
      </c>
      <c r="CQ851" s="465"/>
      <c r="CR851" s="465"/>
    </row>
    <row r="852" spans="1:96" ht="37.5" customHeight="1" x14ac:dyDescent="0.2">
      <c r="A852" s="576" t="str">
        <f>IF(B852&lt;&gt;"",設定!$C$4,"")</f>
        <v/>
      </c>
      <c r="B852" s="577" t="str">
        <f t="shared" si="320"/>
        <v/>
      </c>
      <c r="C852" s="374">
        <f t="shared" si="322"/>
        <v>840</v>
      </c>
      <c r="D852" s="356"/>
      <c r="E852" s="356"/>
      <c r="F852" s="357"/>
      <c r="G852" s="358"/>
      <c r="H852" s="359"/>
      <c r="I852" s="360"/>
      <c r="J852" s="522" t="str">
        <f>IFERROR(IF(I852="","",VLOOKUP(I852,国・地域!A:C,2,FALSE)),"正しい番号を入力してください")</f>
        <v/>
      </c>
      <c r="K852" s="523" t="str">
        <f>IFERROR(IF(I852="","",VLOOKUP(I852,国・地域!A:C,3,FALSE)),"正しい番号を入力してください")</f>
        <v/>
      </c>
      <c r="L852" s="326"/>
      <c r="M852" s="363"/>
      <c r="N852" s="364"/>
      <c r="O852" s="364"/>
      <c r="P852" s="364"/>
      <c r="Q852" s="364"/>
      <c r="R852" s="364"/>
      <c r="S852" s="364"/>
      <c r="T852" s="364"/>
      <c r="U852" s="365"/>
      <c r="V852" s="366"/>
      <c r="W852" s="1063"/>
      <c r="X852" s="1064"/>
      <c r="Y852" s="1075"/>
      <c r="Z852" s="1076"/>
      <c r="AA852" s="1077"/>
      <c r="AB852" s="1078"/>
      <c r="AC852" s="1077"/>
      <c r="AD852" s="1076"/>
      <c r="AE852" s="1079"/>
      <c r="AF852" s="1078"/>
      <c r="AG852" s="1077"/>
      <c r="AH852" s="1076"/>
      <c r="AI852" s="1079"/>
      <c r="AJ852" s="1078"/>
      <c r="AK852" s="1077"/>
      <c r="AL852" s="1076"/>
      <c r="AM852" s="356"/>
      <c r="AN852" s="358"/>
      <c r="AO852" s="326"/>
      <c r="AP852" s="356"/>
      <c r="AQ852" s="358"/>
      <c r="AR852" s="367"/>
      <c r="AS852" s="368"/>
      <c r="AT852" s="356"/>
      <c r="AU852" s="358"/>
      <c r="AV852" s="367"/>
      <c r="AW852" s="369"/>
      <c r="AX852" s="502" t="str">
        <f t="shared" si="321"/>
        <v/>
      </c>
      <c r="AY852" s="94" t="str">
        <f t="shared" si="323"/>
        <v/>
      </c>
      <c r="BA852" s="414">
        <f t="shared" si="324"/>
        <v>0</v>
      </c>
      <c r="BB852" s="414">
        <f t="shared" si="325"/>
        <v>0</v>
      </c>
      <c r="BC852" s="414">
        <f t="shared" si="326"/>
        <v>0</v>
      </c>
      <c r="BD852" s="414">
        <f t="shared" si="327"/>
        <v>0</v>
      </c>
      <c r="BE852" s="414">
        <f t="shared" si="328"/>
        <v>0</v>
      </c>
      <c r="BF852" s="414">
        <f t="shared" si="329"/>
        <v>0</v>
      </c>
      <c r="BG852" s="414">
        <f t="shared" si="330"/>
        <v>0</v>
      </c>
      <c r="BH852" s="414">
        <f t="shared" si="331"/>
        <v>0</v>
      </c>
      <c r="BI852" s="414">
        <f t="shared" si="332"/>
        <v>0</v>
      </c>
      <c r="BJ852" s="414">
        <f t="shared" si="333"/>
        <v>0</v>
      </c>
      <c r="BK852" s="414">
        <f t="shared" si="334"/>
        <v>0</v>
      </c>
      <c r="BL852" s="414">
        <f t="shared" si="335"/>
        <v>0</v>
      </c>
      <c r="BM852" s="414">
        <f t="shared" si="336"/>
        <v>0</v>
      </c>
      <c r="BO852" s="414">
        <f t="shared" si="337"/>
        <v>0</v>
      </c>
      <c r="BP852" s="414">
        <f t="shared" si="338"/>
        <v>0</v>
      </c>
      <c r="BQ852" s="414">
        <f t="shared" si="339"/>
        <v>0</v>
      </c>
      <c r="BR852" s="414">
        <f t="shared" si="340"/>
        <v>0</v>
      </c>
      <c r="BS852" s="414">
        <f t="shared" si="341"/>
        <v>0</v>
      </c>
      <c r="BT852" s="414">
        <f t="shared" si="342"/>
        <v>0</v>
      </c>
      <c r="BU852" s="414">
        <f t="shared" si="343"/>
        <v>0</v>
      </c>
      <c r="CQ852" s="465"/>
      <c r="CR852" s="465"/>
    </row>
    <row r="853" spans="1:96" ht="37.5" customHeight="1" x14ac:dyDescent="0.2">
      <c r="A853" s="576" t="str">
        <f>IF(B853&lt;&gt;"",設定!$C$4,"")</f>
        <v/>
      </c>
      <c r="B853" s="577" t="str">
        <f t="shared" si="320"/>
        <v/>
      </c>
      <c r="C853" s="374">
        <f t="shared" si="322"/>
        <v>841</v>
      </c>
      <c r="D853" s="356"/>
      <c r="E853" s="356"/>
      <c r="F853" s="357"/>
      <c r="G853" s="358"/>
      <c r="H853" s="359"/>
      <c r="I853" s="360"/>
      <c r="J853" s="522" t="str">
        <f>IFERROR(IF(I853="","",VLOOKUP(I853,国・地域!A:C,2,FALSE)),"正しい番号を入力してください")</f>
        <v/>
      </c>
      <c r="K853" s="523" t="str">
        <f>IFERROR(IF(I853="","",VLOOKUP(I853,国・地域!A:C,3,FALSE)),"正しい番号を入力してください")</f>
        <v/>
      </c>
      <c r="L853" s="326"/>
      <c r="M853" s="363"/>
      <c r="N853" s="364"/>
      <c r="O853" s="364"/>
      <c r="P853" s="364"/>
      <c r="Q853" s="364"/>
      <c r="R853" s="364"/>
      <c r="S853" s="364"/>
      <c r="T853" s="364"/>
      <c r="U853" s="365"/>
      <c r="V853" s="366"/>
      <c r="W853" s="1063"/>
      <c r="X853" s="1064"/>
      <c r="Y853" s="1075"/>
      <c r="Z853" s="1076"/>
      <c r="AA853" s="1077"/>
      <c r="AB853" s="1078"/>
      <c r="AC853" s="1077"/>
      <c r="AD853" s="1076"/>
      <c r="AE853" s="1079"/>
      <c r="AF853" s="1078"/>
      <c r="AG853" s="1077"/>
      <c r="AH853" s="1076"/>
      <c r="AI853" s="1079"/>
      <c r="AJ853" s="1078"/>
      <c r="AK853" s="1077"/>
      <c r="AL853" s="1076"/>
      <c r="AM853" s="356"/>
      <c r="AN853" s="358"/>
      <c r="AO853" s="326"/>
      <c r="AP853" s="356"/>
      <c r="AQ853" s="358"/>
      <c r="AR853" s="367"/>
      <c r="AS853" s="368"/>
      <c r="AT853" s="356"/>
      <c r="AU853" s="358"/>
      <c r="AV853" s="367"/>
      <c r="AW853" s="369"/>
      <c r="AX853" s="502" t="str">
        <f t="shared" si="321"/>
        <v/>
      </c>
      <c r="AY853" s="94" t="str">
        <f t="shared" si="323"/>
        <v/>
      </c>
      <c r="BA853" s="414">
        <f t="shared" si="324"/>
        <v>0</v>
      </c>
      <c r="BB853" s="414">
        <f t="shared" si="325"/>
        <v>0</v>
      </c>
      <c r="BC853" s="414">
        <f t="shared" si="326"/>
        <v>0</v>
      </c>
      <c r="BD853" s="414">
        <f t="shared" si="327"/>
        <v>0</v>
      </c>
      <c r="BE853" s="414">
        <f t="shared" si="328"/>
        <v>0</v>
      </c>
      <c r="BF853" s="414">
        <f t="shared" si="329"/>
        <v>0</v>
      </c>
      <c r="BG853" s="414">
        <f t="shared" si="330"/>
        <v>0</v>
      </c>
      <c r="BH853" s="414">
        <f t="shared" si="331"/>
        <v>0</v>
      </c>
      <c r="BI853" s="414">
        <f t="shared" si="332"/>
        <v>0</v>
      </c>
      <c r="BJ853" s="414">
        <f t="shared" si="333"/>
        <v>0</v>
      </c>
      <c r="BK853" s="414">
        <f t="shared" si="334"/>
        <v>0</v>
      </c>
      <c r="BL853" s="414">
        <f t="shared" si="335"/>
        <v>0</v>
      </c>
      <c r="BM853" s="414">
        <f t="shared" si="336"/>
        <v>0</v>
      </c>
      <c r="BO853" s="414">
        <f t="shared" si="337"/>
        <v>0</v>
      </c>
      <c r="BP853" s="414">
        <f t="shared" si="338"/>
        <v>0</v>
      </c>
      <c r="BQ853" s="414">
        <f t="shared" si="339"/>
        <v>0</v>
      </c>
      <c r="BR853" s="414">
        <f t="shared" si="340"/>
        <v>0</v>
      </c>
      <c r="BS853" s="414">
        <f t="shared" si="341"/>
        <v>0</v>
      </c>
      <c r="BT853" s="414">
        <f t="shared" si="342"/>
        <v>0</v>
      </c>
      <c r="BU853" s="414">
        <f t="shared" si="343"/>
        <v>0</v>
      </c>
      <c r="CQ853" s="465"/>
      <c r="CR853" s="465"/>
    </row>
    <row r="854" spans="1:96" ht="37.5" customHeight="1" x14ac:dyDescent="0.2">
      <c r="A854" s="576" t="str">
        <f>IF(B854&lt;&gt;"",設定!$C$4,"")</f>
        <v/>
      </c>
      <c r="B854" s="577" t="str">
        <f t="shared" si="320"/>
        <v/>
      </c>
      <c r="C854" s="374">
        <f t="shared" si="322"/>
        <v>842</v>
      </c>
      <c r="D854" s="356"/>
      <c r="E854" s="356"/>
      <c r="F854" s="357"/>
      <c r="G854" s="358"/>
      <c r="H854" s="359"/>
      <c r="I854" s="360"/>
      <c r="J854" s="522" t="str">
        <f>IFERROR(IF(I854="","",VLOOKUP(I854,国・地域!A:C,2,FALSE)),"正しい番号を入力してください")</f>
        <v/>
      </c>
      <c r="K854" s="523" t="str">
        <f>IFERROR(IF(I854="","",VLOOKUP(I854,国・地域!A:C,3,FALSE)),"正しい番号を入力してください")</f>
        <v/>
      </c>
      <c r="L854" s="326"/>
      <c r="M854" s="363"/>
      <c r="N854" s="364"/>
      <c r="O854" s="364"/>
      <c r="P854" s="364"/>
      <c r="Q854" s="364"/>
      <c r="R854" s="364"/>
      <c r="S854" s="364"/>
      <c r="T854" s="364"/>
      <c r="U854" s="365"/>
      <c r="V854" s="366"/>
      <c r="W854" s="1063"/>
      <c r="X854" s="1064"/>
      <c r="Y854" s="1075"/>
      <c r="Z854" s="1076"/>
      <c r="AA854" s="1077"/>
      <c r="AB854" s="1078"/>
      <c r="AC854" s="1077"/>
      <c r="AD854" s="1076"/>
      <c r="AE854" s="1079"/>
      <c r="AF854" s="1078"/>
      <c r="AG854" s="1077"/>
      <c r="AH854" s="1076"/>
      <c r="AI854" s="1079"/>
      <c r="AJ854" s="1078"/>
      <c r="AK854" s="1077"/>
      <c r="AL854" s="1076"/>
      <c r="AM854" s="356"/>
      <c r="AN854" s="358"/>
      <c r="AO854" s="326"/>
      <c r="AP854" s="356"/>
      <c r="AQ854" s="358"/>
      <c r="AR854" s="367"/>
      <c r="AS854" s="368"/>
      <c r="AT854" s="356"/>
      <c r="AU854" s="358"/>
      <c r="AV854" s="367"/>
      <c r="AW854" s="369"/>
      <c r="AX854" s="502" t="str">
        <f t="shared" si="321"/>
        <v/>
      </c>
      <c r="AY854" s="94" t="str">
        <f t="shared" si="323"/>
        <v/>
      </c>
      <c r="BA854" s="414">
        <f t="shared" si="324"/>
        <v>0</v>
      </c>
      <c r="BB854" s="414">
        <f t="shared" si="325"/>
        <v>0</v>
      </c>
      <c r="BC854" s="414">
        <f t="shared" si="326"/>
        <v>0</v>
      </c>
      <c r="BD854" s="414">
        <f t="shared" si="327"/>
        <v>0</v>
      </c>
      <c r="BE854" s="414">
        <f t="shared" si="328"/>
        <v>0</v>
      </c>
      <c r="BF854" s="414">
        <f t="shared" si="329"/>
        <v>0</v>
      </c>
      <c r="BG854" s="414">
        <f t="shared" si="330"/>
        <v>0</v>
      </c>
      <c r="BH854" s="414">
        <f t="shared" si="331"/>
        <v>0</v>
      </c>
      <c r="BI854" s="414">
        <f t="shared" si="332"/>
        <v>0</v>
      </c>
      <c r="BJ854" s="414">
        <f t="shared" si="333"/>
        <v>0</v>
      </c>
      <c r="BK854" s="414">
        <f t="shared" si="334"/>
        <v>0</v>
      </c>
      <c r="BL854" s="414">
        <f t="shared" si="335"/>
        <v>0</v>
      </c>
      <c r="BM854" s="414">
        <f t="shared" si="336"/>
        <v>0</v>
      </c>
      <c r="BO854" s="414">
        <f t="shared" si="337"/>
        <v>0</v>
      </c>
      <c r="BP854" s="414">
        <f t="shared" si="338"/>
        <v>0</v>
      </c>
      <c r="BQ854" s="414">
        <f t="shared" si="339"/>
        <v>0</v>
      </c>
      <c r="BR854" s="414">
        <f t="shared" si="340"/>
        <v>0</v>
      </c>
      <c r="BS854" s="414">
        <f t="shared" si="341"/>
        <v>0</v>
      </c>
      <c r="BT854" s="414">
        <f t="shared" si="342"/>
        <v>0</v>
      </c>
      <c r="BU854" s="414">
        <f t="shared" si="343"/>
        <v>0</v>
      </c>
      <c r="CQ854" s="465"/>
      <c r="CR854" s="465"/>
    </row>
    <row r="855" spans="1:96" ht="37.5" customHeight="1" x14ac:dyDescent="0.2">
      <c r="A855" s="576" t="str">
        <f>IF(B855&lt;&gt;"",設定!$C$4,"")</f>
        <v/>
      </c>
      <c r="B855" s="577" t="str">
        <f t="shared" si="320"/>
        <v/>
      </c>
      <c r="C855" s="374">
        <f t="shared" si="322"/>
        <v>843</v>
      </c>
      <c r="D855" s="356"/>
      <c r="E855" s="356"/>
      <c r="F855" s="357"/>
      <c r="G855" s="358"/>
      <c r="H855" s="359"/>
      <c r="I855" s="360"/>
      <c r="J855" s="522" t="str">
        <f>IFERROR(IF(I855="","",VLOOKUP(I855,国・地域!A:C,2,FALSE)),"正しい番号を入力してください")</f>
        <v/>
      </c>
      <c r="K855" s="523" t="str">
        <f>IFERROR(IF(I855="","",VLOOKUP(I855,国・地域!A:C,3,FALSE)),"正しい番号を入力してください")</f>
        <v/>
      </c>
      <c r="L855" s="326"/>
      <c r="M855" s="363"/>
      <c r="N855" s="364"/>
      <c r="O855" s="364"/>
      <c r="P855" s="364"/>
      <c r="Q855" s="364"/>
      <c r="R855" s="364"/>
      <c r="S855" s="364"/>
      <c r="T855" s="364"/>
      <c r="U855" s="365"/>
      <c r="V855" s="366"/>
      <c r="W855" s="1063"/>
      <c r="X855" s="1064"/>
      <c r="Y855" s="1075"/>
      <c r="Z855" s="1076"/>
      <c r="AA855" s="1077"/>
      <c r="AB855" s="1078"/>
      <c r="AC855" s="1077"/>
      <c r="AD855" s="1076"/>
      <c r="AE855" s="1079"/>
      <c r="AF855" s="1078"/>
      <c r="AG855" s="1077"/>
      <c r="AH855" s="1076"/>
      <c r="AI855" s="1079"/>
      <c r="AJ855" s="1078"/>
      <c r="AK855" s="1077"/>
      <c r="AL855" s="1076"/>
      <c r="AM855" s="356"/>
      <c r="AN855" s="358"/>
      <c r="AO855" s="326"/>
      <c r="AP855" s="356"/>
      <c r="AQ855" s="358"/>
      <c r="AR855" s="367"/>
      <c r="AS855" s="368"/>
      <c r="AT855" s="356"/>
      <c r="AU855" s="358"/>
      <c r="AV855" s="367"/>
      <c r="AW855" s="369"/>
      <c r="AX855" s="502" t="str">
        <f t="shared" si="321"/>
        <v/>
      </c>
      <c r="AY855" s="94" t="str">
        <f t="shared" si="323"/>
        <v/>
      </c>
      <c r="BA855" s="414">
        <f t="shared" si="324"/>
        <v>0</v>
      </c>
      <c r="BB855" s="414">
        <f t="shared" si="325"/>
        <v>0</v>
      </c>
      <c r="BC855" s="414">
        <f t="shared" si="326"/>
        <v>0</v>
      </c>
      <c r="BD855" s="414">
        <f t="shared" si="327"/>
        <v>0</v>
      </c>
      <c r="BE855" s="414">
        <f t="shared" si="328"/>
        <v>0</v>
      </c>
      <c r="BF855" s="414">
        <f t="shared" si="329"/>
        <v>0</v>
      </c>
      <c r="BG855" s="414">
        <f t="shared" si="330"/>
        <v>0</v>
      </c>
      <c r="BH855" s="414">
        <f t="shared" si="331"/>
        <v>0</v>
      </c>
      <c r="BI855" s="414">
        <f t="shared" si="332"/>
        <v>0</v>
      </c>
      <c r="BJ855" s="414">
        <f t="shared" si="333"/>
        <v>0</v>
      </c>
      <c r="BK855" s="414">
        <f t="shared" si="334"/>
        <v>0</v>
      </c>
      <c r="BL855" s="414">
        <f t="shared" si="335"/>
        <v>0</v>
      </c>
      <c r="BM855" s="414">
        <f t="shared" si="336"/>
        <v>0</v>
      </c>
      <c r="BO855" s="414">
        <f t="shared" si="337"/>
        <v>0</v>
      </c>
      <c r="BP855" s="414">
        <f t="shared" si="338"/>
        <v>0</v>
      </c>
      <c r="BQ855" s="414">
        <f t="shared" si="339"/>
        <v>0</v>
      </c>
      <c r="BR855" s="414">
        <f t="shared" si="340"/>
        <v>0</v>
      </c>
      <c r="BS855" s="414">
        <f t="shared" si="341"/>
        <v>0</v>
      </c>
      <c r="BT855" s="414">
        <f t="shared" si="342"/>
        <v>0</v>
      </c>
      <c r="BU855" s="414">
        <f t="shared" si="343"/>
        <v>0</v>
      </c>
      <c r="CQ855" s="465"/>
      <c r="CR855" s="465"/>
    </row>
    <row r="856" spans="1:96" ht="37.5" customHeight="1" x14ac:dyDescent="0.2">
      <c r="A856" s="576" t="str">
        <f>IF(B856&lt;&gt;"",設定!$C$4,"")</f>
        <v/>
      </c>
      <c r="B856" s="577" t="str">
        <f t="shared" si="320"/>
        <v/>
      </c>
      <c r="C856" s="374">
        <f t="shared" si="322"/>
        <v>844</v>
      </c>
      <c r="D856" s="356"/>
      <c r="E856" s="356"/>
      <c r="F856" s="357"/>
      <c r="G856" s="358"/>
      <c r="H856" s="359"/>
      <c r="I856" s="360"/>
      <c r="J856" s="522" t="str">
        <f>IFERROR(IF(I856="","",VLOOKUP(I856,国・地域!A:C,2,FALSE)),"正しい番号を入力してください")</f>
        <v/>
      </c>
      <c r="K856" s="523" t="str">
        <f>IFERROR(IF(I856="","",VLOOKUP(I856,国・地域!A:C,3,FALSE)),"正しい番号を入力してください")</f>
        <v/>
      </c>
      <c r="L856" s="326"/>
      <c r="M856" s="363"/>
      <c r="N856" s="364"/>
      <c r="O856" s="364"/>
      <c r="P856" s="364"/>
      <c r="Q856" s="364"/>
      <c r="R856" s="364"/>
      <c r="S856" s="364"/>
      <c r="T856" s="364"/>
      <c r="U856" s="365"/>
      <c r="V856" s="366"/>
      <c r="W856" s="1063"/>
      <c r="X856" s="1064"/>
      <c r="Y856" s="1075"/>
      <c r="Z856" s="1076"/>
      <c r="AA856" s="1077"/>
      <c r="AB856" s="1078"/>
      <c r="AC856" s="1077"/>
      <c r="AD856" s="1076"/>
      <c r="AE856" s="1079"/>
      <c r="AF856" s="1078"/>
      <c r="AG856" s="1077"/>
      <c r="AH856" s="1076"/>
      <c r="AI856" s="1079"/>
      <c r="AJ856" s="1078"/>
      <c r="AK856" s="1077"/>
      <c r="AL856" s="1076"/>
      <c r="AM856" s="356"/>
      <c r="AN856" s="358"/>
      <c r="AO856" s="326"/>
      <c r="AP856" s="356"/>
      <c r="AQ856" s="358"/>
      <c r="AR856" s="367"/>
      <c r="AS856" s="368"/>
      <c r="AT856" s="356"/>
      <c r="AU856" s="358"/>
      <c r="AV856" s="367"/>
      <c r="AW856" s="369"/>
      <c r="AX856" s="502" t="str">
        <f t="shared" si="321"/>
        <v/>
      </c>
      <c r="AY856" s="94" t="str">
        <f t="shared" si="323"/>
        <v/>
      </c>
      <c r="BA856" s="414">
        <f t="shared" si="324"/>
        <v>0</v>
      </c>
      <c r="BB856" s="414">
        <f t="shared" si="325"/>
        <v>0</v>
      </c>
      <c r="BC856" s="414">
        <f t="shared" si="326"/>
        <v>0</v>
      </c>
      <c r="BD856" s="414">
        <f t="shared" si="327"/>
        <v>0</v>
      </c>
      <c r="BE856" s="414">
        <f t="shared" si="328"/>
        <v>0</v>
      </c>
      <c r="BF856" s="414">
        <f t="shared" si="329"/>
        <v>0</v>
      </c>
      <c r="BG856" s="414">
        <f t="shared" si="330"/>
        <v>0</v>
      </c>
      <c r="BH856" s="414">
        <f t="shared" si="331"/>
        <v>0</v>
      </c>
      <c r="BI856" s="414">
        <f t="shared" si="332"/>
        <v>0</v>
      </c>
      <c r="BJ856" s="414">
        <f t="shared" si="333"/>
        <v>0</v>
      </c>
      <c r="BK856" s="414">
        <f t="shared" si="334"/>
        <v>0</v>
      </c>
      <c r="BL856" s="414">
        <f t="shared" si="335"/>
        <v>0</v>
      </c>
      <c r="BM856" s="414">
        <f t="shared" si="336"/>
        <v>0</v>
      </c>
      <c r="BO856" s="414">
        <f t="shared" si="337"/>
        <v>0</v>
      </c>
      <c r="BP856" s="414">
        <f t="shared" si="338"/>
        <v>0</v>
      </c>
      <c r="BQ856" s="414">
        <f t="shared" si="339"/>
        <v>0</v>
      </c>
      <c r="BR856" s="414">
        <f t="shared" si="340"/>
        <v>0</v>
      </c>
      <c r="BS856" s="414">
        <f t="shared" si="341"/>
        <v>0</v>
      </c>
      <c r="BT856" s="414">
        <f t="shared" si="342"/>
        <v>0</v>
      </c>
      <c r="BU856" s="414">
        <f t="shared" si="343"/>
        <v>0</v>
      </c>
      <c r="CQ856" s="465"/>
      <c r="CR856" s="465"/>
    </row>
    <row r="857" spans="1:96" ht="37.5" customHeight="1" x14ac:dyDescent="0.2">
      <c r="A857" s="576" t="str">
        <f>IF(B857&lt;&gt;"",設定!$C$4,"")</f>
        <v/>
      </c>
      <c r="B857" s="577" t="str">
        <f t="shared" si="320"/>
        <v/>
      </c>
      <c r="C857" s="374">
        <f t="shared" si="322"/>
        <v>845</v>
      </c>
      <c r="D857" s="356"/>
      <c r="E857" s="356"/>
      <c r="F857" s="357"/>
      <c r="G857" s="358"/>
      <c r="H857" s="359"/>
      <c r="I857" s="360"/>
      <c r="J857" s="522" t="str">
        <f>IFERROR(IF(I857="","",VLOOKUP(I857,国・地域!A:C,2,FALSE)),"正しい番号を入力してください")</f>
        <v/>
      </c>
      <c r="K857" s="523" t="str">
        <f>IFERROR(IF(I857="","",VLOOKUP(I857,国・地域!A:C,3,FALSE)),"正しい番号を入力してください")</f>
        <v/>
      </c>
      <c r="L857" s="326"/>
      <c r="M857" s="363"/>
      <c r="N857" s="364"/>
      <c r="O857" s="364"/>
      <c r="P857" s="364"/>
      <c r="Q857" s="364"/>
      <c r="R857" s="364"/>
      <c r="S857" s="364"/>
      <c r="T857" s="364"/>
      <c r="U857" s="365"/>
      <c r="V857" s="366"/>
      <c r="W857" s="1063"/>
      <c r="X857" s="1064"/>
      <c r="Y857" s="1075"/>
      <c r="Z857" s="1076"/>
      <c r="AA857" s="1077"/>
      <c r="AB857" s="1078"/>
      <c r="AC857" s="1077"/>
      <c r="AD857" s="1076"/>
      <c r="AE857" s="1079"/>
      <c r="AF857" s="1078"/>
      <c r="AG857" s="1077"/>
      <c r="AH857" s="1076"/>
      <c r="AI857" s="1079"/>
      <c r="AJ857" s="1078"/>
      <c r="AK857" s="1077"/>
      <c r="AL857" s="1076"/>
      <c r="AM857" s="356"/>
      <c r="AN857" s="358"/>
      <c r="AO857" s="326"/>
      <c r="AP857" s="356"/>
      <c r="AQ857" s="358"/>
      <c r="AR857" s="367"/>
      <c r="AS857" s="368"/>
      <c r="AT857" s="356"/>
      <c r="AU857" s="358"/>
      <c r="AV857" s="367"/>
      <c r="AW857" s="369"/>
      <c r="AX857" s="502" t="str">
        <f t="shared" si="321"/>
        <v/>
      </c>
      <c r="AY857" s="94" t="str">
        <f t="shared" si="323"/>
        <v/>
      </c>
      <c r="BA857" s="414">
        <f t="shared" si="324"/>
        <v>0</v>
      </c>
      <c r="BB857" s="414">
        <f t="shared" si="325"/>
        <v>0</v>
      </c>
      <c r="BC857" s="414">
        <f t="shared" si="326"/>
        <v>0</v>
      </c>
      <c r="BD857" s="414">
        <f t="shared" si="327"/>
        <v>0</v>
      </c>
      <c r="BE857" s="414">
        <f t="shared" si="328"/>
        <v>0</v>
      </c>
      <c r="BF857" s="414">
        <f t="shared" si="329"/>
        <v>0</v>
      </c>
      <c r="BG857" s="414">
        <f t="shared" si="330"/>
        <v>0</v>
      </c>
      <c r="BH857" s="414">
        <f t="shared" si="331"/>
        <v>0</v>
      </c>
      <c r="BI857" s="414">
        <f t="shared" si="332"/>
        <v>0</v>
      </c>
      <c r="BJ857" s="414">
        <f t="shared" si="333"/>
        <v>0</v>
      </c>
      <c r="BK857" s="414">
        <f t="shared" si="334"/>
        <v>0</v>
      </c>
      <c r="BL857" s="414">
        <f t="shared" si="335"/>
        <v>0</v>
      </c>
      <c r="BM857" s="414">
        <f t="shared" si="336"/>
        <v>0</v>
      </c>
      <c r="BO857" s="414">
        <f t="shared" si="337"/>
        <v>0</v>
      </c>
      <c r="BP857" s="414">
        <f t="shared" si="338"/>
        <v>0</v>
      </c>
      <c r="BQ857" s="414">
        <f t="shared" si="339"/>
        <v>0</v>
      </c>
      <c r="BR857" s="414">
        <f t="shared" si="340"/>
        <v>0</v>
      </c>
      <c r="BS857" s="414">
        <f t="shared" si="341"/>
        <v>0</v>
      </c>
      <c r="BT857" s="414">
        <f t="shared" si="342"/>
        <v>0</v>
      </c>
      <c r="BU857" s="414">
        <f t="shared" si="343"/>
        <v>0</v>
      </c>
      <c r="CQ857" s="465"/>
      <c r="CR857" s="465"/>
    </row>
    <row r="858" spans="1:96" ht="37.5" customHeight="1" x14ac:dyDescent="0.2">
      <c r="A858" s="576" t="str">
        <f>IF(B858&lt;&gt;"",設定!$C$4,"")</f>
        <v/>
      </c>
      <c r="B858" s="577" t="str">
        <f t="shared" si="320"/>
        <v/>
      </c>
      <c r="C858" s="374">
        <f t="shared" si="322"/>
        <v>846</v>
      </c>
      <c r="D858" s="356"/>
      <c r="E858" s="356"/>
      <c r="F858" s="357"/>
      <c r="G858" s="358"/>
      <c r="H858" s="359"/>
      <c r="I858" s="360"/>
      <c r="J858" s="522" t="str">
        <f>IFERROR(IF(I858="","",VLOOKUP(I858,国・地域!A:C,2,FALSE)),"正しい番号を入力してください")</f>
        <v/>
      </c>
      <c r="K858" s="523" t="str">
        <f>IFERROR(IF(I858="","",VLOOKUP(I858,国・地域!A:C,3,FALSE)),"正しい番号を入力してください")</f>
        <v/>
      </c>
      <c r="L858" s="326"/>
      <c r="M858" s="363"/>
      <c r="N858" s="364"/>
      <c r="O858" s="364"/>
      <c r="P858" s="364"/>
      <c r="Q858" s="364"/>
      <c r="R858" s="364"/>
      <c r="S858" s="364"/>
      <c r="T858" s="364"/>
      <c r="U858" s="365"/>
      <c r="V858" s="366"/>
      <c r="W858" s="1063"/>
      <c r="X858" s="1064"/>
      <c r="Y858" s="1075"/>
      <c r="Z858" s="1076"/>
      <c r="AA858" s="1077"/>
      <c r="AB858" s="1078"/>
      <c r="AC858" s="1077"/>
      <c r="AD858" s="1076"/>
      <c r="AE858" s="1079"/>
      <c r="AF858" s="1078"/>
      <c r="AG858" s="1077"/>
      <c r="AH858" s="1076"/>
      <c r="AI858" s="1079"/>
      <c r="AJ858" s="1078"/>
      <c r="AK858" s="1077"/>
      <c r="AL858" s="1076"/>
      <c r="AM858" s="356"/>
      <c r="AN858" s="358"/>
      <c r="AO858" s="326"/>
      <c r="AP858" s="356"/>
      <c r="AQ858" s="358"/>
      <c r="AR858" s="367"/>
      <c r="AS858" s="368"/>
      <c r="AT858" s="356"/>
      <c r="AU858" s="358"/>
      <c r="AV858" s="367"/>
      <c r="AW858" s="369"/>
      <c r="AX858" s="502" t="str">
        <f t="shared" si="321"/>
        <v/>
      </c>
      <c r="AY858" s="94" t="str">
        <f t="shared" si="323"/>
        <v/>
      </c>
      <c r="BA858" s="414">
        <f t="shared" si="324"/>
        <v>0</v>
      </c>
      <c r="BB858" s="414">
        <f t="shared" si="325"/>
        <v>0</v>
      </c>
      <c r="BC858" s="414">
        <f t="shared" si="326"/>
        <v>0</v>
      </c>
      <c r="BD858" s="414">
        <f t="shared" si="327"/>
        <v>0</v>
      </c>
      <c r="BE858" s="414">
        <f t="shared" si="328"/>
        <v>0</v>
      </c>
      <c r="BF858" s="414">
        <f t="shared" si="329"/>
        <v>0</v>
      </c>
      <c r="BG858" s="414">
        <f t="shared" si="330"/>
        <v>0</v>
      </c>
      <c r="BH858" s="414">
        <f t="shared" si="331"/>
        <v>0</v>
      </c>
      <c r="BI858" s="414">
        <f t="shared" si="332"/>
        <v>0</v>
      </c>
      <c r="BJ858" s="414">
        <f t="shared" si="333"/>
        <v>0</v>
      </c>
      <c r="BK858" s="414">
        <f t="shared" si="334"/>
        <v>0</v>
      </c>
      <c r="BL858" s="414">
        <f t="shared" si="335"/>
        <v>0</v>
      </c>
      <c r="BM858" s="414">
        <f t="shared" si="336"/>
        <v>0</v>
      </c>
      <c r="BO858" s="414">
        <f t="shared" si="337"/>
        <v>0</v>
      </c>
      <c r="BP858" s="414">
        <f t="shared" si="338"/>
        <v>0</v>
      </c>
      <c r="BQ858" s="414">
        <f t="shared" si="339"/>
        <v>0</v>
      </c>
      <c r="BR858" s="414">
        <f t="shared" si="340"/>
        <v>0</v>
      </c>
      <c r="BS858" s="414">
        <f t="shared" si="341"/>
        <v>0</v>
      </c>
      <c r="BT858" s="414">
        <f t="shared" si="342"/>
        <v>0</v>
      </c>
      <c r="BU858" s="414">
        <f t="shared" si="343"/>
        <v>0</v>
      </c>
      <c r="CQ858" s="465"/>
      <c r="CR858" s="465"/>
    </row>
    <row r="859" spans="1:96" ht="37.5" customHeight="1" x14ac:dyDescent="0.2">
      <c r="A859" s="576" t="str">
        <f>IF(B859&lt;&gt;"",設定!$C$4,"")</f>
        <v/>
      </c>
      <c r="B859" s="577" t="str">
        <f t="shared" si="320"/>
        <v/>
      </c>
      <c r="C859" s="374">
        <f t="shared" si="322"/>
        <v>847</v>
      </c>
      <c r="D859" s="356"/>
      <c r="E859" s="356"/>
      <c r="F859" s="357"/>
      <c r="G859" s="358"/>
      <c r="H859" s="359"/>
      <c r="I859" s="360"/>
      <c r="J859" s="522" t="str">
        <f>IFERROR(IF(I859="","",VLOOKUP(I859,国・地域!A:C,2,FALSE)),"正しい番号を入力してください")</f>
        <v/>
      </c>
      <c r="K859" s="523" t="str">
        <f>IFERROR(IF(I859="","",VLOOKUP(I859,国・地域!A:C,3,FALSE)),"正しい番号を入力してください")</f>
        <v/>
      </c>
      <c r="L859" s="326"/>
      <c r="M859" s="363"/>
      <c r="N859" s="364"/>
      <c r="O859" s="364"/>
      <c r="P859" s="364"/>
      <c r="Q859" s="364"/>
      <c r="R859" s="364"/>
      <c r="S859" s="364"/>
      <c r="T859" s="364"/>
      <c r="U859" s="365"/>
      <c r="V859" s="366"/>
      <c r="W859" s="1063"/>
      <c r="X859" s="1064"/>
      <c r="Y859" s="1075"/>
      <c r="Z859" s="1076"/>
      <c r="AA859" s="1077"/>
      <c r="AB859" s="1078"/>
      <c r="AC859" s="1077"/>
      <c r="AD859" s="1076"/>
      <c r="AE859" s="1079"/>
      <c r="AF859" s="1078"/>
      <c r="AG859" s="1077"/>
      <c r="AH859" s="1076"/>
      <c r="AI859" s="1079"/>
      <c r="AJ859" s="1078"/>
      <c r="AK859" s="1077"/>
      <c r="AL859" s="1076"/>
      <c r="AM859" s="356"/>
      <c r="AN859" s="358"/>
      <c r="AO859" s="326"/>
      <c r="AP859" s="356"/>
      <c r="AQ859" s="358"/>
      <c r="AR859" s="367"/>
      <c r="AS859" s="368"/>
      <c r="AT859" s="356"/>
      <c r="AU859" s="358"/>
      <c r="AV859" s="367"/>
      <c r="AW859" s="369"/>
      <c r="AX859" s="502" t="str">
        <f t="shared" si="321"/>
        <v/>
      </c>
      <c r="AY859" s="94" t="str">
        <f t="shared" si="323"/>
        <v/>
      </c>
      <c r="BA859" s="414">
        <f t="shared" si="324"/>
        <v>0</v>
      </c>
      <c r="BB859" s="414">
        <f t="shared" si="325"/>
        <v>0</v>
      </c>
      <c r="BC859" s="414">
        <f t="shared" si="326"/>
        <v>0</v>
      </c>
      <c r="BD859" s="414">
        <f t="shared" si="327"/>
        <v>0</v>
      </c>
      <c r="BE859" s="414">
        <f t="shared" si="328"/>
        <v>0</v>
      </c>
      <c r="BF859" s="414">
        <f t="shared" si="329"/>
        <v>0</v>
      </c>
      <c r="BG859" s="414">
        <f t="shared" si="330"/>
        <v>0</v>
      </c>
      <c r="BH859" s="414">
        <f t="shared" si="331"/>
        <v>0</v>
      </c>
      <c r="BI859" s="414">
        <f t="shared" si="332"/>
        <v>0</v>
      </c>
      <c r="BJ859" s="414">
        <f t="shared" si="333"/>
        <v>0</v>
      </c>
      <c r="BK859" s="414">
        <f t="shared" si="334"/>
        <v>0</v>
      </c>
      <c r="BL859" s="414">
        <f t="shared" si="335"/>
        <v>0</v>
      </c>
      <c r="BM859" s="414">
        <f t="shared" si="336"/>
        <v>0</v>
      </c>
      <c r="BO859" s="414">
        <f t="shared" si="337"/>
        <v>0</v>
      </c>
      <c r="BP859" s="414">
        <f t="shared" si="338"/>
        <v>0</v>
      </c>
      <c r="BQ859" s="414">
        <f t="shared" si="339"/>
        <v>0</v>
      </c>
      <c r="BR859" s="414">
        <f t="shared" si="340"/>
        <v>0</v>
      </c>
      <c r="BS859" s="414">
        <f t="shared" si="341"/>
        <v>0</v>
      </c>
      <c r="BT859" s="414">
        <f t="shared" si="342"/>
        <v>0</v>
      </c>
      <c r="BU859" s="414">
        <f t="shared" si="343"/>
        <v>0</v>
      </c>
      <c r="CQ859" s="465"/>
      <c r="CR859" s="465"/>
    </row>
    <row r="860" spans="1:96" ht="37.5" customHeight="1" x14ac:dyDescent="0.2">
      <c r="A860" s="576" t="str">
        <f>IF(B860&lt;&gt;"",設定!$C$4,"")</f>
        <v/>
      </c>
      <c r="B860" s="577" t="str">
        <f t="shared" si="320"/>
        <v/>
      </c>
      <c r="C860" s="374">
        <f t="shared" si="322"/>
        <v>848</v>
      </c>
      <c r="D860" s="356"/>
      <c r="E860" s="356"/>
      <c r="F860" s="357"/>
      <c r="G860" s="358"/>
      <c r="H860" s="359"/>
      <c r="I860" s="360"/>
      <c r="J860" s="522" t="str">
        <f>IFERROR(IF(I860="","",VLOOKUP(I860,国・地域!A:C,2,FALSE)),"正しい番号を入力してください")</f>
        <v/>
      </c>
      <c r="K860" s="523" t="str">
        <f>IFERROR(IF(I860="","",VLOOKUP(I860,国・地域!A:C,3,FALSE)),"正しい番号を入力してください")</f>
        <v/>
      </c>
      <c r="L860" s="326"/>
      <c r="M860" s="363"/>
      <c r="N860" s="364"/>
      <c r="O860" s="364"/>
      <c r="P860" s="364"/>
      <c r="Q860" s="364"/>
      <c r="R860" s="364"/>
      <c r="S860" s="364"/>
      <c r="T860" s="364"/>
      <c r="U860" s="365"/>
      <c r="V860" s="366"/>
      <c r="W860" s="1063"/>
      <c r="X860" s="1064"/>
      <c r="Y860" s="1075"/>
      <c r="Z860" s="1076"/>
      <c r="AA860" s="1077"/>
      <c r="AB860" s="1078"/>
      <c r="AC860" s="1077"/>
      <c r="AD860" s="1076"/>
      <c r="AE860" s="1079"/>
      <c r="AF860" s="1078"/>
      <c r="AG860" s="1077"/>
      <c r="AH860" s="1076"/>
      <c r="AI860" s="1079"/>
      <c r="AJ860" s="1078"/>
      <c r="AK860" s="1077"/>
      <c r="AL860" s="1076"/>
      <c r="AM860" s="356"/>
      <c r="AN860" s="358"/>
      <c r="AO860" s="326"/>
      <c r="AP860" s="356"/>
      <c r="AQ860" s="358"/>
      <c r="AR860" s="367"/>
      <c r="AS860" s="368"/>
      <c r="AT860" s="356"/>
      <c r="AU860" s="358"/>
      <c r="AV860" s="367"/>
      <c r="AW860" s="369"/>
      <c r="AX860" s="502" t="str">
        <f t="shared" si="321"/>
        <v/>
      </c>
      <c r="AY860" s="94" t="str">
        <f t="shared" si="323"/>
        <v/>
      </c>
      <c r="BA860" s="414">
        <f t="shared" si="324"/>
        <v>0</v>
      </c>
      <c r="BB860" s="414">
        <f t="shared" si="325"/>
        <v>0</v>
      </c>
      <c r="BC860" s="414">
        <f t="shared" si="326"/>
        <v>0</v>
      </c>
      <c r="BD860" s="414">
        <f t="shared" si="327"/>
        <v>0</v>
      </c>
      <c r="BE860" s="414">
        <f t="shared" si="328"/>
        <v>0</v>
      </c>
      <c r="BF860" s="414">
        <f t="shared" si="329"/>
        <v>0</v>
      </c>
      <c r="BG860" s="414">
        <f t="shared" si="330"/>
        <v>0</v>
      </c>
      <c r="BH860" s="414">
        <f t="shared" si="331"/>
        <v>0</v>
      </c>
      <c r="BI860" s="414">
        <f t="shared" si="332"/>
        <v>0</v>
      </c>
      <c r="BJ860" s="414">
        <f t="shared" si="333"/>
        <v>0</v>
      </c>
      <c r="BK860" s="414">
        <f t="shared" si="334"/>
        <v>0</v>
      </c>
      <c r="BL860" s="414">
        <f t="shared" si="335"/>
        <v>0</v>
      </c>
      <c r="BM860" s="414">
        <f t="shared" si="336"/>
        <v>0</v>
      </c>
      <c r="BO860" s="414">
        <f t="shared" si="337"/>
        <v>0</v>
      </c>
      <c r="BP860" s="414">
        <f t="shared" si="338"/>
        <v>0</v>
      </c>
      <c r="BQ860" s="414">
        <f t="shared" si="339"/>
        <v>0</v>
      </c>
      <c r="BR860" s="414">
        <f t="shared" si="340"/>
        <v>0</v>
      </c>
      <c r="BS860" s="414">
        <f t="shared" si="341"/>
        <v>0</v>
      </c>
      <c r="BT860" s="414">
        <f t="shared" si="342"/>
        <v>0</v>
      </c>
      <c r="BU860" s="414">
        <f t="shared" si="343"/>
        <v>0</v>
      </c>
      <c r="CQ860" s="465"/>
      <c r="CR860" s="465"/>
    </row>
    <row r="861" spans="1:96" ht="37.5" customHeight="1" x14ac:dyDescent="0.2">
      <c r="A861" s="576" t="str">
        <f>IF(B861&lt;&gt;"",設定!$C$4,"")</f>
        <v/>
      </c>
      <c r="B861" s="577" t="str">
        <f t="shared" si="320"/>
        <v/>
      </c>
      <c r="C861" s="374">
        <f t="shared" si="322"/>
        <v>849</v>
      </c>
      <c r="D861" s="356"/>
      <c r="E861" s="356"/>
      <c r="F861" s="357"/>
      <c r="G861" s="358"/>
      <c r="H861" s="359"/>
      <c r="I861" s="360"/>
      <c r="J861" s="522" t="str">
        <f>IFERROR(IF(I861="","",VLOOKUP(I861,国・地域!A:C,2,FALSE)),"正しい番号を入力してください")</f>
        <v/>
      </c>
      <c r="K861" s="523" t="str">
        <f>IFERROR(IF(I861="","",VLOOKUP(I861,国・地域!A:C,3,FALSE)),"正しい番号を入力してください")</f>
        <v/>
      </c>
      <c r="L861" s="326"/>
      <c r="M861" s="363"/>
      <c r="N861" s="364"/>
      <c r="O861" s="364"/>
      <c r="P861" s="364"/>
      <c r="Q861" s="364"/>
      <c r="R861" s="364"/>
      <c r="S861" s="364"/>
      <c r="T861" s="364"/>
      <c r="U861" s="365"/>
      <c r="V861" s="366"/>
      <c r="W861" s="1063"/>
      <c r="X861" s="1064"/>
      <c r="Y861" s="1075"/>
      <c r="Z861" s="1076"/>
      <c r="AA861" s="1077"/>
      <c r="AB861" s="1078"/>
      <c r="AC861" s="1077"/>
      <c r="AD861" s="1076"/>
      <c r="AE861" s="1079"/>
      <c r="AF861" s="1078"/>
      <c r="AG861" s="1077"/>
      <c r="AH861" s="1076"/>
      <c r="AI861" s="1079"/>
      <c r="AJ861" s="1078"/>
      <c r="AK861" s="1077"/>
      <c r="AL861" s="1076"/>
      <c r="AM861" s="356"/>
      <c r="AN861" s="358"/>
      <c r="AO861" s="326"/>
      <c r="AP861" s="356"/>
      <c r="AQ861" s="358"/>
      <c r="AR861" s="367"/>
      <c r="AS861" s="368"/>
      <c r="AT861" s="356"/>
      <c r="AU861" s="358"/>
      <c r="AV861" s="367"/>
      <c r="AW861" s="369"/>
      <c r="AX861" s="502" t="str">
        <f t="shared" si="321"/>
        <v/>
      </c>
      <c r="AY861" s="94" t="str">
        <f t="shared" si="323"/>
        <v/>
      </c>
      <c r="BA861" s="414">
        <f t="shared" si="324"/>
        <v>0</v>
      </c>
      <c r="BB861" s="414">
        <f t="shared" si="325"/>
        <v>0</v>
      </c>
      <c r="BC861" s="414">
        <f t="shared" si="326"/>
        <v>0</v>
      </c>
      <c r="BD861" s="414">
        <f t="shared" si="327"/>
        <v>0</v>
      </c>
      <c r="BE861" s="414">
        <f t="shared" si="328"/>
        <v>0</v>
      </c>
      <c r="BF861" s="414">
        <f t="shared" si="329"/>
        <v>0</v>
      </c>
      <c r="BG861" s="414">
        <f t="shared" si="330"/>
        <v>0</v>
      </c>
      <c r="BH861" s="414">
        <f t="shared" si="331"/>
        <v>0</v>
      </c>
      <c r="BI861" s="414">
        <f t="shared" si="332"/>
        <v>0</v>
      </c>
      <c r="BJ861" s="414">
        <f t="shared" si="333"/>
        <v>0</v>
      </c>
      <c r="BK861" s="414">
        <f t="shared" si="334"/>
        <v>0</v>
      </c>
      <c r="BL861" s="414">
        <f t="shared" si="335"/>
        <v>0</v>
      </c>
      <c r="BM861" s="414">
        <f t="shared" si="336"/>
        <v>0</v>
      </c>
      <c r="BO861" s="414">
        <f t="shared" si="337"/>
        <v>0</v>
      </c>
      <c r="BP861" s="414">
        <f t="shared" si="338"/>
        <v>0</v>
      </c>
      <c r="BQ861" s="414">
        <f t="shared" si="339"/>
        <v>0</v>
      </c>
      <c r="BR861" s="414">
        <f t="shared" si="340"/>
        <v>0</v>
      </c>
      <c r="BS861" s="414">
        <f t="shared" si="341"/>
        <v>0</v>
      </c>
      <c r="BT861" s="414">
        <f t="shared" si="342"/>
        <v>0</v>
      </c>
      <c r="BU861" s="414">
        <f t="shared" si="343"/>
        <v>0</v>
      </c>
      <c r="CQ861" s="465"/>
      <c r="CR861" s="465"/>
    </row>
    <row r="862" spans="1:96" ht="37.5" customHeight="1" x14ac:dyDescent="0.2">
      <c r="A862" s="576" t="str">
        <f>IF(B862&lt;&gt;"",設定!$C$4,"")</f>
        <v/>
      </c>
      <c r="B862" s="577" t="str">
        <f t="shared" si="320"/>
        <v/>
      </c>
      <c r="C862" s="374">
        <f t="shared" si="322"/>
        <v>850</v>
      </c>
      <c r="D862" s="356"/>
      <c r="E862" s="356"/>
      <c r="F862" s="357"/>
      <c r="G862" s="358"/>
      <c r="H862" s="359"/>
      <c r="I862" s="360"/>
      <c r="J862" s="522" t="str">
        <f>IFERROR(IF(I862="","",VLOOKUP(I862,国・地域!A:C,2,FALSE)),"正しい番号を入力してください")</f>
        <v/>
      </c>
      <c r="K862" s="523" t="str">
        <f>IFERROR(IF(I862="","",VLOOKUP(I862,国・地域!A:C,3,FALSE)),"正しい番号を入力してください")</f>
        <v/>
      </c>
      <c r="L862" s="326"/>
      <c r="M862" s="363"/>
      <c r="N862" s="364"/>
      <c r="O862" s="364"/>
      <c r="P862" s="364"/>
      <c r="Q862" s="364"/>
      <c r="R862" s="364"/>
      <c r="S862" s="364"/>
      <c r="T862" s="364"/>
      <c r="U862" s="365"/>
      <c r="V862" s="366"/>
      <c r="W862" s="1063"/>
      <c r="X862" s="1064"/>
      <c r="Y862" s="1075"/>
      <c r="Z862" s="1076"/>
      <c r="AA862" s="1077"/>
      <c r="AB862" s="1078"/>
      <c r="AC862" s="1077"/>
      <c r="AD862" s="1076"/>
      <c r="AE862" s="1079"/>
      <c r="AF862" s="1078"/>
      <c r="AG862" s="1077"/>
      <c r="AH862" s="1076"/>
      <c r="AI862" s="1079"/>
      <c r="AJ862" s="1078"/>
      <c r="AK862" s="1077"/>
      <c r="AL862" s="1076"/>
      <c r="AM862" s="356"/>
      <c r="AN862" s="358"/>
      <c r="AO862" s="326"/>
      <c r="AP862" s="356"/>
      <c r="AQ862" s="358"/>
      <c r="AR862" s="367"/>
      <c r="AS862" s="368"/>
      <c r="AT862" s="356"/>
      <c r="AU862" s="358"/>
      <c r="AV862" s="367"/>
      <c r="AW862" s="369"/>
      <c r="AX862" s="502" t="str">
        <f t="shared" si="321"/>
        <v/>
      </c>
      <c r="AY862" s="94" t="str">
        <f t="shared" si="323"/>
        <v/>
      </c>
      <c r="BA862" s="414">
        <f t="shared" si="324"/>
        <v>0</v>
      </c>
      <c r="BB862" s="414">
        <f t="shared" si="325"/>
        <v>0</v>
      </c>
      <c r="BC862" s="414">
        <f t="shared" si="326"/>
        <v>0</v>
      </c>
      <c r="BD862" s="414">
        <f t="shared" si="327"/>
        <v>0</v>
      </c>
      <c r="BE862" s="414">
        <f t="shared" si="328"/>
        <v>0</v>
      </c>
      <c r="BF862" s="414">
        <f t="shared" si="329"/>
        <v>0</v>
      </c>
      <c r="BG862" s="414">
        <f t="shared" si="330"/>
        <v>0</v>
      </c>
      <c r="BH862" s="414">
        <f t="shared" si="331"/>
        <v>0</v>
      </c>
      <c r="BI862" s="414">
        <f t="shared" si="332"/>
        <v>0</v>
      </c>
      <c r="BJ862" s="414">
        <f t="shared" si="333"/>
        <v>0</v>
      </c>
      <c r="BK862" s="414">
        <f t="shared" si="334"/>
        <v>0</v>
      </c>
      <c r="BL862" s="414">
        <f t="shared" si="335"/>
        <v>0</v>
      </c>
      <c r="BM862" s="414">
        <f t="shared" si="336"/>
        <v>0</v>
      </c>
      <c r="BO862" s="414">
        <f t="shared" si="337"/>
        <v>0</v>
      </c>
      <c r="BP862" s="414">
        <f t="shared" si="338"/>
        <v>0</v>
      </c>
      <c r="BQ862" s="414">
        <f t="shared" si="339"/>
        <v>0</v>
      </c>
      <c r="BR862" s="414">
        <f t="shared" si="340"/>
        <v>0</v>
      </c>
      <c r="BS862" s="414">
        <f t="shared" si="341"/>
        <v>0</v>
      </c>
      <c r="BT862" s="414">
        <f t="shared" si="342"/>
        <v>0</v>
      </c>
      <c r="BU862" s="414">
        <f t="shared" si="343"/>
        <v>0</v>
      </c>
      <c r="CQ862" s="465"/>
      <c r="CR862" s="465"/>
    </row>
    <row r="863" spans="1:96" ht="37.5" customHeight="1" x14ac:dyDescent="0.2">
      <c r="A863" s="576" t="str">
        <f>IF(B863&lt;&gt;"",設定!$C$4,"")</f>
        <v/>
      </c>
      <c r="B863" s="577" t="str">
        <f t="shared" si="320"/>
        <v/>
      </c>
      <c r="C863" s="374">
        <f t="shared" si="322"/>
        <v>851</v>
      </c>
      <c r="D863" s="356"/>
      <c r="E863" s="356"/>
      <c r="F863" s="357"/>
      <c r="G863" s="358"/>
      <c r="H863" s="359"/>
      <c r="I863" s="360"/>
      <c r="J863" s="522" t="str">
        <f>IFERROR(IF(I863="","",VLOOKUP(I863,国・地域!A:C,2,FALSE)),"正しい番号を入力してください")</f>
        <v/>
      </c>
      <c r="K863" s="523" t="str">
        <f>IFERROR(IF(I863="","",VLOOKUP(I863,国・地域!A:C,3,FALSE)),"正しい番号を入力してください")</f>
        <v/>
      </c>
      <c r="L863" s="326"/>
      <c r="M863" s="363"/>
      <c r="N863" s="364"/>
      <c r="O863" s="364"/>
      <c r="P863" s="364"/>
      <c r="Q863" s="364"/>
      <c r="R863" s="364"/>
      <c r="S863" s="364"/>
      <c r="T863" s="364"/>
      <c r="U863" s="365"/>
      <c r="V863" s="366"/>
      <c r="W863" s="1063"/>
      <c r="X863" s="1064"/>
      <c r="Y863" s="1075"/>
      <c r="Z863" s="1076"/>
      <c r="AA863" s="1077"/>
      <c r="AB863" s="1078"/>
      <c r="AC863" s="1077"/>
      <c r="AD863" s="1076"/>
      <c r="AE863" s="1079"/>
      <c r="AF863" s="1078"/>
      <c r="AG863" s="1077"/>
      <c r="AH863" s="1076"/>
      <c r="AI863" s="1079"/>
      <c r="AJ863" s="1078"/>
      <c r="AK863" s="1077"/>
      <c r="AL863" s="1076"/>
      <c r="AM863" s="356"/>
      <c r="AN863" s="358"/>
      <c r="AO863" s="326"/>
      <c r="AP863" s="356"/>
      <c r="AQ863" s="358"/>
      <c r="AR863" s="367"/>
      <c r="AS863" s="368"/>
      <c r="AT863" s="356"/>
      <c r="AU863" s="358"/>
      <c r="AV863" s="367"/>
      <c r="AW863" s="369"/>
      <c r="AX863" s="502" t="str">
        <f t="shared" si="321"/>
        <v/>
      </c>
      <c r="AY863" s="94" t="str">
        <f t="shared" si="323"/>
        <v/>
      </c>
      <c r="BA863" s="414">
        <f t="shared" si="324"/>
        <v>0</v>
      </c>
      <c r="BB863" s="414">
        <f t="shared" si="325"/>
        <v>0</v>
      </c>
      <c r="BC863" s="414">
        <f t="shared" si="326"/>
        <v>0</v>
      </c>
      <c r="BD863" s="414">
        <f t="shared" si="327"/>
        <v>0</v>
      </c>
      <c r="BE863" s="414">
        <f t="shared" si="328"/>
        <v>0</v>
      </c>
      <c r="BF863" s="414">
        <f t="shared" si="329"/>
        <v>0</v>
      </c>
      <c r="BG863" s="414">
        <f t="shared" si="330"/>
        <v>0</v>
      </c>
      <c r="BH863" s="414">
        <f t="shared" si="331"/>
        <v>0</v>
      </c>
      <c r="BI863" s="414">
        <f t="shared" si="332"/>
        <v>0</v>
      </c>
      <c r="BJ863" s="414">
        <f t="shared" si="333"/>
        <v>0</v>
      </c>
      <c r="BK863" s="414">
        <f t="shared" si="334"/>
        <v>0</v>
      </c>
      <c r="BL863" s="414">
        <f t="shared" si="335"/>
        <v>0</v>
      </c>
      <c r="BM863" s="414">
        <f t="shared" si="336"/>
        <v>0</v>
      </c>
      <c r="BO863" s="414">
        <f t="shared" si="337"/>
        <v>0</v>
      </c>
      <c r="BP863" s="414">
        <f t="shared" si="338"/>
        <v>0</v>
      </c>
      <c r="BQ863" s="414">
        <f t="shared" si="339"/>
        <v>0</v>
      </c>
      <c r="BR863" s="414">
        <f t="shared" si="340"/>
        <v>0</v>
      </c>
      <c r="BS863" s="414">
        <f t="shared" si="341"/>
        <v>0</v>
      </c>
      <c r="BT863" s="414">
        <f t="shared" si="342"/>
        <v>0</v>
      </c>
      <c r="BU863" s="414">
        <f t="shared" si="343"/>
        <v>0</v>
      </c>
      <c r="CQ863" s="465"/>
      <c r="CR863" s="465"/>
    </row>
    <row r="864" spans="1:96" ht="37.5" customHeight="1" x14ac:dyDescent="0.2">
      <c r="A864" s="576" t="str">
        <f>IF(B864&lt;&gt;"",設定!$C$4,"")</f>
        <v/>
      </c>
      <c r="B864" s="577" t="str">
        <f t="shared" si="320"/>
        <v/>
      </c>
      <c r="C864" s="374">
        <f t="shared" si="322"/>
        <v>852</v>
      </c>
      <c r="D864" s="356"/>
      <c r="E864" s="356"/>
      <c r="F864" s="357"/>
      <c r="G864" s="358"/>
      <c r="H864" s="359"/>
      <c r="I864" s="360"/>
      <c r="J864" s="522" t="str">
        <f>IFERROR(IF(I864="","",VLOOKUP(I864,国・地域!A:C,2,FALSE)),"正しい番号を入力してください")</f>
        <v/>
      </c>
      <c r="K864" s="523" t="str">
        <f>IFERROR(IF(I864="","",VLOOKUP(I864,国・地域!A:C,3,FALSE)),"正しい番号を入力してください")</f>
        <v/>
      </c>
      <c r="L864" s="326"/>
      <c r="M864" s="363"/>
      <c r="N864" s="364"/>
      <c r="O864" s="364"/>
      <c r="P864" s="364"/>
      <c r="Q864" s="364"/>
      <c r="R864" s="364"/>
      <c r="S864" s="364"/>
      <c r="T864" s="364"/>
      <c r="U864" s="365"/>
      <c r="V864" s="366"/>
      <c r="W864" s="1063"/>
      <c r="X864" s="1064"/>
      <c r="Y864" s="1075"/>
      <c r="Z864" s="1076"/>
      <c r="AA864" s="1077"/>
      <c r="AB864" s="1078"/>
      <c r="AC864" s="1077"/>
      <c r="AD864" s="1076"/>
      <c r="AE864" s="1079"/>
      <c r="AF864" s="1078"/>
      <c r="AG864" s="1077"/>
      <c r="AH864" s="1076"/>
      <c r="AI864" s="1079"/>
      <c r="AJ864" s="1078"/>
      <c r="AK864" s="1077"/>
      <c r="AL864" s="1076"/>
      <c r="AM864" s="356"/>
      <c r="AN864" s="358"/>
      <c r="AO864" s="326"/>
      <c r="AP864" s="356"/>
      <c r="AQ864" s="358"/>
      <c r="AR864" s="367"/>
      <c r="AS864" s="368"/>
      <c r="AT864" s="356"/>
      <c r="AU864" s="358"/>
      <c r="AV864" s="367"/>
      <c r="AW864" s="369"/>
      <c r="AX864" s="502" t="str">
        <f t="shared" si="321"/>
        <v/>
      </c>
      <c r="AY864" s="94" t="str">
        <f t="shared" si="323"/>
        <v/>
      </c>
      <c r="BA864" s="414">
        <f t="shared" si="324"/>
        <v>0</v>
      </c>
      <c r="BB864" s="414">
        <f t="shared" si="325"/>
        <v>0</v>
      </c>
      <c r="BC864" s="414">
        <f t="shared" si="326"/>
        <v>0</v>
      </c>
      <c r="BD864" s="414">
        <f t="shared" si="327"/>
        <v>0</v>
      </c>
      <c r="BE864" s="414">
        <f t="shared" si="328"/>
        <v>0</v>
      </c>
      <c r="BF864" s="414">
        <f t="shared" si="329"/>
        <v>0</v>
      </c>
      <c r="BG864" s="414">
        <f t="shared" si="330"/>
        <v>0</v>
      </c>
      <c r="BH864" s="414">
        <f t="shared" si="331"/>
        <v>0</v>
      </c>
      <c r="BI864" s="414">
        <f t="shared" si="332"/>
        <v>0</v>
      </c>
      <c r="BJ864" s="414">
        <f t="shared" si="333"/>
        <v>0</v>
      </c>
      <c r="BK864" s="414">
        <f t="shared" si="334"/>
        <v>0</v>
      </c>
      <c r="BL864" s="414">
        <f t="shared" si="335"/>
        <v>0</v>
      </c>
      <c r="BM864" s="414">
        <f t="shared" si="336"/>
        <v>0</v>
      </c>
      <c r="BO864" s="414">
        <f t="shared" si="337"/>
        <v>0</v>
      </c>
      <c r="BP864" s="414">
        <f t="shared" si="338"/>
        <v>0</v>
      </c>
      <c r="BQ864" s="414">
        <f t="shared" si="339"/>
        <v>0</v>
      </c>
      <c r="BR864" s="414">
        <f t="shared" si="340"/>
        <v>0</v>
      </c>
      <c r="BS864" s="414">
        <f t="shared" si="341"/>
        <v>0</v>
      </c>
      <c r="BT864" s="414">
        <f t="shared" si="342"/>
        <v>0</v>
      </c>
      <c r="BU864" s="414">
        <f t="shared" si="343"/>
        <v>0</v>
      </c>
      <c r="CQ864" s="465"/>
      <c r="CR864" s="465"/>
    </row>
    <row r="865" spans="1:96" ht="37.5" customHeight="1" x14ac:dyDescent="0.2">
      <c r="A865" s="576" t="str">
        <f>IF(B865&lt;&gt;"",設定!$C$4,"")</f>
        <v/>
      </c>
      <c r="B865" s="577" t="str">
        <f t="shared" si="320"/>
        <v/>
      </c>
      <c r="C865" s="374">
        <f t="shared" si="322"/>
        <v>853</v>
      </c>
      <c r="D865" s="356"/>
      <c r="E865" s="356"/>
      <c r="F865" s="357"/>
      <c r="G865" s="358"/>
      <c r="H865" s="359"/>
      <c r="I865" s="360"/>
      <c r="J865" s="522" t="str">
        <f>IFERROR(IF(I865="","",VLOOKUP(I865,国・地域!A:C,2,FALSE)),"正しい番号を入力してください")</f>
        <v/>
      </c>
      <c r="K865" s="523" t="str">
        <f>IFERROR(IF(I865="","",VLOOKUP(I865,国・地域!A:C,3,FALSE)),"正しい番号を入力してください")</f>
        <v/>
      </c>
      <c r="L865" s="326"/>
      <c r="M865" s="363"/>
      <c r="N865" s="364"/>
      <c r="O865" s="364"/>
      <c r="P865" s="364"/>
      <c r="Q865" s="364"/>
      <c r="R865" s="364"/>
      <c r="S865" s="364"/>
      <c r="T865" s="364"/>
      <c r="U865" s="365"/>
      <c r="V865" s="366"/>
      <c r="W865" s="1063"/>
      <c r="X865" s="1064"/>
      <c r="Y865" s="1075"/>
      <c r="Z865" s="1076"/>
      <c r="AA865" s="1077"/>
      <c r="AB865" s="1078"/>
      <c r="AC865" s="1077"/>
      <c r="AD865" s="1076"/>
      <c r="AE865" s="1079"/>
      <c r="AF865" s="1078"/>
      <c r="AG865" s="1077"/>
      <c r="AH865" s="1076"/>
      <c r="AI865" s="1079"/>
      <c r="AJ865" s="1078"/>
      <c r="AK865" s="1077"/>
      <c r="AL865" s="1076"/>
      <c r="AM865" s="356"/>
      <c r="AN865" s="358"/>
      <c r="AO865" s="326"/>
      <c r="AP865" s="356"/>
      <c r="AQ865" s="358"/>
      <c r="AR865" s="367"/>
      <c r="AS865" s="368"/>
      <c r="AT865" s="356"/>
      <c r="AU865" s="358"/>
      <c r="AV865" s="367"/>
      <c r="AW865" s="369"/>
      <c r="AX865" s="502" t="str">
        <f t="shared" si="321"/>
        <v/>
      </c>
      <c r="AY865" s="94" t="str">
        <f t="shared" si="323"/>
        <v/>
      </c>
      <c r="BA865" s="414">
        <f t="shared" si="324"/>
        <v>0</v>
      </c>
      <c r="BB865" s="414">
        <f t="shared" si="325"/>
        <v>0</v>
      </c>
      <c r="BC865" s="414">
        <f t="shared" si="326"/>
        <v>0</v>
      </c>
      <c r="BD865" s="414">
        <f t="shared" si="327"/>
        <v>0</v>
      </c>
      <c r="BE865" s="414">
        <f t="shared" si="328"/>
        <v>0</v>
      </c>
      <c r="BF865" s="414">
        <f t="shared" si="329"/>
        <v>0</v>
      </c>
      <c r="BG865" s="414">
        <f t="shared" si="330"/>
        <v>0</v>
      </c>
      <c r="BH865" s="414">
        <f t="shared" si="331"/>
        <v>0</v>
      </c>
      <c r="BI865" s="414">
        <f t="shared" si="332"/>
        <v>0</v>
      </c>
      <c r="BJ865" s="414">
        <f t="shared" si="333"/>
        <v>0</v>
      </c>
      <c r="BK865" s="414">
        <f t="shared" si="334"/>
        <v>0</v>
      </c>
      <c r="BL865" s="414">
        <f t="shared" si="335"/>
        <v>0</v>
      </c>
      <c r="BM865" s="414">
        <f t="shared" si="336"/>
        <v>0</v>
      </c>
      <c r="BO865" s="414">
        <f t="shared" si="337"/>
        <v>0</v>
      </c>
      <c r="BP865" s="414">
        <f t="shared" si="338"/>
        <v>0</v>
      </c>
      <c r="BQ865" s="414">
        <f t="shared" si="339"/>
        <v>0</v>
      </c>
      <c r="BR865" s="414">
        <f t="shared" si="340"/>
        <v>0</v>
      </c>
      <c r="BS865" s="414">
        <f t="shared" si="341"/>
        <v>0</v>
      </c>
      <c r="BT865" s="414">
        <f t="shared" si="342"/>
        <v>0</v>
      </c>
      <c r="BU865" s="414">
        <f t="shared" si="343"/>
        <v>0</v>
      </c>
      <c r="CQ865" s="465"/>
      <c r="CR865" s="465"/>
    </row>
    <row r="866" spans="1:96" ht="37.5" customHeight="1" x14ac:dyDescent="0.2">
      <c r="A866" s="576" t="str">
        <f>IF(B866&lt;&gt;"",設定!$C$4,"")</f>
        <v/>
      </c>
      <c r="B866" s="577" t="str">
        <f t="shared" si="320"/>
        <v/>
      </c>
      <c r="C866" s="374">
        <f t="shared" si="322"/>
        <v>854</v>
      </c>
      <c r="D866" s="356"/>
      <c r="E866" s="356"/>
      <c r="F866" s="357"/>
      <c r="G866" s="358"/>
      <c r="H866" s="359"/>
      <c r="I866" s="360"/>
      <c r="J866" s="522" t="str">
        <f>IFERROR(IF(I866="","",VLOOKUP(I866,国・地域!A:C,2,FALSE)),"正しい番号を入力してください")</f>
        <v/>
      </c>
      <c r="K866" s="523" t="str">
        <f>IFERROR(IF(I866="","",VLOOKUP(I866,国・地域!A:C,3,FALSE)),"正しい番号を入力してください")</f>
        <v/>
      </c>
      <c r="L866" s="326"/>
      <c r="M866" s="363"/>
      <c r="N866" s="364"/>
      <c r="O866" s="364"/>
      <c r="P866" s="364"/>
      <c r="Q866" s="364"/>
      <c r="R866" s="364"/>
      <c r="S866" s="364"/>
      <c r="T866" s="364"/>
      <c r="U866" s="365"/>
      <c r="V866" s="366"/>
      <c r="W866" s="1063"/>
      <c r="X866" s="1064"/>
      <c r="Y866" s="1075"/>
      <c r="Z866" s="1076"/>
      <c r="AA866" s="1077"/>
      <c r="AB866" s="1078"/>
      <c r="AC866" s="1077"/>
      <c r="AD866" s="1076"/>
      <c r="AE866" s="1079"/>
      <c r="AF866" s="1078"/>
      <c r="AG866" s="1077"/>
      <c r="AH866" s="1076"/>
      <c r="AI866" s="1079"/>
      <c r="AJ866" s="1078"/>
      <c r="AK866" s="1077"/>
      <c r="AL866" s="1076"/>
      <c r="AM866" s="356"/>
      <c r="AN866" s="358"/>
      <c r="AO866" s="326"/>
      <c r="AP866" s="356"/>
      <c r="AQ866" s="358"/>
      <c r="AR866" s="367"/>
      <c r="AS866" s="368"/>
      <c r="AT866" s="356"/>
      <c r="AU866" s="358"/>
      <c r="AV866" s="367"/>
      <c r="AW866" s="369"/>
      <c r="AX866" s="502" t="str">
        <f t="shared" si="321"/>
        <v/>
      </c>
      <c r="AY866" s="94" t="str">
        <f t="shared" si="323"/>
        <v/>
      </c>
      <c r="BA866" s="414">
        <f t="shared" si="324"/>
        <v>0</v>
      </c>
      <c r="BB866" s="414">
        <f t="shared" si="325"/>
        <v>0</v>
      </c>
      <c r="BC866" s="414">
        <f t="shared" si="326"/>
        <v>0</v>
      </c>
      <c r="BD866" s="414">
        <f t="shared" si="327"/>
        <v>0</v>
      </c>
      <c r="BE866" s="414">
        <f t="shared" si="328"/>
        <v>0</v>
      </c>
      <c r="BF866" s="414">
        <f t="shared" si="329"/>
        <v>0</v>
      </c>
      <c r="BG866" s="414">
        <f t="shared" si="330"/>
        <v>0</v>
      </c>
      <c r="BH866" s="414">
        <f t="shared" si="331"/>
        <v>0</v>
      </c>
      <c r="BI866" s="414">
        <f t="shared" si="332"/>
        <v>0</v>
      </c>
      <c r="BJ866" s="414">
        <f t="shared" si="333"/>
        <v>0</v>
      </c>
      <c r="BK866" s="414">
        <f t="shared" si="334"/>
        <v>0</v>
      </c>
      <c r="BL866" s="414">
        <f t="shared" si="335"/>
        <v>0</v>
      </c>
      <c r="BM866" s="414">
        <f t="shared" si="336"/>
        <v>0</v>
      </c>
      <c r="BO866" s="414">
        <f t="shared" si="337"/>
        <v>0</v>
      </c>
      <c r="BP866" s="414">
        <f t="shared" si="338"/>
        <v>0</v>
      </c>
      <c r="BQ866" s="414">
        <f t="shared" si="339"/>
        <v>0</v>
      </c>
      <c r="BR866" s="414">
        <f t="shared" si="340"/>
        <v>0</v>
      </c>
      <c r="BS866" s="414">
        <f t="shared" si="341"/>
        <v>0</v>
      </c>
      <c r="BT866" s="414">
        <f t="shared" si="342"/>
        <v>0</v>
      </c>
      <c r="BU866" s="414">
        <f t="shared" si="343"/>
        <v>0</v>
      </c>
      <c r="CQ866" s="465"/>
      <c r="CR866" s="465"/>
    </row>
    <row r="867" spans="1:96" ht="37.5" customHeight="1" x14ac:dyDescent="0.2">
      <c r="A867" s="576" t="str">
        <f>IF(B867&lt;&gt;"",設定!$C$4,"")</f>
        <v/>
      </c>
      <c r="B867" s="577" t="str">
        <f t="shared" si="320"/>
        <v/>
      </c>
      <c r="C867" s="374">
        <f t="shared" si="322"/>
        <v>855</v>
      </c>
      <c r="D867" s="356"/>
      <c r="E867" s="356"/>
      <c r="F867" s="357"/>
      <c r="G867" s="358"/>
      <c r="H867" s="359"/>
      <c r="I867" s="360"/>
      <c r="J867" s="522" t="str">
        <f>IFERROR(IF(I867="","",VLOOKUP(I867,国・地域!A:C,2,FALSE)),"正しい番号を入力してください")</f>
        <v/>
      </c>
      <c r="K867" s="523" t="str">
        <f>IFERROR(IF(I867="","",VLOOKUP(I867,国・地域!A:C,3,FALSE)),"正しい番号を入力してください")</f>
        <v/>
      </c>
      <c r="L867" s="326"/>
      <c r="M867" s="363"/>
      <c r="N867" s="364"/>
      <c r="O867" s="364"/>
      <c r="P867" s="364"/>
      <c r="Q867" s="364"/>
      <c r="R867" s="364"/>
      <c r="S867" s="364"/>
      <c r="T867" s="364"/>
      <c r="U867" s="365"/>
      <c r="V867" s="366"/>
      <c r="W867" s="1063"/>
      <c r="X867" s="1064"/>
      <c r="Y867" s="1075"/>
      <c r="Z867" s="1076"/>
      <c r="AA867" s="1077"/>
      <c r="AB867" s="1078"/>
      <c r="AC867" s="1077"/>
      <c r="AD867" s="1076"/>
      <c r="AE867" s="1079"/>
      <c r="AF867" s="1078"/>
      <c r="AG867" s="1077"/>
      <c r="AH867" s="1076"/>
      <c r="AI867" s="1079"/>
      <c r="AJ867" s="1078"/>
      <c r="AK867" s="1077"/>
      <c r="AL867" s="1076"/>
      <c r="AM867" s="356"/>
      <c r="AN867" s="358"/>
      <c r="AO867" s="326"/>
      <c r="AP867" s="356"/>
      <c r="AQ867" s="358"/>
      <c r="AR867" s="367"/>
      <c r="AS867" s="368"/>
      <c r="AT867" s="356"/>
      <c r="AU867" s="358"/>
      <c r="AV867" s="367"/>
      <c r="AW867" s="369"/>
      <c r="AX867" s="502" t="str">
        <f t="shared" si="321"/>
        <v/>
      </c>
      <c r="AY867" s="94" t="str">
        <f t="shared" si="323"/>
        <v/>
      </c>
      <c r="BA867" s="414">
        <f t="shared" si="324"/>
        <v>0</v>
      </c>
      <c r="BB867" s="414">
        <f t="shared" si="325"/>
        <v>0</v>
      </c>
      <c r="BC867" s="414">
        <f t="shared" si="326"/>
        <v>0</v>
      </c>
      <c r="BD867" s="414">
        <f t="shared" si="327"/>
        <v>0</v>
      </c>
      <c r="BE867" s="414">
        <f t="shared" si="328"/>
        <v>0</v>
      </c>
      <c r="BF867" s="414">
        <f t="shared" si="329"/>
        <v>0</v>
      </c>
      <c r="BG867" s="414">
        <f t="shared" si="330"/>
        <v>0</v>
      </c>
      <c r="BH867" s="414">
        <f t="shared" si="331"/>
        <v>0</v>
      </c>
      <c r="BI867" s="414">
        <f t="shared" si="332"/>
        <v>0</v>
      </c>
      <c r="BJ867" s="414">
        <f t="shared" si="333"/>
        <v>0</v>
      </c>
      <c r="BK867" s="414">
        <f t="shared" si="334"/>
        <v>0</v>
      </c>
      <c r="BL867" s="414">
        <f t="shared" si="335"/>
        <v>0</v>
      </c>
      <c r="BM867" s="414">
        <f t="shared" si="336"/>
        <v>0</v>
      </c>
      <c r="BO867" s="414">
        <f t="shared" si="337"/>
        <v>0</v>
      </c>
      <c r="BP867" s="414">
        <f t="shared" si="338"/>
        <v>0</v>
      </c>
      <c r="BQ867" s="414">
        <f t="shared" si="339"/>
        <v>0</v>
      </c>
      <c r="BR867" s="414">
        <f t="shared" si="340"/>
        <v>0</v>
      </c>
      <c r="BS867" s="414">
        <f t="shared" si="341"/>
        <v>0</v>
      </c>
      <c r="BT867" s="414">
        <f t="shared" si="342"/>
        <v>0</v>
      </c>
      <c r="BU867" s="414">
        <f t="shared" si="343"/>
        <v>0</v>
      </c>
      <c r="CQ867" s="465"/>
      <c r="CR867" s="465"/>
    </row>
    <row r="868" spans="1:96" ht="37.5" customHeight="1" x14ac:dyDescent="0.2">
      <c r="A868" s="576" t="str">
        <f>IF(B868&lt;&gt;"",設定!$C$4,"")</f>
        <v/>
      </c>
      <c r="B868" s="577" t="str">
        <f t="shared" si="320"/>
        <v/>
      </c>
      <c r="C868" s="374">
        <f t="shared" si="322"/>
        <v>856</v>
      </c>
      <c r="D868" s="356"/>
      <c r="E868" s="356"/>
      <c r="F868" s="357"/>
      <c r="G868" s="358"/>
      <c r="H868" s="359"/>
      <c r="I868" s="360"/>
      <c r="J868" s="522" t="str">
        <f>IFERROR(IF(I868="","",VLOOKUP(I868,国・地域!A:C,2,FALSE)),"正しい番号を入力してください")</f>
        <v/>
      </c>
      <c r="K868" s="523" t="str">
        <f>IFERROR(IF(I868="","",VLOOKUP(I868,国・地域!A:C,3,FALSE)),"正しい番号を入力してください")</f>
        <v/>
      </c>
      <c r="L868" s="326"/>
      <c r="M868" s="363"/>
      <c r="N868" s="364"/>
      <c r="O868" s="364"/>
      <c r="P868" s="364"/>
      <c r="Q868" s="364"/>
      <c r="R868" s="364"/>
      <c r="S868" s="364"/>
      <c r="T868" s="364"/>
      <c r="U868" s="365"/>
      <c r="V868" s="366"/>
      <c r="W868" s="1063"/>
      <c r="X868" s="1064"/>
      <c r="Y868" s="1075"/>
      <c r="Z868" s="1076"/>
      <c r="AA868" s="1077"/>
      <c r="AB868" s="1078"/>
      <c r="AC868" s="1077"/>
      <c r="AD868" s="1076"/>
      <c r="AE868" s="1079"/>
      <c r="AF868" s="1078"/>
      <c r="AG868" s="1077"/>
      <c r="AH868" s="1076"/>
      <c r="AI868" s="1079"/>
      <c r="AJ868" s="1078"/>
      <c r="AK868" s="1077"/>
      <c r="AL868" s="1076"/>
      <c r="AM868" s="356"/>
      <c r="AN868" s="358"/>
      <c r="AO868" s="326"/>
      <c r="AP868" s="356"/>
      <c r="AQ868" s="358"/>
      <c r="AR868" s="367"/>
      <c r="AS868" s="368"/>
      <c r="AT868" s="356"/>
      <c r="AU868" s="358"/>
      <c r="AV868" s="367"/>
      <c r="AW868" s="369"/>
      <c r="AX868" s="502" t="str">
        <f t="shared" si="321"/>
        <v/>
      </c>
      <c r="AY868" s="94" t="str">
        <f t="shared" si="323"/>
        <v/>
      </c>
      <c r="BA868" s="414">
        <f t="shared" si="324"/>
        <v>0</v>
      </c>
      <c r="BB868" s="414">
        <f t="shared" si="325"/>
        <v>0</v>
      </c>
      <c r="BC868" s="414">
        <f t="shared" si="326"/>
        <v>0</v>
      </c>
      <c r="BD868" s="414">
        <f t="shared" si="327"/>
        <v>0</v>
      </c>
      <c r="BE868" s="414">
        <f t="shared" si="328"/>
        <v>0</v>
      </c>
      <c r="BF868" s="414">
        <f t="shared" si="329"/>
        <v>0</v>
      </c>
      <c r="BG868" s="414">
        <f t="shared" si="330"/>
        <v>0</v>
      </c>
      <c r="BH868" s="414">
        <f t="shared" si="331"/>
        <v>0</v>
      </c>
      <c r="BI868" s="414">
        <f t="shared" si="332"/>
        <v>0</v>
      </c>
      <c r="BJ868" s="414">
        <f t="shared" si="333"/>
        <v>0</v>
      </c>
      <c r="BK868" s="414">
        <f t="shared" si="334"/>
        <v>0</v>
      </c>
      <c r="BL868" s="414">
        <f t="shared" si="335"/>
        <v>0</v>
      </c>
      <c r="BM868" s="414">
        <f t="shared" si="336"/>
        <v>0</v>
      </c>
      <c r="BO868" s="414">
        <f t="shared" si="337"/>
        <v>0</v>
      </c>
      <c r="BP868" s="414">
        <f t="shared" si="338"/>
        <v>0</v>
      </c>
      <c r="BQ868" s="414">
        <f t="shared" si="339"/>
        <v>0</v>
      </c>
      <c r="BR868" s="414">
        <f t="shared" si="340"/>
        <v>0</v>
      </c>
      <c r="BS868" s="414">
        <f t="shared" si="341"/>
        <v>0</v>
      </c>
      <c r="BT868" s="414">
        <f t="shared" si="342"/>
        <v>0</v>
      </c>
      <c r="BU868" s="414">
        <f t="shared" si="343"/>
        <v>0</v>
      </c>
      <c r="CQ868" s="465"/>
      <c r="CR868" s="465"/>
    </row>
    <row r="869" spans="1:96" ht="37.5" customHeight="1" x14ac:dyDescent="0.2">
      <c r="A869" s="576" t="str">
        <f>IF(B869&lt;&gt;"",設定!$C$4,"")</f>
        <v/>
      </c>
      <c r="B869" s="577" t="str">
        <f t="shared" si="320"/>
        <v/>
      </c>
      <c r="C869" s="374">
        <f t="shared" si="322"/>
        <v>857</v>
      </c>
      <c r="D869" s="356"/>
      <c r="E869" s="356"/>
      <c r="F869" s="357"/>
      <c r="G869" s="358"/>
      <c r="H869" s="359"/>
      <c r="I869" s="360"/>
      <c r="J869" s="522" t="str">
        <f>IFERROR(IF(I869="","",VLOOKUP(I869,国・地域!A:C,2,FALSE)),"正しい番号を入力してください")</f>
        <v/>
      </c>
      <c r="K869" s="523" t="str">
        <f>IFERROR(IF(I869="","",VLOOKUP(I869,国・地域!A:C,3,FALSE)),"正しい番号を入力してください")</f>
        <v/>
      </c>
      <c r="L869" s="326"/>
      <c r="M869" s="363"/>
      <c r="N869" s="364"/>
      <c r="O869" s="364"/>
      <c r="P869" s="364"/>
      <c r="Q869" s="364"/>
      <c r="R869" s="364"/>
      <c r="S869" s="364"/>
      <c r="T869" s="364"/>
      <c r="U869" s="365"/>
      <c r="V869" s="366"/>
      <c r="W869" s="1063"/>
      <c r="X869" s="1064"/>
      <c r="Y869" s="1075"/>
      <c r="Z869" s="1076"/>
      <c r="AA869" s="1077"/>
      <c r="AB869" s="1078"/>
      <c r="AC869" s="1077"/>
      <c r="AD869" s="1076"/>
      <c r="AE869" s="1079"/>
      <c r="AF869" s="1078"/>
      <c r="AG869" s="1077"/>
      <c r="AH869" s="1076"/>
      <c r="AI869" s="1079"/>
      <c r="AJ869" s="1078"/>
      <c r="AK869" s="1077"/>
      <c r="AL869" s="1076"/>
      <c r="AM869" s="356"/>
      <c r="AN869" s="358"/>
      <c r="AO869" s="326"/>
      <c r="AP869" s="356"/>
      <c r="AQ869" s="358"/>
      <c r="AR869" s="367"/>
      <c r="AS869" s="368"/>
      <c r="AT869" s="356"/>
      <c r="AU869" s="358"/>
      <c r="AV869" s="367"/>
      <c r="AW869" s="369"/>
      <c r="AX869" s="502" t="str">
        <f t="shared" si="321"/>
        <v/>
      </c>
      <c r="AY869" s="94" t="str">
        <f t="shared" si="323"/>
        <v/>
      </c>
      <c r="BA869" s="414">
        <f t="shared" si="324"/>
        <v>0</v>
      </c>
      <c r="BB869" s="414">
        <f t="shared" si="325"/>
        <v>0</v>
      </c>
      <c r="BC869" s="414">
        <f t="shared" si="326"/>
        <v>0</v>
      </c>
      <c r="BD869" s="414">
        <f t="shared" si="327"/>
        <v>0</v>
      </c>
      <c r="BE869" s="414">
        <f t="shared" si="328"/>
        <v>0</v>
      </c>
      <c r="BF869" s="414">
        <f t="shared" si="329"/>
        <v>0</v>
      </c>
      <c r="BG869" s="414">
        <f t="shared" si="330"/>
        <v>0</v>
      </c>
      <c r="BH869" s="414">
        <f t="shared" si="331"/>
        <v>0</v>
      </c>
      <c r="BI869" s="414">
        <f t="shared" si="332"/>
        <v>0</v>
      </c>
      <c r="BJ869" s="414">
        <f t="shared" si="333"/>
        <v>0</v>
      </c>
      <c r="BK869" s="414">
        <f t="shared" si="334"/>
        <v>0</v>
      </c>
      <c r="BL869" s="414">
        <f t="shared" si="335"/>
        <v>0</v>
      </c>
      <c r="BM869" s="414">
        <f t="shared" si="336"/>
        <v>0</v>
      </c>
      <c r="BO869" s="414">
        <f t="shared" si="337"/>
        <v>0</v>
      </c>
      <c r="BP869" s="414">
        <f t="shared" si="338"/>
        <v>0</v>
      </c>
      <c r="BQ869" s="414">
        <f t="shared" si="339"/>
        <v>0</v>
      </c>
      <c r="BR869" s="414">
        <f t="shared" si="340"/>
        <v>0</v>
      </c>
      <c r="BS869" s="414">
        <f t="shared" si="341"/>
        <v>0</v>
      </c>
      <c r="BT869" s="414">
        <f t="shared" si="342"/>
        <v>0</v>
      </c>
      <c r="BU869" s="414">
        <f t="shared" si="343"/>
        <v>0</v>
      </c>
      <c r="CQ869" s="465"/>
      <c r="CR869" s="465"/>
    </row>
    <row r="870" spans="1:96" ht="37.5" customHeight="1" x14ac:dyDescent="0.2">
      <c r="A870" s="576" t="str">
        <f>IF(B870&lt;&gt;"",設定!$C$4,"")</f>
        <v/>
      </c>
      <c r="B870" s="577" t="str">
        <f t="shared" si="320"/>
        <v/>
      </c>
      <c r="C870" s="374">
        <f t="shared" si="322"/>
        <v>858</v>
      </c>
      <c r="D870" s="356"/>
      <c r="E870" s="356"/>
      <c r="F870" s="357"/>
      <c r="G870" s="358"/>
      <c r="H870" s="359"/>
      <c r="I870" s="360"/>
      <c r="J870" s="522" t="str">
        <f>IFERROR(IF(I870="","",VLOOKUP(I870,国・地域!A:C,2,FALSE)),"正しい番号を入力してください")</f>
        <v/>
      </c>
      <c r="K870" s="523" t="str">
        <f>IFERROR(IF(I870="","",VLOOKUP(I870,国・地域!A:C,3,FALSE)),"正しい番号を入力してください")</f>
        <v/>
      </c>
      <c r="L870" s="326"/>
      <c r="M870" s="363"/>
      <c r="N870" s="364"/>
      <c r="O870" s="364"/>
      <c r="P870" s="364"/>
      <c r="Q870" s="364"/>
      <c r="R870" s="364"/>
      <c r="S870" s="364"/>
      <c r="T870" s="364"/>
      <c r="U870" s="365"/>
      <c r="V870" s="366"/>
      <c r="W870" s="1063"/>
      <c r="X870" s="1064"/>
      <c r="Y870" s="1075"/>
      <c r="Z870" s="1076"/>
      <c r="AA870" s="1077"/>
      <c r="AB870" s="1078"/>
      <c r="AC870" s="1077"/>
      <c r="AD870" s="1076"/>
      <c r="AE870" s="1079"/>
      <c r="AF870" s="1078"/>
      <c r="AG870" s="1077"/>
      <c r="AH870" s="1076"/>
      <c r="AI870" s="1079"/>
      <c r="AJ870" s="1078"/>
      <c r="AK870" s="1077"/>
      <c r="AL870" s="1076"/>
      <c r="AM870" s="356"/>
      <c r="AN870" s="358"/>
      <c r="AO870" s="326"/>
      <c r="AP870" s="356"/>
      <c r="AQ870" s="358"/>
      <c r="AR870" s="367"/>
      <c r="AS870" s="368"/>
      <c r="AT870" s="356"/>
      <c r="AU870" s="358"/>
      <c r="AV870" s="367"/>
      <c r="AW870" s="369"/>
      <c r="AX870" s="502" t="str">
        <f t="shared" si="321"/>
        <v/>
      </c>
      <c r="AY870" s="94" t="str">
        <f t="shared" si="323"/>
        <v/>
      </c>
      <c r="BA870" s="414">
        <f t="shared" si="324"/>
        <v>0</v>
      </c>
      <c r="BB870" s="414">
        <f t="shared" si="325"/>
        <v>0</v>
      </c>
      <c r="BC870" s="414">
        <f t="shared" si="326"/>
        <v>0</v>
      </c>
      <c r="BD870" s="414">
        <f t="shared" si="327"/>
        <v>0</v>
      </c>
      <c r="BE870" s="414">
        <f t="shared" si="328"/>
        <v>0</v>
      </c>
      <c r="BF870" s="414">
        <f t="shared" si="329"/>
        <v>0</v>
      </c>
      <c r="BG870" s="414">
        <f t="shared" si="330"/>
        <v>0</v>
      </c>
      <c r="BH870" s="414">
        <f t="shared" si="331"/>
        <v>0</v>
      </c>
      <c r="BI870" s="414">
        <f t="shared" si="332"/>
        <v>0</v>
      </c>
      <c r="BJ870" s="414">
        <f t="shared" si="333"/>
        <v>0</v>
      </c>
      <c r="BK870" s="414">
        <f t="shared" si="334"/>
        <v>0</v>
      </c>
      <c r="BL870" s="414">
        <f t="shared" si="335"/>
        <v>0</v>
      </c>
      <c r="BM870" s="414">
        <f t="shared" si="336"/>
        <v>0</v>
      </c>
      <c r="BO870" s="414">
        <f t="shared" si="337"/>
        <v>0</v>
      </c>
      <c r="BP870" s="414">
        <f t="shared" si="338"/>
        <v>0</v>
      </c>
      <c r="BQ870" s="414">
        <f t="shared" si="339"/>
        <v>0</v>
      </c>
      <c r="BR870" s="414">
        <f t="shared" si="340"/>
        <v>0</v>
      </c>
      <c r="BS870" s="414">
        <f t="shared" si="341"/>
        <v>0</v>
      </c>
      <c r="BT870" s="414">
        <f t="shared" si="342"/>
        <v>0</v>
      </c>
      <c r="BU870" s="414">
        <f t="shared" si="343"/>
        <v>0</v>
      </c>
      <c r="CQ870" s="465"/>
      <c r="CR870" s="465"/>
    </row>
    <row r="871" spans="1:96" ht="37.5" customHeight="1" x14ac:dyDescent="0.2">
      <c r="A871" s="576" t="str">
        <f>IF(B871&lt;&gt;"",設定!$C$4,"")</f>
        <v/>
      </c>
      <c r="B871" s="577" t="str">
        <f t="shared" si="320"/>
        <v/>
      </c>
      <c r="C871" s="374">
        <f t="shared" si="322"/>
        <v>859</v>
      </c>
      <c r="D871" s="356"/>
      <c r="E871" s="356"/>
      <c r="F871" s="357"/>
      <c r="G871" s="358"/>
      <c r="H871" s="359"/>
      <c r="I871" s="360"/>
      <c r="J871" s="522" t="str">
        <f>IFERROR(IF(I871="","",VLOOKUP(I871,国・地域!A:C,2,FALSE)),"正しい番号を入力してください")</f>
        <v/>
      </c>
      <c r="K871" s="523" t="str">
        <f>IFERROR(IF(I871="","",VLOOKUP(I871,国・地域!A:C,3,FALSE)),"正しい番号を入力してください")</f>
        <v/>
      </c>
      <c r="L871" s="326"/>
      <c r="M871" s="363"/>
      <c r="N871" s="364"/>
      <c r="O871" s="364"/>
      <c r="P871" s="364"/>
      <c r="Q871" s="364"/>
      <c r="R871" s="364"/>
      <c r="S871" s="364"/>
      <c r="T871" s="364"/>
      <c r="U871" s="365"/>
      <c r="V871" s="366"/>
      <c r="W871" s="1063"/>
      <c r="X871" s="1064"/>
      <c r="Y871" s="1075"/>
      <c r="Z871" s="1076"/>
      <c r="AA871" s="1077"/>
      <c r="AB871" s="1078"/>
      <c r="AC871" s="1077"/>
      <c r="AD871" s="1076"/>
      <c r="AE871" s="1079"/>
      <c r="AF871" s="1078"/>
      <c r="AG871" s="1077"/>
      <c r="AH871" s="1076"/>
      <c r="AI871" s="1079"/>
      <c r="AJ871" s="1078"/>
      <c r="AK871" s="1077"/>
      <c r="AL871" s="1076"/>
      <c r="AM871" s="356"/>
      <c r="AN871" s="358"/>
      <c r="AO871" s="326"/>
      <c r="AP871" s="356"/>
      <c r="AQ871" s="358"/>
      <c r="AR871" s="367"/>
      <c r="AS871" s="368"/>
      <c r="AT871" s="356"/>
      <c r="AU871" s="358"/>
      <c r="AV871" s="367"/>
      <c r="AW871" s="369"/>
      <c r="AX871" s="502" t="str">
        <f t="shared" si="321"/>
        <v/>
      </c>
      <c r="AY871" s="94" t="str">
        <f t="shared" si="323"/>
        <v/>
      </c>
      <c r="BA871" s="414">
        <f t="shared" si="324"/>
        <v>0</v>
      </c>
      <c r="BB871" s="414">
        <f t="shared" si="325"/>
        <v>0</v>
      </c>
      <c r="BC871" s="414">
        <f t="shared" si="326"/>
        <v>0</v>
      </c>
      <c r="BD871" s="414">
        <f t="shared" si="327"/>
        <v>0</v>
      </c>
      <c r="BE871" s="414">
        <f t="shared" si="328"/>
        <v>0</v>
      </c>
      <c r="BF871" s="414">
        <f t="shared" si="329"/>
        <v>0</v>
      </c>
      <c r="BG871" s="414">
        <f t="shared" si="330"/>
        <v>0</v>
      </c>
      <c r="BH871" s="414">
        <f t="shared" si="331"/>
        <v>0</v>
      </c>
      <c r="BI871" s="414">
        <f t="shared" si="332"/>
        <v>0</v>
      </c>
      <c r="BJ871" s="414">
        <f t="shared" si="333"/>
        <v>0</v>
      </c>
      <c r="BK871" s="414">
        <f t="shared" si="334"/>
        <v>0</v>
      </c>
      <c r="BL871" s="414">
        <f t="shared" si="335"/>
        <v>0</v>
      </c>
      <c r="BM871" s="414">
        <f t="shared" si="336"/>
        <v>0</v>
      </c>
      <c r="BO871" s="414">
        <f t="shared" si="337"/>
        <v>0</v>
      </c>
      <c r="BP871" s="414">
        <f t="shared" si="338"/>
        <v>0</v>
      </c>
      <c r="BQ871" s="414">
        <f t="shared" si="339"/>
        <v>0</v>
      </c>
      <c r="BR871" s="414">
        <f t="shared" si="340"/>
        <v>0</v>
      </c>
      <c r="BS871" s="414">
        <f t="shared" si="341"/>
        <v>0</v>
      </c>
      <c r="BT871" s="414">
        <f t="shared" si="342"/>
        <v>0</v>
      </c>
      <c r="BU871" s="414">
        <f t="shared" si="343"/>
        <v>0</v>
      </c>
      <c r="CQ871" s="465"/>
      <c r="CR871" s="465"/>
    </row>
    <row r="872" spans="1:96" ht="37.5" customHeight="1" x14ac:dyDescent="0.2">
      <c r="A872" s="576" t="str">
        <f>IF(B872&lt;&gt;"",設定!$C$4,"")</f>
        <v/>
      </c>
      <c r="B872" s="577" t="str">
        <f t="shared" si="320"/>
        <v/>
      </c>
      <c r="C872" s="374">
        <f t="shared" si="322"/>
        <v>860</v>
      </c>
      <c r="D872" s="356"/>
      <c r="E872" s="356"/>
      <c r="F872" s="357"/>
      <c r="G872" s="358"/>
      <c r="H872" s="359"/>
      <c r="I872" s="360"/>
      <c r="J872" s="522" t="str">
        <f>IFERROR(IF(I872="","",VLOOKUP(I872,国・地域!A:C,2,FALSE)),"正しい番号を入力してください")</f>
        <v/>
      </c>
      <c r="K872" s="523" t="str">
        <f>IFERROR(IF(I872="","",VLOOKUP(I872,国・地域!A:C,3,FALSE)),"正しい番号を入力してください")</f>
        <v/>
      </c>
      <c r="L872" s="326"/>
      <c r="M872" s="363"/>
      <c r="N872" s="364"/>
      <c r="O872" s="364"/>
      <c r="P872" s="364"/>
      <c r="Q872" s="364"/>
      <c r="R872" s="364"/>
      <c r="S872" s="364"/>
      <c r="T872" s="364"/>
      <c r="U872" s="365"/>
      <c r="V872" s="366"/>
      <c r="W872" s="1063"/>
      <c r="X872" s="1064"/>
      <c r="Y872" s="1075"/>
      <c r="Z872" s="1076"/>
      <c r="AA872" s="1077"/>
      <c r="AB872" s="1078"/>
      <c r="AC872" s="1077"/>
      <c r="AD872" s="1076"/>
      <c r="AE872" s="1079"/>
      <c r="AF872" s="1078"/>
      <c r="AG872" s="1077"/>
      <c r="AH872" s="1076"/>
      <c r="AI872" s="1079"/>
      <c r="AJ872" s="1078"/>
      <c r="AK872" s="1077"/>
      <c r="AL872" s="1076"/>
      <c r="AM872" s="356"/>
      <c r="AN872" s="358"/>
      <c r="AO872" s="326"/>
      <c r="AP872" s="356"/>
      <c r="AQ872" s="358"/>
      <c r="AR872" s="367"/>
      <c r="AS872" s="368"/>
      <c r="AT872" s="356"/>
      <c r="AU872" s="358"/>
      <c r="AV872" s="367"/>
      <c r="AW872" s="369"/>
      <c r="AX872" s="502" t="str">
        <f t="shared" si="321"/>
        <v/>
      </c>
      <c r="AY872" s="94" t="str">
        <f t="shared" si="323"/>
        <v/>
      </c>
      <c r="BA872" s="414">
        <f t="shared" si="324"/>
        <v>0</v>
      </c>
      <c r="BB872" s="414">
        <f t="shared" si="325"/>
        <v>0</v>
      </c>
      <c r="BC872" s="414">
        <f t="shared" si="326"/>
        <v>0</v>
      </c>
      <c r="BD872" s="414">
        <f t="shared" si="327"/>
        <v>0</v>
      </c>
      <c r="BE872" s="414">
        <f t="shared" si="328"/>
        <v>0</v>
      </c>
      <c r="BF872" s="414">
        <f t="shared" si="329"/>
        <v>0</v>
      </c>
      <c r="BG872" s="414">
        <f t="shared" si="330"/>
        <v>0</v>
      </c>
      <c r="BH872" s="414">
        <f t="shared" si="331"/>
        <v>0</v>
      </c>
      <c r="BI872" s="414">
        <f t="shared" si="332"/>
        <v>0</v>
      </c>
      <c r="BJ872" s="414">
        <f t="shared" si="333"/>
        <v>0</v>
      </c>
      <c r="BK872" s="414">
        <f t="shared" si="334"/>
        <v>0</v>
      </c>
      <c r="BL872" s="414">
        <f t="shared" si="335"/>
        <v>0</v>
      </c>
      <c r="BM872" s="414">
        <f t="shared" si="336"/>
        <v>0</v>
      </c>
      <c r="BO872" s="414">
        <f t="shared" si="337"/>
        <v>0</v>
      </c>
      <c r="BP872" s="414">
        <f t="shared" si="338"/>
        <v>0</v>
      </c>
      <c r="BQ872" s="414">
        <f t="shared" si="339"/>
        <v>0</v>
      </c>
      <c r="BR872" s="414">
        <f t="shared" si="340"/>
        <v>0</v>
      </c>
      <c r="BS872" s="414">
        <f t="shared" si="341"/>
        <v>0</v>
      </c>
      <c r="BT872" s="414">
        <f t="shared" si="342"/>
        <v>0</v>
      </c>
      <c r="BU872" s="414">
        <f t="shared" si="343"/>
        <v>0</v>
      </c>
      <c r="CQ872" s="465"/>
      <c r="CR872" s="465"/>
    </row>
    <row r="873" spans="1:96" ht="37.5" customHeight="1" x14ac:dyDescent="0.2">
      <c r="A873" s="576" t="str">
        <f>IF(B873&lt;&gt;"",設定!$C$4,"")</f>
        <v/>
      </c>
      <c r="B873" s="577" t="str">
        <f t="shared" si="320"/>
        <v/>
      </c>
      <c r="C873" s="374">
        <f t="shared" si="322"/>
        <v>861</v>
      </c>
      <c r="D873" s="356"/>
      <c r="E873" s="356"/>
      <c r="F873" s="357"/>
      <c r="G873" s="358"/>
      <c r="H873" s="359"/>
      <c r="I873" s="360"/>
      <c r="J873" s="522" t="str">
        <f>IFERROR(IF(I873="","",VLOOKUP(I873,国・地域!A:C,2,FALSE)),"正しい番号を入力してください")</f>
        <v/>
      </c>
      <c r="K873" s="523" t="str">
        <f>IFERROR(IF(I873="","",VLOOKUP(I873,国・地域!A:C,3,FALSE)),"正しい番号を入力してください")</f>
        <v/>
      </c>
      <c r="L873" s="326"/>
      <c r="M873" s="363"/>
      <c r="N873" s="364"/>
      <c r="O873" s="364"/>
      <c r="P873" s="364"/>
      <c r="Q873" s="364"/>
      <c r="R873" s="364"/>
      <c r="S873" s="364"/>
      <c r="T873" s="364"/>
      <c r="U873" s="365"/>
      <c r="V873" s="366"/>
      <c r="W873" s="1063"/>
      <c r="X873" s="1064"/>
      <c r="Y873" s="1075"/>
      <c r="Z873" s="1076"/>
      <c r="AA873" s="1077"/>
      <c r="AB873" s="1078"/>
      <c r="AC873" s="1077"/>
      <c r="AD873" s="1076"/>
      <c r="AE873" s="1079"/>
      <c r="AF873" s="1078"/>
      <c r="AG873" s="1077"/>
      <c r="AH873" s="1076"/>
      <c r="AI873" s="1079"/>
      <c r="AJ873" s="1078"/>
      <c r="AK873" s="1077"/>
      <c r="AL873" s="1076"/>
      <c r="AM873" s="356"/>
      <c r="AN873" s="358"/>
      <c r="AO873" s="326"/>
      <c r="AP873" s="356"/>
      <c r="AQ873" s="358"/>
      <c r="AR873" s="367"/>
      <c r="AS873" s="368"/>
      <c r="AT873" s="356"/>
      <c r="AU873" s="358"/>
      <c r="AV873" s="367"/>
      <c r="AW873" s="369"/>
      <c r="AX873" s="502" t="str">
        <f t="shared" si="321"/>
        <v/>
      </c>
      <c r="AY873" s="94" t="str">
        <f t="shared" si="323"/>
        <v/>
      </c>
      <c r="BA873" s="414">
        <f t="shared" si="324"/>
        <v>0</v>
      </c>
      <c r="BB873" s="414">
        <f t="shared" si="325"/>
        <v>0</v>
      </c>
      <c r="BC873" s="414">
        <f t="shared" si="326"/>
        <v>0</v>
      </c>
      <c r="BD873" s="414">
        <f t="shared" si="327"/>
        <v>0</v>
      </c>
      <c r="BE873" s="414">
        <f t="shared" si="328"/>
        <v>0</v>
      </c>
      <c r="BF873" s="414">
        <f t="shared" si="329"/>
        <v>0</v>
      </c>
      <c r="BG873" s="414">
        <f t="shared" si="330"/>
        <v>0</v>
      </c>
      <c r="BH873" s="414">
        <f t="shared" si="331"/>
        <v>0</v>
      </c>
      <c r="BI873" s="414">
        <f t="shared" si="332"/>
        <v>0</v>
      </c>
      <c r="BJ873" s="414">
        <f t="shared" si="333"/>
        <v>0</v>
      </c>
      <c r="BK873" s="414">
        <f t="shared" si="334"/>
        <v>0</v>
      </c>
      <c r="BL873" s="414">
        <f t="shared" si="335"/>
        <v>0</v>
      </c>
      <c r="BM873" s="414">
        <f t="shared" si="336"/>
        <v>0</v>
      </c>
      <c r="BO873" s="414">
        <f t="shared" si="337"/>
        <v>0</v>
      </c>
      <c r="BP873" s="414">
        <f t="shared" si="338"/>
        <v>0</v>
      </c>
      <c r="BQ873" s="414">
        <f t="shared" si="339"/>
        <v>0</v>
      </c>
      <c r="BR873" s="414">
        <f t="shared" si="340"/>
        <v>0</v>
      </c>
      <c r="BS873" s="414">
        <f t="shared" si="341"/>
        <v>0</v>
      </c>
      <c r="BT873" s="414">
        <f t="shared" si="342"/>
        <v>0</v>
      </c>
      <c r="BU873" s="414">
        <f t="shared" si="343"/>
        <v>0</v>
      </c>
      <c r="CQ873" s="465"/>
      <c r="CR873" s="465"/>
    </row>
    <row r="874" spans="1:96" ht="37.5" customHeight="1" x14ac:dyDescent="0.2">
      <c r="A874" s="576" t="str">
        <f>IF(B874&lt;&gt;"",設定!$C$4,"")</f>
        <v/>
      </c>
      <c r="B874" s="577" t="str">
        <f t="shared" si="320"/>
        <v/>
      </c>
      <c r="C874" s="374">
        <f t="shared" si="322"/>
        <v>862</v>
      </c>
      <c r="D874" s="356"/>
      <c r="E874" s="356"/>
      <c r="F874" s="357"/>
      <c r="G874" s="358"/>
      <c r="H874" s="359"/>
      <c r="I874" s="360"/>
      <c r="J874" s="522" t="str">
        <f>IFERROR(IF(I874="","",VLOOKUP(I874,国・地域!A:C,2,FALSE)),"正しい番号を入力してください")</f>
        <v/>
      </c>
      <c r="K874" s="523" t="str">
        <f>IFERROR(IF(I874="","",VLOOKUP(I874,国・地域!A:C,3,FALSE)),"正しい番号を入力してください")</f>
        <v/>
      </c>
      <c r="L874" s="326"/>
      <c r="M874" s="363"/>
      <c r="N874" s="364"/>
      <c r="O874" s="364"/>
      <c r="P874" s="364"/>
      <c r="Q874" s="364"/>
      <c r="R874" s="364"/>
      <c r="S874" s="364"/>
      <c r="T874" s="364"/>
      <c r="U874" s="365"/>
      <c r="V874" s="366"/>
      <c r="W874" s="1063"/>
      <c r="X874" s="1064"/>
      <c r="Y874" s="1075"/>
      <c r="Z874" s="1076"/>
      <c r="AA874" s="1077"/>
      <c r="AB874" s="1078"/>
      <c r="AC874" s="1077"/>
      <c r="AD874" s="1076"/>
      <c r="AE874" s="1079"/>
      <c r="AF874" s="1078"/>
      <c r="AG874" s="1077"/>
      <c r="AH874" s="1076"/>
      <c r="AI874" s="1079"/>
      <c r="AJ874" s="1078"/>
      <c r="AK874" s="1077"/>
      <c r="AL874" s="1076"/>
      <c r="AM874" s="356"/>
      <c r="AN874" s="358"/>
      <c r="AO874" s="326"/>
      <c r="AP874" s="356"/>
      <c r="AQ874" s="358"/>
      <c r="AR874" s="367"/>
      <c r="AS874" s="368"/>
      <c r="AT874" s="356"/>
      <c r="AU874" s="358"/>
      <c r="AV874" s="367"/>
      <c r="AW874" s="369"/>
      <c r="AX874" s="502" t="str">
        <f t="shared" si="321"/>
        <v/>
      </c>
      <c r="AY874" s="94" t="str">
        <f t="shared" si="323"/>
        <v/>
      </c>
      <c r="BA874" s="414">
        <f t="shared" si="324"/>
        <v>0</v>
      </c>
      <c r="BB874" s="414">
        <f t="shared" si="325"/>
        <v>0</v>
      </c>
      <c r="BC874" s="414">
        <f t="shared" si="326"/>
        <v>0</v>
      </c>
      <c r="BD874" s="414">
        <f t="shared" si="327"/>
        <v>0</v>
      </c>
      <c r="BE874" s="414">
        <f t="shared" si="328"/>
        <v>0</v>
      </c>
      <c r="BF874" s="414">
        <f t="shared" si="329"/>
        <v>0</v>
      </c>
      <c r="BG874" s="414">
        <f t="shared" si="330"/>
        <v>0</v>
      </c>
      <c r="BH874" s="414">
        <f t="shared" si="331"/>
        <v>0</v>
      </c>
      <c r="BI874" s="414">
        <f t="shared" si="332"/>
        <v>0</v>
      </c>
      <c r="BJ874" s="414">
        <f t="shared" si="333"/>
        <v>0</v>
      </c>
      <c r="BK874" s="414">
        <f t="shared" si="334"/>
        <v>0</v>
      </c>
      <c r="BL874" s="414">
        <f t="shared" si="335"/>
        <v>0</v>
      </c>
      <c r="BM874" s="414">
        <f t="shared" si="336"/>
        <v>0</v>
      </c>
      <c r="BO874" s="414">
        <f t="shared" si="337"/>
        <v>0</v>
      </c>
      <c r="BP874" s="414">
        <f t="shared" si="338"/>
        <v>0</v>
      </c>
      <c r="BQ874" s="414">
        <f t="shared" si="339"/>
        <v>0</v>
      </c>
      <c r="BR874" s="414">
        <f t="shared" si="340"/>
        <v>0</v>
      </c>
      <c r="BS874" s="414">
        <f t="shared" si="341"/>
        <v>0</v>
      </c>
      <c r="BT874" s="414">
        <f t="shared" si="342"/>
        <v>0</v>
      </c>
      <c r="BU874" s="414">
        <f t="shared" si="343"/>
        <v>0</v>
      </c>
      <c r="CQ874" s="465"/>
      <c r="CR874" s="465"/>
    </row>
    <row r="875" spans="1:96" ht="37.5" customHeight="1" x14ac:dyDescent="0.2">
      <c r="A875" s="576" t="str">
        <f>IF(B875&lt;&gt;"",設定!$C$4,"")</f>
        <v/>
      </c>
      <c r="B875" s="577" t="str">
        <f t="shared" si="320"/>
        <v/>
      </c>
      <c r="C875" s="374">
        <f t="shared" si="322"/>
        <v>863</v>
      </c>
      <c r="D875" s="356"/>
      <c r="E875" s="356"/>
      <c r="F875" s="357"/>
      <c r="G875" s="358"/>
      <c r="H875" s="359"/>
      <c r="I875" s="360"/>
      <c r="J875" s="522" t="str">
        <f>IFERROR(IF(I875="","",VLOOKUP(I875,国・地域!A:C,2,FALSE)),"正しい番号を入力してください")</f>
        <v/>
      </c>
      <c r="K875" s="523" t="str">
        <f>IFERROR(IF(I875="","",VLOOKUP(I875,国・地域!A:C,3,FALSE)),"正しい番号を入力してください")</f>
        <v/>
      </c>
      <c r="L875" s="326"/>
      <c r="M875" s="363"/>
      <c r="N875" s="364"/>
      <c r="O875" s="364"/>
      <c r="P875" s="364"/>
      <c r="Q875" s="364"/>
      <c r="R875" s="364"/>
      <c r="S875" s="364"/>
      <c r="T875" s="364"/>
      <c r="U875" s="365"/>
      <c r="V875" s="366"/>
      <c r="W875" s="1063"/>
      <c r="X875" s="1064"/>
      <c r="Y875" s="1075"/>
      <c r="Z875" s="1076"/>
      <c r="AA875" s="1077"/>
      <c r="AB875" s="1078"/>
      <c r="AC875" s="1077"/>
      <c r="AD875" s="1076"/>
      <c r="AE875" s="1079"/>
      <c r="AF875" s="1078"/>
      <c r="AG875" s="1077"/>
      <c r="AH875" s="1076"/>
      <c r="AI875" s="1079"/>
      <c r="AJ875" s="1078"/>
      <c r="AK875" s="1077"/>
      <c r="AL875" s="1076"/>
      <c r="AM875" s="356"/>
      <c r="AN875" s="358"/>
      <c r="AO875" s="326"/>
      <c r="AP875" s="356"/>
      <c r="AQ875" s="358"/>
      <c r="AR875" s="367"/>
      <c r="AS875" s="368"/>
      <c r="AT875" s="356"/>
      <c r="AU875" s="358"/>
      <c r="AV875" s="367"/>
      <c r="AW875" s="369"/>
      <c r="AX875" s="502" t="str">
        <f t="shared" si="321"/>
        <v/>
      </c>
      <c r="AY875" s="94" t="str">
        <f t="shared" si="323"/>
        <v/>
      </c>
      <c r="BA875" s="414">
        <f t="shared" si="324"/>
        <v>0</v>
      </c>
      <c r="BB875" s="414">
        <f t="shared" si="325"/>
        <v>0</v>
      </c>
      <c r="BC875" s="414">
        <f t="shared" si="326"/>
        <v>0</v>
      </c>
      <c r="BD875" s="414">
        <f t="shared" si="327"/>
        <v>0</v>
      </c>
      <c r="BE875" s="414">
        <f t="shared" si="328"/>
        <v>0</v>
      </c>
      <c r="BF875" s="414">
        <f t="shared" si="329"/>
        <v>0</v>
      </c>
      <c r="BG875" s="414">
        <f t="shared" si="330"/>
        <v>0</v>
      </c>
      <c r="BH875" s="414">
        <f t="shared" si="331"/>
        <v>0</v>
      </c>
      <c r="BI875" s="414">
        <f t="shared" si="332"/>
        <v>0</v>
      </c>
      <c r="BJ875" s="414">
        <f t="shared" si="333"/>
        <v>0</v>
      </c>
      <c r="BK875" s="414">
        <f t="shared" si="334"/>
        <v>0</v>
      </c>
      <c r="BL875" s="414">
        <f t="shared" si="335"/>
        <v>0</v>
      </c>
      <c r="BM875" s="414">
        <f t="shared" si="336"/>
        <v>0</v>
      </c>
      <c r="BO875" s="414">
        <f t="shared" si="337"/>
        <v>0</v>
      </c>
      <c r="BP875" s="414">
        <f t="shared" si="338"/>
        <v>0</v>
      </c>
      <c r="BQ875" s="414">
        <f t="shared" si="339"/>
        <v>0</v>
      </c>
      <c r="BR875" s="414">
        <f t="shared" si="340"/>
        <v>0</v>
      </c>
      <c r="BS875" s="414">
        <f t="shared" si="341"/>
        <v>0</v>
      </c>
      <c r="BT875" s="414">
        <f t="shared" si="342"/>
        <v>0</v>
      </c>
      <c r="BU875" s="414">
        <f t="shared" si="343"/>
        <v>0</v>
      </c>
      <c r="CQ875" s="465"/>
      <c r="CR875" s="465"/>
    </row>
    <row r="876" spans="1:96" ht="37.5" customHeight="1" x14ac:dyDescent="0.2">
      <c r="A876" s="576" t="str">
        <f>IF(B876&lt;&gt;"",設定!$C$4,"")</f>
        <v/>
      </c>
      <c r="B876" s="577" t="str">
        <f t="shared" si="320"/>
        <v/>
      </c>
      <c r="C876" s="374">
        <f t="shared" si="322"/>
        <v>864</v>
      </c>
      <c r="D876" s="356"/>
      <c r="E876" s="356"/>
      <c r="F876" s="357"/>
      <c r="G876" s="358"/>
      <c r="H876" s="359"/>
      <c r="I876" s="360"/>
      <c r="J876" s="522" t="str">
        <f>IFERROR(IF(I876="","",VLOOKUP(I876,国・地域!A:C,2,FALSE)),"正しい番号を入力してください")</f>
        <v/>
      </c>
      <c r="K876" s="523" t="str">
        <f>IFERROR(IF(I876="","",VLOOKUP(I876,国・地域!A:C,3,FALSE)),"正しい番号を入力してください")</f>
        <v/>
      </c>
      <c r="L876" s="326"/>
      <c r="M876" s="363"/>
      <c r="N876" s="364"/>
      <c r="O876" s="364"/>
      <c r="P876" s="364"/>
      <c r="Q876" s="364"/>
      <c r="R876" s="364"/>
      <c r="S876" s="364"/>
      <c r="T876" s="364"/>
      <c r="U876" s="365"/>
      <c r="V876" s="366"/>
      <c r="W876" s="1063"/>
      <c r="X876" s="1064"/>
      <c r="Y876" s="1075"/>
      <c r="Z876" s="1076"/>
      <c r="AA876" s="1077"/>
      <c r="AB876" s="1078"/>
      <c r="AC876" s="1077"/>
      <c r="AD876" s="1076"/>
      <c r="AE876" s="1079"/>
      <c r="AF876" s="1078"/>
      <c r="AG876" s="1077"/>
      <c r="AH876" s="1076"/>
      <c r="AI876" s="1079"/>
      <c r="AJ876" s="1078"/>
      <c r="AK876" s="1077"/>
      <c r="AL876" s="1076"/>
      <c r="AM876" s="356"/>
      <c r="AN876" s="358"/>
      <c r="AO876" s="326"/>
      <c r="AP876" s="356"/>
      <c r="AQ876" s="358"/>
      <c r="AR876" s="367"/>
      <c r="AS876" s="368"/>
      <c r="AT876" s="356"/>
      <c r="AU876" s="358"/>
      <c r="AV876" s="367"/>
      <c r="AW876" s="369"/>
      <c r="AX876" s="502" t="str">
        <f t="shared" si="321"/>
        <v/>
      </c>
      <c r="AY876" s="94" t="str">
        <f t="shared" si="323"/>
        <v/>
      </c>
      <c r="BA876" s="414">
        <f t="shared" si="324"/>
        <v>0</v>
      </c>
      <c r="BB876" s="414">
        <f t="shared" si="325"/>
        <v>0</v>
      </c>
      <c r="BC876" s="414">
        <f t="shared" si="326"/>
        <v>0</v>
      </c>
      <c r="BD876" s="414">
        <f t="shared" si="327"/>
        <v>0</v>
      </c>
      <c r="BE876" s="414">
        <f t="shared" si="328"/>
        <v>0</v>
      </c>
      <c r="BF876" s="414">
        <f t="shared" si="329"/>
        <v>0</v>
      </c>
      <c r="BG876" s="414">
        <f t="shared" si="330"/>
        <v>0</v>
      </c>
      <c r="BH876" s="414">
        <f t="shared" si="331"/>
        <v>0</v>
      </c>
      <c r="BI876" s="414">
        <f t="shared" si="332"/>
        <v>0</v>
      </c>
      <c r="BJ876" s="414">
        <f t="shared" si="333"/>
        <v>0</v>
      </c>
      <c r="BK876" s="414">
        <f t="shared" si="334"/>
        <v>0</v>
      </c>
      <c r="BL876" s="414">
        <f t="shared" si="335"/>
        <v>0</v>
      </c>
      <c r="BM876" s="414">
        <f t="shared" si="336"/>
        <v>0</v>
      </c>
      <c r="BO876" s="414">
        <f t="shared" si="337"/>
        <v>0</v>
      </c>
      <c r="BP876" s="414">
        <f t="shared" si="338"/>
        <v>0</v>
      </c>
      <c r="BQ876" s="414">
        <f t="shared" si="339"/>
        <v>0</v>
      </c>
      <c r="BR876" s="414">
        <f t="shared" si="340"/>
        <v>0</v>
      </c>
      <c r="BS876" s="414">
        <f t="shared" si="341"/>
        <v>0</v>
      </c>
      <c r="BT876" s="414">
        <f t="shared" si="342"/>
        <v>0</v>
      </c>
      <c r="BU876" s="414">
        <f t="shared" si="343"/>
        <v>0</v>
      </c>
      <c r="CQ876" s="465"/>
      <c r="CR876" s="465"/>
    </row>
    <row r="877" spans="1:96" ht="37.5" customHeight="1" x14ac:dyDescent="0.2">
      <c r="A877" s="576" t="str">
        <f>IF(B877&lt;&gt;"",設定!$C$4,"")</f>
        <v/>
      </c>
      <c r="B877" s="577" t="str">
        <f t="shared" si="320"/>
        <v/>
      </c>
      <c r="C877" s="374">
        <f t="shared" si="322"/>
        <v>865</v>
      </c>
      <c r="D877" s="356"/>
      <c r="E877" s="356"/>
      <c r="F877" s="357"/>
      <c r="G877" s="358"/>
      <c r="H877" s="359"/>
      <c r="I877" s="360"/>
      <c r="J877" s="522" t="str">
        <f>IFERROR(IF(I877="","",VLOOKUP(I877,国・地域!A:C,2,FALSE)),"正しい番号を入力してください")</f>
        <v/>
      </c>
      <c r="K877" s="523" t="str">
        <f>IFERROR(IF(I877="","",VLOOKUP(I877,国・地域!A:C,3,FALSE)),"正しい番号を入力してください")</f>
        <v/>
      </c>
      <c r="L877" s="326"/>
      <c r="M877" s="363"/>
      <c r="N877" s="364"/>
      <c r="O877" s="364"/>
      <c r="P877" s="364"/>
      <c r="Q877" s="364"/>
      <c r="R877" s="364"/>
      <c r="S877" s="364"/>
      <c r="T877" s="364"/>
      <c r="U877" s="365"/>
      <c r="V877" s="366"/>
      <c r="W877" s="1063"/>
      <c r="X877" s="1064"/>
      <c r="Y877" s="1075"/>
      <c r="Z877" s="1076"/>
      <c r="AA877" s="1077"/>
      <c r="AB877" s="1078"/>
      <c r="AC877" s="1077"/>
      <c r="AD877" s="1076"/>
      <c r="AE877" s="1079"/>
      <c r="AF877" s="1078"/>
      <c r="AG877" s="1077"/>
      <c r="AH877" s="1076"/>
      <c r="AI877" s="1079"/>
      <c r="AJ877" s="1078"/>
      <c r="AK877" s="1077"/>
      <c r="AL877" s="1076"/>
      <c r="AM877" s="356"/>
      <c r="AN877" s="358"/>
      <c r="AO877" s="326"/>
      <c r="AP877" s="356"/>
      <c r="AQ877" s="358"/>
      <c r="AR877" s="367"/>
      <c r="AS877" s="368"/>
      <c r="AT877" s="356"/>
      <c r="AU877" s="358"/>
      <c r="AV877" s="367"/>
      <c r="AW877" s="369"/>
      <c r="AX877" s="502" t="str">
        <f t="shared" si="321"/>
        <v/>
      </c>
      <c r="AY877" s="94" t="str">
        <f t="shared" si="323"/>
        <v/>
      </c>
      <c r="BA877" s="414">
        <f t="shared" si="324"/>
        <v>0</v>
      </c>
      <c r="BB877" s="414">
        <f t="shared" si="325"/>
        <v>0</v>
      </c>
      <c r="BC877" s="414">
        <f t="shared" si="326"/>
        <v>0</v>
      </c>
      <c r="BD877" s="414">
        <f t="shared" si="327"/>
        <v>0</v>
      </c>
      <c r="BE877" s="414">
        <f t="shared" si="328"/>
        <v>0</v>
      </c>
      <c r="BF877" s="414">
        <f t="shared" si="329"/>
        <v>0</v>
      </c>
      <c r="BG877" s="414">
        <f t="shared" si="330"/>
        <v>0</v>
      </c>
      <c r="BH877" s="414">
        <f t="shared" si="331"/>
        <v>0</v>
      </c>
      <c r="BI877" s="414">
        <f t="shared" si="332"/>
        <v>0</v>
      </c>
      <c r="BJ877" s="414">
        <f t="shared" si="333"/>
        <v>0</v>
      </c>
      <c r="BK877" s="414">
        <f t="shared" si="334"/>
        <v>0</v>
      </c>
      <c r="BL877" s="414">
        <f t="shared" si="335"/>
        <v>0</v>
      </c>
      <c r="BM877" s="414">
        <f t="shared" si="336"/>
        <v>0</v>
      </c>
      <c r="BO877" s="414">
        <f t="shared" si="337"/>
        <v>0</v>
      </c>
      <c r="BP877" s="414">
        <f t="shared" si="338"/>
        <v>0</v>
      </c>
      <c r="BQ877" s="414">
        <f t="shared" si="339"/>
        <v>0</v>
      </c>
      <c r="BR877" s="414">
        <f t="shared" si="340"/>
        <v>0</v>
      </c>
      <c r="BS877" s="414">
        <f t="shared" si="341"/>
        <v>0</v>
      </c>
      <c r="BT877" s="414">
        <f t="shared" si="342"/>
        <v>0</v>
      </c>
      <c r="BU877" s="414">
        <f t="shared" si="343"/>
        <v>0</v>
      </c>
      <c r="CQ877" s="465"/>
      <c r="CR877" s="465"/>
    </row>
    <row r="878" spans="1:96" ht="37.5" customHeight="1" x14ac:dyDescent="0.2">
      <c r="A878" s="576" t="str">
        <f>IF(B878&lt;&gt;"",設定!$C$4,"")</f>
        <v/>
      </c>
      <c r="B878" s="577" t="str">
        <f t="shared" ref="B878:B941" si="344">IF(COUNTA(D878:I878,L878)&gt;0,$B$7,"")</f>
        <v/>
      </c>
      <c r="C878" s="374">
        <f t="shared" si="322"/>
        <v>866</v>
      </c>
      <c r="D878" s="356"/>
      <c r="E878" s="356"/>
      <c r="F878" s="357"/>
      <c r="G878" s="358"/>
      <c r="H878" s="359"/>
      <c r="I878" s="360"/>
      <c r="J878" s="522" t="str">
        <f>IFERROR(IF(I878="","",VLOOKUP(I878,国・地域!A:C,2,FALSE)),"正しい番号を入力してください")</f>
        <v/>
      </c>
      <c r="K878" s="523" t="str">
        <f>IFERROR(IF(I878="","",VLOOKUP(I878,国・地域!A:C,3,FALSE)),"正しい番号を入力してください")</f>
        <v/>
      </c>
      <c r="L878" s="326"/>
      <c r="M878" s="363"/>
      <c r="N878" s="364"/>
      <c r="O878" s="364"/>
      <c r="P878" s="364"/>
      <c r="Q878" s="364"/>
      <c r="R878" s="364"/>
      <c r="S878" s="364"/>
      <c r="T878" s="364"/>
      <c r="U878" s="365"/>
      <c r="V878" s="366"/>
      <c r="W878" s="1063"/>
      <c r="X878" s="1064"/>
      <c r="Y878" s="1075"/>
      <c r="Z878" s="1076"/>
      <c r="AA878" s="1077"/>
      <c r="AB878" s="1078"/>
      <c r="AC878" s="1077"/>
      <c r="AD878" s="1076"/>
      <c r="AE878" s="1079"/>
      <c r="AF878" s="1078"/>
      <c r="AG878" s="1077"/>
      <c r="AH878" s="1076"/>
      <c r="AI878" s="1079"/>
      <c r="AJ878" s="1078"/>
      <c r="AK878" s="1077"/>
      <c r="AL878" s="1076"/>
      <c r="AM878" s="356"/>
      <c r="AN878" s="358"/>
      <c r="AO878" s="326"/>
      <c r="AP878" s="356"/>
      <c r="AQ878" s="358"/>
      <c r="AR878" s="367"/>
      <c r="AS878" s="368"/>
      <c r="AT878" s="356"/>
      <c r="AU878" s="358"/>
      <c r="AV878" s="367"/>
      <c r="AW878" s="369"/>
      <c r="AX878" s="502" t="str">
        <f t="shared" ref="AX878:AX941" si="345">IF(SUM(BA878:BM878)&gt;0,"←未入力あり","")</f>
        <v/>
      </c>
      <c r="AY878" s="94" t="str">
        <f t="shared" si="323"/>
        <v/>
      </c>
      <c r="BA878" s="414">
        <f t="shared" si="324"/>
        <v>0</v>
      </c>
      <c r="BB878" s="414">
        <f t="shared" si="325"/>
        <v>0</v>
      </c>
      <c r="BC878" s="414">
        <f t="shared" si="326"/>
        <v>0</v>
      </c>
      <c r="BD878" s="414">
        <f t="shared" si="327"/>
        <v>0</v>
      </c>
      <c r="BE878" s="414">
        <f t="shared" si="328"/>
        <v>0</v>
      </c>
      <c r="BF878" s="414">
        <f t="shared" si="329"/>
        <v>0</v>
      </c>
      <c r="BG878" s="414">
        <f t="shared" si="330"/>
        <v>0</v>
      </c>
      <c r="BH878" s="414">
        <f t="shared" si="331"/>
        <v>0</v>
      </c>
      <c r="BI878" s="414">
        <f t="shared" si="332"/>
        <v>0</v>
      </c>
      <c r="BJ878" s="414">
        <f t="shared" si="333"/>
        <v>0</v>
      </c>
      <c r="BK878" s="414">
        <f t="shared" si="334"/>
        <v>0</v>
      </c>
      <c r="BL878" s="414">
        <f t="shared" si="335"/>
        <v>0</v>
      </c>
      <c r="BM878" s="414">
        <f t="shared" si="336"/>
        <v>0</v>
      </c>
      <c r="BO878" s="414">
        <f t="shared" si="337"/>
        <v>0</v>
      </c>
      <c r="BP878" s="414">
        <f t="shared" si="338"/>
        <v>0</v>
      </c>
      <c r="BQ878" s="414">
        <f t="shared" si="339"/>
        <v>0</v>
      </c>
      <c r="BR878" s="414">
        <f t="shared" si="340"/>
        <v>0</v>
      </c>
      <c r="BS878" s="414">
        <f t="shared" si="341"/>
        <v>0</v>
      </c>
      <c r="BT878" s="414">
        <f t="shared" si="342"/>
        <v>0</v>
      </c>
      <c r="BU878" s="414">
        <f t="shared" si="343"/>
        <v>0</v>
      </c>
      <c r="CQ878" s="465"/>
      <c r="CR878" s="465"/>
    </row>
    <row r="879" spans="1:96" ht="37.5" customHeight="1" x14ac:dyDescent="0.2">
      <c r="A879" s="576" t="str">
        <f>IF(B879&lt;&gt;"",設定!$C$4,"")</f>
        <v/>
      </c>
      <c r="B879" s="577" t="str">
        <f t="shared" si="344"/>
        <v/>
      </c>
      <c r="C879" s="374">
        <f t="shared" si="322"/>
        <v>867</v>
      </c>
      <c r="D879" s="356"/>
      <c r="E879" s="356"/>
      <c r="F879" s="357"/>
      <c r="G879" s="358"/>
      <c r="H879" s="359"/>
      <c r="I879" s="360"/>
      <c r="J879" s="522" t="str">
        <f>IFERROR(IF(I879="","",VLOOKUP(I879,国・地域!A:C,2,FALSE)),"正しい番号を入力してください")</f>
        <v/>
      </c>
      <c r="K879" s="523" t="str">
        <f>IFERROR(IF(I879="","",VLOOKUP(I879,国・地域!A:C,3,FALSE)),"正しい番号を入力してください")</f>
        <v/>
      </c>
      <c r="L879" s="326"/>
      <c r="M879" s="363"/>
      <c r="N879" s="364"/>
      <c r="O879" s="364"/>
      <c r="P879" s="364"/>
      <c r="Q879" s="364"/>
      <c r="R879" s="364"/>
      <c r="S879" s="364"/>
      <c r="T879" s="364"/>
      <c r="U879" s="365"/>
      <c r="V879" s="366"/>
      <c r="W879" s="1063"/>
      <c r="X879" s="1064"/>
      <c r="Y879" s="1075"/>
      <c r="Z879" s="1076"/>
      <c r="AA879" s="1077"/>
      <c r="AB879" s="1078"/>
      <c r="AC879" s="1077"/>
      <c r="AD879" s="1076"/>
      <c r="AE879" s="1079"/>
      <c r="AF879" s="1078"/>
      <c r="AG879" s="1077"/>
      <c r="AH879" s="1076"/>
      <c r="AI879" s="1079"/>
      <c r="AJ879" s="1078"/>
      <c r="AK879" s="1077"/>
      <c r="AL879" s="1076"/>
      <c r="AM879" s="356"/>
      <c r="AN879" s="358"/>
      <c r="AO879" s="326"/>
      <c r="AP879" s="356"/>
      <c r="AQ879" s="358"/>
      <c r="AR879" s="367"/>
      <c r="AS879" s="368"/>
      <c r="AT879" s="356"/>
      <c r="AU879" s="358"/>
      <c r="AV879" s="367"/>
      <c r="AW879" s="369"/>
      <c r="AX879" s="502" t="str">
        <f t="shared" si="345"/>
        <v/>
      </c>
      <c r="AY879" s="94" t="str">
        <f t="shared" si="323"/>
        <v/>
      </c>
      <c r="BA879" s="414">
        <f t="shared" si="324"/>
        <v>0</v>
      </c>
      <c r="BB879" s="414">
        <f t="shared" si="325"/>
        <v>0</v>
      </c>
      <c r="BC879" s="414">
        <f t="shared" si="326"/>
        <v>0</v>
      </c>
      <c r="BD879" s="414">
        <f t="shared" si="327"/>
        <v>0</v>
      </c>
      <c r="BE879" s="414">
        <f t="shared" si="328"/>
        <v>0</v>
      </c>
      <c r="BF879" s="414">
        <f t="shared" si="329"/>
        <v>0</v>
      </c>
      <c r="BG879" s="414">
        <f t="shared" si="330"/>
        <v>0</v>
      </c>
      <c r="BH879" s="414">
        <f t="shared" si="331"/>
        <v>0</v>
      </c>
      <c r="BI879" s="414">
        <f t="shared" si="332"/>
        <v>0</v>
      </c>
      <c r="BJ879" s="414">
        <f t="shared" si="333"/>
        <v>0</v>
      </c>
      <c r="BK879" s="414">
        <f t="shared" si="334"/>
        <v>0</v>
      </c>
      <c r="BL879" s="414">
        <f t="shared" si="335"/>
        <v>0</v>
      </c>
      <c r="BM879" s="414">
        <f t="shared" si="336"/>
        <v>0</v>
      </c>
      <c r="BO879" s="414">
        <f t="shared" si="337"/>
        <v>0</v>
      </c>
      <c r="BP879" s="414">
        <f t="shared" si="338"/>
        <v>0</v>
      </c>
      <c r="BQ879" s="414">
        <f t="shared" si="339"/>
        <v>0</v>
      </c>
      <c r="BR879" s="414">
        <f t="shared" si="340"/>
        <v>0</v>
      </c>
      <c r="BS879" s="414">
        <f t="shared" si="341"/>
        <v>0</v>
      </c>
      <c r="BT879" s="414">
        <f t="shared" si="342"/>
        <v>0</v>
      </c>
      <c r="BU879" s="414">
        <f t="shared" si="343"/>
        <v>0</v>
      </c>
      <c r="CQ879" s="465"/>
      <c r="CR879" s="465"/>
    </row>
    <row r="880" spans="1:96" ht="37.5" customHeight="1" x14ac:dyDescent="0.2">
      <c r="A880" s="576" t="str">
        <f>IF(B880&lt;&gt;"",設定!$C$4,"")</f>
        <v/>
      </c>
      <c r="B880" s="577" t="str">
        <f t="shared" si="344"/>
        <v/>
      </c>
      <c r="C880" s="374">
        <f t="shared" si="322"/>
        <v>868</v>
      </c>
      <c r="D880" s="356"/>
      <c r="E880" s="356"/>
      <c r="F880" s="357"/>
      <c r="G880" s="358"/>
      <c r="H880" s="359"/>
      <c r="I880" s="360"/>
      <c r="J880" s="522" t="str">
        <f>IFERROR(IF(I880="","",VLOOKUP(I880,国・地域!A:C,2,FALSE)),"正しい番号を入力してください")</f>
        <v/>
      </c>
      <c r="K880" s="523" t="str">
        <f>IFERROR(IF(I880="","",VLOOKUP(I880,国・地域!A:C,3,FALSE)),"正しい番号を入力してください")</f>
        <v/>
      </c>
      <c r="L880" s="326"/>
      <c r="M880" s="363"/>
      <c r="N880" s="364"/>
      <c r="O880" s="364"/>
      <c r="P880" s="364"/>
      <c r="Q880" s="364"/>
      <c r="R880" s="364"/>
      <c r="S880" s="364"/>
      <c r="T880" s="364"/>
      <c r="U880" s="365"/>
      <c r="V880" s="366"/>
      <c r="W880" s="1063"/>
      <c r="X880" s="1064"/>
      <c r="Y880" s="1075"/>
      <c r="Z880" s="1076"/>
      <c r="AA880" s="1077"/>
      <c r="AB880" s="1078"/>
      <c r="AC880" s="1077"/>
      <c r="AD880" s="1076"/>
      <c r="AE880" s="1079"/>
      <c r="AF880" s="1078"/>
      <c r="AG880" s="1077"/>
      <c r="AH880" s="1076"/>
      <c r="AI880" s="1079"/>
      <c r="AJ880" s="1078"/>
      <c r="AK880" s="1077"/>
      <c r="AL880" s="1076"/>
      <c r="AM880" s="356"/>
      <c r="AN880" s="358"/>
      <c r="AO880" s="326"/>
      <c r="AP880" s="356"/>
      <c r="AQ880" s="358"/>
      <c r="AR880" s="367"/>
      <c r="AS880" s="368"/>
      <c r="AT880" s="356"/>
      <c r="AU880" s="358"/>
      <c r="AV880" s="367"/>
      <c r="AW880" s="369"/>
      <c r="AX880" s="502" t="str">
        <f t="shared" si="345"/>
        <v/>
      </c>
      <c r="AY880" s="94" t="str">
        <f t="shared" si="323"/>
        <v/>
      </c>
      <c r="BA880" s="414">
        <f t="shared" si="324"/>
        <v>0</v>
      </c>
      <c r="BB880" s="414">
        <f t="shared" si="325"/>
        <v>0</v>
      </c>
      <c r="BC880" s="414">
        <f t="shared" si="326"/>
        <v>0</v>
      </c>
      <c r="BD880" s="414">
        <f t="shared" si="327"/>
        <v>0</v>
      </c>
      <c r="BE880" s="414">
        <f t="shared" si="328"/>
        <v>0</v>
      </c>
      <c r="BF880" s="414">
        <f t="shared" si="329"/>
        <v>0</v>
      </c>
      <c r="BG880" s="414">
        <f t="shared" si="330"/>
        <v>0</v>
      </c>
      <c r="BH880" s="414">
        <f t="shared" si="331"/>
        <v>0</v>
      </c>
      <c r="BI880" s="414">
        <f t="shared" si="332"/>
        <v>0</v>
      </c>
      <c r="BJ880" s="414">
        <f t="shared" si="333"/>
        <v>0</v>
      </c>
      <c r="BK880" s="414">
        <f t="shared" si="334"/>
        <v>0</v>
      </c>
      <c r="BL880" s="414">
        <f t="shared" si="335"/>
        <v>0</v>
      </c>
      <c r="BM880" s="414">
        <f t="shared" si="336"/>
        <v>0</v>
      </c>
      <c r="BO880" s="414">
        <f t="shared" si="337"/>
        <v>0</v>
      </c>
      <c r="BP880" s="414">
        <f t="shared" si="338"/>
        <v>0</v>
      </c>
      <c r="BQ880" s="414">
        <f t="shared" si="339"/>
        <v>0</v>
      </c>
      <c r="BR880" s="414">
        <f t="shared" si="340"/>
        <v>0</v>
      </c>
      <c r="BS880" s="414">
        <f t="shared" si="341"/>
        <v>0</v>
      </c>
      <c r="BT880" s="414">
        <f t="shared" si="342"/>
        <v>0</v>
      </c>
      <c r="BU880" s="414">
        <f t="shared" si="343"/>
        <v>0</v>
      </c>
      <c r="CQ880" s="465"/>
      <c r="CR880" s="465"/>
    </row>
    <row r="881" spans="1:96" ht="37.5" customHeight="1" x14ac:dyDescent="0.2">
      <c r="A881" s="576" t="str">
        <f>IF(B881&lt;&gt;"",設定!$C$4,"")</f>
        <v/>
      </c>
      <c r="B881" s="577" t="str">
        <f t="shared" si="344"/>
        <v/>
      </c>
      <c r="C881" s="374">
        <f t="shared" si="322"/>
        <v>869</v>
      </c>
      <c r="D881" s="356"/>
      <c r="E881" s="356"/>
      <c r="F881" s="357"/>
      <c r="G881" s="358"/>
      <c r="H881" s="359"/>
      <c r="I881" s="360"/>
      <c r="J881" s="522" t="str">
        <f>IFERROR(IF(I881="","",VLOOKUP(I881,国・地域!A:C,2,FALSE)),"正しい番号を入力してください")</f>
        <v/>
      </c>
      <c r="K881" s="523" t="str">
        <f>IFERROR(IF(I881="","",VLOOKUP(I881,国・地域!A:C,3,FALSE)),"正しい番号を入力してください")</f>
        <v/>
      </c>
      <c r="L881" s="326"/>
      <c r="M881" s="363"/>
      <c r="N881" s="364"/>
      <c r="O881" s="364"/>
      <c r="P881" s="364"/>
      <c r="Q881" s="364"/>
      <c r="R881" s="364"/>
      <c r="S881" s="364"/>
      <c r="T881" s="364"/>
      <c r="U881" s="365"/>
      <c r="V881" s="366"/>
      <c r="W881" s="1063"/>
      <c r="X881" s="1064"/>
      <c r="Y881" s="1075"/>
      <c r="Z881" s="1076"/>
      <c r="AA881" s="1077"/>
      <c r="AB881" s="1078"/>
      <c r="AC881" s="1077"/>
      <c r="AD881" s="1076"/>
      <c r="AE881" s="1079"/>
      <c r="AF881" s="1078"/>
      <c r="AG881" s="1077"/>
      <c r="AH881" s="1076"/>
      <c r="AI881" s="1079"/>
      <c r="AJ881" s="1078"/>
      <c r="AK881" s="1077"/>
      <c r="AL881" s="1076"/>
      <c r="AM881" s="356"/>
      <c r="AN881" s="358"/>
      <c r="AO881" s="326"/>
      <c r="AP881" s="356"/>
      <c r="AQ881" s="358"/>
      <c r="AR881" s="367"/>
      <c r="AS881" s="368"/>
      <c r="AT881" s="356"/>
      <c r="AU881" s="358"/>
      <c r="AV881" s="367"/>
      <c r="AW881" s="369"/>
      <c r="AX881" s="502" t="str">
        <f t="shared" si="345"/>
        <v/>
      </c>
      <c r="AY881" s="94" t="str">
        <f t="shared" si="323"/>
        <v/>
      </c>
      <c r="BA881" s="414">
        <f t="shared" si="324"/>
        <v>0</v>
      </c>
      <c r="BB881" s="414">
        <f t="shared" si="325"/>
        <v>0</v>
      </c>
      <c r="BC881" s="414">
        <f t="shared" si="326"/>
        <v>0</v>
      </c>
      <c r="BD881" s="414">
        <f t="shared" si="327"/>
        <v>0</v>
      </c>
      <c r="BE881" s="414">
        <f t="shared" si="328"/>
        <v>0</v>
      </c>
      <c r="BF881" s="414">
        <f t="shared" si="329"/>
        <v>0</v>
      </c>
      <c r="BG881" s="414">
        <f t="shared" si="330"/>
        <v>0</v>
      </c>
      <c r="BH881" s="414">
        <f t="shared" si="331"/>
        <v>0</v>
      </c>
      <c r="BI881" s="414">
        <f t="shared" si="332"/>
        <v>0</v>
      </c>
      <c r="BJ881" s="414">
        <f t="shared" si="333"/>
        <v>0</v>
      </c>
      <c r="BK881" s="414">
        <f t="shared" si="334"/>
        <v>0</v>
      </c>
      <c r="BL881" s="414">
        <f t="shared" si="335"/>
        <v>0</v>
      </c>
      <c r="BM881" s="414">
        <f t="shared" si="336"/>
        <v>0</v>
      </c>
      <c r="BO881" s="414">
        <f t="shared" si="337"/>
        <v>0</v>
      </c>
      <c r="BP881" s="414">
        <f t="shared" si="338"/>
        <v>0</v>
      </c>
      <c r="BQ881" s="414">
        <f t="shared" si="339"/>
        <v>0</v>
      </c>
      <c r="BR881" s="414">
        <f t="shared" si="340"/>
        <v>0</v>
      </c>
      <c r="BS881" s="414">
        <f t="shared" si="341"/>
        <v>0</v>
      </c>
      <c r="BT881" s="414">
        <f t="shared" si="342"/>
        <v>0</v>
      </c>
      <c r="BU881" s="414">
        <f t="shared" si="343"/>
        <v>0</v>
      </c>
      <c r="CQ881" s="465"/>
      <c r="CR881" s="465"/>
    </row>
    <row r="882" spans="1:96" ht="37.5" customHeight="1" x14ac:dyDescent="0.2">
      <c r="A882" s="576" t="str">
        <f>IF(B882&lt;&gt;"",設定!$C$4,"")</f>
        <v/>
      </c>
      <c r="B882" s="577" t="str">
        <f t="shared" si="344"/>
        <v/>
      </c>
      <c r="C882" s="374">
        <f t="shared" si="322"/>
        <v>870</v>
      </c>
      <c r="D882" s="356"/>
      <c r="E882" s="356"/>
      <c r="F882" s="357"/>
      <c r="G882" s="358"/>
      <c r="H882" s="359"/>
      <c r="I882" s="360"/>
      <c r="J882" s="522" t="str">
        <f>IFERROR(IF(I882="","",VLOOKUP(I882,国・地域!A:C,2,FALSE)),"正しい番号を入力してください")</f>
        <v/>
      </c>
      <c r="K882" s="523" t="str">
        <f>IFERROR(IF(I882="","",VLOOKUP(I882,国・地域!A:C,3,FALSE)),"正しい番号を入力してください")</f>
        <v/>
      </c>
      <c r="L882" s="326"/>
      <c r="M882" s="363"/>
      <c r="N882" s="364"/>
      <c r="O882" s="364"/>
      <c r="P882" s="364"/>
      <c r="Q882" s="364"/>
      <c r="R882" s="364"/>
      <c r="S882" s="364"/>
      <c r="T882" s="364"/>
      <c r="U882" s="365"/>
      <c r="V882" s="366"/>
      <c r="W882" s="1063"/>
      <c r="X882" s="1064"/>
      <c r="Y882" s="1075"/>
      <c r="Z882" s="1076"/>
      <c r="AA882" s="1077"/>
      <c r="AB882" s="1078"/>
      <c r="AC882" s="1077"/>
      <c r="AD882" s="1076"/>
      <c r="AE882" s="1079"/>
      <c r="AF882" s="1078"/>
      <c r="AG882" s="1077"/>
      <c r="AH882" s="1076"/>
      <c r="AI882" s="1079"/>
      <c r="AJ882" s="1078"/>
      <c r="AK882" s="1077"/>
      <c r="AL882" s="1076"/>
      <c r="AM882" s="356"/>
      <c r="AN882" s="358"/>
      <c r="AO882" s="326"/>
      <c r="AP882" s="356"/>
      <c r="AQ882" s="358"/>
      <c r="AR882" s="367"/>
      <c r="AS882" s="368"/>
      <c r="AT882" s="356"/>
      <c r="AU882" s="358"/>
      <c r="AV882" s="367"/>
      <c r="AW882" s="369"/>
      <c r="AX882" s="502" t="str">
        <f t="shared" si="345"/>
        <v/>
      </c>
      <c r="AY882" s="94" t="str">
        <f t="shared" si="323"/>
        <v/>
      </c>
      <c r="BA882" s="414">
        <f t="shared" si="324"/>
        <v>0</v>
      </c>
      <c r="BB882" s="414">
        <f t="shared" si="325"/>
        <v>0</v>
      </c>
      <c r="BC882" s="414">
        <f t="shared" si="326"/>
        <v>0</v>
      </c>
      <c r="BD882" s="414">
        <f t="shared" si="327"/>
        <v>0</v>
      </c>
      <c r="BE882" s="414">
        <f t="shared" si="328"/>
        <v>0</v>
      </c>
      <c r="BF882" s="414">
        <f t="shared" si="329"/>
        <v>0</v>
      </c>
      <c r="BG882" s="414">
        <f t="shared" si="330"/>
        <v>0</v>
      </c>
      <c r="BH882" s="414">
        <f t="shared" si="331"/>
        <v>0</v>
      </c>
      <c r="BI882" s="414">
        <f t="shared" si="332"/>
        <v>0</v>
      </c>
      <c r="BJ882" s="414">
        <f t="shared" si="333"/>
        <v>0</v>
      </c>
      <c r="BK882" s="414">
        <f t="shared" si="334"/>
        <v>0</v>
      </c>
      <c r="BL882" s="414">
        <f t="shared" si="335"/>
        <v>0</v>
      </c>
      <c r="BM882" s="414">
        <f t="shared" si="336"/>
        <v>0</v>
      </c>
      <c r="BO882" s="414">
        <f t="shared" si="337"/>
        <v>0</v>
      </c>
      <c r="BP882" s="414">
        <f t="shared" si="338"/>
        <v>0</v>
      </c>
      <c r="BQ882" s="414">
        <f t="shared" si="339"/>
        <v>0</v>
      </c>
      <c r="BR882" s="414">
        <f t="shared" si="340"/>
        <v>0</v>
      </c>
      <c r="BS882" s="414">
        <f t="shared" si="341"/>
        <v>0</v>
      </c>
      <c r="BT882" s="414">
        <f t="shared" si="342"/>
        <v>0</v>
      </c>
      <c r="BU882" s="414">
        <f t="shared" si="343"/>
        <v>0</v>
      </c>
      <c r="CQ882" s="465"/>
      <c r="CR882" s="465"/>
    </row>
    <row r="883" spans="1:96" ht="37.5" customHeight="1" x14ac:dyDescent="0.2">
      <c r="A883" s="576" t="str">
        <f>IF(B883&lt;&gt;"",設定!$C$4,"")</f>
        <v/>
      </c>
      <c r="B883" s="577" t="str">
        <f t="shared" si="344"/>
        <v/>
      </c>
      <c r="C883" s="374">
        <f t="shared" si="322"/>
        <v>871</v>
      </c>
      <c r="D883" s="356"/>
      <c r="E883" s="356"/>
      <c r="F883" s="357"/>
      <c r="G883" s="358"/>
      <c r="H883" s="359"/>
      <c r="I883" s="360"/>
      <c r="J883" s="522" t="str">
        <f>IFERROR(IF(I883="","",VLOOKUP(I883,国・地域!A:C,2,FALSE)),"正しい番号を入力してください")</f>
        <v/>
      </c>
      <c r="K883" s="523" t="str">
        <f>IFERROR(IF(I883="","",VLOOKUP(I883,国・地域!A:C,3,FALSE)),"正しい番号を入力してください")</f>
        <v/>
      </c>
      <c r="L883" s="326"/>
      <c r="M883" s="363"/>
      <c r="N883" s="364"/>
      <c r="O883" s="364"/>
      <c r="P883" s="364"/>
      <c r="Q883" s="364"/>
      <c r="R883" s="364"/>
      <c r="S883" s="364"/>
      <c r="T883" s="364"/>
      <c r="U883" s="365"/>
      <c r="V883" s="366"/>
      <c r="W883" s="1063"/>
      <c r="X883" s="1064"/>
      <c r="Y883" s="1075"/>
      <c r="Z883" s="1076"/>
      <c r="AA883" s="1077"/>
      <c r="AB883" s="1078"/>
      <c r="AC883" s="1077"/>
      <c r="AD883" s="1076"/>
      <c r="AE883" s="1079"/>
      <c r="AF883" s="1078"/>
      <c r="AG883" s="1077"/>
      <c r="AH883" s="1076"/>
      <c r="AI883" s="1079"/>
      <c r="AJ883" s="1078"/>
      <c r="AK883" s="1077"/>
      <c r="AL883" s="1076"/>
      <c r="AM883" s="356"/>
      <c r="AN883" s="358"/>
      <c r="AO883" s="326"/>
      <c r="AP883" s="356"/>
      <c r="AQ883" s="358"/>
      <c r="AR883" s="367"/>
      <c r="AS883" s="368"/>
      <c r="AT883" s="356"/>
      <c r="AU883" s="358"/>
      <c r="AV883" s="367"/>
      <c r="AW883" s="369"/>
      <c r="AX883" s="502" t="str">
        <f t="shared" si="345"/>
        <v/>
      </c>
      <c r="AY883" s="94" t="str">
        <f t="shared" si="323"/>
        <v/>
      </c>
      <c r="BA883" s="414">
        <f t="shared" si="324"/>
        <v>0</v>
      </c>
      <c r="BB883" s="414">
        <f t="shared" si="325"/>
        <v>0</v>
      </c>
      <c r="BC883" s="414">
        <f t="shared" si="326"/>
        <v>0</v>
      </c>
      <c r="BD883" s="414">
        <f t="shared" si="327"/>
        <v>0</v>
      </c>
      <c r="BE883" s="414">
        <f t="shared" si="328"/>
        <v>0</v>
      </c>
      <c r="BF883" s="414">
        <f t="shared" si="329"/>
        <v>0</v>
      </c>
      <c r="BG883" s="414">
        <f t="shared" si="330"/>
        <v>0</v>
      </c>
      <c r="BH883" s="414">
        <f t="shared" si="331"/>
        <v>0</v>
      </c>
      <c r="BI883" s="414">
        <f t="shared" si="332"/>
        <v>0</v>
      </c>
      <c r="BJ883" s="414">
        <f t="shared" si="333"/>
        <v>0</v>
      </c>
      <c r="BK883" s="414">
        <f t="shared" si="334"/>
        <v>0</v>
      </c>
      <c r="BL883" s="414">
        <f t="shared" si="335"/>
        <v>0</v>
      </c>
      <c r="BM883" s="414">
        <f t="shared" si="336"/>
        <v>0</v>
      </c>
      <c r="BO883" s="414">
        <f t="shared" si="337"/>
        <v>0</v>
      </c>
      <c r="BP883" s="414">
        <f t="shared" si="338"/>
        <v>0</v>
      </c>
      <c r="BQ883" s="414">
        <f t="shared" si="339"/>
        <v>0</v>
      </c>
      <c r="BR883" s="414">
        <f t="shared" si="340"/>
        <v>0</v>
      </c>
      <c r="BS883" s="414">
        <f t="shared" si="341"/>
        <v>0</v>
      </c>
      <c r="BT883" s="414">
        <f t="shared" si="342"/>
        <v>0</v>
      </c>
      <c r="BU883" s="414">
        <f t="shared" si="343"/>
        <v>0</v>
      </c>
      <c r="CQ883" s="465"/>
      <c r="CR883" s="465"/>
    </row>
    <row r="884" spans="1:96" ht="37.5" customHeight="1" x14ac:dyDescent="0.2">
      <c r="A884" s="576" t="str">
        <f>IF(B884&lt;&gt;"",設定!$C$4,"")</f>
        <v/>
      </c>
      <c r="B884" s="577" t="str">
        <f t="shared" si="344"/>
        <v/>
      </c>
      <c r="C884" s="374">
        <f t="shared" si="322"/>
        <v>872</v>
      </c>
      <c r="D884" s="356"/>
      <c r="E884" s="356"/>
      <c r="F884" s="357"/>
      <c r="G884" s="358"/>
      <c r="H884" s="359"/>
      <c r="I884" s="360"/>
      <c r="J884" s="522" t="str">
        <f>IFERROR(IF(I884="","",VLOOKUP(I884,国・地域!A:C,2,FALSE)),"正しい番号を入力してください")</f>
        <v/>
      </c>
      <c r="K884" s="523" t="str">
        <f>IFERROR(IF(I884="","",VLOOKUP(I884,国・地域!A:C,3,FALSE)),"正しい番号を入力してください")</f>
        <v/>
      </c>
      <c r="L884" s="326"/>
      <c r="M884" s="363"/>
      <c r="N884" s="364"/>
      <c r="O884" s="364"/>
      <c r="P884" s="364"/>
      <c r="Q884" s="364"/>
      <c r="R884" s="364"/>
      <c r="S884" s="364"/>
      <c r="T884" s="364"/>
      <c r="U884" s="365"/>
      <c r="V884" s="366"/>
      <c r="W884" s="1063"/>
      <c r="X884" s="1064"/>
      <c r="Y884" s="1075"/>
      <c r="Z884" s="1076"/>
      <c r="AA884" s="1077"/>
      <c r="AB884" s="1078"/>
      <c r="AC884" s="1077"/>
      <c r="AD884" s="1076"/>
      <c r="AE884" s="1079"/>
      <c r="AF884" s="1078"/>
      <c r="AG884" s="1077"/>
      <c r="AH884" s="1076"/>
      <c r="AI884" s="1079"/>
      <c r="AJ884" s="1078"/>
      <c r="AK884" s="1077"/>
      <c r="AL884" s="1076"/>
      <c r="AM884" s="356"/>
      <c r="AN884" s="358"/>
      <c r="AO884" s="326"/>
      <c r="AP884" s="356"/>
      <c r="AQ884" s="358"/>
      <c r="AR884" s="367"/>
      <c r="AS884" s="368"/>
      <c r="AT884" s="356"/>
      <c r="AU884" s="358"/>
      <c r="AV884" s="367"/>
      <c r="AW884" s="369"/>
      <c r="AX884" s="502" t="str">
        <f t="shared" si="345"/>
        <v/>
      </c>
      <c r="AY884" s="94" t="str">
        <f t="shared" si="323"/>
        <v/>
      </c>
      <c r="BA884" s="414">
        <f t="shared" si="324"/>
        <v>0</v>
      </c>
      <c r="BB884" s="414">
        <f t="shared" si="325"/>
        <v>0</v>
      </c>
      <c r="BC884" s="414">
        <f t="shared" si="326"/>
        <v>0</v>
      </c>
      <c r="BD884" s="414">
        <f t="shared" si="327"/>
        <v>0</v>
      </c>
      <c r="BE884" s="414">
        <f t="shared" si="328"/>
        <v>0</v>
      </c>
      <c r="BF884" s="414">
        <f t="shared" si="329"/>
        <v>0</v>
      </c>
      <c r="BG884" s="414">
        <f t="shared" si="330"/>
        <v>0</v>
      </c>
      <c r="BH884" s="414">
        <f t="shared" si="331"/>
        <v>0</v>
      </c>
      <c r="BI884" s="414">
        <f t="shared" si="332"/>
        <v>0</v>
      </c>
      <c r="BJ884" s="414">
        <f t="shared" si="333"/>
        <v>0</v>
      </c>
      <c r="BK884" s="414">
        <f t="shared" si="334"/>
        <v>0</v>
      </c>
      <c r="BL884" s="414">
        <f t="shared" si="335"/>
        <v>0</v>
      </c>
      <c r="BM884" s="414">
        <f t="shared" si="336"/>
        <v>0</v>
      </c>
      <c r="BO884" s="414">
        <f t="shared" si="337"/>
        <v>0</v>
      </c>
      <c r="BP884" s="414">
        <f t="shared" si="338"/>
        <v>0</v>
      </c>
      <c r="BQ884" s="414">
        <f t="shared" si="339"/>
        <v>0</v>
      </c>
      <c r="BR884" s="414">
        <f t="shared" si="340"/>
        <v>0</v>
      </c>
      <c r="BS884" s="414">
        <f t="shared" si="341"/>
        <v>0</v>
      </c>
      <c r="BT884" s="414">
        <f t="shared" si="342"/>
        <v>0</v>
      </c>
      <c r="BU884" s="414">
        <f t="shared" si="343"/>
        <v>0</v>
      </c>
      <c r="CQ884" s="465"/>
      <c r="CR884" s="465"/>
    </row>
    <row r="885" spans="1:96" ht="37.5" customHeight="1" x14ac:dyDescent="0.2">
      <c r="A885" s="576" t="str">
        <f>IF(B885&lt;&gt;"",設定!$C$4,"")</f>
        <v/>
      </c>
      <c r="B885" s="577" t="str">
        <f t="shared" si="344"/>
        <v/>
      </c>
      <c r="C885" s="374">
        <f t="shared" si="322"/>
        <v>873</v>
      </c>
      <c r="D885" s="356"/>
      <c r="E885" s="356"/>
      <c r="F885" s="357"/>
      <c r="G885" s="358"/>
      <c r="H885" s="359"/>
      <c r="I885" s="360"/>
      <c r="J885" s="522" t="str">
        <f>IFERROR(IF(I885="","",VLOOKUP(I885,国・地域!A:C,2,FALSE)),"正しい番号を入力してください")</f>
        <v/>
      </c>
      <c r="K885" s="523" t="str">
        <f>IFERROR(IF(I885="","",VLOOKUP(I885,国・地域!A:C,3,FALSE)),"正しい番号を入力してください")</f>
        <v/>
      </c>
      <c r="L885" s="326"/>
      <c r="M885" s="363"/>
      <c r="N885" s="364"/>
      <c r="O885" s="364"/>
      <c r="P885" s="364"/>
      <c r="Q885" s="364"/>
      <c r="R885" s="364"/>
      <c r="S885" s="364"/>
      <c r="T885" s="364"/>
      <c r="U885" s="365"/>
      <c r="V885" s="366"/>
      <c r="W885" s="1063"/>
      <c r="X885" s="1064"/>
      <c r="Y885" s="1075"/>
      <c r="Z885" s="1076"/>
      <c r="AA885" s="1077"/>
      <c r="AB885" s="1078"/>
      <c r="AC885" s="1077"/>
      <c r="AD885" s="1076"/>
      <c r="AE885" s="1079"/>
      <c r="AF885" s="1078"/>
      <c r="AG885" s="1077"/>
      <c r="AH885" s="1076"/>
      <c r="AI885" s="1079"/>
      <c r="AJ885" s="1078"/>
      <c r="AK885" s="1077"/>
      <c r="AL885" s="1076"/>
      <c r="AM885" s="356"/>
      <c r="AN885" s="358"/>
      <c r="AO885" s="326"/>
      <c r="AP885" s="356"/>
      <c r="AQ885" s="358"/>
      <c r="AR885" s="367"/>
      <c r="AS885" s="368"/>
      <c r="AT885" s="356"/>
      <c r="AU885" s="358"/>
      <c r="AV885" s="367"/>
      <c r="AW885" s="369"/>
      <c r="AX885" s="502" t="str">
        <f t="shared" si="345"/>
        <v/>
      </c>
      <c r="AY885" s="94" t="str">
        <f t="shared" si="323"/>
        <v/>
      </c>
      <c r="BA885" s="414">
        <f t="shared" si="324"/>
        <v>0</v>
      </c>
      <c r="BB885" s="414">
        <f t="shared" si="325"/>
        <v>0</v>
      </c>
      <c r="BC885" s="414">
        <f t="shared" si="326"/>
        <v>0</v>
      </c>
      <c r="BD885" s="414">
        <f t="shared" si="327"/>
        <v>0</v>
      </c>
      <c r="BE885" s="414">
        <f t="shared" si="328"/>
        <v>0</v>
      </c>
      <c r="BF885" s="414">
        <f t="shared" si="329"/>
        <v>0</v>
      </c>
      <c r="BG885" s="414">
        <f t="shared" si="330"/>
        <v>0</v>
      </c>
      <c r="BH885" s="414">
        <f t="shared" si="331"/>
        <v>0</v>
      </c>
      <c r="BI885" s="414">
        <f t="shared" si="332"/>
        <v>0</v>
      </c>
      <c r="BJ885" s="414">
        <f t="shared" si="333"/>
        <v>0</v>
      </c>
      <c r="BK885" s="414">
        <f t="shared" si="334"/>
        <v>0</v>
      </c>
      <c r="BL885" s="414">
        <f t="shared" si="335"/>
        <v>0</v>
      </c>
      <c r="BM885" s="414">
        <f t="shared" si="336"/>
        <v>0</v>
      </c>
      <c r="BO885" s="414">
        <f t="shared" si="337"/>
        <v>0</v>
      </c>
      <c r="BP885" s="414">
        <f t="shared" si="338"/>
        <v>0</v>
      </c>
      <c r="BQ885" s="414">
        <f t="shared" si="339"/>
        <v>0</v>
      </c>
      <c r="BR885" s="414">
        <f t="shared" si="340"/>
        <v>0</v>
      </c>
      <c r="BS885" s="414">
        <f t="shared" si="341"/>
        <v>0</v>
      </c>
      <c r="BT885" s="414">
        <f t="shared" si="342"/>
        <v>0</v>
      </c>
      <c r="BU885" s="414">
        <f t="shared" si="343"/>
        <v>0</v>
      </c>
      <c r="CQ885" s="465"/>
      <c r="CR885" s="465"/>
    </row>
    <row r="886" spans="1:96" ht="37.5" customHeight="1" x14ac:dyDescent="0.2">
      <c r="A886" s="576" t="str">
        <f>IF(B886&lt;&gt;"",設定!$C$4,"")</f>
        <v/>
      </c>
      <c r="B886" s="577" t="str">
        <f t="shared" si="344"/>
        <v/>
      </c>
      <c r="C886" s="374">
        <f t="shared" si="322"/>
        <v>874</v>
      </c>
      <c r="D886" s="356"/>
      <c r="E886" s="356"/>
      <c r="F886" s="357"/>
      <c r="G886" s="358"/>
      <c r="H886" s="359"/>
      <c r="I886" s="360"/>
      <c r="J886" s="522" t="str">
        <f>IFERROR(IF(I886="","",VLOOKUP(I886,国・地域!A:C,2,FALSE)),"正しい番号を入力してください")</f>
        <v/>
      </c>
      <c r="K886" s="523" t="str">
        <f>IFERROR(IF(I886="","",VLOOKUP(I886,国・地域!A:C,3,FALSE)),"正しい番号を入力してください")</f>
        <v/>
      </c>
      <c r="L886" s="326"/>
      <c r="M886" s="363"/>
      <c r="N886" s="364"/>
      <c r="O886" s="364"/>
      <c r="P886" s="364"/>
      <c r="Q886" s="364"/>
      <c r="R886" s="364"/>
      <c r="S886" s="364"/>
      <c r="T886" s="364"/>
      <c r="U886" s="365"/>
      <c r="V886" s="366"/>
      <c r="W886" s="1063"/>
      <c r="X886" s="1064"/>
      <c r="Y886" s="1075"/>
      <c r="Z886" s="1076"/>
      <c r="AA886" s="1077"/>
      <c r="AB886" s="1078"/>
      <c r="AC886" s="1077"/>
      <c r="AD886" s="1076"/>
      <c r="AE886" s="1079"/>
      <c r="AF886" s="1078"/>
      <c r="AG886" s="1077"/>
      <c r="AH886" s="1076"/>
      <c r="AI886" s="1079"/>
      <c r="AJ886" s="1078"/>
      <c r="AK886" s="1077"/>
      <c r="AL886" s="1076"/>
      <c r="AM886" s="356"/>
      <c r="AN886" s="358"/>
      <c r="AO886" s="326"/>
      <c r="AP886" s="356"/>
      <c r="AQ886" s="358"/>
      <c r="AR886" s="367"/>
      <c r="AS886" s="368"/>
      <c r="AT886" s="356"/>
      <c r="AU886" s="358"/>
      <c r="AV886" s="367"/>
      <c r="AW886" s="369"/>
      <c r="AX886" s="502" t="str">
        <f t="shared" si="345"/>
        <v/>
      </c>
      <c r="AY886" s="94" t="str">
        <f t="shared" si="323"/>
        <v/>
      </c>
      <c r="BA886" s="414">
        <f t="shared" si="324"/>
        <v>0</v>
      </c>
      <c r="BB886" s="414">
        <f t="shared" si="325"/>
        <v>0</v>
      </c>
      <c r="BC886" s="414">
        <f t="shared" si="326"/>
        <v>0</v>
      </c>
      <c r="BD886" s="414">
        <f t="shared" si="327"/>
        <v>0</v>
      </c>
      <c r="BE886" s="414">
        <f t="shared" si="328"/>
        <v>0</v>
      </c>
      <c r="BF886" s="414">
        <f t="shared" si="329"/>
        <v>0</v>
      </c>
      <c r="BG886" s="414">
        <f t="shared" si="330"/>
        <v>0</v>
      </c>
      <c r="BH886" s="414">
        <f t="shared" si="331"/>
        <v>0</v>
      </c>
      <c r="BI886" s="414">
        <f t="shared" si="332"/>
        <v>0</v>
      </c>
      <c r="BJ886" s="414">
        <f t="shared" si="333"/>
        <v>0</v>
      </c>
      <c r="BK886" s="414">
        <f t="shared" si="334"/>
        <v>0</v>
      </c>
      <c r="BL886" s="414">
        <f t="shared" si="335"/>
        <v>0</v>
      </c>
      <c r="BM886" s="414">
        <f t="shared" si="336"/>
        <v>0</v>
      </c>
      <c r="BO886" s="414">
        <f t="shared" si="337"/>
        <v>0</v>
      </c>
      <c r="BP886" s="414">
        <f t="shared" si="338"/>
        <v>0</v>
      </c>
      <c r="BQ886" s="414">
        <f t="shared" si="339"/>
        <v>0</v>
      </c>
      <c r="BR886" s="414">
        <f t="shared" si="340"/>
        <v>0</v>
      </c>
      <c r="BS886" s="414">
        <f t="shared" si="341"/>
        <v>0</v>
      </c>
      <c r="BT886" s="414">
        <f t="shared" si="342"/>
        <v>0</v>
      </c>
      <c r="BU886" s="414">
        <f t="shared" si="343"/>
        <v>0</v>
      </c>
      <c r="CQ886" s="465"/>
      <c r="CR886" s="465"/>
    </row>
    <row r="887" spans="1:96" ht="37.5" customHeight="1" x14ac:dyDescent="0.2">
      <c r="A887" s="576" t="str">
        <f>IF(B887&lt;&gt;"",設定!$C$4,"")</f>
        <v/>
      </c>
      <c r="B887" s="577" t="str">
        <f t="shared" si="344"/>
        <v/>
      </c>
      <c r="C887" s="374">
        <f t="shared" si="322"/>
        <v>875</v>
      </c>
      <c r="D887" s="356"/>
      <c r="E887" s="356"/>
      <c r="F887" s="357"/>
      <c r="G887" s="358"/>
      <c r="H887" s="359"/>
      <c r="I887" s="360"/>
      <c r="J887" s="522" t="str">
        <f>IFERROR(IF(I887="","",VLOOKUP(I887,国・地域!A:C,2,FALSE)),"正しい番号を入力してください")</f>
        <v/>
      </c>
      <c r="K887" s="523" t="str">
        <f>IFERROR(IF(I887="","",VLOOKUP(I887,国・地域!A:C,3,FALSE)),"正しい番号を入力してください")</f>
        <v/>
      </c>
      <c r="L887" s="326"/>
      <c r="M887" s="363"/>
      <c r="N887" s="364"/>
      <c r="O887" s="364"/>
      <c r="P887" s="364"/>
      <c r="Q887" s="364"/>
      <c r="R887" s="364"/>
      <c r="S887" s="364"/>
      <c r="T887" s="364"/>
      <c r="U887" s="365"/>
      <c r="V887" s="366"/>
      <c r="W887" s="1063"/>
      <c r="X887" s="1064"/>
      <c r="Y887" s="1075"/>
      <c r="Z887" s="1076"/>
      <c r="AA887" s="1077"/>
      <c r="AB887" s="1078"/>
      <c r="AC887" s="1077"/>
      <c r="AD887" s="1076"/>
      <c r="AE887" s="1079"/>
      <c r="AF887" s="1078"/>
      <c r="AG887" s="1077"/>
      <c r="AH887" s="1076"/>
      <c r="AI887" s="1079"/>
      <c r="AJ887" s="1078"/>
      <c r="AK887" s="1077"/>
      <c r="AL887" s="1076"/>
      <c r="AM887" s="356"/>
      <c r="AN887" s="358"/>
      <c r="AO887" s="326"/>
      <c r="AP887" s="356"/>
      <c r="AQ887" s="358"/>
      <c r="AR887" s="367"/>
      <c r="AS887" s="368"/>
      <c r="AT887" s="356"/>
      <c r="AU887" s="358"/>
      <c r="AV887" s="367"/>
      <c r="AW887" s="369"/>
      <c r="AX887" s="502" t="str">
        <f t="shared" si="345"/>
        <v/>
      </c>
      <c r="AY887" s="94" t="str">
        <f t="shared" si="323"/>
        <v/>
      </c>
      <c r="BA887" s="414">
        <f t="shared" si="324"/>
        <v>0</v>
      </c>
      <c r="BB887" s="414">
        <f t="shared" si="325"/>
        <v>0</v>
      </c>
      <c r="BC887" s="414">
        <f t="shared" si="326"/>
        <v>0</v>
      </c>
      <c r="BD887" s="414">
        <f t="shared" si="327"/>
        <v>0</v>
      </c>
      <c r="BE887" s="414">
        <f t="shared" si="328"/>
        <v>0</v>
      </c>
      <c r="BF887" s="414">
        <f t="shared" si="329"/>
        <v>0</v>
      </c>
      <c r="BG887" s="414">
        <f t="shared" si="330"/>
        <v>0</v>
      </c>
      <c r="BH887" s="414">
        <f t="shared" si="331"/>
        <v>0</v>
      </c>
      <c r="BI887" s="414">
        <f t="shared" si="332"/>
        <v>0</v>
      </c>
      <c r="BJ887" s="414">
        <f t="shared" si="333"/>
        <v>0</v>
      </c>
      <c r="BK887" s="414">
        <f t="shared" si="334"/>
        <v>0</v>
      </c>
      <c r="BL887" s="414">
        <f t="shared" si="335"/>
        <v>0</v>
      </c>
      <c r="BM887" s="414">
        <f t="shared" si="336"/>
        <v>0</v>
      </c>
      <c r="BO887" s="414">
        <f t="shared" si="337"/>
        <v>0</v>
      </c>
      <c r="BP887" s="414">
        <f t="shared" si="338"/>
        <v>0</v>
      </c>
      <c r="BQ887" s="414">
        <f t="shared" si="339"/>
        <v>0</v>
      </c>
      <c r="BR887" s="414">
        <f t="shared" si="340"/>
        <v>0</v>
      </c>
      <c r="BS887" s="414">
        <f t="shared" si="341"/>
        <v>0</v>
      </c>
      <c r="BT887" s="414">
        <f t="shared" si="342"/>
        <v>0</v>
      </c>
      <c r="BU887" s="414">
        <f t="shared" si="343"/>
        <v>0</v>
      </c>
      <c r="CQ887" s="465"/>
      <c r="CR887" s="465"/>
    </row>
    <row r="888" spans="1:96" ht="37.5" customHeight="1" x14ac:dyDescent="0.2">
      <c r="A888" s="576" t="str">
        <f>IF(B888&lt;&gt;"",設定!$C$4,"")</f>
        <v/>
      </c>
      <c r="B888" s="577" t="str">
        <f t="shared" si="344"/>
        <v/>
      </c>
      <c r="C888" s="374">
        <f t="shared" si="322"/>
        <v>876</v>
      </c>
      <c r="D888" s="356"/>
      <c r="E888" s="356"/>
      <c r="F888" s="357"/>
      <c r="G888" s="358"/>
      <c r="H888" s="359"/>
      <c r="I888" s="360"/>
      <c r="J888" s="522" t="str">
        <f>IFERROR(IF(I888="","",VLOOKUP(I888,国・地域!A:C,2,FALSE)),"正しい番号を入力してください")</f>
        <v/>
      </c>
      <c r="K888" s="523" t="str">
        <f>IFERROR(IF(I888="","",VLOOKUP(I888,国・地域!A:C,3,FALSE)),"正しい番号を入力してください")</f>
        <v/>
      </c>
      <c r="L888" s="326"/>
      <c r="M888" s="363"/>
      <c r="N888" s="364"/>
      <c r="O888" s="364"/>
      <c r="P888" s="364"/>
      <c r="Q888" s="364"/>
      <c r="R888" s="364"/>
      <c r="S888" s="364"/>
      <c r="T888" s="364"/>
      <c r="U888" s="365"/>
      <c r="V888" s="366"/>
      <c r="W888" s="1063"/>
      <c r="X888" s="1064"/>
      <c r="Y888" s="1075"/>
      <c r="Z888" s="1076"/>
      <c r="AA888" s="1077"/>
      <c r="AB888" s="1078"/>
      <c r="AC888" s="1077"/>
      <c r="AD888" s="1076"/>
      <c r="AE888" s="1079"/>
      <c r="AF888" s="1078"/>
      <c r="AG888" s="1077"/>
      <c r="AH888" s="1076"/>
      <c r="AI888" s="1079"/>
      <c r="AJ888" s="1078"/>
      <c r="AK888" s="1077"/>
      <c r="AL888" s="1076"/>
      <c r="AM888" s="356"/>
      <c r="AN888" s="358"/>
      <c r="AO888" s="326"/>
      <c r="AP888" s="356"/>
      <c r="AQ888" s="358"/>
      <c r="AR888" s="367"/>
      <c r="AS888" s="368"/>
      <c r="AT888" s="356"/>
      <c r="AU888" s="358"/>
      <c r="AV888" s="367"/>
      <c r="AW888" s="369"/>
      <c r="AX888" s="502" t="str">
        <f t="shared" si="345"/>
        <v/>
      </c>
      <c r="AY888" s="94" t="str">
        <f t="shared" si="323"/>
        <v/>
      </c>
      <c r="BA888" s="414">
        <f t="shared" si="324"/>
        <v>0</v>
      </c>
      <c r="BB888" s="414">
        <f t="shared" si="325"/>
        <v>0</v>
      </c>
      <c r="BC888" s="414">
        <f t="shared" si="326"/>
        <v>0</v>
      </c>
      <c r="BD888" s="414">
        <f t="shared" si="327"/>
        <v>0</v>
      </c>
      <c r="BE888" s="414">
        <f t="shared" si="328"/>
        <v>0</v>
      </c>
      <c r="BF888" s="414">
        <f t="shared" si="329"/>
        <v>0</v>
      </c>
      <c r="BG888" s="414">
        <f t="shared" si="330"/>
        <v>0</v>
      </c>
      <c r="BH888" s="414">
        <f t="shared" si="331"/>
        <v>0</v>
      </c>
      <c r="BI888" s="414">
        <f t="shared" si="332"/>
        <v>0</v>
      </c>
      <c r="BJ888" s="414">
        <f t="shared" si="333"/>
        <v>0</v>
      </c>
      <c r="BK888" s="414">
        <f t="shared" si="334"/>
        <v>0</v>
      </c>
      <c r="BL888" s="414">
        <f t="shared" si="335"/>
        <v>0</v>
      </c>
      <c r="BM888" s="414">
        <f t="shared" si="336"/>
        <v>0</v>
      </c>
      <c r="BO888" s="414">
        <f t="shared" si="337"/>
        <v>0</v>
      </c>
      <c r="BP888" s="414">
        <f t="shared" si="338"/>
        <v>0</v>
      </c>
      <c r="BQ888" s="414">
        <f t="shared" si="339"/>
        <v>0</v>
      </c>
      <c r="BR888" s="414">
        <f t="shared" si="340"/>
        <v>0</v>
      </c>
      <c r="BS888" s="414">
        <f t="shared" si="341"/>
        <v>0</v>
      </c>
      <c r="BT888" s="414">
        <f t="shared" si="342"/>
        <v>0</v>
      </c>
      <c r="BU888" s="414">
        <f t="shared" si="343"/>
        <v>0</v>
      </c>
      <c r="CQ888" s="465"/>
      <c r="CR888" s="465"/>
    </row>
    <row r="889" spans="1:96" ht="37.5" customHeight="1" x14ac:dyDescent="0.2">
      <c r="A889" s="576" t="str">
        <f>IF(B889&lt;&gt;"",設定!$C$4,"")</f>
        <v/>
      </c>
      <c r="B889" s="577" t="str">
        <f t="shared" si="344"/>
        <v/>
      </c>
      <c r="C889" s="374">
        <f t="shared" si="322"/>
        <v>877</v>
      </c>
      <c r="D889" s="356"/>
      <c r="E889" s="356"/>
      <c r="F889" s="357"/>
      <c r="G889" s="358"/>
      <c r="H889" s="359"/>
      <c r="I889" s="360"/>
      <c r="J889" s="522" t="str">
        <f>IFERROR(IF(I889="","",VLOOKUP(I889,国・地域!A:C,2,FALSE)),"正しい番号を入力してください")</f>
        <v/>
      </c>
      <c r="K889" s="523" t="str">
        <f>IFERROR(IF(I889="","",VLOOKUP(I889,国・地域!A:C,3,FALSE)),"正しい番号を入力してください")</f>
        <v/>
      </c>
      <c r="L889" s="326"/>
      <c r="M889" s="363"/>
      <c r="N889" s="364"/>
      <c r="O889" s="364"/>
      <c r="P889" s="364"/>
      <c r="Q889" s="364"/>
      <c r="R889" s="364"/>
      <c r="S889" s="364"/>
      <c r="T889" s="364"/>
      <c r="U889" s="365"/>
      <c r="V889" s="366"/>
      <c r="W889" s="1063"/>
      <c r="X889" s="1064"/>
      <c r="Y889" s="1075"/>
      <c r="Z889" s="1076"/>
      <c r="AA889" s="1077"/>
      <c r="AB889" s="1078"/>
      <c r="AC889" s="1077"/>
      <c r="AD889" s="1076"/>
      <c r="AE889" s="1079"/>
      <c r="AF889" s="1078"/>
      <c r="AG889" s="1077"/>
      <c r="AH889" s="1076"/>
      <c r="AI889" s="1079"/>
      <c r="AJ889" s="1078"/>
      <c r="AK889" s="1077"/>
      <c r="AL889" s="1076"/>
      <c r="AM889" s="356"/>
      <c r="AN889" s="358"/>
      <c r="AO889" s="326"/>
      <c r="AP889" s="356"/>
      <c r="AQ889" s="358"/>
      <c r="AR889" s="367"/>
      <c r="AS889" s="368"/>
      <c r="AT889" s="356"/>
      <c r="AU889" s="358"/>
      <c r="AV889" s="367"/>
      <c r="AW889" s="369"/>
      <c r="AX889" s="502" t="str">
        <f t="shared" si="345"/>
        <v/>
      </c>
      <c r="AY889" s="94" t="str">
        <f t="shared" si="323"/>
        <v/>
      </c>
      <c r="BA889" s="414">
        <f t="shared" si="324"/>
        <v>0</v>
      </c>
      <c r="BB889" s="414">
        <f t="shared" si="325"/>
        <v>0</v>
      </c>
      <c r="BC889" s="414">
        <f t="shared" si="326"/>
        <v>0</v>
      </c>
      <c r="BD889" s="414">
        <f t="shared" si="327"/>
        <v>0</v>
      </c>
      <c r="BE889" s="414">
        <f t="shared" si="328"/>
        <v>0</v>
      </c>
      <c r="BF889" s="414">
        <f t="shared" si="329"/>
        <v>0</v>
      </c>
      <c r="BG889" s="414">
        <f t="shared" si="330"/>
        <v>0</v>
      </c>
      <c r="BH889" s="414">
        <f t="shared" si="331"/>
        <v>0</v>
      </c>
      <c r="BI889" s="414">
        <f t="shared" si="332"/>
        <v>0</v>
      </c>
      <c r="BJ889" s="414">
        <f t="shared" si="333"/>
        <v>0</v>
      </c>
      <c r="BK889" s="414">
        <f t="shared" si="334"/>
        <v>0</v>
      </c>
      <c r="BL889" s="414">
        <f t="shared" si="335"/>
        <v>0</v>
      </c>
      <c r="BM889" s="414">
        <f t="shared" si="336"/>
        <v>0</v>
      </c>
      <c r="BO889" s="414">
        <f t="shared" si="337"/>
        <v>0</v>
      </c>
      <c r="BP889" s="414">
        <f t="shared" si="338"/>
        <v>0</v>
      </c>
      <c r="BQ889" s="414">
        <f t="shared" si="339"/>
        <v>0</v>
      </c>
      <c r="BR889" s="414">
        <f t="shared" si="340"/>
        <v>0</v>
      </c>
      <c r="BS889" s="414">
        <f t="shared" si="341"/>
        <v>0</v>
      </c>
      <c r="BT889" s="414">
        <f t="shared" si="342"/>
        <v>0</v>
      </c>
      <c r="BU889" s="414">
        <f t="shared" si="343"/>
        <v>0</v>
      </c>
      <c r="CQ889" s="465"/>
      <c r="CR889" s="465"/>
    </row>
    <row r="890" spans="1:96" ht="37.5" customHeight="1" x14ac:dyDescent="0.2">
      <c r="A890" s="576" t="str">
        <f>IF(B890&lt;&gt;"",設定!$C$4,"")</f>
        <v/>
      </c>
      <c r="B890" s="577" t="str">
        <f t="shared" si="344"/>
        <v/>
      </c>
      <c r="C890" s="374">
        <f t="shared" si="322"/>
        <v>878</v>
      </c>
      <c r="D890" s="356"/>
      <c r="E890" s="356"/>
      <c r="F890" s="357"/>
      <c r="G890" s="358"/>
      <c r="H890" s="359"/>
      <c r="I890" s="360"/>
      <c r="J890" s="522" t="str">
        <f>IFERROR(IF(I890="","",VLOOKUP(I890,国・地域!A:C,2,FALSE)),"正しい番号を入力してください")</f>
        <v/>
      </c>
      <c r="K890" s="523" t="str">
        <f>IFERROR(IF(I890="","",VLOOKUP(I890,国・地域!A:C,3,FALSE)),"正しい番号を入力してください")</f>
        <v/>
      </c>
      <c r="L890" s="326"/>
      <c r="M890" s="363"/>
      <c r="N890" s="364"/>
      <c r="O890" s="364"/>
      <c r="P890" s="364"/>
      <c r="Q890" s="364"/>
      <c r="R890" s="364"/>
      <c r="S890" s="364"/>
      <c r="T890" s="364"/>
      <c r="U890" s="365"/>
      <c r="V890" s="366"/>
      <c r="W890" s="1063"/>
      <c r="X890" s="1064"/>
      <c r="Y890" s="1075"/>
      <c r="Z890" s="1076"/>
      <c r="AA890" s="1077"/>
      <c r="AB890" s="1078"/>
      <c r="AC890" s="1077"/>
      <c r="AD890" s="1076"/>
      <c r="AE890" s="1079"/>
      <c r="AF890" s="1078"/>
      <c r="AG890" s="1077"/>
      <c r="AH890" s="1076"/>
      <c r="AI890" s="1079"/>
      <c r="AJ890" s="1078"/>
      <c r="AK890" s="1077"/>
      <c r="AL890" s="1076"/>
      <c r="AM890" s="356"/>
      <c r="AN890" s="358"/>
      <c r="AO890" s="326"/>
      <c r="AP890" s="356"/>
      <c r="AQ890" s="358"/>
      <c r="AR890" s="367"/>
      <c r="AS890" s="368"/>
      <c r="AT890" s="356"/>
      <c r="AU890" s="358"/>
      <c r="AV890" s="367"/>
      <c r="AW890" s="369"/>
      <c r="AX890" s="502" t="str">
        <f t="shared" si="345"/>
        <v/>
      </c>
      <c r="AY890" s="94" t="str">
        <f t="shared" si="323"/>
        <v/>
      </c>
      <c r="BA890" s="414">
        <f t="shared" si="324"/>
        <v>0</v>
      </c>
      <c r="BB890" s="414">
        <f t="shared" si="325"/>
        <v>0</v>
      </c>
      <c r="BC890" s="414">
        <f t="shared" si="326"/>
        <v>0</v>
      </c>
      <c r="BD890" s="414">
        <f t="shared" si="327"/>
        <v>0</v>
      </c>
      <c r="BE890" s="414">
        <f t="shared" si="328"/>
        <v>0</v>
      </c>
      <c r="BF890" s="414">
        <f t="shared" si="329"/>
        <v>0</v>
      </c>
      <c r="BG890" s="414">
        <f t="shared" si="330"/>
        <v>0</v>
      </c>
      <c r="BH890" s="414">
        <f t="shared" si="331"/>
        <v>0</v>
      </c>
      <c r="BI890" s="414">
        <f t="shared" si="332"/>
        <v>0</v>
      </c>
      <c r="BJ890" s="414">
        <f t="shared" si="333"/>
        <v>0</v>
      </c>
      <c r="BK890" s="414">
        <f t="shared" si="334"/>
        <v>0</v>
      </c>
      <c r="BL890" s="414">
        <f t="shared" si="335"/>
        <v>0</v>
      </c>
      <c r="BM890" s="414">
        <f t="shared" si="336"/>
        <v>0</v>
      </c>
      <c r="BO890" s="414">
        <f t="shared" si="337"/>
        <v>0</v>
      </c>
      <c r="BP890" s="414">
        <f t="shared" si="338"/>
        <v>0</v>
      </c>
      <c r="BQ890" s="414">
        <f t="shared" si="339"/>
        <v>0</v>
      </c>
      <c r="BR890" s="414">
        <f t="shared" si="340"/>
        <v>0</v>
      </c>
      <c r="BS890" s="414">
        <f t="shared" si="341"/>
        <v>0</v>
      </c>
      <c r="BT890" s="414">
        <f t="shared" si="342"/>
        <v>0</v>
      </c>
      <c r="BU890" s="414">
        <f t="shared" si="343"/>
        <v>0</v>
      </c>
      <c r="CQ890" s="465"/>
      <c r="CR890" s="465"/>
    </row>
    <row r="891" spans="1:96" ht="37.5" customHeight="1" x14ac:dyDescent="0.2">
      <c r="A891" s="576" t="str">
        <f>IF(B891&lt;&gt;"",設定!$C$4,"")</f>
        <v/>
      </c>
      <c r="B891" s="577" t="str">
        <f t="shared" si="344"/>
        <v/>
      </c>
      <c r="C891" s="374">
        <f t="shared" si="322"/>
        <v>879</v>
      </c>
      <c r="D891" s="356"/>
      <c r="E891" s="356"/>
      <c r="F891" s="357"/>
      <c r="G891" s="358"/>
      <c r="H891" s="359"/>
      <c r="I891" s="360"/>
      <c r="J891" s="522" t="str">
        <f>IFERROR(IF(I891="","",VLOOKUP(I891,国・地域!A:C,2,FALSE)),"正しい番号を入力してください")</f>
        <v/>
      </c>
      <c r="K891" s="523" t="str">
        <f>IFERROR(IF(I891="","",VLOOKUP(I891,国・地域!A:C,3,FALSE)),"正しい番号を入力してください")</f>
        <v/>
      </c>
      <c r="L891" s="326"/>
      <c r="M891" s="363"/>
      <c r="N891" s="364"/>
      <c r="O891" s="364"/>
      <c r="P891" s="364"/>
      <c r="Q891" s="364"/>
      <c r="R891" s="364"/>
      <c r="S891" s="364"/>
      <c r="T891" s="364"/>
      <c r="U891" s="365"/>
      <c r="V891" s="366"/>
      <c r="W891" s="1063"/>
      <c r="X891" s="1064"/>
      <c r="Y891" s="1075"/>
      <c r="Z891" s="1076"/>
      <c r="AA891" s="1077"/>
      <c r="AB891" s="1078"/>
      <c r="AC891" s="1077"/>
      <c r="AD891" s="1076"/>
      <c r="AE891" s="1079"/>
      <c r="AF891" s="1078"/>
      <c r="AG891" s="1077"/>
      <c r="AH891" s="1076"/>
      <c r="AI891" s="1079"/>
      <c r="AJ891" s="1078"/>
      <c r="AK891" s="1077"/>
      <c r="AL891" s="1076"/>
      <c r="AM891" s="356"/>
      <c r="AN891" s="358"/>
      <c r="AO891" s="326"/>
      <c r="AP891" s="356"/>
      <c r="AQ891" s="358"/>
      <c r="AR891" s="367"/>
      <c r="AS891" s="368"/>
      <c r="AT891" s="356"/>
      <c r="AU891" s="358"/>
      <c r="AV891" s="367"/>
      <c r="AW891" s="369"/>
      <c r="AX891" s="502" t="str">
        <f t="shared" si="345"/>
        <v/>
      </c>
      <c r="AY891" s="94" t="str">
        <f t="shared" si="323"/>
        <v/>
      </c>
      <c r="BA891" s="414">
        <f t="shared" si="324"/>
        <v>0</v>
      </c>
      <c r="BB891" s="414">
        <f t="shared" si="325"/>
        <v>0</v>
      </c>
      <c r="BC891" s="414">
        <f t="shared" si="326"/>
        <v>0</v>
      </c>
      <c r="BD891" s="414">
        <f t="shared" si="327"/>
        <v>0</v>
      </c>
      <c r="BE891" s="414">
        <f t="shared" si="328"/>
        <v>0</v>
      </c>
      <c r="BF891" s="414">
        <f t="shared" si="329"/>
        <v>0</v>
      </c>
      <c r="BG891" s="414">
        <f t="shared" si="330"/>
        <v>0</v>
      </c>
      <c r="BH891" s="414">
        <f t="shared" si="331"/>
        <v>0</v>
      </c>
      <c r="BI891" s="414">
        <f t="shared" si="332"/>
        <v>0</v>
      </c>
      <c r="BJ891" s="414">
        <f t="shared" si="333"/>
        <v>0</v>
      </c>
      <c r="BK891" s="414">
        <f t="shared" si="334"/>
        <v>0</v>
      </c>
      <c r="BL891" s="414">
        <f t="shared" si="335"/>
        <v>0</v>
      </c>
      <c r="BM891" s="414">
        <f t="shared" si="336"/>
        <v>0</v>
      </c>
      <c r="BO891" s="414">
        <f t="shared" si="337"/>
        <v>0</v>
      </c>
      <c r="BP891" s="414">
        <f t="shared" si="338"/>
        <v>0</v>
      </c>
      <c r="BQ891" s="414">
        <f t="shared" si="339"/>
        <v>0</v>
      </c>
      <c r="BR891" s="414">
        <f t="shared" si="340"/>
        <v>0</v>
      </c>
      <c r="BS891" s="414">
        <f t="shared" si="341"/>
        <v>0</v>
      </c>
      <c r="BT891" s="414">
        <f t="shared" si="342"/>
        <v>0</v>
      </c>
      <c r="BU891" s="414">
        <f t="shared" si="343"/>
        <v>0</v>
      </c>
      <c r="CQ891" s="465"/>
      <c r="CR891" s="465"/>
    </row>
    <row r="892" spans="1:96" ht="37.5" customHeight="1" x14ac:dyDescent="0.2">
      <c r="A892" s="576" t="str">
        <f>IF(B892&lt;&gt;"",設定!$C$4,"")</f>
        <v/>
      </c>
      <c r="B892" s="577" t="str">
        <f t="shared" si="344"/>
        <v/>
      </c>
      <c r="C892" s="374">
        <f t="shared" si="322"/>
        <v>880</v>
      </c>
      <c r="D892" s="356"/>
      <c r="E892" s="356"/>
      <c r="F892" s="357"/>
      <c r="G892" s="358"/>
      <c r="H892" s="359"/>
      <c r="I892" s="360"/>
      <c r="J892" s="522" t="str">
        <f>IFERROR(IF(I892="","",VLOOKUP(I892,国・地域!A:C,2,FALSE)),"正しい番号を入力してください")</f>
        <v/>
      </c>
      <c r="K892" s="523" t="str">
        <f>IFERROR(IF(I892="","",VLOOKUP(I892,国・地域!A:C,3,FALSE)),"正しい番号を入力してください")</f>
        <v/>
      </c>
      <c r="L892" s="326"/>
      <c r="M892" s="363"/>
      <c r="N892" s="364"/>
      <c r="O892" s="364"/>
      <c r="P892" s="364"/>
      <c r="Q892" s="364"/>
      <c r="R892" s="364"/>
      <c r="S892" s="364"/>
      <c r="T892" s="364"/>
      <c r="U892" s="365"/>
      <c r="V892" s="366"/>
      <c r="W892" s="1063"/>
      <c r="X892" s="1064"/>
      <c r="Y892" s="1075"/>
      <c r="Z892" s="1076"/>
      <c r="AA892" s="1077"/>
      <c r="AB892" s="1078"/>
      <c r="AC892" s="1077"/>
      <c r="AD892" s="1076"/>
      <c r="AE892" s="1079"/>
      <c r="AF892" s="1078"/>
      <c r="AG892" s="1077"/>
      <c r="AH892" s="1076"/>
      <c r="AI892" s="1079"/>
      <c r="AJ892" s="1078"/>
      <c r="AK892" s="1077"/>
      <c r="AL892" s="1076"/>
      <c r="AM892" s="356"/>
      <c r="AN892" s="358"/>
      <c r="AO892" s="326"/>
      <c r="AP892" s="356"/>
      <c r="AQ892" s="358"/>
      <c r="AR892" s="367"/>
      <c r="AS892" s="368"/>
      <c r="AT892" s="356"/>
      <c r="AU892" s="358"/>
      <c r="AV892" s="367"/>
      <c r="AW892" s="369"/>
      <c r="AX892" s="502" t="str">
        <f t="shared" si="345"/>
        <v/>
      </c>
      <c r="AY892" s="94" t="str">
        <f t="shared" si="323"/>
        <v/>
      </c>
      <c r="BA892" s="414">
        <f t="shared" si="324"/>
        <v>0</v>
      </c>
      <c r="BB892" s="414">
        <f t="shared" si="325"/>
        <v>0</v>
      </c>
      <c r="BC892" s="414">
        <f t="shared" si="326"/>
        <v>0</v>
      </c>
      <c r="BD892" s="414">
        <f t="shared" si="327"/>
        <v>0</v>
      </c>
      <c r="BE892" s="414">
        <f t="shared" si="328"/>
        <v>0</v>
      </c>
      <c r="BF892" s="414">
        <f t="shared" si="329"/>
        <v>0</v>
      </c>
      <c r="BG892" s="414">
        <f t="shared" si="330"/>
        <v>0</v>
      </c>
      <c r="BH892" s="414">
        <f t="shared" si="331"/>
        <v>0</v>
      </c>
      <c r="BI892" s="414">
        <f t="shared" si="332"/>
        <v>0</v>
      </c>
      <c r="BJ892" s="414">
        <f t="shared" si="333"/>
        <v>0</v>
      </c>
      <c r="BK892" s="414">
        <f t="shared" si="334"/>
        <v>0</v>
      </c>
      <c r="BL892" s="414">
        <f t="shared" si="335"/>
        <v>0</v>
      </c>
      <c r="BM892" s="414">
        <f t="shared" si="336"/>
        <v>0</v>
      </c>
      <c r="BO892" s="414">
        <f t="shared" si="337"/>
        <v>0</v>
      </c>
      <c r="BP892" s="414">
        <f t="shared" si="338"/>
        <v>0</v>
      </c>
      <c r="BQ892" s="414">
        <f t="shared" si="339"/>
        <v>0</v>
      </c>
      <c r="BR892" s="414">
        <f t="shared" si="340"/>
        <v>0</v>
      </c>
      <c r="BS892" s="414">
        <f t="shared" si="341"/>
        <v>0</v>
      </c>
      <c r="BT892" s="414">
        <f t="shared" si="342"/>
        <v>0</v>
      </c>
      <c r="BU892" s="414">
        <f t="shared" si="343"/>
        <v>0</v>
      </c>
      <c r="CQ892" s="465"/>
      <c r="CR892" s="465"/>
    </row>
    <row r="893" spans="1:96" ht="37.5" customHeight="1" x14ac:dyDescent="0.2">
      <c r="A893" s="576" t="str">
        <f>IF(B893&lt;&gt;"",設定!$C$4,"")</f>
        <v/>
      </c>
      <c r="B893" s="577" t="str">
        <f t="shared" si="344"/>
        <v/>
      </c>
      <c r="C893" s="374">
        <f t="shared" si="322"/>
        <v>881</v>
      </c>
      <c r="D893" s="356"/>
      <c r="E893" s="356"/>
      <c r="F893" s="357"/>
      <c r="G893" s="358"/>
      <c r="H893" s="359"/>
      <c r="I893" s="360"/>
      <c r="J893" s="522" t="str">
        <f>IFERROR(IF(I893="","",VLOOKUP(I893,国・地域!A:C,2,FALSE)),"正しい番号を入力してください")</f>
        <v/>
      </c>
      <c r="K893" s="523" t="str">
        <f>IFERROR(IF(I893="","",VLOOKUP(I893,国・地域!A:C,3,FALSE)),"正しい番号を入力してください")</f>
        <v/>
      </c>
      <c r="L893" s="326"/>
      <c r="M893" s="363"/>
      <c r="N893" s="364"/>
      <c r="O893" s="364"/>
      <c r="P893" s="364"/>
      <c r="Q893" s="364"/>
      <c r="R893" s="364"/>
      <c r="S893" s="364"/>
      <c r="T893" s="364"/>
      <c r="U893" s="365"/>
      <c r="V893" s="366"/>
      <c r="W893" s="1063"/>
      <c r="X893" s="1064"/>
      <c r="Y893" s="1075"/>
      <c r="Z893" s="1076"/>
      <c r="AA893" s="1077"/>
      <c r="AB893" s="1078"/>
      <c r="AC893" s="1077"/>
      <c r="AD893" s="1076"/>
      <c r="AE893" s="1079"/>
      <c r="AF893" s="1078"/>
      <c r="AG893" s="1077"/>
      <c r="AH893" s="1076"/>
      <c r="AI893" s="1079"/>
      <c r="AJ893" s="1078"/>
      <c r="AK893" s="1077"/>
      <c r="AL893" s="1076"/>
      <c r="AM893" s="356"/>
      <c r="AN893" s="358"/>
      <c r="AO893" s="326"/>
      <c r="AP893" s="356"/>
      <c r="AQ893" s="358"/>
      <c r="AR893" s="367"/>
      <c r="AS893" s="368"/>
      <c r="AT893" s="356"/>
      <c r="AU893" s="358"/>
      <c r="AV893" s="367"/>
      <c r="AW893" s="369"/>
      <c r="AX893" s="502" t="str">
        <f t="shared" si="345"/>
        <v/>
      </c>
      <c r="AY893" s="94" t="str">
        <f t="shared" si="323"/>
        <v/>
      </c>
      <c r="BA893" s="414">
        <f t="shared" si="324"/>
        <v>0</v>
      </c>
      <c r="BB893" s="414">
        <f t="shared" si="325"/>
        <v>0</v>
      </c>
      <c r="BC893" s="414">
        <f t="shared" si="326"/>
        <v>0</v>
      </c>
      <c r="BD893" s="414">
        <f t="shared" si="327"/>
        <v>0</v>
      </c>
      <c r="BE893" s="414">
        <f t="shared" si="328"/>
        <v>0</v>
      </c>
      <c r="BF893" s="414">
        <f t="shared" si="329"/>
        <v>0</v>
      </c>
      <c r="BG893" s="414">
        <f t="shared" si="330"/>
        <v>0</v>
      </c>
      <c r="BH893" s="414">
        <f t="shared" si="331"/>
        <v>0</v>
      </c>
      <c r="BI893" s="414">
        <f t="shared" si="332"/>
        <v>0</v>
      </c>
      <c r="BJ893" s="414">
        <f t="shared" si="333"/>
        <v>0</v>
      </c>
      <c r="BK893" s="414">
        <f t="shared" si="334"/>
        <v>0</v>
      </c>
      <c r="BL893" s="414">
        <f t="shared" si="335"/>
        <v>0</v>
      </c>
      <c r="BM893" s="414">
        <f t="shared" si="336"/>
        <v>0</v>
      </c>
      <c r="BO893" s="414">
        <f t="shared" si="337"/>
        <v>0</v>
      </c>
      <c r="BP893" s="414">
        <f t="shared" si="338"/>
        <v>0</v>
      </c>
      <c r="BQ893" s="414">
        <f t="shared" si="339"/>
        <v>0</v>
      </c>
      <c r="BR893" s="414">
        <f t="shared" si="340"/>
        <v>0</v>
      </c>
      <c r="BS893" s="414">
        <f t="shared" si="341"/>
        <v>0</v>
      </c>
      <c r="BT893" s="414">
        <f t="shared" si="342"/>
        <v>0</v>
      </c>
      <c r="BU893" s="414">
        <f t="shared" si="343"/>
        <v>0</v>
      </c>
      <c r="CQ893" s="465"/>
      <c r="CR893" s="465"/>
    </row>
    <row r="894" spans="1:96" ht="37.5" customHeight="1" x14ac:dyDescent="0.2">
      <c r="A894" s="576" t="str">
        <f>IF(B894&lt;&gt;"",設定!$C$4,"")</f>
        <v/>
      </c>
      <c r="B894" s="577" t="str">
        <f t="shared" si="344"/>
        <v/>
      </c>
      <c r="C894" s="374">
        <f t="shared" si="322"/>
        <v>882</v>
      </c>
      <c r="D894" s="356"/>
      <c r="E894" s="356"/>
      <c r="F894" s="357"/>
      <c r="G894" s="358"/>
      <c r="H894" s="359"/>
      <c r="I894" s="360"/>
      <c r="J894" s="522" t="str">
        <f>IFERROR(IF(I894="","",VLOOKUP(I894,国・地域!A:C,2,FALSE)),"正しい番号を入力してください")</f>
        <v/>
      </c>
      <c r="K894" s="523" t="str">
        <f>IFERROR(IF(I894="","",VLOOKUP(I894,国・地域!A:C,3,FALSE)),"正しい番号を入力してください")</f>
        <v/>
      </c>
      <c r="L894" s="326"/>
      <c r="M894" s="363"/>
      <c r="N894" s="364"/>
      <c r="O894" s="364"/>
      <c r="P894" s="364"/>
      <c r="Q894" s="364"/>
      <c r="R894" s="364"/>
      <c r="S894" s="364"/>
      <c r="T894" s="364"/>
      <c r="U894" s="365"/>
      <c r="V894" s="366"/>
      <c r="W894" s="1063"/>
      <c r="X894" s="1064"/>
      <c r="Y894" s="1075"/>
      <c r="Z894" s="1076"/>
      <c r="AA894" s="1077"/>
      <c r="AB894" s="1078"/>
      <c r="AC894" s="1077"/>
      <c r="AD894" s="1076"/>
      <c r="AE894" s="1079"/>
      <c r="AF894" s="1078"/>
      <c r="AG894" s="1077"/>
      <c r="AH894" s="1076"/>
      <c r="AI894" s="1079"/>
      <c r="AJ894" s="1078"/>
      <c r="AK894" s="1077"/>
      <c r="AL894" s="1076"/>
      <c r="AM894" s="356"/>
      <c r="AN894" s="358"/>
      <c r="AO894" s="326"/>
      <c r="AP894" s="356"/>
      <c r="AQ894" s="358"/>
      <c r="AR894" s="367"/>
      <c r="AS894" s="368"/>
      <c r="AT894" s="356"/>
      <c r="AU894" s="358"/>
      <c r="AV894" s="367"/>
      <c r="AW894" s="369"/>
      <c r="AX894" s="502" t="str">
        <f t="shared" si="345"/>
        <v/>
      </c>
      <c r="AY894" s="94" t="str">
        <f t="shared" si="323"/>
        <v/>
      </c>
      <c r="BA894" s="414">
        <f t="shared" si="324"/>
        <v>0</v>
      </c>
      <c r="BB894" s="414">
        <f t="shared" si="325"/>
        <v>0</v>
      </c>
      <c r="BC894" s="414">
        <f t="shared" si="326"/>
        <v>0</v>
      </c>
      <c r="BD894" s="414">
        <f t="shared" si="327"/>
        <v>0</v>
      </c>
      <c r="BE894" s="414">
        <f t="shared" si="328"/>
        <v>0</v>
      </c>
      <c r="BF894" s="414">
        <f t="shared" si="329"/>
        <v>0</v>
      </c>
      <c r="BG894" s="414">
        <f t="shared" si="330"/>
        <v>0</v>
      </c>
      <c r="BH894" s="414">
        <f t="shared" si="331"/>
        <v>0</v>
      </c>
      <c r="BI894" s="414">
        <f t="shared" si="332"/>
        <v>0</v>
      </c>
      <c r="BJ894" s="414">
        <f t="shared" si="333"/>
        <v>0</v>
      </c>
      <c r="BK894" s="414">
        <f t="shared" si="334"/>
        <v>0</v>
      </c>
      <c r="BL894" s="414">
        <f t="shared" si="335"/>
        <v>0</v>
      </c>
      <c r="BM894" s="414">
        <f t="shared" si="336"/>
        <v>0</v>
      </c>
      <c r="BO894" s="414">
        <f t="shared" si="337"/>
        <v>0</v>
      </c>
      <c r="BP894" s="414">
        <f t="shared" si="338"/>
        <v>0</v>
      </c>
      <c r="BQ894" s="414">
        <f t="shared" si="339"/>
        <v>0</v>
      </c>
      <c r="BR894" s="414">
        <f t="shared" si="340"/>
        <v>0</v>
      </c>
      <c r="BS894" s="414">
        <f t="shared" si="341"/>
        <v>0</v>
      </c>
      <c r="BT894" s="414">
        <f t="shared" si="342"/>
        <v>0</v>
      </c>
      <c r="BU894" s="414">
        <f t="shared" si="343"/>
        <v>0</v>
      </c>
      <c r="CQ894" s="465"/>
      <c r="CR894" s="465"/>
    </row>
    <row r="895" spans="1:96" ht="37.5" customHeight="1" x14ac:dyDescent="0.2">
      <c r="A895" s="576" t="str">
        <f>IF(B895&lt;&gt;"",設定!$C$4,"")</f>
        <v/>
      </c>
      <c r="B895" s="577" t="str">
        <f t="shared" si="344"/>
        <v/>
      </c>
      <c r="C895" s="374">
        <f t="shared" si="322"/>
        <v>883</v>
      </c>
      <c r="D895" s="356"/>
      <c r="E895" s="356"/>
      <c r="F895" s="357"/>
      <c r="G895" s="358"/>
      <c r="H895" s="359"/>
      <c r="I895" s="360"/>
      <c r="J895" s="522" t="str">
        <f>IFERROR(IF(I895="","",VLOOKUP(I895,国・地域!A:C,2,FALSE)),"正しい番号を入力してください")</f>
        <v/>
      </c>
      <c r="K895" s="523" t="str">
        <f>IFERROR(IF(I895="","",VLOOKUP(I895,国・地域!A:C,3,FALSE)),"正しい番号を入力してください")</f>
        <v/>
      </c>
      <c r="L895" s="326"/>
      <c r="M895" s="363"/>
      <c r="N895" s="364"/>
      <c r="O895" s="364"/>
      <c r="P895" s="364"/>
      <c r="Q895" s="364"/>
      <c r="R895" s="364"/>
      <c r="S895" s="364"/>
      <c r="T895" s="364"/>
      <c r="U895" s="365"/>
      <c r="V895" s="366"/>
      <c r="W895" s="1063"/>
      <c r="X895" s="1064"/>
      <c r="Y895" s="1075"/>
      <c r="Z895" s="1076"/>
      <c r="AA895" s="1077"/>
      <c r="AB895" s="1078"/>
      <c r="AC895" s="1077"/>
      <c r="AD895" s="1076"/>
      <c r="AE895" s="1079"/>
      <c r="AF895" s="1078"/>
      <c r="AG895" s="1077"/>
      <c r="AH895" s="1076"/>
      <c r="AI895" s="1079"/>
      <c r="AJ895" s="1078"/>
      <c r="AK895" s="1077"/>
      <c r="AL895" s="1076"/>
      <c r="AM895" s="356"/>
      <c r="AN895" s="358"/>
      <c r="AO895" s="326"/>
      <c r="AP895" s="356"/>
      <c r="AQ895" s="358"/>
      <c r="AR895" s="367"/>
      <c r="AS895" s="368"/>
      <c r="AT895" s="356"/>
      <c r="AU895" s="358"/>
      <c r="AV895" s="367"/>
      <c r="AW895" s="369"/>
      <c r="AX895" s="502" t="str">
        <f t="shared" si="345"/>
        <v/>
      </c>
      <c r="AY895" s="94" t="str">
        <f t="shared" si="323"/>
        <v/>
      </c>
      <c r="BA895" s="414">
        <f t="shared" si="324"/>
        <v>0</v>
      </c>
      <c r="BB895" s="414">
        <f t="shared" si="325"/>
        <v>0</v>
      </c>
      <c r="BC895" s="414">
        <f t="shared" si="326"/>
        <v>0</v>
      </c>
      <c r="BD895" s="414">
        <f t="shared" si="327"/>
        <v>0</v>
      </c>
      <c r="BE895" s="414">
        <f t="shared" si="328"/>
        <v>0</v>
      </c>
      <c r="BF895" s="414">
        <f t="shared" si="329"/>
        <v>0</v>
      </c>
      <c r="BG895" s="414">
        <f t="shared" si="330"/>
        <v>0</v>
      </c>
      <c r="BH895" s="414">
        <f t="shared" si="331"/>
        <v>0</v>
      </c>
      <c r="BI895" s="414">
        <f t="shared" si="332"/>
        <v>0</v>
      </c>
      <c r="BJ895" s="414">
        <f t="shared" si="333"/>
        <v>0</v>
      </c>
      <c r="BK895" s="414">
        <f t="shared" si="334"/>
        <v>0</v>
      </c>
      <c r="BL895" s="414">
        <f t="shared" si="335"/>
        <v>0</v>
      </c>
      <c r="BM895" s="414">
        <f t="shared" si="336"/>
        <v>0</v>
      </c>
      <c r="BO895" s="414">
        <f t="shared" si="337"/>
        <v>0</v>
      </c>
      <c r="BP895" s="414">
        <f t="shared" si="338"/>
        <v>0</v>
      </c>
      <c r="BQ895" s="414">
        <f t="shared" si="339"/>
        <v>0</v>
      </c>
      <c r="BR895" s="414">
        <f t="shared" si="340"/>
        <v>0</v>
      </c>
      <c r="BS895" s="414">
        <f t="shared" si="341"/>
        <v>0</v>
      </c>
      <c r="BT895" s="414">
        <f t="shared" si="342"/>
        <v>0</v>
      </c>
      <c r="BU895" s="414">
        <f t="shared" si="343"/>
        <v>0</v>
      </c>
      <c r="CQ895" s="465"/>
      <c r="CR895" s="465"/>
    </row>
    <row r="896" spans="1:96" ht="37.5" customHeight="1" x14ac:dyDescent="0.2">
      <c r="A896" s="576" t="str">
        <f>IF(B896&lt;&gt;"",設定!$C$4,"")</f>
        <v/>
      </c>
      <c r="B896" s="577" t="str">
        <f t="shared" si="344"/>
        <v/>
      </c>
      <c r="C896" s="374">
        <f t="shared" si="322"/>
        <v>884</v>
      </c>
      <c r="D896" s="356"/>
      <c r="E896" s="356"/>
      <c r="F896" s="357"/>
      <c r="G896" s="358"/>
      <c r="H896" s="359"/>
      <c r="I896" s="360"/>
      <c r="J896" s="522" t="str">
        <f>IFERROR(IF(I896="","",VLOOKUP(I896,国・地域!A:C,2,FALSE)),"正しい番号を入力してください")</f>
        <v/>
      </c>
      <c r="K896" s="523" t="str">
        <f>IFERROR(IF(I896="","",VLOOKUP(I896,国・地域!A:C,3,FALSE)),"正しい番号を入力してください")</f>
        <v/>
      </c>
      <c r="L896" s="326"/>
      <c r="M896" s="363"/>
      <c r="N896" s="364"/>
      <c r="O896" s="364"/>
      <c r="P896" s="364"/>
      <c r="Q896" s="364"/>
      <c r="R896" s="364"/>
      <c r="S896" s="364"/>
      <c r="T896" s="364"/>
      <c r="U896" s="365"/>
      <c r="V896" s="366"/>
      <c r="W896" s="1063"/>
      <c r="X896" s="1064"/>
      <c r="Y896" s="1075"/>
      <c r="Z896" s="1076"/>
      <c r="AA896" s="1077"/>
      <c r="AB896" s="1078"/>
      <c r="AC896" s="1077"/>
      <c r="AD896" s="1076"/>
      <c r="AE896" s="1079"/>
      <c r="AF896" s="1078"/>
      <c r="AG896" s="1077"/>
      <c r="AH896" s="1076"/>
      <c r="AI896" s="1079"/>
      <c r="AJ896" s="1078"/>
      <c r="AK896" s="1077"/>
      <c r="AL896" s="1076"/>
      <c r="AM896" s="356"/>
      <c r="AN896" s="358"/>
      <c r="AO896" s="326"/>
      <c r="AP896" s="356"/>
      <c r="AQ896" s="358"/>
      <c r="AR896" s="367"/>
      <c r="AS896" s="368"/>
      <c r="AT896" s="356"/>
      <c r="AU896" s="358"/>
      <c r="AV896" s="367"/>
      <c r="AW896" s="369"/>
      <c r="AX896" s="502" t="str">
        <f t="shared" si="345"/>
        <v/>
      </c>
      <c r="AY896" s="94" t="str">
        <f t="shared" si="323"/>
        <v/>
      </c>
      <c r="BA896" s="414">
        <f t="shared" si="324"/>
        <v>0</v>
      </c>
      <c r="BB896" s="414">
        <f t="shared" si="325"/>
        <v>0</v>
      </c>
      <c r="BC896" s="414">
        <f t="shared" si="326"/>
        <v>0</v>
      </c>
      <c r="BD896" s="414">
        <f t="shared" si="327"/>
        <v>0</v>
      </c>
      <c r="BE896" s="414">
        <f t="shared" si="328"/>
        <v>0</v>
      </c>
      <c r="BF896" s="414">
        <f t="shared" si="329"/>
        <v>0</v>
      </c>
      <c r="BG896" s="414">
        <f t="shared" si="330"/>
        <v>0</v>
      </c>
      <c r="BH896" s="414">
        <f t="shared" si="331"/>
        <v>0</v>
      </c>
      <c r="BI896" s="414">
        <f t="shared" si="332"/>
        <v>0</v>
      </c>
      <c r="BJ896" s="414">
        <f t="shared" si="333"/>
        <v>0</v>
      </c>
      <c r="BK896" s="414">
        <f t="shared" si="334"/>
        <v>0</v>
      </c>
      <c r="BL896" s="414">
        <f t="shared" si="335"/>
        <v>0</v>
      </c>
      <c r="BM896" s="414">
        <f t="shared" si="336"/>
        <v>0</v>
      </c>
      <c r="BO896" s="414">
        <f t="shared" si="337"/>
        <v>0</v>
      </c>
      <c r="BP896" s="414">
        <f t="shared" si="338"/>
        <v>0</v>
      </c>
      <c r="BQ896" s="414">
        <f t="shared" si="339"/>
        <v>0</v>
      </c>
      <c r="BR896" s="414">
        <f t="shared" si="340"/>
        <v>0</v>
      </c>
      <c r="BS896" s="414">
        <f t="shared" si="341"/>
        <v>0</v>
      </c>
      <c r="BT896" s="414">
        <f t="shared" si="342"/>
        <v>0</v>
      </c>
      <c r="BU896" s="414">
        <f t="shared" si="343"/>
        <v>0</v>
      </c>
      <c r="CQ896" s="465"/>
      <c r="CR896" s="465"/>
    </row>
    <row r="897" spans="1:96" ht="37.5" customHeight="1" x14ac:dyDescent="0.2">
      <c r="A897" s="576" t="str">
        <f>IF(B897&lt;&gt;"",設定!$C$4,"")</f>
        <v/>
      </c>
      <c r="B897" s="577" t="str">
        <f t="shared" si="344"/>
        <v/>
      </c>
      <c r="C897" s="374">
        <f t="shared" si="322"/>
        <v>885</v>
      </c>
      <c r="D897" s="356"/>
      <c r="E897" s="356"/>
      <c r="F897" s="357"/>
      <c r="G897" s="358"/>
      <c r="H897" s="359"/>
      <c r="I897" s="360"/>
      <c r="J897" s="522" t="str">
        <f>IFERROR(IF(I897="","",VLOOKUP(I897,国・地域!A:C,2,FALSE)),"正しい番号を入力してください")</f>
        <v/>
      </c>
      <c r="K897" s="523" t="str">
        <f>IFERROR(IF(I897="","",VLOOKUP(I897,国・地域!A:C,3,FALSE)),"正しい番号を入力してください")</f>
        <v/>
      </c>
      <c r="L897" s="326"/>
      <c r="M897" s="363"/>
      <c r="N897" s="364"/>
      <c r="O897" s="364"/>
      <c r="P897" s="364"/>
      <c r="Q897" s="364"/>
      <c r="R897" s="364"/>
      <c r="S897" s="364"/>
      <c r="T897" s="364"/>
      <c r="U897" s="365"/>
      <c r="V897" s="366"/>
      <c r="W897" s="1063"/>
      <c r="X897" s="1064"/>
      <c r="Y897" s="1075"/>
      <c r="Z897" s="1076"/>
      <c r="AA897" s="1077"/>
      <c r="AB897" s="1078"/>
      <c r="AC897" s="1077"/>
      <c r="AD897" s="1076"/>
      <c r="AE897" s="1079"/>
      <c r="AF897" s="1078"/>
      <c r="AG897" s="1077"/>
      <c r="AH897" s="1076"/>
      <c r="AI897" s="1079"/>
      <c r="AJ897" s="1078"/>
      <c r="AK897" s="1077"/>
      <c r="AL897" s="1076"/>
      <c r="AM897" s="356"/>
      <c r="AN897" s="358"/>
      <c r="AO897" s="326"/>
      <c r="AP897" s="356"/>
      <c r="AQ897" s="358"/>
      <c r="AR897" s="367"/>
      <c r="AS897" s="368"/>
      <c r="AT897" s="356"/>
      <c r="AU897" s="358"/>
      <c r="AV897" s="367"/>
      <c r="AW897" s="369"/>
      <c r="AX897" s="502" t="str">
        <f t="shared" si="345"/>
        <v/>
      </c>
      <c r="AY897" s="94" t="str">
        <f t="shared" si="323"/>
        <v/>
      </c>
      <c r="BA897" s="414">
        <f t="shared" si="324"/>
        <v>0</v>
      </c>
      <c r="BB897" s="414">
        <f t="shared" si="325"/>
        <v>0</v>
      </c>
      <c r="BC897" s="414">
        <f t="shared" si="326"/>
        <v>0</v>
      </c>
      <c r="BD897" s="414">
        <f t="shared" si="327"/>
        <v>0</v>
      </c>
      <c r="BE897" s="414">
        <f t="shared" si="328"/>
        <v>0</v>
      </c>
      <c r="BF897" s="414">
        <f t="shared" si="329"/>
        <v>0</v>
      </c>
      <c r="BG897" s="414">
        <f t="shared" si="330"/>
        <v>0</v>
      </c>
      <c r="BH897" s="414">
        <f t="shared" si="331"/>
        <v>0</v>
      </c>
      <c r="BI897" s="414">
        <f t="shared" si="332"/>
        <v>0</v>
      </c>
      <c r="BJ897" s="414">
        <f t="shared" si="333"/>
        <v>0</v>
      </c>
      <c r="BK897" s="414">
        <f t="shared" si="334"/>
        <v>0</v>
      </c>
      <c r="BL897" s="414">
        <f t="shared" si="335"/>
        <v>0</v>
      </c>
      <c r="BM897" s="414">
        <f t="shared" si="336"/>
        <v>0</v>
      </c>
      <c r="BO897" s="414">
        <f t="shared" si="337"/>
        <v>0</v>
      </c>
      <c r="BP897" s="414">
        <f t="shared" si="338"/>
        <v>0</v>
      </c>
      <c r="BQ897" s="414">
        <f t="shared" si="339"/>
        <v>0</v>
      </c>
      <c r="BR897" s="414">
        <f t="shared" si="340"/>
        <v>0</v>
      </c>
      <c r="BS897" s="414">
        <f t="shared" si="341"/>
        <v>0</v>
      </c>
      <c r="BT897" s="414">
        <f t="shared" si="342"/>
        <v>0</v>
      </c>
      <c r="BU897" s="414">
        <f t="shared" si="343"/>
        <v>0</v>
      </c>
      <c r="CQ897" s="465"/>
      <c r="CR897" s="465"/>
    </row>
    <row r="898" spans="1:96" ht="37.5" customHeight="1" x14ac:dyDescent="0.2">
      <c r="A898" s="576" t="str">
        <f>IF(B898&lt;&gt;"",設定!$C$4,"")</f>
        <v/>
      </c>
      <c r="B898" s="577" t="str">
        <f t="shared" si="344"/>
        <v/>
      </c>
      <c r="C898" s="374">
        <f t="shared" si="322"/>
        <v>886</v>
      </c>
      <c r="D898" s="356"/>
      <c r="E898" s="356"/>
      <c r="F898" s="357"/>
      <c r="G898" s="358"/>
      <c r="H898" s="359"/>
      <c r="I898" s="360"/>
      <c r="J898" s="522" t="str">
        <f>IFERROR(IF(I898="","",VLOOKUP(I898,国・地域!A:C,2,FALSE)),"正しい番号を入力してください")</f>
        <v/>
      </c>
      <c r="K898" s="523" t="str">
        <f>IFERROR(IF(I898="","",VLOOKUP(I898,国・地域!A:C,3,FALSE)),"正しい番号を入力してください")</f>
        <v/>
      </c>
      <c r="L898" s="326"/>
      <c r="M898" s="363"/>
      <c r="N898" s="364"/>
      <c r="O898" s="364"/>
      <c r="P898" s="364"/>
      <c r="Q898" s="364"/>
      <c r="R898" s="364"/>
      <c r="S898" s="364"/>
      <c r="T898" s="364"/>
      <c r="U898" s="365"/>
      <c r="V898" s="366"/>
      <c r="W898" s="1063"/>
      <c r="X898" s="1064"/>
      <c r="Y898" s="1075"/>
      <c r="Z898" s="1076"/>
      <c r="AA898" s="1077"/>
      <c r="AB898" s="1078"/>
      <c r="AC898" s="1077"/>
      <c r="AD898" s="1076"/>
      <c r="AE898" s="1079"/>
      <c r="AF898" s="1078"/>
      <c r="AG898" s="1077"/>
      <c r="AH898" s="1076"/>
      <c r="AI898" s="1079"/>
      <c r="AJ898" s="1078"/>
      <c r="AK898" s="1077"/>
      <c r="AL898" s="1076"/>
      <c r="AM898" s="356"/>
      <c r="AN898" s="358"/>
      <c r="AO898" s="326"/>
      <c r="AP898" s="356"/>
      <c r="AQ898" s="358"/>
      <c r="AR898" s="367"/>
      <c r="AS898" s="368"/>
      <c r="AT898" s="356"/>
      <c r="AU898" s="358"/>
      <c r="AV898" s="367"/>
      <c r="AW898" s="369"/>
      <c r="AX898" s="502" t="str">
        <f t="shared" si="345"/>
        <v/>
      </c>
      <c r="AY898" s="94" t="str">
        <f t="shared" si="323"/>
        <v/>
      </c>
      <c r="BA898" s="414">
        <f t="shared" si="324"/>
        <v>0</v>
      </c>
      <c r="BB898" s="414">
        <f t="shared" si="325"/>
        <v>0</v>
      </c>
      <c r="BC898" s="414">
        <f t="shared" si="326"/>
        <v>0</v>
      </c>
      <c r="BD898" s="414">
        <f t="shared" si="327"/>
        <v>0</v>
      </c>
      <c r="BE898" s="414">
        <f t="shared" si="328"/>
        <v>0</v>
      </c>
      <c r="BF898" s="414">
        <f t="shared" si="329"/>
        <v>0</v>
      </c>
      <c r="BG898" s="414">
        <f t="shared" si="330"/>
        <v>0</v>
      </c>
      <c r="BH898" s="414">
        <f t="shared" si="331"/>
        <v>0</v>
      </c>
      <c r="BI898" s="414">
        <f t="shared" si="332"/>
        <v>0</v>
      </c>
      <c r="BJ898" s="414">
        <f t="shared" si="333"/>
        <v>0</v>
      </c>
      <c r="BK898" s="414">
        <f t="shared" si="334"/>
        <v>0</v>
      </c>
      <c r="BL898" s="414">
        <f t="shared" si="335"/>
        <v>0</v>
      </c>
      <c r="BM898" s="414">
        <f t="shared" si="336"/>
        <v>0</v>
      </c>
      <c r="BO898" s="414">
        <f t="shared" si="337"/>
        <v>0</v>
      </c>
      <c r="BP898" s="414">
        <f t="shared" si="338"/>
        <v>0</v>
      </c>
      <c r="BQ898" s="414">
        <f t="shared" si="339"/>
        <v>0</v>
      </c>
      <c r="BR898" s="414">
        <f t="shared" si="340"/>
        <v>0</v>
      </c>
      <c r="BS898" s="414">
        <f t="shared" si="341"/>
        <v>0</v>
      </c>
      <c r="BT898" s="414">
        <f t="shared" si="342"/>
        <v>0</v>
      </c>
      <c r="BU898" s="414">
        <f t="shared" si="343"/>
        <v>0</v>
      </c>
      <c r="CQ898" s="465"/>
      <c r="CR898" s="465"/>
    </row>
    <row r="899" spans="1:96" ht="37.5" customHeight="1" x14ac:dyDescent="0.2">
      <c r="A899" s="576" t="str">
        <f>IF(B899&lt;&gt;"",設定!$C$4,"")</f>
        <v/>
      </c>
      <c r="B899" s="577" t="str">
        <f t="shared" si="344"/>
        <v/>
      </c>
      <c r="C899" s="374">
        <f t="shared" si="322"/>
        <v>887</v>
      </c>
      <c r="D899" s="356"/>
      <c r="E899" s="356"/>
      <c r="F899" s="357"/>
      <c r="G899" s="358"/>
      <c r="H899" s="359"/>
      <c r="I899" s="360"/>
      <c r="J899" s="522" t="str">
        <f>IFERROR(IF(I899="","",VLOOKUP(I899,国・地域!A:C,2,FALSE)),"正しい番号を入力してください")</f>
        <v/>
      </c>
      <c r="K899" s="523" t="str">
        <f>IFERROR(IF(I899="","",VLOOKUP(I899,国・地域!A:C,3,FALSE)),"正しい番号を入力してください")</f>
        <v/>
      </c>
      <c r="L899" s="326"/>
      <c r="M899" s="363"/>
      <c r="N899" s="364"/>
      <c r="O899" s="364"/>
      <c r="P899" s="364"/>
      <c r="Q899" s="364"/>
      <c r="R899" s="364"/>
      <c r="S899" s="364"/>
      <c r="T899" s="364"/>
      <c r="U899" s="365"/>
      <c r="V899" s="366"/>
      <c r="W899" s="1063"/>
      <c r="X899" s="1064"/>
      <c r="Y899" s="1075"/>
      <c r="Z899" s="1076"/>
      <c r="AA899" s="1077"/>
      <c r="AB899" s="1078"/>
      <c r="AC899" s="1077"/>
      <c r="AD899" s="1076"/>
      <c r="AE899" s="1079"/>
      <c r="AF899" s="1078"/>
      <c r="AG899" s="1077"/>
      <c r="AH899" s="1076"/>
      <c r="AI899" s="1079"/>
      <c r="AJ899" s="1078"/>
      <c r="AK899" s="1077"/>
      <c r="AL899" s="1076"/>
      <c r="AM899" s="356"/>
      <c r="AN899" s="358"/>
      <c r="AO899" s="326"/>
      <c r="AP899" s="356"/>
      <c r="AQ899" s="358"/>
      <c r="AR899" s="367"/>
      <c r="AS899" s="368"/>
      <c r="AT899" s="356"/>
      <c r="AU899" s="358"/>
      <c r="AV899" s="367"/>
      <c r="AW899" s="369"/>
      <c r="AX899" s="502" t="str">
        <f t="shared" si="345"/>
        <v/>
      </c>
      <c r="AY899" s="94" t="str">
        <f t="shared" si="323"/>
        <v/>
      </c>
      <c r="BA899" s="414">
        <f t="shared" si="324"/>
        <v>0</v>
      </c>
      <c r="BB899" s="414">
        <f t="shared" si="325"/>
        <v>0</v>
      </c>
      <c r="BC899" s="414">
        <f t="shared" si="326"/>
        <v>0</v>
      </c>
      <c r="BD899" s="414">
        <f t="shared" si="327"/>
        <v>0</v>
      </c>
      <c r="BE899" s="414">
        <f t="shared" si="328"/>
        <v>0</v>
      </c>
      <c r="BF899" s="414">
        <f t="shared" si="329"/>
        <v>0</v>
      </c>
      <c r="BG899" s="414">
        <f t="shared" si="330"/>
        <v>0</v>
      </c>
      <c r="BH899" s="414">
        <f t="shared" si="331"/>
        <v>0</v>
      </c>
      <c r="BI899" s="414">
        <f t="shared" si="332"/>
        <v>0</v>
      </c>
      <c r="BJ899" s="414">
        <f t="shared" si="333"/>
        <v>0</v>
      </c>
      <c r="BK899" s="414">
        <f t="shared" si="334"/>
        <v>0</v>
      </c>
      <c r="BL899" s="414">
        <f t="shared" si="335"/>
        <v>0</v>
      </c>
      <c r="BM899" s="414">
        <f t="shared" si="336"/>
        <v>0</v>
      </c>
      <c r="BO899" s="414">
        <f t="shared" si="337"/>
        <v>0</v>
      </c>
      <c r="BP899" s="414">
        <f t="shared" si="338"/>
        <v>0</v>
      </c>
      <c r="BQ899" s="414">
        <f t="shared" si="339"/>
        <v>0</v>
      </c>
      <c r="BR899" s="414">
        <f t="shared" si="340"/>
        <v>0</v>
      </c>
      <c r="BS899" s="414">
        <f t="shared" si="341"/>
        <v>0</v>
      </c>
      <c r="BT899" s="414">
        <f t="shared" si="342"/>
        <v>0</v>
      </c>
      <c r="BU899" s="414">
        <f t="shared" si="343"/>
        <v>0</v>
      </c>
      <c r="CQ899" s="465"/>
      <c r="CR899" s="465"/>
    </row>
    <row r="900" spans="1:96" ht="37.5" customHeight="1" x14ac:dyDescent="0.2">
      <c r="A900" s="576" t="str">
        <f>IF(B900&lt;&gt;"",設定!$C$4,"")</f>
        <v/>
      </c>
      <c r="B900" s="577" t="str">
        <f t="shared" si="344"/>
        <v/>
      </c>
      <c r="C900" s="374">
        <f t="shared" si="322"/>
        <v>888</v>
      </c>
      <c r="D900" s="356"/>
      <c r="E900" s="356"/>
      <c r="F900" s="357"/>
      <c r="G900" s="358"/>
      <c r="H900" s="359"/>
      <c r="I900" s="360"/>
      <c r="J900" s="522" t="str">
        <f>IFERROR(IF(I900="","",VLOOKUP(I900,国・地域!A:C,2,FALSE)),"正しい番号を入力してください")</f>
        <v/>
      </c>
      <c r="K900" s="523" t="str">
        <f>IFERROR(IF(I900="","",VLOOKUP(I900,国・地域!A:C,3,FALSE)),"正しい番号を入力してください")</f>
        <v/>
      </c>
      <c r="L900" s="326"/>
      <c r="M900" s="363"/>
      <c r="N900" s="364"/>
      <c r="O900" s="364"/>
      <c r="P900" s="364"/>
      <c r="Q900" s="364"/>
      <c r="R900" s="364"/>
      <c r="S900" s="364"/>
      <c r="T900" s="364"/>
      <c r="U900" s="365"/>
      <c r="V900" s="366"/>
      <c r="W900" s="1063"/>
      <c r="X900" s="1064"/>
      <c r="Y900" s="1075"/>
      <c r="Z900" s="1076"/>
      <c r="AA900" s="1077"/>
      <c r="AB900" s="1078"/>
      <c r="AC900" s="1077"/>
      <c r="AD900" s="1076"/>
      <c r="AE900" s="1079"/>
      <c r="AF900" s="1078"/>
      <c r="AG900" s="1077"/>
      <c r="AH900" s="1076"/>
      <c r="AI900" s="1079"/>
      <c r="AJ900" s="1078"/>
      <c r="AK900" s="1077"/>
      <c r="AL900" s="1076"/>
      <c r="AM900" s="356"/>
      <c r="AN900" s="358"/>
      <c r="AO900" s="326"/>
      <c r="AP900" s="356"/>
      <c r="AQ900" s="358"/>
      <c r="AR900" s="367"/>
      <c r="AS900" s="368"/>
      <c r="AT900" s="356"/>
      <c r="AU900" s="358"/>
      <c r="AV900" s="367"/>
      <c r="AW900" s="369"/>
      <c r="AX900" s="502" t="str">
        <f t="shared" si="345"/>
        <v/>
      </c>
      <c r="AY900" s="94" t="str">
        <f t="shared" si="323"/>
        <v/>
      </c>
      <c r="BA900" s="414">
        <f t="shared" si="324"/>
        <v>0</v>
      </c>
      <c r="BB900" s="414">
        <f t="shared" si="325"/>
        <v>0</v>
      </c>
      <c r="BC900" s="414">
        <f t="shared" si="326"/>
        <v>0</v>
      </c>
      <c r="BD900" s="414">
        <f t="shared" si="327"/>
        <v>0</v>
      </c>
      <c r="BE900" s="414">
        <f t="shared" si="328"/>
        <v>0</v>
      </c>
      <c r="BF900" s="414">
        <f t="shared" si="329"/>
        <v>0</v>
      </c>
      <c r="BG900" s="414">
        <f t="shared" si="330"/>
        <v>0</v>
      </c>
      <c r="BH900" s="414">
        <f t="shared" si="331"/>
        <v>0</v>
      </c>
      <c r="BI900" s="414">
        <f t="shared" si="332"/>
        <v>0</v>
      </c>
      <c r="BJ900" s="414">
        <f t="shared" si="333"/>
        <v>0</v>
      </c>
      <c r="BK900" s="414">
        <f t="shared" si="334"/>
        <v>0</v>
      </c>
      <c r="BL900" s="414">
        <f t="shared" si="335"/>
        <v>0</v>
      </c>
      <c r="BM900" s="414">
        <f t="shared" si="336"/>
        <v>0</v>
      </c>
      <c r="BO900" s="414">
        <f t="shared" si="337"/>
        <v>0</v>
      </c>
      <c r="BP900" s="414">
        <f t="shared" si="338"/>
        <v>0</v>
      </c>
      <c r="BQ900" s="414">
        <f t="shared" si="339"/>
        <v>0</v>
      </c>
      <c r="BR900" s="414">
        <f t="shared" si="340"/>
        <v>0</v>
      </c>
      <c r="BS900" s="414">
        <f t="shared" si="341"/>
        <v>0</v>
      </c>
      <c r="BT900" s="414">
        <f t="shared" si="342"/>
        <v>0</v>
      </c>
      <c r="BU900" s="414">
        <f t="shared" si="343"/>
        <v>0</v>
      </c>
      <c r="CQ900" s="465"/>
      <c r="CR900" s="465"/>
    </row>
    <row r="901" spans="1:96" ht="37.5" customHeight="1" x14ac:dyDescent="0.2">
      <c r="A901" s="576" t="str">
        <f>IF(B901&lt;&gt;"",設定!$C$4,"")</f>
        <v/>
      </c>
      <c r="B901" s="577" t="str">
        <f t="shared" si="344"/>
        <v/>
      </c>
      <c r="C901" s="374">
        <f t="shared" si="322"/>
        <v>889</v>
      </c>
      <c r="D901" s="356"/>
      <c r="E901" s="356"/>
      <c r="F901" s="357"/>
      <c r="G901" s="358"/>
      <c r="H901" s="359"/>
      <c r="I901" s="360"/>
      <c r="J901" s="522" t="str">
        <f>IFERROR(IF(I901="","",VLOOKUP(I901,国・地域!A:C,2,FALSE)),"正しい番号を入力してください")</f>
        <v/>
      </c>
      <c r="K901" s="523" t="str">
        <f>IFERROR(IF(I901="","",VLOOKUP(I901,国・地域!A:C,3,FALSE)),"正しい番号を入力してください")</f>
        <v/>
      </c>
      <c r="L901" s="326"/>
      <c r="M901" s="363"/>
      <c r="N901" s="364"/>
      <c r="O901" s="364"/>
      <c r="P901" s="364"/>
      <c r="Q901" s="364"/>
      <c r="R901" s="364"/>
      <c r="S901" s="364"/>
      <c r="T901" s="364"/>
      <c r="U901" s="365"/>
      <c r="V901" s="366"/>
      <c r="W901" s="1063"/>
      <c r="X901" s="1064"/>
      <c r="Y901" s="1075"/>
      <c r="Z901" s="1076"/>
      <c r="AA901" s="1077"/>
      <c r="AB901" s="1078"/>
      <c r="AC901" s="1077"/>
      <c r="AD901" s="1076"/>
      <c r="AE901" s="1079"/>
      <c r="AF901" s="1078"/>
      <c r="AG901" s="1077"/>
      <c r="AH901" s="1076"/>
      <c r="AI901" s="1079"/>
      <c r="AJ901" s="1078"/>
      <c r="AK901" s="1077"/>
      <c r="AL901" s="1076"/>
      <c r="AM901" s="356"/>
      <c r="AN901" s="358"/>
      <c r="AO901" s="326"/>
      <c r="AP901" s="356"/>
      <c r="AQ901" s="358"/>
      <c r="AR901" s="367"/>
      <c r="AS901" s="368"/>
      <c r="AT901" s="356"/>
      <c r="AU901" s="358"/>
      <c r="AV901" s="367"/>
      <c r="AW901" s="369"/>
      <c r="AX901" s="502" t="str">
        <f t="shared" si="345"/>
        <v/>
      </c>
      <c r="AY901" s="94" t="str">
        <f t="shared" si="323"/>
        <v/>
      </c>
      <c r="BA901" s="414">
        <f t="shared" si="324"/>
        <v>0</v>
      </c>
      <c r="BB901" s="414">
        <f t="shared" si="325"/>
        <v>0</v>
      </c>
      <c r="BC901" s="414">
        <f t="shared" si="326"/>
        <v>0</v>
      </c>
      <c r="BD901" s="414">
        <f t="shared" si="327"/>
        <v>0</v>
      </c>
      <c r="BE901" s="414">
        <f t="shared" si="328"/>
        <v>0</v>
      </c>
      <c r="BF901" s="414">
        <f t="shared" si="329"/>
        <v>0</v>
      </c>
      <c r="BG901" s="414">
        <f t="shared" si="330"/>
        <v>0</v>
      </c>
      <c r="BH901" s="414">
        <f t="shared" si="331"/>
        <v>0</v>
      </c>
      <c r="BI901" s="414">
        <f t="shared" si="332"/>
        <v>0</v>
      </c>
      <c r="BJ901" s="414">
        <f t="shared" si="333"/>
        <v>0</v>
      </c>
      <c r="BK901" s="414">
        <f t="shared" si="334"/>
        <v>0</v>
      </c>
      <c r="BL901" s="414">
        <f t="shared" si="335"/>
        <v>0</v>
      </c>
      <c r="BM901" s="414">
        <f t="shared" si="336"/>
        <v>0</v>
      </c>
      <c r="BO901" s="414">
        <f t="shared" si="337"/>
        <v>0</v>
      </c>
      <c r="BP901" s="414">
        <f t="shared" si="338"/>
        <v>0</v>
      </c>
      <c r="BQ901" s="414">
        <f t="shared" si="339"/>
        <v>0</v>
      </c>
      <c r="BR901" s="414">
        <f t="shared" si="340"/>
        <v>0</v>
      </c>
      <c r="BS901" s="414">
        <f t="shared" si="341"/>
        <v>0</v>
      </c>
      <c r="BT901" s="414">
        <f t="shared" si="342"/>
        <v>0</v>
      </c>
      <c r="BU901" s="414">
        <f t="shared" si="343"/>
        <v>0</v>
      </c>
      <c r="CQ901" s="465"/>
      <c r="CR901" s="465"/>
    </row>
    <row r="902" spans="1:96" ht="37.5" customHeight="1" x14ac:dyDescent="0.2">
      <c r="A902" s="576" t="str">
        <f>IF(B902&lt;&gt;"",設定!$C$4,"")</f>
        <v/>
      </c>
      <c r="B902" s="577" t="str">
        <f t="shared" si="344"/>
        <v/>
      </c>
      <c r="C902" s="374">
        <f t="shared" si="322"/>
        <v>890</v>
      </c>
      <c r="D902" s="356"/>
      <c r="E902" s="356"/>
      <c r="F902" s="357"/>
      <c r="G902" s="358"/>
      <c r="H902" s="359"/>
      <c r="I902" s="360"/>
      <c r="J902" s="522" t="str">
        <f>IFERROR(IF(I902="","",VLOOKUP(I902,国・地域!A:C,2,FALSE)),"正しい番号を入力してください")</f>
        <v/>
      </c>
      <c r="K902" s="523" t="str">
        <f>IFERROR(IF(I902="","",VLOOKUP(I902,国・地域!A:C,3,FALSE)),"正しい番号を入力してください")</f>
        <v/>
      </c>
      <c r="L902" s="326"/>
      <c r="M902" s="363"/>
      <c r="N902" s="364"/>
      <c r="O902" s="364"/>
      <c r="P902" s="364"/>
      <c r="Q902" s="364"/>
      <c r="R902" s="364"/>
      <c r="S902" s="364"/>
      <c r="T902" s="364"/>
      <c r="U902" s="365"/>
      <c r="V902" s="366"/>
      <c r="W902" s="1063"/>
      <c r="X902" s="1064"/>
      <c r="Y902" s="1075"/>
      <c r="Z902" s="1076"/>
      <c r="AA902" s="1077"/>
      <c r="AB902" s="1078"/>
      <c r="AC902" s="1077"/>
      <c r="AD902" s="1076"/>
      <c r="AE902" s="1079"/>
      <c r="AF902" s="1078"/>
      <c r="AG902" s="1077"/>
      <c r="AH902" s="1076"/>
      <c r="AI902" s="1079"/>
      <c r="AJ902" s="1078"/>
      <c r="AK902" s="1077"/>
      <c r="AL902" s="1076"/>
      <c r="AM902" s="356"/>
      <c r="AN902" s="358"/>
      <c r="AO902" s="326"/>
      <c r="AP902" s="356"/>
      <c r="AQ902" s="358"/>
      <c r="AR902" s="367"/>
      <c r="AS902" s="368"/>
      <c r="AT902" s="356"/>
      <c r="AU902" s="358"/>
      <c r="AV902" s="367"/>
      <c r="AW902" s="369"/>
      <c r="AX902" s="502" t="str">
        <f t="shared" si="345"/>
        <v/>
      </c>
      <c r="AY902" s="94" t="str">
        <f t="shared" si="323"/>
        <v/>
      </c>
      <c r="BA902" s="414">
        <f t="shared" si="324"/>
        <v>0</v>
      </c>
      <c r="BB902" s="414">
        <f t="shared" si="325"/>
        <v>0</v>
      </c>
      <c r="BC902" s="414">
        <f t="shared" si="326"/>
        <v>0</v>
      </c>
      <c r="BD902" s="414">
        <f t="shared" si="327"/>
        <v>0</v>
      </c>
      <c r="BE902" s="414">
        <f t="shared" si="328"/>
        <v>0</v>
      </c>
      <c r="BF902" s="414">
        <f t="shared" si="329"/>
        <v>0</v>
      </c>
      <c r="BG902" s="414">
        <f t="shared" si="330"/>
        <v>0</v>
      </c>
      <c r="BH902" s="414">
        <f t="shared" si="331"/>
        <v>0</v>
      </c>
      <c r="BI902" s="414">
        <f t="shared" si="332"/>
        <v>0</v>
      </c>
      <c r="BJ902" s="414">
        <f t="shared" si="333"/>
        <v>0</v>
      </c>
      <c r="BK902" s="414">
        <f t="shared" si="334"/>
        <v>0</v>
      </c>
      <c r="BL902" s="414">
        <f t="shared" si="335"/>
        <v>0</v>
      </c>
      <c r="BM902" s="414">
        <f t="shared" si="336"/>
        <v>0</v>
      </c>
      <c r="BO902" s="414">
        <f t="shared" si="337"/>
        <v>0</v>
      </c>
      <c r="BP902" s="414">
        <f t="shared" si="338"/>
        <v>0</v>
      </c>
      <c r="BQ902" s="414">
        <f t="shared" si="339"/>
        <v>0</v>
      </c>
      <c r="BR902" s="414">
        <f t="shared" si="340"/>
        <v>0</v>
      </c>
      <c r="BS902" s="414">
        <f t="shared" si="341"/>
        <v>0</v>
      </c>
      <c r="BT902" s="414">
        <f t="shared" si="342"/>
        <v>0</v>
      </c>
      <c r="BU902" s="414">
        <f t="shared" si="343"/>
        <v>0</v>
      </c>
      <c r="CQ902" s="465"/>
      <c r="CR902" s="465"/>
    </row>
    <row r="903" spans="1:96" ht="37.5" customHeight="1" x14ac:dyDescent="0.2">
      <c r="A903" s="576" t="str">
        <f>IF(B903&lt;&gt;"",設定!$C$4,"")</f>
        <v/>
      </c>
      <c r="B903" s="577" t="str">
        <f t="shared" si="344"/>
        <v/>
      </c>
      <c r="C903" s="374">
        <f t="shared" si="322"/>
        <v>891</v>
      </c>
      <c r="D903" s="356"/>
      <c r="E903" s="356"/>
      <c r="F903" s="357"/>
      <c r="G903" s="358"/>
      <c r="H903" s="359"/>
      <c r="I903" s="360"/>
      <c r="J903" s="522" t="str">
        <f>IFERROR(IF(I903="","",VLOOKUP(I903,国・地域!A:C,2,FALSE)),"正しい番号を入力してください")</f>
        <v/>
      </c>
      <c r="K903" s="523" t="str">
        <f>IFERROR(IF(I903="","",VLOOKUP(I903,国・地域!A:C,3,FALSE)),"正しい番号を入力してください")</f>
        <v/>
      </c>
      <c r="L903" s="326"/>
      <c r="M903" s="363"/>
      <c r="N903" s="364"/>
      <c r="O903" s="364"/>
      <c r="P903" s="364"/>
      <c r="Q903" s="364"/>
      <c r="R903" s="364"/>
      <c r="S903" s="364"/>
      <c r="T903" s="364"/>
      <c r="U903" s="365"/>
      <c r="V903" s="366"/>
      <c r="W903" s="1063"/>
      <c r="X903" s="1064"/>
      <c r="Y903" s="1075"/>
      <c r="Z903" s="1076"/>
      <c r="AA903" s="1077"/>
      <c r="AB903" s="1078"/>
      <c r="AC903" s="1077"/>
      <c r="AD903" s="1076"/>
      <c r="AE903" s="1079"/>
      <c r="AF903" s="1078"/>
      <c r="AG903" s="1077"/>
      <c r="AH903" s="1076"/>
      <c r="AI903" s="1079"/>
      <c r="AJ903" s="1078"/>
      <c r="AK903" s="1077"/>
      <c r="AL903" s="1076"/>
      <c r="AM903" s="356"/>
      <c r="AN903" s="358"/>
      <c r="AO903" s="326"/>
      <c r="AP903" s="356"/>
      <c r="AQ903" s="358"/>
      <c r="AR903" s="367"/>
      <c r="AS903" s="368"/>
      <c r="AT903" s="356"/>
      <c r="AU903" s="358"/>
      <c r="AV903" s="367"/>
      <c r="AW903" s="369"/>
      <c r="AX903" s="502" t="str">
        <f t="shared" si="345"/>
        <v/>
      </c>
      <c r="AY903" s="94" t="str">
        <f t="shared" si="323"/>
        <v/>
      </c>
      <c r="BA903" s="414">
        <f t="shared" si="324"/>
        <v>0</v>
      </c>
      <c r="BB903" s="414">
        <f t="shared" si="325"/>
        <v>0</v>
      </c>
      <c r="BC903" s="414">
        <f t="shared" si="326"/>
        <v>0</v>
      </c>
      <c r="BD903" s="414">
        <f t="shared" si="327"/>
        <v>0</v>
      </c>
      <c r="BE903" s="414">
        <f t="shared" si="328"/>
        <v>0</v>
      </c>
      <c r="BF903" s="414">
        <f t="shared" si="329"/>
        <v>0</v>
      </c>
      <c r="BG903" s="414">
        <f t="shared" si="330"/>
        <v>0</v>
      </c>
      <c r="BH903" s="414">
        <f t="shared" si="331"/>
        <v>0</v>
      </c>
      <c r="BI903" s="414">
        <f t="shared" si="332"/>
        <v>0</v>
      </c>
      <c r="BJ903" s="414">
        <f t="shared" si="333"/>
        <v>0</v>
      </c>
      <c r="BK903" s="414">
        <f t="shared" si="334"/>
        <v>0</v>
      </c>
      <c r="BL903" s="414">
        <f t="shared" si="335"/>
        <v>0</v>
      </c>
      <c r="BM903" s="414">
        <f t="shared" si="336"/>
        <v>0</v>
      </c>
      <c r="BO903" s="414">
        <f t="shared" si="337"/>
        <v>0</v>
      </c>
      <c r="BP903" s="414">
        <f t="shared" si="338"/>
        <v>0</v>
      </c>
      <c r="BQ903" s="414">
        <f t="shared" si="339"/>
        <v>0</v>
      </c>
      <c r="BR903" s="414">
        <f t="shared" si="340"/>
        <v>0</v>
      </c>
      <c r="BS903" s="414">
        <f t="shared" si="341"/>
        <v>0</v>
      </c>
      <c r="BT903" s="414">
        <f t="shared" si="342"/>
        <v>0</v>
      </c>
      <c r="BU903" s="414">
        <f t="shared" si="343"/>
        <v>0</v>
      </c>
      <c r="CQ903" s="465"/>
      <c r="CR903" s="465"/>
    </row>
    <row r="904" spans="1:96" ht="37.5" customHeight="1" x14ac:dyDescent="0.2">
      <c r="A904" s="576" t="str">
        <f>IF(B904&lt;&gt;"",設定!$C$4,"")</f>
        <v/>
      </c>
      <c r="B904" s="577" t="str">
        <f t="shared" si="344"/>
        <v/>
      </c>
      <c r="C904" s="374">
        <f t="shared" si="322"/>
        <v>892</v>
      </c>
      <c r="D904" s="356"/>
      <c r="E904" s="356"/>
      <c r="F904" s="357"/>
      <c r="G904" s="358"/>
      <c r="H904" s="359"/>
      <c r="I904" s="360"/>
      <c r="J904" s="522" t="str">
        <f>IFERROR(IF(I904="","",VLOOKUP(I904,国・地域!A:C,2,FALSE)),"正しい番号を入力してください")</f>
        <v/>
      </c>
      <c r="K904" s="523" t="str">
        <f>IFERROR(IF(I904="","",VLOOKUP(I904,国・地域!A:C,3,FALSE)),"正しい番号を入力してください")</f>
        <v/>
      </c>
      <c r="L904" s="326"/>
      <c r="M904" s="363"/>
      <c r="N904" s="364"/>
      <c r="O904" s="364"/>
      <c r="P904" s="364"/>
      <c r="Q904" s="364"/>
      <c r="R904" s="364"/>
      <c r="S904" s="364"/>
      <c r="T904" s="364"/>
      <c r="U904" s="365"/>
      <c r="V904" s="366"/>
      <c r="W904" s="1063"/>
      <c r="X904" s="1064"/>
      <c r="Y904" s="1075"/>
      <c r="Z904" s="1076"/>
      <c r="AA904" s="1077"/>
      <c r="AB904" s="1078"/>
      <c r="AC904" s="1077"/>
      <c r="AD904" s="1076"/>
      <c r="AE904" s="1079"/>
      <c r="AF904" s="1078"/>
      <c r="AG904" s="1077"/>
      <c r="AH904" s="1076"/>
      <c r="AI904" s="1079"/>
      <c r="AJ904" s="1078"/>
      <c r="AK904" s="1077"/>
      <c r="AL904" s="1076"/>
      <c r="AM904" s="356"/>
      <c r="AN904" s="358"/>
      <c r="AO904" s="326"/>
      <c r="AP904" s="356"/>
      <c r="AQ904" s="358"/>
      <c r="AR904" s="367"/>
      <c r="AS904" s="368"/>
      <c r="AT904" s="356"/>
      <c r="AU904" s="358"/>
      <c r="AV904" s="367"/>
      <c r="AW904" s="369"/>
      <c r="AX904" s="502" t="str">
        <f t="shared" si="345"/>
        <v/>
      </c>
      <c r="AY904" s="94" t="str">
        <f t="shared" si="323"/>
        <v/>
      </c>
      <c r="BA904" s="414">
        <f t="shared" si="324"/>
        <v>0</v>
      </c>
      <c r="BB904" s="414">
        <f t="shared" si="325"/>
        <v>0</v>
      </c>
      <c r="BC904" s="414">
        <f t="shared" si="326"/>
        <v>0</v>
      </c>
      <c r="BD904" s="414">
        <f t="shared" si="327"/>
        <v>0</v>
      </c>
      <c r="BE904" s="414">
        <f t="shared" si="328"/>
        <v>0</v>
      </c>
      <c r="BF904" s="414">
        <f t="shared" si="329"/>
        <v>0</v>
      </c>
      <c r="BG904" s="414">
        <f t="shared" si="330"/>
        <v>0</v>
      </c>
      <c r="BH904" s="414">
        <f t="shared" si="331"/>
        <v>0</v>
      </c>
      <c r="BI904" s="414">
        <f t="shared" si="332"/>
        <v>0</v>
      </c>
      <c r="BJ904" s="414">
        <f t="shared" si="333"/>
        <v>0</v>
      </c>
      <c r="BK904" s="414">
        <f t="shared" si="334"/>
        <v>0</v>
      </c>
      <c r="BL904" s="414">
        <f t="shared" si="335"/>
        <v>0</v>
      </c>
      <c r="BM904" s="414">
        <f t="shared" si="336"/>
        <v>0</v>
      </c>
      <c r="BO904" s="414">
        <f t="shared" si="337"/>
        <v>0</v>
      </c>
      <c r="BP904" s="414">
        <f t="shared" si="338"/>
        <v>0</v>
      </c>
      <c r="BQ904" s="414">
        <f t="shared" si="339"/>
        <v>0</v>
      </c>
      <c r="BR904" s="414">
        <f t="shared" si="340"/>
        <v>0</v>
      </c>
      <c r="BS904" s="414">
        <f t="shared" si="341"/>
        <v>0</v>
      </c>
      <c r="BT904" s="414">
        <f t="shared" si="342"/>
        <v>0</v>
      </c>
      <c r="BU904" s="414">
        <f t="shared" si="343"/>
        <v>0</v>
      </c>
      <c r="CQ904" s="465"/>
      <c r="CR904" s="465"/>
    </row>
    <row r="905" spans="1:96" ht="37.5" customHeight="1" x14ac:dyDescent="0.2">
      <c r="A905" s="576" t="str">
        <f>IF(B905&lt;&gt;"",設定!$C$4,"")</f>
        <v/>
      </c>
      <c r="B905" s="577" t="str">
        <f t="shared" si="344"/>
        <v/>
      </c>
      <c r="C905" s="374">
        <f t="shared" si="322"/>
        <v>893</v>
      </c>
      <c r="D905" s="356"/>
      <c r="E905" s="356"/>
      <c r="F905" s="357"/>
      <c r="G905" s="358"/>
      <c r="H905" s="359"/>
      <c r="I905" s="360"/>
      <c r="J905" s="522" t="str">
        <f>IFERROR(IF(I905="","",VLOOKUP(I905,国・地域!A:C,2,FALSE)),"正しい番号を入力してください")</f>
        <v/>
      </c>
      <c r="K905" s="523" t="str">
        <f>IFERROR(IF(I905="","",VLOOKUP(I905,国・地域!A:C,3,FALSE)),"正しい番号を入力してください")</f>
        <v/>
      </c>
      <c r="L905" s="326"/>
      <c r="M905" s="363"/>
      <c r="N905" s="364"/>
      <c r="O905" s="364"/>
      <c r="P905" s="364"/>
      <c r="Q905" s="364"/>
      <c r="R905" s="364"/>
      <c r="S905" s="364"/>
      <c r="T905" s="364"/>
      <c r="U905" s="365"/>
      <c r="V905" s="366"/>
      <c r="W905" s="1063"/>
      <c r="X905" s="1064"/>
      <c r="Y905" s="1075"/>
      <c r="Z905" s="1076"/>
      <c r="AA905" s="1077"/>
      <c r="AB905" s="1078"/>
      <c r="AC905" s="1077"/>
      <c r="AD905" s="1076"/>
      <c r="AE905" s="1079"/>
      <c r="AF905" s="1078"/>
      <c r="AG905" s="1077"/>
      <c r="AH905" s="1076"/>
      <c r="AI905" s="1079"/>
      <c r="AJ905" s="1078"/>
      <c r="AK905" s="1077"/>
      <c r="AL905" s="1076"/>
      <c r="AM905" s="356"/>
      <c r="AN905" s="358"/>
      <c r="AO905" s="326"/>
      <c r="AP905" s="356"/>
      <c r="AQ905" s="358"/>
      <c r="AR905" s="367"/>
      <c r="AS905" s="368"/>
      <c r="AT905" s="356"/>
      <c r="AU905" s="358"/>
      <c r="AV905" s="367"/>
      <c r="AW905" s="369"/>
      <c r="AX905" s="502" t="str">
        <f t="shared" si="345"/>
        <v/>
      </c>
      <c r="AY905" s="94" t="str">
        <f t="shared" si="323"/>
        <v/>
      </c>
      <c r="BA905" s="414">
        <f t="shared" si="324"/>
        <v>0</v>
      </c>
      <c r="BB905" s="414">
        <f t="shared" si="325"/>
        <v>0</v>
      </c>
      <c r="BC905" s="414">
        <f t="shared" si="326"/>
        <v>0</v>
      </c>
      <c r="BD905" s="414">
        <f t="shared" si="327"/>
        <v>0</v>
      </c>
      <c r="BE905" s="414">
        <f t="shared" si="328"/>
        <v>0</v>
      </c>
      <c r="BF905" s="414">
        <f t="shared" si="329"/>
        <v>0</v>
      </c>
      <c r="BG905" s="414">
        <f t="shared" si="330"/>
        <v>0</v>
      </c>
      <c r="BH905" s="414">
        <f t="shared" si="331"/>
        <v>0</v>
      </c>
      <c r="BI905" s="414">
        <f t="shared" si="332"/>
        <v>0</v>
      </c>
      <c r="BJ905" s="414">
        <f t="shared" si="333"/>
        <v>0</v>
      </c>
      <c r="BK905" s="414">
        <f t="shared" si="334"/>
        <v>0</v>
      </c>
      <c r="BL905" s="414">
        <f t="shared" si="335"/>
        <v>0</v>
      </c>
      <c r="BM905" s="414">
        <f t="shared" si="336"/>
        <v>0</v>
      </c>
      <c r="BO905" s="414">
        <f t="shared" si="337"/>
        <v>0</v>
      </c>
      <c r="BP905" s="414">
        <f t="shared" si="338"/>
        <v>0</v>
      </c>
      <c r="BQ905" s="414">
        <f t="shared" si="339"/>
        <v>0</v>
      </c>
      <c r="BR905" s="414">
        <f t="shared" si="340"/>
        <v>0</v>
      </c>
      <c r="BS905" s="414">
        <f t="shared" si="341"/>
        <v>0</v>
      </c>
      <c r="BT905" s="414">
        <f t="shared" si="342"/>
        <v>0</v>
      </c>
      <c r="BU905" s="414">
        <f t="shared" si="343"/>
        <v>0</v>
      </c>
      <c r="CQ905" s="465"/>
      <c r="CR905" s="465"/>
    </row>
    <row r="906" spans="1:96" ht="37.5" customHeight="1" x14ac:dyDescent="0.2">
      <c r="A906" s="576" t="str">
        <f>IF(B906&lt;&gt;"",設定!$C$4,"")</f>
        <v/>
      </c>
      <c r="B906" s="577" t="str">
        <f t="shared" si="344"/>
        <v/>
      </c>
      <c r="C906" s="374">
        <f t="shared" si="322"/>
        <v>894</v>
      </c>
      <c r="D906" s="356"/>
      <c r="E906" s="356"/>
      <c r="F906" s="357"/>
      <c r="G906" s="358"/>
      <c r="H906" s="359"/>
      <c r="I906" s="360"/>
      <c r="J906" s="522" t="str">
        <f>IFERROR(IF(I906="","",VLOOKUP(I906,国・地域!A:C,2,FALSE)),"正しい番号を入力してください")</f>
        <v/>
      </c>
      <c r="K906" s="523" t="str">
        <f>IFERROR(IF(I906="","",VLOOKUP(I906,国・地域!A:C,3,FALSE)),"正しい番号を入力してください")</f>
        <v/>
      </c>
      <c r="L906" s="326"/>
      <c r="M906" s="363"/>
      <c r="N906" s="364"/>
      <c r="O906" s="364"/>
      <c r="P906" s="364"/>
      <c r="Q906" s="364"/>
      <c r="R906" s="364"/>
      <c r="S906" s="364"/>
      <c r="T906" s="364"/>
      <c r="U906" s="365"/>
      <c r="V906" s="366"/>
      <c r="W906" s="1063"/>
      <c r="X906" s="1064"/>
      <c r="Y906" s="1075"/>
      <c r="Z906" s="1076"/>
      <c r="AA906" s="1077"/>
      <c r="AB906" s="1078"/>
      <c r="AC906" s="1077"/>
      <c r="AD906" s="1076"/>
      <c r="AE906" s="1079"/>
      <c r="AF906" s="1078"/>
      <c r="AG906" s="1077"/>
      <c r="AH906" s="1076"/>
      <c r="AI906" s="1079"/>
      <c r="AJ906" s="1078"/>
      <c r="AK906" s="1077"/>
      <c r="AL906" s="1076"/>
      <c r="AM906" s="356"/>
      <c r="AN906" s="358"/>
      <c r="AO906" s="326"/>
      <c r="AP906" s="356"/>
      <c r="AQ906" s="358"/>
      <c r="AR906" s="367"/>
      <c r="AS906" s="368"/>
      <c r="AT906" s="356"/>
      <c r="AU906" s="358"/>
      <c r="AV906" s="367"/>
      <c r="AW906" s="369"/>
      <c r="AX906" s="502" t="str">
        <f t="shared" si="345"/>
        <v/>
      </c>
      <c r="AY906" s="94" t="str">
        <f t="shared" si="323"/>
        <v/>
      </c>
      <c r="BA906" s="414">
        <f t="shared" si="324"/>
        <v>0</v>
      </c>
      <c r="BB906" s="414">
        <f t="shared" si="325"/>
        <v>0</v>
      </c>
      <c r="BC906" s="414">
        <f t="shared" si="326"/>
        <v>0</v>
      </c>
      <c r="BD906" s="414">
        <f t="shared" si="327"/>
        <v>0</v>
      </c>
      <c r="BE906" s="414">
        <f t="shared" si="328"/>
        <v>0</v>
      </c>
      <c r="BF906" s="414">
        <f t="shared" si="329"/>
        <v>0</v>
      </c>
      <c r="BG906" s="414">
        <f t="shared" si="330"/>
        <v>0</v>
      </c>
      <c r="BH906" s="414">
        <f t="shared" si="331"/>
        <v>0</v>
      </c>
      <c r="BI906" s="414">
        <f t="shared" si="332"/>
        <v>0</v>
      </c>
      <c r="BJ906" s="414">
        <f t="shared" si="333"/>
        <v>0</v>
      </c>
      <c r="BK906" s="414">
        <f t="shared" si="334"/>
        <v>0</v>
      </c>
      <c r="BL906" s="414">
        <f t="shared" si="335"/>
        <v>0</v>
      </c>
      <c r="BM906" s="414">
        <f t="shared" si="336"/>
        <v>0</v>
      </c>
      <c r="BO906" s="414">
        <f t="shared" si="337"/>
        <v>0</v>
      </c>
      <c r="BP906" s="414">
        <f t="shared" si="338"/>
        <v>0</v>
      </c>
      <c r="BQ906" s="414">
        <f t="shared" si="339"/>
        <v>0</v>
      </c>
      <c r="BR906" s="414">
        <f t="shared" si="340"/>
        <v>0</v>
      </c>
      <c r="BS906" s="414">
        <f t="shared" si="341"/>
        <v>0</v>
      </c>
      <c r="BT906" s="414">
        <f t="shared" si="342"/>
        <v>0</v>
      </c>
      <c r="BU906" s="414">
        <f t="shared" si="343"/>
        <v>0</v>
      </c>
      <c r="CQ906" s="465"/>
      <c r="CR906" s="465"/>
    </row>
    <row r="907" spans="1:96" ht="37.5" customHeight="1" x14ac:dyDescent="0.2">
      <c r="A907" s="576" t="str">
        <f>IF(B907&lt;&gt;"",設定!$C$4,"")</f>
        <v/>
      </c>
      <c r="B907" s="577" t="str">
        <f t="shared" si="344"/>
        <v/>
      </c>
      <c r="C907" s="374">
        <f t="shared" si="322"/>
        <v>895</v>
      </c>
      <c r="D907" s="356"/>
      <c r="E907" s="356"/>
      <c r="F907" s="357"/>
      <c r="G907" s="358"/>
      <c r="H907" s="359"/>
      <c r="I907" s="360"/>
      <c r="J907" s="522" t="str">
        <f>IFERROR(IF(I907="","",VLOOKUP(I907,国・地域!A:C,2,FALSE)),"正しい番号を入力してください")</f>
        <v/>
      </c>
      <c r="K907" s="523" t="str">
        <f>IFERROR(IF(I907="","",VLOOKUP(I907,国・地域!A:C,3,FALSE)),"正しい番号を入力してください")</f>
        <v/>
      </c>
      <c r="L907" s="326"/>
      <c r="M907" s="363"/>
      <c r="N907" s="364"/>
      <c r="O907" s="364"/>
      <c r="P907" s="364"/>
      <c r="Q907" s="364"/>
      <c r="R907" s="364"/>
      <c r="S907" s="364"/>
      <c r="T907" s="364"/>
      <c r="U907" s="365"/>
      <c r="V907" s="366"/>
      <c r="W907" s="1063"/>
      <c r="X907" s="1064"/>
      <c r="Y907" s="1075"/>
      <c r="Z907" s="1076"/>
      <c r="AA907" s="1077"/>
      <c r="AB907" s="1078"/>
      <c r="AC907" s="1077"/>
      <c r="AD907" s="1076"/>
      <c r="AE907" s="1079"/>
      <c r="AF907" s="1078"/>
      <c r="AG907" s="1077"/>
      <c r="AH907" s="1076"/>
      <c r="AI907" s="1079"/>
      <c r="AJ907" s="1078"/>
      <c r="AK907" s="1077"/>
      <c r="AL907" s="1076"/>
      <c r="AM907" s="356"/>
      <c r="AN907" s="358"/>
      <c r="AO907" s="326"/>
      <c r="AP907" s="356"/>
      <c r="AQ907" s="358"/>
      <c r="AR907" s="367"/>
      <c r="AS907" s="368"/>
      <c r="AT907" s="356"/>
      <c r="AU907" s="358"/>
      <c r="AV907" s="367"/>
      <c r="AW907" s="369"/>
      <c r="AX907" s="502" t="str">
        <f t="shared" si="345"/>
        <v/>
      </c>
      <c r="AY907" s="94" t="str">
        <f t="shared" si="323"/>
        <v/>
      </c>
      <c r="BA907" s="414">
        <f t="shared" si="324"/>
        <v>0</v>
      </c>
      <c r="BB907" s="414">
        <f t="shared" si="325"/>
        <v>0</v>
      </c>
      <c r="BC907" s="414">
        <f t="shared" si="326"/>
        <v>0</v>
      </c>
      <c r="BD907" s="414">
        <f t="shared" si="327"/>
        <v>0</v>
      </c>
      <c r="BE907" s="414">
        <f t="shared" si="328"/>
        <v>0</v>
      </c>
      <c r="BF907" s="414">
        <f t="shared" si="329"/>
        <v>0</v>
      </c>
      <c r="BG907" s="414">
        <f t="shared" si="330"/>
        <v>0</v>
      </c>
      <c r="BH907" s="414">
        <f t="shared" si="331"/>
        <v>0</v>
      </c>
      <c r="BI907" s="414">
        <f t="shared" si="332"/>
        <v>0</v>
      </c>
      <c r="BJ907" s="414">
        <f t="shared" si="333"/>
        <v>0</v>
      </c>
      <c r="BK907" s="414">
        <f t="shared" si="334"/>
        <v>0</v>
      </c>
      <c r="BL907" s="414">
        <f t="shared" si="335"/>
        <v>0</v>
      </c>
      <c r="BM907" s="414">
        <f t="shared" si="336"/>
        <v>0</v>
      </c>
      <c r="BO907" s="414">
        <f t="shared" si="337"/>
        <v>0</v>
      </c>
      <c r="BP907" s="414">
        <f t="shared" si="338"/>
        <v>0</v>
      </c>
      <c r="BQ907" s="414">
        <f t="shared" si="339"/>
        <v>0</v>
      </c>
      <c r="BR907" s="414">
        <f t="shared" si="340"/>
        <v>0</v>
      </c>
      <c r="BS907" s="414">
        <f t="shared" si="341"/>
        <v>0</v>
      </c>
      <c r="BT907" s="414">
        <f t="shared" si="342"/>
        <v>0</v>
      </c>
      <c r="BU907" s="414">
        <f t="shared" si="343"/>
        <v>0</v>
      </c>
      <c r="CQ907" s="465"/>
      <c r="CR907" s="465"/>
    </row>
    <row r="908" spans="1:96" ht="37.5" customHeight="1" x14ac:dyDescent="0.2">
      <c r="A908" s="576" t="str">
        <f>IF(B908&lt;&gt;"",設定!$C$4,"")</f>
        <v/>
      </c>
      <c r="B908" s="577" t="str">
        <f t="shared" si="344"/>
        <v/>
      </c>
      <c r="C908" s="374">
        <f t="shared" si="322"/>
        <v>896</v>
      </c>
      <c r="D908" s="356"/>
      <c r="E908" s="356"/>
      <c r="F908" s="357"/>
      <c r="G908" s="358"/>
      <c r="H908" s="359"/>
      <c r="I908" s="360"/>
      <c r="J908" s="522" t="str">
        <f>IFERROR(IF(I908="","",VLOOKUP(I908,国・地域!A:C,2,FALSE)),"正しい番号を入力してください")</f>
        <v/>
      </c>
      <c r="K908" s="523" t="str">
        <f>IFERROR(IF(I908="","",VLOOKUP(I908,国・地域!A:C,3,FALSE)),"正しい番号を入力してください")</f>
        <v/>
      </c>
      <c r="L908" s="326"/>
      <c r="M908" s="363"/>
      <c r="N908" s="364"/>
      <c r="O908" s="364"/>
      <c r="P908" s="364"/>
      <c r="Q908" s="364"/>
      <c r="R908" s="364"/>
      <c r="S908" s="364"/>
      <c r="T908" s="364"/>
      <c r="U908" s="365"/>
      <c r="V908" s="366"/>
      <c r="W908" s="1063"/>
      <c r="X908" s="1064"/>
      <c r="Y908" s="1075"/>
      <c r="Z908" s="1076"/>
      <c r="AA908" s="1077"/>
      <c r="AB908" s="1078"/>
      <c r="AC908" s="1077"/>
      <c r="AD908" s="1076"/>
      <c r="AE908" s="1079"/>
      <c r="AF908" s="1078"/>
      <c r="AG908" s="1077"/>
      <c r="AH908" s="1076"/>
      <c r="AI908" s="1079"/>
      <c r="AJ908" s="1078"/>
      <c r="AK908" s="1077"/>
      <c r="AL908" s="1076"/>
      <c r="AM908" s="356"/>
      <c r="AN908" s="358"/>
      <c r="AO908" s="326"/>
      <c r="AP908" s="356"/>
      <c r="AQ908" s="358"/>
      <c r="AR908" s="367"/>
      <c r="AS908" s="368"/>
      <c r="AT908" s="356"/>
      <c r="AU908" s="358"/>
      <c r="AV908" s="367"/>
      <c r="AW908" s="369"/>
      <c r="AX908" s="502" t="str">
        <f t="shared" si="345"/>
        <v/>
      </c>
      <c r="AY908" s="94" t="str">
        <f t="shared" si="323"/>
        <v/>
      </c>
      <c r="BA908" s="414">
        <f t="shared" si="324"/>
        <v>0</v>
      </c>
      <c r="BB908" s="414">
        <f t="shared" si="325"/>
        <v>0</v>
      </c>
      <c r="BC908" s="414">
        <f t="shared" si="326"/>
        <v>0</v>
      </c>
      <c r="BD908" s="414">
        <f t="shared" si="327"/>
        <v>0</v>
      </c>
      <c r="BE908" s="414">
        <f t="shared" si="328"/>
        <v>0</v>
      </c>
      <c r="BF908" s="414">
        <f t="shared" si="329"/>
        <v>0</v>
      </c>
      <c r="BG908" s="414">
        <f t="shared" si="330"/>
        <v>0</v>
      </c>
      <c r="BH908" s="414">
        <f t="shared" si="331"/>
        <v>0</v>
      </c>
      <c r="BI908" s="414">
        <f t="shared" si="332"/>
        <v>0</v>
      </c>
      <c r="BJ908" s="414">
        <f t="shared" si="333"/>
        <v>0</v>
      </c>
      <c r="BK908" s="414">
        <f t="shared" si="334"/>
        <v>0</v>
      </c>
      <c r="BL908" s="414">
        <f t="shared" si="335"/>
        <v>0</v>
      </c>
      <c r="BM908" s="414">
        <f t="shared" si="336"/>
        <v>0</v>
      </c>
      <c r="BO908" s="414">
        <f t="shared" si="337"/>
        <v>0</v>
      </c>
      <c r="BP908" s="414">
        <f t="shared" si="338"/>
        <v>0</v>
      </c>
      <c r="BQ908" s="414">
        <f t="shared" si="339"/>
        <v>0</v>
      </c>
      <c r="BR908" s="414">
        <f t="shared" si="340"/>
        <v>0</v>
      </c>
      <c r="BS908" s="414">
        <f t="shared" si="341"/>
        <v>0</v>
      </c>
      <c r="BT908" s="414">
        <f t="shared" si="342"/>
        <v>0</v>
      </c>
      <c r="BU908" s="414">
        <f t="shared" si="343"/>
        <v>0</v>
      </c>
      <c r="CQ908" s="465"/>
      <c r="CR908" s="465"/>
    </row>
    <row r="909" spans="1:96" ht="37.5" customHeight="1" x14ac:dyDescent="0.2">
      <c r="A909" s="576" t="str">
        <f>IF(B909&lt;&gt;"",設定!$C$4,"")</f>
        <v/>
      </c>
      <c r="B909" s="577" t="str">
        <f t="shared" si="344"/>
        <v/>
      </c>
      <c r="C909" s="374">
        <f t="shared" si="322"/>
        <v>897</v>
      </c>
      <c r="D909" s="356"/>
      <c r="E909" s="356"/>
      <c r="F909" s="357"/>
      <c r="G909" s="358"/>
      <c r="H909" s="359"/>
      <c r="I909" s="360"/>
      <c r="J909" s="522" t="str">
        <f>IFERROR(IF(I909="","",VLOOKUP(I909,国・地域!A:C,2,FALSE)),"正しい番号を入力してください")</f>
        <v/>
      </c>
      <c r="K909" s="523" t="str">
        <f>IFERROR(IF(I909="","",VLOOKUP(I909,国・地域!A:C,3,FALSE)),"正しい番号を入力してください")</f>
        <v/>
      </c>
      <c r="L909" s="326"/>
      <c r="M909" s="363"/>
      <c r="N909" s="364"/>
      <c r="O909" s="364"/>
      <c r="P909" s="364"/>
      <c r="Q909" s="364"/>
      <c r="R909" s="364"/>
      <c r="S909" s="364"/>
      <c r="T909" s="364"/>
      <c r="U909" s="365"/>
      <c r="V909" s="366"/>
      <c r="W909" s="1063"/>
      <c r="X909" s="1064"/>
      <c r="Y909" s="1075"/>
      <c r="Z909" s="1076"/>
      <c r="AA909" s="1077"/>
      <c r="AB909" s="1078"/>
      <c r="AC909" s="1077"/>
      <c r="AD909" s="1076"/>
      <c r="AE909" s="1079"/>
      <c r="AF909" s="1078"/>
      <c r="AG909" s="1077"/>
      <c r="AH909" s="1076"/>
      <c r="AI909" s="1079"/>
      <c r="AJ909" s="1078"/>
      <c r="AK909" s="1077"/>
      <c r="AL909" s="1076"/>
      <c r="AM909" s="356"/>
      <c r="AN909" s="358"/>
      <c r="AO909" s="326"/>
      <c r="AP909" s="356"/>
      <c r="AQ909" s="358"/>
      <c r="AR909" s="367"/>
      <c r="AS909" s="368"/>
      <c r="AT909" s="356"/>
      <c r="AU909" s="358"/>
      <c r="AV909" s="367"/>
      <c r="AW909" s="369"/>
      <c r="AX909" s="502" t="str">
        <f t="shared" si="345"/>
        <v/>
      </c>
      <c r="AY909" s="94" t="str">
        <f t="shared" si="323"/>
        <v/>
      </c>
      <c r="BA909" s="414">
        <f t="shared" si="324"/>
        <v>0</v>
      </c>
      <c r="BB909" s="414">
        <f t="shared" si="325"/>
        <v>0</v>
      </c>
      <c r="BC909" s="414">
        <f t="shared" si="326"/>
        <v>0</v>
      </c>
      <c r="BD909" s="414">
        <f t="shared" si="327"/>
        <v>0</v>
      </c>
      <c r="BE909" s="414">
        <f t="shared" si="328"/>
        <v>0</v>
      </c>
      <c r="BF909" s="414">
        <f t="shared" si="329"/>
        <v>0</v>
      </c>
      <c r="BG909" s="414">
        <f t="shared" si="330"/>
        <v>0</v>
      </c>
      <c r="BH909" s="414">
        <f t="shared" si="331"/>
        <v>0</v>
      </c>
      <c r="BI909" s="414">
        <f t="shared" si="332"/>
        <v>0</v>
      </c>
      <c r="BJ909" s="414">
        <f t="shared" si="333"/>
        <v>0</v>
      </c>
      <c r="BK909" s="414">
        <f t="shared" si="334"/>
        <v>0</v>
      </c>
      <c r="BL909" s="414">
        <f t="shared" si="335"/>
        <v>0</v>
      </c>
      <c r="BM909" s="414">
        <f t="shared" si="336"/>
        <v>0</v>
      </c>
      <c r="BO909" s="414">
        <f t="shared" si="337"/>
        <v>0</v>
      </c>
      <c r="BP909" s="414">
        <f t="shared" si="338"/>
        <v>0</v>
      </c>
      <c r="BQ909" s="414">
        <f t="shared" si="339"/>
        <v>0</v>
      </c>
      <c r="BR909" s="414">
        <f t="shared" si="340"/>
        <v>0</v>
      </c>
      <c r="BS909" s="414">
        <f t="shared" si="341"/>
        <v>0</v>
      </c>
      <c r="BT909" s="414">
        <f t="shared" si="342"/>
        <v>0</v>
      </c>
      <c r="BU909" s="414">
        <f t="shared" si="343"/>
        <v>0</v>
      </c>
      <c r="CQ909" s="465"/>
      <c r="CR909" s="465"/>
    </row>
    <row r="910" spans="1:96" ht="37.5" customHeight="1" x14ac:dyDescent="0.2">
      <c r="A910" s="576" t="str">
        <f>IF(B910&lt;&gt;"",設定!$C$4,"")</f>
        <v/>
      </c>
      <c r="B910" s="577" t="str">
        <f t="shared" si="344"/>
        <v/>
      </c>
      <c r="C910" s="374">
        <f t="shared" si="322"/>
        <v>898</v>
      </c>
      <c r="D910" s="356"/>
      <c r="E910" s="356"/>
      <c r="F910" s="357"/>
      <c r="G910" s="358"/>
      <c r="H910" s="359"/>
      <c r="I910" s="360"/>
      <c r="J910" s="522" t="str">
        <f>IFERROR(IF(I910="","",VLOOKUP(I910,国・地域!A:C,2,FALSE)),"正しい番号を入力してください")</f>
        <v/>
      </c>
      <c r="K910" s="523" t="str">
        <f>IFERROR(IF(I910="","",VLOOKUP(I910,国・地域!A:C,3,FALSE)),"正しい番号を入力してください")</f>
        <v/>
      </c>
      <c r="L910" s="326"/>
      <c r="M910" s="363"/>
      <c r="N910" s="364"/>
      <c r="O910" s="364"/>
      <c r="P910" s="364"/>
      <c r="Q910" s="364"/>
      <c r="R910" s="364"/>
      <c r="S910" s="364"/>
      <c r="T910" s="364"/>
      <c r="U910" s="365"/>
      <c r="V910" s="366"/>
      <c r="W910" s="1063"/>
      <c r="X910" s="1064"/>
      <c r="Y910" s="1075"/>
      <c r="Z910" s="1076"/>
      <c r="AA910" s="1077"/>
      <c r="AB910" s="1078"/>
      <c r="AC910" s="1077"/>
      <c r="AD910" s="1076"/>
      <c r="AE910" s="1079"/>
      <c r="AF910" s="1078"/>
      <c r="AG910" s="1077"/>
      <c r="AH910" s="1076"/>
      <c r="AI910" s="1079"/>
      <c r="AJ910" s="1078"/>
      <c r="AK910" s="1077"/>
      <c r="AL910" s="1076"/>
      <c r="AM910" s="356"/>
      <c r="AN910" s="358"/>
      <c r="AO910" s="326"/>
      <c r="AP910" s="356"/>
      <c r="AQ910" s="358"/>
      <c r="AR910" s="367"/>
      <c r="AS910" s="368"/>
      <c r="AT910" s="356"/>
      <c r="AU910" s="358"/>
      <c r="AV910" s="367"/>
      <c r="AW910" s="369"/>
      <c r="AX910" s="502" t="str">
        <f t="shared" si="345"/>
        <v/>
      </c>
      <c r="AY910" s="94" t="str">
        <f t="shared" si="323"/>
        <v/>
      </c>
      <c r="BA910" s="414">
        <f t="shared" si="324"/>
        <v>0</v>
      </c>
      <c r="BB910" s="414">
        <f t="shared" si="325"/>
        <v>0</v>
      </c>
      <c r="BC910" s="414">
        <f t="shared" si="326"/>
        <v>0</v>
      </c>
      <c r="BD910" s="414">
        <f t="shared" si="327"/>
        <v>0</v>
      </c>
      <c r="BE910" s="414">
        <f t="shared" si="328"/>
        <v>0</v>
      </c>
      <c r="BF910" s="414">
        <f t="shared" si="329"/>
        <v>0</v>
      </c>
      <c r="BG910" s="414">
        <f t="shared" si="330"/>
        <v>0</v>
      </c>
      <c r="BH910" s="414">
        <f t="shared" si="331"/>
        <v>0</v>
      </c>
      <c r="BI910" s="414">
        <f t="shared" si="332"/>
        <v>0</v>
      </c>
      <c r="BJ910" s="414">
        <f t="shared" si="333"/>
        <v>0</v>
      </c>
      <c r="BK910" s="414">
        <f t="shared" si="334"/>
        <v>0</v>
      </c>
      <c r="BL910" s="414">
        <f t="shared" si="335"/>
        <v>0</v>
      </c>
      <c r="BM910" s="414">
        <f t="shared" si="336"/>
        <v>0</v>
      </c>
      <c r="BO910" s="414">
        <f t="shared" si="337"/>
        <v>0</v>
      </c>
      <c r="BP910" s="414">
        <f t="shared" si="338"/>
        <v>0</v>
      </c>
      <c r="BQ910" s="414">
        <f t="shared" si="339"/>
        <v>0</v>
      </c>
      <c r="BR910" s="414">
        <f t="shared" si="340"/>
        <v>0</v>
      </c>
      <c r="BS910" s="414">
        <f t="shared" si="341"/>
        <v>0</v>
      </c>
      <c r="BT910" s="414">
        <f t="shared" si="342"/>
        <v>0</v>
      </c>
      <c r="BU910" s="414">
        <f t="shared" si="343"/>
        <v>0</v>
      </c>
      <c r="CQ910" s="465"/>
      <c r="CR910" s="465"/>
    </row>
    <row r="911" spans="1:96" ht="37.5" customHeight="1" x14ac:dyDescent="0.2">
      <c r="A911" s="576" t="str">
        <f>IF(B911&lt;&gt;"",設定!$C$4,"")</f>
        <v/>
      </c>
      <c r="B911" s="577" t="str">
        <f t="shared" si="344"/>
        <v/>
      </c>
      <c r="C911" s="374">
        <f t="shared" ref="C911:C974" si="346">ROW()-12</f>
        <v>899</v>
      </c>
      <c r="D911" s="356"/>
      <c r="E911" s="356"/>
      <c r="F911" s="357"/>
      <c r="G911" s="358"/>
      <c r="H911" s="359"/>
      <c r="I911" s="360"/>
      <c r="J911" s="522" t="str">
        <f>IFERROR(IF(I911="","",VLOOKUP(I911,国・地域!A:C,2,FALSE)),"正しい番号を入力してください")</f>
        <v/>
      </c>
      <c r="K911" s="523" t="str">
        <f>IFERROR(IF(I911="","",VLOOKUP(I911,国・地域!A:C,3,FALSE)),"正しい番号を入力してください")</f>
        <v/>
      </c>
      <c r="L911" s="326"/>
      <c r="M911" s="363"/>
      <c r="N911" s="364"/>
      <c r="O911" s="364"/>
      <c r="P911" s="364"/>
      <c r="Q911" s="364"/>
      <c r="R911" s="364"/>
      <c r="S911" s="364"/>
      <c r="T911" s="364"/>
      <c r="U911" s="365"/>
      <c r="V911" s="366"/>
      <c r="W911" s="1063"/>
      <c r="X911" s="1064"/>
      <c r="Y911" s="1075"/>
      <c r="Z911" s="1076"/>
      <c r="AA911" s="1077"/>
      <c r="AB911" s="1078"/>
      <c r="AC911" s="1077"/>
      <c r="AD911" s="1076"/>
      <c r="AE911" s="1079"/>
      <c r="AF911" s="1078"/>
      <c r="AG911" s="1077"/>
      <c r="AH911" s="1076"/>
      <c r="AI911" s="1079"/>
      <c r="AJ911" s="1078"/>
      <c r="AK911" s="1077"/>
      <c r="AL911" s="1076"/>
      <c r="AM911" s="356"/>
      <c r="AN911" s="358"/>
      <c r="AO911" s="326"/>
      <c r="AP911" s="356"/>
      <c r="AQ911" s="358"/>
      <c r="AR911" s="367"/>
      <c r="AS911" s="368"/>
      <c r="AT911" s="356"/>
      <c r="AU911" s="358"/>
      <c r="AV911" s="367"/>
      <c r="AW911" s="369"/>
      <c r="AX911" s="502" t="str">
        <f t="shared" si="345"/>
        <v/>
      </c>
      <c r="AY911" s="94" t="str">
        <f t="shared" ref="AY911:AY974" si="347">IF(SUM(BO911:BU911)&gt;0,"←入力エラー","")</f>
        <v/>
      </c>
      <c r="BA911" s="414">
        <f t="shared" ref="BA911:BA974" si="348">IF($E$7="1：締結している",IF(AND($D911&lt;&gt;"",OR(E911="",F911="")),1,0),0)</f>
        <v>0</v>
      </c>
      <c r="BB911" s="414">
        <f t="shared" ref="BB911:BB974" si="349">IF($E$7="1：締結している",IF(AND($D911&lt;&gt;"",OR(G911="",H911="")),1,0),0)</f>
        <v>0</v>
      </c>
      <c r="BC911" s="414">
        <f t="shared" ref="BC911:BC974" si="350">IF($E$7="1：締結している",IF(AND($D911&lt;&gt;"",I911=""),1,0),0)</f>
        <v>0</v>
      </c>
      <c r="BD911" s="414">
        <f t="shared" ref="BD911:BD974" si="351">IF($E$7="1：締結している",IF(AND(I911=801,L911=""),1,0),0)</f>
        <v>0</v>
      </c>
      <c r="BE911" s="414">
        <f t="shared" ref="BE911:BE974" si="352">IF($E$7="1：締結している",IF(AND($D911&lt;&gt;"",COUNTA(M911:V911)=0),1,0),0)</f>
        <v>0</v>
      </c>
      <c r="BF911" s="414">
        <f t="shared" ref="BF911:BF974" si="353">IF($E$7="1：締結している",IF(AND($D911&lt;&gt;"",$M911="○",OR(W911="",X911="")),1,0),0)</f>
        <v>0</v>
      </c>
      <c r="BG911" s="414">
        <f t="shared" ref="BG911:BG974" si="354">IF($E$7="1：締結している",IF(AND($D911&lt;&gt;"",OR(Y911="",Z911="")),1,0),0)</f>
        <v>0</v>
      </c>
      <c r="BH911" s="414">
        <f t="shared" ref="BH911:BH974" si="355">IF($E$7="1：締結している",IF(AND($D911&lt;&gt;"",$P911="○",OR(AA911="",AB911="",AC911="",AD911="")),1,0),0)</f>
        <v>0</v>
      </c>
      <c r="BI911" s="414">
        <f t="shared" ref="BI911:BI974" si="356">IF($E$7="1：締結している",IF(AND($D911&lt;&gt;"",$Q911="○",OR(AE911="",AF911="",AG911="",AH911="")),1,0),0)</f>
        <v>0</v>
      </c>
      <c r="BJ911" s="414">
        <f t="shared" ref="BJ911:BJ974" si="357">IF($E$7="1：締結している",IF(AND($D911&lt;&gt;"",$R911="○",OR(AI911="",AJ911="",AK911="",AL911="")),1,0),0)</f>
        <v>0</v>
      </c>
      <c r="BK911" s="414">
        <f t="shared" ref="BK911:BK974" si="358">IF($E$7="1：締結している",IF(AND($D911&lt;&gt;"",$P911="○",OR(AM911="",AN911="",AO911="")),1,0),0)</f>
        <v>0</v>
      </c>
      <c r="BL911" s="414">
        <f t="shared" ref="BL911:BL974" si="359">IF($E$7="1：締結している",IF(AND($D911&lt;&gt;"",$Q911="○",OR(AP911="",AQ911="",AR911="",AS911="")),1,0),0)</f>
        <v>0</v>
      </c>
      <c r="BM911" s="414">
        <f t="shared" ref="BM911:BM974" si="360">IF($E$7="1：締結している",IF(AND($D911&lt;&gt;"",$R911="○",OR(AT911="",AU911="",AV911="",AW911="")),1,0),0)</f>
        <v>0</v>
      </c>
      <c r="BO911" s="414">
        <f t="shared" ref="BO911:BO974" si="361">IF($E$7="2：締結していない",IF(COUNTA(D911:AW911)&lt;&gt;2,1,0),0)</f>
        <v>0</v>
      </c>
      <c r="BP911" s="414">
        <f t="shared" ref="BP911:BP974" si="362">IF(AND(I911&lt;&gt;801,L911&lt;&gt;""),1,0)</f>
        <v>0</v>
      </c>
      <c r="BQ911" s="414">
        <f t="shared" ref="BQ911:BQ974" si="363">IF(AND(COUNTA(M911:U911)&lt;&gt;0,V911&lt;&gt;""),1,0)</f>
        <v>0</v>
      </c>
      <c r="BR911" s="414">
        <f t="shared" ref="BR911:BR974" si="364">IF(M911="",IF(COUNTA(W911:X911)&lt;&gt;0,1,0),0)</f>
        <v>0</v>
      </c>
      <c r="BS911" s="414">
        <f t="shared" ref="BS911:BS974" si="365">IF(P911="",IF(OR(COUNTA(AA911:AD911)&lt;&gt;0,COUNTA(AM911:AO911)&lt;&gt;0),1,0),0)</f>
        <v>0</v>
      </c>
      <c r="BT911" s="414">
        <f t="shared" ref="BT911:BT974" si="366">IF(Q911="",IF(OR(COUNTA(AE911:AH911)&lt;&gt;0,COUNTA(AP911:AS911)&lt;&gt;0),1,0),0)</f>
        <v>0</v>
      </c>
      <c r="BU911" s="414">
        <f t="shared" ref="BU911:BU974" si="367">IF(R911="",IF(OR(COUNTA(AI911:AL911)&lt;&gt;0,COUNTA(AT911:AW911)&lt;&gt;0),1,0),0)</f>
        <v>0</v>
      </c>
      <c r="CQ911" s="465"/>
      <c r="CR911" s="465"/>
    </row>
    <row r="912" spans="1:96" ht="37.5" customHeight="1" x14ac:dyDescent="0.2">
      <c r="A912" s="576" t="str">
        <f>IF(B912&lt;&gt;"",設定!$C$4,"")</f>
        <v/>
      </c>
      <c r="B912" s="577" t="str">
        <f t="shared" si="344"/>
        <v/>
      </c>
      <c r="C912" s="374">
        <f t="shared" si="346"/>
        <v>900</v>
      </c>
      <c r="D912" s="356"/>
      <c r="E912" s="356"/>
      <c r="F912" s="357"/>
      <c r="G912" s="358"/>
      <c r="H912" s="359"/>
      <c r="I912" s="360"/>
      <c r="J912" s="522" t="str">
        <f>IFERROR(IF(I912="","",VLOOKUP(I912,国・地域!A:C,2,FALSE)),"正しい番号を入力してください")</f>
        <v/>
      </c>
      <c r="K912" s="523" t="str">
        <f>IFERROR(IF(I912="","",VLOOKUP(I912,国・地域!A:C,3,FALSE)),"正しい番号を入力してください")</f>
        <v/>
      </c>
      <c r="L912" s="326"/>
      <c r="M912" s="363"/>
      <c r="N912" s="364"/>
      <c r="O912" s="364"/>
      <c r="P912" s="364"/>
      <c r="Q912" s="364"/>
      <c r="R912" s="364"/>
      <c r="S912" s="364"/>
      <c r="T912" s="364"/>
      <c r="U912" s="365"/>
      <c r="V912" s="366"/>
      <c r="W912" s="1063"/>
      <c r="X912" s="1064"/>
      <c r="Y912" s="1075"/>
      <c r="Z912" s="1076"/>
      <c r="AA912" s="1077"/>
      <c r="AB912" s="1078"/>
      <c r="AC912" s="1077"/>
      <c r="AD912" s="1076"/>
      <c r="AE912" s="1079"/>
      <c r="AF912" s="1078"/>
      <c r="AG912" s="1077"/>
      <c r="AH912" s="1076"/>
      <c r="AI912" s="1079"/>
      <c r="AJ912" s="1078"/>
      <c r="AK912" s="1077"/>
      <c r="AL912" s="1076"/>
      <c r="AM912" s="356"/>
      <c r="AN912" s="358"/>
      <c r="AO912" s="326"/>
      <c r="AP912" s="356"/>
      <c r="AQ912" s="358"/>
      <c r="AR912" s="367"/>
      <c r="AS912" s="368"/>
      <c r="AT912" s="356"/>
      <c r="AU912" s="358"/>
      <c r="AV912" s="367"/>
      <c r="AW912" s="369"/>
      <c r="AX912" s="502" t="str">
        <f t="shared" si="345"/>
        <v/>
      </c>
      <c r="AY912" s="94" t="str">
        <f t="shared" si="347"/>
        <v/>
      </c>
      <c r="BA912" s="414">
        <f t="shared" si="348"/>
        <v>0</v>
      </c>
      <c r="BB912" s="414">
        <f t="shared" si="349"/>
        <v>0</v>
      </c>
      <c r="BC912" s="414">
        <f t="shared" si="350"/>
        <v>0</v>
      </c>
      <c r="BD912" s="414">
        <f t="shared" si="351"/>
        <v>0</v>
      </c>
      <c r="BE912" s="414">
        <f t="shared" si="352"/>
        <v>0</v>
      </c>
      <c r="BF912" s="414">
        <f t="shared" si="353"/>
        <v>0</v>
      </c>
      <c r="BG912" s="414">
        <f t="shared" si="354"/>
        <v>0</v>
      </c>
      <c r="BH912" s="414">
        <f t="shared" si="355"/>
        <v>0</v>
      </c>
      <c r="BI912" s="414">
        <f t="shared" si="356"/>
        <v>0</v>
      </c>
      <c r="BJ912" s="414">
        <f t="shared" si="357"/>
        <v>0</v>
      </c>
      <c r="BK912" s="414">
        <f t="shared" si="358"/>
        <v>0</v>
      </c>
      <c r="BL912" s="414">
        <f t="shared" si="359"/>
        <v>0</v>
      </c>
      <c r="BM912" s="414">
        <f t="shared" si="360"/>
        <v>0</v>
      </c>
      <c r="BO912" s="414">
        <f t="shared" si="361"/>
        <v>0</v>
      </c>
      <c r="BP912" s="414">
        <f t="shared" si="362"/>
        <v>0</v>
      </c>
      <c r="BQ912" s="414">
        <f t="shared" si="363"/>
        <v>0</v>
      </c>
      <c r="BR912" s="414">
        <f t="shared" si="364"/>
        <v>0</v>
      </c>
      <c r="BS912" s="414">
        <f t="shared" si="365"/>
        <v>0</v>
      </c>
      <c r="BT912" s="414">
        <f t="shared" si="366"/>
        <v>0</v>
      </c>
      <c r="BU912" s="414">
        <f t="shared" si="367"/>
        <v>0</v>
      </c>
      <c r="CQ912" s="465"/>
      <c r="CR912" s="465"/>
    </row>
    <row r="913" spans="1:96" ht="37.5" customHeight="1" x14ac:dyDescent="0.2">
      <c r="A913" s="576" t="str">
        <f>IF(B913&lt;&gt;"",設定!$C$4,"")</f>
        <v/>
      </c>
      <c r="B913" s="577" t="str">
        <f t="shared" si="344"/>
        <v/>
      </c>
      <c r="C913" s="374">
        <f t="shared" si="346"/>
        <v>901</v>
      </c>
      <c r="D913" s="356"/>
      <c r="E913" s="356"/>
      <c r="F913" s="357"/>
      <c r="G913" s="358"/>
      <c r="H913" s="359"/>
      <c r="I913" s="360"/>
      <c r="J913" s="522" t="str">
        <f>IFERROR(IF(I913="","",VLOOKUP(I913,国・地域!A:C,2,FALSE)),"正しい番号を入力してください")</f>
        <v/>
      </c>
      <c r="K913" s="523" t="str">
        <f>IFERROR(IF(I913="","",VLOOKUP(I913,国・地域!A:C,3,FALSE)),"正しい番号を入力してください")</f>
        <v/>
      </c>
      <c r="L913" s="326"/>
      <c r="M913" s="363"/>
      <c r="N913" s="364"/>
      <c r="O913" s="364"/>
      <c r="P913" s="364"/>
      <c r="Q913" s="364"/>
      <c r="R913" s="364"/>
      <c r="S913" s="364"/>
      <c r="T913" s="364"/>
      <c r="U913" s="365"/>
      <c r="V913" s="366"/>
      <c r="W913" s="1063"/>
      <c r="X913" s="1064"/>
      <c r="Y913" s="1075"/>
      <c r="Z913" s="1076"/>
      <c r="AA913" s="1077"/>
      <c r="AB913" s="1078"/>
      <c r="AC913" s="1077"/>
      <c r="AD913" s="1076"/>
      <c r="AE913" s="1079"/>
      <c r="AF913" s="1078"/>
      <c r="AG913" s="1077"/>
      <c r="AH913" s="1076"/>
      <c r="AI913" s="1079"/>
      <c r="AJ913" s="1078"/>
      <c r="AK913" s="1077"/>
      <c r="AL913" s="1076"/>
      <c r="AM913" s="356"/>
      <c r="AN913" s="358"/>
      <c r="AO913" s="326"/>
      <c r="AP913" s="356"/>
      <c r="AQ913" s="358"/>
      <c r="AR913" s="367"/>
      <c r="AS913" s="368"/>
      <c r="AT913" s="356"/>
      <c r="AU913" s="358"/>
      <c r="AV913" s="367"/>
      <c r="AW913" s="369"/>
      <c r="AX913" s="502" t="str">
        <f t="shared" si="345"/>
        <v/>
      </c>
      <c r="AY913" s="94" t="str">
        <f t="shared" si="347"/>
        <v/>
      </c>
      <c r="BA913" s="414">
        <f t="shared" si="348"/>
        <v>0</v>
      </c>
      <c r="BB913" s="414">
        <f t="shared" si="349"/>
        <v>0</v>
      </c>
      <c r="BC913" s="414">
        <f t="shared" si="350"/>
        <v>0</v>
      </c>
      <c r="BD913" s="414">
        <f t="shared" si="351"/>
        <v>0</v>
      </c>
      <c r="BE913" s="414">
        <f t="shared" si="352"/>
        <v>0</v>
      </c>
      <c r="BF913" s="414">
        <f t="shared" si="353"/>
        <v>0</v>
      </c>
      <c r="BG913" s="414">
        <f t="shared" si="354"/>
        <v>0</v>
      </c>
      <c r="BH913" s="414">
        <f t="shared" si="355"/>
        <v>0</v>
      </c>
      <c r="BI913" s="414">
        <f t="shared" si="356"/>
        <v>0</v>
      </c>
      <c r="BJ913" s="414">
        <f t="shared" si="357"/>
        <v>0</v>
      </c>
      <c r="BK913" s="414">
        <f t="shared" si="358"/>
        <v>0</v>
      </c>
      <c r="BL913" s="414">
        <f t="shared" si="359"/>
        <v>0</v>
      </c>
      <c r="BM913" s="414">
        <f t="shared" si="360"/>
        <v>0</v>
      </c>
      <c r="BO913" s="414">
        <f t="shared" si="361"/>
        <v>0</v>
      </c>
      <c r="BP913" s="414">
        <f t="shared" si="362"/>
        <v>0</v>
      </c>
      <c r="BQ913" s="414">
        <f t="shared" si="363"/>
        <v>0</v>
      </c>
      <c r="BR913" s="414">
        <f t="shared" si="364"/>
        <v>0</v>
      </c>
      <c r="BS913" s="414">
        <f t="shared" si="365"/>
        <v>0</v>
      </c>
      <c r="BT913" s="414">
        <f t="shared" si="366"/>
        <v>0</v>
      </c>
      <c r="BU913" s="414">
        <f t="shared" si="367"/>
        <v>0</v>
      </c>
      <c r="CQ913" s="465"/>
      <c r="CR913" s="465"/>
    </row>
    <row r="914" spans="1:96" ht="37.5" customHeight="1" x14ac:dyDescent="0.2">
      <c r="A914" s="576" t="str">
        <f>IF(B914&lt;&gt;"",設定!$C$4,"")</f>
        <v/>
      </c>
      <c r="B914" s="577" t="str">
        <f t="shared" si="344"/>
        <v/>
      </c>
      <c r="C914" s="374">
        <f t="shared" si="346"/>
        <v>902</v>
      </c>
      <c r="D914" s="356"/>
      <c r="E914" s="356"/>
      <c r="F914" s="357"/>
      <c r="G914" s="358"/>
      <c r="H914" s="359"/>
      <c r="I914" s="360"/>
      <c r="J914" s="522" t="str">
        <f>IFERROR(IF(I914="","",VLOOKUP(I914,国・地域!A:C,2,FALSE)),"正しい番号を入力してください")</f>
        <v/>
      </c>
      <c r="K914" s="523" t="str">
        <f>IFERROR(IF(I914="","",VLOOKUP(I914,国・地域!A:C,3,FALSE)),"正しい番号を入力してください")</f>
        <v/>
      </c>
      <c r="L914" s="326"/>
      <c r="M914" s="363"/>
      <c r="N914" s="364"/>
      <c r="O914" s="364"/>
      <c r="P914" s="364"/>
      <c r="Q914" s="364"/>
      <c r="R914" s="364"/>
      <c r="S914" s="364"/>
      <c r="T914" s="364"/>
      <c r="U914" s="365"/>
      <c r="V914" s="366"/>
      <c r="W914" s="1063"/>
      <c r="X914" s="1064"/>
      <c r="Y914" s="1075"/>
      <c r="Z914" s="1076"/>
      <c r="AA914" s="1077"/>
      <c r="AB914" s="1078"/>
      <c r="AC914" s="1077"/>
      <c r="AD914" s="1076"/>
      <c r="AE914" s="1079"/>
      <c r="AF914" s="1078"/>
      <c r="AG914" s="1077"/>
      <c r="AH914" s="1076"/>
      <c r="AI914" s="1079"/>
      <c r="AJ914" s="1078"/>
      <c r="AK914" s="1077"/>
      <c r="AL914" s="1076"/>
      <c r="AM914" s="356"/>
      <c r="AN914" s="358"/>
      <c r="AO914" s="326"/>
      <c r="AP914" s="356"/>
      <c r="AQ914" s="358"/>
      <c r="AR914" s="367"/>
      <c r="AS914" s="368"/>
      <c r="AT914" s="356"/>
      <c r="AU914" s="358"/>
      <c r="AV914" s="367"/>
      <c r="AW914" s="369"/>
      <c r="AX914" s="502" t="str">
        <f t="shared" si="345"/>
        <v/>
      </c>
      <c r="AY914" s="94" t="str">
        <f t="shared" si="347"/>
        <v/>
      </c>
      <c r="BA914" s="414">
        <f t="shared" si="348"/>
        <v>0</v>
      </c>
      <c r="BB914" s="414">
        <f t="shared" si="349"/>
        <v>0</v>
      </c>
      <c r="BC914" s="414">
        <f t="shared" si="350"/>
        <v>0</v>
      </c>
      <c r="BD914" s="414">
        <f t="shared" si="351"/>
        <v>0</v>
      </c>
      <c r="BE914" s="414">
        <f t="shared" si="352"/>
        <v>0</v>
      </c>
      <c r="BF914" s="414">
        <f t="shared" si="353"/>
        <v>0</v>
      </c>
      <c r="BG914" s="414">
        <f t="shared" si="354"/>
        <v>0</v>
      </c>
      <c r="BH914" s="414">
        <f t="shared" si="355"/>
        <v>0</v>
      </c>
      <c r="BI914" s="414">
        <f t="shared" si="356"/>
        <v>0</v>
      </c>
      <c r="BJ914" s="414">
        <f t="shared" si="357"/>
        <v>0</v>
      </c>
      <c r="BK914" s="414">
        <f t="shared" si="358"/>
        <v>0</v>
      </c>
      <c r="BL914" s="414">
        <f t="shared" si="359"/>
        <v>0</v>
      </c>
      <c r="BM914" s="414">
        <f t="shared" si="360"/>
        <v>0</v>
      </c>
      <c r="BO914" s="414">
        <f t="shared" si="361"/>
        <v>0</v>
      </c>
      <c r="BP914" s="414">
        <f t="shared" si="362"/>
        <v>0</v>
      </c>
      <c r="BQ914" s="414">
        <f t="shared" si="363"/>
        <v>0</v>
      </c>
      <c r="BR914" s="414">
        <f t="shared" si="364"/>
        <v>0</v>
      </c>
      <c r="BS914" s="414">
        <f t="shared" si="365"/>
        <v>0</v>
      </c>
      <c r="BT914" s="414">
        <f t="shared" si="366"/>
        <v>0</v>
      </c>
      <c r="BU914" s="414">
        <f t="shared" si="367"/>
        <v>0</v>
      </c>
      <c r="CQ914" s="465"/>
      <c r="CR914" s="465"/>
    </row>
    <row r="915" spans="1:96" ht="37.5" customHeight="1" x14ac:dyDescent="0.2">
      <c r="A915" s="576" t="str">
        <f>IF(B915&lt;&gt;"",設定!$C$4,"")</f>
        <v/>
      </c>
      <c r="B915" s="577" t="str">
        <f t="shared" si="344"/>
        <v/>
      </c>
      <c r="C915" s="374">
        <f t="shared" si="346"/>
        <v>903</v>
      </c>
      <c r="D915" s="356"/>
      <c r="E915" s="356"/>
      <c r="F915" s="357"/>
      <c r="G915" s="358"/>
      <c r="H915" s="359"/>
      <c r="I915" s="360"/>
      <c r="J915" s="522" t="str">
        <f>IFERROR(IF(I915="","",VLOOKUP(I915,国・地域!A:C,2,FALSE)),"正しい番号を入力してください")</f>
        <v/>
      </c>
      <c r="K915" s="523" t="str">
        <f>IFERROR(IF(I915="","",VLOOKUP(I915,国・地域!A:C,3,FALSE)),"正しい番号を入力してください")</f>
        <v/>
      </c>
      <c r="L915" s="326"/>
      <c r="M915" s="363"/>
      <c r="N915" s="364"/>
      <c r="O915" s="364"/>
      <c r="P915" s="364"/>
      <c r="Q915" s="364"/>
      <c r="R915" s="364"/>
      <c r="S915" s="364"/>
      <c r="T915" s="364"/>
      <c r="U915" s="365"/>
      <c r="V915" s="366"/>
      <c r="W915" s="1063"/>
      <c r="X915" s="1064"/>
      <c r="Y915" s="1075"/>
      <c r="Z915" s="1076"/>
      <c r="AA915" s="1077"/>
      <c r="AB915" s="1078"/>
      <c r="AC915" s="1077"/>
      <c r="AD915" s="1076"/>
      <c r="AE915" s="1079"/>
      <c r="AF915" s="1078"/>
      <c r="AG915" s="1077"/>
      <c r="AH915" s="1076"/>
      <c r="AI915" s="1079"/>
      <c r="AJ915" s="1078"/>
      <c r="AK915" s="1077"/>
      <c r="AL915" s="1076"/>
      <c r="AM915" s="356"/>
      <c r="AN915" s="358"/>
      <c r="AO915" s="326"/>
      <c r="AP915" s="356"/>
      <c r="AQ915" s="358"/>
      <c r="AR915" s="367"/>
      <c r="AS915" s="368"/>
      <c r="AT915" s="356"/>
      <c r="AU915" s="358"/>
      <c r="AV915" s="367"/>
      <c r="AW915" s="369"/>
      <c r="AX915" s="502" t="str">
        <f t="shared" si="345"/>
        <v/>
      </c>
      <c r="AY915" s="94" t="str">
        <f t="shared" si="347"/>
        <v/>
      </c>
      <c r="BA915" s="414">
        <f t="shared" si="348"/>
        <v>0</v>
      </c>
      <c r="BB915" s="414">
        <f t="shared" si="349"/>
        <v>0</v>
      </c>
      <c r="BC915" s="414">
        <f t="shared" si="350"/>
        <v>0</v>
      </c>
      <c r="BD915" s="414">
        <f t="shared" si="351"/>
        <v>0</v>
      </c>
      <c r="BE915" s="414">
        <f t="shared" si="352"/>
        <v>0</v>
      </c>
      <c r="BF915" s="414">
        <f t="shared" si="353"/>
        <v>0</v>
      </c>
      <c r="BG915" s="414">
        <f t="shared" si="354"/>
        <v>0</v>
      </c>
      <c r="BH915" s="414">
        <f t="shared" si="355"/>
        <v>0</v>
      </c>
      <c r="BI915" s="414">
        <f t="shared" si="356"/>
        <v>0</v>
      </c>
      <c r="BJ915" s="414">
        <f t="shared" si="357"/>
        <v>0</v>
      </c>
      <c r="BK915" s="414">
        <f t="shared" si="358"/>
        <v>0</v>
      </c>
      <c r="BL915" s="414">
        <f t="shared" si="359"/>
        <v>0</v>
      </c>
      <c r="BM915" s="414">
        <f t="shared" si="360"/>
        <v>0</v>
      </c>
      <c r="BO915" s="414">
        <f t="shared" si="361"/>
        <v>0</v>
      </c>
      <c r="BP915" s="414">
        <f t="shared" si="362"/>
        <v>0</v>
      </c>
      <c r="BQ915" s="414">
        <f t="shared" si="363"/>
        <v>0</v>
      </c>
      <c r="BR915" s="414">
        <f t="shared" si="364"/>
        <v>0</v>
      </c>
      <c r="BS915" s="414">
        <f t="shared" si="365"/>
        <v>0</v>
      </c>
      <c r="BT915" s="414">
        <f t="shared" si="366"/>
        <v>0</v>
      </c>
      <c r="BU915" s="414">
        <f t="shared" si="367"/>
        <v>0</v>
      </c>
      <c r="CQ915" s="465"/>
      <c r="CR915" s="465"/>
    </row>
    <row r="916" spans="1:96" ht="37.5" customHeight="1" x14ac:dyDescent="0.2">
      <c r="A916" s="576" t="str">
        <f>IF(B916&lt;&gt;"",設定!$C$4,"")</f>
        <v/>
      </c>
      <c r="B916" s="577" t="str">
        <f t="shared" si="344"/>
        <v/>
      </c>
      <c r="C916" s="374">
        <f t="shared" si="346"/>
        <v>904</v>
      </c>
      <c r="D916" s="356"/>
      <c r="E916" s="356"/>
      <c r="F916" s="357"/>
      <c r="G916" s="358"/>
      <c r="H916" s="359"/>
      <c r="I916" s="360"/>
      <c r="J916" s="522" t="str">
        <f>IFERROR(IF(I916="","",VLOOKUP(I916,国・地域!A:C,2,FALSE)),"正しい番号を入力してください")</f>
        <v/>
      </c>
      <c r="K916" s="523" t="str">
        <f>IFERROR(IF(I916="","",VLOOKUP(I916,国・地域!A:C,3,FALSE)),"正しい番号を入力してください")</f>
        <v/>
      </c>
      <c r="L916" s="326"/>
      <c r="M916" s="363"/>
      <c r="N916" s="364"/>
      <c r="O916" s="364"/>
      <c r="P916" s="364"/>
      <c r="Q916" s="364"/>
      <c r="R916" s="364"/>
      <c r="S916" s="364"/>
      <c r="T916" s="364"/>
      <c r="U916" s="365"/>
      <c r="V916" s="366"/>
      <c r="W916" s="1063"/>
      <c r="X916" s="1064"/>
      <c r="Y916" s="1075"/>
      <c r="Z916" s="1076"/>
      <c r="AA916" s="1077"/>
      <c r="AB916" s="1078"/>
      <c r="AC916" s="1077"/>
      <c r="AD916" s="1076"/>
      <c r="AE916" s="1079"/>
      <c r="AF916" s="1078"/>
      <c r="AG916" s="1077"/>
      <c r="AH916" s="1076"/>
      <c r="AI916" s="1079"/>
      <c r="AJ916" s="1078"/>
      <c r="AK916" s="1077"/>
      <c r="AL916" s="1076"/>
      <c r="AM916" s="356"/>
      <c r="AN916" s="358"/>
      <c r="AO916" s="326"/>
      <c r="AP916" s="356"/>
      <c r="AQ916" s="358"/>
      <c r="AR916" s="367"/>
      <c r="AS916" s="368"/>
      <c r="AT916" s="356"/>
      <c r="AU916" s="358"/>
      <c r="AV916" s="367"/>
      <c r="AW916" s="369"/>
      <c r="AX916" s="502" t="str">
        <f t="shared" si="345"/>
        <v/>
      </c>
      <c r="AY916" s="94" t="str">
        <f t="shared" si="347"/>
        <v/>
      </c>
      <c r="BA916" s="414">
        <f t="shared" si="348"/>
        <v>0</v>
      </c>
      <c r="BB916" s="414">
        <f t="shared" si="349"/>
        <v>0</v>
      </c>
      <c r="BC916" s="414">
        <f t="shared" si="350"/>
        <v>0</v>
      </c>
      <c r="BD916" s="414">
        <f t="shared" si="351"/>
        <v>0</v>
      </c>
      <c r="BE916" s="414">
        <f t="shared" si="352"/>
        <v>0</v>
      </c>
      <c r="BF916" s="414">
        <f t="shared" si="353"/>
        <v>0</v>
      </c>
      <c r="BG916" s="414">
        <f t="shared" si="354"/>
        <v>0</v>
      </c>
      <c r="BH916" s="414">
        <f t="shared" si="355"/>
        <v>0</v>
      </c>
      <c r="BI916" s="414">
        <f t="shared" si="356"/>
        <v>0</v>
      </c>
      <c r="BJ916" s="414">
        <f t="shared" si="357"/>
        <v>0</v>
      </c>
      <c r="BK916" s="414">
        <f t="shared" si="358"/>
        <v>0</v>
      </c>
      <c r="BL916" s="414">
        <f t="shared" si="359"/>
        <v>0</v>
      </c>
      <c r="BM916" s="414">
        <f t="shared" si="360"/>
        <v>0</v>
      </c>
      <c r="BO916" s="414">
        <f t="shared" si="361"/>
        <v>0</v>
      </c>
      <c r="BP916" s="414">
        <f t="shared" si="362"/>
        <v>0</v>
      </c>
      <c r="BQ916" s="414">
        <f t="shared" si="363"/>
        <v>0</v>
      </c>
      <c r="BR916" s="414">
        <f t="shared" si="364"/>
        <v>0</v>
      </c>
      <c r="BS916" s="414">
        <f t="shared" si="365"/>
        <v>0</v>
      </c>
      <c r="BT916" s="414">
        <f t="shared" si="366"/>
        <v>0</v>
      </c>
      <c r="BU916" s="414">
        <f t="shared" si="367"/>
        <v>0</v>
      </c>
      <c r="CQ916" s="465"/>
      <c r="CR916" s="465"/>
    </row>
    <row r="917" spans="1:96" ht="37.5" customHeight="1" x14ac:dyDescent="0.2">
      <c r="A917" s="576" t="str">
        <f>IF(B917&lt;&gt;"",設定!$C$4,"")</f>
        <v/>
      </c>
      <c r="B917" s="577" t="str">
        <f t="shared" si="344"/>
        <v/>
      </c>
      <c r="C917" s="374">
        <f t="shared" si="346"/>
        <v>905</v>
      </c>
      <c r="D917" s="356"/>
      <c r="E917" s="356"/>
      <c r="F917" s="357"/>
      <c r="G917" s="358"/>
      <c r="H917" s="359"/>
      <c r="I917" s="360"/>
      <c r="J917" s="522" t="str">
        <f>IFERROR(IF(I917="","",VLOOKUP(I917,国・地域!A:C,2,FALSE)),"正しい番号を入力してください")</f>
        <v/>
      </c>
      <c r="K917" s="523" t="str">
        <f>IFERROR(IF(I917="","",VLOOKUP(I917,国・地域!A:C,3,FALSE)),"正しい番号を入力してください")</f>
        <v/>
      </c>
      <c r="L917" s="326"/>
      <c r="M917" s="363"/>
      <c r="N917" s="364"/>
      <c r="O917" s="364"/>
      <c r="P917" s="364"/>
      <c r="Q917" s="364"/>
      <c r="R917" s="364"/>
      <c r="S917" s="364"/>
      <c r="T917" s="364"/>
      <c r="U917" s="365"/>
      <c r="V917" s="366"/>
      <c r="W917" s="1063"/>
      <c r="X917" s="1064"/>
      <c r="Y917" s="1075"/>
      <c r="Z917" s="1076"/>
      <c r="AA917" s="1077"/>
      <c r="AB917" s="1078"/>
      <c r="AC917" s="1077"/>
      <c r="AD917" s="1076"/>
      <c r="AE917" s="1079"/>
      <c r="AF917" s="1078"/>
      <c r="AG917" s="1077"/>
      <c r="AH917" s="1076"/>
      <c r="AI917" s="1079"/>
      <c r="AJ917" s="1078"/>
      <c r="AK917" s="1077"/>
      <c r="AL917" s="1076"/>
      <c r="AM917" s="356"/>
      <c r="AN917" s="358"/>
      <c r="AO917" s="326"/>
      <c r="AP917" s="356"/>
      <c r="AQ917" s="358"/>
      <c r="AR917" s="367"/>
      <c r="AS917" s="368"/>
      <c r="AT917" s="356"/>
      <c r="AU917" s="358"/>
      <c r="AV917" s="367"/>
      <c r="AW917" s="369"/>
      <c r="AX917" s="502" t="str">
        <f t="shared" si="345"/>
        <v/>
      </c>
      <c r="AY917" s="94" t="str">
        <f t="shared" si="347"/>
        <v/>
      </c>
      <c r="BA917" s="414">
        <f t="shared" si="348"/>
        <v>0</v>
      </c>
      <c r="BB917" s="414">
        <f t="shared" si="349"/>
        <v>0</v>
      </c>
      <c r="BC917" s="414">
        <f t="shared" si="350"/>
        <v>0</v>
      </c>
      <c r="BD917" s="414">
        <f t="shared" si="351"/>
        <v>0</v>
      </c>
      <c r="BE917" s="414">
        <f t="shared" si="352"/>
        <v>0</v>
      </c>
      <c r="BF917" s="414">
        <f t="shared" si="353"/>
        <v>0</v>
      </c>
      <c r="BG917" s="414">
        <f t="shared" si="354"/>
        <v>0</v>
      </c>
      <c r="BH917" s="414">
        <f t="shared" si="355"/>
        <v>0</v>
      </c>
      <c r="BI917" s="414">
        <f t="shared" si="356"/>
        <v>0</v>
      </c>
      <c r="BJ917" s="414">
        <f t="shared" si="357"/>
        <v>0</v>
      </c>
      <c r="BK917" s="414">
        <f t="shared" si="358"/>
        <v>0</v>
      </c>
      <c r="BL917" s="414">
        <f t="shared" si="359"/>
        <v>0</v>
      </c>
      <c r="BM917" s="414">
        <f t="shared" si="360"/>
        <v>0</v>
      </c>
      <c r="BO917" s="414">
        <f t="shared" si="361"/>
        <v>0</v>
      </c>
      <c r="BP917" s="414">
        <f t="shared" si="362"/>
        <v>0</v>
      </c>
      <c r="BQ917" s="414">
        <f t="shared" si="363"/>
        <v>0</v>
      </c>
      <c r="BR917" s="414">
        <f t="shared" si="364"/>
        <v>0</v>
      </c>
      <c r="BS917" s="414">
        <f t="shared" si="365"/>
        <v>0</v>
      </c>
      <c r="BT917" s="414">
        <f t="shared" si="366"/>
        <v>0</v>
      </c>
      <c r="BU917" s="414">
        <f t="shared" si="367"/>
        <v>0</v>
      </c>
      <c r="CQ917" s="465"/>
      <c r="CR917" s="465"/>
    </row>
    <row r="918" spans="1:96" ht="37.5" customHeight="1" x14ac:dyDescent="0.2">
      <c r="A918" s="576" t="str">
        <f>IF(B918&lt;&gt;"",設定!$C$4,"")</f>
        <v/>
      </c>
      <c r="B918" s="577" t="str">
        <f t="shared" si="344"/>
        <v/>
      </c>
      <c r="C918" s="374">
        <f t="shared" si="346"/>
        <v>906</v>
      </c>
      <c r="D918" s="356"/>
      <c r="E918" s="356"/>
      <c r="F918" s="357"/>
      <c r="G918" s="358"/>
      <c r="H918" s="359"/>
      <c r="I918" s="360"/>
      <c r="J918" s="522" t="str">
        <f>IFERROR(IF(I918="","",VLOOKUP(I918,国・地域!A:C,2,FALSE)),"正しい番号を入力してください")</f>
        <v/>
      </c>
      <c r="K918" s="523" t="str">
        <f>IFERROR(IF(I918="","",VLOOKUP(I918,国・地域!A:C,3,FALSE)),"正しい番号を入力してください")</f>
        <v/>
      </c>
      <c r="L918" s="326"/>
      <c r="M918" s="363"/>
      <c r="N918" s="364"/>
      <c r="O918" s="364"/>
      <c r="P918" s="364"/>
      <c r="Q918" s="364"/>
      <c r="R918" s="364"/>
      <c r="S918" s="364"/>
      <c r="T918" s="364"/>
      <c r="U918" s="365"/>
      <c r="V918" s="366"/>
      <c r="W918" s="1063"/>
      <c r="X918" s="1064"/>
      <c r="Y918" s="1075"/>
      <c r="Z918" s="1076"/>
      <c r="AA918" s="1077"/>
      <c r="AB918" s="1078"/>
      <c r="AC918" s="1077"/>
      <c r="AD918" s="1076"/>
      <c r="AE918" s="1079"/>
      <c r="AF918" s="1078"/>
      <c r="AG918" s="1077"/>
      <c r="AH918" s="1076"/>
      <c r="AI918" s="1079"/>
      <c r="AJ918" s="1078"/>
      <c r="AK918" s="1077"/>
      <c r="AL918" s="1076"/>
      <c r="AM918" s="356"/>
      <c r="AN918" s="358"/>
      <c r="AO918" s="326"/>
      <c r="AP918" s="356"/>
      <c r="AQ918" s="358"/>
      <c r="AR918" s="367"/>
      <c r="AS918" s="368"/>
      <c r="AT918" s="356"/>
      <c r="AU918" s="358"/>
      <c r="AV918" s="367"/>
      <c r="AW918" s="369"/>
      <c r="AX918" s="502" t="str">
        <f t="shared" si="345"/>
        <v/>
      </c>
      <c r="AY918" s="94" t="str">
        <f t="shared" si="347"/>
        <v/>
      </c>
      <c r="BA918" s="414">
        <f t="shared" si="348"/>
        <v>0</v>
      </c>
      <c r="BB918" s="414">
        <f t="shared" si="349"/>
        <v>0</v>
      </c>
      <c r="BC918" s="414">
        <f t="shared" si="350"/>
        <v>0</v>
      </c>
      <c r="BD918" s="414">
        <f t="shared" si="351"/>
        <v>0</v>
      </c>
      <c r="BE918" s="414">
        <f t="shared" si="352"/>
        <v>0</v>
      </c>
      <c r="BF918" s="414">
        <f t="shared" si="353"/>
        <v>0</v>
      </c>
      <c r="BG918" s="414">
        <f t="shared" si="354"/>
        <v>0</v>
      </c>
      <c r="BH918" s="414">
        <f t="shared" si="355"/>
        <v>0</v>
      </c>
      <c r="BI918" s="414">
        <f t="shared" si="356"/>
        <v>0</v>
      </c>
      <c r="BJ918" s="414">
        <f t="shared" si="357"/>
        <v>0</v>
      </c>
      <c r="BK918" s="414">
        <f t="shared" si="358"/>
        <v>0</v>
      </c>
      <c r="BL918" s="414">
        <f t="shared" si="359"/>
        <v>0</v>
      </c>
      <c r="BM918" s="414">
        <f t="shared" si="360"/>
        <v>0</v>
      </c>
      <c r="BO918" s="414">
        <f t="shared" si="361"/>
        <v>0</v>
      </c>
      <c r="BP918" s="414">
        <f t="shared" si="362"/>
        <v>0</v>
      </c>
      <c r="BQ918" s="414">
        <f t="shared" si="363"/>
        <v>0</v>
      </c>
      <c r="BR918" s="414">
        <f t="shared" si="364"/>
        <v>0</v>
      </c>
      <c r="BS918" s="414">
        <f t="shared" si="365"/>
        <v>0</v>
      </c>
      <c r="BT918" s="414">
        <f t="shared" si="366"/>
        <v>0</v>
      </c>
      <c r="BU918" s="414">
        <f t="shared" si="367"/>
        <v>0</v>
      </c>
      <c r="CQ918" s="465"/>
      <c r="CR918" s="465"/>
    </row>
    <row r="919" spans="1:96" ht="37.5" customHeight="1" x14ac:dyDescent="0.2">
      <c r="A919" s="576" t="str">
        <f>IF(B919&lt;&gt;"",設定!$C$4,"")</f>
        <v/>
      </c>
      <c r="B919" s="577" t="str">
        <f t="shared" si="344"/>
        <v/>
      </c>
      <c r="C919" s="374">
        <f t="shared" si="346"/>
        <v>907</v>
      </c>
      <c r="D919" s="356"/>
      <c r="E919" s="356"/>
      <c r="F919" s="357"/>
      <c r="G919" s="358"/>
      <c r="H919" s="359"/>
      <c r="I919" s="360"/>
      <c r="J919" s="522" t="str">
        <f>IFERROR(IF(I919="","",VLOOKUP(I919,国・地域!A:C,2,FALSE)),"正しい番号を入力してください")</f>
        <v/>
      </c>
      <c r="K919" s="523" t="str">
        <f>IFERROR(IF(I919="","",VLOOKUP(I919,国・地域!A:C,3,FALSE)),"正しい番号を入力してください")</f>
        <v/>
      </c>
      <c r="L919" s="326"/>
      <c r="M919" s="363"/>
      <c r="N919" s="364"/>
      <c r="O919" s="364"/>
      <c r="P919" s="364"/>
      <c r="Q919" s="364"/>
      <c r="R919" s="364"/>
      <c r="S919" s="364"/>
      <c r="T919" s="364"/>
      <c r="U919" s="365"/>
      <c r="V919" s="366"/>
      <c r="W919" s="1063"/>
      <c r="X919" s="1064"/>
      <c r="Y919" s="1075"/>
      <c r="Z919" s="1076"/>
      <c r="AA919" s="1077"/>
      <c r="AB919" s="1078"/>
      <c r="AC919" s="1077"/>
      <c r="AD919" s="1076"/>
      <c r="AE919" s="1079"/>
      <c r="AF919" s="1078"/>
      <c r="AG919" s="1077"/>
      <c r="AH919" s="1076"/>
      <c r="AI919" s="1079"/>
      <c r="AJ919" s="1078"/>
      <c r="AK919" s="1077"/>
      <c r="AL919" s="1076"/>
      <c r="AM919" s="356"/>
      <c r="AN919" s="358"/>
      <c r="AO919" s="326"/>
      <c r="AP919" s="356"/>
      <c r="AQ919" s="358"/>
      <c r="AR919" s="367"/>
      <c r="AS919" s="368"/>
      <c r="AT919" s="356"/>
      <c r="AU919" s="358"/>
      <c r="AV919" s="367"/>
      <c r="AW919" s="369"/>
      <c r="AX919" s="502" t="str">
        <f t="shared" si="345"/>
        <v/>
      </c>
      <c r="AY919" s="94" t="str">
        <f t="shared" si="347"/>
        <v/>
      </c>
      <c r="BA919" s="414">
        <f t="shared" si="348"/>
        <v>0</v>
      </c>
      <c r="BB919" s="414">
        <f t="shared" si="349"/>
        <v>0</v>
      </c>
      <c r="BC919" s="414">
        <f t="shared" si="350"/>
        <v>0</v>
      </c>
      <c r="BD919" s="414">
        <f t="shared" si="351"/>
        <v>0</v>
      </c>
      <c r="BE919" s="414">
        <f t="shared" si="352"/>
        <v>0</v>
      </c>
      <c r="BF919" s="414">
        <f t="shared" si="353"/>
        <v>0</v>
      </c>
      <c r="BG919" s="414">
        <f t="shared" si="354"/>
        <v>0</v>
      </c>
      <c r="BH919" s="414">
        <f t="shared" si="355"/>
        <v>0</v>
      </c>
      <c r="BI919" s="414">
        <f t="shared" si="356"/>
        <v>0</v>
      </c>
      <c r="BJ919" s="414">
        <f t="shared" si="357"/>
        <v>0</v>
      </c>
      <c r="BK919" s="414">
        <f t="shared" si="358"/>
        <v>0</v>
      </c>
      <c r="BL919" s="414">
        <f t="shared" si="359"/>
        <v>0</v>
      </c>
      <c r="BM919" s="414">
        <f t="shared" si="360"/>
        <v>0</v>
      </c>
      <c r="BO919" s="414">
        <f t="shared" si="361"/>
        <v>0</v>
      </c>
      <c r="BP919" s="414">
        <f t="shared" si="362"/>
        <v>0</v>
      </c>
      <c r="BQ919" s="414">
        <f t="shared" si="363"/>
        <v>0</v>
      </c>
      <c r="BR919" s="414">
        <f t="shared" si="364"/>
        <v>0</v>
      </c>
      <c r="BS919" s="414">
        <f t="shared" si="365"/>
        <v>0</v>
      </c>
      <c r="BT919" s="414">
        <f t="shared" si="366"/>
        <v>0</v>
      </c>
      <c r="BU919" s="414">
        <f t="shared" si="367"/>
        <v>0</v>
      </c>
      <c r="CQ919" s="465"/>
      <c r="CR919" s="465"/>
    </row>
    <row r="920" spans="1:96" ht="37.5" customHeight="1" x14ac:dyDescent="0.2">
      <c r="A920" s="576" t="str">
        <f>IF(B920&lt;&gt;"",設定!$C$4,"")</f>
        <v/>
      </c>
      <c r="B920" s="577" t="str">
        <f t="shared" si="344"/>
        <v/>
      </c>
      <c r="C920" s="374">
        <f t="shared" si="346"/>
        <v>908</v>
      </c>
      <c r="D920" s="356"/>
      <c r="E920" s="356"/>
      <c r="F920" s="357"/>
      <c r="G920" s="358"/>
      <c r="H920" s="359"/>
      <c r="I920" s="360"/>
      <c r="J920" s="522" t="str">
        <f>IFERROR(IF(I920="","",VLOOKUP(I920,国・地域!A:C,2,FALSE)),"正しい番号を入力してください")</f>
        <v/>
      </c>
      <c r="K920" s="523" t="str">
        <f>IFERROR(IF(I920="","",VLOOKUP(I920,国・地域!A:C,3,FALSE)),"正しい番号を入力してください")</f>
        <v/>
      </c>
      <c r="L920" s="326"/>
      <c r="M920" s="363"/>
      <c r="N920" s="364"/>
      <c r="O920" s="364"/>
      <c r="P920" s="364"/>
      <c r="Q920" s="364"/>
      <c r="R920" s="364"/>
      <c r="S920" s="364"/>
      <c r="T920" s="364"/>
      <c r="U920" s="365"/>
      <c r="V920" s="366"/>
      <c r="W920" s="1063"/>
      <c r="X920" s="1064"/>
      <c r="Y920" s="1075"/>
      <c r="Z920" s="1076"/>
      <c r="AA920" s="1077"/>
      <c r="AB920" s="1078"/>
      <c r="AC920" s="1077"/>
      <c r="AD920" s="1076"/>
      <c r="AE920" s="1079"/>
      <c r="AF920" s="1078"/>
      <c r="AG920" s="1077"/>
      <c r="AH920" s="1076"/>
      <c r="AI920" s="1079"/>
      <c r="AJ920" s="1078"/>
      <c r="AK920" s="1077"/>
      <c r="AL920" s="1076"/>
      <c r="AM920" s="356"/>
      <c r="AN920" s="358"/>
      <c r="AO920" s="326"/>
      <c r="AP920" s="356"/>
      <c r="AQ920" s="358"/>
      <c r="AR920" s="367"/>
      <c r="AS920" s="368"/>
      <c r="AT920" s="356"/>
      <c r="AU920" s="358"/>
      <c r="AV920" s="367"/>
      <c r="AW920" s="369"/>
      <c r="AX920" s="502" t="str">
        <f t="shared" si="345"/>
        <v/>
      </c>
      <c r="AY920" s="94" t="str">
        <f t="shared" si="347"/>
        <v/>
      </c>
      <c r="BA920" s="414">
        <f t="shared" si="348"/>
        <v>0</v>
      </c>
      <c r="BB920" s="414">
        <f t="shared" si="349"/>
        <v>0</v>
      </c>
      <c r="BC920" s="414">
        <f t="shared" si="350"/>
        <v>0</v>
      </c>
      <c r="BD920" s="414">
        <f t="shared" si="351"/>
        <v>0</v>
      </c>
      <c r="BE920" s="414">
        <f t="shared" si="352"/>
        <v>0</v>
      </c>
      <c r="BF920" s="414">
        <f t="shared" si="353"/>
        <v>0</v>
      </c>
      <c r="BG920" s="414">
        <f t="shared" si="354"/>
        <v>0</v>
      </c>
      <c r="BH920" s="414">
        <f t="shared" si="355"/>
        <v>0</v>
      </c>
      <c r="BI920" s="414">
        <f t="shared" si="356"/>
        <v>0</v>
      </c>
      <c r="BJ920" s="414">
        <f t="shared" si="357"/>
        <v>0</v>
      </c>
      <c r="BK920" s="414">
        <f t="shared" si="358"/>
        <v>0</v>
      </c>
      <c r="BL920" s="414">
        <f t="shared" si="359"/>
        <v>0</v>
      </c>
      <c r="BM920" s="414">
        <f t="shared" si="360"/>
        <v>0</v>
      </c>
      <c r="BO920" s="414">
        <f t="shared" si="361"/>
        <v>0</v>
      </c>
      <c r="BP920" s="414">
        <f t="shared" si="362"/>
        <v>0</v>
      </c>
      <c r="BQ920" s="414">
        <f t="shared" si="363"/>
        <v>0</v>
      </c>
      <c r="BR920" s="414">
        <f t="shared" si="364"/>
        <v>0</v>
      </c>
      <c r="BS920" s="414">
        <f t="shared" si="365"/>
        <v>0</v>
      </c>
      <c r="BT920" s="414">
        <f t="shared" si="366"/>
        <v>0</v>
      </c>
      <c r="BU920" s="414">
        <f t="shared" si="367"/>
        <v>0</v>
      </c>
      <c r="CQ920" s="465"/>
      <c r="CR920" s="465"/>
    </row>
    <row r="921" spans="1:96" ht="37.5" customHeight="1" x14ac:dyDescent="0.2">
      <c r="A921" s="576" t="str">
        <f>IF(B921&lt;&gt;"",設定!$C$4,"")</f>
        <v/>
      </c>
      <c r="B921" s="577" t="str">
        <f t="shared" si="344"/>
        <v/>
      </c>
      <c r="C921" s="374">
        <f t="shared" si="346"/>
        <v>909</v>
      </c>
      <c r="D921" s="356"/>
      <c r="E921" s="356"/>
      <c r="F921" s="357"/>
      <c r="G921" s="358"/>
      <c r="H921" s="359"/>
      <c r="I921" s="360"/>
      <c r="J921" s="522" t="str">
        <f>IFERROR(IF(I921="","",VLOOKUP(I921,国・地域!A:C,2,FALSE)),"正しい番号を入力してください")</f>
        <v/>
      </c>
      <c r="K921" s="523" t="str">
        <f>IFERROR(IF(I921="","",VLOOKUP(I921,国・地域!A:C,3,FALSE)),"正しい番号を入力してください")</f>
        <v/>
      </c>
      <c r="L921" s="326"/>
      <c r="M921" s="363"/>
      <c r="N921" s="364"/>
      <c r="O921" s="364"/>
      <c r="P921" s="364"/>
      <c r="Q921" s="364"/>
      <c r="R921" s="364"/>
      <c r="S921" s="364"/>
      <c r="T921" s="364"/>
      <c r="U921" s="365"/>
      <c r="V921" s="366"/>
      <c r="W921" s="1063"/>
      <c r="X921" s="1064"/>
      <c r="Y921" s="1075"/>
      <c r="Z921" s="1076"/>
      <c r="AA921" s="1077"/>
      <c r="AB921" s="1078"/>
      <c r="AC921" s="1077"/>
      <c r="AD921" s="1076"/>
      <c r="AE921" s="1079"/>
      <c r="AF921" s="1078"/>
      <c r="AG921" s="1077"/>
      <c r="AH921" s="1076"/>
      <c r="AI921" s="1079"/>
      <c r="AJ921" s="1078"/>
      <c r="AK921" s="1077"/>
      <c r="AL921" s="1076"/>
      <c r="AM921" s="356"/>
      <c r="AN921" s="358"/>
      <c r="AO921" s="326"/>
      <c r="AP921" s="356"/>
      <c r="AQ921" s="358"/>
      <c r="AR921" s="367"/>
      <c r="AS921" s="368"/>
      <c r="AT921" s="356"/>
      <c r="AU921" s="358"/>
      <c r="AV921" s="367"/>
      <c r="AW921" s="369"/>
      <c r="AX921" s="502" t="str">
        <f t="shared" si="345"/>
        <v/>
      </c>
      <c r="AY921" s="94" t="str">
        <f t="shared" si="347"/>
        <v/>
      </c>
      <c r="BA921" s="414">
        <f t="shared" si="348"/>
        <v>0</v>
      </c>
      <c r="BB921" s="414">
        <f t="shared" si="349"/>
        <v>0</v>
      </c>
      <c r="BC921" s="414">
        <f t="shared" si="350"/>
        <v>0</v>
      </c>
      <c r="BD921" s="414">
        <f t="shared" si="351"/>
        <v>0</v>
      </c>
      <c r="BE921" s="414">
        <f t="shared" si="352"/>
        <v>0</v>
      </c>
      <c r="BF921" s="414">
        <f t="shared" si="353"/>
        <v>0</v>
      </c>
      <c r="BG921" s="414">
        <f t="shared" si="354"/>
        <v>0</v>
      </c>
      <c r="BH921" s="414">
        <f t="shared" si="355"/>
        <v>0</v>
      </c>
      <c r="BI921" s="414">
        <f t="shared" si="356"/>
        <v>0</v>
      </c>
      <c r="BJ921" s="414">
        <f t="shared" si="357"/>
        <v>0</v>
      </c>
      <c r="BK921" s="414">
        <f t="shared" si="358"/>
        <v>0</v>
      </c>
      <c r="BL921" s="414">
        <f t="shared" si="359"/>
        <v>0</v>
      </c>
      <c r="BM921" s="414">
        <f t="shared" si="360"/>
        <v>0</v>
      </c>
      <c r="BO921" s="414">
        <f t="shared" si="361"/>
        <v>0</v>
      </c>
      <c r="BP921" s="414">
        <f t="shared" si="362"/>
        <v>0</v>
      </c>
      <c r="BQ921" s="414">
        <f t="shared" si="363"/>
        <v>0</v>
      </c>
      <c r="BR921" s="414">
        <f t="shared" si="364"/>
        <v>0</v>
      </c>
      <c r="BS921" s="414">
        <f t="shared" si="365"/>
        <v>0</v>
      </c>
      <c r="BT921" s="414">
        <f t="shared" si="366"/>
        <v>0</v>
      </c>
      <c r="BU921" s="414">
        <f t="shared" si="367"/>
        <v>0</v>
      </c>
      <c r="CQ921" s="465"/>
      <c r="CR921" s="465"/>
    </row>
    <row r="922" spans="1:96" ht="37.5" customHeight="1" x14ac:dyDescent="0.2">
      <c r="A922" s="576" t="str">
        <f>IF(B922&lt;&gt;"",設定!$C$4,"")</f>
        <v/>
      </c>
      <c r="B922" s="577" t="str">
        <f t="shared" si="344"/>
        <v/>
      </c>
      <c r="C922" s="374">
        <f t="shared" si="346"/>
        <v>910</v>
      </c>
      <c r="D922" s="356"/>
      <c r="E922" s="356"/>
      <c r="F922" s="357"/>
      <c r="G922" s="358"/>
      <c r="H922" s="359"/>
      <c r="I922" s="360"/>
      <c r="J922" s="522" t="str">
        <f>IFERROR(IF(I922="","",VLOOKUP(I922,国・地域!A:C,2,FALSE)),"正しい番号を入力してください")</f>
        <v/>
      </c>
      <c r="K922" s="523" t="str">
        <f>IFERROR(IF(I922="","",VLOOKUP(I922,国・地域!A:C,3,FALSE)),"正しい番号を入力してください")</f>
        <v/>
      </c>
      <c r="L922" s="326"/>
      <c r="M922" s="363"/>
      <c r="N922" s="364"/>
      <c r="O922" s="364"/>
      <c r="P922" s="364"/>
      <c r="Q922" s="364"/>
      <c r="R922" s="364"/>
      <c r="S922" s="364"/>
      <c r="T922" s="364"/>
      <c r="U922" s="365"/>
      <c r="V922" s="366"/>
      <c r="W922" s="1063"/>
      <c r="X922" s="1064"/>
      <c r="Y922" s="1075"/>
      <c r="Z922" s="1076"/>
      <c r="AA922" s="1077"/>
      <c r="AB922" s="1078"/>
      <c r="AC922" s="1077"/>
      <c r="AD922" s="1076"/>
      <c r="AE922" s="1079"/>
      <c r="AF922" s="1078"/>
      <c r="AG922" s="1077"/>
      <c r="AH922" s="1076"/>
      <c r="AI922" s="1079"/>
      <c r="AJ922" s="1078"/>
      <c r="AK922" s="1077"/>
      <c r="AL922" s="1076"/>
      <c r="AM922" s="356"/>
      <c r="AN922" s="358"/>
      <c r="AO922" s="326"/>
      <c r="AP922" s="356"/>
      <c r="AQ922" s="358"/>
      <c r="AR922" s="367"/>
      <c r="AS922" s="368"/>
      <c r="AT922" s="356"/>
      <c r="AU922" s="358"/>
      <c r="AV922" s="367"/>
      <c r="AW922" s="369"/>
      <c r="AX922" s="502" t="str">
        <f t="shared" si="345"/>
        <v/>
      </c>
      <c r="AY922" s="94" t="str">
        <f t="shared" si="347"/>
        <v/>
      </c>
      <c r="BA922" s="414">
        <f t="shared" si="348"/>
        <v>0</v>
      </c>
      <c r="BB922" s="414">
        <f t="shared" si="349"/>
        <v>0</v>
      </c>
      <c r="BC922" s="414">
        <f t="shared" si="350"/>
        <v>0</v>
      </c>
      <c r="BD922" s="414">
        <f t="shared" si="351"/>
        <v>0</v>
      </c>
      <c r="BE922" s="414">
        <f t="shared" si="352"/>
        <v>0</v>
      </c>
      <c r="BF922" s="414">
        <f t="shared" si="353"/>
        <v>0</v>
      </c>
      <c r="BG922" s="414">
        <f t="shared" si="354"/>
        <v>0</v>
      </c>
      <c r="BH922" s="414">
        <f t="shared" si="355"/>
        <v>0</v>
      </c>
      <c r="BI922" s="414">
        <f t="shared" si="356"/>
        <v>0</v>
      </c>
      <c r="BJ922" s="414">
        <f t="shared" si="357"/>
        <v>0</v>
      </c>
      <c r="BK922" s="414">
        <f t="shared" si="358"/>
        <v>0</v>
      </c>
      <c r="BL922" s="414">
        <f t="shared" si="359"/>
        <v>0</v>
      </c>
      <c r="BM922" s="414">
        <f t="shared" si="360"/>
        <v>0</v>
      </c>
      <c r="BO922" s="414">
        <f t="shared" si="361"/>
        <v>0</v>
      </c>
      <c r="BP922" s="414">
        <f t="shared" si="362"/>
        <v>0</v>
      </c>
      <c r="BQ922" s="414">
        <f t="shared" si="363"/>
        <v>0</v>
      </c>
      <c r="BR922" s="414">
        <f t="shared" si="364"/>
        <v>0</v>
      </c>
      <c r="BS922" s="414">
        <f t="shared" si="365"/>
        <v>0</v>
      </c>
      <c r="BT922" s="414">
        <f t="shared" si="366"/>
        <v>0</v>
      </c>
      <c r="BU922" s="414">
        <f t="shared" si="367"/>
        <v>0</v>
      </c>
      <c r="CQ922" s="465"/>
      <c r="CR922" s="465"/>
    </row>
    <row r="923" spans="1:96" ht="37.5" customHeight="1" x14ac:dyDescent="0.2">
      <c r="A923" s="576" t="str">
        <f>IF(B923&lt;&gt;"",設定!$C$4,"")</f>
        <v/>
      </c>
      <c r="B923" s="577" t="str">
        <f t="shared" si="344"/>
        <v/>
      </c>
      <c r="C923" s="374">
        <f t="shared" si="346"/>
        <v>911</v>
      </c>
      <c r="D923" s="356"/>
      <c r="E923" s="356"/>
      <c r="F923" s="357"/>
      <c r="G923" s="358"/>
      <c r="H923" s="359"/>
      <c r="I923" s="360"/>
      <c r="J923" s="522" t="str">
        <f>IFERROR(IF(I923="","",VLOOKUP(I923,国・地域!A:C,2,FALSE)),"正しい番号を入力してください")</f>
        <v/>
      </c>
      <c r="K923" s="523" t="str">
        <f>IFERROR(IF(I923="","",VLOOKUP(I923,国・地域!A:C,3,FALSE)),"正しい番号を入力してください")</f>
        <v/>
      </c>
      <c r="L923" s="326"/>
      <c r="M923" s="363"/>
      <c r="N923" s="364"/>
      <c r="O923" s="364"/>
      <c r="P923" s="364"/>
      <c r="Q923" s="364"/>
      <c r="R923" s="364"/>
      <c r="S923" s="364"/>
      <c r="T923" s="364"/>
      <c r="U923" s="365"/>
      <c r="V923" s="366"/>
      <c r="W923" s="1063"/>
      <c r="X923" s="1064"/>
      <c r="Y923" s="1075"/>
      <c r="Z923" s="1076"/>
      <c r="AA923" s="1077"/>
      <c r="AB923" s="1078"/>
      <c r="AC923" s="1077"/>
      <c r="AD923" s="1076"/>
      <c r="AE923" s="1079"/>
      <c r="AF923" s="1078"/>
      <c r="AG923" s="1077"/>
      <c r="AH923" s="1076"/>
      <c r="AI923" s="1079"/>
      <c r="AJ923" s="1078"/>
      <c r="AK923" s="1077"/>
      <c r="AL923" s="1076"/>
      <c r="AM923" s="356"/>
      <c r="AN923" s="358"/>
      <c r="AO923" s="326"/>
      <c r="AP923" s="356"/>
      <c r="AQ923" s="358"/>
      <c r="AR923" s="367"/>
      <c r="AS923" s="368"/>
      <c r="AT923" s="356"/>
      <c r="AU923" s="358"/>
      <c r="AV923" s="367"/>
      <c r="AW923" s="369"/>
      <c r="AX923" s="502" t="str">
        <f t="shared" si="345"/>
        <v/>
      </c>
      <c r="AY923" s="94" t="str">
        <f t="shared" si="347"/>
        <v/>
      </c>
      <c r="BA923" s="414">
        <f t="shared" si="348"/>
        <v>0</v>
      </c>
      <c r="BB923" s="414">
        <f t="shared" si="349"/>
        <v>0</v>
      </c>
      <c r="BC923" s="414">
        <f t="shared" si="350"/>
        <v>0</v>
      </c>
      <c r="BD923" s="414">
        <f t="shared" si="351"/>
        <v>0</v>
      </c>
      <c r="BE923" s="414">
        <f t="shared" si="352"/>
        <v>0</v>
      </c>
      <c r="BF923" s="414">
        <f t="shared" si="353"/>
        <v>0</v>
      </c>
      <c r="BG923" s="414">
        <f t="shared" si="354"/>
        <v>0</v>
      </c>
      <c r="BH923" s="414">
        <f t="shared" si="355"/>
        <v>0</v>
      </c>
      <c r="BI923" s="414">
        <f t="shared" si="356"/>
        <v>0</v>
      </c>
      <c r="BJ923" s="414">
        <f t="shared" si="357"/>
        <v>0</v>
      </c>
      <c r="BK923" s="414">
        <f t="shared" si="358"/>
        <v>0</v>
      </c>
      <c r="BL923" s="414">
        <f t="shared" si="359"/>
        <v>0</v>
      </c>
      <c r="BM923" s="414">
        <f t="shared" si="360"/>
        <v>0</v>
      </c>
      <c r="BO923" s="414">
        <f t="shared" si="361"/>
        <v>0</v>
      </c>
      <c r="BP923" s="414">
        <f t="shared" si="362"/>
        <v>0</v>
      </c>
      <c r="BQ923" s="414">
        <f t="shared" si="363"/>
        <v>0</v>
      </c>
      <c r="BR923" s="414">
        <f t="shared" si="364"/>
        <v>0</v>
      </c>
      <c r="BS923" s="414">
        <f t="shared" si="365"/>
        <v>0</v>
      </c>
      <c r="BT923" s="414">
        <f t="shared" si="366"/>
        <v>0</v>
      </c>
      <c r="BU923" s="414">
        <f t="shared" si="367"/>
        <v>0</v>
      </c>
      <c r="CQ923" s="465"/>
      <c r="CR923" s="465"/>
    </row>
    <row r="924" spans="1:96" ht="37.5" customHeight="1" x14ac:dyDescent="0.2">
      <c r="A924" s="576" t="str">
        <f>IF(B924&lt;&gt;"",設定!$C$4,"")</f>
        <v/>
      </c>
      <c r="B924" s="577" t="str">
        <f t="shared" si="344"/>
        <v/>
      </c>
      <c r="C924" s="374">
        <f t="shared" si="346"/>
        <v>912</v>
      </c>
      <c r="D924" s="356"/>
      <c r="E924" s="356"/>
      <c r="F924" s="357"/>
      <c r="G924" s="358"/>
      <c r="H924" s="359"/>
      <c r="I924" s="360"/>
      <c r="J924" s="522" t="str">
        <f>IFERROR(IF(I924="","",VLOOKUP(I924,国・地域!A:C,2,FALSE)),"正しい番号を入力してください")</f>
        <v/>
      </c>
      <c r="K924" s="523" t="str">
        <f>IFERROR(IF(I924="","",VLOOKUP(I924,国・地域!A:C,3,FALSE)),"正しい番号を入力してください")</f>
        <v/>
      </c>
      <c r="L924" s="326"/>
      <c r="M924" s="363"/>
      <c r="N924" s="364"/>
      <c r="O924" s="364"/>
      <c r="P924" s="364"/>
      <c r="Q924" s="364"/>
      <c r="R924" s="364"/>
      <c r="S924" s="364"/>
      <c r="T924" s="364"/>
      <c r="U924" s="365"/>
      <c r="V924" s="366"/>
      <c r="W924" s="1063"/>
      <c r="X924" s="1064"/>
      <c r="Y924" s="1075"/>
      <c r="Z924" s="1076"/>
      <c r="AA924" s="1077"/>
      <c r="AB924" s="1078"/>
      <c r="AC924" s="1077"/>
      <c r="AD924" s="1076"/>
      <c r="AE924" s="1079"/>
      <c r="AF924" s="1078"/>
      <c r="AG924" s="1077"/>
      <c r="AH924" s="1076"/>
      <c r="AI924" s="1079"/>
      <c r="AJ924" s="1078"/>
      <c r="AK924" s="1077"/>
      <c r="AL924" s="1076"/>
      <c r="AM924" s="356"/>
      <c r="AN924" s="358"/>
      <c r="AO924" s="326"/>
      <c r="AP924" s="356"/>
      <c r="AQ924" s="358"/>
      <c r="AR924" s="367"/>
      <c r="AS924" s="368"/>
      <c r="AT924" s="356"/>
      <c r="AU924" s="358"/>
      <c r="AV924" s="367"/>
      <c r="AW924" s="369"/>
      <c r="AX924" s="502" t="str">
        <f t="shared" si="345"/>
        <v/>
      </c>
      <c r="AY924" s="94" t="str">
        <f t="shared" si="347"/>
        <v/>
      </c>
      <c r="BA924" s="414">
        <f t="shared" si="348"/>
        <v>0</v>
      </c>
      <c r="BB924" s="414">
        <f t="shared" si="349"/>
        <v>0</v>
      </c>
      <c r="BC924" s="414">
        <f t="shared" si="350"/>
        <v>0</v>
      </c>
      <c r="BD924" s="414">
        <f t="shared" si="351"/>
        <v>0</v>
      </c>
      <c r="BE924" s="414">
        <f t="shared" si="352"/>
        <v>0</v>
      </c>
      <c r="BF924" s="414">
        <f t="shared" si="353"/>
        <v>0</v>
      </c>
      <c r="BG924" s="414">
        <f t="shared" si="354"/>
        <v>0</v>
      </c>
      <c r="BH924" s="414">
        <f t="shared" si="355"/>
        <v>0</v>
      </c>
      <c r="BI924" s="414">
        <f t="shared" si="356"/>
        <v>0</v>
      </c>
      <c r="BJ924" s="414">
        <f t="shared" si="357"/>
        <v>0</v>
      </c>
      <c r="BK924" s="414">
        <f t="shared" si="358"/>
        <v>0</v>
      </c>
      <c r="BL924" s="414">
        <f t="shared" si="359"/>
        <v>0</v>
      </c>
      <c r="BM924" s="414">
        <f t="shared" si="360"/>
        <v>0</v>
      </c>
      <c r="BO924" s="414">
        <f t="shared" si="361"/>
        <v>0</v>
      </c>
      <c r="BP924" s="414">
        <f t="shared" si="362"/>
        <v>0</v>
      </c>
      <c r="BQ924" s="414">
        <f t="shared" si="363"/>
        <v>0</v>
      </c>
      <c r="BR924" s="414">
        <f t="shared" si="364"/>
        <v>0</v>
      </c>
      <c r="BS924" s="414">
        <f t="shared" si="365"/>
        <v>0</v>
      </c>
      <c r="BT924" s="414">
        <f t="shared" si="366"/>
        <v>0</v>
      </c>
      <c r="BU924" s="414">
        <f t="shared" si="367"/>
        <v>0</v>
      </c>
      <c r="CQ924" s="465"/>
      <c r="CR924" s="465"/>
    </row>
    <row r="925" spans="1:96" ht="37.5" customHeight="1" x14ac:dyDescent="0.2">
      <c r="A925" s="576" t="str">
        <f>IF(B925&lt;&gt;"",設定!$C$4,"")</f>
        <v/>
      </c>
      <c r="B925" s="577" t="str">
        <f t="shared" si="344"/>
        <v/>
      </c>
      <c r="C925" s="374">
        <f t="shared" si="346"/>
        <v>913</v>
      </c>
      <c r="D925" s="356"/>
      <c r="E925" s="356"/>
      <c r="F925" s="357"/>
      <c r="G925" s="358"/>
      <c r="H925" s="359"/>
      <c r="I925" s="360"/>
      <c r="J925" s="522" t="str">
        <f>IFERROR(IF(I925="","",VLOOKUP(I925,国・地域!A:C,2,FALSE)),"正しい番号を入力してください")</f>
        <v/>
      </c>
      <c r="K925" s="523" t="str">
        <f>IFERROR(IF(I925="","",VLOOKUP(I925,国・地域!A:C,3,FALSE)),"正しい番号を入力してください")</f>
        <v/>
      </c>
      <c r="L925" s="326"/>
      <c r="M925" s="363"/>
      <c r="N925" s="364"/>
      <c r="O925" s="364"/>
      <c r="P925" s="364"/>
      <c r="Q925" s="364"/>
      <c r="R925" s="364"/>
      <c r="S925" s="364"/>
      <c r="T925" s="364"/>
      <c r="U925" s="365"/>
      <c r="V925" s="366"/>
      <c r="W925" s="1063"/>
      <c r="X925" s="1064"/>
      <c r="Y925" s="1075"/>
      <c r="Z925" s="1076"/>
      <c r="AA925" s="1077"/>
      <c r="AB925" s="1078"/>
      <c r="AC925" s="1077"/>
      <c r="AD925" s="1076"/>
      <c r="AE925" s="1079"/>
      <c r="AF925" s="1078"/>
      <c r="AG925" s="1077"/>
      <c r="AH925" s="1076"/>
      <c r="AI925" s="1079"/>
      <c r="AJ925" s="1078"/>
      <c r="AK925" s="1077"/>
      <c r="AL925" s="1076"/>
      <c r="AM925" s="356"/>
      <c r="AN925" s="358"/>
      <c r="AO925" s="326"/>
      <c r="AP925" s="356"/>
      <c r="AQ925" s="358"/>
      <c r="AR925" s="367"/>
      <c r="AS925" s="368"/>
      <c r="AT925" s="356"/>
      <c r="AU925" s="358"/>
      <c r="AV925" s="367"/>
      <c r="AW925" s="369"/>
      <c r="AX925" s="502" t="str">
        <f t="shared" si="345"/>
        <v/>
      </c>
      <c r="AY925" s="94" t="str">
        <f t="shared" si="347"/>
        <v/>
      </c>
      <c r="BA925" s="414">
        <f t="shared" si="348"/>
        <v>0</v>
      </c>
      <c r="BB925" s="414">
        <f t="shared" si="349"/>
        <v>0</v>
      </c>
      <c r="BC925" s="414">
        <f t="shared" si="350"/>
        <v>0</v>
      </c>
      <c r="BD925" s="414">
        <f t="shared" si="351"/>
        <v>0</v>
      </c>
      <c r="BE925" s="414">
        <f t="shared" si="352"/>
        <v>0</v>
      </c>
      <c r="BF925" s="414">
        <f t="shared" si="353"/>
        <v>0</v>
      </c>
      <c r="BG925" s="414">
        <f t="shared" si="354"/>
        <v>0</v>
      </c>
      <c r="BH925" s="414">
        <f t="shared" si="355"/>
        <v>0</v>
      </c>
      <c r="BI925" s="414">
        <f t="shared" si="356"/>
        <v>0</v>
      </c>
      <c r="BJ925" s="414">
        <f t="shared" si="357"/>
        <v>0</v>
      </c>
      <c r="BK925" s="414">
        <f t="shared" si="358"/>
        <v>0</v>
      </c>
      <c r="BL925" s="414">
        <f t="shared" si="359"/>
        <v>0</v>
      </c>
      <c r="BM925" s="414">
        <f t="shared" si="360"/>
        <v>0</v>
      </c>
      <c r="BO925" s="414">
        <f t="shared" si="361"/>
        <v>0</v>
      </c>
      <c r="BP925" s="414">
        <f t="shared" si="362"/>
        <v>0</v>
      </c>
      <c r="BQ925" s="414">
        <f t="shared" si="363"/>
        <v>0</v>
      </c>
      <c r="BR925" s="414">
        <f t="shared" si="364"/>
        <v>0</v>
      </c>
      <c r="BS925" s="414">
        <f t="shared" si="365"/>
        <v>0</v>
      </c>
      <c r="BT925" s="414">
        <f t="shared" si="366"/>
        <v>0</v>
      </c>
      <c r="BU925" s="414">
        <f t="shared" si="367"/>
        <v>0</v>
      </c>
      <c r="CQ925" s="465"/>
      <c r="CR925" s="465"/>
    </row>
    <row r="926" spans="1:96" ht="37.5" customHeight="1" x14ac:dyDescent="0.2">
      <c r="A926" s="576" t="str">
        <f>IF(B926&lt;&gt;"",設定!$C$4,"")</f>
        <v/>
      </c>
      <c r="B926" s="577" t="str">
        <f t="shared" si="344"/>
        <v/>
      </c>
      <c r="C926" s="374">
        <f t="shared" si="346"/>
        <v>914</v>
      </c>
      <c r="D926" s="356"/>
      <c r="E926" s="356"/>
      <c r="F926" s="357"/>
      <c r="G926" s="358"/>
      <c r="H926" s="359"/>
      <c r="I926" s="360"/>
      <c r="J926" s="522" t="str">
        <f>IFERROR(IF(I926="","",VLOOKUP(I926,国・地域!A:C,2,FALSE)),"正しい番号を入力してください")</f>
        <v/>
      </c>
      <c r="K926" s="523" t="str">
        <f>IFERROR(IF(I926="","",VLOOKUP(I926,国・地域!A:C,3,FALSE)),"正しい番号を入力してください")</f>
        <v/>
      </c>
      <c r="L926" s="326"/>
      <c r="M926" s="363"/>
      <c r="N926" s="364"/>
      <c r="O926" s="364"/>
      <c r="P926" s="364"/>
      <c r="Q926" s="364"/>
      <c r="R926" s="364"/>
      <c r="S926" s="364"/>
      <c r="T926" s="364"/>
      <c r="U926" s="365"/>
      <c r="V926" s="366"/>
      <c r="W926" s="1063"/>
      <c r="X926" s="1064"/>
      <c r="Y926" s="1075"/>
      <c r="Z926" s="1076"/>
      <c r="AA926" s="1077"/>
      <c r="AB926" s="1078"/>
      <c r="AC926" s="1077"/>
      <c r="AD926" s="1076"/>
      <c r="AE926" s="1079"/>
      <c r="AF926" s="1078"/>
      <c r="AG926" s="1077"/>
      <c r="AH926" s="1076"/>
      <c r="AI926" s="1079"/>
      <c r="AJ926" s="1078"/>
      <c r="AK926" s="1077"/>
      <c r="AL926" s="1076"/>
      <c r="AM926" s="356"/>
      <c r="AN926" s="358"/>
      <c r="AO926" s="326"/>
      <c r="AP926" s="356"/>
      <c r="AQ926" s="358"/>
      <c r="AR926" s="367"/>
      <c r="AS926" s="368"/>
      <c r="AT926" s="356"/>
      <c r="AU926" s="358"/>
      <c r="AV926" s="367"/>
      <c r="AW926" s="369"/>
      <c r="AX926" s="502" t="str">
        <f t="shared" si="345"/>
        <v/>
      </c>
      <c r="AY926" s="94" t="str">
        <f t="shared" si="347"/>
        <v/>
      </c>
      <c r="BA926" s="414">
        <f t="shared" si="348"/>
        <v>0</v>
      </c>
      <c r="BB926" s="414">
        <f t="shared" si="349"/>
        <v>0</v>
      </c>
      <c r="BC926" s="414">
        <f t="shared" si="350"/>
        <v>0</v>
      </c>
      <c r="BD926" s="414">
        <f t="shared" si="351"/>
        <v>0</v>
      </c>
      <c r="BE926" s="414">
        <f t="shared" si="352"/>
        <v>0</v>
      </c>
      <c r="BF926" s="414">
        <f t="shared" si="353"/>
        <v>0</v>
      </c>
      <c r="BG926" s="414">
        <f t="shared" si="354"/>
        <v>0</v>
      </c>
      <c r="BH926" s="414">
        <f t="shared" si="355"/>
        <v>0</v>
      </c>
      <c r="BI926" s="414">
        <f t="shared" si="356"/>
        <v>0</v>
      </c>
      <c r="BJ926" s="414">
        <f t="shared" si="357"/>
        <v>0</v>
      </c>
      <c r="BK926" s="414">
        <f t="shared" si="358"/>
        <v>0</v>
      </c>
      <c r="BL926" s="414">
        <f t="shared" si="359"/>
        <v>0</v>
      </c>
      <c r="BM926" s="414">
        <f t="shared" si="360"/>
        <v>0</v>
      </c>
      <c r="BO926" s="414">
        <f t="shared" si="361"/>
        <v>0</v>
      </c>
      <c r="BP926" s="414">
        <f t="shared" si="362"/>
        <v>0</v>
      </c>
      <c r="BQ926" s="414">
        <f t="shared" si="363"/>
        <v>0</v>
      </c>
      <c r="BR926" s="414">
        <f t="shared" si="364"/>
        <v>0</v>
      </c>
      <c r="BS926" s="414">
        <f t="shared" si="365"/>
        <v>0</v>
      </c>
      <c r="BT926" s="414">
        <f t="shared" si="366"/>
        <v>0</v>
      </c>
      <c r="BU926" s="414">
        <f t="shared" si="367"/>
        <v>0</v>
      </c>
      <c r="CQ926" s="465"/>
      <c r="CR926" s="465"/>
    </row>
    <row r="927" spans="1:96" ht="37.5" customHeight="1" x14ac:dyDescent="0.2">
      <c r="A927" s="576" t="str">
        <f>IF(B927&lt;&gt;"",設定!$C$4,"")</f>
        <v/>
      </c>
      <c r="B927" s="577" t="str">
        <f t="shared" si="344"/>
        <v/>
      </c>
      <c r="C927" s="374">
        <f t="shared" si="346"/>
        <v>915</v>
      </c>
      <c r="D927" s="356"/>
      <c r="E927" s="356"/>
      <c r="F927" s="357"/>
      <c r="G927" s="358"/>
      <c r="H927" s="359"/>
      <c r="I927" s="360"/>
      <c r="J927" s="522" t="str">
        <f>IFERROR(IF(I927="","",VLOOKUP(I927,国・地域!A:C,2,FALSE)),"正しい番号を入力してください")</f>
        <v/>
      </c>
      <c r="K927" s="523" t="str">
        <f>IFERROR(IF(I927="","",VLOOKUP(I927,国・地域!A:C,3,FALSE)),"正しい番号を入力してください")</f>
        <v/>
      </c>
      <c r="L927" s="326"/>
      <c r="M927" s="363"/>
      <c r="N927" s="364"/>
      <c r="O927" s="364"/>
      <c r="P927" s="364"/>
      <c r="Q927" s="364"/>
      <c r="R927" s="364"/>
      <c r="S927" s="364"/>
      <c r="T927" s="364"/>
      <c r="U927" s="365"/>
      <c r="V927" s="366"/>
      <c r="W927" s="1063"/>
      <c r="X927" s="1064"/>
      <c r="Y927" s="1075"/>
      <c r="Z927" s="1076"/>
      <c r="AA927" s="1077"/>
      <c r="AB927" s="1078"/>
      <c r="AC927" s="1077"/>
      <c r="AD927" s="1076"/>
      <c r="AE927" s="1079"/>
      <c r="AF927" s="1078"/>
      <c r="AG927" s="1077"/>
      <c r="AH927" s="1076"/>
      <c r="AI927" s="1079"/>
      <c r="AJ927" s="1078"/>
      <c r="AK927" s="1077"/>
      <c r="AL927" s="1076"/>
      <c r="AM927" s="356"/>
      <c r="AN927" s="358"/>
      <c r="AO927" s="326"/>
      <c r="AP927" s="356"/>
      <c r="AQ927" s="358"/>
      <c r="AR927" s="367"/>
      <c r="AS927" s="368"/>
      <c r="AT927" s="356"/>
      <c r="AU927" s="358"/>
      <c r="AV927" s="367"/>
      <c r="AW927" s="369"/>
      <c r="AX927" s="502" t="str">
        <f t="shared" si="345"/>
        <v/>
      </c>
      <c r="AY927" s="94" t="str">
        <f t="shared" si="347"/>
        <v/>
      </c>
      <c r="BA927" s="414">
        <f t="shared" si="348"/>
        <v>0</v>
      </c>
      <c r="BB927" s="414">
        <f t="shared" si="349"/>
        <v>0</v>
      </c>
      <c r="BC927" s="414">
        <f t="shared" si="350"/>
        <v>0</v>
      </c>
      <c r="BD927" s="414">
        <f t="shared" si="351"/>
        <v>0</v>
      </c>
      <c r="BE927" s="414">
        <f t="shared" si="352"/>
        <v>0</v>
      </c>
      <c r="BF927" s="414">
        <f t="shared" si="353"/>
        <v>0</v>
      </c>
      <c r="BG927" s="414">
        <f t="shared" si="354"/>
        <v>0</v>
      </c>
      <c r="BH927" s="414">
        <f t="shared" si="355"/>
        <v>0</v>
      </c>
      <c r="BI927" s="414">
        <f t="shared" si="356"/>
        <v>0</v>
      </c>
      <c r="BJ927" s="414">
        <f t="shared" si="357"/>
        <v>0</v>
      </c>
      <c r="BK927" s="414">
        <f t="shared" si="358"/>
        <v>0</v>
      </c>
      <c r="BL927" s="414">
        <f t="shared" si="359"/>
        <v>0</v>
      </c>
      <c r="BM927" s="414">
        <f t="shared" si="360"/>
        <v>0</v>
      </c>
      <c r="BO927" s="414">
        <f t="shared" si="361"/>
        <v>0</v>
      </c>
      <c r="BP927" s="414">
        <f t="shared" si="362"/>
        <v>0</v>
      </c>
      <c r="BQ927" s="414">
        <f t="shared" si="363"/>
        <v>0</v>
      </c>
      <c r="BR927" s="414">
        <f t="shared" si="364"/>
        <v>0</v>
      </c>
      <c r="BS927" s="414">
        <f t="shared" si="365"/>
        <v>0</v>
      </c>
      <c r="BT927" s="414">
        <f t="shared" si="366"/>
        <v>0</v>
      </c>
      <c r="BU927" s="414">
        <f t="shared" si="367"/>
        <v>0</v>
      </c>
      <c r="CQ927" s="465"/>
      <c r="CR927" s="465"/>
    </row>
    <row r="928" spans="1:96" ht="37.5" customHeight="1" x14ac:dyDescent="0.2">
      <c r="A928" s="576" t="str">
        <f>IF(B928&lt;&gt;"",設定!$C$4,"")</f>
        <v/>
      </c>
      <c r="B928" s="577" t="str">
        <f t="shared" si="344"/>
        <v/>
      </c>
      <c r="C928" s="374">
        <f t="shared" si="346"/>
        <v>916</v>
      </c>
      <c r="D928" s="356"/>
      <c r="E928" s="356"/>
      <c r="F928" s="357"/>
      <c r="G928" s="358"/>
      <c r="H928" s="359"/>
      <c r="I928" s="360"/>
      <c r="J928" s="522" t="str">
        <f>IFERROR(IF(I928="","",VLOOKUP(I928,国・地域!A:C,2,FALSE)),"正しい番号を入力してください")</f>
        <v/>
      </c>
      <c r="K928" s="523" t="str">
        <f>IFERROR(IF(I928="","",VLOOKUP(I928,国・地域!A:C,3,FALSE)),"正しい番号を入力してください")</f>
        <v/>
      </c>
      <c r="L928" s="326"/>
      <c r="M928" s="363"/>
      <c r="N928" s="364"/>
      <c r="O928" s="364"/>
      <c r="P928" s="364"/>
      <c r="Q928" s="364"/>
      <c r="R928" s="364"/>
      <c r="S928" s="364"/>
      <c r="T928" s="364"/>
      <c r="U928" s="365"/>
      <c r="V928" s="366"/>
      <c r="W928" s="1063"/>
      <c r="X928" s="1064"/>
      <c r="Y928" s="1075"/>
      <c r="Z928" s="1076"/>
      <c r="AA928" s="1077"/>
      <c r="AB928" s="1078"/>
      <c r="AC928" s="1077"/>
      <c r="AD928" s="1076"/>
      <c r="AE928" s="1079"/>
      <c r="AF928" s="1078"/>
      <c r="AG928" s="1077"/>
      <c r="AH928" s="1076"/>
      <c r="AI928" s="1079"/>
      <c r="AJ928" s="1078"/>
      <c r="AK928" s="1077"/>
      <c r="AL928" s="1076"/>
      <c r="AM928" s="356"/>
      <c r="AN928" s="358"/>
      <c r="AO928" s="326"/>
      <c r="AP928" s="356"/>
      <c r="AQ928" s="358"/>
      <c r="AR928" s="367"/>
      <c r="AS928" s="368"/>
      <c r="AT928" s="356"/>
      <c r="AU928" s="358"/>
      <c r="AV928" s="367"/>
      <c r="AW928" s="369"/>
      <c r="AX928" s="502" t="str">
        <f t="shared" si="345"/>
        <v/>
      </c>
      <c r="AY928" s="94" t="str">
        <f t="shared" si="347"/>
        <v/>
      </c>
      <c r="BA928" s="414">
        <f t="shared" si="348"/>
        <v>0</v>
      </c>
      <c r="BB928" s="414">
        <f t="shared" si="349"/>
        <v>0</v>
      </c>
      <c r="BC928" s="414">
        <f t="shared" si="350"/>
        <v>0</v>
      </c>
      <c r="BD928" s="414">
        <f t="shared" si="351"/>
        <v>0</v>
      </c>
      <c r="BE928" s="414">
        <f t="shared" si="352"/>
        <v>0</v>
      </c>
      <c r="BF928" s="414">
        <f t="shared" si="353"/>
        <v>0</v>
      </c>
      <c r="BG928" s="414">
        <f t="shared" si="354"/>
        <v>0</v>
      </c>
      <c r="BH928" s="414">
        <f t="shared" si="355"/>
        <v>0</v>
      </c>
      <c r="BI928" s="414">
        <f t="shared" si="356"/>
        <v>0</v>
      </c>
      <c r="BJ928" s="414">
        <f t="shared" si="357"/>
        <v>0</v>
      </c>
      <c r="BK928" s="414">
        <f t="shared" si="358"/>
        <v>0</v>
      </c>
      <c r="BL928" s="414">
        <f t="shared" si="359"/>
        <v>0</v>
      </c>
      <c r="BM928" s="414">
        <f t="shared" si="360"/>
        <v>0</v>
      </c>
      <c r="BO928" s="414">
        <f t="shared" si="361"/>
        <v>0</v>
      </c>
      <c r="BP928" s="414">
        <f t="shared" si="362"/>
        <v>0</v>
      </c>
      <c r="BQ928" s="414">
        <f t="shared" si="363"/>
        <v>0</v>
      </c>
      <c r="BR928" s="414">
        <f t="shared" si="364"/>
        <v>0</v>
      </c>
      <c r="BS928" s="414">
        <f t="shared" si="365"/>
        <v>0</v>
      </c>
      <c r="BT928" s="414">
        <f t="shared" si="366"/>
        <v>0</v>
      </c>
      <c r="BU928" s="414">
        <f t="shared" si="367"/>
        <v>0</v>
      </c>
      <c r="CQ928" s="465"/>
      <c r="CR928" s="465"/>
    </row>
    <row r="929" spans="1:96" ht="37.5" customHeight="1" x14ac:dyDescent="0.2">
      <c r="A929" s="576" t="str">
        <f>IF(B929&lt;&gt;"",設定!$C$4,"")</f>
        <v/>
      </c>
      <c r="B929" s="577" t="str">
        <f t="shared" si="344"/>
        <v/>
      </c>
      <c r="C929" s="374">
        <f t="shared" si="346"/>
        <v>917</v>
      </c>
      <c r="D929" s="356"/>
      <c r="E929" s="356"/>
      <c r="F929" s="357"/>
      <c r="G929" s="358"/>
      <c r="H929" s="359"/>
      <c r="I929" s="360"/>
      <c r="J929" s="522" t="str">
        <f>IFERROR(IF(I929="","",VLOOKUP(I929,国・地域!A:C,2,FALSE)),"正しい番号を入力してください")</f>
        <v/>
      </c>
      <c r="K929" s="523" t="str">
        <f>IFERROR(IF(I929="","",VLOOKUP(I929,国・地域!A:C,3,FALSE)),"正しい番号を入力してください")</f>
        <v/>
      </c>
      <c r="L929" s="326"/>
      <c r="M929" s="363"/>
      <c r="N929" s="364"/>
      <c r="O929" s="364"/>
      <c r="P929" s="364"/>
      <c r="Q929" s="364"/>
      <c r="R929" s="364"/>
      <c r="S929" s="364"/>
      <c r="T929" s="364"/>
      <c r="U929" s="365"/>
      <c r="V929" s="366"/>
      <c r="W929" s="1063"/>
      <c r="X929" s="1064"/>
      <c r="Y929" s="1075"/>
      <c r="Z929" s="1076"/>
      <c r="AA929" s="1077"/>
      <c r="AB929" s="1078"/>
      <c r="AC929" s="1077"/>
      <c r="AD929" s="1076"/>
      <c r="AE929" s="1079"/>
      <c r="AF929" s="1078"/>
      <c r="AG929" s="1077"/>
      <c r="AH929" s="1076"/>
      <c r="AI929" s="1079"/>
      <c r="AJ929" s="1078"/>
      <c r="AK929" s="1077"/>
      <c r="AL929" s="1076"/>
      <c r="AM929" s="356"/>
      <c r="AN929" s="358"/>
      <c r="AO929" s="326"/>
      <c r="AP929" s="356"/>
      <c r="AQ929" s="358"/>
      <c r="AR929" s="367"/>
      <c r="AS929" s="368"/>
      <c r="AT929" s="356"/>
      <c r="AU929" s="358"/>
      <c r="AV929" s="367"/>
      <c r="AW929" s="369"/>
      <c r="AX929" s="502" t="str">
        <f t="shared" si="345"/>
        <v/>
      </c>
      <c r="AY929" s="94" t="str">
        <f t="shared" si="347"/>
        <v/>
      </c>
      <c r="BA929" s="414">
        <f t="shared" si="348"/>
        <v>0</v>
      </c>
      <c r="BB929" s="414">
        <f t="shared" si="349"/>
        <v>0</v>
      </c>
      <c r="BC929" s="414">
        <f t="shared" si="350"/>
        <v>0</v>
      </c>
      <c r="BD929" s="414">
        <f t="shared" si="351"/>
        <v>0</v>
      </c>
      <c r="BE929" s="414">
        <f t="shared" si="352"/>
        <v>0</v>
      </c>
      <c r="BF929" s="414">
        <f t="shared" si="353"/>
        <v>0</v>
      </c>
      <c r="BG929" s="414">
        <f t="shared" si="354"/>
        <v>0</v>
      </c>
      <c r="BH929" s="414">
        <f t="shared" si="355"/>
        <v>0</v>
      </c>
      <c r="BI929" s="414">
        <f t="shared" si="356"/>
        <v>0</v>
      </c>
      <c r="BJ929" s="414">
        <f t="shared" si="357"/>
        <v>0</v>
      </c>
      <c r="BK929" s="414">
        <f t="shared" si="358"/>
        <v>0</v>
      </c>
      <c r="BL929" s="414">
        <f t="shared" si="359"/>
        <v>0</v>
      </c>
      <c r="BM929" s="414">
        <f t="shared" si="360"/>
        <v>0</v>
      </c>
      <c r="BO929" s="414">
        <f t="shared" si="361"/>
        <v>0</v>
      </c>
      <c r="BP929" s="414">
        <f t="shared" si="362"/>
        <v>0</v>
      </c>
      <c r="BQ929" s="414">
        <f t="shared" si="363"/>
        <v>0</v>
      </c>
      <c r="BR929" s="414">
        <f t="shared" si="364"/>
        <v>0</v>
      </c>
      <c r="BS929" s="414">
        <f t="shared" si="365"/>
        <v>0</v>
      </c>
      <c r="BT929" s="414">
        <f t="shared" si="366"/>
        <v>0</v>
      </c>
      <c r="BU929" s="414">
        <f t="shared" si="367"/>
        <v>0</v>
      </c>
      <c r="CQ929" s="465"/>
      <c r="CR929" s="465"/>
    </row>
    <row r="930" spans="1:96" ht="37.5" customHeight="1" x14ac:dyDescent="0.2">
      <c r="A930" s="576" t="str">
        <f>IF(B930&lt;&gt;"",設定!$C$4,"")</f>
        <v/>
      </c>
      <c r="B930" s="577" t="str">
        <f t="shared" si="344"/>
        <v/>
      </c>
      <c r="C930" s="374">
        <f t="shared" si="346"/>
        <v>918</v>
      </c>
      <c r="D930" s="356"/>
      <c r="E930" s="356"/>
      <c r="F930" s="357"/>
      <c r="G930" s="358"/>
      <c r="H930" s="359"/>
      <c r="I930" s="360"/>
      <c r="J930" s="522" t="str">
        <f>IFERROR(IF(I930="","",VLOOKUP(I930,国・地域!A:C,2,FALSE)),"正しい番号を入力してください")</f>
        <v/>
      </c>
      <c r="K930" s="523" t="str">
        <f>IFERROR(IF(I930="","",VLOOKUP(I930,国・地域!A:C,3,FALSE)),"正しい番号を入力してください")</f>
        <v/>
      </c>
      <c r="L930" s="326"/>
      <c r="M930" s="363"/>
      <c r="N930" s="364"/>
      <c r="O930" s="364"/>
      <c r="P930" s="364"/>
      <c r="Q930" s="364"/>
      <c r="R930" s="364"/>
      <c r="S930" s="364"/>
      <c r="T930" s="364"/>
      <c r="U930" s="365"/>
      <c r="V930" s="366"/>
      <c r="W930" s="1063"/>
      <c r="X930" s="1064"/>
      <c r="Y930" s="1075"/>
      <c r="Z930" s="1076"/>
      <c r="AA930" s="1077"/>
      <c r="AB930" s="1078"/>
      <c r="AC930" s="1077"/>
      <c r="AD930" s="1076"/>
      <c r="AE930" s="1079"/>
      <c r="AF930" s="1078"/>
      <c r="AG930" s="1077"/>
      <c r="AH930" s="1076"/>
      <c r="AI930" s="1079"/>
      <c r="AJ930" s="1078"/>
      <c r="AK930" s="1077"/>
      <c r="AL930" s="1076"/>
      <c r="AM930" s="356"/>
      <c r="AN930" s="358"/>
      <c r="AO930" s="326"/>
      <c r="AP930" s="356"/>
      <c r="AQ930" s="358"/>
      <c r="AR930" s="367"/>
      <c r="AS930" s="368"/>
      <c r="AT930" s="356"/>
      <c r="AU930" s="358"/>
      <c r="AV930" s="367"/>
      <c r="AW930" s="369"/>
      <c r="AX930" s="502" t="str">
        <f t="shared" si="345"/>
        <v/>
      </c>
      <c r="AY930" s="94" t="str">
        <f t="shared" si="347"/>
        <v/>
      </c>
      <c r="BA930" s="414">
        <f t="shared" si="348"/>
        <v>0</v>
      </c>
      <c r="BB930" s="414">
        <f t="shared" si="349"/>
        <v>0</v>
      </c>
      <c r="BC930" s="414">
        <f t="shared" si="350"/>
        <v>0</v>
      </c>
      <c r="BD930" s="414">
        <f t="shared" si="351"/>
        <v>0</v>
      </c>
      <c r="BE930" s="414">
        <f t="shared" si="352"/>
        <v>0</v>
      </c>
      <c r="BF930" s="414">
        <f t="shared" si="353"/>
        <v>0</v>
      </c>
      <c r="BG930" s="414">
        <f t="shared" si="354"/>
        <v>0</v>
      </c>
      <c r="BH930" s="414">
        <f t="shared" si="355"/>
        <v>0</v>
      </c>
      <c r="BI930" s="414">
        <f t="shared" si="356"/>
        <v>0</v>
      </c>
      <c r="BJ930" s="414">
        <f t="shared" si="357"/>
        <v>0</v>
      </c>
      <c r="BK930" s="414">
        <f t="shared" si="358"/>
        <v>0</v>
      </c>
      <c r="BL930" s="414">
        <f t="shared" si="359"/>
        <v>0</v>
      </c>
      <c r="BM930" s="414">
        <f t="shared" si="360"/>
        <v>0</v>
      </c>
      <c r="BO930" s="414">
        <f t="shared" si="361"/>
        <v>0</v>
      </c>
      <c r="BP930" s="414">
        <f t="shared" si="362"/>
        <v>0</v>
      </c>
      <c r="BQ930" s="414">
        <f t="shared" si="363"/>
        <v>0</v>
      </c>
      <c r="BR930" s="414">
        <f t="shared" si="364"/>
        <v>0</v>
      </c>
      <c r="BS930" s="414">
        <f t="shared" si="365"/>
        <v>0</v>
      </c>
      <c r="BT930" s="414">
        <f t="shared" si="366"/>
        <v>0</v>
      </c>
      <c r="BU930" s="414">
        <f t="shared" si="367"/>
        <v>0</v>
      </c>
      <c r="CQ930" s="465"/>
      <c r="CR930" s="465"/>
    </row>
    <row r="931" spans="1:96" ht="37.5" customHeight="1" x14ac:dyDescent="0.2">
      <c r="A931" s="576" t="str">
        <f>IF(B931&lt;&gt;"",設定!$C$4,"")</f>
        <v/>
      </c>
      <c r="B931" s="577" t="str">
        <f t="shared" si="344"/>
        <v/>
      </c>
      <c r="C931" s="374">
        <f t="shared" si="346"/>
        <v>919</v>
      </c>
      <c r="D931" s="356"/>
      <c r="E931" s="356"/>
      <c r="F931" s="357"/>
      <c r="G931" s="358"/>
      <c r="H931" s="359"/>
      <c r="I931" s="360"/>
      <c r="J931" s="522" t="str">
        <f>IFERROR(IF(I931="","",VLOOKUP(I931,国・地域!A:C,2,FALSE)),"正しい番号を入力してください")</f>
        <v/>
      </c>
      <c r="K931" s="523" t="str">
        <f>IFERROR(IF(I931="","",VLOOKUP(I931,国・地域!A:C,3,FALSE)),"正しい番号を入力してください")</f>
        <v/>
      </c>
      <c r="L931" s="326"/>
      <c r="M931" s="363"/>
      <c r="N931" s="364"/>
      <c r="O931" s="364"/>
      <c r="P931" s="364"/>
      <c r="Q931" s="364"/>
      <c r="R931" s="364"/>
      <c r="S931" s="364"/>
      <c r="T931" s="364"/>
      <c r="U931" s="365"/>
      <c r="V931" s="366"/>
      <c r="W931" s="1063"/>
      <c r="X931" s="1064"/>
      <c r="Y931" s="1075"/>
      <c r="Z931" s="1076"/>
      <c r="AA931" s="1077"/>
      <c r="AB931" s="1078"/>
      <c r="AC931" s="1077"/>
      <c r="AD931" s="1076"/>
      <c r="AE931" s="1079"/>
      <c r="AF931" s="1078"/>
      <c r="AG931" s="1077"/>
      <c r="AH931" s="1076"/>
      <c r="AI931" s="1079"/>
      <c r="AJ931" s="1078"/>
      <c r="AK931" s="1077"/>
      <c r="AL931" s="1076"/>
      <c r="AM931" s="356"/>
      <c r="AN931" s="358"/>
      <c r="AO931" s="326"/>
      <c r="AP931" s="356"/>
      <c r="AQ931" s="358"/>
      <c r="AR931" s="367"/>
      <c r="AS931" s="368"/>
      <c r="AT931" s="356"/>
      <c r="AU931" s="358"/>
      <c r="AV931" s="367"/>
      <c r="AW931" s="369"/>
      <c r="AX931" s="502" t="str">
        <f t="shared" si="345"/>
        <v/>
      </c>
      <c r="AY931" s="94" t="str">
        <f t="shared" si="347"/>
        <v/>
      </c>
      <c r="BA931" s="414">
        <f t="shared" si="348"/>
        <v>0</v>
      </c>
      <c r="BB931" s="414">
        <f t="shared" si="349"/>
        <v>0</v>
      </c>
      <c r="BC931" s="414">
        <f t="shared" si="350"/>
        <v>0</v>
      </c>
      <c r="BD931" s="414">
        <f t="shared" si="351"/>
        <v>0</v>
      </c>
      <c r="BE931" s="414">
        <f t="shared" si="352"/>
        <v>0</v>
      </c>
      <c r="BF931" s="414">
        <f t="shared" si="353"/>
        <v>0</v>
      </c>
      <c r="BG931" s="414">
        <f t="shared" si="354"/>
        <v>0</v>
      </c>
      <c r="BH931" s="414">
        <f t="shared" si="355"/>
        <v>0</v>
      </c>
      <c r="BI931" s="414">
        <f t="shared" si="356"/>
        <v>0</v>
      </c>
      <c r="BJ931" s="414">
        <f t="shared" si="357"/>
        <v>0</v>
      </c>
      <c r="BK931" s="414">
        <f t="shared" si="358"/>
        <v>0</v>
      </c>
      <c r="BL931" s="414">
        <f t="shared" si="359"/>
        <v>0</v>
      </c>
      <c r="BM931" s="414">
        <f t="shared" si="360"/>
        <v>0</v>
      </c>
      <c r="BO931" s="414">
        <f t="shared" si="361"/>
        <v>0</v>
      </c>
      <c r="BP931" s="414">
        <f t="shared" si="362"/>
        <v>0</v>
      </c>
      <c r="BQ931" s="414">
        <f t="shared" si="363"/>
        <v>0</v>
      </c>
      <c r="BR931" s="414">
        <f t="shared" si="364"/>
        <v>0</v>
      </c>
      <c r="BS931" s="414">
        <f t="shared" si="365"/>
        <v>0</v>
      </c>
      <c r="BT931" s="414">
        <f t="shared" si="366"/>
        <v>0</v>
      </c>
      <c r="BU931" s="414">
        <f t="shared" si="367"/>
        <v>0</v>
      </c>
      <c r="CQ931" s="465"/>
      <c r="CR931" s="465"/>
    </row>
    <row r="932" spans="1:96" ht="37.5" customHeight="1" x14ac:dyDescent="0.2">
      <c r="A932" s="576" t="str">
        <f>IF(B932&lt;&gt;"",設定!$C$4,"")</f>
        <v/>
      </c>
      <c r="B932" s="577" t="str">
        <f t="shared" si="344"/>
        <v/>
      </c>
      <c r="C932" s="374">
        <f t="shared" si="346"/>
        <v>920</v>
      </c>
      <c r="D932" s="356"/>
      <c r="E932" s="356"/>
      <c r="F932" s="357"/>
      <c r="G932" s="358"/>
      <c r="H932" s="359"/>
      <c r="I932" s="360"/>
      <c r="J932" s="522" t="str">
        <f>IFERROR(IF(I932="","",VLOOKUP(I932,国・地域!A:C,2,FALSE)),"正しい番号を入力してください")</f>
        <v/>
      </c>
      <c r="K932" s="523" t="str">
        <f>IFERROR(IF(I932="","",VLOOKUP(I932,国・地域!A:C,3,FALSE)),"正しい番号を入力してください")</f>
        <v/>
      </c>
      <c r="L932" s="326"/>
      <c r="M932" s="363"/>
      <c r="N932" s="364"/>
      <c r="O932" s="364"/>
      <c r="P932" s="364"/>
      <c r="Q932" s="364"/>
      <c r="R932" s="364"/>
      <c r="S932" s="364"/>
      <c r="T932" s="364"/>
      <c r="U932" s="365"/>
      <c r="V932" s="366"/>
      <c r="W932" s="1063"/>
      <c r="X932" s="1064"/>
      <c r="Y932" s="1075"/>
      <c r="Z932" s="1076"/>
      <c r="AA932" s="1077"/>
      <c r="AB932" s="1078"/>
      <c r="AC932" s="1077"/>
      <c r="AD932" s="1076"/>
      <c r="AE932" s="1079"/>
      <c r="AF932" s="1078"/>
      <c r="AG932" s="1077"/>
      <c r="AH932" s="1076"/>
      <c r="AI932" s="1079"/>
      <c r="AJ932" s="1078"/>
      <c r="AK932" s="1077"/>
      <c r="AL932" s="1076"/>
      <c r="AM932" s="356"/>
      <c r="AN932" s="358"/>
      <c r="AO932" s="326"/>
      <c r="AP932" s="356"/>
      <c r="AQ932" s="358"/>
      <c r="AR932" s="367"/>
      <c r="AS932" s="368"/>
      <c r="AT932" s="356"/>
      <c r="AU932" s="358"/>
      <c r="AV932" s="367"/>
      <c r="AW932" s="369"/>
      <c r="AX932" s="502" t="str">
        <f t="shared" si="345"/>
        <v/>
      </c>
      <c r="AY932" s="94" t="str">
        <f t="shared" si="347"/>
        <v/>
      </c>
      <c r="BA932" s="414">
        <f t="shared" si="348"/>
        <v>0</v>
      </c>
      <c r="BB932" s="414">
        <f t="shared" si="349"/>
        <v>0</v>
      </c>
      <c r="BC932" s="414">
        <f t="shared" si="350"/>
        <v>0</v>
      </c>
      <c r="BD932" s="414">
        <f t="shared" si="351"/>
        <v>0</v>
      </c>
      <c r="BE932" s="414">
        <f t="shared" si="352"/>
        <v>0</v>
      </c>
      <c r="BF932" s="414">
        <f t="shared" si="353"/>
        <v>0</v>
      </c>
      <c r="BG932" s="414">
        <f t="shared" si="354"/>
        <v>0</v>
      </c>
      <c r="BH932" s="414">
        <f t="shared" si="355"/>
        <v>0</v>
      </c>
      <c r="BI932" s="414">
        <f t="shared" si="356"/>
        <v>0</v>
      </c>
      <c r="BJ932" s="414">
        <f t="shared" si="357"/>
        <v>0</v>
      </c>
      <c r="BK932" s="414">
        <f t="shared" si="358"/>
        <v>0</v>
      </c>
      <c r="BL932" s="414">
        <f t="shared" si="359"/>
        <v>0</v>
      </c>
      <c r="BM932" s="414">
        <f t="shared" si="360"/>
        <v>0</v>
      </c>
      <c r="BO932" s="414">
        <f t="shared" si="361"/>
        <v>0</v>
      </c>
      <c r="BP932" s="414">
        <f t="shared" si="362"/>
        <v>0</v>
      </c>
      <c r="BQ932" s="414">
        <f t="shared" si="363"/>
        <v>0</v>
      </c>
      <c r="BR932" s="414">
        <f t="shared" si="364"/>
        <v>0</v>
      </c>
      <c r="BS932" s="414">
        <f t="shared" si="365"/>
        <v>0</v>
      </c>
      <c r="BT932" s="414">
        <f t="shared" si="366"/>
        <v>0</v>
      </c>
      <c r="BU932" s="414">
        <f t="shared" si="367"/>
        <v>0</v>
      </c>
      <c r="CQ932" s="465"/>
      <c r="CR932" s="465"/>
    </row>
    <row r="933" spans="1:96" ht="37.5" customHeight="1" x14ac:dyDescent="0.2">
      <c r="A933" s="576" t="str">
        <f>IF(B933&lt;&gt;"",設定!$C$4,"")</f>
        <v/>
      </c>
      <c r="B933" s="577" t="str">
        <f t="shared" si="344"/>
        <v/>
      </c>
      <c r="C933" s="374">
        <f t="shared" si="346"/>
        <v>921</v>
      </c>
      <c r="D933" s="356"/>
      <c r="E933" s="356"/>
      <c r="F933" s="357"/>
      <c r="G933" s="358"/>
      <c r="H933" s="359"/>
      <c r="I933" s="360"/>
      <c r="J933" s="522" t="str">
        <f>IFERROR(IF(I933="","",VLOOKUP(I933,国・地域!A:C,2,FALSE)),"正しい番号を入力してください")</f>
        <v/>
      </c>
      <c r="K933" s="523" t="str">
        <f>IFERROR(IF(I933="","",VLOOKUP(I933,国・地域!A:C,3,FALSE)),"正しい番号を入力してください")</f>
        <v/>
      </c>
      <c r="L933" s="326"/>
      <c r="M933" s="363"/>
      <c r="N933" s="364"/>
      <c r="O933" s="364"/>
      <c r="P933" s="364"/>
      <c r="Q933" s="364"/>
      <c r="R933" s="364"/>
      <c r="S933" s="364"/>
      <c r="T933" s="364"/>
      <c r="U933" s="365"/>
      <c r="V933" s="366"/>
      <c r="W933" s="1063"/>
      <c r="X933" s="1064"/>
      <c r="Y933" s="1075"/>
      <c r="Z933" s="1076"/>
      <c r="AA933" s="1077"/>
      <c r="AB933" s="1078"/>
      <c r="AC933" s="1077"/>
      <c r="AD933" s="1076"/>
      <c r="AE933" s="1079"/>
      <c r="AF933" s="1078"/>
      <c r="AG933" s="1077"/>
      <c r="AH933" s="1076"/>
      <c r="AI933" s="1079"/>
      <c r="AJ933" s="1078"/>
      <c r="AK933" s="1077"/>
      <c r="AL933" s="1076"/>
      <c r="AM933" s="356"/>
      <c r="AN933" s="358"/>
      <c r="AO933" s="326"/>
      <c r="AP933" s="356"/>
      <c r="AQ933" s="358"/>
      <c r="AR933" s="367"/>
      <c r="AS933" s="368"/>
      <c r="AT933" s="356"/>
      <c r="AU933" s="358"/>
      <c r="AV933" s="367"/>
      <c r="AW933" s="369"/>
      <c r="AX933" s="502" t="str">
        <f t="shared" si="345"/>
        <v/>
      </c>
      <c r="AY933" s="94" t="str">
        <f t="shared" si="347"/>
        <v/>
      </c>
      <c r="BA933" s="414">
        <f t="shared" si="348"/>
        <v>0</v>
      </c>
      <c r="BB933" s="414">
        <f t="shared" si="349"/>
        <v>0</v>
      </c>
      <c r="BC933" s="414">
        <f t="shared" si="350"/>
        <v>0</v>
      </c>
      <c r="BD933" s="414">
        <f t="shared" si="351"/>
        <v>0</v>
      </c>
      <c r="BE933" s="414">
        <f t="shared" si="352"/>
        <v>0</v>
      </c>
      <c r="BF933" s="414">
        <f t="shared" si="353"/>
        <v>0</v>
      </c>
      <c r="BG933" s="414">
        <f t="shared" si="354"/>
        <v>0</v>
      </c>
      <c r="BH933" s="414">
        <f t="shared" si="355"/>
        <v>0</v>
      </c>
      <c r="BI933" s="414">
        <f t="shared" si="356"/>
        <v>0</v>
      </c>
      <c r="BJ933" s="414">
        <f t="shared" si="357"/>
        <v>0</v>
      </c>
      <c r="BK933" s="414">
        <f t="shared" si="358"/>
        <v>0</v>
      </c>
      <c r="BL933" s="414">
        <f t="shared" si="359"/>
        <v>0</v>
      </c>
      <c r="BM933" s="414">
        <f t="shared" si="360"/>
        <v>0</v>
      </c>
      <c r="BO933" s="414">
        <f t="shared" si="361"/>
        <v>0</v>
      </c>
      <c r="BP933" s="414">
        <f t="shared" si="362"/>
        <v>0</v>
      </c>
      <c r="BQ933" s="414">
        <f t="shared" si="363"/>
        <v>0</v>
      </c>
      <c r="BR933" s="414">
        <f t="shared" si="364"/>
        <v>0</v>
      </c>
      <c r="BS933" s="414">
        <f t="shared" si="365"/>
        <v>0</v>
      </c>
      <c r="BT933" s="414">
        <f t="shared" si="366"/>
        <v>0</v>
      </c>
      <c r="BU933" s="414">
        <f t="shared" si="367"/>
        <v>0</v>
      </c>
      <c r="CQ933" s="465"/>
      <c r="CR933" s="465"/>
    </row>
    <row r="934" spans="1:96" ht="37.5" customHeight="1" x14ac:dyDescent="0.2">
      <c r="A934" s="576" t="str">
        <f>IF(B934&lt;&gt;"",設定!$C$4,"")</f>
        <v/>
      </c>
      <c r="B934" s="577" t="str">
        <f t="shared" si="344"/>
        <v/>
      </c>
      <c r="C934" s="374">
        <f t="shared" si="346"/>
        <v>922</v>
      </c>
      <c r="D934" s="356"/>
      <c r="E934" s="356"/>
      <c r="F934" s="357"/>
      <c r="G934" s="358"/>
      <c r="H934" s="359"/>
      <c r="I934" s="360"/>
      <c r="J934" s="522" t="str">
        <f>IFERROR(IF(I934="","",VLOOKUP(I934,国・地域!A:C,2,FALSE)),"正しい番号を入力してください")</f>
        <v/>
      </c>
      <c r="K934" s="523" t="str">
        <f>IFERROR(IF(I934="","",VLOOKUP(I934,国・地域!A:C,3,FALSE)),"正しい番号を入力してください")</f>
        <v/>
      </c>
      <c r="L934" s="326"/>
      <c r="M934" s="363"/>
      <c r="N934" s="364"/>
      <c r="O934" s="364"/>
      <c r="P934" s="364"/>
      <c r="Q934" s="364"/>
      <c r="R934" s="364"/>
      <c r="S934" s="364"/>
      <c r="T934" s="364"/>
      <c r="U934" s="365"/>
      <c r="V934" s="366"/>
      <c r="W934" s="1063"/>
      <c r="X934" s="1064"/>
      <c r="Y934" s="1075"/>
      <c r="Z934" s="1076"/>
      <c r="AA934" s="1077"/>
      <c r="AB934" s="1078"/>
      <c r="AC934" s="1077"/>
      <c r="AD934" s="1076"/>
      <c r="AE934" s="1079"/>
      <c r="AF934" s="1078"/>
      <c r="AG934" s="1077"/>
      <c r="AH934" s="1076"/>
      <c r="AI934" s="1079"/>
      <c r="AJ934" s="1078"/>
      <c r="AK934" s="1077"/>
      <c r="AL934" s="1076"/>
      <c r="AM934" s="356"/>
      <c r="AN934" s="358"/>
      <c r="AO934" s="326"/>
      <c r="AP934" s="356"/>
      <c r="AQ934" s="358"/>
      <c r="AR934" s="367"/>
      <c r="AS934" s="368"/>
      <c r="AT934" s="356"/>
      <c r="AU934" s="358"/>
      <c r="AV934" s="367"/>
      <c r="AW934" s="369"/>
      <c r="AX934" s="502" t="str">
        <f t="shared" si="345"/>
        <v/>
      </c>
      <c r="AY934" s="94" t="str">
        <f t="shared" si="347"/>
        <v/>
      </c>
      <c r="BA934" s="414">
        <f t="shared" si="348"/>
        <v>0</v>
      </c>
      <c r="BB934" s="414">
        <f t="shared" si="349"/>
        <v>0</v>
      </c>
      <c r="BC934" s="414">
        <f t="shared" si="350"/>
        <v>0</v>
      </c>
      <c r="BD934" s="414">
        <f t="shared" si="351"/>
        <v>0</v>
      </c>
      <c r="BE934" s="414">
        <f t="shared" si="352"/>
        <v>0</v>
      </c>
      <c r="BF934" s="414">
        <f t="shared" si="353"/>
        <v>0</v>
      </c>
      <c r="BG934" s="414">
        <f t="shared" si="354"/>
        <v>0</v>
      </c>
      <c r="BH934" s="414">
        <f t="shared" si="355"/>
        <v>0</v>
      </c>
      <c r="BI934" s="414">
        <f t="shared" si="356"/>
        <v>0</v>
      </c>
      <c r="BJ934" s="414">
        <f t="shared" si="357"/>
        <v>0</v>
      </c>
      <c r="BK934" s="414">
        <f t="shared" si="358"/>
        <v>0</v>
      </c>
      <c r="BL934" s="414">
        <f t="shared" si="359"/>
        <v>0</v>
      </c>
      <c r="BM934" s="414">
        <f t="shared" si="360"/>
        <v>0</v>
      </c>
      <c r="BO934" s="414">
        <f t="shared" si="361"/>
        <v>0</v>
      </c>
      <c r="BP934" s="414">
        <f t="shared" si="362"/>
        <v>0</v>
      </c>
      <c r="BQ934" s="414">
        <f t="shared" si="363"/>
        <v>0</v>
      </c>
      <c r="BR934" s="414">
        <f t="shared" si="364"/>
        <v>0</v>
      </c>
      <c r="BS934" s="414">
        <f t="shared" si="365"/>
        <v>0</v>
      </c>
      <c r="BT934" s="414">
        <f t="shared" si="366"/>
        <v>0</v>
      </c>
      <c r="BU934" s="414">
        <f t="shared" si="367"/>
        <v>0</v>
      </c>
      <c r="CQ934" s="465"/>
      <c r="CR934" s="465"/>
    </row>
    <row r="935" spans="1:96" ht="37.5" customHeight="1" x14ac:dyDescent="0.2">
      <c r="A935" s="576" t="str">
        <f>IF(B935&lt;&gt;"",設定!$C$4,"")</f>
        <v/>
      </c>
      <c r="B935" s="577" t="str">
        <f t="shared" si="344"/>
        <v/>
      </c>
      <c r="C935" s="374">
        <f t="shared" si="346"/>
        <v>923</v>
      </c>
      <c r="D935" s="356"/>
      <c r="E935" s="356"/>
      <c r="F935" s="357"/>
      <c r="G935" s="358"/>
      <c r="H935" s="359"/>
      <c r="I935" s="360"/>
      <c r="J935" s="522" t="str">
        <f>IFERROR(IF(I935="","",VLOOKUP(I935,国・地域!A:C,2,FALSE)),"正しい番号を入力してください")</f>
        <v/>
      </c>
      <c r="K935" s="523" t="str">
        <f>IFERROR(IF(I935="","",VLOOKUP(I935,国・地域!A:C,3,FALSE)),"正しい番号を入力してください")</f>
        <v/>
      </c>
      <c r="L935" s="326"/>
      <c r="M935" s="363"/>
      <c r="N935" s="364"/>
      <c r="O935" s="364"/>
      <c r="P935" s="364"/>
      <c r="Q935" s="364"/>
      <c r="R935" s="364"/>
      <c r="S935" s="364"/>
      <c r="T935" s="364"/>
      <c r="U935" s="365"/>
      <c r="V935" s="366"/>
      <c r="W935" s="1063"/>
      <c r="X935" s="1064"/>
      <c r="Y935" s="1075"/>
      <c r="Z935" s="1076"/>
      <c r="AA935" s="1077"/>
      <c r="AB935" s="1078"/>
      <c r="AC935" s="1077"/>
      <c r="AD935" s="1076"/>
      <c r="AE935" s="1079"/>
      <c r="AF935" s="1078"/>
      <c r="AG935" s="1077"/>
      <c r="AH935" s="1076"/>
      <c r="AI935" s="1079"/>
      <c r="AJ935" s="1078"/>
      <c r="AK935" s="1077"/>
      <c r="AL935" s="1076"/>
      <c r="AM935" s="356"/>
      <c r="AN935" s="358"/>
      <c r="AO935" s="326"/>
      <c r="AP935" s="356"/>
      <c r="AQ935" s="358"/>
      <c r="AR935" s="367"/>
      <c r="AS935" s="368"/>
      <c r="AT935" s="356"/>
      <c r="AU935" s="358"/>
      <c r="AV935" s="367"/>
      <c r="AW935" s="369"/>
      <c r="AX935" s="502" t="str">
        <f t="shared" si="345"/>
        <v/>
      </c>
      <c r="AY935" s="94" t="str">
        <f t="shared" si="347"/>
        <v/>
      </c>
      <c r="BA935" s="414">
        <f t="shared" si="348"/>
        <v>0</v>
      </c>
      <c r="BB935" s="414">
        <f t="shared" si="349"/>
        <v>0</v>
      </c>
      <c r="BC935" s="414">
        <f t="shared" si="350"/>
        <v>0</v>
      </c>
      <c r="BD935" s="414">
        <f t="shared" si="351"/>
        <v>0</v>
      </c>
      <c r="BE935" s="414">
        <f t="shared" si="352"/>
        <v>0</v>
      </c>
      <c r="BF935" s="414">
        <f t="shared" si="353"/>
        <v>0</v>
      </c>
      <c r="BG935" s="414">
        <f t="shared" si="354"/>
        <v>0</v>
      </c>
      <c r="BH935" s="414">
        <f t="shared" si="355"/>
        <v>0</v>
      </c>
      <c r="BI935" s="414">
        <f t="shared" si="356"/>
        <v>0</v>
      </c>
      <c r="BJ935" s="414">
        <f t="shared" si="357"/>
        <v>0</v>
      </c>
      <c r="BK935" s="414">
        <f t="shared" si="358"/>
        <v>0</v>
      </c>
      <c r="BL935" s="414">
        <f t="shared" si="359"/>
        <v>0</v>
      </c>
      <c r="BM935" s="414">
        <f t="shared" si="360"/>
        <v>0</v>
      </c>
      <c r="BO935" s="414">
        <f t="shared" si="361"/>
        <v>0</v>
      </c>
      <c r="BP935" s="414">
        <f t="shared" si="362"/>
        <v>0</v>
      </c>
      <c r="BQ935" s="414">
        <f t="shared" si="363"/>
        <v>0</v>
      </c>
      <c r="BR935" s="414">
        <f t="shared" si="364"/>
        <v>0</v>
      </c>
      <c r="BS935" s="414">
        <f t="shared" si="365"/>
        <v>0</v>
      </c>
      <c r="BT935" s="414">
        <f t="shared" si="366"/>
        <v>0</v>
      </c>
      <c r="BU935" s="414">
        <f t="shared" si="367"/>
        <v>0</v>
      </c>
      <c r="CQ935" s="465"/>
      <c r="CR935" s="465"/>
    </row>
    <row r="936" spans="1:96" ht="37.5" customHeight="1" x14ac:dyDescent="0.2">
      <c r="A936" s="576" t="str">
        <f>IF(B936&lt;&gt;"",設定!$C$4,"")</f>
        <v/>
      </c>
      <c r="B936" s="577" t="str">
        <f t="shared" si="344"/>
        <v/>
      </c>
      <c r="C936" s="374">
        <f t="shared" si="346"/>
        <v>924</v>
      </c>
      <c r="D936" s="356"/>
      <c r="E936" s="356"/>
      <c r="F936" s="357"/>
      <c r="G936" s="358"/>
      <c r="H936" s="359"/>
      <c r="I936" s="360"/>
      <c r="J936" s="522" t="str">
        <f>IFERROR(IF(I936="","",VLOOKUP(I936,国・地域!A:C,2,FALSE)),"正しい番号を入力してください")</f>
        <v/>
      </c>
      <c r="K936" s="523" t="str">
        <f>IFERROR(IF(I936="","",VLOOKUP(I936,国・地域!A:C,3,FALSE)),"正しい番号を入力してください")</f>
        <v/>
      </c>
      <c r="L936" s="326"/>
      <c r="M936" s="363"/>
      <c r="N936" s="364"/>
      <c r="O936" s="364"/>
      <c r="P936" s="364"/>
      <c r="Q936" s="364"/>
      <c r="R936" s="364"/>
      <c r="S936" s="364"/>
      <c r="T936" s="364"/>
      <c r="U936" s="365"/>
      <c r="V936" s="366"/>
      <c r="W936" s="1063"/>
      <c r="X936" s="1064"/>
      <c r="Y936" s="1075"/>
      <c r="Z936" s="1076"/>
      <c r="AA936" s="1077"/>
      <c r="AB936" s="1078"/>
      <c r="AC936" s="1077"/>
      <c r="AD936" s="1076"/>
      <c r="AE936" s="1079"/>
      <c r="AF936" s="1078"/>
      <c r="AG936" s="1077"/>
      <c r="AH936" s="1076"/>
      <c r="AI936" s="1079"/>
      <c r="AJ936" s="1078"/>
      <c r="AK936" s="1077"/>
      <c r="AL936" s="1076"/>
      <c r="AM936" s="356"/>
      <c r="AN936" s="358"/>
      <c r="AO936" s="326"/>
      <c r="AP936" s="356"/>
      <c r="AQ936" s="358"/>
      <c r="AR936" s="367"/>
      <c r="AS936" s="368"/>
      <c r="AT936" s="356"/>
      <c r="AU936" s="358"/>
      <c r="AV936" s="367"/>
      <c r="AW936" s="369"/>
      <c r="AX936" s="502" t="str">
        <f t="shared" si="345"/>
        <v/>
      </c>
      <c r="AY936" s="94" t="str">
        <f t="shared" si="347"/>
        <v/>
      </c>
      <c r="BA936" s="414">
        <f t="shared" si="348"/>
        <v>0</v>
      </c>
      <c r="BB936" s="414">
        <f t="shared" si="349"/>
        <v>0</v>
      </c>
      <c r="BC936" s="414">
        <f t="shared" si="350"/>
        <v>0</v>
      </c>
      <c r="BD936" s="414">
        <f t="shared" si="351"/>
        <v>0</v>
      </c>
      <c r="BE936" s="414">
        <f t="shared" si="352"/>
        <v>0</v>
      </c>
      <c r="BF936" s="414">
        <f t="shared" si="353"/>
        <v>0</v>
      </c>
      <c r="BG936" s="414">
        <f t="shared" si="354"/>
        <v>0</v>
      </c>
      <c r="BH936" s="414">
        <f t="shared" si="355"/>
        <v>0</v>
      </c>
      <c r="BI936" s="414">
        <f t="shared" si="356"/>
        <v>0</v>
      </c>
      <c r="BJ936" s="414">
        <f t="shared" si="357"/>
        <v>0</v>
      </c>
      <c r="BK936" s="414">
        <f t="shared" si="358"/>
        <v>0</v>
      </c>
      <c r="BL936" s="414">
        <f t="shared" si="359"/>
        <v>0</v>
      </c>
      <c r="BM936" s="414">
        <f t="shared" si="360"/>
        <v>0</v>
      </c>
      <c r="BO936" s="414">
        <f t="shared" si="361"/>
        <v>0</v>
      </c>
      <c r="BP936" s="414">
        <f t="shared" si="362"/>
        <v>0</v>
      </c>
      <c r="BQ936" s="414">
        <f t="shared" si="363"/>
        <v>0</v>
      </c>
      <c r="BR936" s="414">
        <f t="shared" si="364"/>
        <v>0</v>
      </c>
      <c r="BS936" s="414">
        <f t="shared" si="365"/>
        <v>0</v>
      </c>
      <c r="BT936" s="414">
        <f t="shared" si="366"/>
        <v>0</v>
      </c>
      <c r="BU936" s="414">
        <f t="shared" si="367"/>
        <v>0</v>
      </c>
      <c r="CQ936" s="465"/>
      <c r="CR936" s="465"/>
    </row>
    <row r="937" spans="1:96" ht="37.5" customHeight="1" x14ac:dyDescent="0.2">
      <c r="A937" s="576" t="str">
        <f>IF(B937&lt;&gt;"",設定!$C$4,"")</f>
        <v/>
      </c>
      <c r="B937" s="577" t="str">
        <f t="shared" si="344"/>
        <v/>
      </c>
      <c r="C937" s="374">
        <f t="shared" si="346"/>
        <v>925</v>
      </c>
      <c r="D937" s="356"/>
      <c r="E937" s="356"/>
      <c r="F937" s="357"/>
      <c r="G937" s="358"/>
      <c r="H937" s="359"/>
      <c r="I937" s="360"/>
      <c r="J937" s="522" t="str">
        <f>IFERROR(IF(I937="","",VLOOKUP(I937,国・地域!A:C,2,FALSE)),"正しい番号を入力してください")</f>
        <v/>
      </c>
      <c r="K937" s="523" t="str">
        <f>IFERROR(IF(I937="","",VLOOKUP(I937,国・地域!A:C,3,FALSE)),"正しい番号を入力してください")</f>
        <v/>
      </c>
      <c r="L937" s="326"/>
      <c r="M937" s="363"/>
      <c r="N937" s="364"/>
      <c r="O937" s="364"/>
      <c r="P937" s="364"/>
      <c r="Q937" s="364"/>
      <c r="R937" s="364"/>
      <c r="S937" s="364"/>
      <c r="T937" s="364"/>
      <c r="U937" s="365"/>
      <c r="V937" s="366"/>
      <c r="W937" s="1063"/>
      <c r="X937" s="1064"/>
      <c r="Y937" s="1075"/>
      <c r="Z937" s="1076"/>
      <c r="AA937" s="1077"/>
      <c r="AB937" s="1078"/>
      <c r="AC937" s="1077"/>
      <c r="AD937" s="1076"/>
      <c r="AE937" s="1079"/>
      <c r="AF937" s="1078"/>
      <c r="AG937" s="1077"/>
      <c r="AH937" s="1076"/>
      <c r="AI937" s="1079"/>
      <c r="AJ937" s="1078"/>
      <c r="AK937" s="1077"/>
      <c r="AL937" s="1076"/>
      <c r="AM937" s="356"/>
      <c r="AN937" s="358"/>
      <c r="AO937" s="326"/>
      <c r="AP937" s="356"/>
      <c r="AQ937" s="358"/>
      <c r="AR937" s="367"/>
      <c r="AS937" s="368"/>
      <c r="AT937" s="356"/>
      <c r="AU937" s="358"/>
      <c r="AV937" s="367"/>
      <c r="AW937" s="369"/>
      <c r="AX937" s="502" t="str">
        <f t="shared" si="345"/>
        <v/>
      </c>
      <c r="AY937" s="94" t="str">
        <f t="shared" si="347"/>
        <v/>
      </c>
      <c r="BA937" s="414">
        <f t="shared" si="348"/>
        <v>0</v>
      </c>
      <c r="BB937" s="414">
        <f t="shared" si="349"/>
        <v>0</v>
      </c>
      <c r="BC937" s="414">
        <f t="shared" si="350"/>
        <v>0</v>
      </c>
      <c r="BD937" s="414">
        <f t="shared" si="351"/>
        <v>0</v>
      </c>
      <c r="BE937" s="414">
        <f t="shared" si="352"/>
        <v>0</v>
      </c>
      <c r="BF937" s="414">
        <f t="shared" si="353"/>
        <v>0</v>
      </c>
      <c r="BG937" s="414">
        <f t="shared" si="354"/>
        <v>0</v>
      </c>
      <c r="BH937" s="414">
        <f t="shared" si="355"/>
        <v>0</v>
      </c>
      <c r="BI937" s="414">
        <f t="shared" si="356"/>
        <v>0</v>
      </c>
      <c r="BJ937" s="414">
        <f t="shared" si="357"/>
        <v>0</v>
      </c>
      <c r="BK937" s="414">
        <f t="shared" si="358"/>
        <v>0</v>
      </c>
      <c r="BL937" s="414">
        <f t="shared" si="359"/>
        <v>0</v>
      </c>
      <c r="BM937" s="414">
        <f t="shared" si="360"/>
        <v>0</v>
      </c>
      <c r="BO937" s="414">
        <f t="shared" si="361"/>
        <v>0</v>
      </c>
      <c r="BP937" s="414">
        <f t="shared" si="362"/>
        <v>0</v>
      </c>
      <c r="BQ937" s="414">
        <f t="shared" si="363"/>
        <v>0</v>
      </c>
      <c r="BR937" s="414">
        <f t="shared" si="364"/>
        <v>0</v>
      </c>
      <c r="BS937" s="414">
        <f t="shared" si="365"/>
        <v>0</v>
      </c>
      <c r="BT937" s="414">
        <f t="shared" si="366"/>
        <v>0</v>
      </c>
      <c r="BU937" s="414">
        <f t="shared" si="367"/>
        <v>0</v>
      </c>
      <c r="CQ937" s="465"/>
      <c r="CR937" s="465"/>
    </row>
    <row r="938" spans="1:96" ht="37.5" customHeight="1" x14ac:dyDescent="0.2">
      <c r="A938" s="576" t="str">
        <f>IF(B938&lt;&gt;"",設定!$C$4,"")</f>
        <v/>
      </c>
      <c r="B938" s="577" t="str">
        <f t="shared" si="344"/>
        <v/>
      </c>
      <c r="C938" s="374">
        <f t="shared" si="346"/>
        <v>926</v>
      </c>
      <c r="D938" s="356"/>
      <c r="E938" s="356"/>
      <c r="F938" s="357"/>
      <c r="G938" s="358"/>
      <c r="H938" s="359"/>
      <c r="I938" s="360"/>
      <c r="J938" s="522" t="str">
        <f>IFERROR(IF(I938="","",VLOOKUP(I938,国・地域!A:C,2,FALSE)),"正しい番号を入力してください")</f>
        <v/>
      </c>
      <c r="K938" s="523" t="str">
        <f>IFERROR(IF(I938="","",VLOOKUP(I938,国・地域!A:C,3,FALSE)),"正しい番号を入力してください")</f>
        <v/>
      </c>
      <c r="L938" s="326"/>
      <c r="M938" s="363"/>
      <c r="N938" s="364"/>
      <c r="O938" s="364"/>
      <c r="P938" s="364"/>
      <c r="Q938" s="364"/>
      <c r="R938" s="364"/>
      <c r="S938" s="364"/>
      <c r="T938" s="364"/>
      <c r="U938" s="365"/>
      <c r="V938" s="366"/>
      <c r="W938" s="1063"/>
      <c r="X938" s="1064"/>
      <c r="Y938" s="1075"/>
      <c r="Z938" s="1076"/>
      <c r="AA938" s="1077"/>
      <c r="AB938" s="1078"/>
      <c r="AC938" s="1077"/>
      <c r="AD938" s="1076"/>
      <c r="AE938" s="1079"/>
      <c r="AF938" s="1078"/>
      <c r="AG938" s="1077"/>
      <c r="AH938" s="1076"/>
      <c r="AI938" s="1079"/>
      <c r="AJ938" s="1078"/>
      <c r="AK938" s="1077"/>
      <c r="AL938" s="1076"/>
      <c r="AM938" s="356"/>
      <c r="AN938" s="358"/>
      <c r="AO938" s="326"/>
      <c r="AP938" s="356"/>
      <c r="AQ938" s="358"/>
      <c r="AR938" s="367"/>
      <c r="AS938" s="368"/>
      <c r="AT938" s="356"/>
      <c r="AU938" s="358"/>
      <c r="AV938" s="367"/>
      <c r="AW938" s="369"/>
      <c r="AX938" s="502" t="str">
        <f t="shared" si="345"/>
        <v/>
      </c>
      <c r="AY938" s="94" t="str">
        <f t="shared" si="347"/>
        <v/>
      </c>
      <c r="BA938" s="414">
        <f t="shared" si="348"/>
        <v>0</v>
      </c>
      <c r="BB938" s="414">
        <f t="shared" si="349"/>
        <v>0</v>
      </c>
      <c r="BC938" s="414">
        <f t="shared" si="350"/>
        <v>0</v>
      </c>
      <c r="BD938" s="414">
        <f t="shared" si="351"/>
        <v>0</v>
      </c>
      <c r="BE938" s="414">
        <f t="shared" si="352"/>
        <v>0</v>
      </c>
      <c r="BF938" s="414">
        <f t="shared" si="353"/>
        <v>0</v>
      </c>
      <c r="BG938" s="414">
        <f t="shared" si="354"/>
        <v>0</v>
      </c>
      <c r="BH938" s="414">
        <f t="shared" si="355"/>
        <v>0</v>
      </c>
      <c r="BI938" s="414">
        <f t="shared" si="356"/>
        <v>0</v>
      </c>
      <c r="BJ938" s="414">
        <f t="shared" si="357"/>
        <v>0</v>
      </c>
      <c r="BK938" s="414">
        <f t="shared" si="358"/>
        <v>0</v>
      </c>
      <c r="BL938" s="414">
        <f t="shared" si="359"/>
        <v>0</v>
      </c>
      <c r="BM938" s="414">
        <f t="shared" si="360"/>
        <v>0</v>
      </c>
      <c r="BO938" s="414">
        <f t="shared" si="361"/>
        <v>0</v>
      </c>
      <c r="BP938" s="414">
        <f t="shared" si="362"/>
        <v>0</v>
      </c>
      <c r="BQ938" s="414">
        <f t="shared" si="363"/>
        <v>0</v>
      </c>
      <c r="BR938" s="414">
        <f t="shared" si="364"/>
        <v>0</v>
      </c>
      <c r="BS938" s="414">
        <f t="shared" si="365"/>
        <v>0</v>
      </c>
      <c r="BT938" s="414">
        <f t="shared" si="366"/>
        <v>0</v>
      </c>
      <c r="BU938" s="414">
        <f t="shared" si="367"/>
        <v>0</v>
      </c>
      <c r="CQ938" s="465"/>
      <c r="CR938" s="465"/>
    </row>
    <row r="939" spans="1:96" ht="37.5" customHeight="1" x14ac:dyDescent="0.2">
      <c r="A939" s="576" t="str">
        <f>IF(B939&lt;&gt;"",設定!$C$4,"")</f>
        <v/>
      </c>
      <c r="B939" s="577" t="str">
        <f t="shared" si="344"/>
        <v/>
      </c>
      <c r="C939" s="374">
        <f t="shared" si="346"/>
        <v>927</v>
      </c>
      <c r="D939" s="356"/>
      <c r="E939" s="356"/>
      <c r="F939" s="357"/>
      <c r="G939" s="358"/>
      <c r="H939" s="359"/>
      <c r="I939" s="360"/>
      <c r="J939" s="522" t="str">
        <f>IFERROR(IF(I939="","",VLOOKUP(I939,国・地域!A:C,2,FALSE)),"正しい番号を入力してください")</f>
        <v/>
      </c>
      <c r="K939" s="523" t="str">
        <f>IFERROR(IF(I939="","",VLOOKUP(I939,国・地域!A:C,3,FALSE)),"正しい番号を入力してください")</f>
        <v/>
      </c>
      <c r="L939" s="326"/>
      <c r="M939" s="363"/>
      <c r="N939" s="364"/>
      <c r="O939" s="364"/>
      <c r="P939" s="364"/>
      <c r="Q939" s="364"/>
      <c r="R939" s="364"/>
      <c r="S939" s="364"/>
      <c r="T939" s="364"/>
      <c r="U939" s="365"/>
      <c r="V939" s="366"/>
      <c r="W939" s="1063"/>
      <c r="X939" s="1064"/>
      <c r="Y939" s="1075"/>
      <c r="Z939" s="1076"/>
      <c r="AA939" s="1077"/>
      <c r="AB939" s="1078"/>
      <c r="AC939" s="1077"/>
      <c r="AD939" s="1076"/>
      <c r="AE939" s="1079"/>
      <c r="AF939" s="1078"/>
      <c r="AG939" s="1077"/>
      <c r="AH939" s="1076"/>
      <c r="AI939" s="1079"/>
      <c r="AJ939" s="1078"/>
      <c r="AK939" s="1077"/>
      <c r="AL939" s="1076"/>
      <c r="AM939" s="356"/>
      <c r="AN939" s="358"/>
      <c r="AO939" s="326"/>
      <c r="AP939" s="356"/>
      <c r="AQ939" s="358"/>
      <c r="AR939" s="367"/>
      <c r="AS939" s="368"/>
      <c r="AT939" s="356"/>
      <c r="AU939" s="358"/>
      <c r="AV939" s="367"/>
      <c r="AW939" s="369"/>
      <c r="AX939" s="502" t="str">
        <f t="shared" si="345"/>
        <v/>
      </c>
      <c r="AY939" s="94" t="str">
        <f t="shared" si="347"/>
        <v/>
      </c>
      <c r="BA939" s="414">
        <f t="shared" si="348"/>
        <v>0</v>
      </c>
      <c r="BB939" s="414">
        <f t="shared" si="349"/>
        <v>0</v>
      </c>
      <c r="BC939" s="414">
        <f t="shared" si="350"/>
        <v>0</v>
      </c>
      <c r="BD939" s="414">
        <f t="shared" si="351"/>
        <v>0</v>
      </c>
      <c r="BE939" s="414">
        <f t="shared" si="352"/>
        <v>0</v>
      </c>
      <c r="BF939" s="414">
        <f t="shared" si="353"/>
        <v>0</v>
      </c>
      <c r="BG939" s="414">
        <f t="shared" si="354"/>
        <v>0</v>
      </c>
      <c r="BH939" s="414">
        <f t="shared" si="355"/>
        <v>0</v>
      </c>
      <c r="BI939" s="414">
        <f t="shared" si="356"/>
        <v>0</v>
      </c>
      <c r="BJ939" s="414">
        <f t="shared" si="357"/>
        <v>0</v>
      </c>
      <c r="BK939" s="414">
        <f t="shared" si="358"/>
        <v>0</v>
      </c>
      <c r="BL939" s="414">
        <f t="shared" si="359"/>
        <v>0</v>
      </c>
      <c r="BM939" s="414">
        <f t="shared" si="360"/>
        <v>0</v>
      </c>
      <c r="BO939" s="414">
        <f t="shared" si="361"/>
        <v>0</v>
      </c>
      <c r="BP939" s="414">
        <f t="shared" si="362"/>
        <v>0</v>
      </c>
      <c r="BQ939" s="414">
        <f t="shared" si="363"/>
        <v>0</v>
      </c>
      <c r="BR939" s="414">
        <f t="shared" si="364"/>
        <v>0</v>
      </c>
      <c r="BS939" s="414">
        <f t="shared" si="365"/>
        <v>0</v>
      </c>
      <c r="BT939" s="414">
        <f t="shared" si="366"/>
        <v>0</v>
      </c>
      <c r="BU939" s="414">
        <f t="shared" si="367"/>
        <v>0</v>
      </c>
      <c r="CQ939" s="465"/>
      <c r="CR939" s="465"/>
    </row>
    <row r="940" spans="1:96" ht="37.5" customHeight="1" x14ac:dyDescent="0.2">
      <c r="A940" s="576" t="str">
        <f>IF(B940&lt;&gt;"",設定!$C$4,"")</f>
        <v/>
      </c>
      <c r="B940" s="577" t="str">
        <f t="shared" si="344"/>
        <v/>
      </c>
      <c r="C940" s="374">
        <f t="shared" si="346"/>
        <v>928</v>
      </c>
      <c r="D940" s="356"/>
      <c r="E940" s="356"/>
      <c r="F940" s="357"/>
      <c r="G940" s="358"/>
      <c r="H940" s="359"/>
      <c r="I940" s="360"/>
      <c r="J940" s="522" t="str">
        <f>IFERROR(IF(I940="","",VLOOKUP(I940,国・地域!A:C,2,FALSE)),"正しい番号を入力してください")</f>
        <v/>
      </c>
      <c r="K940" s="523" t="str">
        <f>IFERROR(IF(I940="","",VLOOKUP(I940,国・地域!A:C,3,FALSE)),"正しい番号を入力してください")</f>
        <v/>
      </c>
      <c r="L940" s="326"/>
      <c r="M940" s="363"/>
      <c r="N940" s="364"/>
      <c r="O940" s="364"/>
      <c r="P940" s="364"/>
      <c r="Q940" s="364"/>
      <c r="R940" s="364"/>
      <c r="S940" s="364"/>
      <c r="T940" s="364"/>
      <c r="U940" s="365"/>
      <c r="V940" s="366"/>
      <c r="W940" s="1063"/>
      <c r="X940" s="1064"/>
      <c r="Y940" s="1075"/>
      <c r="Z940" s="1076"/>
      <c r="AA940" s="1077"/>
      <c r="AB940" s="1078"/>
      <c r="AC940" s="1077"/>
      <c r="AD940" s="1076"/>
      <c r="AE940" s="1079"/>
      <c r="AF940" s="1078"/>
      <c r="AG940" s="1077"/>
      <c r="AH940" s="1076"/>
      <c r="AI940" s="1079"/>
      <c r="AJ940" s="1078"/>
      <c r="AK940" s="1077"/>
      <c r="AL940" s="1076"/>
      <c r="AM940" s="356"/>
      <c r="AN940" s="358"/>
      <c r="AO940" s="326"/>
      <c r="AP940" s="356"/>
      <c r="AQ940" s="358"/>
      <c r="AR940" s="367"/>
      <c r="AS940" s="368"/>
      <c r="AT940" s="356"/>
      <c r="AU940" s="358"/>
      <c r="AV940" s="367"/>
      <c r="AW940" s="369"/>
      <c r="AX940" s="502" t="str">
        <f t="shared" si="345"/>
        <v/>
      </c>
      <c r="AY940" s="94" t="str">
        <f t="shared" si="347"/>
        <v/>
      </c>
      <c r="BA940" s="414">
        <f t="shared" si="348"/>
        <v>0</v>
      </c>
      <c r="BB940" s="414">
        <f t="shared" si="349"/>
        <v>0</v>
      </c>
      <c r="BC940" s="414">
        <f t="shared" si="350"/>
        <v>0</v>
      </c>
      <c r="BD940" s="414">
        <f t="shared" si="351"/>
        <v>0</v>
      </c>
      <c r="BE940" s="414">
        <f t="shared" si="352"/>
        <v>0</v>
      </c>
      <c r="BF940" s="414">
        <f t="shared" si="353"/>
        <v>0</v>
      </c>
      <c r="BG940" s="414">
        <f t="shared" si="354"/>
        <v>0</v>
      </c>
      <c r="BH940" s="414">
        <f t="shared" si="355"/>
        <v>0</v>
      </c>
      <c r="BI940" s="414">
        <f t="shared" si="356"/>
        <v>0</v>
      </c>
      <c r="BJ940" s="414">
        <f t="shared" si="357"/>
        <v>0</v>
      </c>
      <c r="BK940" s="414">
        <f t="shared" si="358"/>
        <v>0</v>
      </c>
      <c r="BL940" s="414">
        <f t="shared" si="359"/>
        <v>0</v>
      </c>
      <c r="BM940" s="414">
        <f t="shared" si="360"/>
        <v>0</v>
      </c>
      <c r="BO940" s="414">
        <f t="shared" si="361"/>
        <v>0</v>
      </c>
      <c r="BP940" s="414">
        <f t="shared" si="362"/>
        <v>0</v>
      </c>
      <c r="BQ940" s="414">
        <f t="shared" si="363"/>
        <v>0</v>
      </c>
      <c r="BR940" s="414">
        <f t="shared" si="364"/>
        <v>0</v>
      </c>
      <c r="BS940" s="414">
        <f t="shared" si="365"/>
        <v>0</v>
      </c>
      <c r="BT940" s="414">
        <f t="shared" si="366"/>
        <v>0</v>
      </c>
      <c r="BU940" s="414">
        <f t="shared" si="367"/>
        <v>0</v>
      </c>
      <c r="CQ940" s="465"/>
      <c r="CR940" s="465"/>
    </row>
    <row r="941" spans="1:96" ht="37.5" customHeight="1" x14ac:dyDescent="0.2">
      <c r="A941" s="576" t="str">
        <f>IF(B941&lt;&gt;"",設定!$C$4,"")</f>
        <v/>
      </c>
      <c r="B941" s="577" t="str">
        <f t="shared" si="344"/>
        <v/>
      </c>
      <c r="C941" s="374">
        <f t="shared" si="346"/>
        <v>929</v>
      </c>
      <c r="D941" s="356"/>
      <c r="E941" s="356"/>
      <c r="F941" s="357"/>
      <c r="G941" s="358"/>
      <c r="H941" s="359"/>
      <c r="I941" s="360"/>
      <c r="J941" s="522" t="str">
        <f>IFERROR(IF(I941="","",VLOOKUP(I941,国・地域!A:C,2,FALSE)),"正しい番号を入力してください")</f>
        <v/>
      </c>
      <c r="K941" s="523" t="str">
        <f>IFERROR(IF(I941="","",VLOOKUP(I941,国・地域!A:C,3,FALSE)),"正しい番号を入力してください")</f>
        <v/>
      </c>
      <c r="L941" s="326"/>
      <c r="M941" s="363"/>
      <c r="N941" s="364"/>
      <c r="O941" s="364"/>
      <c r="P941" s="364"/>
      <c r="Q941" s="364"/>
      <c r="R941" s="364"/>
      <c r="S941" s="364"/>
      <c r="T941" s="364"/>
      <c r="U941" s="365"/>
      <c r="V941" s="366"/>
      <c r="W941" s="1063"/>
      <c r="X941" s="1064"/>
      <c r="Y941" s="1075"/>
      <c r="Z941" s="1076"/>
      <c r="AA941" s="1077"/>
      <c r="AB941" s="1078"/>
      <c r="AC941" s="1077"/>
      <c r="AD941" s="1076"/>
      <c r="AE941" s="1079"/>
      <c r="AF941" s="1078"/>
      <c r="AG941" s="1077"/>
      <c r="AH941" s="1076"/>
      <c r="AI941" s="1079"/>
      <c r="AJ941" s="1078"/>
      <c r="AK941" s="1077"/>
      <c r="AL941" s="1076"/>
      <c r="AM941" s="356"/>
      <c r="AN941" s="358"/>
      <c r="AO941" s="326"/>
      <c r="AP941" s="356"/>
      <c r="AQ941" s="358"/>
      <c r="AR941" s="367"/>
      <c r="AS941" s="368"/>
      <c r="AT941" s="356"/>
      <c r="AU941" s="358"/>
      <c r="AV941" s="367"/>
      <c r="AW941" s="369"/>
      <c r="AX941" s="502" t="str">
        <f t="shared" si="345"/>
        <v/>
      </c>
      <c r="AY941" s="94" t="str">
        <f t="shared" si="347"/>
        <v/>
      </c>
      <c r="BA941" s="414">
        <f t="shared" si="348"/>
        <v>0</v>
      </c>
      <c r="BB941" s="414">
        <f t="shared" si="349"/>
        <v>0</v>
      </c>
      <c r="BC941" s="414">
        <f t="shared" si="350"/>
        <v>0</v>
      </c>
      <c r="BD941" s="414">
        <f t="shared" si="351"/>
        <v>0</v>
      </c>
      <c r="BE941" s="414">
        <f t="shared" si="352"/>
        <v>0</v>
      </c>
      <c r="BF941" s="414">
        <f t="shared" si="353"/>
        <v>0</v>
      </c>
      <c r="BG941" s="414">
        <f t="shared" si="354"/>
        <v>0</v>
      </c>
      <c r="BH941" s="414">
        <f t="shared" si="355"/>
        <v>0</v>
      </c>
      <c r="BI941" s="414">
        <f t="shared" si="356"/>
        <v>0</v>
      </c>
      <c r="BJ941" s="414">
        <f t="shared" si="357"/>
        <v>0</v>
      </c>
      <c r="BK941" s="414">
        <f t="shared" si="358"/>
        <v>0</v>
      </c>
      <c r="BL941" s="414">
        <f t="shared" si="359"/>
        <v>0</v>
      </c>
      <c r="BM941" s="414">
        <f t="shared" si="360"/>
        <v>0</v>
      </c>
      <c r="BO941" s="414">
        <f t="shared" si="361"/>
        <v>0</v>
      </c>
      <c r="BP941" s="414">
        <f t="shared" si="362"/>
        <v>0</v>
      </c>
      <c r="BQ941" s="414">
        <f t="shared" si="363"/>
        <v>0</v>
      </c>
      <c r="BR941" s="414">
        <f t="shared" si="364"/>
        <v>0</v>
      </c>
      <c r="BS941" s="414">
        <f t="shared" si="365"/>
        <v>0</v>
      </c>
      <c r="BT941" s="414">
        <f t="shared" si="366"/>
        <v>0</v>
      </c>
      <c r="BU941" s="414">
        <f t="shared" si="367"/>
        <v>0</v>
      </c>
      <c r="CQ941" s="465"/>
      <c r="CR941" s="465"/>
    </row>
    <row r="942" spans="1:96" ht="37.5" customHeight="1" x14ac:dyDescent="0.2">
      <c r="A942" s="576" t="str">
        <f>IF(B942&lt;&gt;"",設定!$C$4,"")</f>
        <v/>
      </c>
      <c r="B942" s="577" t="str">
        <f t="shared" ref="B942:B1005" si="368">IF(COUNTA(D942:I942,L942)&gt;0,$B$7,"")</f>
        <v/>
      </c>
      <c r="C942" s="374">
        <f t="shared" si="346"/>
        <v>930</v>
      </c>
      <c r="D942" s="356"/>
      <c r="E942" s="356"/>
      <c r="F942" s="357"/>
      <c r="G942" s="358"/>
      <c r="H942" s="359"/>
      <c r="I942" s="360"/>
      <c r="J942" s="522" t="str">
        <f>IFERROR(IF(I942="","",VLOOKUP(I942,国・地域!A:C,2,FALSE)),"正しい番号を入力してください")</f>
        <v/>
      </c>
      <c r="K942" s="523" t="str">
        <f>IFERROR(IF(I942="","",VLOOKUP(I942,国・地域!A:C,3,FALSE)),"正しい番号を入力してください")</f>
        <v/>
      </c>
      <c r="L942" s="326"/>
      <c r="M942" s="363"/>
      <c r="N942" s="364"/>
      <c r="O942" s="364"/>
      <c r="P942" s="364"/>
      <c r="Q942" s="364"/>
      <c r="R942" s="364"/>
      <c r="S942" s="364"/>
      <c r="T942" s="364"/>
      <c r="U942" s="365"/>
      <c r="V942" s="366"/>
      <c r="W942" s="1063"/>
      <c r="X942" s="1064"/>
      <c r="Y942" s="1075"/>
      <c r="Z942" s="1076"/>
      <c r="AA942" s="1077"/>
      <c r="AB942" s="1078"/>
      <c r="AC942" s="1077"/>
      <c r="AD942" s="1076"/>
      <c r="AE942" s="1079"/>
      <c r="AF942" s="1078"/>
      <c r="AG942" s="1077"/>
      <c r="AH942" s="1076"/>
      <c r="AI942" s="1079"/>
      <c r="AJ942" s="1078"/>
      <c r="AK942" s="1077"/>
      <c r="AL942" s="1076"/>
      <c r="AM942" s="356"/>
      <c r="AN942" s="358"/>
      <c r="AO942" s="326"/>
      <c r="AP942" s="356"/>
      <c r="AQ942" s="358"/>
      <c r="AR942" s="367"/>
      <c r="AS942" s="368"/>
      <c r="AT942" s="356"/>
      <c r="AU942" s="358"/>
      <c r="AV942" s="367"/>
      <c r="AW942" s="369"/>
      <c r="AX942" s="502" t="str">
        <f t="shared" ref="AX942:AX1005" si="369">IF(SUM(BA942:BM942)&gt;0,"←未入力あり","")</f>
        <v/>
      </c>
      <c r="AY942" s="94" t="str">
        <f t="shared" si="347"/>
        <v/>
      </c>
      <c r="BA942" s="414">
        <f t="shared" si="348"/>
        <v>0</v>
      </c>
      <c r="BB942" s="414">
        <f t="shared" si="349"/>
        <v>0</v>
      </c>
      <c r="BC942" s="414">
        <f t="shared" si="350"/>
        <v>0</v>
      </c>
      <c r="BD942" s="414">
        <f t="shared" si="351"/>
        <v>0</v>
      </c>
      <c r="BE942" s="414">
        <f t="shared" si="352"/>
        <v>0</v>
      </c>
      <c r="BF942" s="414">
        <f t="shared" si="353"/>
        <v>0</v>
      </c>
      <c r="BG942" s="414">
        <f t="shared" si="354"/>
        <v>0</v>
      </c>
      <c r="BH942" s="414">
        <f t="shared" si="355"/>
        <v>0</v>
      </c>
      <c r="BI942" s="414">
        <f t="shared" si="356"/>
        <v>0</v>
      </c>
      <c r="BJ942" s="414">
        <f t="shared" si="357"/>
        <v>0</v>
      </c>
      <c r="BK942" s="414">
        <f t="shared" si="358"/>
        <v>0</v>
      </c>
      <c r="BL942" s="414">
        <f t="shared" si="359"/>
        <v>0</v>
      </c>
      <c r="BM942" s="414">
        <f t="shared" si="360"/>
        <v>0</v>
      </c>
      <c r="BO942" s="414">
        <f t="shared" si="361"/>
        <v>0</v>
      </c>
      <c r="BP942" s="414">
        <f t="shared" si="362"/>
        <v>0</v>
      </c>
      <c r="BQ942" s="414">
        <f t="shared" si="363"/>
        <v>0</v>
      </c>
      <c r="BR942" s="414">
        <f t="shared" si="364"/>
        <v>0</v>
      </c>
      <c r="BS942" s="414">
        <f t="shared" si="365"/>
        <v>0</v>
      </c>
      <c r="BT942" s="414">
        <f t="shared" si="366"/>
        <v>0</v>
      </c>
      <c r="BU942" s="414">
        <f t="shared" si="367"/>
        <v>0</v>
      </c>
      <c r="CQ942" s="465"/>
      <c r="CR942" s="465"/>
    </row>
    <row r="943" spans="1:96" ht="37.5" customHeight="1" x14ac:dyDescent="0.2">
      <c r="A943" s="576" t="str">
        <f>IF(B943&lt;&gt;"",設定!$C$4,"")</f>
        <v/>
      </c>
      <c r="B943" s="577" t="str">
        <f t="shared" si="368"/>
        <v/>
      </c>
      <c r="C943" s="374">
        <f t="shared" si="346"/>
        <v>931</v>
      </c>
      <c r="D943" s="356"/>
      <c r="E943" s="356"/>
      <c r="F943" s="357"/>
      <c r="G943" s="358"/>
      <c r="H943" s="359"/>
      <c r="I943" s="360"/>
      <c r="J943" s="522" t="str">
        <f>IFERROR(IF(I943="","",VLOOKUP(I943,国・地域!A:C,2,FALSE)),"正しい番号を入力してください")</f>
        <v/>
      </c>
      <c r="K943" s="523" t="str">
        <f>IFERROR(IF(I943="","",VLOOKUP(I943,国・地域!A:C,3,FALSE)),"正しい番号を入力してください")</f>
        <v/>
      </c>
      <c r="L943" s="326"/>
      <c r="M943" s="363"/>
      <c r="N943" s="364"/>
      <c r="O943" s="364"/>
      <c r="P943" s="364"/>
      <c r="Q943" s="364"/>
      <c r="R943" s="364"/>
      <c r="S943" s="364"/>
      <c r="T943" s="364"/>
      <c r="U943" s="365"/>
      <c r="V943" s="366"/>
      <c r="W943" s="1063"/>
      <c r="X943" s="1064"/>
      <c r="Y943" s="1075"/>
      <c r="Z943" s="1076"/>
      <c r="AA943" s="1077"/>
      <c r="AB943" s="1078"/>
      <c r="AC943" s="1077"/>
      <c r="AD943" s="1076"/>
      <c r="AE943" s="1079"/>
      <c r="AF943" s="1078"/>
      <c r="AG943" s="1077"/>
      <c r="AH943" s="1076"/>
      <c r="AI943" s="1079"/>
      <c r="AJ943" s="1078"/>
      <c r="AK943" s="1077"/>
      <c r="AL943" s="1076"/>
      <c r="AM943" s="356"/>
      <c r="AN943" s="358"/>
      <c r="AO943" s="326"/>
      <c r="AP943" s="356"/>
      <c r="AQ943" s="358"/>
      <c r="AR943" s="367"/>
      <c r="AS943" s="368"/>
      <c r="AT943" s="356"/>
      <c r="AU943" s="358"/>
      <c r="AV943" s="367"/>
      <c r="AW943" s="369"/>
      <c r="AX943" s="502" t="str">
        <f t="shared" si="369"/>
        <v/>
      </c>
      <c r="AY943" s="94" t="str">
        <f t="shared" si="347"/>
        <v/>
      </c>
      <c r="BA943" s="414">
        <f t="shared" si="348"/>
        <v>0</v>
      </c>
      <c r="BB943" s="414">
        <f t="shared" si="349"/>
        <v>0</v>
      </c>
      <c r="BC943" s="414">
        <f t="shared" si="350"/>
        <v>0</v>
      </c>
      <c r="BD943" s="414">
        <f t="shared" si="351"/>
        <v>0</v>
      </c>
      <c r="BE943" s="414">
        <f t="shared" si="352"/>
        <v>0</v>
      </c>
      <c r="BF943" s="414">
        <f t="shared" si="353"/>
        <v>0</v>
      </c>
      <c r="BG943" s="414">
        <f t="shared" si="354"/>
        <v>0</v>
      </c>
      <c r="BH943" s="414">
        <f t="shared" si="355"/>
        <v>0</v>
      </c>
      <c r="BI943" s="414">
        <f t="shared" si="356"/>
        <v>0</v>
      </c>
      <c r="BJ943" s="414">
        <f t="shared" si="357"/>
        <v>0</v>
      </c>
      <c r="BK943" s="414">
        <f t="shared" si="358"/>
        <v>0</v>
      </c>
      <c r="BL943" s="414">
        <f t="shared" si="359"/>
        <v>0</v>
      </c>
      <c r="BM943" s="414">
        <f t="shared" si="360"/>
        <v>0</v>
      </c>
      <c r="BO943" s="414">
        <f t="shared" si="361"/>
        <v>0</v>
      </c>
      <c r="BP943" s="414">
        <f t="shared" si="362"/>
        <v>0</v>
      </c>
      <c r="BQ943" s="414">
        <f t="shared" si="363"/>
        <v>0</v>
      </c>
      <c r="BR943" s="414">
        <f t="shared" si="364"/>
        <v>0</v>
      </c>
      <c r="BS943" s="414">
        <f t="shared" si="365"/>
        <v>0</v>
      </c>
      <c r="BT943" s="414">
        <f t="shared" si="366"/>
        <v>0</v>
      </c>
      <c r="BU943" s="414">
        <f t="shared" si="367"/>
        <v>0</v>
      </c>
      <c r="CQ943" s="465"/>
      <c r="CR943" s="465"/>
    </row>
    <row r="944" spans="1:96" ht="37.5" customHeight="1" x14ac:dyDescent="0.2">
      <c r="A944" s="576" t="str">
        <f>IF(B944&lt;&gt;"",設定!$C$4,"")</f>
        <v/>
      </c>
      <c r="B944" s="577" t="str">
        <f t="shared" si="368"/>
        <v/>
      </c>
      <c r="C944" s="374">
        <f t="shared" si="346"/>
        <v>932</v>
      </c>
      <c r="D944" s="356"/>
      <c r="E944" s="356"/>
      <c r="F944" s="357"/>
      <c r="G944" s="358"/>
      <c r="H944" s="359"/>
      <c r="I944" s="360"/>
      <c r="J944" s="522" t="str">
        <f>IFERROR(IF(I944="","",VLOOKUP(I944,国・地域!A:C,2,FALSE)),"正しい番号を入力してください")</f>
        <v/>
      </c>
      <c r="K944" s="523" t="str">
        <f>IFERROR(IF(I944="","",VLOOKUP(I944,国・地域!A:C,3,FALSE)),"正しい番号を入力してください")</f>
        <v/>
      </c>
      <c r="L944" s="326"/>
      <c r="M944" s="363"/>
      <c r="N944" s="364"/>
      <c r="O944" s="364"/>
      <c r="P944" s="364"/>
      <c r="Q944" s="364"/>
      <c r="R944" s="364"/>
      <c r="S944" s="364"/>
      <c r="T944" s="364"/>
      <c r="U944" s="365"/>
      <c r="V944" s="366"/>
      <c r="W944" s="1063"/>
      <c r="X944" s="1064"/>
      <c r="Y944" s="1075"/>
      <c r="Z944" s="1076"/>
      <c r="AA944" s="1077"/>
      <c r="AB944" s="1078"/>
      <c r="AC944" s="1077"/>
      <c r="AD944" s="1076"/>
      <c r="AE944" s="1079"/>
      <c r="AF944" s="1078"/>
      <c r="AG944" s="1077"/>
      <c r="AH944" s="1076"/>
      <c r="AI944" s="1079"/>
      <c r="AJ944" s="1078"/>
      <c r="AK944" s="1077"/>
      <c r="AL944" s="1076"/>
      <c r="AM944" s="356"/>
      <c r="AN944" s="358"/>
      <c r="AO944" s="326"/>
      <c r="AP944" s="356"/>
      <c r="AQ944" s="358"/>
      <c r="AR944" s="367"/>
      <c r="AS944" s="368"/>
      <c r="AT944" s="356"/>
      <c r="AU944" s="358"/>
      <c r="AV944" s="367"/>
      <c r="AW944" s="369"/>
      <c r="AX944" s="502" t="str">
        <f t="shared" si="369"/>
        <v/>
      </c>
      <c r="AY944" s="94" t="str">
        <f t="shared" si="347"/>
        <v/>
      </c>
      <c r="BA944" s="414">
        <f t="shared" si="348"/>
        <v>0</v>
      </c>
      <c r="BB944" s="414">
        <f t="shared" si="349"/>
        <v>0</v>
      </c>
      <c r="BC944" s="414">
        <f t="shared" si="350"/>
        <v>0</v>
      </c>
      <c r="BD944" s="414">
        <f t="shared" si="351"/>
        <v>0</v>
      </c>
      <c r="BE944" s="414">
        <f t="shared" si="352"/>
        <v>0</v>
      </c>
      <c r="BF944" s="414">
        <f t="shared" si="353"/>
        <v>0</v>
      </c>
      <c r="BG944" s="414">
        <f t="shared" si="354"/>
        <v>0</v>
      </c>
      <c r="BH944" s="414">
        <f t="shared" si="355"/>
        <v>0</v>
      </c>
      <c r="BI944" s="414">
        <f t="shared" si="356"/>
        <v>0</v>
      </c>
      <c r="BJ944" s="414">
        <f t="shared" si="357"/>
        <v>0</v>
      </c>
      <c r="BK944" s="414">
        <f t="shared" si="358"/>
        <v>0</v>
      </c>
      <c r="BL944" s="414">
        <f t="shared" si="359"/>
        <v>0</v>
      </c>
      <c r="BM944" s="414">
        <f t="shared" si="360"/>
        <v>0</v>
      </c>
      <c r="BO944" s="414">
        <f t="shared" si="361"/>
        <v>0</v>
      </c>
      <c r="BP944" s="414">
        <f t="shared" si="362"/>
        <v>0</v>
      </c>
      <c r="BQ944" s="414">
        <f t="shared" si="363"/>
        <v>0</v>
      </c>
      <c r="BR944" s="414">
        <f t="shared" si="364"/>
        <v>0</v>
      </c>
      <c r="BS944" s="414">
        <f t="shared" si="365"/>
        <v>0</v>
      </c>
      <c r="BT944" s="414">
        <f t="shared" si="366"/>
        <v>0</v>
      </c>
      <c r="BU944" s="414">
        <f t="shared" si="367"/>
        <v>0</v>
      </c>
      <c r="CQ944" s="465"/>
      <c r="CR944" s="465"/>
    </row>
    <row r="945" spans="1:96" ht="37.5" customHeight="1" x14ac:dyDescent="0.2">
      <c r="A945" s="576" t="str">
        <f>IF(B945&lt;&gt;"",設定!$C$4,"")</f>
        <v/>
      </c>
      <c r="B945" s="577" t="str">
        <f t="shared" si="368"/>
        <v/>
      </c>
      <c r="C945" s="374">
        <f t="shared" si="346"/>
        <v>933</v>
      </c>
      <c r="D945" s="356"/>
      <c r="E945" s="356"/>
      <c r="F945" s="357"/>
      <c r="G945" s="358"/>
      <c r="H945" s="359"/>
      <c r="I945" s="360"/>
      <c r="J945" s="522" t="str">
        <f>IFERROR(IF(I945="","",VLOOKUP(I945,国・地域!A:C,2,FALSE)),"正しい番号を入力してください")</f>
        <v/>
      </c>
      <c r="K945" s="523" t="str">
        <f>IFERROR(IF(I945="","",VLOOKUP(I945,国・地域!A:C,3,FALSE)),"正しい番号を入力してください")</f>
        <v/>
      </c>
      <c r="L945" s="326"/>
      <c r="M945" s="363"/>
      <c r="N945" s="364"/>
      <c r="O945" s="364"/>
      <c r="P945" s="364"/>
      <c r="Q945" s="364"/>
      <c r="R945" s="364"/>
      <c r="S945" s="364"/>
      <c r="T945" s="364"/>
      <c r="U945" s="365"/>
      <c r="V945" s="366"/>
      <c r="W945" s="1063"/>
      <c r="X945" s="1064"/>
      <c r="Y945" s="1075"/>
      <c r="Z945" s="1076"/>
      <c r="AA945" s="1077"/>
      <c r="AB945" s="1078"/>
      <c r="AC945" s="1077"/>
      <c r="AD945" s="1076"/>
      <c r="AE945" s="1079"/>
      <c r="AF945" s="1078"/>
      <c r="AG945" s="1077"/>
      <c r="AH945" s="1076"/>
      <c r="AI945" s="1079"/>
      <c r="AJ945" s="1078"/>
      <c r="AK945" s="1077"/>
      <c r="AL945" s="1076"/>
      <c r="AM945" s="356"/>
      <c r="AN945" s="358"/>
      <c r="AO945" s="326"/>
      <c r="AP945" s="356"/>
      <c r="AQ945" s="358"/>
      <c r="AR945" s="367"/>
      <c r="AS945" s="368"/>
      <c r="AT945" s="356"/>
      <c r="AU945" s="358"/>
      <c r="AV945" s="367"/>
      <c r="AW945" s="369"/>
      <c r="AX945" s="502" t="str">
        <f t="shared" si="369"/>
        <v/>
      </c>
      <c r="AY945" s="94" t="str">
        <f t="shared" si="347"/>
        <v/>
      </c>
      <c r="BA945" s="414">
        <f t="shared" si="348"/>
        <v>0</v>
      </c>
      <c r="BB945" s="414">
        <f t="shared" si="349"/>
        <v>0</v>
      </c>
      <c r="BC945" s="414">
        <f t="shared" si="350"/>
        <v>0</v>
      </c>
      <c r="BD945" s="414">
        <f t="shared" si="351"/>
        <v>0</v>
      </c>
      <c r="BE945" s="414">
        <f t="shared" si="352"/>
        <v>0</v>
      </c>
      <c r="BF945" s="414">
        <f t="shared" si="353"/>
        <v>0</v>
      </c>
      <c r="BG945" s="414">
        <f t="shared" si="354"/>
        <v>0</v>
      </c>
      <c r="BH945" s="414">
        <f t="shared" si="355"/>
        <v>0</v>
      </c>
      <c r="BI945" s="414">
        <f t="shared" si="356"/>
        <v>0</v>
      </c>
      <c r="BJ945" s="414">
        <f t="shared" si="357"/>
        <v>0</v>
      </c>
      <c r="BK945" s="414">
        <f t="shared" si="358"/>
        <v>0</v>
      </c>
      <c r="BL945" s="414">
        <f t="shared" si="359"/>
        <v>0</v>
      </c>
      <c r="BM945" s="414">
        <f t="shared" si="360"/>
        <v>0</v>
      </c>
      <c r="BO945" s="414">
        <f t="shared" si="361"/>
        <v>0</v>
      </c>
      <c r="BP945" s="414">
        <f t="shared" si="362"/>
        <v>0</v>
      </c>
      <c r="BQ945" s="414">
        <f t="shared" si="363"/>
        <v>0</v>
      </c>
      <c r="BR945" s="414">
        <f t="shared" si="364"/>
        <v>0</v>
      </c>
      <c r="BS945" s="414">
        <f t="shared" si="365"/>
        <v>0</v>
      </c>
      <c r="BT945" s="414">
        <f t="shared" si="366"/>
        <v>0</v>
      </c>
      <c r="BU945" s="414">
        <f t="shared" si="367"/>
        <v>0</v>
      </c>
      <c r="CQ945" s="465"/>
      <c r="CR945" s="465"/>
    </row>
    <row r="946" spans="1:96" ht="37.5" customHeight="1" x14ac:dyDescent="0.2">
      <c r="A946" s="576" t="str">
        <f>IF(B946&lt;&gt;"",設定!$C$4,"")</f>
        <v/>
      </c>
      <c r="B946" s="577" t="str">
        <f t="shared" si="368"/>
        <v/>
      </c>
      <c r="C946" s="374">
        <f t="shared" si="346"/>
        <v>934</v>
      </c>
      <c r="D946" s="356"/>
      <c r="E946" s="356"/>
      <c r="F946" s="357"/>
      <c r="G946" s="358"/>
      <c r="H946" s="359"/>
      <c r="I946" s="360"/>
      <c r="J946" s="522" t="str">
        <f>IFERROR(IF(I946="","",VLOOKUP(I946,国・地域!A:C,2,FALSE)),"正しい番号を入力してください")</f>
        <v/>
      </c>
      <c r="K946" s="523" t="str">
        <f>IFERROR(IF(I946="","",VLOOKUP(I946,国・地域!A:C,3,FALSE)),"正しい番号を入力してください")</f>
        <v/>
      </c>
      <c r="L946" s="326"/>
      <c r="M946" s="363"/>
      <c r="N946" s="364"/>
      <c r="O946" s="364"/>
      <c r="P946" s="364"/>
      <c r="Q946" s="364"/>
      <c r="R946" s="364"/>
      <c r="S946" s="364"/>
      <c r="T946" s="364"/>
      <c r="U946" s="365"/>
      <c r="V946" s="366"/>
      <c r="W946" s="1063"/>
      <c r="X946" s="1064"/>
      <c r="Y946" s="1075"/>
      <c r="Z946" s="1076"/>
      <c r="AA946" s="1077"/>
      <c r="AB946" s="1078"/>
      <c r="AC946" s="1077"/>
      <c r="AD946" s="1076"/>
      <c r="AE946" s="1079"/>
      <c r="AF946" s="1078"/>
      <c r="AG946" s="1077"/>
      <c r="AH946" s="1076"/>
      <c r="AI946" s="1079"/>
      <c r="AJ946" s="1078"/>
      <c r="AK946" s="1077"/>
      <c r="AL946" s="1076"/>
      <c r="AM946" s="356"/>
      <c r="AN946" s="358"/>
      <c r="AO946" s="326"/>
      <c r="AP946" s="356"/>
      <c r="AQ946" s="358"/>
      <c r="AR946" s="367"/>
      <c r="AS946" s="368"/>
      <c r="AT946" s="356"/>
      <c r="AU946" s="358"/>
      <c r="AV946" s="367"/>
      <c r="AW946" s="369"/>
      <c r="AX946" s="502" t="str">
        <f t="shared" si="369"/>
        <v/>
      </c>
      <c r="AY946" s="94" t="str">
        <f t="shared" si="347"/>
        <v/>
      </c>
      <c r="BA946" s="414">
        <f t="shared" si="348"/>
        <v>0</v>
      </c>
      <c r="BB946" s="414">
        <f t="shared" si="349"/>
        <v>0</v>
      </c>
      <c r="BC946" s="414">
        <f t="shared" si="350"/>
        <v>0</v>
      </c>
      <c r="BD946" s="414">
        <f t="shared" si="351"/>
        <v>0</v>
      </c>
      <c r="BE946" s="414">
        <f t="shared" si="352"/>
        <v>0</v>
      </c>
      <c r="BF946" s="414">
        <f t="shared" si="353"/>
        <v>0</v>
      </c>
      <c r="BG946" s="414">
        <f t="shared" si="354"/>
        <v>0</v>
      </c>
      <c r="BH946" s="414">
        <f t="shared" si="355"/>
        <v>0</v>
      </c>
      <c r="BI946" s="414">
        <f t="shared" si="356"/>
        <v>0</v>
      </c>
      <c r="BJ946" s="414">
        <f t="shared" si="357"/>
        <v>0</v>
      </c>
      <c r="BK946" s="414">
        <f t="shared" si="358"/>
        <v>0</v>
      </c>
      <c r="BL946" s="414">
        <f t="shared" si="359"/>
        <v>0</v>
      </c>
      <c r="BM946" s="414">
        <f t="shared" si="360"/>
        <v>0</v>
      </c>
      <c r="BO946" s="414">
        <f t="shared" si="361"/>
        <v>0</v>
      </c>
      <c r="BP946" s="414">
        <f t="shared" si="362"/>
        <v>0</v>
      </c>
      <c r="BQ946" s="414">
        <f t="shared" si="363"/>
        <v>0</v>
      </c>
      <c r="BR946" s="414">
        <f t="shared" si="364"/>
        <v>0</v>
      </c>
      <c r="BS946" s="414">
        <f t="shared" si="365"/>
        <v>0</v>
      </c>
      <c r="BT946" s="414">
        <f t="shared" si="366"/>
        <v>0</v>
      </c>
      <c r="BU946" s="414">
        <f t="shared" si="367"/>
        <v>0</v>
      </c>
      <c r="CQ946" s="465"/>
      <c r="CR946" s="465"/>
    </row>
    <row r="947" spans="1:96" ht="37.5" customHeight="1" x14ac:dyDescent="0.2">
      <c r="A947" s="576" t="str">
        <f>IF(B947&lt;&gt;"",設定!$C$4,"")</f>
        <v/>
      </c>
      <c r="B947" s="577" t="str">
        <f t="shared" si="368"/>
        <v/>
      </c>
      <c r="C947" s="374">
        <f t="shared" si="346"/>
        <v>935</v>
      </c>
      <c r="D947" s="356"/>
      <c r="E947" s="356"/>
      <c r="F947" s="357"/>
      <c r="G947" s="358"/>
      <c r="H947" s="359"/>
      <c r="I947" s="360"/>
      <c r="J947" s="522" t="str">
        <f>IFERROR(IF(I947="","",VLOOKUP(I947,国・地域!A:C,2,FALSE)),"正しい番号を入力してください")</f>
        <v/>
      </c>
      <c r="K947" s="523" t="str">
        <f>IFERROR(IF(I947="","",VLOOKUP(I947,国・地域!A:C,3,FALSE)),"正しい番号を入力してください")</f>
        <v/>
      </c>
      <c r="L947" s="326"/>
      <c r="M947" s="363"/>
      <c r="N947" s="364"/>
      <c r="O947" s="364"/>
      <c r="P947" s="364"/>
      <c r="Q947" s="364"/>
      <c r="R947" s="364"/>
      <c r="S947" s="364"/>
      <c r="T947" s="364"/>
      <c r="U947" s="365"/>
      <c r="V947" s="366"/>
      <c r="W947" s="1063"/>
      <c r="X947" s="1064"/>
      <c r="Y947" s="1075"/>
      <c r="Z947" s="1076"/>
      <c r="AA947" s="1077"/>
      <c r="AB947" s="1078"/>
      <c r="AC947" s="1077"/>
      <c r="AD947" s="1076"/>
      <c r="AE947" s="1079"/>
      <c r="AF947" s="1078"/>
      <c r="AG947" s="1077"/>
      <c r="AH947" s="1076"/>
      <c r="AI947" s="1079"/>
      <c r="AJ947" s="1078"/>
      <c r="AK947" s="1077"/>
      <c r="AL947" s="1076"/>
      <c r="AM947" s="356"/>
      <c r="AN947" s="358"/>
      <c r="AO947" s="326"/>
      <c r="AP947" s="356"/>
      <c r="AQ947" s="358"/>
      <c r="AR947" s="367"/>
      <c r="AS947" s="368"/>
      <c r="AT947" s="356"/>
      <c r="AU947" s="358"/>
      <c r="AV947" s="367"/>
      <c r="AW947" s="369"/>
      <c r="AX947" s="502" t="str">
        <f t="shared" si="369"/>
        <v/>
      </c>
      <c r="AY947" s="94" t="str">
        <f t="shared" si="347"/>
        <v/>
      </c>
      <c r="BA947" s="414">
        <f t="shared" si="348"/>
        <v>0</v>
      </c>
      <c r="BB947" s="414">
        <f t="shared" si="349"/>
        <v>0</v>
      </c>
      <c r="BC947" s="414">
        <f t="shared" si="350"/>
        <v>0</v>
      </c>
      <c r="BD947" s="414">
        <f t="shared" si="351"/>
        <v>0</v>
      </c>
      <c r="BE947" s="414">
        <f t="shared" si="352"/>
        <v>0</v>
      </c>
      <c r="BF947" s="414">
        <f t="shared" si="353"/>
        <v>0</v>
      </c>
      <c r="BG947" s="414">
        <f t="shared" si="354"/>
        <v>0</v>
      </c>
      <c r="BH947" s="414">
        <f t="shared" si="355"/>
        <v>0</v>
      </c>
      <c r="BI947" s="414">
        <f t="shared" si="356"/>
        <v>0</v>
      </c>
      <c r="BJ947" s="414">
        <f t="shared" si="357"/>
        <v>0</v>
      </c>
      <c r="BK947" s="414">
        <f t="shared" si="358"/>
        <v>0</v>
      </c>
      <c r="BL947" s="414">
        <f t="shared" si="359"/>
        <v>0</v>
      </c>
      <c r="BM947" s="414">
        <f t="shared" si="360"/>
        <v>0</v>
      </c>
      <c r="BO947" s="414">
        <f t="shared" si="361"/>
        <v>0</v>
      </c>
      <c r="BP947" s="414">
        <f t="shared" si="362"/>
        <v>0</v>
      </c>
      <c r="BQ947" s="414">
        <f t="shared" si="363"/>
        <v>0</v>
      </c>
      <c r="BR947" s="414">
        <f t="shared" si="364"/>
        <v>0</v>
      </c>
      <c r="BS947" s="414">
        <f t="shared" si="365"/>
        <v>0</v>
      </c>
      <c r="BT947" s="414">
        <f t="shared" si="366"/>
        <v>0</v>
      </c>
      <c r="BU947" s="414">
        <f t="shared" si="367"/>
        <v>0</v>
      </c>
      <c r="CQ947" s="465"/>
      <c r="CR947" s="465"/>
    </row>
    <row r="948" spans="1:96" ht="37.5" customHeight="1" x14ac:dyDescent="0.2">
      <c r="A948" s="576" t="str">
        <f>IF(B948&lt;&gt;"",設定!$C$4,"")</f>
        <v/>
      </c>
      <c r="B948" s="577" t="str">
        <f t="shared" si="368"/>
        <v/>
      </c>
      <c r="C948" s="374">
        <f t="shared" si="346"/>
        <v>936</v>
      </c>
      <c r="D948" s="356"/>
      <c r="E948" s="356"/>
      <c r="F948" s="357"/>
      <c r="G948" s="358"/>
      <c r="H948" s="359"/>
      <c r="I948" s="360"/>
      <c r="J948" s="522" t="str">
        <f>IFERROR(IF(I948="","",VLOOKUP(I948,国・地域!A:C,2,FALSE)),"正しい番号を入力してください")</f>
        <v/>
      </c>
      <c r="K948" s="523" t="str">
        <f>IFERROR(IF(I948="","",VLOOKUP(I948,国・地域!A:C,3,FALSE)),"正しい番号を入力してください")</f>
        <v/>
      </c>
      <c r="L948" s="326"/>
      <c r="M948" s="363"/>
      <c r="N948" s="364"/>
      <c r="O948" s="364"/>
      <c r="P948" s="364"/>
      <c r="Q948" s="364"/>
      <c r="R948" s="364"/>
      <c r="S948" s="364"/>
      <c r="T948" s="364"/>
      <c r="U948" s="365"/>
      <c r="V948" s="366"/>
      <c r="W948" s="1063"/>
      <c r="X948" s="1064"/>
      <c r="Y948" s="1075"/>
      <c r="Z948" s="1076"/>
      <c r="AA948" s="1077"/>
      <c r="AB948" s="1078"/>
      <c r="AC948" s="1077"/>
      <c r="AD948" s="1076"/>
      <c r="AE948" s="1079"/>
      <c r="AF948" s="1078"/>
      <c r="AG948" s="1077"/>
      <c r="AH948" s="1076"/>
      <c r="AI948" s="1079"/>
      <c r="AJ948" s="1078"/>
      <c r="AK948" s="1077"/>
      <c r="AL948" s="1076"/>
      <c r="AM948" s="356"/>
      <c r="AN948" s="358"/>
      <c r="AO948" s="326"/>
      <c r="AP948" s="356"/>
      <c r="AQ948" s="358"/>
      <c r="AR948" s="367"/>
      <c r="AS948" s="368"/>
      <c r="AT948" s="356"/>
      <c r="AU948" s="358"/>
      <c r="AV948" s="367"/>
      <c r="AW948" s="369"/>
      <c r="AX948" s="502" t="str">
        <f t="shared" si="369"/>
        <v/>
      </c>
      <c r="AY948" s="94" t="str">
        <f t="shared" si="347"/>
        <v/>
      </c>
      <c r="BA948" s="414">
        <f t="shared" si="348"/>
        <v>0</v>
      </c>
      <c r="BB948" s="414">
        <f t="shared" si="349"/>
        <v>0</v>
      </c>
      <c r="BC948" s="414">
        <f t="shared" si="350"/>
        <v>0</v>
      </c>
      <c r="BD948" s="414">
        <f t="shared" si="351"/>
        <v>0</v>
      </c>
      <c r="BE948" s="414">
        <f t="shared" si="352"/>
        <v>0</v>
      </c>
      <c r="BF948" s="414">
        <f t="shared" si="353"/>
        <v>0</v>
      </c>
      <c r="BG948" s="414">
        <f t="shared" si="354"/>
        <v>0</v>
      </c>
      <c r="BH948" s="414">
        <f t="shared" si="355"/>
        <v>0</v>
      </c>
      <c r="BI948" s="414">
        <f t="shared" si="356"/>
        <v>0</v>
      </c>
      <c r="BJ948" s="414">
        <f t="shared" si="357"/>
        <v>0</v>
      </c>
      <c r="BK948" s="414">
        <f t="shared" si="358"/>
        <v>0</v>
      </c>
      <c r="BL948" s="414">
        <f t="shared" si="359"/>
        <v>0</v>
      </c>
      <c r="BM948" s="414">
        <f t="shared" si="360"/>
        <v>0</v>
      </c>
      <c r="BO948" s="414">
        <f t="shared" si="361"/>
        <v>0</v>
      </c>
      <c r="BP948" s="414">
        <f t="shared" si="362"/>
        <v>0</v>
      </c>
      <c r="BQ948" s="414">
        <f t="shared" si="363"/>
        <v>0</v>
      </c>
      <c r="BR948" s="414">
        <f t="shared" si="364"/>
        <v>0</v>
      </c>
      <c r="BS948" s="414">
        <f t="shared" si="365"/>
        <v>0</v>
      </c>
      <c r="BT948" s="414">
        <f t="shared" si="366"/>
        <v>0</v>
      </c>
      <c r="BU948" s="414">
        <f t="shared" si="367"/>
        <v>0</v>
      </c>
      <c r="CQ948" s="465"/>
      <c r="CR948" s="465"/>
    </row>
    <row r="949" spans="1:96" ht="37.5" customHeight="1" x14ac:dyDescent="0.2">
      <c r="A949" s="576" t="str">
        <f>IF(B949&lt;&gt;"",設定!$C$4,"")</f>
        <v/>
      </c>
      <c r="B949" s="577" t="str">
        <f t="shared" si="368"/>
        <v/>
      </c>
      <c r="C949" s="374">
        <f t="shared" si="346"/>
        <v>937</v>
      </c>
      <c r="D949" s="356"/>
      <c r="E949" s="356"/>
      <c r="F949" s="357"/>
      <c r="G949" s="358"/>
      <c r="H949" s="359"/>
      <c r="I949" s="360"/>
      <c r="J949" s="522" t="str">
        <f>IFERROR(IF(I949="","",VLOOKUP(I949,国・地域!A:C,2,FALSE)),"正しい番号を入力してください")</f>
        <v/>
      </c>
      <c r="K949" s="523" t="str">
        <f>IFERROR(IF(I949="","",VLOOKUP(I949,国・地域!A:C,3,FALSE)),"正しい番号を入力してください")</f>
        <v/>
      </c>
      <c r="L949" s="326"/>
      <c r="M949" s="363"/>
      <c r="N949" s="364"/>
      <c r="O949" s="364"/>
      <c r="P949" s="364"/>
      <c r="Q949" s="364"/>
      <c r="R949" s="364"/>
      <c r="S949" s="364"/>
      <c r="T949" s="364"/>
      <c r="U949" s="365"/>
      <c r="V949" s="366"/>
      <c r="W949" s="1063"/>
      <c r="X949" s="1064"/>
      <c r="Y949" s="1075"/>
      <c r="Z949" s="1076"/>
      <c r="AA949" s="1077"/>
      <c r="AB949" s="1078"/>
      <c r="AC949" s="1077"/>
      <c r="AD949" s="1076"/>
      <c r="AE949" s="1079"/>
      <c r="AF949" s="1078"/>
      <c r="AG949" s="1077"/>
      <c r="AH949" s="1076"/>
      <c r="AI949" s="1079"/>
      <c r="AJ949" s="1078"/>
      <c r="AK949" s="1077"/>
      <c r="AL949" s="1076"/>
      <c r="AM949" s="356"/>
      <c r="AN949" s="358"/>
      <c r="AO949" s="326"/>
      <c r="AP949" s="356"/>
      <c r="AQ949" s="358"/>
      <c r="AR949" s="367"/>
      <c r="AS949" s="368"/>
      <c r="AT949" s="356"/>
      <c r="AU949" s="358"/>
      <c r="AV949" s="367"/>
      <c r="AW949" s="369"/>
      <c r="AX949" s="502" t="str">
        <f t="shared" si="369"/>
        <v/>
      </c>
      <c r="AY949" s="94" t="str">
        <f t="shared" si="347"/>
        <v/>
      </c>
      <c r="BA949" s="414">
        <f t="shared" si="348"/>
        <v>0</v>
      </c>
      <c r="BB949" s="414">
        <f t="shared" si="349"/>
        <v>0</v>
      </c>
      <c r="BC949" s="414">
        <f t="shared" si="350"/>
        <v>0</v>
      </c>
      <c r="BD949" s="414">
        <f t="shared" si="351"/>
        <v>0</v>
      </c>
      <c r="BE949" s="414">
        <f t="shared" si="352"/>
        <v>0</v>
      </c>
      <c r="BF949" s="414">
        <f t="shared" si="353"/>
        <v>0</v>
      </c>
      <c r="BG949" s="414">
        <f t="shared" si="354"/>
        <v>0</v>
      </c>
      <c r="BH949" s="414">
        <f t="shared" si="355"/>
        <v>0</v>
      </c>
      <c r="BI949" s="414">
        <f t="shared" si="356"/>
        <v>0</v>
      </c>
      <c r="BJ949" s="414">
        <f t="shared" si="357"/>
        <v>0</v>
      </c>
      <c r="BK949" s="414">
        <f t="shared" si="358"/>
        <v>0</v>
      </c>
      <c r="BL949" s="414">
        <f t="shared" si="359"/>
        <v>0</v>
      </c>
      <c r="BM949" s="414">
        <f t="shared" si="360"/>
        <v>0</v>
      </c>
      <c r="BO949" s="414">
        <f t="shared" si="361"/>
        <v>0</v>
      </c>
      <c r="BP949" s="414">
        <f t="shared" si="362"/>
        <v>0</v>
      </c>
      <c r="BQ949" s="414">
        <f t="shared" si="363"/>
        <v>0</v>
      </c>
      <c r="BR949" s="414">
        <f t="shared" si="364"/>
        <v>0</v>
      </c>
      <c r="BS949" s="414">
        <f t="shared" si="365"/>
        <v>0</v>
      </c>
      <c r="BT949" s="414">
        <f t="shared" si="366"/>
        <v>0</v>
      </c>
      <c r="BU949" s="414">
        <f t="shared" si="367"/>
        <v>0</v>
      </c>
      <c r="CQ949" s="465"/>
      <c r="CR949" s="465"/>
    </row>
    <row r="950" spans="1:96" ht="37.5" customHeight="1" x14ac:dyDescent="0.2">
      <c r="A950" s="576" t="str">
        <f>IF(B950&lt;&gt;"",設定!$C$4,"")</f>
        <v/>
      </c>
      <c r="B950" s="577" t="str">
        <f t="shared" si="368"/>
        <v/>
      </c>
      <c r="C950" s="374">
        <f t="shared" si="346"/>
        <v>938</v>
      </c>
      <c r="D950" s="356"/>
      <c r="E950" s="356"/>
      <c r="F950" s="357"/>
      <c r="G950" s="358"/>
      <c r="H950" s="359"/>
      <c r="I950" s="360"/>
      <c r="J950" s="522" t="str">
        <f>IFERROR(IF(I950="","",VLOOKUP(I950,国・地域!A:C,2,FALSE)),"正しい番号を入力してください")</f>
        <v/>
      </c>
      <c r="K950" s="523" t="str">
        <f>IFERROR(IF(I950="","",VLOOKUP(I950,国・地域!A:C,3,FALSE)),"正しい番号を入力してください")</f>
        <v/>
      </c>
      <c r="L950" s="326"/>
      <c r="M950" s="363"/>
      <c r="N950" s="364"/>
      <c r="O950" s="364"/>
      <c r="P950" s="364"/>
      <c r="Q950" s="364"/>
      <c r="R950" s="364"/>
      <c r="S950" s="364"/>
      <c r="T950" s="364"/>
      <c r="U950" s="365"/>
      <c r="V950" s="366"/>
      <c r="W950" s="1063"/>
      <c r="X950" s="1064"/>
      <c r="Y950" s="1075"/>
      <c r="Z950" s="1076"/>
      <c r="AA950" s="1077"/>
      <c r="AB950" s="1078"/>
      <c r="AC950" s="1077"/>
      <c r="AD950" s="1076"/>
      <c r="AE950" s="1079"/>
      <c r="AF950" s="1078"/>
      <c r="AG950" s="1077"/>
      <c r="AH950" s="1076"/>
      <c r="AI950" s="1079"/>
      <c r="AJ950" s="1078"/>
      <c r="AK950" s="1077"/>
      <c r="AL950" s="1076"/>
      <c r="AM950" s="356"/>
      <c r="AN950" s="358"/>
      <c r="AO950" s="326"/>
      <c r="AP950" s="356"/>
      <c r="AQ950" s="358"/>
      <c r="AR950" s="367"/>
      <c r="AS950" s="368"/>
      <c r="AT950" s="356"/>
      <c r="AU950" s="358"/>
      <c r="AV950" s="367"/>
      <c r="AW950" s="369"/>
      <c r="AX950" s="502" t="str">
        <f t="shared" si="369"/>
        <v/>
      </c>
      <c r="AY950" s="94" t="str">
        <f t="shared" si="347"/>
        <v/>
      </c>
      <c r="BA950" s="414">
        <f t="shared" si="348"/>
        <v>0</v>
      </c>
      <c r="BB950" s="414">
        <f t="shared" si="349"/>
        <v>0</v>
      </c>
      <c r="BC950" s="414">
        <f t="shared" si="350"/>
        <v>0</v>
      </c>
      <c r="BD950" s="414">
        <f t="shared" si="351"/>
        <v>0</v>
      </c>
      <c r="BE950" s="414">
        <f t="shared" si="352"/>
        <v>0</v>
      </c>
      <c r="BF950" s="414">
        <f t="shared" si="353"/>
        <v>0</v>
      </c>
      <c r="BG950" s="414">
        <f t="shared" si="354"/>
        <v>0</v>
      </c>
      <c r="BH950" s="414">
        <f t="shared" si="355"/>
        <v>0</v>
      </c>
      <c r="BI950" s="414">
        <f t="shared" si="356"/>
        <v>0</v>
      </c>
      <c r="BJ950" s="414">
        <f t="shared" si="357"/>
        <v>0</v>
      </c>
      <c r="BK950" s="414">
        <f t="shared" si="358"/>
        <v>0</v>
      </c>
      <c r="BL950" s="414">
        <f t="shared" si="359"/>
        <v>0</v>
      </c>
      <c r="BM950" s="414">
        <f t="shared" si="360"/>
        <v>0</v>
      </c>
      <c r="BO950" s="414">
        <f t="shared" si="361"/>
        <v>0</v>
      </c>
      <c r="BP950" s="414">
        <f t="shared" si="362"/>
        <v>0</v>
      </c>
      <c r="BQ950" s="414">
        <f t="shared" si="363"/>
        <v>0</v>
      </c>
      <c r="BR950" s="414">
        <f t="shared" si="364"/>
        <v>0</v>
      </c>
      <c r="BS950" s="414">
        <f t="shared" si="365"/>
        <v>0</v>
      </c>
      <c r="BT950" s="414">
        <f t="shared" si="366"/>
        <v>0</v>
      </c>
      <c r="BU950" s="414">
        <f t="shared" si="367"/>
        <v>0</v>
      </c>
      <c r="CQ950" s="465"/>
      <c r="CR950" s="465"/>
    </row>
    <row r="951" spans="1:96" ht="37.5" customHeight="1" x14ac:dyDescent="0.2">
      <c r="A951" s="576" t="str">
        <f>IF(B951&lt;&gt;"",設定!$C$4,"")</f>
        <v/>
      </c>
      <c r="B951" s="577" t="str">
        <f t="shared" si="368"/>
        <v/>
      </c>
      <c r="C951" s="374">
        <f t="shared" si="346"/>
        <v>939</v>
      </c>
      <c r="D951" s="356"/>
      <c r="E951" s="356"/>
      <c r="F951" s="357"/>
      <c r="G951" s="358"/>
      <c r="H951" s="359"/>
      <c r="I951" s="360"/>
      <c r="J951" s="522" t="str">
        <f>IFERROR(IF(I951="","",VLOOKUP(I951,国・地域!A:C,2,FALSE)),"正しい番号を入力してください")</f>
        <v/>
      </c>
      <c r="K951" s="523" t="str">
        <f>IFERROR(IF(I951="","",VLOOKUP(I951,国・地域!A:C,3,FALSE)),"正しい番号を入力してください")</f>
        <v/>
      </c>
      <c r="L951" s="326"/>
      <c r="M951" s="363"/>
      <c r="N951" s="364"/>
      <c r="O951" s="364"/>
      <c r="P951" s="364"/>
      <c r="Q951" s="364"/>
      <c r="R951" s="364"/>
      <c r="S951" s="364"/>
      <c r="T951" s="364"/>
      <c r="U951" s="365"/>
      <c r="V951" s="366"/>
      <c r="W951" s="1063"/>
      <c r="X951" s="1064"/>
      <c r="Y951" s="1075"/>
      <c r="Z951" s="1076"/>
      <c r="AA951" s="1077"/>
      <c r="AB951" s="1078"/>
      <c r="AC951" s="1077"/>
      <c r="AD951" s="1076"/>
      <c r="AE951" s="1079"/>
      <c r="AF951" s="1078"/>
      <c r="AG951" s="1077"/>
      <c r="AH951" s="1076"/>
      <c r="AI951" s="1079"/>
      <c r="AJ951" s="1078"/>
      <c r="AK951" s="1077"/>
      <c r="AL951" s="1076"/>
      <c r="AM951" s="356"/>
      <c r="AN951" s="358"/>
      <c r="AO951" s="326"/>
      <c r="AP951" s="356"/>
      <c r="AQ951" s="358"/>
      <c r="AR951" s="367"/>
      <c r="AS951" s="368"/>
      <c r="AT951" s="356"/>
      <c r="AU951" s="358"/>
      <c r="AV951" s="367"/>
      <c r="AW951" s="369"/>
      <c r="AX951" s="502" t="str">
        <f t="shared" si="369"/>
        <v/>
      </c>
      <c r="AY951" s="94" t="str">
        <f t="shared" si="347"/>
        <v/>
      </c>
      <c r="BA951" s="414">
        <f t="shared" si="348"/>
        <v>0</v>
      </c>
      <c r="BB951" s="414">
        <f t="shared" si="349"/>
        <v>0</v>
      </c>
      <c r="BC951" s="414">
        <f t="shared" si="350"/>
        <v>0</v>
      </c>
      <c r="BD951" s="414">
        <f t="shared" si="351"/>
        <v>0</v>
      </c>
      <c r="BE951" s="414">
        <f t="shared" si="352"/>
        <v>0</v>
      </c>
      <c r="BF951" s="414">
        <f t="shared" si="353"/>
        <v>0</v>
      </c>
      <c r="BG951" s="414">
        <f t="shared" si="354"/>
        <v>0</v>
      </c>
      <c r="BH951" s="414">
        <f t="shared" si="355"/>
        <v>0</v>
      </c>
      <c r="BI951" s="414">
        <f t="shared" si="356"/>
        <v>0</v>
      </c>
      <c r="BJ951" s="414">
        <f t="shared" si="357"/>
        <v>0</v>
      </c>
      <c r="BK951" s="414">
        <f t="shared" si="358"/>
        <v>0</v>
      </c>
      <c r="BL951" s="414">
        <f t="shared" si="359"/>
        <v>0</v>
      </c>
      <c r="BM951" s="414">
        <f t="shared" si="360"/>
        <v>0</v>
      </c>
      <c r="BO951" s="414">
        <f t="shared" si="361"/>
        <v>0</v>
      </c>
      <c r="BP951" s="414">
        <f t="shared" si="362"/>
        <v>0</v>
      </c>
      <c r="BQ951" s="414">
        <f t="shared" si="363"/>
        <v>0</v>
      </c>
      <c r="BR951" s="414">
        <f t="shared" si="364"/>
        <v>0</v>
      </c>
      <c r="BS951" s="414">
        <f t="shared" si="365"/>
        <v>0</v>
      </c>
      <c r="BT951" s="414">
        <f t="shared" si="366"/>
        <v>0</v>
      </c>
      <c r="BU951" s="414">
        <f t="shared" si="367"/>
        <v>0</v>
      </c>
      <c r="CQ951" s="465"/>
      <c r="CR951" s="465"/>
    </row>
    <row r="952" spans="1:96" ht="37.5" customHeight="1" x14ac:dyDescent="0.2">
      <c r="A952" s="576" t="str">
        <f>IF(B952&lt;&gt;"",設定!$C$4,"")</f>
        <v/>
      </c>
      <c r="B952" s="577" t="str">
        <f t="shared" si="368"/>
        <v/>
      </c>
      <c r="C952" s="374">
        <f t="shared" si="346"/>
        <v>940</v>
      </c>
      <c r="D952" s="356"/>
      <c r="E952" s="356"/>
      <c r="F952" s="357"/>
      <c r="G952" s="358"/>
      <c r="H952" s="359"/>
      <c r="I952" s="360"/>
      <c r="J952" s="522" t="str">
        <f>IFERROR(IF(I952="","",VLOOKUP(I952,国・地域!A:C,2,FALSE)),"正しい番号を入力してください")</f>
        <v/>
      </c>
      <c r="K952" s="523" t="str">
        <f>IFERROR(IF(I952="","",VLOOKUP(I952,国・地域!A:C,3,FALSE)),"正しい番号を入力してください")</f>
        <v/>
      </c>
      <c r="L952" s="326"/>
      <c r="M952" s="363"/>
      <c r="N952" s="364"/>
      <c r="O952" s="364"/>
      <c r="P952" s="364"/>
      <c r="Q952" s="364"/>
      <c r="R952" s="364"/>
      <c r="S952" s="364"/>
      <c r="T952" s="364"/>
      <c r="U952" s="365"/>
      <c r="V952" s="366"/>
      <c r="W952" s="1063"/>
      <c r="X952" s="1064"/>
      <c r="Y952" s="1075"/>
      <c r="Z952" s="1076"/>
      <c r="AA952" s="1077"/>
      <c r="AB952" s="1078"/>
      <c r="AC952" s="1077"/>
      <c r="AD952" s="1076"/>
      <c r="AE952" s="1079"/>
      <c r="AF952" s="1078"/>
      <c r="AG952" s="1077"/>
      <c r="AH952" s="1076"/>
      <c r="AI952" s="1079"/>
      <c r="AJ952" s="1078"/>
      <c r="AK952" s="1077"/>
      <c r="AL952" s="1076"/>
      <c r="AM952" s="356"/>
      <c r="AN952" s="358"/>
      <c r="AO952" s="326"/>
      <c r="AP952" s="356"/>
      <c r="AQ952" s="358"/>
      <c r="AR952" s="367"/>
      <c r="AS952" s="368"/>
      <c r="AT952" s="356"/>
      <c r="AU952" s="358"/>
      <c r="AV952" s="367"/>
      <c r="AW952" s="369"/>
      <c r="AX952" s="502" t="str">
        <f t="shared" si="369"/>
        <v/>
      </c>
      <c r="AY952" s="94" t="str">
        <f t="shared" si="347"/>
        <v/>
      </c>
      <c r="BA952" s="414">
        <f t="shared" si="348"/>
        <v>0</v>
      </c>
      <c r="BB952" s="414">
        <f t="shared" si="349"/>
        <v>0</v>
      </c>
      <c r="BC952" s="414">
        <f t="shared" si="350"/>
        <v>0</v>
      </c>
      <c r="BD952" s="414">
        <f t="shared" si="351"/>
        <v>0</v>
      </c>
      <c r="BE952" s="414">
        <f t="shared" si="352"/>
        <v>0</v>
      </c>
      <c r="BF952" s="414">
        <f t="shared" si="353"/>
        <v>0</v>
      </c>
      <c r="BG952" s="414">
        <f t="shared" si="354"/>
        <v>0</v>
      </c>
      <c r="BH952" s="414">
        <f t="shared" si="355"/>
        <v>0</v>
      </c>
      <c r="BI952" s="414">
        <f t="shared" si="356"/>
        <v>0</v>
      </c>
      <c r="BJ952" s="414">
        <f t="shared" si="357"/>
        <v>0</v>
      </c>
      <c r="BK952" s="414">
        <f t="shared" si="358"/>
        <v>0</v>
      </c>
      <c r="BL952" s="414">
        <f t="shared" si="359"/>
        <v>0</v>
      </c>
      <c r="BM952" s="414">
        <f t="shared" si="360"/>
        <v>0</v>
      </c>
      <c r="BO952" s="414">
        <f t="shared" si="361"/>
        <v>0</v>
      </c>
      <c r="BP952" s="414">
        <f t="shared" si="362"/>
        <v>0</v>
      </c>
      <c r="BQ952" s="414">
        <f t="shared" si="363"/>
        <v>0</v>
      </c>
      <c r="BR952" s="414">
        <f t="shared" si="364"/>
        <v>0</v>
      </c>
      <c r="BS952" s="414">
        <f t="shared" si="365"/>
        <v>0</v>
      </c>
      <c r="BT952" s="414">
        <f t="shared" si="366"/>
        <v>0</v>
      </c>
      <c r="BU952" s="414">
        <f t="shared" si="367"/>
        <v>0</v>
      </c>
      <c r="CQ952" s="465"/>
      <c r="CR952" s="465"/>
    </row>
    <row r="953" spans="1:96" ht="37.5" customHeight="1" x14ac:dyDescent="0.2">
      <c r="A953" s="576" t="str">
        <f>IF(B953&lt;&gt;"",設定!$C$4,"")</f>
        <v/>
      </c>
      <c r="B953" s="577" t="str">
        <f t="shared" si="368"/>
        <v/>
      </c>
      <c r="C953" s="374">
        <f t="shared" si="346"/>
        <v>941</v>
      </c>
      <c r="D953" s="356"/>
      <c r="E953" s="356"/>
      <c r="F953" s="357"/>
      <c r="G953" s="358"/>
      <c r="H953" s="359"/>
      <c r="I953" s="360"/>
      <c r="J953" s="522" t="str">
        <f>IFERROR(IF(I953="","",VLOOKUP(I953,国・地域!A:C,2,FALSE)),"正しい番号を入力してください")</f>
        <v/>
      </c>
      <c r="K953" s="523" t="str">
        <f>IFERROR(IF(I953="","",VLOOKUP(I953,国・地域!A:C,3,FALSE)),"正しい番号を入力してください")</f>
        <v/>
      </c>
      <c r="L953" s="326"/>
      <c r="M953" s="363"/>
      <c r="N953" s="364"/>
      <c r="O953" s="364"/>
      <c r="P953" s="364"/>
      <c r="Q953" s="364"/>
      <c r="R953" s="364"/>
      <c r="S953" s="364"/>
      <c r="T953" s="364"/>
      <c r="U953" s="365"/>
      <c r="V953" s="366"/>
      <c r="W953" s="1063"/>
      <c r="X953" s="1064"/>
      <c r="Y953" s="1075"/>
      <c r="Z953" s="1076"/>
      <c r="AA953" s="1077"/>
      <c r="AB953" s="1078"/>
      <c r="AC953" s="1077"/>
      <c r="AD953" s="1076"/>
      <c r="AE953" s="1079"/>
      <c r="AF953" s="1078"/>
      <c r="AG953" s="1077"/>
      <c r="AH953" s="1076"/>
      <c r="AI953" s="1079"/>
      <c r="AJ953" s="1078"/>
      <c r="AK953" s="1077"/>
      <c r="AL953" s="1076"/>
      <c r="AM953" s="356"/>
      <c r="AN953" s="358"/>
      <c r="AO953" s="326"/>
      <c r="AP953" s="356"/>
      <c r="AQ953" s="358"/>
      <c r="AR953" s="367"/>
      <c r="AS953" s="368"/>
      <c r="AT953" s="356"/>
      <c r="AU953" s="358"/>
      <c r="AV953" s="367"/>
      <c r="AW953" s="369"/>
      <c r="AX953" s="502" t="str">
        <f t="shared" si="369"/>
        <v/>
      </c>
      <c r="AY953" s="94" t="str">
        <f t="shared" si="347"/>
        <v/>
      </c>
      <c r="BA953" s="414">
        <f t="shared" si="348"/>
        <v>0</v>
      </c>
      <c r="BB953" s="414">
        <f t="shared" si="349"/>
        <v>0</v>
      </c>
      <c r="BC953" s="414">
        <f t="shared" si="350"/>
        <v>0</v>
      </c>
      <c r="BD953" s="414">
        <f t="shared" si="351"/>
        <v>0</v>
      </c>
      <c r="BE953" s="414">
        <f t="shared" si="352"/>
        <v>0</v>
      </c>
      <c r="BF953" s="414">
        <f t="shared" si="353"/>
        <v>0</v>
      </c>
      <c r="BG953" s="414">
        <f t="shared" si="354"/>
        <v>0</v>
      </c>
      <c r="BH953" s="414">
        <f t="shared" si="355"/>
        <v>0</v>
      </c>
      <c r="BI953" s="414">
        <f t="shared" si="356"/>
        <v>0</v>
      </c>
      <c r="BJ953" s="414">
        <f t="shared" si="357"/>
        <v>0</v>
      </c>
      <c r="BK953" s="414">
        <f t="shared" si="358"/>
        <v>0</v>
      </c>
      <c r="BL953" s="414">
        <f t="shared" si="359"/>
        <v>0</v>
      </c>
      <c r="BM953" s="414">
        <f t="shared" si="360"/>
        <v>0</v>
      </c>
      <c r="BO953" s="414">
        <f t="shared" si="361"/>
        <v>0</v>
      </c>
      <c r="BP953" s="414">
        <f t="shared" si="362"/>
        <v>0</v>
      </c>
      <c r="BQ953" s="414">
        <f t="shared" si="363"/>
        <v>0</v>
      </c>
      <c r="BR953" s="414">
        <f t="shared" si="364"/>
        <v>0</v>
      </c>
      <c r="BS953" s="414">
        <f t="shared" si="365"/>
        <v>0</v>
      </c>
      <c r="BT953" s="414">
        <f t="shared" si="366"/>
        <v>0</v>
      </c>
      <c r="BU953" s="414">
        <f t="shared" si="367"/>
        <v>0</v>
      </c>
      <c r="CQ953" s="465"/>
      <c r="CR953" s="465"/>
    </row>
    <row r="954" spans="1:96" ht="37.5" customHeight="1" x14ac:dyDescent="0.2">
      <c r="A954" s="576" t="str">
        <f>IF(B954&lt;&gt;"",設定!$C$4,"")</f>
        <v/>
      </c>
      <c r="B954" s="577" t="str">
        <f t="shared" si="368"/>
        <v/>
      </c>
      <c r="C954" s="374">
        <f t="shared" si="346"/>
        <v>942</v>
      </c>
      <c r="D954" s="356"/>
      <c r="E954" s="356"/>
      <c r="F954" s="357"/>
      <c r="G954" s="358"/>
      <c r="H954" s="359"/>
      <c r="I954" s="360"/>
      <c r="J954" s="522" t="str">
        <f>IFERROR(IF(I954="","",VLOOKUP(I954,国・地域!A:C,2,FALSE)),"正しい番号を入力してください")</f>
        <v/>
      </c>
      <c r="K954" s="523" t="str">
        <f>IFERROR(IF(I954="","",VLOOKUP(I954,国・地域!A:C,3,FALSE)),"正しい番号を入力してください")</f>
        <v/>
      </c>
      <c r="L954" s="326"/>
      <c r="M954" s="363"/>
      <c r="N954" s="364"/>
      <c r="O954" s="364"/>
      <c r="P954" s="364"/>
      <c r="Q954" s="364"/>
      <c r="R954" s="364"/>
      <c r="S954" s="364"/>
      <c r="T954" s="364"/>
      <c r="U954" s="365"/>
      <c r="V954" s="366"/>
      <c r="W954" s="1063"/>
      <c r="X954" s="1064"/>
      <c r="Y954" s="1075"/>
      <c r="Z954" s="1076"/>
      <c r="AA954" s="1077"/>
      <c r="AB954" s="1078"/>
      <c r="AC954" s="1077"/>
      <c r="AD954" s="1076"/>
      <c r="AE954" s="1079"/>
      <c r="AF954" s="1078"/>
      <c r="AG954" s="1077"/>
      <c r="AH954" s="1076"/>
      <c r="AI954" s="1079"/>
      <c r="AJ954" s="1078"/>
      <c r="AK954" s="1077"/>
      <c r="AL954" s="1076"/>
      <c r="AM954" s="356"/>
      <c r="AN954" s="358"/>
      <c r="AO954" s="326"/>
      <c r="AP954" s="356"/>
      <c r="AQ954" s="358"/>
      <c r="AR954" s="367"/>
      <c r="AS954" s="368"/>
      <c r="AT954" s="356"/>
      <c r="AU954" s="358"/>
      <c r="AV954" s="367"/>
      <c r="AW954" s="369"/>
      <c r="AX954" s="502" t="str">
        <f t="shared" si="369"/>
        <v/>
      </c>
      <c r="AY954" s="94" t="str">
        <f t="shared" si="347"/>
        <v/>
      </c>
      <c r="BA954" s="414">
        <f t="shared" si="348"/>
        <v>0</v>
      </c>
      <c r="BB954" s="414">
        <f t="shared" si="349"/>
        <v>0</v>
      </c>
      <c r="BC954" s="414">
        <f t="shared" si="350"/>
        <v>0</v>
      </c>
      <c r="BD954" s="414">
        <f t="shared" si="351"/>
        <v>0</v>
      </c>
      <c r="BE954" s="414">
        <f t="shared" si="352"/>
        <v>0</v>
      </c>
      <c r="BF954" s="414">
        <f t="shared" si="353"/>
        <v>0</v>
      </c>
      <c r="BG954" s="414">
        <f t="shared" si="354"/>
        <v>0</v>
      </c>
      <c r="BH954" s="414">
        <f t="shared" si="355"/>
        <v>0</v>
      </c>
      <c r="BI954" s="414">
        <f t="shared" si="356"/>
        <v>0</v>
      </c>
      <c r="BJ954" s="414">
        <f t="shared" si="357"/>
        <v>0</v>
      </c>
      <c r="BK954" s="414">
        <f t="shared" si="358"/>
        <v>0</v>
      </c>
      <c r="BL954" s="414">
        <f t="shared" si="359"/>
        <v>0</v>
      </c>
      <c r="BM954" s="414">
        <f t="shared" si="360"/>
        <v>0</v>
      </c>
      <c r="BO954" s="414">
        <f t="shared" si="361"/>
        <v>0</v>
      </c>
      <c r="BP954" s="414">
        <f t="shared" si="362"/>
        <v>0</v>
      </c>
      <c r="BQ954" s="414">
        <f t="shared" si="363"/>
        <v>0</v>
      </c>
      <c r="BR954" s="414">
        <f t="shared" si="364"/>
        <v>0</v>
      </c>
      <c r="BS954" s="414">
        <f t="shared" si="365"/>
        <v>0</v>
      </c>
      <c r="BT954" s="414">
        <f t="shared" si="366"/>
        <v>0</v>
      </c>
      <c r="BU954" s="414">
        <f t="shared" si="367"/>
        <v>0</v>
      </c>
      <c r="CQ954" s="465"/>
      <c r="CR954" s="465"/>
    </row>
    <row r="955" spans="1:96" ht="37.5" customHeight="1" x14ac:dyDescent="0.2">
      <c r="A955" s="576" t="str">
        <f>IF(B955&lt;&gt;"",設定!$C$4,"")</f>
        <v/>
      </c>
      <c r="B955" s="577" t="str">
        <f t="shared" si="368"/>
        <v/>
      </c>
      <c r="C955" s="374">
        <f t="shared" si="346"/>
        <v>943</v>
      </c>
      <c r="D955" s="356"/>
      <c r="E955" s="356"/>
      <c r="F955" s="357"/>
      <c r="G955" s="358"/>
      <c r="H955" s="359"/>
      <c r="I955" s="360"/>
      <c r="J955" s="522" t="str">
        <f>IFERROR(IF(I955="","",VLOOKUP(I955,国・地域!A:C,2,FALSE)),"正しい番号を入力してください")</f>
        <v/>
      </c>
      <c r="K955" s="523" t="str">
        <f>IFERROR(IF(I955="","",VLOOKUP(I955,国・地域!A:C,3,FALSE)),"正しい番号を入力してください")</f>
        <v/>
      </c>
      <c r="L955" s="326"/>
      <c r="M955" s="363"/>
      <c r="N955" s="364"/>
      <c r="O955" s="364"/>
      <c r="P955" s="364"/>
      <c r="Q955" s="364"/>
      <c r="R955" s="364"/>
      <c r="S955" s="364"/>
      <c r="T955" s="364"/>
      <c r="U955" s="365"/>
      <c r="V955" s="366"/>
      <c r="W955" s="1063"/>
      <c r="X955" s="1064"/>
      <c r="Y955" s="1075"/>
      <c r="Z955" s="1076"/>
      <c r="AA955" s="1077"/>
      <c r="AB955" s="1078"/>
      <c r="AC955" s="1077"/>
      <c r="AD955" s="1076"/>
      <c r="AE955" s="1079"/>
      <c r="AF955" s="1078"/>
      <c r="AG955" s="1077"/>
      <c r="AH955" s="1076"/>
      <c r="AI955" s="1079"/>
      <c r="AJ955" s="1078"/>
      <c r="AK955" s="1077"/>
      <c r="AL955" s="1076"/>
      <c r="AM955" s="356"/>
      <c r="AN955" s="358"/>
      <c r="AO955" s="326"/>
      <c r="AP955" s="356"/>
      <c r="AQ955" s="358"/>
      <c r="AR955" s="367"/>
      <c r="AS955" s="368"/>
      <c r="AT955" s="356"/>
      <c r="AU955" s="358"/>
      <c r="AV955" s="367"/>
      <c r="AW955" s="369"/>
      <c r="AX955" s="502" t="str">
        <f t="shared" si="369"/>
        <v/>
      </c>
      <c r="AY955" s="94" t="str">
        <f t="shared" si="347"/>
        <v/>
      </c>
      <c r="BA955" s="414">
        <f t="shared" si="348"/>
        <v>0</v>
      </c>
      <c r="BB955" s="414">
        <f t="shared" si="349"/>
        <v>0</v>
      </c>
      <c r="BC955" s="414">
        <f t="shared" si="350"/>
        <v>0</v>
      </c>
      <c r="BD955" s="414">
        <f t="shared" si="351"/>
        <v>0</v>
      </c>
      <c r="BE955" s="414">
        <f t="shared" si="352"/>
        <v>0</v>
      </c>
      <c r="BF955" s="414">
        <f t="shared" si="353"/>
        <v>0</v>
      </c>
      <c r="BG955" s="414">
        <f t="shared" si="354"/>
        <v>0</v>
      </c>
      <c r="BH955" s="414">
        <f t="shared" si="355"/>
        <v>0</v>
      </c>
      <c r="BI955" s="414">
        <f t="shared" si="356"/>
        <v>0</v>
      </c>
      <c r="BJ955" s="414">
        <f t="shared" si="357"/>
        <v>0</v>
      </c>
      <c r="BK955" s="414">
        <f t="shared" si="358"/>
        <v>0</v>
      </c>
      <c r="BL955" s="414">
        <f t="shared" si="359"/>
        <v>0</v>
      </c>
      <c r="BM955" s="414">
        <f t="shared" si="360"/>
        <v>0</v>
      </c>
      <c r="BO955" s="414">
        <f t="shared" si="361"/>
        <v>0</v>
      </c>
      <c r="BP955" s="414">
        <f t="shared" si="362"/>
        <v>0</v>
      </c>
      <c r="BQ955" s="414">
        <f t="shared" si="363"/>
        <v>0</v>
      </c>
      <c r="BR955" s="414">
        <f t="shared" si="364"/>
        <v>0</v>
      </c>
      <c r="BS955" s="414">
        <f t="shared" si="365"/>
        <v>0</v>
      </c>
      <c r="BT955" s="414">
        <f t="shared" si="366"/>
        <v>0</v>
      </c>
      <c r="BU955" s="414">
        <f t="shared" si="367"/>
        <v>0</v>
      </c>
      <c r="CQ955" s="465"/>
      <c r="CR955" s="465"/>
    </row>
    <row r="956" spans="1:96" ht="37.5" customHeight="1" x14ac:dyDescent="0.2">
      <c r="A956" s="576" t="str">
        <f>IF(B956&lt;&gt;"",設定!$C$4,"")</f>
        <v/>
      </c>
      <c r="B956" s="577" t="str">
        <f t="shared" si="368"/>
        <v/>
      </c>
      <c r="C956" s="374">
        <f t="shared" si="346"/>
        <v>944</v>
      </c>
      <c r="D956" s="356"/>
      <c r="E956" s="356"/>
      <c r="F956" s="357"/>
      <c r="G956" s="358"/>
      <c r="H956" s="359"/>
      <c r="I956" s="360"/>
      <c r="J956" s="522" t="str">
        <f>IFERROR(IF(I956="","",VLOOKUP(I956,国・地域!A:C,2,FALSE)),"正しい番号を入力してください")</f>
        <v/>
      </c>
      <c r="K956" s="523" t="str">
        <f>IFERROR(IF(I956="","",VLOOKUP(I956,国・地域!A:C,3,FALSE)),"正しい番号を入力してください")</f>
        <v/>
      </c>
      <c r="L956" s="326"/>
      <c r="M956" s="363"/>
      <c r="N956" s="364"/>
      <c r="O956" s="364"/>
      <c r="P956" s="364"/>
      <c r="Q956" s="364"/>
      <c r="R956" s="364"/>
      <c r="S956" s="364"/>
      <c r="T956" s="364"/>
      <c r="U956" s="365"/>
      <c r="V956" s="366"/>
      <c r="W956" s="1063"/>
      <c r="X956" s="1064"/>
      <c r="Y956" s="1075"/>
      <c r="Z956" s="1076"/>
      <c r="AA956" s="1077"/>
      <c r="AB956" s="1078"/>
      <c r="AC956" s="1077"/>
      <c r="AD956" s="1076"/>
      <c r="AE956" s="1079"/>
      <c r="AF956" s="1078"/>
      <c r="AG956" s="1077"/>
      <c r="AH956" s="1076"/>
      <c r="AI956" s="1079"/>
      <c r="AJ956" s="1078"/>
      <c r="AK956" s="1077"/>
      <c r="AL956" s="1076"/>
      <c r="AM956" s="356"/>
      <c r="AN956" s="358"/>
      <c r="AO956" s="326"/>
      <c r="AP956" s="356"/>
      <c r="AQ956" s="358"/>
      <c r="AR956" s="367"/>
      <c r="AS956" s="368"/>
      <c r="AT956" s="356"/>
      <c r="AU956" s="358"/>
      <c r="AV956" s="367"/>
      <c r="AW956" s="369"/>
      <c r="AX956" s="502" t="str">
        <f t="shared" si="369"/>
        <v/>
      </c>
      <c r="AY956" s="94" t="str">
        <f t="shared" si="347"/>
        <v/>
      </c>
      <c r="BA956" s="414">
        <f t="shared" si="348"/>
        <v>0</v>
      </c>
      <c r="BB956" s="414">
        <f t="shared" si="349"/>
        <v>0</v>
      </c>
      <c r="BC956" s="414">
        <f t="shared" si="350"/>
        <v>0</v>
      </c>
      <c r="BD956" s="414">
        <f t="shared" si="351"/>
        <v>0</v>
      </c>
      <c r="BE956" s="414">
        <f t="shared" si="352"/>
        <v>0</v>
      </c>
      <c r="BF956" s="414">
        <f t="shared" si="353"/>
        <v>0</v>
      </c>
      <c r="BG956" s="414">
        <f t="shared" si="354"/>
        <v>0</v>
      </c>
      <c r="BH956" s="414">
        <f t="shared" si="355"/>
        <v>0</v>
      </c>
      <c r="BI956" s="414">
        <f t="shared" si="356"/>
        <v>0</v>
      </c>
      <c r="BJ956" s="414">
        <f t="shared" si="357"/>
        <v>0</v>
      </c>
      <c r="BK956" s="414">
        <f t="shared" si="358"/>
        <v>0</v>
      </c>
      <c r="BL956" s="414">
        <f t="shared" si="359"/>
        <v>0</v>
      </c>
      <c r="BM956" s="414">
        <f t="shared" si="360"/>
        <v>0</v>
      </c>
      <c r="BO956" s="414">
        <f t="shared" si="361"/>
        <v>0</v>
      </c>
      <c r="BP956" s="414">
        <f t="shared" si="362"/>
        <v>0</v>
      </c>
      <c r="BQ956" s="414">
        <f t="shared" si="363"/>
        <v>0</v>
      </c>
      <c r="BR956" s="414">
        <f t="shared" si="364"/>
        <v>0</v>
      </c>
      <c r="BS956" s="414">
        <f t="shared" si="365"/>
        <v>0</v>
      </c>
      <c r="BT956" s="414">
        <f t="shared" si="366"/>
        <v>0</v>
      </c>
      <c r="BU956" s="414">
        <f t="shared" si="367"/>
        <v>0</v>
      </c>
      <c r="CQ956" s="465"/>
      <c r="CR956" s="465"/>
    </row>
    <row r="957" spans="1:96" ht="37.5" customHeight="1" x14ac:dyDescent="0.2">
      <c r="A957" s="576" t="str">
        <f>IF(B957&lt;&gt;"",設定!$C$4,"")</f>
        <v/>
      </c>
      <c r="B957" s="577" t="str">
        <f t="shared" si="368"/>
        <v/>
      </c>
      <c r="C957" s="374">
        <f t="shared" si="346"/>
        <v>945</v>
      </c>
      <c r="D957" s="356"/>
      <c r="E957" s="356"/>
      <c r="F957" s="357"/>
      <c r="G957" s="358"/>
      <c r="H957" s="359"/>
      <c r="I957" s="360"/>
      <c r="J957" s="522" t="str">
        <f>IFERROR(IF(I957="","",VLOOKUP(I957,国・地域!A:C,2,FALSE)),"正しい番号を入力してください")</f>
        <v/>
      </c>
      <c r="K957" s="523" t="str">
        <f>IFERROR(IF(I957="","",VLOOKUP(I957,国・地域!A:C,3,FALSE)),"正しい番号を入力してください")</f>
        <v/>
      </c>
      <c r="L957" s="326"/>
      <c r="M957" s="363"/>
      <c r="N957" s="364"/>
      <c r="O957" s="364"/>
      <c r="P957" s="364"/>
      <c r="Q957" s="364"/>
      <c r="R957" s="364"/>
      <c r="S957" s="364"/>
      <c r="T957" s="364"/>
      <c r="U957" s="365"/>
      <c r="V957" s="366"/>
      <c r="W957" s="1063"/>
      <c r="X957" s="1064"/>
      <c r="Y957" s="1075"/>
      <c r="Z957" s="1076"/>
      <c r="AA957" s="1077"/>
      <c r="AB957" s="1078"/>
      <c r="AC957" s="1077"/>
      <c r="AD957" s="1076"/>
      <c r="AE957" s="1079"/>
      <c r="AF957" s="1078"/>
      <c r="AG957" s="1077"/>
      <c r="AH957" s="1076"/>
      <c r="AI957" s="1079"/>
      <c r="AJ957" s="1078"/>
      <c r="AK957" s="1077"/>
      <c r="AL957" s="1076"/>
      <c r="AM957" s="356"/>
      <c r="AN957" s="358"/>
      <c r="AO957" s="326"/>
      <c r="AP957" s="356"/>
      <c r="AQ957" s="358"/>
      <c r="AR957" s="367"/>
      <c r="AS957" s="368"/>
      <c r="AT957" s="356"/>
      <c r="AU957" s="358"/>
      <c r="AV957" s="367"/>
      <c r="AW957" s="369"/>
      <c r="AX957" s="502" t="str">
        <f t="shared" si="369"/>
        <v/>
      </c>
      <c r="AY957" s="94" t="str">
        <f t="shared" si="347"/>
        <v/>
      </c>
      <c r="BA957" s="414">
        <f t="shared" si="348"/>
        <v>0</v>
      </c>
      <c r="BB957" s="414">
        <f t="shared" si="349"/>
        <v>0</v>
      </c>
      <c r="BC957" s="414">
        <f t="shared" si="350"/>
        <v>0</v>
      </c>
      <c r="BD957" s="414">
        <f t="shared" si="351"/>
        <v>0</v>
      </c>
      <c r="BE957" s="414">
        <f t="shared" si="352"/>
        <v>0</v>
      </c>
      <c r="BF957" s="414">
        <f t="shared" si="353"/>
        <v>0</v>
      </c>
      <c r="BG957" s="414">
        <f t="shared" si="354"/>
        <v>0</v>
      </c>
      <c r="BH957" s="414">
        <f t="shared" si="355"/>
        <v>0</v>
      </c>
      <c r="BI957" s="414">
        <f t="shared" si="356"/>
        <v>0</v>
      </c>
      <c r="BJ957" s="414">
        <f t="shared" si="357"/>
        <v>0</v>
      </c>
      <c r="BK957" s="414">
        <f t="shared" si="358"/>
        <v>0</v>
      </c>
      <c r="BL957" s="414">
        <f t="shared" si="359"/>
        <v>0</v>
      </c>
      <c r="BM957" s="414">
        <f t="shared" si="360"/>
        <v>0</v>
      </c>
      <c r="BO957" s="414">
        <f t="shared" si="361"/>
        <v>0</v>
      </c>
      <c r="BP957" s="414">
        <f t="shared" si="362"/>
        <v>0</v>
      </c>
      <c r="BQ957" s="414">
        <f t="shared" si="363"/>
        <v>0</v>
      </c>
      <c r="BR957" s="414">
        <f t="shared" si="364"/>
        <v>0</v>
      </c>
      <c r="BS957" s="414">
        <f t="shared" si="365"/>
        <v>0</v>
      </c>
      <c r="BT957" s="414">
        <f t="shared" si="366"/>
        <v>0</v>
      </c>
      <c r="BU957" s="414">
        <f t="shared" si="367"/>
        <v>0</v>
      </c>
      <c r="CQ957" s="465"/>
      <c r="CR957" s="465"/>
    </row>
    <row r="958" spans="1:96" ht="37.5" customHeight="1" x14ac:dyDescent="0.2">
      <c r="A958" s="576" t="str">
        <f>IF(B958&lt;&gt;"",設定!$C$4,"")</f>
        <v/>
      </c>
      <c r="B958" s="577" t="str">
        <f t="shared" si="368"/>
        <v/>
      </c>
      <c r="C958" s="374">
        <f t="shared" si="346"/>
        <v>946</v>
      </c>
      <c r="D958" s="356"/>
      <c r="E958" s="356"/>
      <c r="F958" s="357"/>
      <c r="G958" s="358"/>
      <c r="H958" s="359"/>
      <c r="I958" s="360"/>
      <c r="J958" s="522" t="str">
        <f>IFERROR(IF(I958="","",VLOOKUP(I958,国・地域!A:C,2,FALSE)),"正しい番号を入力してください")</f>
        <v/>
      </c>
      <c r="K958" s="523" t="str">
        <f>IFERROR(IF(I958="","",VLOOKUP(I958,国・地域!A:C,3,FALSE)),"正しい番号を入力してください")</f>
        <v/>
      </c>
      <c r="L958" s="326"/>
      <c r="M958" s="363"/>
      <c r="N958" s="364"/>
      <c r="O958" s="364"/>
      <c r="P958" s="364"/>
      <c r="Q958" s="364"/>
      <c r="R958" s="364"/>
      <c r="S958" s="364"/>
      <c r="T958" s="364"/>
      <c r="U958" s="365"/>
      <c r="V958" s="366"/>
      <c r="W958" s="1063"/>
      <c r="X958" s="1064"/>
      <c r="Y958" s="1075"/>
      <c r="Z958" s="1076"/>
      <c r="AA958" s="1077"/>
      <c r="AB958" s="1078"/>
      <c r="AC958" s="1077"/>
      <c r="AD958" s="1076"/>
      <c r="AE958" s="1079"/>
      <c r="AF958" s="1078"/>
      <c r="AG958" s="1077"/>
      <c r="AH958" s="1076"/>
      <c r="AI958" s="1079"/>
      <c r="AJ958" s="1078"/>
      <c r="AK958" s="1077"/>
      <c r="AL958" s="1076"/>
      <c r="AM958" s="356"/>
      <c r="AN958" s="358"/>
      <c r="AO958" s="326"/>
      <c r="AP958" s="356"/>
      <c r="AQ958" s="358"/>
      <c r="AR958" s="367"/>
      <c r="AS958" s="368"/>
      <c r="AT958" s="356"/>
      <c r="AU958" s="358"/>
      <c r="AV958" s="367"/>
      <c r="AW958" s="369"/>
      <c r="AX958" s="502" t="str">
        <f t="shared" si="369"/>
        <v/>
      </c>
      <c r="AY958" s="94" t="str">
        <f t="shared" si="347"/>
        <v/>
      </c>
      <c r="BA958" s="414">
        <f t="shared" si="348"/>
        <v>0</v>
      </c>
      <c r="BB958" s="414">
        <f t="shared" si="349"/>
        <v>0</v>
      </c>
      <c r="BC958" s="414">
        <f t="shared" si="350"/>
        <v>0</v>
      </c>
      <c r="BD958" s="414">
        <f t="shared" si="351"/>
        <v>0</v>
      </c>
      <c r="BE958" s="414">
        <f t="shared" si="352"/>
        <v>0</v>
      </c>
      <c r="BF958" s="414">
        <f t="shared" si="353"/>
        <v>0</v>
      </c>
      <c r="BG958" s="414">
        <f t="shared" si="354"/>
        <v>0</v>
      </c>
      <c r="BH958" s="414">
        <f t="shared" si="355"/>
        <v>0</v>
      </c>
      <c r="BI958" s="414">
        <f t="shared" si="356"/>
        <v>0</v>
      </c>
      <c r="BJ958" s="414">
        <f t="shared" si="357"/>
        <v>0</v>
      </c>
      <c r="BK958" s="414">
        <f t="shared" si="358"/>
        <v>0</v>
      </c>
      <c r="BL958" s="414">
        <f t="shared" si="359"/>
        <v>0</v>
      </c>
      <c r="BM958" s="414">
        <f t="shared" si="360"/>
        <v>0</v>
      </c>
      <c r="BO958" s="414">
        <f t="shared" si="361"/>
        <v>0</v>
      </c>
      <c r="BP958" s="414">
        <f t="shared" si="362"/>
        <v>0</v>
      </c>
      <c r="BQ958" s="414">
        <f t="shared" si="363"/>
        <v>0</v>
      </c>
      <c r="BR958" s="414">
        <f t="shared" si="364"/>
        <v>0</v>
      </c>
      <c r="BS958" s="414">
        <f t="shared" si="365"/>
        <v>0</v>
      </c>
      <c r="BT958" s="414">
        <f t="shared" si="366"/>
        <v>0</v>
      </c>
      <c r="BU958" s="414">
        <f t="shared" si="367"/>
        <v>0</v>
      </c>
      <c r="CQ958" s="465"/>
      <c r="CR958" s="465"/>
    </row>
    <row r="959" spans="1:96" ht="37.5" customHeight="1" x14ac:dyDescent="0.2">
      <c r="A959" s="576" t="str">
        <f>IF(B959&lt;&gt;"",設定!$C$4,"")</f>
        <v/>
      </c>
      <c r="B959" s="577" t="str">
        <f t="shared" si="368"/>
        <v/>
      </c>
      <c r="C959" s="374">
        <f t="shared" si="346"/>
        <v>947</v>
      </c>
      <c r="D959" s="356"/>
      <c r="E959" s="356"/>
      <c r="F959" s="357"/>
      <c r="G959" s="358"/>
      <c r="H959" s="359"/>
      <c r="I959" s="360"/>
      <c r="J959" s="522" t="str">
        <f>IFERROR(IF(I959="","",VLOOKUP(I959,国・地域!A:C,2,FALSE)),"正しい番号を入力してください")</f>
        <v/>
      </c>
      <c r="K959" s="523" t="str">
        <f>IFERROR(IF(I959="","",VLOOKUP(I959,国・地域!A:C,3,FALSE)),"正しい番号を入力してください")</f>
        <v/>
      </c>
      <c r="L959" s="326"/>
      <c r="M959" s="363"/>
      <c r="N959" s="364"/>
      <c r="O959" s="364"/>
      <c r="P959" s="364"/>
      <c r="Q959" s="364"/>
      <c r="R959" s="364"/>
      <c r="S959" s="364"/>
      <c r="T959" s="364"/>
      <c r="U959" s="365"/>
      <c r="V959" s="366"/>
      <c r="W959" s="1063"/>
      <c r="X959" s="1064"/>
      <c r="Y959" s="1075"/>
      <c r="Z959" s="1076"/>
      <c r="AA959" s="1077"/>
      <c r="AB959" s="1078"/>
      <c r="AC959" s="1077"/>
      <c r="AD959" s="1076"/>
      <c r="AE959" s="1079"/>
      <c r="AF959" s="1078"/>
      <c r="AG959" s="1077"/>
      <c r="AH959" s="1076"/>
      <c r="AI959" s="1079"/>
      <c r="AJ959" s="1078"/>
      <c r="AK959" s="1077"/>
      <c r="AL959" s="1076"/>
      <c r="AM959" s="356"/>
      <c r="AN959" s="358"/>
      <c r="AO959" s="326"/>
      <c r="AP959" s="356"/>
      <c r="AQ959" s="358"/>
      <c r="AR959" s="367"/>
      <c r="AS959" s="368"/>
      <c r="AT959" s="356"/>
      <c r="AU959" s="358"/>
      <c r="AV959" s="367"/>
      <c r="AW959" s="369"/>
      <c r="AX959" s="502" t="str">
        <f t="shared" si="369"/>
        <v/>
      </c>
      <c r="AY959" s="94" t="str">
        <f t="shared" si="347"/>
        <v/>
      </c>
      <c r="BA959" s="414">
        <f t="shared" si="348"/>
        <v>0</v>
      </c>
      <c r="BB959" s="414">
        <f t="shared" si="349"/>
        <v>0</v>
      </c>
      <c r="BC959" s="414">
        <f t="shared" si="350"/>
        <v>0</v>
      </c>
      <c r="BD959" s="414">
        <f t="shared" si="351"/>
        <v>0</v>
      </c>
      <c r="BE959" s="414">
        <f t="shared" si="352"/>
        <v>0</v>
      </c>
      <c r="BF959" s="414">
        <f t="shared" si="353"/>
        <v>0</v>
      </c>
      <c r="BG959" s="414">
        <f t="shared" si="354"/>
        <v>0</v>
      </c>
      <c r="BH959" s="414">
        <f t="shared" si="355"/>
        <v>0</v>
      </c>
      <c r="BI959" s="414">
        <f t="shared" si="356"/>
        <v>0</v>
      </c>
      <c r="BJ959" s="414">
        <f t="shared" si="357"/>
        <v>0</v>
      </c>
      <c r="BK959" s="414">
        <f t="shared" si="358"/>
        <v>0</v>
      </c>
      <c r="BL959" s="414">
        <f t="shared" si="359"/>
        <v>0</v>
      </c>
      <c r="BM959" s="414">
        <f t="shared" si="360"/>
        <v>0</v>
      </c>
      <c r="BO959" s="414">
        <f t="shared" si="361"/>
        <v>0</v>
      </c>
      <c r="BP959" s="414">
        <f t="shared" si="362"/>
        <v>0</v>
      </c>
      <c r="BQ959" s="414">
        <f t="shared" si="363"/>
        <v>0</v>
      </c>
      <c r="BR959" s="414">
        <f t="shared" si="364"/>
        <v>0</v>
      </c>
      <c r="BS959" s="414">
        <f t="shared" si="365"/>
        <v>0</v>
      </c>
      <c r="BT959" s="414">
        <f t="shared" si="366"/>
        <v>0</v>
      </c>
      <c r="BU959" s="414">
        <f t="shared" si="367"/>
        <v>0</v>
      </c>
      <c r="CQ959" s="465"/>
      <c r="CR959" s="465"/>
    </row>
    <row r="960" spans="1:96" ht="37.5" customHeight="1" x14ac:dyDescent="0.2">
      <c r="A960" s="576" t="str">
        <f>IF(B960&lt;&gt;"",設定!$C$4,"")</f>
        <v/>
      </c>
      <c r="B960" s="577" t="str">
        <f t="shared" si="368"/>
        <v/>
      </c>
      <c r="C960" s="374">
        <f t="shared" si="346"/>
        <v>948</v>
      </c>
      <c r="D960" s="356"/>
      <c r="E960" s="356"/>
      <c r="F960" s="357"/>
      <c r="G960" s="358"/>
      <c r="H960" s="359"/>
      <c r="I960" s="360"/>
      <c r="J960" s="522" t="str">
        <f>IFERROR(IF(I960="","",VLOOKUP(I960,国・地域!A:C,2,FALSE)),"正しい番号を入力してください")</f>
        <v/>
      </c>
      <c r="K960" s="523" t="str">
        <f>IFERROR(IF(I960="","",VLOOKUP(I960,国・地域!A:C,3,FALSE)),"正しい番号を入力してください")</f>
        <v/>
      </c>
      <c r="L960" s="326"/>
      <c r="M960" s="363"/>
      <c r="N960" s="364"/>
      <c r="O960" s="364"/>
      <c r="P960" s="364"/>
      <c r="Q960" s="364"/>
      <c r="R960" s="364"/>
      <c r="S960" s="364"/>
      <c r="T960" s="364"/>
      <c r="U960" s="365"/>
      <c r="V960" s="366"/>
      <c r="W960" s="1063"/>
      <c r="X960" s="1064"/>
      <c r="Y960" s="1075"/>
      <c r="Z960" s="1076"/>
      <c r="AA960" s="1077"/>
      <c r="AB960" s="1078"/>
      <c r="AC960" s="1077"/>
      <c r="AD960" s="1076"/>
      <c r="AE960" s="1079"/>
      <c r="AF960" s="1078"/>
      <c r="AG960" s="1077"/>
      <c r="AH960" s="1076"/>
      <c r="AI960" s="1079"/>
      <c r="AJ960" s="1078"/>
      <c r="AK960" s="1077"/>
      <c r="AL960" s="1076"/>
      <c r="AM960" s="356"/>
      <c r="AN960" s="358"/>
      <c r="AO960" s="326"/>
      <c r="AP960" s="356"/>
      <c r="AQ960" s="358"/>
      <c r="AR960" s="367"/>
      <c r="AS960" s="368"/>
      <c r="AT960" s="356"/>
      <c r="AU960" s="358"/>
      <c r="AV960" s="367"/>
      <c r="AW960" s="369"/>
      <c r="AX960" s="502" t="str">
        <f t="shared" si="369"/>
        <v/>
      </c>
      <c r="AY960" s="94" t="str">
        <f t="shared" si="347"/>
        <v/>
      </c>
      <c r="BA960" s="414">
        <f t="shared" si="348"/>
        <v>0</v>
      </c>
      <c r="BB960" s="414">
        <f t="shared" si="349"/>
        <v>0</v>
      </c>
      <c r="BC960" s="414">
        <f t="shared" si="350"/>
        <v>0</v>
      </c>
      <c r="BD960" s="414">
        <f t="shared" si="351"/>
        <v>0</v>
      </c>
      <c r="BE960" s="414">
        <f t="shared" si="352"/>
        <v>0</v>
      </c>
      <c r="BF960" s="414">
        <f t="shared" si="353"/>
        <v>0</v>
      </c>
      <c r="BG960" s="414">
        <f t="shared" si="354"/>
        <v>0</v>
      </c>
      <c r="BH960" s="414">
        <f t="shared" si="355"/>
        <v>0</v>
      </c>
      <c r="BI960" s="414">
        <f t="shared" si="356"/>
        <v>0</v>
      </c>
      <c r="BJ960" s="414">
        <f t="shared" si="357"/>
        <v>0</v>
      </c>
      <c r="BK960" s="414">
        <f t="shared" si="358"/>
        <v>0</v>
      </c>
      <c r="BL960" s="414">
        <f t="shared" si="359"/>
        <v>0</v>
      </c>
      <c r="BM960" s="414">
        <f t="shared" si="360"/>
        <v>0</v>
      </c>
      <c r="BO960" s="414">
        <f t="shared" si="361"/>
        <v>0</v>
      </c>
      <c r="BP960" s="414">
        <f t="shared" si="362"/>
        <v>0</v>
      </c>
      <c r="BQ960" s="414">
        <f t="shared" si="363"/>
        <v>0</v>
      </c>
      <c r="BR960" s="414">
        <f t="shared" si="364"/>
        <v>0</v>
      </c>
      <c r="BS960" s="414">
        <f t="shared" si="365"/>
        <v>0</v>
      </c>
      <c r="BT960" s="414">
        <f t="shared" si="366"/>
        <v>0</v>
      </c>
      <c r="BU960" s="414">
        <f t="shared" si="367"/>
        <v>0</v>
      </c>
      <c r="CQ960" s="465"/>
      <c r="CR960" s="465"/>
    </row>
    <row r="961" spans="1:96" ht="37.5" customHeight="1" x14ac:dyDescent="0.2">
      <c r="A961" s="576" t="str">
        <f>IF(B961&lt;&gt;"",設定!$C$4,"")</f>
        <v/>
      </c>
      <c r="B961" s="577" t="str">
        <f t="shared" si="368"/>
        <v/>
      </c>
      <c r="C961" s="374">
        <f t="shared" si="346"/>
        <v>949</v>
      </c>
      <c r="D961" s="356"/>
      <c r="E961" s="356"/>
      <c r="F961" s="357"/>
      <c r="G961" s="358"/>
      <c r="H961" s="359"/>
      <c r="I961" s="360"/>
      <c r="J961" s="522" t="str">
        <f>IFERROR(IF(I961="","",VLOOKUP(I961,国・地域!A:C,2,FALSE)),"正しい番号を入力してください")</f>
        <v/>
      </c>
      <c r="K961" s="523" t="str">
        <f>IFERROR(IF(I961="","",VLOOKUP(I961,国・地域!A:C,3,FALSE)),"正しい番号を入力してください")</f>
        <v/>
      </c>
      <c r="L961" s="326"/>
      <c r="M961" s="363"/>
      <c r="N961" s="364"/>
      <c r="O961" s="364"/>
      <c r="P961" s="364"/>
      <c r="Q961" s="364"/>
      <c r="R961" s="364"/>
      <c r="S961" s="364"/>
      <c r="T961" s="364"/>
      <c r="U961" s="365"/>
      <c r="V961" s="366"/>
      <c r="W961" s="1063"/>
      <c r="X961" s="1064"/>
      <c r="Y961" s="1075"/>
      <c r="Z961" s="1076"/>
      <c r="AA961" s="1077"/>
      <c r="AB961" s="1078"/>
      <c r="AC961" s="1077"/>
      <c r="AD961" s="1076"/>
      <c r="AE961" s="1079"/>
      <c r="AF961" s="1078"/>
      <c r="AG961" s="1077"/>
      <c r="AH961" s="1076"/>
      <c r="AI961" s="1079"/>
      <c r="AJ961" s="1078"/>
      <c r="AK961" s="1077"/>
      <c r="AL961" s="1076"/>
      <c r="AM961" s="356"/>
      <c r="AN961" s="358"/>
      <c r="AO961" s="326"/>
      <c r="AP961" s="356"/>
      <c r="AQ961" s="358"/>
      <c r="AR961" s="367"/>
      <c r="AS961" s="368"/>
      <c r="AT961" s="356"/>
      <c r="AU961" s="358"/>
      <c r="AV961" s="367"/>
      <c r="AW961" s="369"/>
      <c r="AX961" s="502" t="str">
        <f t="shared" si="369"/>
        <v/>
      </c>
      <c r="AY961" s="94" t="str">
        <f t="shared" si="347"/>
        <v/>
      </c>
      <c r="BA961" s="414">
        <f t="shared" si="348"/>
        <v>0</v>
      </c>
      <c r="BB961" s="414">
        <f t="shared" si="349"/>
        <v>0</v>
      </c>
      <c r="BC961" s="414">
        <f t="shared" si="350"/>
        <v>0</v>
      </c>
      <c r="BD961" s="414">
        <f t="shared" si="351"/>
        <v>0</v>
      </c>
      <c r="BE961" s="414">
        <f t="shared" si="352"/>
        <v>0</v>
      </c>
      <c r="BF961" s="414">
        <f t="shared" si="353"/>
        <v>0</v>
      </c>
      <c r="BG961" s="414">
        <f t="shared" si="354"/>
        <v>0</v>
      </c>
      <c r="BH961" s="414">
        <f t="shared" si="355"/>
        <v>0</v>
      </c>
      <c r="BI961" s="414">
        <f t="shared" si="356"/>
        <v>0</v>
      </c>
      <c r="BJ961" s="414">
        <f t="shared" si="357"/>
        <v>0</v>
      </c>
      <c r="BK961" s="414">
        <f t="shared" si="358"/>
        <v>0</v>
      </c>
      <c r="BL961" s="414">
        <f t="shared" si="359"/>
        <v>0</v>
      </c>
      <c r="BM961" s="414">
        <f t="shared" si="360"/>
        <v>0</v>
      </c>
      <c r="BO961" s="414">
        <f t="shared" si="361"/>
        <v>0</v>
      </c>
      <c r="BP961" s="414">
        <f t="shared" si="362"/>
        <v>0</v>
      </c>
      <c r="BQ961" s="414">
        <f t="shared" si="363"/>
        <v>0</v>
      </c>
      <c r="BR961" s="414">
        <f t="shared" si="364"/>
        <v>0</v>
      </c>
      <c r="BS961" s="414">
        <f t="shared" si="365"/>
        <v>0</v>
      </c>
      <c r="BT961" s="414">
        <f t="shared" si="366"/>
        <v>0</v>
      </c>
      <c r="BU961" s="414">
        <f t="shared" si="367"/>
        <v>0</v>
      </c>
      <c r="CQ961" s="465"/>
      <c r="CR961" s="465"/>
    </row>
    <row r="962" spans="1:96" ht="37.5" customHeight="1" x14ac:dyDescent="0.2">
      <c r="A962" s="576" t="str">
        <f>IF(B962&lt;&gt;"",設定!$C$4,"")</f>
        <v/>
      </c>
      <c r="B962" s="577" t="str">
        <f t="shared" si="368"/>
        <v/>
      </c>
      <c r="C962" s="374">
        <f t="shared" si="346"/>
        <v>950</v>
      </c>
      <c r="D962" s="356"/>
      <c r="E962" s="356"/>
      <c r="F962" s="357"/>
      <c r="G962" s="358"/>
      <c r="H962" s="359"/>
      <c r="I962" s="360"/>
      <c r="J962" s="522" t="str">
        <f>IFERROR(IF(I962="","",VLOOKUP(I962,国・地域!A:C,2,FALSE)),"正しい番号を入力してください")</f>
        <v/>
      </c>
      <c r="K962" s="523" t="str">
        <f>IFERROR(IF(I962="","",VLOOKUP(I962,国・地域!A:C,3,FALSE)),"正しい番号を入力してください")</f>
        <v/>
      </c>
      <c r="L962" s="326"/>
      <c r="M962" s="363"/>
      <c r="N962" s="364"/>
      <c r="O962" s="364"/>
      <c r="P962" s="364"/>
      <c r="Q962" s="364"/>
      <c r="R962" s="364"/>
      <c r="S962" s="364"/>
      <c r="T962" s="364"/>
      <c r="U962" s="365"/>
      <c r="V962" s="366"/>
      <c r="W962" s="1063"/>
      <c r="X962" s="1064"/>
      <c r="Y962" s="1075"/>
      <c r="Z962" s="1076"/>
      <c r="AA962" s="1077"/>
      <c r="AB962" s="1078"/>
      <c r="AC962" s="1077"/>
      <c r="AD962" s="1076"/>
      <c r="AE962" s="1079"/>
      <c r="AF962" s="1078"/>
      <c r="AG962" s="1077"/>
      <c r="AH962" s="1076"/>
      <c r="AI962" s="1079"/>
      <c r="AJ962" s="1078"/>
      <c r="AK962" s="1077"/>
      <c r="AL962" s="1076"/>
      <c r="AM962" s="356"/>
      <c r="AN962" s="358"/>
      <c r="AO962" s="326"/>
      <c r="AP962" s="356"/>
      <c r="AQ962" s="358"/>
      <c r="AR962" s="367"/>
      <c r="AS962" s="368"/>
      <c r="AT962" s="356"/>
      <c r="AU962" s="358"/>
      <c r="AV962" s="367"/>
      <c r="AW962" s="369"/>
      <c r="AX962" s="502" t="str">
        <f t="shared" si="369"/>
        <v/>
      </c>
      <c r="AY962" s="94" t="str">
        <f t="shared" si="347"/>
        <v/>
      </c>
      <c r="BA962" s="414">
        <f t="shared" si="348"/>
        <v>0</v>
      </c>
      <c r="BB962" s="414">
        <f t="shared" si="349"/>
        <v>0</v>
      </c>
      <c r="BC962" s="414">
        <f t="shared" si="350"/>
        <v>0</v>
      </c>
      <c r="BD962" s="414">
        <f t="shared" si="351"/>
        <v>0</v>
      </c>
      <c r="BE962" s="414">
        <f t="shared" si="352"/>
        <v>0</v>
      </c>
      <c r="BF962" s="414">
        <f t="shared" si="353"/>
        <v>0</v>
      </c>
      <c r="BG962" s="414">
        <f t="shared" si="354"/>
        <v>0</v>
      </c>
      <c r="BH962" s="414">
        <f t="shared" si="355"/>
        <v>0</v>
      </c>
      <c r="BI962" s="414">
        <f t="shared" si="356"/>
        <v>0</v>
      </c>
      <c r="BJ962" s="414">
        <f t="shared" si="357"/>
        <v>0</v>
      </c>
      <c r="BK962" s="414">
        <f t="shared" si="358"/>
        <v>0</v>
      </c>
      <c r="BL962" s="414">
        <f t="shared" si="359"/>
        <v>0</v>
      </c>
      <c r="BM962" s="414">
        <f t="shared" si="360"/>
        <v>0</v>
      </c>
      <c r="BO962" s="414">
        <f t="shared" si="361"/>
        <v>0</v>
      </c>
      <c r="BP962" s="414">
        <f t="shared" si="362"/>
        <v>0</v>
      </c>
      <c r="BQ962" s="414">
        <f t="shared" si="363"/>
        <v>0</v>
      </c>
      <c r="BR962" s="414">
        <f t="shared" si="364"/>
        <v>0</v>
      </c>
      <c r="BS962" s="414">
        <f t="shared" si="365"/>
        <v>0</v>
      </c>
      <c r="BT962" s="414">
        <f t="shared" si="366"/>
        <v>0</v>
      </c>
      <c r="BU962" s="414">
        <f t="shared" si="367"/>
        <v>0</v>
      </c>
      <c r="CQ962" s="465"/>
      <c r="CR962" s="465"/>
    </row>
    <row r="963" spans="1:96" ht="37.5" customHeight="1" x14ac:dyDescent="0.2">
      <c r="A963" s="576" t="str">
        <f>IF(B963&lt;&gt;"",設定!$C$4,"")</f>
        <v/>
      </c>
      <c r="B963" s="577" t="str">
        <f t="shared" si="368"/>
        <v/>
      </c>
      <c r="C963" s="374">
        <f t="shared" si="346"/>
        <v>951</v>
      </c>
      <c r="D963" s="356"/>
      <c r="E963" s="356"/>
      <c r="F963" s="357"/>
      <c r="G963" s="358"/>
      <c r="H963" s="359"/>
      <c r="I963" s="360"/>
      <c r="J963" s="522" t="str">
        <f>IFERROR(IF(I963="","",VLOOKUP(I963,国・地域!A:C,2,FALSE)),"正しい番号を入力してください")</f>
        <v/>
      </c>
      <c r="K963" s="523" t="str">
        <f>IFERROR(IF(I963="","",VLOOKUP(I963,国・地域!A:C,3,FALSE)),"正しい番号を入力してください")</f>
        <v/>
      </c>
      <c r="L963" s="326"/>
      <c r="M963" s="363"/>
      <c r="N963" s="364"/>
      <c r="O963" s="364"/>
      <c r="P963" s="364"/>
      <c r="Q963" s="364"/>
      <c r="R963" s="364"/>
      <c r="S963" s="364"/>
      <c r="T963" s="364"/>
      <c r="U963" s="365"/>
      <c r="V963" s="366"/>
      <c r="W963" s="1063"/>
      <c r="X963" s="1064"/>
      <c r="Y963" s="1075"/>
      <c r="Z963" s="1076"/>
      <c r="AA963" s="1077"/>
      <c r="AB963" s="1078"/>
      <c r="AC963" s="1077"/>
      <c r="AD963" s="1076"/>
      <c r="AE963" s="1079"/>
      <c r="AF963" s="1078"/>
      <c r="AG963" s="1077"/>
      <c r="AH963" s="1076"/>
      <c r="AI963" s="1079"/>
      <c r="AJ963" s="1078"/>
      <c r="AK963" s="1077"/>
      <c r="AL963" s="1076"/>
      <c r="AM963" s="356"/>
      <c r="AN963" s="358"/>
      <c r="AO963" s="326"/>
      <c r="AP963" s="356"/>
      <c r="AQ963" s="358"/>
      <c r="AR963" s="367"/>
      <c r="AS963" s="368"/>
      <c r="AT963" s="356"/>
      <c r="AU963" s="358"/>
      <c r="AV963" s="367"/>
      <c r="AW963" s="369"/>
      <c r="AX963" s="502" t="str">
        <f t="shared" si="369"/>
        <v/>
      </c>
      <c r="AY963" s="94" t="str">
        <f t="shared" si="347"/>
        <v/>
      </c>
      <c r="BA963" s="414">
        <f t="shared" si="348"/>
        <v>0</v>
      </c>
      <c r="BB963" s="414">
        <f t="shared" si="349"/>
        <v>0</v>
      </c>
      <c r="BC963" s="414">
        <f t="shared" si="350"/>
        <v>0</v>
      </c>
      <c r="BD963" s="414">
        <f t="shared" si="351"/>
        <v>0</v>
      </c>
      <c r="BE963" s="414">
        <f t="shared" si="352"/>
        <v>0</v>
      </c>
      <c r="BF963" s="414">
        <f t="shared" si="353"/>
        <v>0</v>
      </c>
      <c r="BG963" s="414">
        <f t="shared" si="354"/>
        <v>0</v>
      </c>
      <c r="BH963" s="414">
        <f t="shared" si="355"/>
        <v>0</v>
      </c>
      <c r="BI963" s="414">
        <f t="shared" si="356"/>
        <v>0</v>
      </c>
      <c r="BJ963" s="414">
        <f t="shared" si="357"/>
        <v>0</v>
      </c>
      <c r="BK963" s="414">
        <f t="shared" si="358"/>
        <v>0</v>
      </c>
      <c r="BL963" s="414">
        <f t="shared" si="359"/>
        <v>0</v>
      </c>
      <c r="BM963" s="414">
        <f t="shared" si="360"/>
        <v>0</v>
      </c>
      <c r="BO963" s="414">
        <f t="shared" si="361"/>
        <v>0</v>
      </c>
      <c r="BP963" s="414">
        <f t="shared" si="362"/>
        <v>0</v>
      </c>
      <c r="BQ963" s="414">
        <f t="shared" si="363"/>
        <v>0</v>
      </c>
      <c r="BR963" s="414">
        <f t="shared" si="364"/>
        <v>0</v>
      </c>
      <c r="BS963" s="414">
        <f t="shared" si="365"/>
        <v>0</v>
      </c>
      <c r="BT963" s="414">
        <f t="shared" si="366"/>
        <v>0</v>
      </c>
      <c r="BU963" s="414">
        <f t="shared" si="367"/>
        <v>0</v>
      </c>
      <c r="CQ963" s="465"/>
      <c r="CR963" s="465"/>
    </row>
    <row r="964" spans="1:96" ht="37.5" customHeight="1" x14ac:dyDescent="0.2">
      <c r="A964" s="576" t="str">
        <f>IF(B964&lt;&gt;"",設定!$C$4,"")</f>
        <v/>
      </c>
      <c r="B964" s="577" t="str">
        <f t="shared" si="368"/>
        <v/>
      </c>
      <c r="C964" s="374">
        <f t="shared" si="346"/>
        <v>952</v>
      </c>
      <c r="D964" s="356"/>
      <c r="E964" s="356"/>
      <c r="F964" s="357"/>
      <c r="G964" s="358"/>
      <c r="H964" s="359"/>
      <c r="I964" s="360"/>
      <c r="J964" s="522" t="str">
        <f>IFERROR(IF(I964="","",VLOOKUP(I964,国・地域!A:C,2,FALSE)),"正しい番号を入力してください")</f>
        <v/>
      </c>
      <c r="K964" s="523" t="str">
        <f>IFERROR(IF(I964="","",VLOOKUP(I964,国・地域!A:C,3,FALSE)),"正しい番号を入力してください")</f>
        <v/>
      </c>
      <c r="L964" s="326"/>
      <c r="M964" s="363"/>
      <c r="N964" s="364"/>
      <c r="O964" s="364"/>
      <c r="P964" s="364"/>
      <c r="Q964" s="364"/>
      <c r="R964" s="364"/>
      <c r="S964" s="364"/>
      <c r="T964" s="364"/>
      <c r="U964" s="365"/>
      <c r="V964" s="366"/>
      <c r="W964" s="1063"/>
      <c r="X964" s="1064"/>
      <c r="Y964" s="1075"/>
      <c r="Z964" s="1076"/>
      <c r="AA964" s="1077"/>
      <c r="AB964" s="1078"/>
      <c r="AC964" s="1077"/>
      <c r="AD964" s="1076"/>
      <c r="AE964" s="1079"/>
      <c r="AF964" s="1078"/>
      <c r="AG964" s="1077"/>
      <c r="AH964" s="1076"/>
      <c r="AI964" s="1079"/>
      <c r="AJ964" s="1078"/>
      <c r="AK964" s="1077"/>
      <c r="AL964" s="1076"/>
      <c r="AM964" s="356"/>
      <c r="AN964" s="358"/>
      <c r="AO964" s="326"/>
      <c r="AP964" s="356"/>
      <c r="AQ964" s="358"/>
      <c r="AR964" s="367"/>
      <c r="AS964" s="368"/>
      <c r="AT964" s="356"/>
      <c r="AU964" s="358"/>
      <c r="AV964" s="367"/>
      <c r="AW964" s="369"/>
      <c r="AX964" s="502" t="str">
        <f t="shared" si="369"/>
        <v/>
      </c>
      <c r="AY964" s="94" t="str">
        <f t="shared" si="347"/>
        <v/>
      </c>
      <c r="BA964" s="414">
        <f t="shared" si="348"/>
        <v>0</v>
      </c>
      <c r="BB964" s="414">
        <f t="shared" si="349"/>
        <v>0</v>
      </c>
      <c r="BC964" s="414">
        <f t="shared" si="350"/>
        <v>0</v>
      </c>
      <c r="BD964" s="414">
        <f t="shared" si="351"/>
        <v>0</v>
      </c>
      <c r="BE964" s="414">
        <f t="shared" si="352"/>
        <v>0</v>
      </c>
      <c r="BF964" s="414">
        <f t="shared" si="353"/>
        <v>0</v>
      </c>
      <c r="BG964" s="414">
        <f t="shared" si="354"/>
        <v>0</v>
      </c>
      <c r="BH964" s="414">
        <f t="shared" si="355"/>
        <v>0</v>
      </c>
      <c r="BI964" s="414">
        <f t="shared" si="356"/>
        <v>0</v>
      </c>
      <c r="BJ964" s="414">
        <f t="shared" si="357"/>
        <v>0</v>
      </c>
      <c r="BK964" s="414">
        <f t="shared" si="358"/>
        <v>0</v>
      </c>
      <c r="BL964" s="414">
        <f t="shared" si="359"/>
        <v>0</v>
      </c>
      <c r="BM964" s="414">
        <f t="shared" si="360"/>
        <v>0</v>
      </c>
      <c r="BO964" s="414">
        <f t="shared" si="361"/>
        <v>0</v>
      </c>
      <c r="BP964" s="414">
        <f t="shared" si="362"/>
        <v>0</v>
      </c>
      <c r="BQ964" s="414">
        <f t="shared" si="363"/>
        <v>0</v>
      </c>
      <c r="BR964" s="414">
        <f t="shared" si="364"/>
        <v>0</v>
      </c>
      <c r="BS964" s="414">
        <f t="shared" si="365"/>
        <v>0</v>
      </c>
      <c r="BT964" s="414">
        <f t="shared" si="366"/>
        <v>0</v>
      </c>
      <c r="BU964" s="414">
        <f t="shared" si="367"/>
        <v>0</v>
      </c>
      <c r="CQ964" s="465"/>
      <c r="CR964" s="465"/>
    </row>
    <row r="965" spans="1:96" ht="37.5" customHeight="1" x14ac:dyDescent="0.2">
      <c r="A965" s="576" t="str">
        <f>IF(B965&lt;&gt;"",設定!$C$4,"")</f>
        <v/>
      </c>
      <c r="B965" s="577" t="str">
        <f t="shared" si="368"/>
        <v/>
      </c>
      <c r="C965" s="374">
        <f t="shared" si="346"/>
        <v>953</v>
      </c>
      <c r="D965" s="356"/>
      <c r="E965" s="356"/>
      <c r="F965" s="357"/>
      <c r="G965" s="358"/>
      <c r="H965" s="359"/>
      <c r="I965" s="360"/>
      <c r="J965" s="522" t="str">
        <f>IFERROR(IF(I965="","",VLOOKUP(I965,国・地域!A:C,2,FALSE)),"正しい番号を入力してください")</f>
        <v/>
      </c>
      <c r="K965" s="523" t="str">
        <f>IFERROR(IF(I965="","",VLOOKUP(I965,国・地域!A:C,3,FALSE)),"正しい番号を入力してください")</f>
        <v/>
      </c>
      <c r="L965" s="326"/>
      <c r="M965" s="363"/>
      <c r="N965" s="364"/>
      <c r="O965" s="364"/>
      <c r="P965" s="364"/>
      <c r="Q965" s="364"/>
      <c r="R965" s="364"/>
      <c r="S965" s="364"/>
      <c r="T965" s="364"/>
      <c r="U965" s="365"/>
      <c r="V965" s="366"/>
      <c r="W965" s="1063"/>
      <c r="X965" s="1064"/>
      <c r="Y965" s="1075"/>
      <c r="Z965" s="1076"/>
      <c r="AA965" s="1077"/>
      <c r="AB965" s="1078"/>
      <c r="AC965" s="1077"/>
      <c r="AD965" s="1076"/>
      <c r="AE965" s="1079"/>
      <c r="AF965" s="1078"/>
      <c r="AG965" s="1077"/>
      <c r="AH965" s="1076"/>
      <c r="AI965" s="1079"/>
      <c r="AJ965" s="1078"/>
      <c r="AK965" s="1077"/>
      <c r="AL965" s="1076"/>
      <c r="AM965" s="356"/>
      <c r="AN965" s="358"/>
      <c r="AO965" s="326"/>
      <c r="AP965" s="356"/>
      <c r="AQ965" s="358"/>
      <c r="AR965" s="367"/>
      <c r="AS965" s="368"/>
      <c r="AT965" s="356"/>
      <c r="AU965" s="358"/>
      <c r="AV965" s="367"/>
      <c r="AW965" s="369"/>
      <c r="AX965" s="502" t="str">
        <f t="shared" si="369"/>
        <v/>
      </c>
      <c r="AY965" s="94" t="str">
        <f t="shared" si="347"/>
        <v/>
      </c>
      <c r="BA965" s="414">
        <f t="shared" si="348"/>
        <v>0</v>
      </c>
      <c r="BB965" s="414">
        <f t="shared" si="349"/>
        <v>0</v>
      </c>
      <c r="BC965" s="414">
        <f t="shared" si="350"/>
        <v>0</v>
      </c>
      <c r="BD965" s="414">
        <f t="shared" si="351"/>
        <v>0</v>
      </c>
      <c r="BE965" s="414">
        <f t="shared" si="352"/>
        <v>0</v>
      </c>
      <c r="BF965" s="414">
        <f t="shared" si="353"/>
        <v>0</v>
      </c>
      <c r="BG965" s="414">
        <f t="shared" si="354"/>
        <v>0</v>
      </c>
      <c r="BH965" s="414">
        <f t="shared" si="355"/>
        <v>0</v>
      </c>
      <c r="BI965" s="414">
        <f t="shared" si="356"/>
        <v>0</v>
      </c>
      <c r="BJ965" s="414">
        <f t="shared" si="357"/>
        <v>0</v>
      </c>
      <c r="BK965" s="414">
        <f t="shared" si="358"/>
        <v>0</v>
      </c>
      <c r="BL965" s="414">
        <f t="shared" si="359"/>
        <v>0</v>
      </c>
      <c r="BM965" s="414">
        <f t="shared" si="360"/>
        <v>0</v>
      </c>
      <c r="BO965" s="414">
        <f t="shared" si="361"/>
        <v>0</v>
      </c>
      <c r="BP965" s="414">
        <f t="shared" si="362"/>
        <v>0</v>
      </c>
      <c r="BQ965" s="414">
        <f t="shared" si="363"/>
        <v>0</v>
      </c>
      <c r="BR965" s="414">
        <f t="shared" si="364"/>
        <v>0</v>
      </c>
      <c r="BS965" s="414">
        <f t="shared" si="365"/>
        <v>0</v>
      </c>
      <c r="BT965" s="414">
        <f t="shared" si="366"/>
        <v>0</v>
      </c>
      <c r="BU965" s="414">
        <f t="shared" si="367"/>
        <v>0</v>
      </c>
      <c r="CQ965" s="465"/>
      <c r="CR965" s="465"/>
    </row>
    <row r="966" spans="1:96" ht="37.5" customHeight="1" x14ac:dyDescent="0.2">
      <c r="A966" s="576" t="str">
        <f>IF(B966&lt;&gt;"",設定!$C$4,"")</f>
        <v/>
      </c>
      <c r="B966" s="577" t="str">
        <f t="shared" si="368"/>
        <v/>
      </c>
      <c r="C966" s="374">
        <f t="shared" si="346"/>
        <v>954</v>
      </c>
      <c r="D966" s="356"/>
      <c r="E966" s="356"/>
      <c r="F966" s="357"/>
      <c r="G966" s="358"/>
      <c r="H966" s="359"/>
      <c r="I966" s="360"/>
      <c r="J966" s="522" t="str">
        <f>IFERROR(IF(I966="","",VLOOKUP(I966,国・地域!A:C,2,FALSE)),"正しい番号を入力してください")</f>
        <v/>
      </c>
      <c r="K966" s="523" t="str">
        <f>IFERROR(IF(I966="","",VLOOKUP(I966,国・地域!A:C,3,FALSE)),"正しい番号を入力してください")</f>
        <v/>
      </c>
      <c r="L966" s="326"/>
      <c r="M966" s="363"/>
      <c r="N966" s="364"/>
      <c r="O966" s="364"/>
      <c r="P966" s="364"/>
      <c r="Q966" s="364"/>
      <c r="R966" s="364"/>
      <c r="S966" s="364"/>
      <c r="T966" s="364"/>
      <c r="U966" s="365"/>
      <c r="V966" s="366"/>
      <c r="W966" s="1063"/>
      <c r="X966" s="1064"/>
      <c r="Y966" s="1075"/>
      <c r="Z966" s="1076"/>
      <c r="AA966" s="1077"/>
      <c r="AB966" s="1078"/>
      <c r="AC966" s="1077"/>
      <c r="AD966" s="1076"/>
      <c r="AE966" s="1079"/>
      <c r="AF966" s="1078"/>
      <c r="AG966" s="1077"/>
      <c r="AH966" s="1076"/>
      <c r="AI966" s="1079"/>
      <c r="AJ966" s="1078"/>
      <c r="AK966" s="1077"/>
      <c r="AL966" s="1076"/>
      <c r="AM966" s="356"/>
      <c r="AN966" s="358"/>
      <c r="AO966" s="326"/>
      <c r="AP966" s="356"/>
      <c r="AQ966" s="358"/>
      <c r="AR966" s="367"/>
      <c r="AS966" s="368"/>
      <c r="AT966" s="356"/>
      <c r="AU966" s="358"/>
      <c r="AV966" s="367"/>
      <c r="AW966" s="369"/>
      <c r="AX966" s="502" t="str">
        <f t="shared" si="369"/>
        <v/>
      </c>
      <c r="AY966" s="94" t="str">
        <f t="shared" si="347"/>
        <v/>
      </c>
      <c r="BA966" s="414">
        <f t="shared" si="348"/>
        <v>0</v>
      </c>
      <c r="BB966" s="414">
        <f t="shared" si="349"/>
        <v>0</v>
      </c>
      <c r="BC966" s="414">
        <f t="shared" si="350"/>
        <v>0</v>
      </c>
      <c r="BD966" s="414">
        <f t="shared" si="351"/>
        <v>0</v>
      </c>
      <c r="BE966" s="414">
        <f t="shared" si="352"/>
        <v>0</v>
      </c>
      <c r="BF966" s="414">
        <f t="shared" si="353"/>
        <v>0</v>
      </c>
      <c r="BG966" s="414">
        <f t="shared" si="354"/>
        <v>0</v>
      </c>
      <c r="BH966" s="414">
        <f t="shared" si="355"/>
        <v>0</v>
      </c>
      <c r="BI966" s="414">
        <f t="shared" si="356"/>
        <v>0</v>
      </c>
      <c r="BJ966" s="414">
        <f t="shared" si="357"/>
        <v>0</v>
      </c>
      <c r="BK966" s="414">
        <f t="shared" si="358"/>
        <v>0</v>
      </c>
      <c r="BL966" s="414">
        <f t="shared" si="359"/>
        <v>0</v>
      </c>
      <c r="BM966" s="414">
        <f t="shared" si="360"/>
        <v>0</v>
      </c>
      <c r="BO966" s="414">
        <f t="shared" si="361"/>
        <v>0</v>
      </c>
      <c r="BP966" s="414">
        <f t="shared" si="362"/>
        <v>0</v>
      </c>
      <c r="BQ966" s="414">
        <f t="shared" si="363"/>
        <v>0</v>
      </c>
      <c r="BR966" s="414">
        <f t="shared" si="364"/>
        <v>0</v>
      </c>
      <c r="BS966" s="414">
        <f t="shared" si="365"/>
        <v>0</v>
      </c>
      <c r="BT966" s="414">
        <f t="shared" si="366"/>
        <v>0</v>
      </c>
      <c r="BU966" s="414">
        <f t="shared" si="367"/>
        <v>0</v>
      </c>
      <c r="CQ966" s="465"/>
      <c r="CR966" s="465"/>
    </row>
    <row r="967" spans="1:96" ht="37.5" customHeight="1" x14ac:dyDescent="0.2">
      <c r="A967" s="576" t="str">
        <f>IF(B967&lt;&gt;"",設定!$C$4,"")</f>
        <v/>
      </c>
      <c r="B967" s="577" t="str">
        <f t="shared" si="368"/>
        <v/>
      </c>
      <c r="C967" s="374">
        <f t="shared" si="346"/>
        <v>955</v>
      </c>
      <c r="D967" s="356"/>
      <c r="E967" s="356"/>
      <c r="F967" s="357"/>
      <c r="G967" s="358"/>
      <c r="H967" s="359"/>
      <c r="I967" s="360"/>
      <c r="J967" s="522" t="str">
        <f>IFERROR(IF(I967="","",VLOOKUP(I967,国・地域!A:C,2,FALSE)),"正しい番号を入力してください")</f>
        <v/>
      </c>
      <c r="K967" s="523" t="str">
        <f>IFERROR(IF(I967="","",VLOOKUP(I967,国・地域!A:C,3,FALSE)),"正しい番号を入力してください")</f>
        <v/>
      </c>
      <c r="L967" s="326"/>
      <c r="M967" s="363"/>
      <c r="N967" s="364"/>
      <c r="O967" s="364"/>
      <c r="P967" s="364"/>
      <c r="Q967" s="364"/>
      <c r="R967" s="364"/>
      <c r="S967" s="364"/>
      <c r="T967" s="364"/>
      <c r="U967" s="365"/>
      <c r="V967" s="366"/>
      <c r="W967" s="1063"/>
      <c r="X967" s="1064"/>
      <c r="Y967" s="1075"/>
      <c r="Z967" s="1076"/>
      <c r="AA967" s="1077"/>
      <c r="AB967" s="1078"/>
      <c r="AC967" s="1077"/>
      <c r="AD967" s="1076"/>
      <c r="AE967" s="1079"/>
      <c r="AF967" s="1078"/>
      <c r="AG967" s="1077"/>
      <c r="AH967" s="1076"/>
      <c r="AI967" s="1079"/>
      <c r="AJ967" s="1078"/>
      <c r="AK967" s="1077"/>
      <c r="AL967" s="1076"/>
      <c r="AM967" s="356"/>
      <c r="AN967" s="358"/>
      <c r="AO967" s="326"/>
      <c r="AP967" s="356"/>
      <c r="AQ967" s="358"/>
      <c r="AR967" s="367"/>
      <c r="AS967" s="368"/>
      <c r="AT967" s="356"/>
      <c r="AU967" s="358"/>
      <c r="AV967" s="367"/>
      <c r="AW967" s="369"/>
      <c r="AX967" s="502" t="str">
        <f t="shared" si="369"/>
        <v/>
      </c>
      <c r="AY967" s="94" t="str">
        <f t="shared" si="347"/>
        <v/>
      </c>
      <c r="BA967" s="414">
        <f t="shared" si="348"/>
        <v>0</v>
      </c>
      <c r="BB967" s="414">
        <f t="shared" si="349"/>
        <v>0</v>
      </c>
      <c r="BC967" s="414">
        <f t="shared" si="350"/>
        <v>0</v>
      </c>
      <c r="BD967" s="414">
        <f t="shared" si="351"/>
        <v>0</v>
      </c>
      <c r="BE967" s="414">
        <f t="shared" si="352"/>
        <v>0</v>
      </c>
      <c r="BF967" s="414">
        <f t="shared" si="353"/>
        <v>0</v>
      </c>
      <c r="BG967" s="414">
        <f t="shared" si="354"/>
        <v>0</v>
      </c>
      <c r="BH967" s="414">
        <f t="shared" si="355"/>
        <v>0</v>
      </c>
      <c r="BI967" s="414">
        <f t="shared" si="356"/>
        <v>0</v>
      </c>
      <c r="BJ967" s="414">
        <f t="shared" si="357"/>
        <v>0</v>
      </c>
      <c r="BK967" s="414">
        <f t="shared" si="358"/>
        <v>0</v>
      </c>
      <c r="BL967" s="414">
        <f t="shared" si="359"/>
        <v>0</v>
      </c>
      <c r="BM967" s="414">
        <f t="shared" si="360"/>
        <v>0</v>
      </c>
      <c r="BO967" s="414">
        <f t="shared" si="361"/>
        <v>0</v>
      </c>
      <c r="BP967" s="414">
        <f t="shared" si="362"/>
        <v>0</v>
      </c>
      <c r="BQ967" s="414">
        <f t="shared" si="363"/>
        <v>0</v>
      </c>
      <c r="BR967" s="414">
        <f t="shared" si="364"/>
        <v>0</v>
      </c>
      <c r="BS967" s="414">
        <f t="shared" si="365"/>
        <v>0</v>
      </c>
      <c r="BT967" s="414">
        <f t="shared" si="366"/>
        <v>0</v>
      </c>
      <c r="BU967" s="414">
        <f t="shared" si="367"/>
        <v>0</v>
      </c>
      <c r="CQ967" s="465"/>
      <c r="CR967" s="465"/>
    </row>
    <row r="968" spans="1:96" ht="37.5" customHeight="1" x14ac:dyDescent="0.2">
      <c r="A968" s="576" t="str">
        <f>IF(B968&lt;&gt;"",設定!$C$4,"")</f>
        <v/>
      </c>
      <c r="B968" s="577" t="str">
        <f t="shared" si="368"/>
        <v/>
      </c>
      <c r="C968" s="374">
        <f t="shared" si="346"/>
        <v>956</v>
      </c>
      <c r="D968" s="356"/>
      <c r="E968" s="356"/>
      <c r="F968" s="357"/>
      <c r="G968" s="358"/>
      <c r="H968" s="359"/>
      <c r="I968" s="360"/>
      <c r="J968" s="522" t="str">
        <f>IFERROR(IF(I968="","",VLOOKUP(I968,国・地域!A:C,2,FALSE)),"正しい番号を入力してください")</f>
        <v/>
      </c>
      <c r="K968" s="523" t="str">
        <f>IFERROR(IF(I968="","",VLOOKUP(I968,国・地域!A:C,3,FALSE)),"正しい番号を入力してください")</f>
        <v/>
      </c>
      <c r="L968" s="326"/>
      <c r="M968" s="363"/>
      <c r="N968" s="364"/>
      <c r="O968" s="364"/>
      <c r="P968" s="364"/>
      <c r="Q968" s="364"/>
      <c r="R968" s="364"/>
      <c r="S968" s="364"/>
      <c r="T968" s="364"/>
      <c r="U968" s="365"/>
      <c r="V968" s="366"/>
      <c r="W968" s="1063"/>
      <c r="X968" s="1064"/>
      <c r="Y968" s="1075"/>
      <c r="Z968" s="1076"/>
      <c r="AA968" s="1077"/>
      <c r="AB968" s="1078"/>
      <c r="AC968" s="1077"/>
      <c r="AD968" s="1076"/>
      <c r="AE968" s="1079"/>
      <c r="AF968" s="1078"/>
      <c r="AG968" s="1077"/>
      <c r="AH968" s="1076"/>
      <c r="AI968" s="1079"/>
      <c r="AJ968" s="1078"/>
      <c r="AK968" s="1077"/>
      <c r="AL968" s="1076"/>
      <c r="AM968" s="356"/>
      <c r="AN968" s="358"/>
      <c r="AO968" s="326"/>
      <c r="AP968" s="356"/>
      <c r="AQ968" s="358"/>
      <c r="AR968" s="367"/>
      <c r="AS968" s="368"/>
      <c r="AT968" s="356"/>
      <c r="AU968" s="358"/>
      <c r="AV968" s="367"/>
      <c r="AW968" s="369"/>
      <c r="AX968" s="502" t="str">
        <f t="shared" si="369"/>
        <v/>
      </c>
      <c r="AY968" s="94" t="str">
        <f t="shared" si="347"/>
        <v/>
      </c>
      <c r="BA968" s="414">
        <f t="shared" si="348"/>
        <v>0</v>
      </c>
      <c r="BB968" s="414">
        <f t="shared" si="349"/>
        <v>0</v>
      </c>
      <c r="BC968" s="414">
        <f t="shared" si="350"/>
        <v>0</v>
      </c>
      <c r="BD968" s="414">
        <f t="shared" si="351"/>
        <v>0</v>
      </c>
      <c r="BE968" s="414">
        <f t="shared" si="352"/>
        <v>0</v>
      </c>
      <c r="BF968" s="414">
        <f t="shared" si="353"/>
        <v>0</v>
      </c>
      <c r="BG968" s="414">
        <f t="shared" si="354"/>
        <v>0</v>
      </c>
      <c r="BH968" s="414">
        <f t="shared" si="355"/>
        <v>0</v>
      </c>
      <c r="BI968" s="414">
        <f t="shared" si="356"/>
        <v>0</v>
      </c>
      <c r="BJ968" s="414">
        <f t="shared" si="357"/>
        <v>0</v>
      </c>
      <c r="BK968" s="414">
        <f t="shared" si="358"/>
        <v>0</v>
      </c>
      <c r="BL968" s="414">
        <f t="shared" si="359"/>
        <v>0</v>
      </c>
      <c r="BM968" s="414">
        <f t="shared" si="360"/>
        <v>0</v>
      </c>
      <c r="BO968" s="414">
        <f t="shared" si="361"/>
        <v>0</v>
      </c>
      <c r="BP968" s="414">
        <f t="shared" si="362"/>
        <v>0</v>
      </c>
      <c r="BQ968" s="414">
        <f t="shared" si="363"/>
        <v>0</v>
      </c>
      <c r="BR968" s="414">
        <f t="shared" si="364"/>
        <v>0</v>
      </c>
      <c r="BS968" s="414">
        <f t="shared" si="365"/>
        <v>0</v>
      </c>
      <c r="BT968" s="414">
        <f t="shared" si="366"/>
        <v>0</v>
      </c>
      <c r="BU968" s="414">
        <f t="shared" si="367"/>
        <v>0</v>
      </c>
      <c r="CQ968" s="465"/>
      <c r="CR968" s="465"/>
    </row>
    <row r="969" spans="1:96" ht="37.5" customHeight="1" x14ac:dyDescent="0.2">
      <c r="A969" s="576" t="str">
        <f>IF(B969&lt;&gt;"",設定!$C$4,"")</f>
        <v/>
      </c>
      <c r="B969" s="577" t="str">
        <f t="shared" si="368"/>
        <v/>
      </c>
      <c r="C969" s="374">
        <f t="shared" si="346"/>
        <v>957</v>
      </c>
      <c r="D969" s="356"/>
      <c r="E969" s="356"/>
      <c r="F969" s="357"/>
      <c r="G969" s="358"/>
      <c r="H969" s="359"/>
      <c r="I969" s="360"/>
      <c r="J969" s="522" t="str">
        <f>IFERROR(IF(I969="","",VLOOKUP(I969,国・地域!A:C,2,FALSE)),"正しい番号を入力してください")</f>
        <v/>
      </c>
      <c r="K969" s="523" t="str">
        <f>IFERROR(IF(I969="","",VLOOKUP(I969,国・地域!A:C,3,FALSE)),"正しい番号を入力してください")</f>
        <v/>
      </c>
      <c r="L969" s="326"/>
      <c r="M969" s="363"/>
      <c r="N969" s="364"/>
      <c r="O969" s="364"/>
      <c r="P969" s="364"/>
      <c r="Q969" s="364"/>
      <c r="R969" s="364"/>
      <c r="S969" s="364"/>
      <c r="T969" s="364"/>
      <c r="U969" s="365"/>
      <c r="V969" s="366"/>
      <c r="W969" s="1063"/>
      <c r="X969" s="1064"/>
      <c r="Y969" s="1075"/>
      <c r="Z969" s="1076"/>
      <c r="AA969" s="1077"/>
      <c r="AB969" s="1078"/>
      <c r="AC969" s="1077"/>
      <c r="AD969" s="1076"/>
      <c r="AE969" s="1079"/>
      <c r="AF969" s="1078"/>
      <c r="AG969" s="1077"/>
      <c r="AH969" s="1076"/>
      <c r="AI969" s="1079"/>
      <c r="AJ969" s="1078"/>
      <c r="AK969" s="1077"/>
      <c r="AL969" s="1076"/>
      <c r="AM969" s="356"/>
      <c r="AN969" s="358"/>
      <c r="AO969" s="326"/>
      <c r="AP969" s="356"/>
      <c r="AQ969" s="358"/>
      <c r="AR969" s="367"/>
      <c r="AS969" s="368"/>
      <c r="AT969" s="356"/>
      <c r="AU969" s="358"/>
      <c r="AV969" s="367"/>
      <c r="AW969" s="369"/>
      <c r="AX969" s="502" t="str">
        <f t="shared" si="369"/>
        <v/>
      </c>
      <c r="AY969" s="94" t="str">
        <f t="shared" si="347"/>
        <v/>
      </c>
      <c r="BA969" s="414">
        <f t="shared" si="348"/>
        <v>0</v>
      </c>
      <c r="BB969" s="414">
        <f t="shared" si="349"/>
        <v>0</v>
      </c>
      <c r="BC969" s="414">
        <f t="shared" si="350"/>
        <v>0</v>
      </c>
      <c r="BD969" s="414">
        <f t="shared" si="351"/>
        <v>0</v>
      </c>
      <c r="BE969" s="414">
        <f t="shared" si="352"/>
        <v>0</v>
      </c>
      <c r="BF969" s="414">
        <f t="shared" si="353"/>
        <v>0</v>
      </c>
      <c r="BG969" s="414">
        <f t="shared" si="354"/>
        <v>0</v>
      </c>
      <c r="BH969" s="414">
        <f t="shared" si="355"/>
        <v>0</v>
      </c>
      <c r="BI969" s="414">
        <f t="shared" si="356"/>
        <v>0</v>
      </c>
      <c r="BJ969" s="414">
        <f t="shared" si="357"/>
        <v>0</v>
      </c>
      <c r="BK969" s="414">
        <f t="shared" si="358"/>
        <v>0</v>
      </c>
      <c r="BL969" s="414">
        <f t="shared" si="359"/>
        <v>0</v>
      </c>
      <c r="BM969" s="414">
        <f t="shared" si="360"/>
        <v>0</v>
      </c>
      <c r="BO969" s="414">
        <f t="shared" si="361"/>
        <v>0</v>
      </c>
      <c r="BP969" s="414">
        <f t="shared" si="362"/>
        <v>0</v>
      </c>
      <c r="BQ969" s="414">
        <f t="shared" si="363"/>
        <v>0</v>
      </c>
      <c r="BR969" s="414">
        <f t="shared" si="364"/>
        <v>0</v>
      </c>
      <c r="BS969" s="414">
        <f t="shared" si="365"/>
        <v>0</v>
      </c>
      <c r="BT969" s="414">
        <f t="shared" si="366"/>
        <v>0</v>
      </c>
      <c r="BU969" s="414">
        <f t="shared" si="367"/>
        <v>0</v>
      </c>
      <c r="CQ969" s="465"/>
      <c r="CR969" s="465"/>
    </row>
    <row r="970" spans="1:96" ht="37.5" customHeight="1" x14ac:dyDescent="0.2">
      <c r="A970" s="576" t="str">
        <f>IF(B970&lt;&gt;"",設定!$C$4,"")</f>
        <v/>
      </c>
      <c r="B970" s="577" t="str">
        <f t="shared" si="368"/>
        <v/>
      </c>
      <c r="C970" s="374">
        <f t="shared" si="346"/>
        <v>958</v>
      </c>
      <c r="D970" s="356"/>
      <c r="E970" s="356"/>
      <c r="F970" s="357"/>
      <c r="G970" s="358"/>
      <c r="H970" s="359"/>
      <c r="I970" s="360"/>
      <c r="J970" s="522" t="str">
        <f>IFERROR(IF(I970="","",VLOOKUP(I970,国・地域!A:C,2,FALSE)),"正しい番号を入力してください")</f>
        <v/>
      </c>
      <c r="K970" s="523" t="str">
        <f>IFERROR(IF(I970="","",VLOOKUP(I970,国・地域!A:C,3,FALSE)),"正しい番号を入力してください")</f>
        <v/>
      </c>
      <c r="L970" s="326"/>
      <c r="M970" s="363"/>
      <c r="N970" s="364"/>
      <c r="O970" s="364"/>
      <c r="P970" s="364"/>
      <c r="Q970" s="364"/>
      <c r="R970" s="364"/>
      <c r="S970" s="364"/>
      <c r="T970" s="364"/>
      <c r="U970" s="365"/>
      <c r="V970" s="366"/>
      <c r="W970" s="1063"/>
      <c r="X970" s="1064"/>
      <c r="Y970" s="1075"/>
      <c r="Z970" s="1076"/>
      <c r="AA970" s="1077"/>
      <c r="AB970" s="1078"/>
      <c r="AC970" s="1077"/>
      <c r="AD970" s="1076"/>
      <c r="AE970" s="1079"/>
      <c r="AF970" s="1078"/>
      <c r="AG970" s="1077"/>
      <c r="AH970" s="1076"/>
      <c r="AI970" s="1079"/>
      <c r="AJ970" s="1078"/>
      <c r="AK970" s="1077"/>
      <c r="AL970" s="1076"/>
      <c r="AM970" s="356"/>
      <c r="AN970" s="358"/>
      <c r="AO970" s="326"/>
      <c r="AP970" s="356"/>
      <c r="AQ970" s="358"/>
      <c r="AR970" s="367"/>
      <c r="AS970" s="368"/>
      <c r="AT970" s="356"/>
      <c r="AU970" s="358"/>
      <c r="AV970" s="367"/>
      <c r="AW970" s="369"/>
      <c r="AX970" s="502" t="str">
        <f t="shared" si="369"/>
        <v/>
      </c>
      <c r="AY970" s="94" t="str">
        <f t="shared" si="347"/>
        <v/>
      </c>
      <c r="BA970" s="414">
        <f t="shared" si="348"/>
        <v>0</v>
      </c>
      <c r="BB970" s="414">
        <f t="shared" si="349"/>
        <v>0</v>
      </c>
      <c r="BC970" s="414">
        <f t="shared" si="350"/>
        <v>0</v>
      </c>
      <c r="BD970" s="414">
        <f t="shared" si="351"/>
        <v>0</v>
      </c>
      <c r="BE970" s="414">
        <f t="shared" si="352"/>
        <v>0</v>
      </c>
      <c r="BF970" s="414">
        <f t="shared" si="353"/>
        <v>0</v>
      </c>
      <c r="BG970" s="414">
        <f t="shared" si="354"/>
        <v>0</v>
      </c>
      <c r="BH970" s="414">
        <f t="shared" si="355"/>
        <v>0</v>
      </c>
      <c r="BI970" s="414">
        <f t="shared" si="356"/>
        <v>0</v>
      </c>
      <c r="BJ970" s="414">
        <f t="shared" si="357"/>
        <v>0</v>
      </c>
      <c r="BK970" s="414">
        <f t="shared" si="358"/>
        <v>0</v>
      </c>
      <c r="BL970" s="414">
        <f t="shared" si="359"/>
        <v>0</v>
      </c>
      <c r="BM970" s="414">
        <f t="shared" si="360"/>
        <v>0</v>
      </c>
      <c r="BO970" s="414">
        <f t="shared" si="361"/>
        <v>0</v>
      </c>
      <c r="BP970" s="414">
        <f t="shared" si="362"/>
        <v>0</v>
      </c>
      <c r="BQ970" s="414">
        <f t="shared" si="363"/>
        <v>0</v>
      </c>
      <c r="BR970" s="414">
        <f t="shared" si="364"/>
        <v>0</v>
      </c>
      <c r="BS970" s="414">
        <f t="shared" si="365"/>
        <v>0</v>
      </c>
      <c r="BT970" s="414">
        <f t="shared" si="366"/>
        <v>0</v>
      </c>
      <c r="BU970" s="414">
        <f t="shared" si="367"/>
        <v>0</v>
      </c>
      <c r="CQ970" s="465"/>
      <c r="CR970" s="465"/>
    </row>
    <row r="971" spans="1:96" ht="37.5" customHeight="1" x14ac:dyDescent="0.2">
      <c r="A971" s="576" t="str">
        <f>IF(B971&lt;&gt;"",設定!$C$4,"")</f>
        <v/>
      </c>
      <c r="B971" s="577" t="str">
        <f t="shared" si="368"/>
        <v/>
      </c>
      <c r="C971" s="374">
        <f t="shared" si="346"/>
        <v>959</v>
      </c>
      <c r="D971" s="356"/>
      <c r="E971" s="356"/>
      <c r="F971" s="357"/>
      <c r="G971" s="358"/>
      <c r="H971" s="359"/>
      <c r="I971" s="360"/>
      <c r="J971" s="522" t="str">
        <f>IFERROR(IF(I971="","",VLOOKUP(I971,国・地域!A:C,2,FALSE)),"正しい番号を入力してください")</f>
        <v/>
      </c>
      <c r="K971" s="523" t="str">
        <f>IFERROR(IF(I971="","",VLOOKUP(I971,国・地域!A:C,3,FALSE)),"正しい番号を入力してください")</f>
        <v/>
      </c>
      <c r="L971" s="326"/>
      <c r="M971" s="363"/>
      <c r="N971" s="364"/>
      <c r="O971" s="364"/>
      <c r="P971" s="364"/>
      <c r="Q971" s="364"/>
      <c r="R971" s="364"/>
      <c r="S971" s="364"/>
      <c r="T971" s="364"/>
      <c r="U971" s="365"/>
      <c r="V971" s="366"/>
      <c r="W971" s="1063"/>
      <c r="X971" s="1064"/>
      <c r="Y971" s="1075"/>
      <c r="Z971" s="1076"/>
      <c r="AA971" s="1077"/>
      <c r="AB971" s="1078"/>
      <c r="AC971" s="1077"/>
      <c r="AD971" s="1076"/>
      <c r="AE971" s="1079"/>
      <c r="AF971" s="1078"/>
      <c r="AG971" s="1077"/>
      <c r="AH971" s="1076"/>
      <c r="AI971" s="1079"/>
      <c r="AJ971" s="1078"/>
      <c r="AK971" s="1077"/>
      <c r="AL971" s="1076"/>
      <c r="AM971" s="356"/>
      <c r="AN971" s="358"/>
      <c r="AO971" s="326"/>
      <c r="AP971" s="356"/>
      <c r="AQ971" s="358"/>
      <c r="AR971" s="367"/>
      <c r="AS971" s="368"/>
      <c r="AT971" s="356"/>
      <c r="AU971" s="358"/>
      <c r="AV971" s="367"/>
      <c r="AW971" s="369"/>
      <c r="AX971" s="502" t="str">
        <f t="shared" si="369"/>
        <v/>
      </c>
      <c r="AY971" s="94" t="str">
        <f t="shared" si="347"/>
        <v/>
      </c>
      <c r="BA971" s="414">
        <f t="shared" si="348"/>
        <v>0</v>
      </c>
      <c r="BB971" s="414">
        <f t="shared" si="349"/>
        <v>0</v>
      </c>
      <c r="BC971" s="414">
        <f t="shared" si="350"/>
        <v>0</v>
      </c>
      <c r="BD971" s="414">
        <f t="shared" si="351"/>
        <v>0</v>
      </c>
      <c r="BE971" s="414">
        <f t="shared" si="352"/>
        <v>0</v>
      </c>
      <c r="BF971" s="414">
        <f t="shared" si="353"/>
        <v>0</v>
      </c>
      <c r="BG971" s="414">
        <f t="shared" si="354"/>
        <v>0</v>
      </c>
      <c r="BH971" s="414">
        <f t="shared" si="355"/>
        <v>0</v>
      </c>
      <c r="BI971" s="414">
        <f t="shared" si="356"/>
        <v>0</v>
      </c>
      <c r="BJ971" s="414">
        <f t="shared" si="357"/>
        <v>0</v>
      </c>
      <c r="BK971" s="414">
        <f t="shared" si="358"/>
        <v>0</v>
      </c>
      <c r="BL971" s="414">
        <f t="shared" si="359"/>
        <v>0</v>
      </c>
      <c r="BM971" s="414">
        <f t="shared" si="360"/>
        <v>0</v>
      </c>
      <c r="BO971" s="414">
        <f t="shared" si="361"/>
        <v>0</v>
      </c>
      <c r="BP971" s="414">
        <f t="shared" si="362"/>
        <v>0</v>
      </c>
      <c r="BQ971" s="414">
        <f t="shared" si="363"/>
        <v>0</v>
      </c>
      <c r="BR971" s="414">
        <f t="shared" si="364"/>
        <v>0</v>
      </c>
      <c r="BS971" s="414">
        <f t="shared" si="365"/>
        <v>0</v>
      </c>
      <c r="BT971" s="414">
        <f t="shared" si="366"/>
        <v>0</v>
      </c>
      <c r="BU971" s="414">
        <f t="shared" si="367"/>
        <v>0</v>
      </c>
      <c r="CQ971" s="465"/>
      <c r="CR971" s="465"/>
    </row>
    <row r="972" spans="1:96" ht="37.5" customHeight="1" x14ac:dyDescent="0.2">
      <c r="A972" s="576" t="str">
        <f>IF(B972&lt;&gt;"",設定!$C$4,"")</f>
        <v/>
      </c>
      <c r="B972" s="577" t="str">
        <f t="shared" si="368"/>
        <v/>
      </c>
      <c r="C972" s="374">
        <f t="shared" si="346"/>
        <v>960</v>
      </c>
      <c r="D972" s="356"/>
      <c r="E972" s="356"/>
      <c r="F972" s="357"/>
      <c r="G972" s="358"/>
      <c r="H972" s="359"/>
      <c r="I972" s="360"/>
      <c r="J972" s="522" t="str">
        <f>IFERROR(IF(I972="","",VLOOKUP(I972,国・地域!A:C,2,FALSE)),"正しい番号を入力してください")</f>
        <v/>
      </c>
      <c r="K972" s="523" t="str">
        <f>IFERROR(IF(I972="","",VLOOKUP(I972,国・地域!A:C,3,FALSE)),"正しい番号を入力してください")</f>
        <v/>
      </c>
      <c r="L972" s="326"/>
      <c r="M972" s="363"/>
      <c r="N972" s="364"/>
      <c r="O972" s="364"/>
      <c r="P972" s="364"/>
      <c r="Q972" s="364"/>
      <c r="R972" s="364"/>
      <c r="S972" s="364"/>
      <c r="T972" s="364"/>
      <c r="U972" s="365"/>
      <c r="V972" s="366"/>
      <c r="W972" s="1063"/>
      <c r="X972" s="1064"/>
      <c r="Y972" s="1075"/>
      <c r="Z972" s="1076"/>
      <c r="AA972" s="1077"/>
      <c r="AB972" s="1078"/>
      <c r="AC972" s="1077"/>
      <c r="AD972" s="1076"/>
      <c r="AE972" s="1079"/>
      <c r="AF972" s="1078"/>
      <c r="AG972" s="1077"/>
      <c r="AH972" s="1076"/>
      <c r="AI972" s="1079"/>
      <c r="AJ972" s="1078"/>
      <c r="AK972" s="1077"/>
      <c r="AL972" s="1076"/>
      <c r="AM972" s="356"/>
      <c r="AN972" s="358"/>
      <c r="AO972" s="326"/>
      <c r="AP972" s="356"/>
      <c r="AQ972" s="358"/>
      <c r="AR972" s="367"/>
      <c r="AS972" s="368"/>
      <c r="AT972" s="356"/>
      <c r="AU972" s="358"/>
      <c r="AV972" s="367"/>
      <c r="AW972" s="369"/>
      <c r="AX972" s="502" t="str">
        <f t="shared" si="369"/>
        <v/>
      </c>
      <c r="AY972" s="94" t="str">
        <f t="shared" si="347"/>
        <v/>
      </c>
      <c r="BA972" s="414">
        <f t="shared" si="348"/>
        <v>0</v>
      </c>
      <c r="BB972" s="414">
        <f t="shared" si="349"/>
        <v>0</v>
      </c>
      <c r="BC972" s="414">
        <f t="shared" si="350"/>
        <v>0</v>
      </c>
      <c r="BD972" s="414">
        <f t="shared" si="351"/>
        <v>0</v>
      </c>
      <c r="BE972" s="414">
        <f t="shared" si="352"/>
        <v>0</v>
      </c>
      <c r="BF972" s="414">
        <f t="shared" si="353"/>
        <v>0</v>
      </c>
      <c r="BG972" s="414">
        <f t="shared" si="354"/>
        <v>0</v>
      </c>
      <c r="BH972" s="414">
        <f t="shared" si="355"/>
        <v>0</v>
      </c>
      <c r="BI972" s="414">
        <f t="shared" si="356"/>
        <v>0</v>
      </c>
      <c r="BJ972" s="414">
        <f t="shared" si="357"/>
        <v>0</v>
      </c>
      <c r="BK972" s="414">
        <f t="shared" si="358"/>
        <v>0</v>
      </c>
      <c r="BL972" s="414">
        <f t="shared" si="359"/>
        <v>0</v>
      </c>
      <c r="BM972" s="414">
        <f t="shared" si="360"/>
        <v>0</v>
      </c>
      <c r="BO972" s="414">
        <f t="shared" si="361"/>
        <v>0</v>
      </c>
      <c r="BP972" s="414">
        <f t="shared" si="362"/>
        <v>0</v>
      </c>
      <c r="BQ972" s="414">
        <f t="shared" si="363"/>
        <v>0</v>
      </c>
      <c r="BR972" s="414">
        <f t="shared" si="364"/>
        <v>0</v>
      </c>
      <c r="BS972" s="414">
        <f t="shared" si="365"/>
        <v>0</v>
      </c>
      <c r="BT972" s="414">
        <f t="shared" si="366"/>
        <v>0</v>
      </c>
      <c r="BU972" s="414">
        <f t="shared" si="367"/>
        <v>0</v>
      </c>
      <c r="CQ972" s="465"/>
      <c r="CR972" s="465"/>
    </row>
    <row r="973" spans="1:96" ht="37.5" customHeight="1" x14ac:dyDescent="0.2">
      <c r="A973" s="576" t="str">
        <f>IF(B973&lt;&gt;"",設定!$C$4,"")</f>
        <v/>
      </c>
      <c r="B973" s="577" t="str">
        <f t="shared" si="368"/>
        <v/>
      </c>
      <c r="C973" s="374">
        <f t="shared" si="346"/>
        <v>961</v>
      </c>
      <c r="D973" s="356"/>
      <c r="E973" s="356"/>
      <c r="F973" s="357"/>
      <c r="G973" s="358"/>
      <c r="H973" s="359"/>
      <c r="I973" s="360"/>
      <c r="J973" s="522" t="str">
        <f>IFERROR(IF(I973="","",VLOOKUP(I973,国・地域!A:C,2,FALSE)),"正しい番号を入力してください")</f>
        <v/>
      </c>
      <c r="K973" s="523" t="str">
        <f>IFERROR(IF(I973="","",VLOOKUP(I973,国・地域!A:C,3,FALSE)),"正しい番号を入力してください")</f>
        <v/>
      </c>
      <c r="L973" s="326"/>
      <c r="M973" s="363"/>
      <c r="N973" s="364"/>
      <c r="O973" s="364"/>
      <c r="P973" s="364"/>
      <c r="Q973" s="364"/>
      <c r="R973" s="364"/>
      <c r="S973" s="364"/>
      <c r="T973" s="364"/>
      <c r="U973" s="365"/>
      <c r="V973" s="366"/>
      <c r="W973" s="1063"/>
      <c r="X973" s="1064"/>
      <c r="Y973" s="1075"/>
      <c r="Z973" s="1076"/>
      <c r="AA973" s="1077"/>
      <c r="AB973" s="1078"/>
      <c r="AC973" s="1077"/>
      <c r="AD973" s="1076"/>
      <c r="AE973" s="1079"/>
      <c r="AF973" s="1078"/>
      <c r="AG973" s="1077"/>
      <c r="AH973" s="1076"/>
      <c r="AI973" s="1079"/>
      <c r="AJ973" s="1078"/>
      <c r="AK973" s="1077"/>
      <c r="AL973" s="1076"/>
      <c r="AM973" s="356"/>
      <c r="AN973" s="358"/>
      <c r="AO973" s="326"/>
      <c r="AP973" s="356"/>
      <c r="AQ973" s="358"/>
      <c r="AR973" s="367"/>
      <c r="AS973" s="368"/>
      <c r="AT973" s="356"/>
      <c r="AU973" s="358"/>
      <c r="AV973" s="367"/>
      <c r="AW973" s="369"/>
      <c r="AX973" s="502" t="str">
        <f t="shared" si="369"/>
        <v/>
      </c>
      <c r="AY973" s="94" t="str">
        <f t="shared" si="347"/>
        <v/>
      </c>
      <c r="BA973" s="414">
        <f t="shared" si="348"/>
        <v>0</v>
      </c>
      <c r="BB973" s="414">
        <f t="shared" si="349"/>
        <v>0</v>
      </c>
      <c r="BC973" s="414">
        <f t="shared" si="350"/>
        <v>0</v>
      </c>
      <c r="BD973" s="414">
        <f t="shared" si="351"/>
        <v>0</v>
      </c>
      <c r="BE973" s="414">
        <f t="shared" si="352"/>
        <v>0</v>
      </c>
      <c r="BF973" s="414">
        <f t="shared" si="353"/>
        <v>0</v>
      </c>
      <c r="BG973" s="414">
        <f t="shared" si="354"/>
        <v>0</v>
      </c>
      <c r="BH973" s="414">
        <f t="shared" si="355"/>
        <v>0</v>
      </c>
      <c r="BI973" s="414">
        <f t="shared" si="356"/>
        <v>0</v>
      </c>
      <c r="BJ973" s="414">
        <f t="shared" si="357"/>
        <v>0</v>
      </c>
      <c r="BK973" s="414">
        <f t="shared" si="358"/>
        <v>0</v>
      </c>
      <c r="BL973" s="414">
        <f t="shared" si="359"/>
        <v>0</v>
      </c>
      <c r="BM973" s="414">
        <f t="shared" si="360"/>
        <v>0</v>
      </c>
      <c r="BO973" s="414">
        <f t="shared" si="361"/>
        <v>0</v>
      </c>
      <c r="BP973" s="414">
        <f t="shared" si="362"/>
        <v>0</v>
      </c>
      <c r="BQ973" s="414">
        <f t="shared" si="363"/>
        <v>0</v>
      </c>
      <c r="BR973" s="414">
        <f t="shared" si="364"/>
        <v>0</v>
      </c>
      <c r="BS973" s="414">
        <f t="shared" si="365"/>
        <v>0</v>
      </c>
      <c r="BT973" s="414">
        <f t="shared" si="366"/>
        <v>0</v>
      </c>
      <c r="BU973" s="414">
        <f t="shared" si="367"/>
        <v>0</v>
      </c>
      <c r="CQ973" s="465"/>
      <c r="CR973" s="465"/>
    </row>
    <row r="974" spans="1:96" ht="37.5" customHeight="1" x14ac:dyDescent="0.2">
      <c r="A974" s="576" t="str">
        <f>IF(B974&lt;&gt;"",設定!$C$4,"")</f>
        <v/>
      </c>
      <c r="B974" s="577" t="str">
        <f t="shared" si="368"/>
        <v/>
      </c>
      <c r="C974" s="374">
        <f t="shared" si="346"/>
        <v>962</v>
      </c>
      <c r="D974" s="356"/>
      <c r="E974" s="356"/>
      <c r="F974" s="357"/>
      <c r="G974" s="358"/>
      <c r="H974" s="359"/>
      <c r="I974" s="360"/>
      <c r="J974" s="522" t="str">
        <f>IFERROR(IF(I974="","",VLOOKUP(I974,国・地域!A:C,2,FALSE)),"正しい番号を入力してください")</f>
        <v/>
      </c>
      <c r="K974" s="523" t="str">
        <f>IFERROR(IF(I974="","",VLOOKUP(I974,国・地域!A:C,3,FALSE)),"正しい番号を入力してください")</f>
        <v/>
      </c>
      <c r="L974" s="326"/>
      <c r="M974" s="363"/>
      <c r="N974" s="364"/>
      <c r="O974" s="364"/>
      <c r="P974" s="364"/>
      <c r="Q974" s="364"/>
      <c r="R974" s="364"/>
      <c r="S974" s="364"/>
      <c r="T974" s="364"/>
      <c r="U974" s="365"/>
      <c r="V974" s="366"/>
      <c r="W974" s="1063"/>
      <c r="X974" s="1064"/>
      <c r="Y974" s="1075"/>
      <c r="Z974" s="1076"/>
      <c r="AA974" s="1077"/>
      <c r="AB974" s="1078"/>
      <c r="AC974" s="1077"/>
      <c r="AD974" s="1076"/>
      <c r="AE974" s="1079"/>
      <c r="AF974" s="1078"/>
      <c r="AG974" s="1077"/>
      <c r="AH974" s="1076"/>
      <c r="AI974" s="1079"/>
      <c r="AJ974" s="1078"/>
      <c r="AK974" s="1077"/>
      <c r="AL974" s="1076"/>
      <c r="AM974" s="356"/>
      <c r="AN974" s="358"/>
      <c r="AO974" s="326"/>
      <c r="AP974" s="356"/>
      <c r="AQ974" s="358"/>
      <c r="AR974" s="367"/>
      <c r="AS974" s="368"/>
      <c r="AT974" s="356"/>
      <c r="AU974" s="358"/>
      <c r="AV974" s="367"/>
      <c r="AW974" s="369"/>
      <c r="AX974" s="502" t="str">
        <f t="shared" si="369"/>
        <v/>
      </c>
      <c r="AY974" s="94" t="str">
        <f t="shared" si="347"/>
        <v/>
      </c>
      <c r="BA974" s="414">
        <f t="shared" si="348"/>
        <v>0</v>
      </c>
      <c r="BB974" s="414">
        <f t="shared" si="349"/>
        <v>0</v>
      </c>
      <c r="BC974" s="414">
        <f t="shared" si="350"/>
        <v>0</v>
      </c>
      <c r="BD974" s="414">
        <f t="shared" si="351"/>
        <v>0</v>
      </c>
      <c r="BE974" s="414">
        <f t="shared" si="352"/>
        <v>0</v>
      </c>
      <c r="BF974" s="414">
        <f t="shared" si="353"/>
        <v>0</v>
      </c>
      <c r="BG974" s="414">
        <f t="shared" si="354"/>
        <v>0</v>
      </c>
      <c r="BH974" s="414">
        <f t="shared" si="355"/>
        <v>0</v>
      </c>
      <c r="BI974" s="414">
        <f t="shared" si="356"/>
        <v>0</v>
      </c>
      <c r="BJ974" s="414">
        <f t="shared" si="357"/>
        <v>0</v>
      </c>
      <c r="BK974" s="414">
        <f t="shared" si="358"/>
        <v>0</v>
      </c>
      <c r="BL974" s="414">
        <f t="shared" si="359"/>
        <v>0</v>
      </c>
      <c r="BM974" s="414">
        <f t="shared" si="360"/>
        <v>0</v>
      </c>
      <c r="BO974" s="414">
        <f t="shared" si="361"/>
        <v>0</v>
      </c>
      <c r="BP974" s="414">
        <f t="shared" si="362"/>
        <v>0</v>
      </c>
      <c r="BQ974" s="414">
        <f t="shared" si="363"/>
        <v>0</v>
      </c>
      <c r="BR974" s="414">
        <f t="shared" si="364"/>
        <v>0</v>
      </c>
      <c r="BS974" s="414">
        <f t="shared" si="365"/>
        <v>0</v>
      </c>
      <c r="BT974" s="414">
        <f t="shared" si="366"/>
        <v>0</v>
      </c>
      <c r="BU974" s="414">
        <f t="shared" si="367"/>
        <v>0</v>
      </c>
      <c r="CQ974" s="465"/>
      <c r="CR974" s="465"/>
    </row>
    <row r="975" spans="1:96" ht="37.5" customHeight="1" x14ac:dyDescent="0.2">
      <c r="A975" s="576" t="str">
        <f>IF(B975&lt;&gt;"",設定!$C$4,"")</f>
        <v/>
      </c>
      <c r="B975" s="577" t="str">
        <f t="shared" si="368"/>
        <v/>
      </c>
      <c r="C975" s="374">
        <f t="shared" ref="C975:C1013" si="370">ROW()-12</f>
        <v>963</v>
      </c>
      <c r="D975" s="356"/>
      <c r="E975" s="356"/>
      <c r="F975" s="357"/>
      <c r="G975" s="358"/>
      <c r="H975" s="359"/>
      <c r="I975" s="360"/>
      <c r="J975" s="522" t="str">
        <f>IFERROR(IF(I975="","",VLOOKUP(I975,国・地域!A:C,2,FALSE)),"正しい番号を入力してください")</f>
        <v/>
      </c>
      <c r="K975" s="523" t="str">
        <f>IFERROR(IF(I975="","",VLOOKUP(I975,国・地域!A:C,3,FALSE)),"正しい番号を入力してください")</f>
        <v/>
      </c>
      <c r="L975" s="326"/>
      <c r="M975" s="363"/>
      <c r="N975" s="364"/>
      <c r="O975" s="364"/>
      <c r="P975" s="364"/>
      <c r="Q975" s="364"/>
      <c r="R975" s="364"/>
      <c r="S975" s="364"/>
      <c r="T975" s="364"/>
      <c r="U975" s="365"/>
      <c r="V975" s="366"/>
      <c r="W975" s="1063"/>
      <c r="X975" s="1064"/>
      <c r="Y975" s="1075"/>
      <c r="Z975" s="1076"/>
      <c r="AA975" s="1077"/>
      <c r="AB975" s="1078"/>
      <c r="AC975" s="1077"/>
      <c r="AD975" s="1076"/>
      <c r="AE975" s="1079"/>
      <c r="AF975" s="1078"/>
      <c r="AG975" s="1077"/>
      <c r="AH975" s="1076"/>
      <c r="AI975" s="1079"/>
      <c r="AJ975" s="1078"/>
      <c r="AK975" s="1077"/>
      <c r="AL975" s="1076"/>
      <c r="AM975" s="356"/>
      <c r="AN975" s="358"/>
      <c r="AO975" s="326"/>
      <c r="AP975" s="356"/>
      <c r="AQ975" s="358"/>
      <c r="AR975" s="367"/>
      <c r="AS975" s="368"/>
      <c r="AT975" s="356"/>
      <c r="AU975" s="358"/>
      <c r="AV975" s="367"/>
      <c r="AW975" s="369"/>
      <c r="AX975" s="502" t="str">
        <f t="shared" si="369"/>
        <v/>
      </c>
      <c r="AY975" s="94" t="str">
        <f t="shared" ref="AY975:AY1013" si="371">IF(SUM(BO975:BU975)&gt;0,"←入力エラー","")</f>
        <v/>
      </c>
      <c r="BA975" s="414">
        <f t="shared" ref="BA975:BA1013" si="372">IF($E$7="1：締結している",IF(AND($D975&lt;&gt;"",OR(E975="",F975="")),1,0),0)</f>
        <v>0</v>
      </c>
      <c r="BB975" s="414">
        <f t="shared" ref="BB975:BB1013" si="373">IF($E$7="1：締結している",IF(AND($D975&lt;&gt;"",OR(G975="",H975="")),1,0),0)</f>
        <v>0</v>
      </c>
      <c r="BC975" s="414">
        <f t="shared" ref="BC975:BC1013" si="374">IF($E$7="1：締結している",IF(AND($D975&lt;&gt;"",I975=""),1,0),0)</f>
        <v>0</v>
      </c>
      <c r="BD975" s="414">
        <f t="shared" ref="BD975:BD1013" si="375">IF($E$7="1：締結している",IF(AND(I975=801,L975=""),1,0),0)</f>
        <v>0</v>
      </c>
      <c r="BE975" s="414">
        <f t="shared" ref="BE975:BE1013" si="376">IF($E$7="1：締結している",IF(AND($D975&lt;&gt;"",COUNTA(M975:V975)=0),1,0),0)</f>
        <v>0</v>
      </c>
      <c r="BF975" s="414">
        <f t="shared" ref="BF975:BF1013" si="377">IF($E$7="1：締結している",IF(AND($D975&lt;&gt;"",$M975="○",OR(W975="",X975="")),1,0),0)</f>
        <v>0</v>
      </c>
      <c r="BG975" s="414">
        <f t="shared" ref="BG975:BG1013" si="378">IF($E$7="1：締結している",IF(AND($D975&lt;&gt;"",OR(Y975="",Z975="")),1,0),0)</f>
        <v>0</v>
      </c>
      <c r="BH975" s="414">
        <f t="shared" ref="BH975:BH1013" si="379">IF($E$7="1：締結している",IF(AND($D975&lt;&gt;"",$P975="○",OR(AA975="",AB975="",AC975="",AD975="")),1,0),0)</f>
        <v>0</v>
      </c>
      <c r="BI975" s="414">
        <f t="shared" ref="BI975:BI1013" si="380">IF($E$7="1：締結している",IF(AND($D975&lt;&gt;"",$Q975="○",OR(AE975="",AF975="",AG975="",AH975="")),1,0),0)</f>
        <v>0</v>
      </c>
      <c r="BJ975" s="414">
        <f t="shared" ref="BJ975:BJ1013" si="381">IF($E$7="1：締結している",IF(AND($D975&lt;&gt;"",$R975="○",OR(AI975="",AJ975="",AK975="",AL975="")),1,0),0)</f>
        <v>0</v>
      </c>
      <c r="BK975" s="414">
        <f t="shared" ref="BK975:BK1013" si="382">IF($E$7="1：締結している",IF(AND($D975&lt;&gt;"",$P975="○",OR(AM975="",AN975="",AO975="")),1,0),0)</f>
        <v>0</v>
      </c>
      <c r="BL975" s="414">
        <f t="shared" ref="BL975:BL1013" si="383">IF($E$7="1：締結している",IF(AND($D975&lt;&gt;"",$Q975="○",OR(AP975="",AQ975="",AR975="",AS975="")),1,0),0)</f>
        <v>0</v>
      </c>
      <c r="BM975" s="414">
        <f t="shared" ref="BM975:BM1013" si="384">IF($E$7="1：締結している",IF(AND($D975&lt;&gt;"",$R975="○",OR(AT975="",AU975="",AV975="",AW975="")),1,0),0)</f>
        <v>0</v>
      </c>
      <c r="BO975" s="414">
        <f t="shared" ref="BO975:BO1013" si="385">IF($E$7="2：締結していない",IF(COUNTA(D975:AW975)&lt;&gt;2,1,0),0)</f>
        <v>0</v>
      </c>
      <c r="BP975" s="414">
        <f t="shared" ref="BP975:BP1013" si="386">IF(AND(I975&lt;&gt;801,L975&lt;&gt;""),1,0)</f>
        <v>0</v>
      </c>
      <c r="BQ975" s="414">
        <f t="shared" ref="BQ975:BQ1013" si="387">IF(AND(COUNTA(M975:U975)&lt;&gt;0,V975&lt;&gt;""),1,0)</f>
        <v>0</v>
      </c>
      <c r="BR975" s="414">
        <f t="shared" ref="BR975:BR1013" si="388">IF(M975="",IF(COUNTA(W975:X975)&lt;&gt;0,1,0),0)</f>
        <v>0</v>
      </c>
      <c r="BS975" s="414">
        <f t="shared" ref="BS975:BS1013" si="389">IF(P975="",IF(OR(COUNTA(AA975:AD975)&lt;&gt;0,COUNTA(AM975:AO975)&lt;&gt;0),1,0),0)</f>
        <v>0</v>
      </c>
      <c r="BT975" s="414">
        <f t="shared" ref="BT975:BT1013" si="390">IF(Q975="",IF(OR(COUNTA(AE975:AH975)&lt;&gt;0,COUNTA(AP975:AS975)&lt;&gt;0),1,0),0)</f>
        <v>0</v>
      </c>
      <c r="BU975" s="414">
        <f t="shared" ref="BU975:BU1013" si="391">IF(R975="",IF(OR(COUNTA(AI975:AL975)&lt;&gt;0,COUNTA(AT975:AW975)&lt;&gt;0),1,0),0)</f>
        <v>0</v>
      </c>
      <c r="CQ975" s="465"/>
      <c r="CR975" s="465"/>
    </row>
    <row r="976" spans="1:96" ht="37.5" customHeight="1" x14ac:dyDescent="0.2">
      <c r="A976" s="576" t="str">
        <f>IF(B976&lt;&gt;"",設定!$C$4,"")</f>
        <v/>
      </c>
      <c r="B976" s="577" t="str">
        <f t="shared" si="368"/>
        <v/>
      </c>
      <c r="C976" s="374">
        <f t="shared" si="370"/>
        <v>964</v>
      </c>
      <c r="D976" s="356"/>
      <c r="E976" s="356"/>
      <c r="F976" s="357"/>
      <c r="G976" s="358"/>
      <c r="H976" s="359"/>
      <c r="I976" s="360"/>
      <c r="J976" s="522" t="str">
        <f>IFERROR(IF(I976="","",VLOOKUP(I976,国・地域!A:C,2,FALSE)),"正しい番号を入力してください")</f>
        <v/>
      </c>
      <c r="K976" s="523" t="str">
        <f>IFERROR(IF(I976="","",VLOOKUP(I976,国・地域!A:C,3,FALSE)),"正しい番号を入力してください")</f>
        <v/>
      </c>
      <c r="L976" s="326"/>
      <c r="M976" s="363"/>
      <c r="N976" s="364"/>
      <c r="O976" s="364"/>
      <c r="P976" s="364"/>
      <c r="Q976" s="364"/>
      <c r="R976" s="364"/>
      <c r="S976" s="364"/>
      <c r="T976" s="364"/>
      <c r="U976" s="365"/>
      <c r="V976" s="366"/>
      <c r="W976" s="1063"/>
      <c r="X976" s="1064"/>
      <c r="Y976" s="1075"/>
      <c r="Z976" s="1076"/>
      <c r="AA976" s="1077"/>
      <c r="AB976" s="1078"/>
      <c r="AC976" s="1077"/>
      <c r="AD976" s="1076"/>
      <c r="AE976" s="1079"/>
      <c r="AF976" s="1078"/>
      <c r="AG976" s="1077"/>
      <c r="AH976" s="1076"/>
      <c r="AI976" s="1079"/>
      <c r="AJ976" s="1078"/>
      <c r="AK976" s="1077"/>
      <c r="AL976" s="1076"/>
      <c r="AM976" s="356"/>
      <c r="AN976" s="358"/>
      <c r="AO976" s="326"/>
      <c r="AP976" s="356"/>
      <c r="AQ976" s="358"/>
      <c r="AR976" s="367"/>
      <c r="AS976" s="368"/>
      <c r="AT976" s="356"/>
      <c r="AU976" s="358"/>
      <c r="AV976" s="367"/>
      <c r="AW976" s="369"/>
      <c r="AX976" s="502" t="str">
        <f t="shared" si="369"/>
        <v/>
      </c>
      <c r="AY976" s="94" t="str">
        <f t="shared" si="371"/>
        <v/>
      </c>
      <c r="BA976" s="414">
        <f t="shared" si="372"/>
        <v>0</v>
      </c>
      <c r="BB976" s="414">
        <f t="shared" si="373"/>
        <v>0</v>
      </c>
      <c r="BC976" s="414">
        <f t="shared" si="374"/>
        <v>0</v>
      </c>
      <c r="BD976" s="414">
        <f t="shared" si="375"/>
        <v>0</v>
      </c>
      <c r="BE976" s="414">
        <f t="shared" si="376"/>
        <v>0</v>
      </c>
      <c r="BF976" s="414">
        <f t="shared" si="377"/>
        <v>0</v>
      </c>
      <c r="BG976" s="414">
        <f t="shared" si="378"/>
        <v>0</v>
      </c>
      <c r="BH976" s="414">
        <f t="shared" si="379"/>
        <v>0</v>
      </c>
      <c r="BI976" s="414">
        <f t="shared" si="380"/>
        <v>0</v>
      </c>
      <c r="BJ976" s="414">
        <f t="shared" si="381"/>
        <v>0</v>
      </c>
      <c r="BK976" s="414">
        <f t="shared" si="382"/>
        <v>0</v>
      </c>
      <c r="BL976" s="414">
        <f t="shared" si="383"/>
        <v>0</v>
      </c>
      <c r="BM976" s="414">
        <f t="shared" si="384"/>
        <v>0</v>
      </c>
      <c r="BO976" s="414">
        <f t="shared" si="385"/>
        <v>0</v>
      </c>
      <c r="BP976" s="414">
        <f t="shared" si="386"/>
        <v>0</v>
      </c>
      <c r="BQ976" s="414">
        <f t="shared" si="387"/>
        <v>0</v>
      </c>
      <c r="BR976" s="414">
        <f t="shared" si="388"/>
        <v>0</v>
      </c>
      <c r="BS976" s="414">
        <f t="shared" si="389"/>
        <v>0</v>
      </c>
      <c r="BT976" s="414">
        <f t="shared" si="390"/>
        <v>0</v>
      </c>
      <c r="BU976" s="414">
        <f t="shared" si="391"/>
        <v>0</v>
      </c>
      <c r="CQ976" s="465"/>
      <c r="CR976" s="465"/>
    </row>
    <row r="977" spans="1:96" ht="37.5" customHeight="1" x14ac:dyDescent="0.2">
      <c r="A977" s="576" t="str">
        <f>IF(B977&lt;&gt;"",設定!$C$4,"")</f>
        <v/>
      </c>
      <c r="B977" s="577" t="str">
        <f t="shared" si="368"/>
        <v/>
      </c>
      <c r="C977" s="374">
        <f t="shared" si="370"/>
        <v>965</v>
      </c>
      <c r="D977" s="356"/>
      <c r="E977" s="356"/>
      <c r="F977" s="357"/>
      <c r="G977" s="358"/>
      <c r="H977" s="359"/>
      <c r="I977" s="360"/>
      <c r="J977" s="522" t="str">
        <f>IFERROR(IF(I977="","",VLOOKUP(I977,国・地域!A:C,2,FALSE)),"正しい番号を入力してください")</f>
        <v/>
      </c>
      <c r="K977" s="523" t="str">
        <f>IFERROR(IF(I977="","",VLOOKUP(I977,国・地域!A:C,3,FALSE)),"正しい番号を入力してください")</f>
        <v/>
      </c>
      <c r="L977" s="326"/>
      <c r="M977" s="363"/>
      <c r="N977" s="364"/>
      <c r="O977" s="364"/>
      <c r="P977" s="364"/>
      <c r="Q977" s="364"/>
      <c r="R977" s="364"/>
      <c r="S977" s="364"/>
      <c r="T977" s="364"/>
      <c r="U977" s="365"/>
      <c r="V977" s="366"/>
      <c r="W977" s="1063"/>
      <c r="X977" s="1064"/>
      <c r="Y977" s="1075"/>
      <c r="Z977" s="1076"/>
      <c r="AA977" s="1077"/>
      <c r="AB977" s="1078"/>
      <c r="AC977" s="1077"/>
      <c r="AD977" s="1076"/>
      <c r="AE977" s="1079"/>
      <c r="AF977" s="1078"/>
      <c r="AG977" s="1077"/>
      <c r="AH977" s="1076"/>
      <c r="AI977" s="1079"/>
      <c r="AJ977" s="1078"/>
      <c r="AK977" s="1077"/>
      <c r="AL977" s="1076"/>
      <c r="AM977" s="356"/>
      <c r="AN977" s="358"/>
      <c r="AO977" s="326"/>
      <c r="AP977" s="356"/>
      <c r="AQ977" s="358"/>
      <c r="AR977" s="367"/>
      <c r="AS977" s="368"/>
      <c r="AT977" s="356"/>
      <c r="AU977" s="358"/>
      <c r="AV977" s="367"/>
      <c r="AW977" s="369"/>
      <c r="AX977" s="502" t="str">
        <f t="shared" si="369"/>
        <v/>
      </c>
      <c r="AY977" s="94" t="str">
        <f t="shared" si="371"/>
        <v/>
      </c>
      <c r="BA977" s="414">
        <f t="shared" si="372"/>
        <v>0</v>
      </c>
      <c r="BB977" s="414">
        <f t="shared" si="373"/>
        <v>0</v>
      </c>
      <c r="BC977" s="414">
        <f t="shared" si="374"/>
        <v>0</v>
      </c>
      <c r="BD977" s="414">
        <f t="shared" si="375"/>
        <v>0</v>
      </c>
      <c r="BE977" s="414">
        <f t="shared" si="376"/>
        <v>0</v>
      </c>
      <c r="BF977" s="414">
        <f t="shared" si="377"/>
        <v>0</v>
      </c>
      <c r="BG977" s="414">
        <f t="shared" si="378"/>
        <v>0</v>
      </c>
      <c r="BH977" s="414">
        <f t="shared" si="379"/>
        <v>0</v>
      </c>
      <c r="BI977" s="414">
        <f t="shared" si="380"/>
        <v>0</v>
      </c>
      <c r="BJ977" s="414">
        <f t="shared" si="381"/>
        <v>0</v>
      </c>
      <c r="BK977" s="414">
        <f t="shared" si="382"/>
        <v>0</v>
      </c>
      <c r="BL977" s="414">
        <f t="shared" si="383"/>
        <v>0</v>
      </c>
      <c r="BM977" s="414">
        <f t="shared" si="384"/>
        <v>0</v>
      </c>
      <c r="BO977" s="414">
        <f t="shared" si="385"/>
        <v>0</v>
      </c>
      <c r="BP977" s="414">
        <f t="shared" si="386"/>
        <v>0</v>
      </c>
      <c r="BQ977" s="414">
        <f t="shared" si="387"/>
        <v>0</v>
      </c>
      <c r="BR977" s="414">
        <f t="shared" si="388"/>
        <v>0</v>
      </c>
      <c r="BS977" s="414">
        <f t="shared" si="389"/>
        <v>0</v>
      </c>
      <c r="BT977" s="414">
        <f t="shared" si="390"/>
        <v>0</v>
      </c>
      <c r="BU977" s="414">
        <f t="shared" si="391"/>
        <v>0</v>
      </c>
      <c r="CQ977" s="465"/>
      <c r="CR977" s="465"/>
    </row>
    <row r="978" spans="1:96" ht="37.5" customHeight="1" x14ac:dyDescent="0.2">
      <c r="A978" s="576" t="str">
        <f>IF(B978&lt;&gt;"",設定!$C$4,"")</f>
        <v/>
      </c>
      <c r="B978" s="577" t="str">
        <f t="shared" si="368"/>
        <v/>
      </c>
      <c r="C978" s="374">
        <f t="shared" si="370"/>
        <v>966</v>
      </c>
      <c r="D978" s="356"/>
      <c r="E978" s="356"/>
      <c r="F978" s="357"/>
      <c r="G978" s="358"/>
      <c r="H978" s="359"/>
      <c r="I978" s="360"/>
      <c r="J978" s="522" t="str">
        <f>IFERROR(IF(I978="","",VLOOKUP(I978,国・地域!A:C,2,FALSE)),"正しい番号を入力してください")</f>
        <v/>
      </c>
      <c r="K978" s="523" t="str">
        <f>IFERROR(IF(I978="","",VLOOKUP(I978,国・地域!A:C,3,FALSE)),"正しい番号を入力してください")</f>
        <v/>
      </c>
      <c r="L978" s="326"/>
      <c r="M978" s="363"/>
      <c r="N978" s="364"/>
      <c r="O978" s="364"/>
      <c r="P978" s="364"/>
      <c r="Q978" s="364"/>
      <c r="R978" s="364"/>
      <c r="S978" s="364"/>
      <c r="T978" s="364"/>
      <c r="U978" s="365"/>
      <c r="V978" s="366"/>
      <c r="W978" s="1063"/>
      <c r="X978" s="1064"/>
      <c r="Y978" s="1075"/>
      <c r="Z978" s="1076"/>
      <c r="AA978" s="1077"/>
      <c r="AB978" s="1078"/>
      <c r="AC978" s="1077"/>
      <c r="AD978" s="1076"/>
      <c r="AE978" s="1079"/>
      <c r="AF978" s="1078"/>
      <c r="AG978" s="1077"/>
      <c r="AH978" s="1076"/>
      <c r="AI978" s="1079"/>
      <c r="AJ978" s="1078"/>
      <c r="AK978" s="1077"/>
      <c r="AL978" s="1076"/>
      <c r="AM978" s="356"/>
      <c r="AN978" s="358"/>
      <c r="AO978" s="326"/>
      <c r="AP978" s="356"/>
      <c r="AQ978" s="358"/>
      <c r="AR978" s="367"/>
      <c r="AS978" s="368"/>
      <c r="AT978" s="356"/>
      <c r="AU978" s="358"/>
      <c r="AV978" s="367"/>
      <c r="AW978" s="369"/>
      <c r="AX978" s="502" t="str">
        <f t="shared" si="369"/>
        <v/>
      </c>
      <c r="AY978" s="94" t="str">
        <f t="shared" si="371"/>
        <v/>
      </c>
      <c r="BA978" s="414">
        <f t="shared" si="372"/>
        <v>0</v>
      </c>
      <c r="BB978" s="414">
        <f t="shared" si="373"/>
        <v>0</v>
      </c>
      <c r="BC978" s="414">
        <f t="shared" si="374"/>
        <v>0</v>
      </c>
      <c r="BD978" s="414">
        <f t="shared" si="375"/>
        <v>0</v>
      </c>
      <c r="BE978" s="414">
        <f t="shared" si="376"/>
        <v>0</v>
      </c>
      <c r="BF978" s="414">
        <f t="shared" si="377"/>
        <v>0</v>
      </c>
      <c r="BG978" s="414">
        <f t="shared" si="378"/>
        <v>0</v>
      </c>
      <c r="BH978" s="414">
        <f t="shared" si="379"/>
        <v>0</v>
      </c>
      <c r="BI978" s="414">
        <f t="shared" si="380"/>
        <v>0</v>
      </c>
      <c r="BJ978" s="414">
        <f t="shared" si="381"/>
        <v>0</v>
      </c>
      <c r="BK978" s="414">
        <f t="shared" si="382"/>
        <v>0</v>
      </c>
      <c r="BL978" s="414">
        <f t="shared" si="383"/>
        <v>0</v>
      </c>
      <c r="BM978" s="414">
        <f t="shared" si="384"/>
        <v>0</v>
      </c>
      <c r="BO978" s="414">
        <f t="shared" si="385"/>
        <v>0</v>
      </c>
      <c r="BP978" s="414">
        <f t="shared" si="386"/>
        <v>0</v>
      </c>
      <c r="BQ978" s="414">
        <f t="shared" si="387"/>
        <v>0</v>
      </c>
      <c r="BR978" s="414">
        <f t="shared" si="388"/>
        <v>0</v>
      </c>
      <c r="BS978" s="414">
        <f t="shared" si="389"/>
        <v>0</v>
      </c>
      <c r="BT978" s="414">
        <f t="shared" si="390"/>
        <v>0</v>
      </c>
      <c r="BU978" s="414">
        <f t="shared" si="391"/>
        <v>0</v>
      </c>
      <c r="CQ978" s="465"/>
      <c r="CR978" s="465"/>
    </row>
    <row r="979" spans="1:96" ht="37.5" customHeight="1" x14ac:dyDescent="0.2">
      <c r="A979" s="576" t="str">
        <f>IF(B979&lt;&gt;"",設定!$C$4,"")</f>
        <v/>
      </c>
      <c r="B979" s="577" t="str">
        <f t="shared" si="368"/>
        <v/>
      </c>
      <c r="C979" s="374">
        <f t="shared" si="370"/>
        <v>967</v>
      </c>
      <c r="D979" s="356"/>
      <c r="E979" s="356"/>
      <c r="F979" s="357"/>
      <c r="G979" s="358"/>
      <c r="H979" s="359"/>
      <c r="I979" s="360"/>
      <c r="J979" s="522" t="str">
        <f>IFERROR(IF(I979="","",VLOOKUP(I979,国・地域!A:C,2,FALSE)),"正しい番号を入力してください")</f>
        <v/>
      </c>
      <c r="K979" s="523" t="str">
        <f>IFERROR(IF(I979="","",VLOOKUP(I979,国・地域!A:C,3,FALSE)),"正しい番号を入力してください")</f>
        <v/>
      </c>
      <c r="L979" s="326"/>
      <c r="M979" s="363"/>
      <c r="N979" s="364"/>
      <c r="O979" s="364"/>
      <c r="P979" s="364"/>
      <c r="Q979" s="364"/>
      <c r="R979" s="364"/>
      <c r="S979" s="364"/>
      <c r="T979" s="364"/>
      <c r="U979" s="365"/>
      <c r="V979" s="366"/>
      <c r="W979" s="1063"/>
      <c r="X979" s="1064"/>
      <c r="Y979" s="1075"/>
      <c r="Z979" s="1076"/>
      <c r="AA979" s="1077"/>
      <c r="AB979" s="1078"/>
      <c r="AC979" s="1077"/>
      <c r="AD979" s="1076"/>
      <c r="AE979" s="1079"/>
      <c r="AF979" s="1078"/>
      <c r="AG979" s="1077"/>
      <c r="AH979" s="1076"/>
      <c r="AI979" s="1079"/>
      <c r="AJ979" s="1078"/>
      <c r="AK979" s="1077"/>
      <c r="AL979" s="1076"/>
      <c r="AM979" s="356"/>
      <c r="AN979" s="358"/>
      <c r="AO979" s="326"/>
      <c r="AP979" s="356"/>
      <c r="AQ979" s="358"/>
      <c r="AR979" s="367"/>
      <c r="AS979" s="368"/>
      <c r="AT979" s="356"/>
      <c r="AU979" s="358"/>
      <c r="AV979" s="367"/>
      <c r="AW979" s="369"/>
      <c r="AX979" s="502" t="str">
        <f t="shared" si="369"/>
        <v/>
      </c>
      <c r="AY979" s="94" t="str">
        <f t="shared" si="371"/>
        <v/>
      </c>
      <c r="BA979" s="414">
        <f t="shared" si="372"/>
        <v>0</v>
      </c>
      <c r="BB979" s="414">
        <f t="shared" si="373"/>
        <v>0</v>
      </c>
      <c r="BC979" s="414">
        <f t="shared" si="374"/>
        <v>0</v>
      </c>
      <c r="BD979" s="414">
        <f t="shared" si="375"/>
        <v>0</v>
      </c>
      <c r="BE979" s="414">
        <f t="shared" si="376"/>
        <v>0</v>
      </c>
      <c r="BF979" s="414">
        <f t="shared" si="377"/>
        <v>0</v>
      </c>
      <c r="BG979" s="414">
        <f t="shared" si="378"/>
        <v>0</v>
      </c>
      <c r="BH979" s="414">
        <f t="shared" si="379"/>
        <v>0</v>
      </c>
      <c r="BI979" s="414">
        <f t="shared" si="380"/>
        <v>0</v>
      </c>
      <c r="BJ979" s="414">
        <f t="shared" si="381"/>
        <v>0</v>
      </c>
      <c r="BK979" s="414">
        <f t="shared" si="382"/>
        <v>0</v>
      </c>
      <c r="BL979" s="414">
        <f t="shared" si="383"/>
        <v>0</v>
      </c>
      <c r="BM979" s="414">
        <f t="shared" si="384"/>
        <v>0</v>
      </c>
      <c r="BO979" s="414">
        <f t="shared" si="385"/>
        <v>0</v>
      </c>
      <c r="BP979" s="414">
        <f t="shared" si="386"/>
        <v>0</v>
      </c>
      <c r="BQ979" s="414">
        <f t="shared" si="387"/>
        <v>0</v>
      </c>
      <c r="BR979" s="414">
        <f t="shared" si="388"/>
        <v>0</v>
      </c>
      <c r="BS979" s="414">
        <f t="shared" si="389"/>
        <v>0</v>
      </c>
      <c r="BT979" s="414">
        <f t="shared" si="390"/>
        <v>0</v>
      </c>
      <c r="BU979" s="414">
        <f t="shared" si="391"/>
        <v>0</v>
      </c>
      <c r="CQ979" s="465"/>
      <c r="CR979" s="465"/>
    </row>
    <row r="980" spans="1:96" ht="37.5" customHeight="1" x14ac:dyDescent="0.2">
      <c r="A980" s="576" t="str">
        <f>IF(B980&lt;&gt;"",設定!$C$4,"")</f>
        <v/>
      </c>
      <c r="B980" s="577" t="str">
        <f t="shared" si="368"/>
        <v/>
      </c>
      <c r="C980" s="374">
        <f t="shared" si="370"/>
        <v>968</v>
      </c>
      <c r="D980" s="356"/>
      <c r="E980" s="356"/>
      <c r="F980" s="357"/>
      <c r="G980" s="358"/>
      <c r="H980" s="359"/>
      <c r="I980" s="360"/>
      <c r="J980" s="522" t="str">
        <f>IFERROR(IF(I980="","",VLOOKUP(I980,国・地域!A:C,2,FALSE)),"正しい番号を入力してください")</f>
        <v/>
      </c>
      <c r="K980" s="523" t="str">
        <f>IFERROR(IF(I980="","",VLOOKUP(I980,国・地域!A:C,3,FALSE)),"正しい番号を入力してください")</f>
        <v/>
      </c>
      <c r="L980" s="326"/>
      <c r="M980" s="363"/>
      <c r="N980" s="364"/>
      <c r="O980" s="364"/>
      <c r="P980" s="364"/>
      <c r="Q980" s="364"/>
      <c r="R980" s="364"/>
      <c r="S980" s="364"/>
      <c r="T980" s="364"/>
      <c r="U980" s="365"/>
      <c r="V980" s="366"/>
      <c r="W980" s="1063"/>
      <c r="X980" s="1064"/>
      <c r="Y980" s="1075"/>
      <c r="Z980" s="1076"/>
      <c r="AA980" s="1077"/>
      <c r="AB980" s="1078"/>
      <c r="AC980" s="1077"/>
      <c r="AD980" s="1076"/>
      <c r="AE980" s="1079"/>
      <c r="AF980" s="1078"/>
      <c r="AG980" s="1077"/>
      <c r="AH980" s="1076"/>
      <c r="AI980" s="1079"/>
      <c r="AJ980" s="1078"/>
      <c r="AK980" s="1077"/>
      <c r="AL980" s="1076"/>
      <c r="AM980" s="356"/>
      <c r="AN980" s="358"/>
      <c r="AO980" s="326"/>
      <c r="AP980" s="356"/>
      <c r="AQ980" s="358"/>
      <c r="AR980" s="367"/>
      <c r="AS980" s="368"/>
      <c r="AT980" s="356"/>
      <c r="AU980" s="358"/>
      <c r="AV980" s="367"/>
      <c r="AW980" s="369"/>
      <c r="AX980" s="502" t="str">
        <f t="shared" si="369"/>
        <v/>
      </c>
      <c r="AY980" s="94" t="str">
        <f t="shared" si="371"/>
        <v/>
      </c>
      <c r="BA980" s="414">
        <f t="shared" si="372"/>
        <v>0</v>
      </c>
      <c r="BB980" s="414">
        <f t="shared" si="373"/>
        <v>0</v>
      </c>
      <c r="BC980" s="414">
        <f t="shared" si="374"/>
        <v>0</v>
      </c>
      <c r="BD980" s="414">
        <f t="shared" si="375"/>
        <v>0</v>
      </c>
      <c r="BE980" s="414">
        <f t="shared" si="376"/>
        <v>0</v>
      </c>
      <c r="BF980" s="414">
        <f t="shared" si="377"/>
        <v>0</v>
      </c>
      <c r="BG980" s="414">
        <f t="shared" si="378"/>
        <v>0</v>
      </c>
      <c r="BH980" s="414">
        <f t="shared" si="379"/>
        <v>0</v>
      </c>
      <c r="BI980" s="414">
        <f t="shared" si="380"/>
        <v>0</v>
      </c>
      <c r="BJ980" s="414">
        <f t="shared" si="381"/>
        <v>0</v>
      </c>
      <c r="BK980" s="414">
        <f t="shared" si="382"/>
        <v>0</v>
      </c>
      <c r="BL980" s="414">
        <f t="shared" si="383"/>
        <v>0</v>
      </c>
      <c r="BM980" s="414">
        <f t="shared" si="384"/>
        <v>0</v>
      </c>
      <c r="BO980" s="414">
        <f t="shared" si="385"/>
        <v>0</v>
      </c>
      <c r="BP980" s="414">
        <f t="shared" si="386"/>
        <v>0</v>
      </c>
      <c r="BQ980" s="414">
        <f t="shared" si="387"/>
        <v>0</v>
      </c>
      <c r="BR980" s="414">
        <f t="shared" si="388"/>
        <v>0</v>
      </c>
      <c r="BS980" s="414">
        <f t="shared" si="389"/>
        <v>0</v>
      </c>
      <c r="BT980" s="414">
        <f t="shared" si="390"/>
        <v>0</v>
      </c>
      <c r="BU980" s="414">
        <f t="shared" si="391"/>
        <v>0</v>
      </c>
      <c r="CQ980" s="465"/>
      <c r="CR980" s="465"/>
    </row>
    <row r="981" spans="1:96" ht="37.5" customHeight="1" x14ac:dyDescent="0.2">
      <c r="A981" s="576" t="str">
        <f>IF(B981&lt;&gt;"",設定!$C$4,"")</f>
        <v/>
      </c>
      <c r="B981" s="577" t="str">
        <f t="shared" si="368"/>
        <v/>
      </c>
      <c r="C981" s="374">
        <f t="shared" si="370"/>
        <v>969</v>
      </c>
      <c r="D981" s="356"/>
      <c r="E981" s="356"/>
      <c r="F981" s="357"/>
      <c r="G981" s="358"/>
      <c r="H981" s="359"/>
      <c r="I981" s="360"/>
      <c r="J981" s="522" t="str">
        <f>IFERROR(IF(I981="","",VLOOKUP(I981,国・地域!A:C,2,FALSE)),"正しい番号を入力してください")</f>
        <v/>
      </c>
      <c r="K981" s="523" t="str">
        <f>IFERROR(IF(I981="","",VLOOKUP(I981,国・地域!A:C,3,FALSE)),"正しい番号を入力してください")</f>
        <v/>
      </c>
      <c r="L981" s="326"/>
      <c r="M981" s="363"/>
      <c r="N981" s="364"/>
      <c r="O981" s="364"/>
      <c r="P981" s="364"/>
      <c r="Q981" s="364"/>
      <c r="R981" s="364"/>
      <c r="S981" s="364"/>
      <c r="T981" s="364"/>
      <c r="U981" s="365"/>
      <c r="V981" s="366"/>
      <c r="W981" s="1063"/>
      <c r="X981" s="1064"/>
      <c r="Y981" s="1075"/>
      <c r="Z981" s="1076"/>
      <c r="AA981" s="1077"/>
      <c r="AB981" s="1078"/>
      <c r="AC981" s="1077"/>
      <c r="AD981" s="1076"/>
      <c r="AE981" s="1079"/>
      <c r="AF981" s="1078"/>
      <c r="AG981" s="1077"/>
      <c r="AH981" s="1076"/>
      <c r="AI981" s="1079"/>
      <c r="AJ981" s="1078"/>
      <c r="AK981" s="1077"/>
      <c r="AL981" s="1076"/>
      <c r="AM981" s="356"/>
      <c r="AN981" s="358"/>
      <c r="AO981" s="326"/>
      <c r="AP981" s="356"/>
      <c r="AQ981" s="358"/>
      <c r="AR981" s="367"/>
      <c r="AS981" s="368"/>
      <c r="AT981" s="356"/>
      <c r="AU981" s="358"/>
      <c r="AV981" s="367"/>
      <c r="AW981" s="369"/>
      <c r="AX981" s="502" t="str">
        <f t="shared" si="369"/>
        <v/>
      </c>
      <c r="AY981" s="94" t="str">
        <f t="shared" si="371"/>
        <v/>
      </c>
      <c r="BA981" s="414">
        <f t="shared" si="372"/>
        <v>0</v>
      </c>
      <c r="BB981" s="414">
        <f t="shared" si="373"/>
        <v>0</v>
      </c>
      <c r="BC981" s="414">
        <f t="shared" si="374"/>
        <v>0</v>
      </c>
      <c r="BD981" s="414">
        <f t="shared" si="375"/>
        <v>0</v>
      </c>
      <c r="BE981" s="414">
        <f t="shared" si="376"/>
        <v>0</v>
      </c>
      <c r="BF981" s="414">
        <f t="shared" si="377"/>
        <v>0</v>
      </c>
      <c r="BG981" s="414">
        <f t="shared" si="378"/>
        <v>0</v>
      </c>
      <c r="BH981" s="414">
        <f t="shared" si="379"/>
        <v>0</v>
      </c>
      <c r="BI981" s="414">
        <f t="shared" si="380"/>
        <v>0</v>
      </c>
      <c r="BJ981" s="414">
        <f t="shared" si="381"/>
        <v>0</v>
      </c>
      <c r="BK981" s="414">
        <f t="shared" si="382"/>
        <v>0</v>
      </c>
      <c r="BL981" s="414">
        <f t="shared" si="383"/>
        <v>0</v>
      </c>
      <c r="BM981" s="414">
        <f t="shared" si="384"/>
        <v>0</v>
      </c>
      <c r="BO981" s="414">
        <f t="shared" si="385"/>
        <v>0</v>
      </c>
      <c r="BP981" s="414">
        <f t="shared" si="386"/>
        <v>0</v>
      </c>
      <c r="BQ981" s="414">
        <f t="shared" si="387"/>
        <v>0</v>
      </c>
      <c r="BR981" s="414">
        <f t="shared" si="388"/>
        <v>0</v>
      </c>
      <c r="BS981" s="414">
        <f t="shared" si="389"/>
        <v>0</v>
      </c>
      <c r="BT981" s="414">
        <f t="shared" si="390"/>
        <v>0</v>
      </c>
      <c r="BU981" s="414">
        <f t="shared" si="391"/>
        <v>0</v>
      </c>
      <c r="CQ981" s="465"/>
      <c r="CR981" s="465"/>
    </row>
    <row r="982" spans="1:96" ht="37.5" customHeight="1" x14ac:dyDescent="0.2">
      <c r="A982" s="576" t="str">
        <f>IF(B982&lt;&gt;"",設定!$C$4,"")</f>
        <v/>
      </c>
      <c r="B982" s="577" t="str">
        <f t="shared" si="368"/>
        <v/>
      </c>
      <c r="C982" s="374">
        <f t="shared" si="370"/>
        <v>970</v>
      </c>
      <c r="D982" s="356"/>
      <c r="E982" s="356"/>
      <c r="F982" s="357"/>
      <c r="G982" s="358"/>
      <c r="H982" s="359"/>
      <c r="I982" s="360"/>
      <c r="J982" s="522" t="str">
        <f>IFERROR(IF(I982="","",VLOOKUP(I982,国・地域!A:C,2,FALSE)),"正しい番号を入力してください")</f>
        <v/>
      </c>
      <c r="K982" s="523" t="str">
        <f>IFERROR(IF(I982="","",VLOOKUP(I982,国・地域!A:C,3,FALSE)),"正しい番号を入力してください")</f>
        <v/>
      </c>
      <c r="L982" s="326"/>
      <c r="M982" s="363"/>
      <c r="N982" s="364"/>
      <c r="O982" s="364"/>
      <c r="P982" s="364"/>
      <c r="Q982" s="364"/>
      <c r="R982" s="364"/>
      <c r="S982" s="364"/>
      <c r="T982" s="364"/>
      <c r="U982" s="365"/>
      <c r="V982" s="366"/>
      <c r="W982" s="1063"/>
      <c r="X982" s="1064"/>
      <c r="Y982" s="1075"/>
      <c r="Z982" s="1076"/>
      <c r="AA982" s="1077"/>
      <c r="AB982" s="1078"/>
      <c r="AC982" s="1077"/>
      <c r="AD982" s="1076"/>
      <c r="AE982" s="1079"/>
      <c r="AF982" s="1078"/>
      <c r="AG982" s="1077"/>
      <c r="AH982" s="1076"/>
      <c r="AI982" s="1079"/>
      <c r="AJ982" s="1078"/>
      <c r="AK982" s="1077"/>
      <c r="AL982" s="1076"/>
      <c r="AM982" s="356"/>
      <c r="AN982" s="358"/>
      <c r="AO982" s="326"/>
      <c r="AP982" s="356"/>
      <c r="AQ982" s="358"/>
      <c r="AR982" s="367"/>
      <c r="AS982" s="368"/>
      <c r="AT982" s="356"/>
      <c r="AU982" s="358"/>
      <c r="AV982" s="367"/>
      <c r="AW982" s="369"/>
      <c r="AX982" s="502" t="str">
        <f t="shared" si="369"/>
        <v/>
      </c>
      <c r="AY982" s="94" t="str">
        <f t="shared" si="371"/>
        <v/>
      </c>
      <c r="BA982" s="414">
        <f t="shared" si="372"/>
        <v>0</v>
      </c>
      <c r="BB982" s="414">
        <f t="shared" si="373"/>
        <v>0</v>
      </c>
      <c r="BC982" s="414">
        <f t="shared" si="374"/>
        <v>0</v>
      </c>
      <c r="BD982" s="414">
        <f t="shared" si="375"/>
        <v>0</v>
      </c>
      <c r="BE982" s="414">
        <f t="shared" si="376"/>
        <v>0</v>
      </c>
      <c r="BF982" s="414">
        <f t="shared" si="377"/>
        <v>0</v>
      </c>
      <c r="BG982" s="414">
        <f t="shared" si="378"/>
        <v>0</v>
      </c>
      <c r="BH982" s="414">
        <f t="shared" si="379"/>
        <v>0</v>
      </c>
      <c r="BI982" s="414">
        <f t="shared" si="380"/>
        <v>0</v>
      </c>
      <c r="BJ982" s="414">
        <f t="shared" si="381"/>
        <v>0</v>
      </c>
      <c r="BK982" s="414">
        <f t="shared" si="382"/>
        <v>0</v>
      </c>
      <c r="BL982" s="414">
        <f t="shared" si="383"/>
        <v>0</v>
      </c>
      <c r="BM982" s="414">
        <f t="shared" si="384"/>
        <v>0</v>
      </c>
      <c r="BO982" s="414">
        <f t="shared" si="385"/>
        <v>0</v>
      </c>
      <c r="BP982" s="414">
        <f t="shared" si="386"/>
        <v>0</v>
      </c>
      <c r="BQ982" s="414">
        <f t="shared" si="387"/>
        <v>0</v>
      </c>
      <c r="BR982" s="414">
        <f t="shared" si="388"/>
        <v>0</v>
      </c>
      <c r="BS982" s="414">
        <f t="shared" si="389"/>
        <v>0</v>
      </c>
      <c r="BT982" s="414">
        <f t="shared" si="390"/>
        <v>0</v>
      </c>
      <c r="BU982" s="414">
        <f t="shared" si="391"/>
        <v>0</v>
      </c>
      <c r="CQ982" s="465"/>
      <c r="CR982" s="465"/>
    </row>
    <row r="983" spans="1:96" ht="37.5" customHeight="1" x14ac:dyDescent="0.2">
      <c r="A983" s="576" t="str">
        <f>IF(B983&lt;&gt;"",設定!$C$4,"")</f>
        <v/>
      </c>
      <c r="B983" s="577" t="str">
        <f t="shared" si="368"/>
        <v/>
      </c>
      <c r="C983" s="374">
        <f t="shared" si="370"/>
        <v>971</v>
      </c>
      <c r="D983" s="356"/>
      <c r="E983" s="356"/>
      <c r="F983" s="357"/>
      <c r="G983" s="358"/>
      <c r="H983" s="359"/>
      <c r="I983" s="360"/>
      <c r="J983" s="522" t="str">
        <f>IFERROR(IF(I983="","",VLOOKUP(I983,国・地域!A:C,2,FALSE)),"正しい番号を入力してください")</f>
        <v/>
      </c>
      <c r="K983" s="523" t="str">
        <f>IFERROR(IF(I983="","",VLOOKUP(I983,国・地域!A:C,3,FALSE)),"正しい番号を入力してください")</f>
        <v/>
      </c>
      <c r="L983" s="326"/>
      <c r="M983" s="363"/>
      <c r="N983" s="364"/>
      <c r="O983" s="364"/>
      <c r="P983" s="364"/>
      <c r="Q983" s="364"/>
      <c r="R983" s="364"/>
      <c r="S983" s="364"/>
      <c r="T983" s="364"/>
      <c r="U983" s="365"/>
      <c r="V983" s="366"/>
      <c r="W983" s="1063"/>
      <c r="X983" s="1064"/>
      <c r="Y983" s="1075"/>
      <c r="Z983" s="1076"/>
      <c r="AA983" s="1077"/>
      <c r="AB983" s="1078"/>
      <c r="AC983" s="1077"/>
      <c r="AD983" s="1076"/>
      <c r="AE983" s="1079"/>
      <c r="AF983" s="1078"/>
      <c r="AG983" s="1077"/>
      <c r="AH983" s="1076"/>
      <c r="AI983" s="1079"/>
      <c r="AJ983" s="1078"/>
      <c r="AK983" s="1077"/>
      <c r="AL983" s="1076"/>
      <c r="AM983" s="356"/>
      <c r="AN983" s="358"/>
      <c r="AO983" s="326"/>
      <c r="AP983" s="356"/>
      <c r="AQ983" s="358"/>
      <c r="AR983" s="367"/>
      <c r="AS983" s="368"/>
      <c r="AT983" s="356"/>
      <c r="AU983" s="358"/>
      <c r="AV983" s="367"/>
      <c r="AW983" s="369"/>
      <c r="AX983" s="502" t="str">
        <f t="shared" si="369"/>
        <v/>
      </c>
      <c r="AY983" s="94" t="str">
        <f t="shared" si="371"/>
        <v/>
      </c>
      <c r="BA983" s="414">
        <f t="shared" si="372"/>
        <v>0</v>
      </c>
      <c r="BB983" s="414">
        <f t="shared" si="373"/>
        <v>0</v>
      </c>
      <c r="BC983" s="414">
        <f t="shared" si="374"/>
        <v>0</v>
      </c>
      <c r="BD983" s="414">
        <f t="shared" si="375"/>
        <v>0</v>
      </c>
      <c r="BE983" s="414">
        <f t="shared" si="376"/>
        <v>0</v>
      </c>
      <c r="BF983" s="414">
        <f t="shared" si="377"/>
        <v>0</v>
      </c>
      <c r="BG983" s="414">
        <f t="shared" si="378"/>
        <v>0</v>
      </c>
      <c r="BH983" s="414">
        <f t="shared" si="379"/>
        <v>0</v>
      </c>
      <c r="BI983" s="414">
        <f t="shared" si="380"/>
        <v>0</v>
      </c>
      <c r="BJ983" s="414">
        <f t="shared" si="381"/>
        <v>0</v>
      </c>
      <c r="BK983" s="414">
        <f t="shared" si="382"/>
        <v>0</v>
      </c>
      <c r="BL983" s="414">
        <f t="shared" si="383"/>
        <v>0</v>
      </c>
      <c r="BM983" s="414">
        <f t="shared" si="384"/>
        <v>0</v>
      </c>
      <c r="BO983" s="414">
        <f t="shared" si="385"/>
        <v>0</v>
      </c>
      <c r="BP983" s="414">
        <f t="shared" si="386"/>
        <v>0</v>
      </c>
      <c r="BQ983" s="414">
        <f t="shared" si="387"/>
        <v>0</v>
      </c>
      <c r="BR983" s="414">
        <f t="shared" si="388"/>
        <v>0</v>
      </c>
      <c r="BS983" s="414">
        <f t="shared" si="389"/>
        <v>0</v>
      </c>
      <c r="BT983" s="414">
        <f t="shared" si="390"/>
        <v>0</v>
      </c>
      <c r="BU983" s="414">
        <f t="shared" si="391"/>
        <v>0</v>
      </c>
      <c r="CQ983" s="465"/>
      <c r="CR983" s="465"/>
    </row>
    <row r="984" spans="1:96" ht="37.5" customHeight="1" x14ac:dyDescent="0.2">
      <c r="A984" s="576" t="str">
        <f>IF(B984&lt;&gt;"",設定!$C$4,"")</f>
        <v/>
      </c>
      <c r="B984" s="577" t="str">
        <f t="shared" si="368"/>
        <v/>
      </c>
      <c r="C984" s="374">
        <f t="shared" si="370"/>
        <v>972</v>
      </c>
      <c r="D984" s="356"/>
      <c r="E984" s="356"/>
      <c r="F984" s="357"/>
      <c r="G984" s="358"/>
      <c r="H984" s="359"/>
      <c r="I984" s="360"/>
      <c r="J984" s="522" t="str">
        <f>IFERROR(IF(I984="","",VLOOKUP(I984,国・地域!A:C,2,FALSE)),"正しい番号を入力してください")</f>
        <v/>
      </c>
      <c r="K984" s="523" t="str">
        <f>IFERROR(IF(I984="","",VLOOKUP(I984,国・地域!A:C,3,FALSE)),"正しい番号を入力してください")</f>
        <v/>
      </c>
      <c r="L984" s="326"/>
      <c r="M984" s="363"/>
      <c r="N984" s="364"/>
      <c r="O984" s="364"/>
      <c r="P984" s="364"/>
      <c r="Q984" s="364"/>
      <c r="R984" s="364"/>
      <c r="S984" s="364"/>
      <c r="T984" s="364"/>
      <c r="U984" s="365"/>
      <c r="V984" s="366"/>
      <c r="W984" s="1063"/>
      <c r="X984" s="1064"/>
      <c r="Y984" s="1075"/>
      <c r="Z984" s="1076"/>
      <c r="AA984" s="1077"/>
      <c r="AB984" s="1078"/>
      <c r="AC984" s="1077"/>
      <c r="AD984" s="1076"/>
      <c r="AE984" s="1079"/>
      <c r="AF984" s="1078"/>
      <c r="AG984" s="1077"/>
      <c r="AH984" s="1076"/>
      <c r="AI984" s="1079"/>
      <c r="AJ984" s="1078"/>
      <c r="AK984" s="1077"/>
      <c r="AL984" s="1076"/>
      <c r="AM984" s="356"/>
      <c r="AN984" s="358"/>
      <c r="AO984" s="326"/>
      <c r="AP984" s="356"/>
      <c r="AQ984" s="358"/>
      <c r="AR984" s="367"/>
      <c r="AS984" s="368"/>
      <c r="AT984" s="356"/>
      <c r="AU984" s="358"/>
      <c r="AV984" s="367"/>
      <c r="AW984" s="369"/>
      <c r="AX984" s="502" t="str">
        <f t="shared" si="369"/>
        <v/>
      </c>
      <c r="AY984" s="94" t="str">
        <f t="shared" si="371"/>
        <v/>
      </c>
      <c r="BA984" s="414">
        <f t="shared" si="372"/>
        <v>0</v>
      </c>
      <c r="BB984" s="414">
        <f t="shared" si="373"/>
        <v>0</v>
      </c>
      <c r="BC984" s="414">
        <f t="shared" si="374"/>
        <v>0</v>
      </c>
      <c r="BD984" s="414">
        <f t="shared" si="375"/>
        <v>0</v>
      </c>
      <c r="BE984" s="414">
        <f t="shared" si="376"/>
        <v>0</v>
      </c>
      <c r="BF984" s="414">
        <f t="shared" si="377"/>
        <v>0</v>
      </c>
      <c r="BG984" s="414">
        <f t="shared" si="378"/>
        <v>0</v>
      </c>
      <c r="BH984" s="414">
        <f t="shared" si="379"/>
        <v>0</v>
      </c>
      <c r="BI984" s="414">
        <f t="shared" si="380"/>
        <v>0</v>
      </c>
      <c r="BJ984" s="414">
        <f t="shared" si="381"/>
        <v>0</v>
      </c>
      <c r="BK984" s="414">
        <f t="shared" si="382"/>
        <v>0</v>
      </c>
      <c r="BL984" s="414">
        <f t="shared" si="383"/>
        <v>0</v>
      </c>
      <c r="BM984" s="414">
        <f t="shared" si="384"/>
        <v>0</v>
      </c>
      <c r="BO984" s="414">
        <f t="shared" si="385"/>
        <v>0</v>
      </c>
      <c r="BP984" s="414">
        <f t="shared" si="386"/>
        <v>0</v>
      </c>
      <c r="BQ984" s="414">
        <f t="shared" si="387"/>
        <v>0</v>
      </c>
      <c r="BR984" s="414">
        <f t="shared" si="388"/>
        <v>0</v>
      </c>
      <c r="BS984" s="414">
        <f t="shared" si="389"/>
        <v>0</v>
      </c>
      <c r="BT984" s="414">
        <f t="shared" si="390"/>
        <v>0</v>
      </c>
      <c r="BU984" s="414">
        <f t="shared" si="391"/>
        <v>0</v>
      </c>
      <c r="CQ984" s="465"/>
      <c r="CR984" s="465"/>
    </row>
    <row r="985" spans="1:96" ht="37.5" customHeight="1" x14ac:dyDescent="0.2">
      <c r="A985" s="576" t="str">
        <f>IF(B985&lt;&gt;"",設定!$C$4,"")</f>
        <v/>
      </c>
      <c r="B985" s="577" t="str">
        <f t="shared" si="368"/>
        <v/>
      </c>
      <c r="C985" s="374">
        <f t="shared" si="370"/>
        <v>973</v>
      </c>
      <c r="D985" s="356"/>
      <c r="E985" s="356"/>
      <c r="F985" s="357"/>
      <c r="G985" s="358"/>
      <c r="H985" s="359"/>
      <c r="I985" s="360"/>
      <c r="J985" s="522" t="str">
        <f>IFERROR(IF(I985="","",VLOOKUP(I985,国・地域!A:C,2,FALSE)),"正しい番号を入力してください")</f>
        <v/>
      </c>
      <c r="K985" s="523" t="str">
        <f>IFERROR(IF(I985="","",VLOOKUP(I985,国・地域!A:C,3,FALSE)),"正しい番号を入力してください")</f>
        <v/>
      </c>
      <c r="L985" s="326"/>
      <c r="M985" s="363"/>
      <c r="N985" s="364"/>
      <c r="O985" s="364"/>
      <c r="P985" s="364"/>
      <c r="Q985" s="364"/>
      <c r="R985" s="364"/>
      <c r="S985" s="364"/>
      <c r="T985" s="364"/>
      <c r="U985" s="365"/>
      <c r="V985" s="366"/>
      <c r="W985" s="1063"/>
      <c r="X985" s="1064"/>
      <c r="Y985" s="1075"/>
      <c r="Z985" s="1076"/>
      <c r="AA985" s="1077"/>
      <c r="AB985" s="1078"/>
      <c r="AC985" s="1077"/>
      <c r="AD985" s="1076"/>
      <c r="AE985" s="1079"/>
      <c r="AF985" s="1078"/>
      <c r="AG985" s="1077"/>
      <c r="AH985" s="1076"/>
      <c r="AI985" s="1079"/>
      <c r="AJ985" s="1078"/>
      <c r="AK985" s="1077"/>
      <c r="AL985" s="1076"/>
      <c r="AM985" s="356"/>
      <c r="AN985" s="358"/>
      <c r="AO985" s="326"/>
      <c r="AP985" s="356"/>
      <c r="AQ985" s="358"/>
      <c r="AR985" s="367"/>
      <c r="AS985" s="368"/>
      <c r="AT985" s="356"/>
      <c r="AU985" s="358"/>
      <c r="AV985" s="367"/>
      <c r="AW985" s="369"/>
      <c r="AX985" s="502" t="str">
        <f t="shared" si="369"/>
        <v/>
      </c>
      <c r="AY985" s="94" t="str">
        <f t="shared" si="371"/>
        <v/>
      </c>
      <c r="BA985" s="414">
        <f t="shared" si="372"/>
        <v>0</v>
      </c>
      <c r="BB985" s="414">
        <f t="shared" si="373"/>
        <v>0</v>
      </c>
      <c r="BC985" s="414">
        <f t="shared" si="374"/>
        <v>0</v>
      </c>
      <c r="BD985" s="414">
        <f t="shared" si="375"/>
        <v>0</v>
      </c>
      <c r="BE985" s="414">
        <f t="shared" si="376"/>
        <v>0</v>
      </c>
      <c r="BF985" s="414">
        <f t="shared" si="377"/>
        <v>0</v>
      </c>
      <c r="BG985" s="414">
        <f t="shared" si="378"/>
        <v>0</v>
      </c>
      <c r="BH985" s="414">
        <f t="shared" si="379"/>
        <v>0</v>
      </c>
      <c r="BI985" s="414">
        <f t="shared" si="380"/>
        <v>0</v>
      </c>
      <c r="BJ985" s="414">
        <f t="shared" si="381"/>
        <v>0</v>
      </c>
      <c r="BK985" s="414">
        <f t="shared" si="382"/>
        <v>0</v>
      </c>
      <c r="BL985" s="414">
        <f t="shared" si="383"/>
        <v>0</v>
      </c>
      <c r="BM985" s="414">
        <f t="shared" si="384"/>
        <v>0</v>
      </c>
      <c r="BO985" s="414">
        <f t="shared" si="385"/>
        <v>0</v>
      </c>
      <c r="BP985" s="414">
        <f t="shared" si="386"/>
        <v>0</v>
      </c>
      <c r="BQ985" s="414">
        <f t="shared" si="387"/>
        <v>0</v>
      </c>
      <c r="BR985" s="414">
        <f t="shared" si="388"/>
        <v>0</v>
      </c>
      <c r="BS985" s="414">
        <f t="shared" si="389"/>
        <v>0</v>
      </c>
      <c r="BT985" s="414">
        <f t="shared" si="390"/>
        <v>0</v>
      </c>
      <c r="BU985" s="414">
        <f t="shared" si="391"/>
        <v>0</v>
      </c>
      <c r="CQ985" s="465"/>
      <c r="CR985" s="465"/>
    </row>
    <row r="986" spans="1:96" ht="37.5" customHeight="1" x14ac:dyDescent="0.2">
      <c r="A986" s="576" t="str">
        <f>IF(B986&lt;&gt;"",設定!$C$4,"")</f>
        <v/>
      </c>
      <c r="B986" s="577" t="str">
        <f t="shared" si="368"/>
        <v/>
      </c>
      <c r="C986" s="374">
        <f t="shared" si="370"/>
        <v>974</v>
      </c>
      <c r="D986" s="356"/>
      <c r="E986" s="356"/>
      <c r="F986" s="357"/>
      <c r="G986" s="358"/>
      <c r="H986" s="359"/>
      <c r="I986" s="360"/>
      <c r="J986" s="522" t="str">
        <f>IFERROR(IF(I986="","",VLOOKUP(I986,国・地域!A:C,2,FALSE)),"正しい番号を入力してください")</f>
        <v/>
      </c>
      <c r="K986" s="523" t="str">
        <f>IFERROR(IF(I986="","",VLOOKUP(I986,国・地域!A:C,3,FALSE)),"正しい番号を入力してください")</f>
        <v/>
      </c>
      <c r="L986" s="326"/>
      <c r="M986" s="363"/>
      <c r="N986" s="364"/>
      <c r="O986" s="364"/>
      <c r="P986" s="364"/>
      <c r="Q986" s="364"/>
      <c r="R986" s="364"/>
      <c r="S986" s="364"/>
      <c r="T986" s="364"/>
      <c r="U986" s="365"/>
      <c r="V986" s="366"/>
      <c r="W986" s="1063"/>
      <c r="X986" s="1064"/>
      <c r="Y986" s="1075"/>
      <c r="Z986" s="1076"/>
      <c r="AA986" s="1077"/>
      <c r="AB986" s="1078"/>
      <c r="AC986" s="1077"/>
      <c r="AD986" s="1076"/>
      <c r="AE986" s="1079"/>
      <c r="AF986" s="1078"/>
      <c r="AG986" s="1077"/>
      <c r="AH986" s="1076"/>
      <c r="AI986" s="1079"/>
      <c r="AJ986" s="1078"/>
      <c r="AK986" s="1077"/>
      <c r="AL986" s="1076"/>
      <c r="AM986" s="356"/>
      <c r="AN986" s="358"/>
      <c r="AO986" s="326"/>
      <c r="AP986" s="356"/>
      <c r="AQ986" s="358"/>
      <c r="AR986" s="367"/>
      <c r="AS986" s="368"/>
      <c r="AT986" s="356"/>
      <c r="AU986" s="358"/>
      <c r="AV986" s="367"/>
      <c r="AW986" s="369"/>
      <c r="AX986" s="502" t="str">
        <f t="shared" si="369"/>
        <v/>
      </c>
      <c r="AY986" s="94" t="str">
        <f t="shared" si="371"/>
        <v/>
      </c>
      <c r="BA986" s="414">
        <f t="shared" si="372"/>
        <v>0</v>
      </c>
      <c r="BB986" s="414">
        <f t="shared" si="373"/>
        <v>0</v>
      </c>
      <c r="BC986" s="414">
        <f t="shared" si="374"/>
        <v>0</v>
      </c>
      <c r="BD986" s="414">
        <f t="shared" si="375"/>
        <v>0</v>
      </c>
      <c r="BE986" s="414">
        <f t="shared" si="376"/>
        <v>0</v>
      </c>
      <c r="BF986" s="414">
        <f t="shared" si="377"/>
        <v>0</v>
      </c>
      <c r="BG986" s="414">
        <f t="shared" si="378"/>
        <v>0</v>
      </c>
      <c r="BH986" s="414">
        <f t="shared" si="379"/>
        <v>0</v>
      </c>
      <c r="BI986" s="414">
        <f t="shared" si="380"/>
        <v>0</v>
      </c>
      <c r="BJ986" s="414">
        <f t="shared" si="381"/>
        <v>0</v>
      </c>
      <c r="BK986" s="414">
        <f t="shared" si="382"/>
        <v>0</v>
      </c>
      <c r="BL986" s="414">
        <f t="shared" si="383"/>
        <v>0</v>
      </c>
      <c r="BM986" s="414">
        <f t="shared" si="384"/>
        <v>0</v>
      </c>
      <c r="BO986" s="414">
        <f t="shared" si="385"/>
        <v>0</v>
      </c>
      <c r="BP986" s="414">
        <f t="shared" si="386"/>
        <v>0</v>
      </c>
      <c r="BQ986" s="414">
        <f t="shared" si="387"/>
        <v>0</v>
      </c>
      <c r="BR986" s="414">
        <f t="shared" si="388"/>
        <v>0</v>
      </c>
      <c r="BS986" s="414">
        <f t="shared" si="389"/>
        <v>0</v>
      </c>
      <c r="BT986" s="414">
        <f t="shared" si="390"/>
        <v>0</v>
      </c>
      <c r="BU986" s="414">
        <f t="shared" si="391"/>
        <v>0</v>
      </c>
      <c r="CQ986" s="465"/>
      <c r="CR986" s="465"/>
    </row>
    <row r="987" spans="1:96" ht="37.5" customHeight="1" x14ac:dyDescent="0.2">
      <c r="A987" s="576" t="str">
        <f>IF(B987&lt;&gt;"",設定!$C$4,"")</f>
        <v/>
      </c>
      <c r="B987" s="577" t="str">
        <f t="shared" si="368"/>
        <v/>
      </c>
      <c r="C987" s="374">
        <f t="shared" si="370"/>
        <v>975</v>
      </c>
      <c r="D987" s="356"/>
      <c r="E987" s="356"/>
      <c r="F987" s="357"/>
      <c r="G987" s="358"/>
      <c r="H987" s="359"/>
      <c r="I987" s="360"/>
      <c r="J987" s="522" t="str">
        <f>IFERROR(IF(I987="","",VLOOKUP(I987,国・地域!A:C,2,FALSE)),"正しい番号を入力してください")</f>
        <v/>
      </c>
      <c r="K987" s="523" t="str">
        <f>IFERROR(IF(I987="","",VLOOKUP(I987,国・地域!A:C,3,FALSE)),"正しい番号を入力してください")</f>
        <v/>
      </c>
      <c r="L987" s="326"/>
      <c r="M987" s="363"/>
      <c r="N987" s="364"/>
      <c r="O987" s="364"/>
      <c r="P987" s="364"/>
      <c r="Q987" s="364"/>
      <c r="R987" s="364"/>
      <c r="S987" s="364"/>
      <c r="T987" s="364"/>
      <c r="U987" s="365"/>
      <c r="V987" s="366"/>
      <c r="W987" s="1063"/>
      <c r="X987" s="1064"/>
      <c r="Y987" s="1075"/>
      <c r="Z987" s="1076"/>
      <c r="AA987" s="1077"/>
      <c r="AB987" s="1078"/>
      <c r="AC987" s="1077"/>
      <c r="AD987" s="1076"/>
      <c r="AE987" s="1079"/>
      <c r="AF987" s="1078"/>
      <c r="AG987" s="1077"/>
      <c r="AH987" s="1076"/>
      <c r="AI987" s="1079"/>
      <c r="AJ987" s="1078"/>
      <c r="AK987" s="1077"/>
      <c r="AL987" s="1076"/>
      <c r="AM987" s="356"/>
      <c r="AN987" s="358"/>
      <c r="AO987" s="326"/>
      <c r="AP987" s="356"/>
      <c r="AQ987" s="358"/>
      <c r="AR987" s="367"/>
      <c r="AS987" s="368"/>
      <c r="AT987" s="356"/>
      <c r="AU987" s="358"/>
      <c r="AV987" s="367"/>
      <c r="AW987" s="369"/>
      <c r="AX987" s="502" t="str">
        <f t="shared" si="369"/>
        <v/>
      </c>
      <c r="AY987" s="94" t="str">
        <f t="shared" si="371"/>
        <v/>
      </c>
      <c r="BA987" s="414">
        <f t="shared" si="372"/>
        <v>0</v>
      </c>
      <c r="BB987" s="414">
        <f t="shared" si="373"/>
        <v>0</v>
      </c>
      <c r="BC987" s="414">
        <f t="shared" si="374"/>
        <v>0</v>
      </c>
      <c r="BD987" s="414">
        <f t="shared" si="375"/>
        <v>0</v>
      </c>
      <c r="BE987" s="414">
        <f t="shared" si="376"/>
        <v>0</v>
      </c>
      <c r="BF987" s="414">
        <f t="shared" si="377"/>
        <v>0</v>
      </c>
      <c r="BG987" s="414">
        <f t="shared" si="378"/>
        <v>0</v>
      </c>
      <c r="BH987" s="414">
        <f t="shared" si="379"/>
        <v>0</v>
      </c>
      <c r="BI987" s="414">
        <f t="shared" si="380"/>
        <v>0</v>
      </c>
      <c r="BJ987" s="414">
        <f t="shared" si="381"/>
        <v>0</v>
      </c>
      <c r="BK987" s="414">
        <f t="shared" si="382"/>
        <v>0</v>
      </c>
      <c r="BL987" s="414">
        <f t="shared" si="383"/>
        <v>0</v>
      </c>
      <c r="BM987" s="414">
        <f t="shared" si="384"/>
        <v>0</v>
      </c>
      <c r="BO987" s="414">
        <f t="shared" si="385"/>
        <v>0</v>
      </c>
      <c r="BP987" s="414">
        <f t="shared" si="386"/>
        <v>0</v>
      </c>
      <c r="BQ987" s="414">
        <f t="shared" si="387"/>
        <v>0</v>
      </c>
      <c r="BR987" s="414">
        <f t="shared" si="388"/>
        <v>0</v>
      </c>
      <c r="BS987" s="414">
        <f t="shared" si="389"/>
        <v>0</v>
      </c>
      <c r="BT987" s="414">
        <f t="shared" si="390"/>
        <v>0</v>
      </c>
      <c r="BU987" s="414">
        <f t="shared" si="391"/>
        <v>0</v>
      </c>
      <c r="CQ987" s="465"/>
      <c r="CR987" s="465"/>
    </row>
    <row r="988" spans="1:96" ht="37.5" customHeight="1" x14ac:dyDescent="0.2">
      <c r="A988" s="576" t="str">
        <f>IF(B988&lt;&gt;"",設定!$C$4,"")</f>
        <v/>
      </c>
      <c r="B988" s="577" t="str">
        <f t="shared" si="368"/>
        <v/>
      </c>
      <c r="C988" s="374">
        <f t="shared" si="370"/>
        <v>976</v>
      </c>
      <c r="D988" s="356"/>
      <c r="E988" s="356"/>
      <c r="F988" s="357"/>
      <c r="G988" s="358"/>
      <c r="H988" s="359"/>
      <c r="I988" s="360"/>
      <c r="J988" s="522" t="str">
        <f>IFERROR(IF(I988="","",VLOOKUP(I988,国・地域!A:C,2,FALSE)),"正しい番号を入力してください")</f>
        <v/>
      </c>
      <c r="K988" s="523" t="str">
        <f>IFERROR(IF(I988="","",VLOOKUP(I988,国・地域!A:C,3,FALSE)),"正しい番号を入力してください")</f>
        <v/>
      </c>
      <c r="L988" s="326"/>
      <c r="M988" s="363"/>
      <c r="N988" s="364"/>
      <c r="O988" s="364"/>
      <c r="P988" s="364"/>
      <c r="Q988" s="364"/>
      <c r="R988" s="364"/>
      <c r="S988" s="364"/>
      <c r="T988" s="364"/>
      <c r="U988" s="365"/>
      <c r="V988" s="366"/>
      <c r="W988" s="1063"/>
      <c r="X988" s="1064"/>
      <c r="Y988" s="1075"/>
      <c r="Z988" s="1076"/>
      <c r="AA988" s="1077"/>
      <c r="AB988" s="1078"/>
      <c r="AC988" s="1077"/>
      <c r="AD988" s="1076"/>
      <c r="AE988" s="1079"/>
      <c r="AF988" s="1078"/>
      <c r="AG988" s="1077"/>
      <c r="AH988" s="1076"/>
      <c r="AI988" s="1079"/>
      <c r="AJ988" s="1078"/>
      <c r="AK988" s="1077"/>
      <c r="AL988" s="1076"/>
      <c r="AM988" s="356"/>
      <c r="AN988" s="358"/>
      <c r="AO988" s="326"/>
      <c r="AP988" s="356"/>
      <c r="AQ988" s="358"/>
      <c r="AR988" s="367"/>
      <c r="AS988" s="368"/>
      <c r="AT988" s="356"/>
      <c r="AU988" s="358"/>
      <c r="AV988" s="367"/>
      <c r="AW988" s="369"/>
      <c r="AX988" s="502" t="str">
        <f t="shared" si="369"/>
        <v/>
      </c>
      <c r="AY988" s="94" t="str">
        <f t="shared" si="371"/>
        <v/>
      </c>
      <c r="BA988" s="414">
        <f t="shared" si="372"/>
        <v>0</v>
      </c>
      <c r="BB988" s="414">
        <f t="shared" si="373"/>
        <v>0</v>
      </c>
      <c r="BC988" s="414">
        <f t="shared" si="374"/>
        <v>0</v>
      </c>
      <c r="BD988" s="414">
        <f t="shared" si="375"/>
        <v>0</v>
      </c>
      <c r="BE988" s="414">
        <f t="shared" si="376"/>
        <v>0</v>
      </c>
      <c r="BF988" s="414">
        <f t="shared" si="377"/>
        <v>0</v>
      </c>
      <c r="BG988" s="414">
        <f t="shared" si="378"/>
        <v>0</v>
      </c>
      <c r="BH988" s="414">
        <f t="shared" si="379"/>
        <v>0</v>
      </c>
      <c r="BI988" s="414">
        <f t="shared" si="380"/>
        <v>0</v>
      </c>
      <c r="BJ988" s="414">
        <f t="shared" si="381"/>
        <v>0</v>
      </c>
      <c r="BK988" s="414">
        <f t="shared" si="382"/>
        <v>0</v>
      </c>
      <c r="BL988" s="414">
        <f t="shared" si="383"/>
        <v>0</v>
      </c>
      <c r="BM988" s="414">
        <f t="shared" si="384"/>
        <v>0</v>
      </c>
      <c r="BO988" s="414">
        <f t="shared" si="385"/>
        <v>0</v>
      </c>
      <c r="BP988" s="414">
        <f t="shared" si="386"/>
        <v>0</v>
      </c>
      <c r="BQ988" s="414">
        <f t="shared" si="387"/>
        <v>0</v>
      </c>
      <c r="BR988" s="414">
        <f t="shared" si="388"/>
        <v>0</v>
      </c>
      <c r="BS988" s="414">
        <f t="shared" si="389"/>
        <v>0</v>
      </c>
      <c r="BT988" s="414">
        <f t="shared" si="390"/>
        <v>0</v>
      </c>
      <c r="BU988" s="414">
        <f t="shared" si="391"/>
        <v>0</v>
      </c>
      <c r="CQ988" s="465"/>
      <c r="CR988" s="465"/>
    </row>
    <row r="989" spans="1:96" ht="37.5" customHeight="1" x14ac:dyDescent="0.2">
      <c r="A989" s="576" t="str">
        <f>IF(B989&lt;&gt;"",設定!$C$4,"")</f>
        <v/>
      </c>
      <c r="B989" s="577" t="str">
        <f t="shared" si="368"/>
        <v/>
      </c>
      <c r="C989" s="374">
        <f t="shared" si="370"/>
        <v>977</v>
      </c>
      <c r="D989" s="356"/>
      <c r="E989" s="356"/>
      <c r="F989" s="357"/>
      <c r="G989" s="358"/>
      <c r="H989" s="359"/>
      <c r="I989" s="360"/>
      <c r="J989" s="522" t="str">
        <f>IFERROR(IF(I989="","",VLOOKUP(I989,国・地域!A:C,2,FALSE)),"正しい番号を入力してください")</f>
        <v/>
      </c>
      <c r="K989" s="523" t="str">
        <f>IFERROR(IF(I989="","",VLOOKUP(I989,国・地域!A:C,3,FALSE)),"正しい番号を入力してください")</f>
        <v/>
      </c>
      <c r="L989" s="326"/>
      <c r="M989" s="363"/>
      <c r="N989" s="364"/>
      <c r="O989" s="364"/>
      <c r="P989" s="364"/>
      <c r="Q989" s="364"/>
      <c r="R989" s="364"/>
      <c r="S989" s="364"/>
      <c r="T989" s="364"/>
      <c r="U989" s="365"/>
      <c r="V989" s="366"/>
      <c r="W989" s="1063"/>
      <c r="X989" s="1064"/>
      <c r="Y989" s="1075"/>
      <c r="Z989" s="1076"/>
      <c r="AA989" s="1077"/>
      <c r="AB989" s="1078"/>
      <c r="AC989" s="1077"/>
      <c r="AD989" s="1076"/>
      <c r="AE989" s="1079"/>
      <c r="AF989" s="1078"/>
      <c r="AG989" s="1077"/>
      <c r="AH989" s="1076"/>
      <c r="AI989" s="1079"/>
      <c r="AJ989" s="1078"/>
      <c r="AK989" s="1077"/>
      <c r="AL989" s="1076"/>
      <c r="AM989" s="356"/>
      <c r="AN989" s="358"/>
      <c r="AO989" s="326"/>
      <c r="AP989" s="356"/>
      <c r="AQ989" s="358"/>
      <c r="AR989" s="367"/>
      <c r="AS989" s="368"/>
      <c r="AT989" s="356"/>
      <c r="AU989" s="358"/>
      <c r="AV989" s="367"/>
      <c r="AW989" s="369"/>
      <c r="AX989" s="502" t="str">
        <f t="shared" si="369"/>
        <v/>
      </c>
      <c r="AY989" s="94" t="str">
        <f t="shared" si="371"/>
        <v/>
      </c>
      <c r="BA989" s="414">
        <f t="shared" si="372"/>
        <v>0</v>
      </c>
      <c r="BB989" s="414">
        <f t="shared" si="373"/>
        <v>0</v>
      </c>
      <c r="BC989" s="414">
        <f t="shared" si="374"/>
        <v>0</v>
      </c>
      <c r="BD989" s="414">
        <f t="shared" si="375"/>
        <v>0</v>
      </c>
      <c r="BE989" s="414">
        <f t="shared" si="376"/>
        <v>0</v>
      </c>
      <c r="BF989" s="414">
        <f t="shared" si="377"/>
        <v>0</v>
      </c>
      <c r="BG989" s="414">
        <f t="shared" si="378"/>
        <v>0</v>
      </c>
      <c r="BH989" s="414">
        <f t="shared" si="379"/>
        <v>0</v>
      </c>
      <c r="BI989" s="414">
        <f t="shared" si="380"/>
        <v>0</v>
      </c>
      <c r="BJ989" s="414">
        <f t="shared" si="381"/>
        <v>0</v>
      </c>
      <c r="BK989" s="414">
        <f t="shared" si="382"/>
        <v>0</v>
      </c>
      <c r="BL989" s="414">
        <f t="shared" si="383"/>
        <v>0</v>
      </c>
      <c r="BM989" s="414">
        <f t="shared" si="384"/>
        <v>0</v>
      </c>
      <c r="BO989" s="414">
        <f t="shared" si="385"/>
        <v>0</v>
      </c>
      <c r="BP989" s="414">
        <f t="shared" si="386"/>
        <v>0</v>
      </c>
      <c r="BQ989" s="414">
        <f t="shared" si="387"/>
        <v>0</v>
      </c>
      <c r="BR989" s="414">
        <f t="shared" si="388"/>
        <v>0</v>
      </c>
      <c r="BS989" s="414">
        <f t="shared" si="389"/>
        <v>0</v>
      </c>
      <c r="BT989" s="414">
        <f t="shared" si="390"/>
        <v>0</v>
      </c>
      <c r="BU989" s="414">
        <f t="shared" si="391"/>
        <v>0</v>
      </c>
      <c r="CQ989" s="465"/>
      <c r="CR989" s="465"/>
    </row>
    <row r="990" spans="1:96" ht="37.5" customHeight="1" x14ac:dyDescent="0.2">
      <c r="A990" s="576" t="str">
        <f>IF(B990&lt;&gt;"",設定!$C$4,"")</f>
        <v/>
      </c>
      <c r="B990" s="577" t="str">
        <f t="shared" si="368"/>
        <v/>
      </c>
      <c r="C990" s="374">
        <f t="shared" si="370"/>
        <v>978</v>
      </c>
      <c r="D990" s="356"/>
      <c r="E990" s="356"/>
      <c r="F990" s="357"/>
      <c r="G990" s="358"/>
      <c r="H990" s="359"/>
      <c r="I990" s="360"/>
      <c r="J990" s="522" t="str">
        <f>IFERROR(IF(I990="","",VLOOKUP(I990,国・地域!A:C,2,FALSE)),"正しい番号を入力してください")</f>
        <v/>
      </c>
      <c r="K990" s="523" t="str">
        <f>IFERROR(IF(I990="","",VLOOKUP(I990,国・地域!A:C,3,FALSE)),"正しい番号を入力してください")</f>
        <v/>
      </c>
      <c r="L990" s="326"/>
      <c r="M990" s="363"/>
      <c r="N990" s="364"/>
      <c r="O990" s="364"/>
      <c r="P990" s="364"/>
      <c r="Q990" s="364"/>
      <c r="R990" s="364"/>
      <c r="S990" s="364"/>
      <c r="T990" s="364"/>
      <c r="U990" s="365"/>
      <c r="V990" s="366"/>
      <c r="W990" s="1063"/>
      <c r="X990" s="1064"/>
      <c r="Y990" s="1075"/>
      <c r="Z990" s="1076"/>
      <c r="AA990" s="1077"/>
      <c r="AB990" s="1078"/>
      <c r="AC990" s="1077"/>
      <c r="AD990" s="1076"/>
      <c r="AE990" s="1079"/>
      <c r="AF990" s="1078"/>
      <c r="AG990" s="1077"/>
      <c r="AH990" s="1076"/>
      <c r="AI990" s="1079"/>
      <c r="AJ990" s="1078"/>
      <c r="AK990" s="1077"/>
      <c r="AL990" s="1076"/>
      <c r="AM990" s="356"/>
      <c r="AN990" s="358"/>
      <c r="AO990" s="326"/>
      <c r="AP990" s="356"/>
      <c r="AQ990" s="358"/>
      <c r="AR990" s="367"/>
      <c r="AS990" s="368"/>
      <c r="AT990" s="356"/>
      <c r="AU990" s="358"/>
      <c r="AV990" s="367"/>
      <c r="AW990" s="369"/>
      <c r="AX990" s="502" t="str">
        <f t="shared" si="369"/>
        <v/>
      </c>
      <c r="AY990" s="94" t="str">
        <f t="shared" si="371"/>
        <v/>
      </c>
      <c r="BA990" s="414">
        <f t="shared" si="372"/>
        <v>0</v>
      </c>
      <c r="BB990" s="414">
        <f t="shared" si="373"/>
        <v>0</v>
      </c>
      <c r="BC990" s="414">
        <f t="shared" si="374"/>
        <v>0</v>
      </c>
      <c r="BD990" s="414">
        <f t="shared" si="375"/>
        <v>0</v>
      </c>
      <c r="BE990" s="414">
        <f t="shared" si="376"/>
        <v>0</v>
      </c>
      <c r="BF990" s="414">
        <f t="shared" si="377"/>
        <v>0</v>
      </c>
      <c r="BG990" s="414">
        <f t="shared" si="378"/>
        <v>0</v>
      </c>
      <c r="BH990" s="414">
        <f t="shared" si="379"/>
        <v>0</v>
      </c>
      <c r="BI990" s="414">
        <f t="shared" si="380"/>
        <v>0</v>
      </c>
      <c r="BJ990" s="414">
        <f t="shared" si="381"/>
        <v>0</v>
      </c>
      <c r="BK990" s="414">
        <f t="shared" si="382"/>
        <v>0</v>
      </c>
      <c r="BL990" s="414">
        <f t="shared" si="383"/>
        <v>0</v>
      </c>
      <c r="BM990" s="414">
        <f t="shared" si="384"/>
        <v>0</v>
      </c>
      <c r="BO990" s="414">
        <f t="shared" si="385"/>
        <v>0</v>
      </c>
      <c r="BP990" s="414">
        <f t="shared" si="386"/>
        <v>0</v>
      </c>
      <c r="BQ990" s="414">
        <f t="shared" si="387"/>
        <v>0</v>
      </c>
      <c r="BR990" s="414">
        <f t="shared" si="388"/>
        <v>0</v>
      </c>
      <c r="BS990" s="414">
        <f t="shared" si="389"/>
        <v>0</v>
      </c>
      <c r="BT990" s="414">
        <f t="shared" si="390"/>
        <v>0</v>
      </c>
      <c r="BU990" s="414">
        <f t="shared" si="391"/>
        <v>0</v>
      </c>
      <c r="CQ990" s="465"/>
      <c r="CR990" s="465"/>
    </row>
    <row r="991" spans="1:96" ht="37.5" customHeight="1" x14ac:dyDescent="0.2">
      <c r="A991" s="576" t="str">
        <f>IF(B991&lt;&gt;"",設定!$C$4,"")</f>
        <v/>
      </c>
      <c r="B991" s="577" t="str">
        <f t="shared" si="368"/>
        <v/>
      </c>
      <c r="C991" s="374">
        <f t="shared" si="370"/>
        <v>979</v>
      </c>
      <c r="D991" s="356"/>
      <c r="E991" s="356"/>
      <c r="F991" s="357"/>
      <c r="G991" s="358"/>
      <c r="H991" s="359"/>
      <c r="I991" s="360"/>
      <c r="J991" s="522" t="str">
        <f>IFERROR(IF(I991="","",VLOOKUP(I991,国・地域!A:C,2,FALSE)),"正しい番号を入力してください")</f>
        <v/>
      </c>
      <c r="K991" s="523" t="str">
        <f>IFERROR(IF(I991="","",VLOOKUP(I991,国・地域!A:C,3,FALSE)),"正しい番号を入力してください")</f>
        <v/>
      </c>
      <c r="L991" s="326"/>
      <c r="M991" s="363"/>
      <c r="N991" s="364"/>
      <c r="O991" s="364"/>
      <c r="P991" s="364"/>
      <c r="Q991" s="364"/>
      <c r="R991" s="364"/>
      <c r="S991" s="364"/>
      <c r="T991" s="364"/>
      <c r="U991" s="365"/>
      <c r="V991" s="366"/>
      <c r="W991" s="1063"/>
      <c r="X991" s="1064"/>
      <c r="Y991" s="1075"/>
      <c r="Z991" s="1076"/>
      <c r="AA991" s="1077"/>
      <c r="AB991" s="1078"/>
      <c r="AC991" s="1077"/>
      <c r="AD991" s="1076"/>
      <c r="AE991" s="1079"/>
      <c r="AF991" s="1078"/>
      <c r="AG991" s="1077"/>
      <c r="AH991" s="1076"/>
      <c r="AI991" s="1079"/>
      <c r="AJ991" s="1078"/>
      <c r="AK991" s="1077"/>
      <c r="AL991" s="1076"/>
      <c r="AM991" s="356"/>
      <c r="AN991" s="358"/>
      <c r="AO991" s="326"/>
      <c r="AP991" s="356"/>
      <c r="AQ991" s="358"/>
      <c r="AR991" s="367"/>
      <c r="AS991" s="368"/>
      <c r="AT991" s="356"/>
      <c r="AU991" s="358"/>
      <c r="AV991" s="367"/>
      <c r="AW991" s="369"/>
      <c r="AX991" s="502" t="str">
        <f t="shared" si="369"/>
        <v/>
      </c>
      <c r="AY991" s="94" t="str">
        <f t="shared" si="371"/>
        <v/>
      </c>
      <c r="BA991" s="414">
        <f t="shared" si="372"/>
        <v>0</v>
      </c>
      <c r="BB991" s="414">
        <f t="shared" si="373"/>
        <v>0</v>
      </c>
      <c r="BC991" s="414">
        <f t="shared" si="374"/>
        <v>0</v>
      </c>
      <c r="BD991" s="414">
        <f t="shared" si="375"/>
        <v>0</v>
      </c>
      <c r="BE991" s="414">
        <f t="shared" si="376"/>
        <v>0</v>
      </c>
      <c r="BF991" s="414">
        <f t="shared" si="377"/>
        <v>0</v>
      </c>
      <c r="BG991" s="414">
        <f t="shared" si="378"/>
        <v>0</v>
      </c>
      <c r="BH991" s="414">
        <f t="shared" si="379"/>
        <v>0</v>
      </c>
      <c r="BI991" s="414">
        <f t="shared" si="380"/>
        <v>0</v>
      </c>
      <c r="BJ991" s="414">
        <f t="shared" si="381"/>
        <v>0</v>
      </c>
      <c r="BK991" s="414">
        <f t="shared" si="382"/>
        <v>0</v>
      </c>
      <c r="BL991" s="414">
        <f t="shared" si="383"/>
        <v>0</v>
      </c>
      <c r="BM991" s="414">
        <f t="shared" si="384"/>
        <v>0</v>
      </c>
      <c r="BO991" s="414">
        <f t="shared" si="385"/>
        <v>0</v>
      </c>
      <c r="BP991" s="414">
        <f t="shared" si="386"/>
        <v>0</v>
      </c>
      <c r="BQ991" s="414">
        <f t="shared" si="387"/>
        <v>0</v>
      </c>
      <c r="BR991" s="414">
        <f t="shared" si="388"/>
        <v>0</v>
      </c>
      <c r="BS991" s="414">
        <f t="shared" si="389"/>
        <v>0</v>
      </c>
      <c r="BT991" s="414">
        <f t="shared" si="390"/>
        <v>0</v>
      </c>
      <c r="BU991" s="414">
        <f t="shared" si="391"/>
        <v>0</v>
      </c>
      <c r="CQ991" s="465"/>
      <c r="CR991" s="465"/>
    </row>
    <row r="992" spans="1:96" ht="37.5" customHeight="1" x14ac:dyDescent="0.2">
      <c r="A992" s="576" t="str">
        <f>IF(B992&lt;&gt;"",設定!$C$4,"")</f>
        <v/>
      </c>
      <c r="B992" s="577" t="str">
        <f t="shared" si="368"/>
        <v/>
      </c>
      <c r="C992" s="374">
        <f t="shared" si="370"/>
        <v>980</v>
      </c>
      <c r="D992" s="356"/>
      <c r="E992" s="356"/>
      <c r="F992" s="357"/>
      <c r="G992" s="358"/>
      <c r="H992" s="359"/>
      <c r="I992" s="360"/>
      <c r="J992" s="522" t="str">
        <f>IFERROR(IF(I992="","",VLOOKUP(I992,国・地域!A:C,2,FALSE)),"正しい番号を入力してください")</f>
        <v/>
      </c>
      <c r="K992" s="523" t="str">
        <f>IFERROR(IF(I992="","",VLOOKUP(I992,国・地域!A:C,3,FALSE)),"正しい番号を入力してください")</f>
        <v/>
      </c>
      <c r="L992" s="326"/>
      <c r="M992" s="363"/>
      <c r="N992" s="364"/>
      <c r="O992" s="364"/>
      <c r="P992" s="364"/>
      <c r="Q992" s="364"/>
      <c r="R992" s="364"/>
      <c r="S992" s="364"/>
      <c r="T992" s="364"/>
      <c r="U992" s="365"/>
      <c r="V992" s="366"/>
      <c r="W992" s="1063"/>
      <c r="X992" s="1064"/>
      <c r="Y992" s="1075"/>
      <c r="Z992" s="1076"/>
      <c r="AA992" s="1077"/>
      <c r="AB992" s="1078"/>
      <c r="AC992" s="1077"/>
      <c r="AD992" s="1076"/>
      <c r="AE992" s="1079"/>
      <c r="AF992" s="1078"/>
      <c r="AG992" s="1077"/>
      <c r="AH992" s="1076"/>
      <c r="AI992" s="1079"/>
      <c r="AJ992" s="1078"/>
      <c r="AK992" s="1077"/>
      <c r="AL992" s="1076"/>
      <c r="AM992" s="356"/>
      <c r="AN992" s="358"/>
      <c r="AO992" s="326"/>
      <c r="AP992" s="356"/>
      <c r="AQ992" s="358"/>
      <c r="AR992" s="367"/>
      <c r="AS992" s="368"/>
      <c r="AT992" s="356"/>
      <c r="AU992" s="358"/>
      <c r="AV992" s="367"/>
      <c r="AW992" s="369"/>
      <c r="AX992" s="502" t="str">
        <f t="shared" si="369"/>
        <v/>
      </c>
      <c r="AY992" s="94" t="str">
        <f t="shared" si="371"/>
        <v/>
      </c>
      <c r="BA992" s="414">
        <f t="shared" si="372"/>
        <v>0</v>
      </c>
      <c r="BB992" s="414">
        <f t="shared" si="373"/>
        <v>0</v>
      </c>
      <c r="BC992" s="414">
        <f t="shared" si="374"/>
        <v>0</v>
      </c>
      <c r="BD992" s="414">
        <f t="shared" si="375"/>
        <v>0</v>
      </c>
      <c r="BE992" s="414">
        <f t="shared" si="376"/>
        <v>0</v>
      </c>
      <c r="BF992" s="414">
        <f t="shared" si="377"/>
        <v>0</v>
      </c>
      <c r="BG992" s="414">
        <f t="shared" si="378"/>
        <v>0</v>
      </c>
      <c r="BH992" s="414">
        <f t="shared" si="379"/>
        <v>0</v>
      </c>
      <c r="BI992" s="414">
        <f t="shared" si="380"/>
        <v>0</v>
      </c>
      <c r="BJ992" s="414">
        <f t="shared" si="381"/>
        <v>0</v>
      </c>
      <c r="BK992" s="414">
        <f t="shared" si="382"/>
        <v>0</v>
      </c>
      <c r="BL992" s="414">
        <f t="shared" si="383"/>
        <v>0</v>
      </c>
      <c r="BM992" s="414">
        <f t="shared" si="384"/>
        <v>0</v>
      </c>
      <c r="BO992" s="414">
        <f t="shared" si="385"/>
        <v>0</v>
      </c>
      <c r="BP992" s="414">
        <f t="shared" si="386"/>
        <v>0</v>
      </c>
      <c r="BQ992" s="414">
        <f t="shared" si="387"/>
        <v>0</v>
      </c>
      <c r="BR992" s="414">
        <f t="shared" si="388"/>
        <v>0</v>
      </c>
      <c r="BS992" s="414">
        <f t="shared" si="389"/>
        <v>0</v>
      </c>
      <c r="BT992" s="414">
        <f t="shared" si="390"/>
        <v>0</v>
      </c>
      <c r="BU992" s="414">
        <f t="shared" si="391"/>
        <v>0</v>
      </c>
      <c r="CQ992" s="465"/>
      <c r="CR992" s="465"/>
    </row>
    <row r="993" spans="1:96" ht="37.5" customHeight="1" x14ac:dyDescent="0.2">
      <c r="A993" s="576" t="str">
        <f>IF(B993&lt;&gt;"",設定!$C$4,"")</f>
        <v/>
      </c>
      <c r="B993" s="577" t="str">
        <f t="shared" si="368"/>
        <v/>
      </c>
      <c r="C993" s="374">
        <f t="shared" si="370"/>
        <v>981</v>
      </c>
      <c r="D993" s="356"/>
      <c r="E993" s="356"/>
      <c r="F993" s="357"/>
      <c r="G993" s="358"/>
      <c r="H993" s="359"/>
      <c r="I993" s="360"/>
      <c r="J993" s="522" t="str">
        <f>IFERROR(IF(I993="","",VLOOKUP(I993,国・地域!A:C,2,FALSE)),"正しい番号を入力してください")</f>
        <v/>
      </c>
      <c r="K993" s="523" t="str">
        <f>IFERROR(IF(I993="","",VLOOKUP(I993,国・地域!A:C,3,FALSE)),"正しい番号を入力してください")</f>
        <v/>
      </c>
      <c r="L993" s="326"/>
      <c r="M993" s="363"/>
      <c r="N993" s="364"/>
      <c r="O993" s="364"/>
      <c r="P993" s="364"/>
      <c r="Q993" s="364"/>
      <c r="R993" s="364"/>
      <c r="S993" s="364"/>
      <c r="T993" s="364"/>
      <c r="U993" s="365"/>
      <c r="V993" s="366"/>
      <c r="W993" s="1063"/>
      <c r="X993" s="1064"/>
      <c r="Y993" s="1075"/>
      <c r="Z993" s="1076"/>
      <c r="AA993" s="1077"/>
      <c r="AB993" s="1078"/>
      <c r="AC993" s="1077"/>
      <c r="AD993" s="1076"/>
      <c r="AE993" s="1079"/>
      <c r="AF993" s="1078"/>
      <c r="AG993" s="1077"/>
      <c r="AH993" s="1076"/>
      <c r="AI993" s="1079"/>
      <c r="AJ993" s="1078"/>
      <c r="AK993" s="1077"/>
      <c r="AL993" s="1076"/>
      <c r="AM993" s="356"/>
      <c r="AN993" s="358"/>
      <c r="AO993" s="326"/>
      <c r="AP993" s="356"/>
      <c r="AQ993" s="358"/>
      <c r="AR993" s="367"/>
      <c r="AS993" s="368"/>
      <c r="AT993" s="356"/>
      <c r="AU993" s="358"/>
      <c r="AV993" s="367"/>
      <c r="AW993" s="369"/>
      <c r="AX993" s="502" t="str">
        <f t="shared" si="369"/>
        <v/>
      </c>
      <c r="AY993" s="94" t="str">
        <f t="shared" si="371"/>
        <v/>
      </c>
      <c r="BA993" s="414">
        <f t="shared" si="372"/>
        <v>0</v>
      </c>
      <c r="BB993" s="414">
        <f t="shared" si="373"/>
        <v>0</v>
      </c>
      <c r="BC993" s="414">
        <f t="shared" si="374"/>
        <v>0</v>
      </c>
      <c r="BD993" s="414">
        <f t="shared" si="375"/>
        <v>0</v>
      </c>
      <c r="BE993" s="414">
        <f t="shared" si="376"/>
        <v>0</v>
      </c>
      <c r="BF993" s="414">
        <f t="shared" si="377"/>
        <v>0</v>
      </c>
      <c r="BG993" s="414">
        <f t="shared" si="378"/>
        <v>0</v>
      </c>
      <c r="BH993" s="414">
        <f t="shared" si="379"/>
        <v>0</v>
      </c>
      <c r="BI993" s="414">
        <f t="shared" si="380"/>
        <v>0</v>
      </c>
      <c r="BJ993" s="414">
        <f t="shared" si="381"/>
        <v>0</v>
      </c>
      <c r="BK993" s="414">
        <f t="shared" si="382"/>
        <v>0</v>
      </c>
      <c r="BL993" s="414">
        <f t="shared" si="383"/>
        <v>0</v>
      </c>
      <c r="BM993" s="414">
        <f t="shared" si="384"/>
        <v>0</v>
      </c>
      <c r="BO993" s="414">
        <f t="shared" si="385"/>
        <v>0</v>
      </c>
      <c r="BP993" s="414">
        <f t="shared" si="386"/>
        <v>0</v>
      </c>
      <c r="BQ993" s="414">
        <f t="shared" si="387"/>
        <v>0</v>
      </c>
      <c r="BR993" s="414">
        <f t="shared" si="388"/>
        <v>0</v>
      </c>
      <c r="BS993" s="414">
        <f t="shared" si="389"/>
        <v>0</v>
      </c>
      <c r="BT993" s="414">
        <f t="shared" si="390"/>
        <v>0</v>
      </c>
      <c r="BU993" s="414">
        <f t="shared" si="391"/>
        <v>0</v>
      </c>
      <c r="CQ993" s="465"/>
      <c r="CR993" s="465"/>
    </row>
    <row r="994" spans="1:96" ht="37.5" customHeight="1" x14ac:dyDescent="0.2">
      <c r="A994" s="576" t="str">
        <f>IF(B994&lt;&gt;"",設定!$C$4,"")</f>
        <v/>
      </c>
      <c r="B994" s="577" t="str">
        <f t="shared" si="368"/>
        <v/>
      </c>
      <c r="C994" s="374">
        <f t="shared" si="370"/>
        <v>982</v>
      </c>
      <c r="D994" s="356"/>
      <c r="E994" s="356"/>
      <c r="F994" s="357"/>
      <c r="G994" s="358"/>
      <c r="H994" s="359"/>
      <c r="I994" s="360"/>
      <c r="J994" s="522" t="str">
        <f>IFERROR(IF(I994="","",VLOOKUP(I994,国・地域!A:C,2,FALSE)),"正しい番号を入力してください")</f>
        <v/>
      </c>
      <c r="K994" s="523" t="str">
        <f>IFERROR(IF(I994="","",VLOOKUP(I994,国・地域!A:C,3,FALSE)),"正しい番号を入力してください")</f>
        <v/>
      </c>
      <c r="L994" s="326"/>
      <c r="M994" s="363"/>
      <c r="N994" s="364"/>
      <c r="O994" s="364"/>
      <c r="P994" s="364"/>
      <c r="Q994" s="364"/>
      <c r="R994" s="364"/>
      <c r="S994" s="364"/>
      <c r="T994" s="364"/>
      <c r="U994" s="365"/>
      <c r="V994" s="366"/>
      <c r="W994" s="1063"/>
      <c r="X994" s="1064"/>
      <c r="Y994" s="1075"/>
      <c r="Z994" s="1076"/>
      <c r="AA994" s="1077"/>
      <c r="AB994" s="1078"/>
      <c r="AC994" s="1077"/>
      <c r="AD994" s="1076"/>
      <c r="AE994" s="1079"/>
      <c r="AF994" s="1078"/>
      <c r="AG994" s="1077"/>
      <c r="AH994" s="1076"/>
      <c r="AI994" s="1079"/>
      <c r="AJ994" s="1078"/>
      <c r="AK994" s="1077"/>
      <c r="AL994" s="1076"/>
      <c r="AM994" s="356"/>
      <c r="AN994" s="358"/>
      <c r="AO994" s="326"/>
      <c r="AP994" s="356"/>
      <c r="AQ994" s="358"/>
      <c r="AR994" s="367"/>
      <c r="AS994" s="368"/>
      <c r="AT994" s="356"/>
      <c r="AU994" s="358"/>
      <c r="AV994" s="367"/>
      <c r="AW994" s="369"/>
      <c r="AX994" s="502" t="str">
        <f t="shared" si="369"/>
        <v/>
      </c>
      <c r="AY994" s="94" t="str">
        <f t="shared" si="371"/>
        <v/>
      </c>
      <c r="BA994" s="414">
        <f t="shared" si="372"/>
        <v>0</v>
      </c>
      <c r="BB994" s="414">
        <f t="shared" si="373"/>
        <v>0</v>
      </c>
      <c r="BC994" s="414">
        <f t="shared" si="374"/>
        <v>0</v>
      </c>
      <c r="BD994" s="414">
        <f t="shared" si="375"/>
        <v>0</v>
      </c>
      <c r="BE994" s="414">
        <f t="shared" si="376"/>
        <v>0</v>
      </c>
      <c r="BF994" s="414">
        <f t="shared" si="377"/>
        <v>0</v>
      </c>
      <c r="BG994" s="414">
        <f t="shared" si="378"/>
        <v>0</v>
      </c>
      <c r="BH994" s="414">
        <f t="shared" si="379"/>
        <v>0</v>
      </c>
      <c r="BI994" s="414">
        <f t="shared" si="380"/>
        <v>0</v>
      </c>
      <c r="BJ994" s="414">
        <f t="shared" si="381"/>
        <v>0</v>
      </c>
      <c r="BK994" s="414">
        <f t="shared" si="382"/>
        <v>0</v>
      </c>
      <c r="BL994" s="414">
        <f t="shared" si="383"/>
        <v>0</v>
      </c>
      <c r="BM994" s="414">
        <f t="shared" si="384"/>
        <v>0</v>
      </c>
      <c r="BO994" s="414">
        <f t="shared" si="385"/>
        <v>0</v>
      </c>
      <c r="BP994" s="414">
        <f t="shared" si="386"/>
        <v>0</v>
      </c>
      <c r="BQ994" s="414">
        <f t="shared" si="387"/>
        <v>0</v>
      </c>
      <c r="BR994" s="414">
        <f t="shared" si="388"/>
        <v>0</v>
      </c>
      <c r="BS994" s="414">
        <f t="shared" si="389"/>
        <v>0</v>
      </c>
      <c r="BT994" s="414">
        <f t="shared" si="390"/>
        <v>0</v>
      </c>
      <c r="BU994" s="414">
        <f t="shared" si="391"/>
        <v>0</v>
      </c>
      <c r="CQ994" s="465"/>
      <c r="CR994" s="465"/>
    </row>
    <row r="995" spans="1:96" ht="37.5" customHeight="1" x14ac:dyDescent="0.2">
      <c r="A995" s="576" t="str">
        <f>IF(B995&lt;&gt;"",設定!$C$4,"")</f>
        <v/>
      </c>
      <c r="B995" s="577" t="str">
        <f t="shared" si="368"/>
        <v/>
      </c>
      <c r="C995" s="374">
        <f t="shared" si="370"/>
        <v>983</v>
      </c>
      <c r="D995" s="356"/>
      <c r="E995" s="356"/>
      <c r="F995" s="357"/>
      <c r="G995" s="358"/>
      <c r="H995" s="359"/>
      <c r="I995" s="360"/>
      <c r="J995" s="522" t="str">
        <f>IFERROR(IF(I995="","",VLOOKUP(I995,国・地域!A:C,2,FALSE)),"正しい番号を入力してください")</f>
        <v/>
      </c>
      <c r="K995" s="523" t="str">
        <f>IFERROR(IF(I995="","",VLOOKUP(I995,国・地域!A:C,3,FALSE)),"正しい番号を入力してください")</f>
        <v/>
      </c>
      <c r="L995" s="326"/>
      <c r="M995" s="363"/>
      <c r="N995" s="364"/>
      <c r="O995" s="364"/>
      <c r="P995" s="364"/>
      <c r="Q995" s="364"/>
      <c r="R995" s="364"/>
      <c r="S995" s="364"/>
      <c r="T995" s="364"/>
      <c r="U995" s="365"/>
      <c r="V995" s="366"/>
      <c r="W995" s="1063"/>
      <c r="X995" s="1064"/>
      <c r="Y995" s="1075"/>
      <c r="Z995" s="1076"/>
      <c r="AA995" s="1077"/>
      <c r="AB995" s="1078"/>
      <c r="AC995" s="1077"/>
      <c r="AD995" s="1076"/>
      <c r="AE995" s="1079"/>
      <c r="AF995" s="1078"/>
      <c r="AG995" s="1077"/>
      <c r="AH995" s="1076"/>
      <c r="AI995" s="1079"/>
      <c r="AJ995" s="1078"/>
      <c r="AK995" s="1077"/>
      <c r="AL995" s="1076"/>
      <c r="AM995" s="356"/>
      <c r="AN995" s="358"/>
      <c r="AO995" s="326"/>
      <c r="AP995" s="356"/>
      <c r="AQ995" s="358"/>
      <c r="AR995" s="367"/>
      <c r="AS995" s="368"/>
      <c r="AT995" s="356"/>
      <c r="AU995" s="358"/>
      <c r="AV995" s="367"/>
      <c r="AW995" s="369"/>
      <c r="AX995" s="502" t="str">
        <f t="shared" si="369"/>
        <v/>
      </c>
      <c r="AY995" s="94" t="str">
        <f t="shared" si="371"/>
        <v/>
      </c>
      <c r="BA995" s="414">
        <f t="shared" si="372"/>
        <v>0</v>
      </c>
      <c r="BB995" s="414">
        <f t="shared" si="373"/>
        <v>0</v>
      </c>
      <c r="BC995" s="414">
        <f t="shared" si="374"/>
        <v>0</v>
      </c>
      <c r="BD995" s="414">
        <f t="shared" si="375"/>
        <v>0</v>
      </c>
      <c r="BE995" s="414">
        <f t="shared" si="376"/>
        <v>0</v>
      </c>
      <c r="BF995" s="414">
        <f t="shared" si="377"/>
        <v>0</v>
      </c>
      <c r="BG995" s="414">
        <f t="shared" si="378"/>
        <v>0</v>
      </c>
      <c r="BH995" s="414">
        <f t="shared" si="379"/>
        <v>0</v>
      </c>
      <c r="BI995" s="414">
        <f t="shared" si="380"/>
        <v>0</v>
      </c>
      <c r="BJ995" s="414">
        <f t="shared" si="381"/>
        <v>0</v>
      </c>
      <c r="BK995" s="414">
        <f t="shared" si="382"/>
        <v>0</v>
      </c>
      <c r="BL995" s="414">
        <f t="shared" si="383"/>
        <v>0</v>
      </c>
      <c r="BM995" s="414">
        <f t="shared" si="384"/>
        <v>0</v>
      </c>
      <c r="BO995" s="414">
        <f t="shared" si="385"/>
        <v>0</v>
      </c>
      <c r="BP995" s="414">
        <f t="shared" si="386"/>
        <v>0</v>
      </c>
      <c r="BQ995" s="414">
        <f t="shared" si="387"/>
        <v>0</v>
      </c>
      <c r="BR995" s="414">
        <f t="shared" si="388"/>
        <v>0</v>
      </c>
      <c r="BS995" s="414">
        <f t="shared" si="389"/>
        <v>0</v>
      </c>
      <c r="BT995" s="414">
        <f t="shared" si="390"/>
        <v>0</v>
      </c>
      <c r="BU995" s="414">
        <f t="shared" si="391"/>
        <v>0</v>
      </c>
      <c r="CQ995" s="465"/>
      <c r="CR995" s="465"/>
    </row>
    <row r="996" spans="1:96" ht="37.5" customHeight="1" x14ac:dyDescent="0.2">
      <c r="A996" s="576" t="str">
        <f>IF(B996&lt;&gt;"",設定!$C$4,"")</f>
        <v/>
      </c>
      <c r="B996" s="577" t="str">
        <f t="shared" si="368"/>
        <v/>
      </c>
      <c r="C996" s="374">
        <f t="shared" si="370"/>
        <v>984</v>
      </c>
      <c r="D996" s="356"/>
      <c r="E996" s="356"/>
      <c r="F996" s="357"/>
      <c r="G996" s="358"/>
      <c r="H996" s="359"/>
      <c r="I996" s="360"/>
      <c r="J996" s="522" t="str">
        <f>IFERROR(IF(I996="","",VLOOKUP(I996,国・地域!A:C,2,FALSE)),"正しい番号を入力してください")</f>
        <v/>
      </c>
      <c r="K996" s="523" t="str">
        <f>IFERROR(IF(I996="","",VLOOKUP(I996,国・地域!A:C,3,FALSE)),"正しい番号を入力してください")</f>
        <v/>
      </c>
      <c r="L996" s="326"/>
      <c r="M996" s="363"/>
      <c r="N996" s="364"/>
      <c r="O996" s="364"/>
      <c r="P996" s="364"/>
      <c r="Q996" s="364"/>
      <c r="R996" s="364"/>
      <c r="S996" s="364"/>
      <c r="T996" s="364"/>
      <c r="U996" s="365"/>
      <c r="V996" s="366"/>
      <c r="W996" s="1063"/>
      <c r="X996" s="1064"/>
      <c r="Y996" s="1075"/>
      <c r="Z996" s="1076"/>
      <c r="AA996" s="1077"/>
      <c r="AB996" s="1078"/>
      <c r="AC996" s="1077"/>
      <c r="AD996" s="1076"/>
      <c r="AE996" s="1079"/>
      <c r="AF996" s="1078"/>
      <c r="AG996" s="1077"/>
      <c r="AH996" s="1076"/>
      <c r="AI996" s="1079"/>
      <c r="AJ996" s="1078"/>
      <c r="AK996" s="1077"/>
      <c r="AL996" s="1076"/>
      <c r="AM996" s="356"/>
      <c r="AN996" s="358"/>
      <c r="AO996" s="326"/>
      <c r="AP996" s="356"/>
      <c r="AQ996" s="358"/>
      <c r="AR996" s="367"/>
      <c r="AS996" s="368"/>
      <c r="AT996" s="356"/>
      <c r="AU996" s="358"/>
      <c r="AV996" s="367"/>
      <c r="AW996" s="369"/>
      <c r="AX996" s="502" t="str">
        <f t="shared" si="369"/>
        <v/>
      </c>
      <c r="AY996" s="94" t="str">
        <f t="shared" si="371"/>
        <v/>
      </c>
      <c r="BA996" s="414">
        <f t="shared" si="372"/>
        <v>0</v>
      </c>
      <c r="BB996" s="414">
        <f t="shared" si="373"/>
        <v>0</v>
      </c>
      <c r="BC996" s="414">
        <f t="shared" si="374"/>
        <v>0</v>
      </c>
      <c r="BD996" s="414">
        <f t="shared" si="375"/>
        <v>0</v>
      </c>
      <c r="BE996" s="414">
        <f t="shared" si="376"/>
        <v>0</v>
      </c>
      <c r="BF996" s="414">
        <f t="shared" si="377"/>
        <v>0</v>
      </c>
      <c r="BG996" s="414">
        <f t="shared" si="378"/>
        <v>0</v>
      </c>
      <c r="BH996" s="414">
        <f t="shared" si="379"/>
        <v>0</v>
      </c>
      <c r="BI996" s="414">
        <f t="shared" si="380"/>
        <v>0</v>
      </c>
      <c r="BJ996" s="414">
        <f t="shared" si="381"/>
        <v>0</v>
      </c>
      <c r="BK996" s="414">
        <f t="shared" si="382"/>
        <v>0</v>
      </c>
      <c r="BL996" s="414">
        <f t="shared" si="383"/>
        <v>0</v>
      </c>
      <c r="BM996" s="414">
        <f t="shared" si="384"/>
        <v>0</v>
      </c>
      <c r="BO996" s="414">
        <f t="shared" si="385"/>
        <v>0</v>
      </c>
      <c r="BP996" s="414">
        <f t="shared" si="386"/>
        <v>0</v>
      </c>
      <c r="BQ996" s="414">
        <f t="shared" si="387"/>
        <v>0</v>
      </c>
      <c r="BR996" s="414">
        <f t="shared" si="388"/>
        <v>0</v>
      </c>
      <c r="BS996" s="414">
        <f t="shared" si="389"/>
        <v>0</v>
      </c>
      <c r="BT996" s="414">
        <f t="shared" si="390"/>
        <v>0</v>
      </c>
      <c r="BU996" s="414">
        <f t="shared" si="391"/>
        <v>0</v>
      </c>
      <c r="CQ996" s="465"/>
      <c r="CR996" s="465"/>
    </row>
    <row r="997" spans="1:96" ht="37.5" customHeight="1" x14ac:dyDescent="0.2">
      <c r="A997" s="576" t="str">
        <f>IF(B997&lt;&gt;"",設定!$C$4,"")</f>
        <v/>
      </c>
      <c r="B997" s="577" t="str">
        <f t="shared" si="368"/>
        <v/>
      </c>
      <c r="C997" s="374">
        <f t="shared" si="370"/>
        <v>985</v>
      </c>
      <c r="D997" s="356"/>
      <c r="E997" s="356"/>
      <c r="F997" s="357"/>
      <c r="G997" s="358"/>
      <c r="H997" s="359"/>
      <c r="I997" s="360"/>
      <c r="J997" s="522" t="str">
        <f>IFERROR(IF(I997="","",VLOOKUP(I997,国・地域!A:C,2,FALSE)),"正しい番号を入力してください")</f>
        <v/>
      </c>
      <c r="K997" s="523" t="str">
        <f>IFERROR(IF(I997="","",VLOOKUP(I997,国・地域!A:C,3,FALSE)),"正しい番号を入力してください")</f>
        <v/>
      </c>
      <c r="L997" s="326"/>
      <c r="M997" s="363"/>
      <c r="N997" s="364"/>
      <c r="O997" s="364"/>
      <c r="P997" s="364"/>
      <c r="Q997" s="364"/>
      <c r="R997" s="364"/>
      <c r="S997" s="364"/>
      <c r="T997" s="364"/>
      <c r="U997" s="365"/>
      <c r="V997" s="366"/>
      <c r="W997" s="1063"/>
      <c r="X997" s="1064"/>
      <c r="Y997" s="1075"/>
      <c r="Z997" s="1076"/>
      <c r="AA997" s="1077"/>
      <c r="AB997" s="1078"/>
      <c r="AC997" s="1077"/>
      <c r="AD997" s="1076"/>
      <c r="AE997" s="1079"/>
      <c r="AF997" s="1078"/>
      <c r="AG997" s="1077"/>
      <c r="AH997" s="1076"/>
      <c r="AI997" s="1079"/>
      <c r="AJ997" s="1078"/>
      <c r="AK997" s="1077"/>
      <c r="AL997" s="1076"/>
      <c r="AM997" s="356"/>
      <c r="AN997" s="358"/>
      <c r="AO997" s="326"/>
      <c r="AP997" s="356"/>
      <c r="AQ997" s="358"/>
      <c r="AR997" s="367"/>
      <c r="AS997" s="368"/>
      <c r="AT997" s="356"/>
      <c r="AU997" s="358"/>
      <c r="AV997" s="367"/>
      <c r="AW997" s="369"/>
      <c r="AX997" s="502" t="str">
        <f t="shared" si="369"/>
        <v/>
      </c>
      <c r="AY997" s="94" t="str">
        <f t="shared" si="371"/>
        <v/>
      </c>
      <c r="BA997" s="414">
        <f t="shared" si="372"/>
        <v>0</v>
      </c>
      <c r="BB997" s="414">
        <f t="shared" si="373"/>
        <v>0</v>
      </c>
      <c r="BC997" s="414">
        <f t="shared" si="374"/>
        <v>0</v>
      </c>
      <c r="BD997" s="414">
        <f t="shared" si="375"/>
        <v>0</v>
      </c>
      <c r="BE997" s="414">
        <f t="shared" si="376"/>
        <v>0</v>
      </c>
      <c r="BF997" s="414">
        <f t="shared" si="377"/>
        <v>0</v>
      </c>
      <c r="BG997" s="414">
        <f t="shared" si="378"/>
        <v>0</v>
      </c>
      <c r="BH997" s="414">
        <f t="shared" si="379"/>
        <v>0</v>
      </c>
      <c r="BI997" s="414">
        <f t="shared" si="380"/>
        <v>0</v>
      </c>
      <c r="BJ997" s="414">
        <f t="shared" si="381"/>
        <v>0</v>
      </c>
      <c r="BK997" s="414">
        <f t="shared" si="382"/>
        <v>0</v>
      </c>
      <c r="BL997" s="414">
        <f t="shared" si="383"/>
        <v>0</v>
      </c>
      <c r="BM997" s="414">
        <f t="shared" si="384"/>
        <v>0</v>
      </c>
      <c r="BO997" s="414">
        <f t="shared" si="385"/>
        <v>0</v>
      </c>
      <c r="BP997" s="414">
        <f t="shared" si="386"/>
        <v>0</v>
      </c>
      <c r="BQ997" s="414">
        <f t="shared" si="387"/>
        <v>0</v>
      </c>
      <c r="BR997" s="414">
        <f t="shared" si="388"/>
        <v>0</v>
      </c>
      <c r="BS997" s="414">
        <f t="shared" si="389"/>
        <v>0</v>
      </c>
      <c r="BT997" s="414">
        <f t="shared" si="390"/>
        <v>0</v>
      </c>
      <c r="BU997" s="414">
        <f t="shared" si="391"/>
        <v>0</v>
      </c>
      <c r="CQ997" s="465"/>
      <c r="CR997" s="465"/>
    </row>
    <row r="998" spans="1:96" ht="37.5" customHeight="1" x14ac:dyDescent="0.2">
      <c r="A998" s="576" t="str">
        <f>IF(B998&lt;&gt;"",設定!$C$4,"")</f>
        <v/>
      </c>
      <c r="B998" s="577" t="str">
        <f t="shared" si="368"/>
        <v/>
      </c>
      <c r="C998" s="374">
        <f t="shared" si="370"/>
        <v>986</v>
      </c>
      <c r="D998" s="356"/>
      <c r="E998" s="356"/>
      <c r="F998" s="357"/>
      <c r="G998" s="358"/>
      <c r="H998" s="359"/>
      <c r="I998" s="360"/>
      <c r="J998" s="522" t="str">
        <f>IFERROR(IF(I998="","",VLOOKUP(I998,国・地域!A:C,2,FALSE)),"正しい番号を入力してください")</f>
        <v/>
      </c>
      <c r="K998" s="523" t="str">
        <f>IFERROR(IF(I998="","",VLOOKUP(I998,国・地域!A:C,3,FALSE)),"正しい番号を入力してください")</f>
        <v/>
      </c>
      <c r="L998" s="326"/>
      <c r="M998" s="363"/>
      <c r="N998" s="364"/>
      <c r="O998" s="364"/>
      <c r="P998" s="364"/>
      <c r="Q998" s="364"/>
      <c r="R998" s="364"/>
      <c r="S998" s="364"/>
      <c r="T998" s="364"/>
      <c r="U998" s="365"/>
      <c r="V998" s="366"/>
      <c r="W998" s="1063"/>
      <c r="X998" s="1064"/>
      <c r="Y998" s="1075"/>
      <c r="Z998" s="1076"/>
      <c r="AA998" s="1077"/>
      <c r="AB998" s="1078"/>
      <c r="AC998" s="1077"/>
      <c r="AD998" s="1076"/>
      <c r="AE998" s="1079"/>
      <c r="AF998" s="1078"/>
      <c r="AG998" s="1077"/>
      <c r="AH998" s="1076"/>
      <c r="AI998" s="1079"/>
      <c r="AJ998" s="1078"/>
      <c r="AK998" s="1077"/>
      <c r="AL998" s="1076"/>
      <c r="AM998" s="356"/>
      <c r="AN998" s="358"/>
      <c r="AO998" s="326"/>
      <c r="AP998" s="356"/>
      <c r="AQ998" s="358"/>
      <c r="AR998" s="367"/>
      <c r="AS998" s="368"/>
      <c r="AT998" s="356"/>
      <c r="AU998" s="358"/>
      <c r="AV998" s="367"/>
      <c r="AW998" s="369"/>
      <c r="AX998" s="502" t="str">
        <f t="shared" si="369"/>
        <v/>
      </c>
      <c r="AY998" s="94" t="str">
        <f t="shared" si="371"/>
        <v/>
      </c>
      <c r="BA998" s="414">
        <f t="shared" si="372"/>
        <v>0</v>
      </c>
      <c r="BB998" s="414">
        <f t="shared" si="373"/>
        <v>0</v>
      </c>
      <c r="BC998" s="414">
        <f t="shared" si="374"/>
        <v>0</v>
      </c>
      <c r="BD998" s="414">
        <f t="shared" si="375"/>
        <v>0</v>
      </c>
      <c r="BE998" s="414">
        <f t="shared" si="376"/>
        <v>0</v>
      </c>
      <c r="BF998" s="414">
        <f t="shared" si="377"/>
        <v>0</v>
      </c>
      <c r="BG998" s="414">
        <f t="shared" si="378"/>
        <v>0</v>
      </c>
      <c r="BH998" s="414">
        <f t="shared" si="379"/>
        <v>0</v>
      </c>
      <c r="BI998" s="414">
        <f t="shared" si="380"/>
        <v>0</v>
      </c>
      <c r="BJ998" s="414">
        <f t="shared" si="381"/>
        <v>0</v>
      </c>
      <c r="BK998" s="414">
        <f t="shared" si="382"/>
        <v>0</v>
      </c>
      <c r="BL998" s="414">
        <f t="shared" si="383"/>
        <v>0</v>
      </c>
      <c r="BM998" s="414">
        <f t="shared" si="384"/>
        <v>0</v>
      </c>
      <c r="BO998" s="414">
        <f t="shared" si="385"/>
        <v>0</v>
      </c>
      <c r="BP998" s="414">
        <f t="shared" si="386"/>
        <v>0</v>
      </c>
      <c r="BQ998" s="414">
        <f t="shared" si="387"/>
        <v>0</v>
      </c>
      <c r="BR998" s="414">
        <f t="shared" si="388"/>
        <v>0</v>
      </c>
      <c r="BS998" s="414">
        <f t="shared" si="389"/>
        <v>0</v>
      </c>
      <c r="BT998" s="414">
        <f t="shared" si="390"/>
        <v>0</v>
      </c>
      <c r="BU998" s="414">
        <f t="shared" si="391"/>
        <v>0</v>
      </c>
      <c r="CQ998" s="465"/>
      <c r="CR998" s="465"/>
    </row>
    <row r="999" spans="1:96" ht="37.5" customHeight="1" x14ac:dyDescent="0.2">
      <c r="A999" s="576" t="str">
        <f>IF(B999&lt;&gt;"",設定!$C$4,"")</f>
        <v/>
      </c>
      <c r="B999" s="577" t="str">
        <f t="shared" si="368"/>
        <v/>
      </c>
      <c r="C999" s="374">
        <f t="shared" si="370"/>
        <v>987</v>
      </c>
      <c r="D999" s="356"/>
      <c r="E999" s="356"/>
      <c r="F999" s="357"/>
      <c r="G999" s="358"/>
      <c r="H999" s="359"/>
      <c r="I999" s="360"/>
      <c r="J999" s="522" t="str">
        <f>IFERROR(IF(I999="","",VLOOKUP(I999,国・地域!A:C,2,FALSE)),"正しい番号を入力してください")</f>
        <v/>
      </c>
      <c r="K999" s="523" t="str">
        <f>IFERROR(IF(I999="","",VLOOKUP(I999,国・地域!A:C,3,FALSE)),"正しい番号を入力してください")</f>
        <v/>
      </c>
      <c r="L999" s="326"/>
      <c r="M999" s="363"/>
      <c r="N999" s="364"/>
      <c r="O999" s="364"/>
      <c r="P999" s="364"/>
      <c r="Q999" s="364"/>
      <c r="R999" s="364"/>
      <c r="S999" s="364"/>
      <c r="T999" s="364"/>
      <c r="U999" s="365"/>
      <c r="V999" s="366"/>
      <c r="W999" s="1063"/>
      <c r="X999" s="1064"/>
      <c r="Y999" s="1075"/>
      <c r="Z999" s="1076"/>
      <c r="AA999" s="1077"/>
      <c r="AB999" s="1078"/>
      <c r="AC999" s="1077"/>
      <c r="AD999" s="1076"/>
      <c r="AE999" s="1079"/>
      <c r="AF999" s="1078"/>
      <c r="AG999" s="1077"/>
      <c r="AH999" s="1076"/>
      <c r="AI999" s="1079"/>
      <c r="AJ999" s="1078"/>
      <c r="AK999" s="1077"/>
      <c r="AL999" s="1076"/>
      <c r="AM999" s="356"/>
      <c r="AN999" s="358"/>
      <c r="AO999" s="326"/>
      <c r="AP999" s="356"/>
      <c r="AQ999" s="358"/>
      <c r="AR999" s="367"/>
      <c r="AS999" s="368"/>
      <c r="AT999" s="356"/>
      <c r="AU999" s="358"/>
      <c r="AV999" s="367"/>
      <c r="AW999" s="369"/>
      <c r="AX999" s="502" t="str">
        <f t="shared" si="369"/>
        <v/>
      </c>
      <c r="AY999" s="94" t="str">
        <f t="shared" si="371"/>
        <v/>
      </c>
      <c r="BA999" s="414">
        <f t="shared" si="372"/>
        <v>0</v>
      </c>
      <c r="BB999" s="414">
        <f t="shared" si="373"/>
        <v>0</v>
      </c>
      <c r="BC999" s="414">
        <f t="shared" si="374"/>
        <v>0</v>
      </c>
      <c r="BD999" s="414">
        <f t="shared" si="375"/>
        <v>0</v>
      </c>
      <c r="BE999" s="414">
        <f t="shared" si="376"/>
        <v>0</v>
      </c>
      <c r="BF999" s="414">
        <f t="shared" si="377"/>
        <v>0</v>
      </c>
      <c r="BG999" s="414">
        <f t="shared" si="378"/>
        <v>0</v>
      </c>
      <c r="BH999" s="414">
        <f t="shared" si="379"/>
        <v>0</v>
      </c>
      <c r="BI999" s="414">
        <f t="shared" si="380"/>
        <v>0</v>
      </c>
      <c r="BJ999" s="414">
        <f t="shared" si="381"/>
        <v>0</v>
      </c>
      <c r="BK999" s="414">
        <f t="shared" si="382"/>
        <v>0</v>
      </c>
      <c r="BL999" s="414">
        <f t="shared" si="383"/>
        <v>0</v>
      </c>
      <c r="BM999" s="414">
        <f t="shared" si="384"/>
        <v>0</v>
      </c>
      <c r="BO999" s="414">
        <f t="shared" si="385"/>
        <v>0</v>
      </c>
      <c r="BP999" s="414">
        <f t="shared" si="386"/>
        <v>0</v>
      </c>
      <c r="BQ999" s="414">
        <f t="shared" si="387"/>
        <v>0</v>
      </c>
      <c r="BR999" s="414">
        <f t="shared" si="388"/>
        <v>0</v>
      </c>
      <c r="BS999" s="414">
        <f t="shared" si="389"/>
        <v>0</v>
      </c>
      <c r="BT999" s="414">
        <f t="shared" si="390"/>
        <v>0</v>
      </c>
      <c r="BU999" s="414">
        <f t="shared" si="391"/>
        <v>0</v>
      </c>
      <c r="CQ999" s="465"/>
      <c r="CR999" s="465"/>
    </row>
    <row r="1000" spans="1:96" ht="37.5" customHeight="1" x14ac:dyDescent="0.2">
      <c r="A1000" s="576" t="str">
        <f>IF(B1000&lt;&gt;"",設定!$C$4,"")</f>
        <v/>
      </c>
      <c r="B1000" s="577" t="str">
        <f t="shared" si="368"/>
        <v/>
      </c>
      <c r="C1000" s="374">
        <f t="shared" si="370"/>
        <v>988</v>
      </c>
      <c r="D1000" s="356"/>
      <c r="E1000" s="356"/>
      <c r="F1000" s="357"/>
      <c r="G1000" s="358"/>
      <c r="H1000" s="359"/>
      <c r="I1000" s="360"/>
      <c r="J1000" s="522" t="str">
        <f>IFERROR(IF(I1000="","",VLOOKUP(I1000,国・地域!A:C,2,FALSE)),"正しい番号を入力してください")</f>
        <v/>
      </c>
      <c r="K1000" s="523" t="str">
        <f>IFERROR(IF(I1000="","",VLOOKUP(I1000,国・地域!A:C,3,FALSE)),"正しい番号を入力してください")</f>
        <v/>
      </c>
      <c r="L1000" s="326"/>
      <c r="M1000" s="363"/>
      <c r="N1000" s="364"/>
      <c r="O1000" s="364"/>
      <c r="P1000" s="364"/>
      <c r="Q1000" s="364"/>
      <c r="R1000" s="364"/>
      <c r="S1000" s="364"/>
      <c r="T1000" s="364"/>
      <c r="U1000" s="365"/>
      <c r="V1000" s="366"/>
      <c r="W1000" s="1063"/>
      <c r="X1000" s="1064"/>
      <c r="Y1000" s="1075"/>
      <c r="Z1000" s="1076"/>
      <c r="AA1000" s="1077"/>
      <c r="AB1000" s="1078"/>
      <c r="AC1000" s="1077"/>
      <c r="AD1000" s="1076"/>
      <c r="AE1000" s="1079"/>
      <c r="AF1000" s="1078"/>
      <c r="AG1000" s="1077"/>
      <c r="AH1000" s="1076"/>
      <c r="AI1000" s="1079"/>
      <c r="AJ1000" s="1078"/>
      <c r="AK1000" s="1077"/>
      <c r="AL1000" s="1076"/>
      <c r="AM1000" s="356"/>
      <c r="AN1000" s="358"/>
      <c r="AO1000" s="326"/>
      <c r="AP1000" s="356"/>
      <c r="AQ1000" s="358"/>
      <c r="AR1000" s="367"/>
      <c r="AS1000" s="368"/>
      <c r="AT1000" s="356"/>
      <c r="AU1000" s="358"/>
      <c r="AV1000" s="367"/>
      <c r="AW1000" s="369"/>
      <c r="AX1000" s="502" t="str">
        <f t="shared" si="369"/>
        <v/>
      </c>
      <c r="AY1000" s="94" t="str">
        <f t="shared" si="371"/>
        <v/>
      </c>
      <c r="BA1000" s="414">
        <f t="shared" si="372"/>
        <v>0</v>
      </c>
      <c r="BB1000" s="414">
        <f t="shared" si="373"/>
        <v>0</v>
      </c>
      <c r="BC1000" s="414">
        <f t="shared" si="374"/>
        <v>0</v>
      </c>
      <c r="BD1000" s="414">
        <f t="shared" si="375"/>
        <v>0</v>
      </c>
      <c r="BE1000" s="414">
        <f t="shared" si="376"/>
        <v>0</v>
      </c>
      <c r="BF1000" s="414">
        <f t="shared" si="377"/>
        <v>0</v>
      </c>
      <c r="BG1000" s="414">
        <f t="shared" si="378"/>
        <v>0</v>
      </c>
      <c r="BH1000" s="414">
        <f t="shared" si="379"/>
        <v>0</v>
      </c>
      <c r="BI1000" s="414">
        <f t="shared" si="380"/>
        <v>0</v>
      </c>
      <c r="BJ1000" s="414">
        <f t="shared" si="381"/>
        <v>0</v>
      </c>
      <c r="BK1000" s="414">
        <f t="shared" si="382"/>
        <v>0</v>
      </c>
      <c r="BL1000" s="414">
        <f t="shared" si="383"/>
        <v>0</v>
      </c>
      <c r="BM1000" s="414">
        <f t="shared" si="384"/>
        <v>0</v>
      </c>
      <c r="BO1000" s="414">
        <f t="shared" si="385"/>
        <v>0</v>
      </c>
      <c r="BP1000" s="414">
        <f t="shared" si="386"/>
        <v>0</v>
      </c>
      <c r="BQ1000" s="414">
        <f t="shared" si="387"/>
        <v>0</v>
      </c>
      <c r="BR1000" s="414">
        <f t="shared" si="388"/>
        <v>0</v>
      </c>
      <c r="BS1000" s="414">
        <f t="shared" si="389"/>
        <v>0</v>
      </c>
      <c r="BT1000" s="414">
        <f t="shared" si="390"/>
        <v>0</v>
      </c>
      <c r="BU1000" s="414">
        <f t="shared" si="391"/>
        <v>0</v>
      </c>
      <c r="CQ1000" s="465"/>
      <c r="CR1000" s="465"/>
    </row>
    <row r="1001" spans="1:96" ht="37.5" customHeight="1" x14ac:dyDescent="0.2">
      <c r="A1001" s="576" t="str">
        <f>IF(B1001&lt;&gt;"",設定!$C$4,"")</f>
        <v/>
      </c>
      <c r="B1001" s="577" t="str">
        <f t="shared" si="368"/>
        <v/>
      </c>
      <c r="C1001" s="374">
        <f t="shared" si="370"/>
        <v>989</v>
      </c>
      <c r="D1001" s="356"/>
      <c r="E1001" s="356"/>
      <c r="F1001" s="357"/>
      <c r="G1001" s="358"/>
      <c r="H1001" s="359"/>
      <c r="I1001" s="360"/>
      <c r="J1001" s="522" t="str">
        <f>IFERROR(IF(I1001="","",VLOOKUP(I1001,国・地域!A:C,2,FALSE)),"正しい番号を入力してください")</f>
        <v/>
      </c>
      <c r="K1001" s="523" t="str">
        <f>IFERROR(IF(I1001="","",VLOOKUP(I1001,国・地域!A:C,3,FALSE)),"正しい番号を入力してください")</f>
        <v/>
      </c>
      <c r="L1001" s="326"/>
      <c r="M1001" s="363"/>
      <c r="N1001" s="364"/>
      <c r="O1001" s="364"/>
      <c r="P1001" s="364"/>
      <c r="Q1001" s="364"/>
      <c r="R1001" s="364"/>
      <c r="S1001" s="364"/>
      <c r="T1001" s="364"/>
      <c r="U1001" s="365"/>
      <c r="V1001" s="366"/>
      <c r="W1001" s="1063"/>
      <c r="X1001" s="1064"/>
      <c r="Y1001" s="1075"/>
      <c r="Z1001" s="1076"/>
      <c r="AA1001" s="1077"/>
      <c r="AB1001" s="1078"/>
      <c r="AC1001" s="1077"/>
      <c r="AD1001" s="1076"/>
      <c r="AE1001" s="1079"/>
      <c r="AF1001" s="1078"/>
      <c r="AG1001" s="1077"/>
      <c r="AH1001" s="1076"/>
      <c r="AI1001" s="1079"/>
      <c r="AJ1001" s="1078"/>
      <c r="AK1001" s="1077"/>
      <c r="AL1001" s="1076"/>
      <c r="AM1001" s="356"/>
      <c r="AN1001" s="358"/>
      <c r="AO1001" s="326"/>
      <c r="AP1001" s="356"/>
      <c r="AQ1001" s="358"/>
      <c r="AR1001" s="367"/>
      <c r="AS1001" s="368"/>
      <c r="AT1001" s="356"/>
      <c r="AU1001" s="358"/>
      <c r="AV1001" s="367"/>
      <c r="AW1001" s="369"/>
      <c r="AX1001" s="502" t="str">
        <f t="shared" si="369"/>
        <v/>
      </c>
      <c r="AY1001" s="94" t="str">
        <f t="shared" si="371"/>
        <v/>
      </c>
      <c r="BA1001" s="414">
        <f t="shared" si="372"/>
        <v>0</v>
      </c>
      <c r="BB1001" s="414">
        <f t="shared" si="373"/>
        <v>0</v>
      </c>
      <c r="BC1001" s="414">
        <f t="shared" si="374"/>
        <v>0</v>
      </c>
      <c r="BD1001" s="414">
        <f t="shared" si="375"/>
        <v>0</v>
      </c>
      <c r="BE1001" s="414">
        <f t="shared" si="376"/>
        <v>0</v>
      </c>
      <c r="BF1001" s="414">
        <f t="shared" si="377"/>
        <v>0</v>
      </c>
      <c r="BG1001" s="414">
        <f t="shared" si="378"/>
        <v>0</v>
      </c>
      <c r="BH1001" s="414">
        <f t="shared" si="379"/>
        <v>0</v>
      </c>
      <c r="BI1001" s="414">
        <f t="shared" si="380"/>
        <v>0</v>
      </c>
      <c r="BJ1001" s="414">
        <f t="shared" si="381"/>
        <v>0</v>
      </c>
      <c r="BK1001" s="414">
        <f t="shared" si="382"/>
        <v>0</v>
      </c>
      <c r="BL1001" s="414">
        <f t="shared" si="383"/>
        <v>0</v>
      </c>
      <c r="BM1001" s="414">
        <f t="shared" si="384"/>
        <v>0</v>
      </c>
      <c r="BO1001" s="414">
        <f t="shared" si="385"/>
        <v>0</v>
      </c>
      <c r="BP1001" s="414">
        <f t="shared" si="386"/>
        <v>0</v>
      </c>
      <c r="BQ1001" s="414">
        <f t="shared" si="387"/>
        <v>0</v>
      </c>
      <c r="BR1001" s="414">
        <f t="shared" si="388"/>
        <v>0</v>
      </c>
      <c r="BS1001" s="414">
        <f t="shared" si="389"/>
        <v>0</v>
      </c>
      <c r="BT1001" s="414">
        <f t="shared" si="390"/>
        <v>0</v>
      </c>
      <c r="BU1001" s="414">
        <f t="shared" si="391"/>
        <v>0</v>
      </c>
      <c r="CQ1001" s="465"/>
      <c r="CR1001" s="465"/>
    </row>
    <row r="1002" spans="1:96" ht="37.5" customHeight="1" x14ac:dyDescent="0.2">
      <c r="A1002" s="576" t="str">
        <f>IF(B1002&lt;&gt;"",設定!$C$4,"")</f>
        <v/>
      </c>
      <c r="B1002" s="577" t="str">
        <f t="shared" si="368"/>
        <v/>
      </c>
      <c r="C1002" s="374">
        <f t="shared" si="370"/>
        <v>990</v>
      </c>
      <c r="D1002" s="356"/>
      <c r="E1002" s="356"/>
      <c r="F1002" s="357"/>
      <c r="G1002" s="358"/>
      <c r="H1002" s="359"/>
      <c r="I1002" s="360"/>
      <c r="J1002" s="522" t="str">
        <f>IFERROR(IF(I1002="","",VLOOKUP(I1002,国・地域!A:C,2,FALSE)),"正しい番号を入力してください")</f>
        <v/>
      </c>
      <c r="K1002" s="523" t="str">
        <f>IFERROR(IF(I1002="","",VLOOKUP(I1002,国・地域!A:C,3,FALSE)),"正しい番号を入力してください")</f>
        <v/>
      </c>
      <c r="L1002" s="326"/>
      <c r="M1002" s="363"/>
      <c r="N1002" s="364"/>
      <c r="O1002" s="364"/>
      <c r="P1002" s="364"/>
      <c r="Q1002" s="364"/>
      <c r="R1002" s="364"/>
      <c r="S1002" s="364"/>
      <c r="T1002" s="364"/>
      <c r="U1002" s="365"/>
      <c r="V1002" s="366"/>
      <c r="W1002" s="1063"/>
      <c r="X1002" s="1064"/>
      <c r="Y1002" s="1075"/>
      <c r="Z1002" s="1076"/>
      <c r="AA1002" s="1077"/>
      <c r="AB1002" s="1078"/>
      <c r="AC1002" s="1077"/>
      <c r="AD1002" s="1076"/>
      <c r="AE1002" s="1079"/>
      <c r="AF1002" s="1078"/>
      <c r="AG1002" s="1077"/>
      <c r="AH1002" s="1076"/>
      <c r="AI1002" s="1079"/>
      <c r="AJ1002" s="1078"/>
      <c r="AK1002" s="1077"/>
      <c r="AL1002" s="1076"/>
      <c r="AM1002" s="356"/>
      <c r="AN1002" s="358"/>
      <c r="AO1002" s="326"/>
      <c r="AP1002" s="356"/>
      <c r="AQ1002" s="358"/>
      <c r="AR1002" s="367"/>
      <c r="AS1002" s="368"/>
      <c r="AT1002" s="356"/>
      <c r="AU1002" s="358"/>
      <c r="AV1002" s="367"/>
      <c r="AW1002" s="369"/>
      <c r="AX1002" s="502" t="str">
        <f t="shared" si="369"/>
        <v/>
      </c>
      <c r="AY1002" s="94" t="str">
        <f t="shared" si="371"/>
        <v/>
      </c>
      <c r="BA1002" s="414">
        <f t="shared" si="372"/>
        <v>0</v>
      </c>
      <c r="BB1002" s="414">
        <f t="shared" si="373"/>
        <v>0</v>
      </c>
      <c r="BC1002" s="414">
        <f t="shared" si="374"/>
        <v>0</v>
      </c>
      <c r="BD1002" s="414">
        <f t="shared" si="375"/>
        <v>0</v>
      </c>
      <c r="BE1002" s="414">
        <f t="shared" si="376"/>
        <v>0</v>
      </c>
      <c r="BF1002" s="414">
        <f t="shared" si="377"/>
        <v>0</v>
      </c>
      <c r="BG1002" s="414">
        <f t="shared" si="378"/>
        <v>0</v>
      </c>
      <c r="BH1002" s="414">
        <f t="shared" si="379"/>
        <v>0</v>
      </c>
      <c r="BI1002" s="414">
        <f t="shared" si="380"/>
        <v>0</v>
      </c>
      <c r="BJ1002" s="414">
        <f t="shared" si="381"/>
        <v>0</v>
      </c>
      <c r="BK1002" s="414">
        <f t="shared" si="382"/>
        <v>0</v>
      </c>
      <c r="BL1002" s="414">
        <f t="shared" si="383"/>
        <v>0</v>
      </c>
      <c r="BM1002" s="414">
        <f t="shared" si="384"/>
        <v>0</v>
      </c>
      <c r="BO1002" s="414">
        <f t="shared" si="385"/>
        <v>0</v>
      </c>
      <c r="BP1002" s="414">
        <f t="shared" si="386"/>
        <v>0</v>
      </c>
      <c r="BQ1002" s="414">
        <f t="shared" si="387"/>
        <v>0</v>
      </c>
      <c r="BR1002" s="414">
        <f t="shared" si="388"/>
        <v>0</v>
      </c>
      <c r="BS1002" s="414">
        <f t="shared" si="389"/>
        <v>0</v>
      </c>
      <c r="BT1002" s="414">
        <f t="shared" si="390"/>
        <v>0</v>
      </c>
      <c r="BU1002" s="414">
        <f t="shared" si="391"/>
        <v>0</v>
      </c>
      <c r="CQ1002" s="465"/>
      <c r="CR1002" s="465"/>
    </row>
    <row r="1003" spans="1:96" ht="37.5" customHeight="1" x14ac:dyDescent="0.2">
      <c r="A1003" s="576" t="str">
        <f>IF(B1003&lt;&gt;"",設定!$C$4,"")</f>
        <v/>
      </c>
      <c r="B1003" s="577" t="str">
        <f t="shared" si="368"/>
        <v/>
      </c>
      <c r="C1003" s="374">
        <f t="shared" si="370"/>
        <v>991</v>
      </c>
      <c r="D1003" s="356"/>
      <c r="E1003" s="356"/>
      <c r="F1003" s="357"/>
      <c r="G1003" s="358"/>
      <c r="H1003" s="359"/>
      <c r="I1003" s="360"/>
      <c r="J1003" s="522" t="str">
        <f>IFERROR(IF(I1003="","",VLOOKUP(I1003,国・地域!A:C,2,FALSE)),"正しい番号を入力してください")</f>
        <v/>
      </c>
      <c r="K1003" s="523" t="str">
        <f>IFERROR(IF(I1003="","",VLOOKUP(I1003,国・地域!A:C,3,FALSE)),"正しい番号を入力してください")</f>
        <v/>
      </c>
      <c r="L1003" s="326"/>
      <c r="M1003" s="363"/>
      <c r="N1003" s="364"/>
      <c r="O1003" s="364"/>
      <c r="P1003" s="364"/>
      <c r="Q1003" s="364"/>
      <c r="R1003" s="364"/>
      <c r="S1003" s="364"/>
      <c r="T1003" s="364"/>
      <c r="U1003" s="365"/>
      <c r="V1003" s="366"/>
      <c r="W1003" s="1063"/>
      <c r="X1003" s="1064"/>
      <c r="Y1003" s="1075"/>
      <c r="Z1003" s="1076"/>
      <c r="AA1003" s="1077"/>
      <c r="AB1003" s="1078"/>
      <c r="AC1003" s="1077"/>
      <c r="AD1003" s="1076"/>
      <c r="AE1003" s="1079"/>
      <c r="AF1003" s="1078"/>
      <c r="AG1003" s="1077"/>
      <c r="AH1003" s="1076"/>
      <c r="AI1003" s="1079"/>
      <c r="AJ1003" s="1078"/>
      <c r="AK1003" s="1077"/>
      <c r="AL1003" s="1076"/>
      <c r="AM1003" s="356"/>
      <c r="AN1003" s="358"/>
      <c r="AO1003" s="326"/>
      <c r="AP1003" s="356"/>
      <c r="AQ1003" s="358"/>
      <c r="AR1003" s="367"/>
      <c r="AS1003" s="368"/>
      <c r="AT1003" s="356"/>
      <c r="AU1003" s="358"/>
      <c r="AV1003" s="367"/>
      <c r="AW1003" s="369"/>
      <c r="AX1003" s="502" t="str">
        <f t="shared" si="369"/>
        <v/>
      </c>
      <c r="AY1003" s="94" t="str">
        <f t="shared" si="371"/>
        <v/>
      </c>
      <c r="BA1003" s="414">
        <f t="shared" si="372"/>
        <v>0</v>
      </c>
      <c r="BB1003" s="414">
        <f t="shared" si="373"/>
        <v>0</v>
      </c>
      <c r="BC1003" s="414">
        <f t="shared" si="374"/>
        <v>0</v>
      </c>
      <c r="BD1003" s="414">
        <f t="shared" si="375"/>
        <v>0</v>
      </c>
      <c r="BE1003" s="414">
        <f t="shared" si="376"/>
        <v>0</v>
      </c>
      <c r="BF1003" s="414">
        <f t="shared" si="377"/>
        <v>0</v>
      </c>
      <c r="BG1003" s="414">
        <f t="shared" si="378"/>
        <v>0</v>
      </c>
      <c r="BH1003" s="414">
        <f t="shared" si="379"/>
        <v>0</v>
      </c>
      <c r="BI1003" s="414">
        <f t="shared" si="380"/>
        <v>0</v>
      </c>
      <c r="BJ1003" s="414">
        <f t="shared" si="381"/>
        <v>0</v>
      </c>
      <c r="BK1003" s="414">
        <f t="shared" si="382"/>
        <v>0</v>
      </c>
      <c r="BL1003" s="414">
        <f t="shared" si="383"/>
        <v>0</v>
      </c>
      <c r="BM1003" s="414">
        <f t="shared" si="384"/>
        <v>0</v>
      </c>
      <c r="BO1003" s="414">
        <f t="shared" si="385"/>
        <v>0</v>
      </c>
      <c r="BP1003" s="414">
        <f t="shared" si="386"/>
        <v>0</v>
      </c>
      <c r="BQ1003" s="414">
        <f t="shared" si="387"/>
        <v>0</v>
      </c>
      <c r="BR1003" s="414">
        <f t="shared" si="388"/>
        <v>0</v>
      </c>
      <c r="BS1003" s="414">
        <f t="shared" si="389"/>
        <v>0</v>
      </c>
      <c r="BT1003" s="414">
        <f t="shared" si="390"/>
        <v>0</v>
      </c>
      <c r="BU1003" s="414">
        <f t="shared" si="391"/>
        <v>0</v>
      </c>
      <c r="CQ1003" s="465"/>
      <c r="CR1003" s="465"/>
    </row>
    <row r="1004" spans="1:96" ht="37.5" customHeight="1" x14ac:dyDescent="0.2">
      <c r="A1004" s="576" t="str">
        <f>IF(B1004&lt;&gt;"",設定!$C$4,"")</f>
        <v/>
      </c>
      <c r="B1004" s="577" t="str">
        <f t="shared" si="368"/>
        <v/>
      </c>
      <c r="C1004" s="374">
        <f t="shared" si="370"/>
        <v>992</v>
      </c>
      <c r="D1004" s="356"/>
      <c r="E1004" s="356"/>
      <c r="F1004" s="357"/>
      <c r="G1004" s="358"/>
      <c r="H1004" s="359"/>
      <c r="I1004" s="360"/>
      <c r="J1004" s="522" t="str">
        <f>IFERROR(IF(I1004="","",VLOOKUP(I1004,国・地域!A:C,2,FALSE)),"正しい番号を入力してください")</f>
        <v/>
      </c>
      <c r="K1004" s="523" t="str">
        <f>IFERROR(IF(I1004="","",VLOOKUP(I1004,国・地域!A:C,3,FALSE)),"正しい番号を入力してください")</f>
        <v/>
      </c>
      <c r="L1004" s="326"/>
      <c r="M1004" s="363"/>
      <c r="N1004" s="364"/>
      <c r="O1004" s="364"/>
      <c r="P1004" s="364"/>
      <c r="Q1004" s="364"/>
      <c r="R1004" s="364"/>
      <c r="S1004" s="364"/>
      <c r="T1004" s="364"/>
      <c r="U1004" s="365"/>
      <c r="V1004" s="366"/>
      <c r="W1004" s="1063"/>
      <c r="X1004" s="1064"/>
      <c r="Y1004" s="1075"/>
      <c r="Z1004" s="1076"/>
      <c r="AA1004" s="1077"/>
      <c r="AB1004" s="1078"/>
      <c r="AC1004" s="1077"/>
      <c r="AD1004" s="1076"/>
      <c r="AE1004" s="1079"/>
      <c r="AF1004" s="1078"/>
      <c r="AG1004" s="1077"/>
      <c r="AH1004" s="1076"/>
      <c r="AI1004" s="1079"/>
      <c r="AJ1004" s="1078"/>
      <c r="AK1004" s="1077"/>
      <c r="AL1004" s="1076"/>
      <c r="AM1004" s="356"/>
      <c r="AN1004" s="358"/>
      <c r="AO1004" s="326"/>
      <c r="AP1004" s="356"/>
      <c r="AQ1004" s="358"/>
      <c r="AR1004" s="367"/>
      <c r="AS1004" s="368"/>
      <c r="AT1004" s="356"/>
      <c r="AU1004" s="358"/>
      <c r="AV1004" s="367"/>
      <c r="AW1004" s="369"/>
      <c r="AX1004" s="502" t="str">
        <f t="shared" si="369"/>
        <v/>
      </c>
      <c r="AY1004" s="94" t="str">
        <f t="shared" si="371"/>
        <v/>
      </c>
      <c r="BA1004" s="414">
        <f t="shared" si="372"/>
        <v>0</v>
      </c>
      <c r="BB1004" s="414">
        <f t="shared" si="373"/>
        <v>0</v>
      </c>
      <c r="BC1004" s="414">
        <f t="shared" si="374"/>
        <v>0</v>
      </c>
      <c r="BD1004" s="414">
        <f t="shared" si="375"/>
        <v>0</v>
      </c>
      <c r="BE1004" s="414">
        <f t="shared" si="376"/>
        <v>0</v>
      </c>
      <c r="BF1004" s="414">
        <f t="shared" si="377"/>
        <v>0</v>
      </c>
      <c r="BG1004" s="414">
        <f t="shared" si="378"/>
        <v>0</v>
      </c>
      <c r="BH1004" s="414">
        <f t="shared" si="379"/>
        <v>0</v>
      </c>
      <c r="BI1004" s="414">
        <f t="shared" si="380"/>
        <v>0</v>
      </c>
      <c r="BJ1004" s="414">
        <f t="shared" si="381"/>
        <v>0</v>
      </c>
      <c r="BK1004" s="414">
        <f t="shared" si="382"/>
        <v>0</v>
      </c>
      <c r="BL1004" s="414">
        <f t="shared" si="383"/>
        <v>0</v>
      </c>
      <c r="BM1004" s="414">
        <f t="shared" si="384"/>
        <v>0</v>
      </c>
      <c r="BO1004" s="414">
        <f t="shared" si="385"/>
        <v>0</v>
      </c>
      <c r="BP1004" s="414">
        <f t="shared" si="386"/>
        <v>0</v>
      </c>
      <c r="BQ1004" s="414">
        <f t="shared" si="387"/>
        <v>0</v>
      </c>
      <c r="BR1004" s="414">
        <f t="shared" si="388"/>
        <v>0</v>
      </c>
      <c r="BS1004" s="414">
        <f t="shared" si="389"/>
        <v>0</v>
      </c>
      <c r="BT1004" s="414">
        <f t="shared" si="390"/>
        <v>0</v>
      </c>
      <c r="BU1004" s="414">
        <f t="shared" si="391"/>
        <v>0</v>
      </c>
      <c r="CQ1004" s="465"/>
      <c r="CR1004" s="465"/>
    </row>
    <row r="1005" spans="1:96" ht="37.5" customHeight="1" x14ac:dyDescent="0.2">
      <c r="A1005" s="576" t="str">
        <f>IF(B1005&lt;&gt;"",設定!$C$4,"")</f>
        <v/>
      </c>
      <c r="B1005" s="577" t="str">
        <f t="shared" si="368"/>
        <v/>
      </c>
      <c r="C1005" s="374">
        <f t="shared" si="370"/>
        <v>993</v>
      </c>
      <c r="D1005" s="356"/>
      <c r="E1005" s="356"/>
      <c r="F1005" s="357"/>
      <c r="G1005" s="358"/>
      <c r="H1005" s="359"/>
      <c r="I1005" s="360"/>
      <c r="J1005" s="522" t="str">
        <f>IFERROR(IF(I1005="","",VLOOKUP(I1005,国・地域!A:C,2,FALSE)),"正しい番号を入力してください")</f>
        <v/>
      </c>
      <c r="K1005" s="523" t="str">
        <f>IFERROR(IF(I1005="","",VLOOKUP(I1005,国・地域!A:C,3,FALSE)),"正しい番号を入力してください")</f>
        <v/>
      </c>
      <c r="L1005" s="326"/>
      <c r="M1005" s="363"/>
      <c r="N1005" s="364"/>
      <c r="O1005" s="364"/>
      <c r="P1005" s="364"/>
      <c r="Q1005" s="364"/>
      <c r="R1005" s="364"/>
      <c r="S1005" s="364"/>
      <c r="T1005" s="364"/>
      <c r="U1005" s="365"/>
      <c r="V1005" s="366"/>
      <c r="W1005" s="1063"/>
      <c r="X1005" s="1064"/>
      <c r="Y1005" s="1075"/>
      <c r="Z1005" s="1076"/>
      <c r="AA1005" s="1077"/>
      <c r="AB1005" s="1078"/>
      <c r="AC1005" s="1077"/>
      <c r="AD1005" s="1076"/>
      <c r="AE1005" s="1079"/>
      <c r="AF1005" s="1078"/>
      <c r="AG1005" s="1077"/>
      <c r="AH1005" s="1076"/>
      <c r="AI1005" s="1079"/>
      <c r="AJ1005" s="1078"/>
      <c r="AK1005" s="1077"/>
      <c r="AL1005" s="1076"/>
      <c r="AM1005" s="356"/>
      <c r="AN1005" s="358"/>
      <c r="AO1005" s="326"/>
      <c r="AP1005" s="356"/>
      <c r="AQ1005" s="358"/>
      <c r="AR1005" s="367"/>
      <c r="AS1005" s="368"/>
      <c r="AT1005" s="356"/>
      <c r="AU1005" s="358"/>
      <c r="AV1005" s="367"/>
      <c r="AW1005" s="369"/>
      <c r="AX1005" s="502" t="str">
        <f t="shared" si="369"/>
        <v/>
      </c>
      <c r="AY1005" s="94" t="str">
        <f t="shared" si="371"/>
        <v/>
      </c>
      <c r="BA1005" s="414">
        <f t="shared" si="372"/>
        <v>0</v>
      </c>
      <c r="BB1005" s="414">
        <f t="shared" si="373"/>
        <v>0</v>
      </c>
      <c r="BC1005" s="414">
        <f t="shared" si="374"/>
        <v>0</v>
      </c>
      <c r="BD1005" s="414">
        <f t="shared" si="375"/>
        <v>0</v>
      </c>
      <c r="BE1005" s="414">
        <f t="shared" si="376"/>
        <v>0</v>
      </c>
      <c r="BF1005" s="414">
        <f t="shared" si="377"/>
        <v>0</v>
      </c>
      <c r="BG1005" s="414">
        <f t="shared" si="378"/>
        <v>0</v>
      </c>
      <c r="BH1005" s="414">
        <f t="shared" si="379"/>
        <v>0</v>
      </c>
      <c r="BI1005" s="414">
        <f t="shared" si="380"/>
        <v>0</v>
      </c>
      <c r="BJ1005" s="414">
        <f t="shared" si="381"/>
        <v>0</v>
      </c>
      <c r="BK1005" s="414">
        <f t="shared" si="382"/>
        <v>0</v>
      </c>
      <c r="BL1005" s="414">
        <f t="shared" si="383"/>
        <v>0</v>
      </c>
      <c r="BM1005" s="414">
        <f t="shared" si="384"/>
        <v>0</v>
      </c>
      <c r="BO1005" s="414">
        <f t="shared" si="385"/>
        <v>0</v>
      </c>
      <c r="BP1005" s="414">
        <f t="shared" si="386"/>
        <v>0</v>
      </c>
      <c r="BQ1005" s="414">
        <f t="shared" si="387"/>
        <v>0</v>
      </c>
      <c r="BR1005" s="414">
        <f t="shared" si="388"/>
        <v>0</v>
      </c>
      <c r="BS1005" s="414">
        <f t="shared" si="389"/>
        <v>0</v>
      </c>
      <c r="BT1005" s="414">
        <f t="shared" si="390"/>
        <v>0</v>
      </c>
      <c r="BU1005" s="414">
        <f t="shared" si="391"/>
        <v>0</v>
      </c>
      <c r="CQ1005" s="465"/>
      <c r="CR1005" s="465"/>
    </row>
    <row r="1006" spans="1:96" ht="37.5" customHeight="1" x14ac:dyDescent="0.2">
      <c r="A1006" s="576" t="str">
        <f>IF(B1006&lt;&gt;"",設定!$C$4,"")</f>
        <v/>
      </c>
      <c r="B1006" s="577" t="str">
        <f t="shared" ref="B1006:B1013" si="392">IF(COUNTA(D1006:I1006,L1006)&gt;0,$B$7,"")</f>
        <v/>
      </c>
      <c r="C1006" s="374">
        <f t="shared" si="370"/>
        <v>994</v>
      </c>
      <c r="D1006" s="356"/>
      <c r="E1006" s="356"/>
      <c r="F1006" s="357"/>
      <c r="G1006" s="358"/>
      <c r="H1006" s="359"/>
      <c r="I1006" s="360"/>
      <c r="J1006" s="522" t="str">
        <f>IFERROR(IF(I1006="","",VLOOKUP(I1006,国・地域!A:C,2,FALSE)),"正しい番号を入力してください")</f>
        <v/>
      </c>
      <c r="K1006" s="523" t="str">
        <f>IFERROR(IF(I1006="","",VLOOKUP(I1006,国・地域!A:C,3,FALSE)),"正しい番号を入力してください")</f>
        <v/>
      </c>
      <c r="L1006" s="326"/>
      <c r="M1006" s="363"/>
      <c r="N1006" s="364"/>
      <c r="O1006" s="364"/>
      <c r="P1006" s="364"/>
      <c r="Q1006" s="364"/>
      <c r="R1006" s="364"/>
      <c r="S1006" s="364"/>
      <c r="T1006" s="364"/>
      <c r="U1006" s="365"/>
      <c r="V1006" s="366"/>
      <c r="W1006" s="1063"/>
      <c r="X1006" s="1064"/>
      <c r="Y1006" s="1075"/>
      <c r="Z1006" s="1076"/>
      <c r="AA1006" s="1077"/>
      <c r="AB1006" s="1078"/>
      <c r="AC1006" s="1077"/>
      <c r="AD1006" s="1076"/>
      <c r="AE1006" s="1079"/>
      <c r="AF1006" s="1078"/>
      <c r="AG1006" s="1077"/>
      <c r="AH1006" s="1076"/>
      <c r="AI1006" s="1079"/>
      <c r="AJ1006" s="1078"/>
      <c r="AK1006" s="1077"/>
      <c r="AL1006" s="1076"/>
      <c r="AM1006" s="356"/>
      <c r="AN1006" s="358"/>
      <c r="AO1006" s="326"/>
      <c r="AP1006" s="356"/>
      <c r="AQ1006" s="358"/>
      <c r="AR1006" s="367"/>
      <c r="AS1006" s="368"/>
      <c r="AT1006" s="356"/>
      <c r="AU1006" s="358"/>
      <c r="AV1006" s="367"/>
      <c r="AW1006" s="369"/>
      <c r="AX1006" s="502" t="str">
        <f t="shared" ref="AX1006:AX1013" si="393">IF(SUM(BA1006:BM1006)&gt;0,"←未入力あり","")</f>
        <v/>
      </c>
      <c r="AY1006" s="94" t="str">
        <f t="shared" si="371"/>
        <v/>
      </c>
      <c r="BA1006" s="414">
        <f t="shared" si="372"/>
        <v>0</v>
      </c>
      <c r="BB1006" s="414">
        <f t="shared" si="373"/>
        <v>0</v>
      </c>
      <c r="BC1006" s="414">
        <f t="shared" si="374"/>
        <v>0</v>
      </c>
      <c r="BD1006" s="414">
        <f t="shared" si="375"/>
        <v>0</v>
      </c>
      <c r="BE1006" s="414">
        <f t="shared" si="376"/>
        <v>0</v>
      </c>
      <c r="BF1006" s="414">
        <f t="shared" si="377"/>
        <v>0</v>
      </c>
      <c r="BG1006" s="414">
        <f t="shared" si="378"/>
        <v>0</v>
      </c>
      <c r="BH1006" s="414">
        <f t="shared" si="379"/>
        <v>0</v>
      </c>
      <c r="BI1006" s="414">
        <f t="shared" si="380"/>
        <v>0</v>
      </c>
      <c r="BJ1006" s="414">
        <f t="shared" si="381"/>
        <v>0</v>
      </c>
      <c r="BK1006" s="414">
        <f t="shared" si="382"/>
        <v>0</v>
      </c>
      <c r="BL1006" s="414">
        <f t="shared" si="383"/>
        <v>0</v>
      </c>
      <c r="BM1006" s="414">
        <f t="shared" si="384"/>
        <v>0</v>
      </c>
      <c r="BO1006" s="414">
        <f t="shared" si="385"/>
        <v>0</v>
      </c>
      <c r="BP1006" s="414">
        <f t="shared" si="386"/>
        <v>0</v>
      </c>
      <c r="BQ1006" s="414">
        <f t="shared" si="387"/>
        <v>0</v>
      </c>
      <c r="BR1006" s="414">
        <f t="shared" si="388"/>
        <v>0</v>
      </c>
      <c r="BS1006" s="414">
        <f t="shared" si="389"/>
        <v>0</v>
      </c>
      <c r="BT1006" s="414">
        <f t="shared" si="390"/>
        <v>0</v>
      </c>
      <c r="BU1006" s="414">
        <f t="shared" si="391"/>
        <v>0</v>
      </c>
      <c r="CQ1006" s="465"/>
      <c r="CR1006" s="465"/>
    </row>
    <row r="1007" spans="1:96" ht="37.5" customHeight="1" x14ac:dyDescent="0.2">
      <c r="A1007" s="576" t="str">
        <f>IF(B1007&lt;&gt;"",設定!$C$4,"")</f>
        <v/>
      </c>
      <c r="B1007" s="577" t="str">
        <f t="shared" si="392"/>
        <v/>
      </c>
      <c r="C1007" s="374">
        <f t="shared" si="370"/>
        <v>995</v>
      </c>
      <c r="D1007" s="356"/>
      <c r="E1007" s="356"/>
      <c r="F1007" s="357"/>
      <c r="G1007" s="358"/>
      <c r="H1007" s="359"/>
      <c r="I1007" s="360"/>
      <c r="J1007" s="522" t="str">
        <f>IFERROR(IF(I1007="","",VLOOKUP(I1007,国・地域!A:C,2,FALSE)),"正しい番号を入力してください")</f>
        <v/>
      </c>
      <c r="K1007" s="523" t="str">
        <f>IFERROR(IF(I1007="","",VLOOKUP(I1007,国・地域!A:C,3,FALSE)),"正しい番号を入力してください")</f>
        <v/>
      </c>
      <c r="L1007" s="326"/>
      <c r="M1007" s="363"/>
      <c r="N1007" s="364"/>
      <c r="O1007" s="364"/>
      <c r="P1007" s="364"/>
      <c r="Q1007" s="364"/>
      <c r="R1007" s="364"/>
      <c r="S1007" s="364"/>
      <c r="T1007" s="364"/>
      <c r="U1007" s="365"/>
      <c r="V1007" s="366"/>
      <c r="W1007" s="1063"/>
      <c r="X1007" s="1064"/>
      <c r="Y1007" s="1075"/>
      <c r="Z1007" s="1076"/>
      <c r="AA1007" s="1077"/>
      <c r="AB1007" s="1078"/>
      <c r="AC1007" s="1077"/>
      <c r="AD1007" s="1076"/>
      <c r="AE1007" s="1079"/>
      <c r="AF1007" s="1078"/>
      <c r="AG1007" s="1077"/>
      <c r="AH1007" s="1076"/>
      <c r="AI1007" s="1079"/>
      <c r="AJ1007" s="1078"/>
      <c r="AK1007" s="1077"/>
      <c r="AL1007" s="1076"/>
      <c r="AM1007" s="356"/>
      <c r="AN1007" s="358"/>
      <c r="AO1007" s="326"/>
      <c r="AP1007" s="356"/>
      <c r="AQ1007" s="358"/>
      <c r="AR1007" s="367"/>
      <c r="AS1007" s="368"/>
      <c r="AT1007" s="356"/>
      <c r="AU1007" s="358"/>
      <c r="AV1007" s="367"/>
      <c r="AW1007" s="369"/>
      <c r="AX1007" s="502" t="str">
        <f t="shared" si="393"/>
        <v/>
      </c>
      <c r="AY1007" s="94" t="str">
        <f t="shared" si="371"/>
        <v/>
      </c>
      <c r="BA1007" s="414">
        <f t="shared" si="372"/>
        <v>0</v>
      </c>
      <c r="BB1007" s="414">
        <f t="shared" si="373"/>
        <v>0</v>
      </c>
      <c r="BC1007" s="414">
        <f t="shared" si="374"/>
        <v>0</v>
      </c>
      <c r="BD1007" s="414">
        <f t="shared" si="375"/>
        <v>0</v>
      </c>
      <c r="BE1007" s="414">
        <f t="shared" si="376"/>
        <v>0</v>
      </c>
      <c r="BF1007" s="414">
        <f t="shared" si="377"/>
        <v>0</v>
      </c>
      <c r="BG1007" s="414">
        <f t="shared" si="378"/>
        <v>0</v>
      </c>
      <c r="BH1007" s="414">
        <f t="shared" si="379"/>
        <v>0</v>
      </c>
      <c r="BI1007" s="414">
        <f t="shared" si="380"/>
        <v>0</v>
      </c>
      <c r="BJ1007" s="414">
        <f t="shared" si="381"/>
        <v>0</v>
      </c>
      <c r="BK1007" s="414">
        <f t="shared" si="382"/>
        <v>0</v>
      </c>
      <c r="BL1007" s="414">
        <f t="shared" si="383"/>
        <v>0</v>
      </c>
      <c r="BM1007" s="414">
        <f t="shared" si="384"/>
        <v>0</v>
      </c>
      <c r="BO1007" s="414">
        <f t="shared" si="385"/>
        <v>0</v>
      </c>
      <c r="BP1007" s="414">
        <f t="shared" si="386"/>
        <v>0</v>
      </c>
      <c r="BQ1007" s="414">
        <f t="shared" si="387"/>
        <v>0</v>
      </c>
      <c r="BR1007" s="414">
        <f t="shared" si="388"/>
        <v>0</v>
      </c>
      <c r="BS1007" s="414">
        <f t="shared" si="389"/>
        <v>0</v>
      </c>
      <c r="BT1007" s="414">
        <f t="shared" si="390"/>
        <v>0</v>
      </c>
      <c r="BU1007" s="414">
        <f t="shared" si="391"/>
        <v>0</v>
      </c>
      <c r="CQ1007" s="465"/>
      <c r="CR1007" s="465"/>
    </row>
    <row r="1008" spans="1:96" ht="37.5" customHeight="1" x14ac:dyDescent="0.2">
      <c r="A1008" s="576" t="str">
        <f>IF(B1008&lt;&gt;"",設定!$C$4,"")</f>
        <v/>
      </c>
      <c r="B1008" s="577" t="str">
        <f t="shared" si="392"/>
        <v/>
      </c>
      <c r="C1008" s="374">
        <f t="shared" si="370"/>
        <v>996</v>
      </c>
      <c r="D1008" s="356"/>
      <c r="E1008" s="356"/>
      <c r="F1008" s="357"/>
      <c r="G1008" s="358"/>
      <c r="H1008" s="359"/>
      <c r="I1008" s="360"/>
      <c r="J1008" s="522" t="str">
        <f>IFERROR(IF(I1008="","",VLOOKUP(I1008,国・地域!A:C,2,FALSE)),"正しい番号を入力してください")</f>
        <v/>
      </c>
      <c r="K1008" s="523" t="str">
        <f>IFERROR(IF(I1008="","",VLOOKUP(I1008,国・地域!A:C,3,FALSE)),"正しい番号を入力してください")</f>
        <v/>
      </c>
      <c r="L1008" s="326"/>
      <c r="M1008" s="363"/>
      <c r="N1008" s="364"/>
      <c r="O1008" s="364"/>
      <c r="P1008" s="364"/>
      <c r="Q1008" s="364"/>
      <c r="R1008" s="364"/>
      <c r="S1008" s="364"/>
      <c r="T1008" s="364"/>
      <c r="U1008" s="365"/>
      <c r="V1008" s="366"/>
      <c r="W1008" s="1063"/>
      <c r="X1008" s="1064"/>
      <c r="Y1008" s="1075"/>
      <c r="Z1008" s="1076"/>
      <c r="AA1008" s="1077"/>
      <c r="AB1008" s="1078"/>
      <c r="AC1008" s="1077"/>
      <c r="AD1008" s="1076"/>
      <c r="AE1008" s="1079"/>
      <c r="AF1008" s="1078"/>
      <c r="AG1008" s="1077"/>
      <c r="AH1008" s="1076"/>
      <c r="AI1008" s="1079"/>
      <c r="AJ1008" s="1078"/>
      <c r="AK1008" s="1077"/>
      <c r="AL1008" s="1076"/>
      <c r="AM1008" s="356"/>
      <c r="AN1008" s="358"/>
      <c r="AO1008" s="326"/>
      <c r="AP1008" s="356"/>
      <c r="AQ1008" s="358"/>
      <c r="AR1008" s="367"/>
      <c r="AS1008" s="368"/>
      <c r="AT1008" s="356"/>
      <c r="AU1008" s="358"/>
      <c r="AV1008" s="367"/>
      <c r="AW1008" s="369"/>
      <c r="AX1008" s="502" t="str">
        <f t="shared" si="393"/>
        <v/>
      </c>
      <c r="AY1008" s="94" t="str">
        <f t="shared" si="371"/>
        <v/>
      </c>
      <c r="BA1008" s="414">
        <f t="shared" si="372"/>
        <v>0</v>
      </c>
      <c r="BB1008" s="414">
        <f t="shared" si="373"/>
        <v>0</v>
      </c>
      <c r="BC1008" s="414">
        <f t="shared" si="374"/>
        <v>0</v>
      </c>
      <c r="BD1008" s="414">
        <f t="shared" si="375"/>
        <v>0</v>
      </c>
      <c r="BE1008" s="414">
        <f t="shared" si="376"/>
        <v>0</v>
      </c>
      <c r="BF1008" s="414">
        <f t="shared" si="377"/>
        <v>0</v>
      </c>
      <c r="BG1008" s="414">
        <f t="shared" si="378"/>
        <v>0</v>
      </c>
      <c r="BH1008" s="414">
        <f t="shared" si="379"/>
        <v>0</v>
      </c>
      <c r="BI1008" s="414">
        <f t="shared" si="380"/>
        <v>0</v>
      </c>
      <c r="BJ1008" s="414">
        <f t="shared" si="381"/>
        <v>0</v>
      </c>
      <c r="BK1008" s="414">
        <f t="shared" si="382"/>
        <v>0</v>
      </c>
      <c r="BL1008" s="414">
        <f t="shared" si="383"/>
        <v>0</v>
      </c>
      <c r="BM1008" s="414">
        <f t="shared" si="384"/>
        <v>0</v>
      </c>
      <c r="BO1008" s="414">
        <f t="shared" si="385"/>
        <v>0</v>
      </c>
      <c r="BP1008" s="414">
        <f t="shared" si="386"/>
        <v>0</v>
      </c>
      <c r="BQ1008" s="414">
        <f t="shared" si="387"/>
        <v>0</v>
      </c>
      <c r="BR1008" s="414">
        <f t="shared" si="388"/>
        <v>0</v>
      </c>
      <c r="BS1008" s="414">
        <f t="shared" si="389"/>
        <v>0</v>
      </c>
      <c r="BT1008" s="414">
        <f t="shared" si="390"/>
        <v>0</v>
      </c>
      <c r="BU1008" s="414">
        <f t="shared" si="391"/>
        <v>0</v>
      </c>
      <c r="CQ1008" s="465"/>
      <c r="CR1008" s="465"/>
    </row>
    <row r="1009" spans="1:96" ht="37.5" customHeight="1" x14ac:dyDescent="0.2">
      <c r="A1009" s="576" t="str">
        <f>IF(B1009&lt;&gt;"",設定!$C$4,"")</f>
        <v/>
      </c>
      <c r="B1009" s="577" t="str">
        <f t="shared" si="392"/>
        <v/>
      </c>
      <c r="C1009" s="374">
        <f t="shared" si="370"/>
        <v>997</v>
      </c>
      <c r="D1009" s="356"/>
      <c r="E1009" s="356"/>
      <c r="F1009" s="357"/>
      <c r="G1009" s="358"/>
      <c r="H1009" s="359"/>
      <c r="I1009" s="360"/>
      <c r="J1009" s="522" t="str">
        <f>IFERROR(IF(I1009="","",VLOOKUP(I1009,国・地域!A:C,2,FALSE)),"正しい番号を入力してください")</f>
        <v/>
      </c>
      <c r="K1009" s="523" t="str">
        <f>IFERROR(IF(I1009="","",VLOOKUP(I1009,国・地域!A:C,3,FALSE)),"正しい番号を入力してください")</f>
        <v/>
      </c>
      <c r="L1009" s="326"/>
      <c r="M1009" s="363"/>
      <c r="N1009" s="364"/>
      <c r="O1009" s="364"/>
      <c r="P1009" s="364"/>
      <c r="Q1009" s="364"/>
      <c r="R1009" s="364"/>
      <c r="S1009" s="364"/>
      <c r="T1009" s="364"/>
      <c r="U1009" s="365"/>
      <c r="V1009" s="366"/>
      <c r="W1009" s="1063"/>
      <c r="X1009" s="1064"/>
      <c r="Y1009" s="1075"/>
      <c r="Z1009" s="1076"/>
      <c r="AA1009" s="1077"/>
      <c r="AB1009" s="1078"/>
      <c r="AC1009" s="1077"/>
      <c r="AD1009" s="1076"/>
      <c r="AE1009" s="1079"/>
      <c r="AF1009" s="1078"/>
      <c r="AG1009" s="1077"/>
      <c r="AH1009" s="1076"/>
      <c r="AI1009" s="1079"/>
      <c r="AJ1009" s="1078"/>
      <c r="AK1009" s="1077"/>
      <c r="AL1009" s="1076"/>
      <c r="AM1009" s="356"/>
      <c r="AN1009" s="358"/>
      <c r="AO1009" s="326"/>
      <c r="AP1009" s="356"/>
      <c r="AQ1009" s="358"/>
      <c r="AR1009" s="367"/>
      <c r="AS1009" s="368"/>
      <c r="AT1009" s="356"/>
      <c r="AU1009" s="358"/>
      <c r="AV1009" s="367"/>
      <c r="AW1009" s="369"/>
      <c r="AX1009" s="502" t="str">
        <f t="shared" si="393"/>
        <v/>
      </c>
      <c r="AY1009" s="94" t="str">
        <f t="shared" si="371"/>
        <v/>
      </c>
      <c r="BA1009" s="414">
        <f t="shared" si="372"/>
        <v>0</v>
      </c>
      <c r="BB1009" s="414">
        <f t="shared" si="373"/>
        <v>0</v>
      </c>
      <c r="BC1009" s="414">
        <f t="shared" si="374"/>
        <v>0</v>
      </c>
      <c r="BD1009" s="414">
        <f t="shared" si="375"/>
        <v>0</v>
      </c>
      <c r="BE1009" s="414">
        <f t="shared" si="376"/>
        <v>0</v>
      </c>
      <c r="BF1009" s="414">
        <f t="shared" si="377"/>
        <v>0</v>
      </c>
      <c r="BG1009" s="414">
        <f t="shared" si="378"/>
        <v>0</v>
      </c>
      <c r="BH1009" s="414">
        <f t="shared" si="379"/>
        <v>0</v>
      </c>
      <c r="BI1009" s="414">
        <f t="shared" si="380"/>
        <v>0</v>
      </c>
      <c r="BJ1009" s="414">
        <f t="shared" si="381"/>
        <v>0</v>
      </c>
      <c r="BK1009" s="414">
        <f t="shared" si="382"/>
        <v>0</v>
      </c>
      <c r="BL1009" s="414">
        <f t="shared" si="383"/>
        <v>0</v>
      </c>
      <c r="BM1009" s="414">
        <f t="shared" si="384"/>
        <v>0</v>
      </c>
      <c r="BO1009" s="414">
        <f t="shared" si="385"/>
        <v>0</v>
      </c>
      <c r="BP1009" s="414">
        <f t="shared" si="386"/>
        <v>0</v>
      </c>
      <c r="BQ1009" s="414">
        <f t="shared" si="387"/>
        <v>0</v>
      </c>
      <c r="BR1009" s="414">
        <f t="shared" si="388"/>
        <v>0</v>
      </c>
      <c r="BS1009" s="414">
        <f t="shared" si="389"/>
        <v>0</v>
      </c>
      <c r="BT1009" s="414">
        <f t="shared" si="390"/>
        <v>0</v>
      </c>
      <c r="BU1009" s="414">
        <f t="shared" si="391"/>
        <v>0</v>
      </c>
      <c r="CQ1009" s="465"/>
      <c r="CR1009" s="465"/>
    </row>
    <row r="1010" spans="1:96" ht="37.5" customHeight="1" x14ac:dyDescent="0.2">
      <c r="A1010" s="576" t="str">
        <f>IF(B1010&lt;&gt;"",設定!$C$4,"")</f>
        <v/>
      </c>
      <c r="B1010" s="577" t="str">
        <f t="shared" si="392"/>
        <v/>
      </c>
      <c r="C1010" s="374">
        <f t="shared" si="370"/>
        <v>998</v>
      </c>
      <c r="D1010" s="356"/>
      <c r="E1010" s="356"/>
      <c r="F1010" s="357"/>
      <c r="G1010" s="358"/>
      <c r="H1010" s="359"/>
      <c r="I1010" s="360"/>
      <c r="J1010" s="522" t="str">
        <f>IFERROR(IF(I1010="","",VLOOKUP(I1010,国・地域!A:C,2,FALSE)),"正しい番号を入力してください")</f>
        <v/>
      </c>
      <c r="K1010" s="523" t="str">
        <f>IFERROR(IF(I1010="","",VLOOKUP(I1010,国・地域!A:C,3,FALSE)),"正しい番号を入力してください")</f>
        <v/>
      </c>
      <c r="L1010" s="326"/>
      <c r="M1010" s="363"/>
      <c r="N1010" s="364"/>
      <c r="O1010" s="364"/>
      <c r="P1010" s="364"/>
      <c r="Q1010" s="364"/>
      <c r="R1010" s="364"/>
      <c r="S1010" s="364"/>
      <c r="T1010" s="364"/>
      <c r="U1010" s="365"/>
      <c r="V1010" s="366"/>
      <c r="W1010" s="1063"/>
      <c r="X1010" s="1064"/>
      <c r="Y1010" s="1075"/>
      <c r="Z1010" s="1076"/>
      <c r="AA1010" s="1077"/>
      <c r="AB1010" s="1078"/>
      <c r="AC1010" s="1077"/>
      <c r="AD1010" s="1076"/>
      <c r="AE1010" s="1079"/>
      <c r="AF1010" s="1078"/>
      <c r="AG1010" s="1077"/>
      <c r="AH1010" s="1076"/>
      <c r="AI1010" s="1079"/>
      <c r="AJ1010" s="1078"/>
      <c r="AK1010" s="1077"/>
      <c r="AL1010" s="1076"/>
      <c r="AM1010" s="356"/>
      <c r="AN1010" s="358"/>
      <c r="AO1010" s="326"/>
      <c r="AP1010" s="356"/>
      <c r="AQ1010" s="358"/>
      <c r="AR1010" s="367"/>
      <c r="AS1010" s="368"/>
      <c r="AT1010" s="356"/>
      <c r="AU1010" s="358"/>
      <c r="AV1010" s="367"/>
      <c r="AW1010" s="369"/>
      <c r="AX1010" s="502" t="str">
        <f t="shared" si="393"/>
        <v/>
      </c>
      <c r="AY1010" s="94" t="str">
        <f t="shared" si="371"/>
        <v/>
      </c>
      <c r="BA1010" s="414">
        <f t="shared" si="372"/>
        <v>0</v>
      </c>
      <c r="BB1010" s="414">
        <f t="shared" si="373"/>
        <v>0</v>
      </c>
      <c r="BC1010" s="414">
        <f t="shared" si="374"/>
        <v>0</v>
      </c>
      <c r="BD1010" s="414">
        <f t="shared" si="375"/>
        <v>0</v>
      </c>
      <c r="BE1010" s="414">
        <f t="shared" si="376"/>
        <v>0</v>
      </c>
      <c r="BF1010" s="414">
        <f t="shared" si="377"/>
        <v>0</v>
      </c>
      <c r="BG1010" s="414">
        <f t="shared" si="378"/>
        <v>0</v>
      </c>
      <c r="BH1010" s="414">
        <f t="shared" si="379"/>
        <v>0</v>
      </c>
      <c r="BI1010" s="414">
        <f t="shared" si="380"/>
        <v>0</v>
      </c>
      <c r="BJ1010" s="414">
        <f t="shared" si="381"/>
        <v>0</v>
      </c>
      <c r="BK1010" s="414">
        <f t="shared" si="382"/>
        <v>0</v>
      </c>
      <c r="BL1010" s="414">
        <f t="shared" si="383"/>
        <v>0</v>
      </c>
      <c r="BM1010" s="414">
        <f t="shared" si="384"/>
        <v>0</v>
      </c>
      <c r="BO1010" s="414">
        <f t="shared" si="385"/>
        <v>0</v>
      </c>
      <c r="BP1010" s="414">
        <f t="shared" si="386"/>
        <v>0</v>
      </c>
      <c r="BQ1010" s="414">
        <f t="shared" si="387"/>
        <v>0</v>
      </c>
      <c r="BR1010" s="414">
        <f t="shared" si="388"/>
        <v>0</v>
      </c>
      <c r="BS1010" s="414">
        <f t="shared" si="389"/>
        <v>0</v>
      </c>
      <c r="BT1010" s="414">
        <f t="shared" si="390"/>
        <v>0</v>
      </c>
      <c r="BU1010" s="414">
        <f t="shared" si="391"/>
        <v>0</v>
      </c>
      <c r="CQ1010" s="465"/>
      <c r="CR1010" s="465"/>
    </row>
    <row r="1011" spans="1:96" ht="37.5" customHeight="1" x14ac:dyDescent="0.2">
      <c r="A1011" s="576" t="str">
        <f>IF(B1011&lt;&gt;"",設定!$C$4,"")</f>
        <v/>
      </c>
      <c r="B1011" s="577" t="str">
        <f t="shared" si="392"/>
        <v/>
      </c>
      <c r="C1011" s="374">
        <f t="shared" si="370"/>
        <v>999</v>
      </c>
      <c r="D1011" s="356"/>
      <c r="E1011" s="356"/>
      <c r="F1011" s="357"/>
      <c r="G1011" s="358"/>
      <c r="H1011" s="359"/>
      <c r="I1011" s="360"/>
      <c r="J1011" s="522" t="str">
        <f>IFERROR(IF(I1011="","",VLOOKUP(I1011,国・地域!A:C,2,FALSE)),"正しい番号を入力してください")</f>
        <v/>
      </c>
      <c r="K1011" s="523" t="str">
        <f>IFERROR(IF(I1011="","",VLOOKUP(I1011,国・地域!A:C,3,FALSE)),"正しい番号を入力してください")</f>
        <v/>
      </c>
      <c r="L1011" s="326"/>
      <c r="M1011" s="363"/>
      <c r="N1011" s="364"/>
      <c r="O1011" s="364"/>
      <c r="P1011" s="364"/>
      <c r="Q1011" s="364"/>
      <c r="R1011" s="364"/>
      <c r="S1011" s="364"/>
      <c r="T1011" s="364"/>
      <c r="U1011" s="365"/>
      <c r="V1011" s="366"/>
      <c r="W1011" s="1063"/>
      <c r="X1011" s="1064"/>
      <c r="Y1011" s="1075"/>
      <c r="Z1011" s="1076"/>
      <c r="AA1011" s="1077"/>
      <c r="AB1011" s="1078"/>
      <c r="AC1011" s="1077"/>
      <c r="AD1011" s="1076"/>
      <c r="AE1011" s="1079"/>
      <c r="AF1011" s="1078"/>
      <c r="AG1011" s="1077"/>
      <c r="AH1011" s="1076"/>
      <c r="AI1011" s="1079"/>
      <c r="AJ1011" s="1078"/>
      <c r="AK1011" s="1077"/>
      <c r="AL1011" s="1076"/>
      <c r="AM1011" s="356"/>
      <c r="AN1011" s="358"/>
      <c r="AO1011" s="326"/>
      <c r="AP1011" s="356"/>
      <c r="AQ1011" s="358"/>
      <c r="AR1011" s="367"/>
      <c r="AS1011" s="368"/>
      <c r="AT1011" s="356"/>
      <c r="AU1011" s="358"/>
      <c r="AV1011" s="367"/>
      <c r="AW1011" s="369"/>
      <c r="AX1011" s="502" t="str">
        <f t="shared" si="393"/>
        <v/>
      </c>
      <c r="AY1011" s="94" t="str">
        <f t="shared" si="371"/>
        <v/>
      </c>
      <c r="BA1011" s="414">
        <f t="shared" si="372"/>
        <v>0</v>
      </c>
      <c r="BB1011" s="414">
        <f t="shared" si="373"/>
        <v>0</v>
      </c>
      <c r="BC1011" s="414">
        <f t="shared" si="374"/>
        <v>0</v>
      </c>
      <c r="BD1011" s="414">
        <f t="shared" si="375"/>
        <v>0</v>
      </c>
      <c r="BE1011" s="414">
        <f t="shared" si="376"/>
        <v>0</v>
      </c>
      <c r="BF1011" s="414">
        <f t="shared" si="377"/>
        <v>0</v>
      </c>
      <c r="BG1011" s="414">
        <f t="shared" si="378"/>
        <v>0</v>
      </c>
      <c r="BH1011" s="414">
        <f t="shared" si="379"/>
        <v>0</v>
      </c>
      <c r="BI1011" s="414">
        <f t="shared" si="380"/>
        <v>0</v>
      </c>
      <c r="BJ1011" s="414">
        <f t="shared" si="381"/>
        <v>0</v>
      </c>
      <c r="BK1011" s="414">
        <f t="shared" si="382"/>
        <v>0</v>
      </c>
      <c r="BL1011" s="414">
        <f t="shared" si="383"/>
        <v>0</v>
      </c>
      <c r="BM1011" s="414">
        <f t="shared" si="384"/>
        <v>0</v>
      </c>
      <c r="BO1011" s="414">
        <f t="shared" si="385"/>
        <v>0</v>
      </c>
      <c r="BP1011" s="414">
        <f t="shared" si="386"/>
        <v>0</v>
      </c>
      <c r="BQ1011" s="414">
        <f t="shared" si="387"/>
        <v>0</v>
      </c>
      <c r="BR1011" s="414">
        <f t="shared" si="388"/>
        <v>0</v>
      </c>
      <c r="BS1011" s="414">
        <f t="shared" si="389"/>
        <v>0</v>
      </c>
      <c r="BT1011" s="414">
        <f t="shared" si="390"/>
        <v>0</v>
      </c>
      <c r="BU1011" s="414">
        <f t="shared" si="391"/>
        <v>0</v>
      </c>
      <c r="CQ1011" s="465"/>
      <c r="CR1011" s="465"/>
    </row>
    <row r="1012" spans="1:96" ht="37.5" customHeight="1" x14ac:dyDescent="0.2">
      <c r="A1012" s="576" t="str">
        <f>IF(B1012&lt;&gt;"",設定!$C$4,"")</f>
        <v/>
      </c>
      <c r="B1012" s="577" t="str">
        <f t="shared" si="392"/>
        <v/>
      </c>
      <c r="C1012" s="374">
        <f t="shared" si="370"/>
        <v>1000</v>
      </c>
      <c r="D1012" s="356"/>
      <c r="E1012" s="356"/>
      <c r="F1012" s="357"/>
      <c r="G1012" s="358"/>
      <c r="H1012" s="359"/>
      <c r="I1012" s="360"/>
      <c r="J1012" s="522" t="str">
        <f>IFERROR(IF(I1012="","",VLOOKUP(I1012,国・地域!A:C,2,FALSE)),"正しい番号を入力してください")</f>
        <v/>
      </c>
      <c r="K1012" s="523" t="str">
        <f>IFERROR(IF(I1012="","",VLOOKUP(I1012,国・地域!A:C,3,FALSE)),"正しい番号を入力してください")</f>
        <v/>
      </c>
      <c r="L1012" s="326"/>
      <c r="M1012" s="363"/>
      <c r="N1012" s="364"/>
      <c r="O1012" s="364"/>
      <c r="P1012" s="364"/>
      <c r="Q1012" s="364"/>
      <c r="R1012" s="364"/>
      <c r="S1012" s="364"/>
      <c r="T1012" s="364"/>
      <c r="U1012" s="365"/>
      <c r="V1012" s="366"/>
      <c r="W1012" s="1063"/>
      <c r="X1012" s="1064"/>
      <c r="Y1012" s="1075"/>
      <c r="Z1012" s="1076"/>
      <c r="AA1012" s="1077"/>
      <c r="AB1012" s="1078"/>
      <c r="AC1012" s="1077"/>
      <c r="AD1012" s="1076"/>
      <c r="AE1012" s="1079"/>
      <c r="AF1012" s="1078"/>
      <c r="AG1012" s="1077"/>
      <c r="AH1012" s="1076"/>
      <c r="AI1012" s="1079"/>
      <c r="AJ1012" s="1078"/>
      <c r="AK1012" s="1077"/>
      <c r="AL1012" s="1076"/>
      <c r="AM1012" s="356"/>
      <c r="AN1012" s="358"/>
      <c r="AO1012" s="326"/>
      <c r="AP1012" s="356"/>
      <c r="AQ1012" s="358"/>
      <c r="AR1012" s="367"/>
      <c r="AS1012" s="368"/>
      <c r="AT1012" s="356"/>
      <c r="AU1012" s="358"/>
      <c r="AV1012" s="367"/>
      <c r="AW1012" s="369"/>
      <c r="AX1012" s="502" t="str">
        <f t="shared" si="393"/>
        <v/>
      </c>
      <c r="AY1012" s="94" t="str">
        <f t="shared" si="371"/>
        <v/>
      </c>
      <c r="BA1012" s="414">
        <f t="shared" si="372"/>
        <v>0</v>
      </c>
      <c r="BB1012" s="414">
        <f t="shared" si="373"/>
        <v>0</v>
      </c>
      <c r="BC1012" s="414">
        <f t="shared" si="374"/>
        <v>0</v>
      </c>
      <c r="BD1012" s="414">
        <f t="shared" si="375"/>
        <v>0</v>
      </c>
      <c r="BE1012" s="414">
        <f t="shared" si="376"/>
        <v>0</v>
      </c>
      <c r="BF1012" s="414">
        <f t="shared" si="377"/>
        <v>0</v>
      </c>
      <c r="BG1012" s="414">
        <f t="shared" si="378"/>
        <v>0</v>
      </c>
      <c r="BH1012" s="414">
        <f t="shared" si="379"/>
        <v>0</v>
      </c>
      <c r="BI1012" s="414">
        <f t="shared" si="380"/>
        <v>0</v>
      </c>
      <c r="BJ1012" s="414">
        <f t="shared" si="381"/>
        <v>0</v>
      </c>
      <c r="BK1012" s="414">
        <f t="shared" si="382"/>
        <v>0</v>
      </c>
      <c r="BL1012" s="414">
        <f t="shared" si="383"/>
        <v>0</v>
      </c>
      <c r="BM1012" s="414">
        <f t="shared" si="384"/>
        <v>0</v>
      </c>
      <c r="BO1012" s="414">
        <f t="shared" si="385"/>
        <v>0</v>
      </c>
      <c r="BP1012" s="414">
        <f t="shared" si="386"/>
        <v>0</v>
      </c>
      <c r="BQ1012" s="414">
        <f t="shared" si="387"/>
        <v>0</v>
      </c>
      <c r="BR1012" s="414">
        <f t="shared" si="388"/>
        <v>0</v>
      </c>
      <c r="BS1012" s="414">
        <f t="shared" si="389"/>
        <v>0</v>
      </c>
      <c r="BT1012" s="414">
        <f t="shared" si="390"/>
        <v>0</v>
      </c>
      <c r="BU1012" s="414">
        <f t="shared" si="391"/>
        <v>0</v>
      </c>
      <c r="CQ1012" s="465"/>
      <c r="CR1012" s="465"/>
    </row>
    <row r="1013" spans="1:96" ht="37.5" customHeight="1" x14ac:dyDescent="0.2">
      <c r="A1013" s="576" t="str">
        <f>IF(B1013&lt;&gt;"",設定!$C$4,"")</f>
        <v/>
      </c>
      <c r="B1013" s="577" t="str">
        <f t="shared" si="392"/>
        <v/>
      </c>
      <c r="C1013" s="374">
        <f t="shared" si="370"/>
        <v>1001</v>
      </c>
      <c r="D1013" s="356"/>
      <c r="E1013" s="356"/>
      <c r="F1013" s="357"/>
      <c r="G1013" s="358"/>
      <c r="H1013" s="359"/>
      <c r="I1013" s="360"/>
      <c r="J1013" s="522" t="str">
        <f>IFERROR(IF(I1013="","",VLOOKUP(I1013,国・地域!A:C,2,FALSE)),"正しい番号を入力してください")</f>
        <v/>
      </c>
      <c r="K1013" s="523" t="str">
        <f>IFERROR(IF(I1013="","",VLOOKUP(I1013,国・地域!A:C,3,FALSE)),"正しい番号を入力してください")</f>
        <v/>
      </c>
      <c r="L1013" s="326"/>
      <c r="M1013" s="363"/>
      <c r="N1013" s="364"/>
      <c r="O1013" s="364"/>
      <c r="P1013" s="364"/>
      <c r="Q1013" s="364"/>
      <c r="R1013" s="364"/>
      <c r="S1013" s="364"/>
      <c r="T1013" s="364"/>
      <c r="U1013" s="365"/>
      <c r="V1013" s="366"/>
      <c r="W1013" s="1063"/>
      <c r="X1013" s="1064"/>
      <c r="Y1013" s="1075"/>
      <c r="Z1013" s="1076"/>
      <c r="AA1013" s="1077"/>
      <c r="AB1013" s="1078"/>
      <c r="AC1013" s="1077"/>
      <c r="AD1013" s="1076"/>
      <c r="AE1013" s="1079"/>
      <c r="AF1013" s="1078"/>
      <c r="AG1013" s="1077"/>
      <c r="AH1013" s="1076"/>
      <c r="AI1013" s="1079"/>
      <c r="AJ1013" s="1078"/>
      <c r="AK1013" s="1077"/>
      <c r="AL1013" s="1076"/>
      <c r="AM1013" s="356"/>
      <c r="AN1013" s="358"/>
      <c r="AO1013" s="326"/>
      <c r="AP1013" s="356"/>
      <c r="AQ1013" s="358"/>
      <c r="AR1013" s="367"/>
      <c r="AS1013" s="368"/>
      <c r="AT1013" s="356"/>
      <c r="AU1013" s="358"/>
      <c r="AV1013" s="367"/>
      <c r="AW1013" s="369"/>
      <c r="AX1013" s="502" t="str">
        <f t="shared" si="393"/>
        <v/>
      </c>
      <c r="AY1013" s="94" t="str">
        <f t="shared" si="371"/>
        <v/>
      </c>
      <c r="BA1013" s="414">
        <f t="shared" si="372"/>
        <v>0</v>
      </c>
      <c r="BB1013" s="414">
        <f t="shared" si="373"/>
        <v>0</v>
      </c>
      <c r="BC1013" s="414">
        <f t="shared" si="374"/>
        <v>0</v>
      </c>
      <c r="BD1013" s="414">
        <f t="shared" si="375"/>
        <v>0</v>
      </c>
      <c r="BE1013" s="414">
        <f t="shared" si="376"/>
        <v>0</v>
      </c>
      <c r="BF1013" s="414">
        <f t="shared" si="377"/>
        <v>0</v>
      </c>
      <c r="BG1013" s="414">
        <f t="shared" si="378"/>
        <v>0</v>
      </c>
      <c r="BH1013" s="414">
        <f t="shared" si="379"/>
        <v>0</v>
      </c>
      <c r="BI1013" s="414">
        <f t="shared" si="380"/>
        <v>0</v>
      </c>
      <c r="BJ1013" s="414">
        <f t="shared" si="381"/>
        <v>0</v>
      </c>
      <c r="BK1013" s="414">
        <f t="shared" si="382"/>
        <v>0</v>
      </c>
      <c r="BL1013" s="414">
        <f t="shared" si="383"/>
        <v>0</v>
      </c>
      <c r="BM1013" s="414">
        <f t="shared" si="384"/>
        <v>0</v>
      </c>
      <c r="BO1013" s="414">
        <f t="shared" si="385"/>
        <v>0</v>
      </c>
      <c r="BP1013" s="414">
        <f t="shared" si="386"/>
        <v>0</v>
      </c>
      <c r="BQ1013" s="414">
        <f t="shared" si="387"/>
        <v>0</v>
      </c>
      <c r="BR1013" s="414">
        <f t="shared" si="388"/>
        <v>0</v>
      </c>
      <c r="BS1013" s="414">
        <f t="shared" si="389"/>
        <v>0</v>
      </c>
      <c r="BT1013" s="414">
        <f t="shared" si="390"/>
        <v>0</v>
      </c>
      <c r="BU1013" s="414">
        <f t="shared" si="391"/>
        <v>0</v>
      </c>
      <c r="CQ1013" s="465"/>
      <c r="CR1013" s="465"/>
    </row>
  </sheetData>
  <sheetProtection algorithmName="SHA-512" hashValue="k4uCOme4/Y7KYjxj6QG8t1uagtbVdWfGZF8TQAexiNpp8ZPvL31O7YjhbzrqwzqVfN1q/x/9MqFCmkp5xgoIpA==" saltValue="N/0LnqsVeUz44mmoPDMpBg==" spinCount="100000" sheet="1" objects="1" scenarios="1"/>
  <mergeCells count="16">
    <mergeCell ref="AT10:AW10"/>
    <mergeCell ref="E10:F10"/>
    <mergeCell ref="G10:H10"/>
    <mergeCell ref="I10:K10"/>
    <mergeCell ref="Y10:Z10"/>
    <mergeCell ref="AA10:AD10"/>
    <mergeCell ref="AE10:AH10"/>
    <mergeCell ref="AI10:AL10"/>
    <mergeCell ref="M10:V10"/>
    <mergeCell ref="AM10:AO10"/>
    <mergeCell ref="AP10:AS10"/>
    <mergeCell ref="E12:F12"/>
    <mergeCell ref="G12:H12"/>
    <mergeCell ref="M12:V12"/>
    <mergeCell ref="AS12:AS13"/>
    <mergeCell ref="W10:X10"/>
  </mergeCells>
  <phoneticPr fontId="2"/>
  <conditionalFormatting sqref="D3:D5">
    <cfRule type="containsText" dxfId="48" priority="23" operator="containsText" text="未入力">
      <formula>NOT(ISERROR(SEARCH("未入力",D3)))</formula>
    </cfRule>
  </conditionalFormatting>
  <conditionalFormatting sqref="D10:E10">
    <cfRule type="containsText" dxfId="47" priority="26" operator="containsText" text="入力">
      <formula>NOT(ISERROR(SEARCH("入力",D10)))</formula>
    </cfRule>
  </conditionalFormatting>
  <conditionalFormatting sqref="D14:AW1013">
    <cfRule type="expression" dxfId="46" priority="788">
      <formula>$BO14&gt;0</formula>
    </cfRule>
    <cfRule type="expression" dxfId="45" priority="789">
      <formula>$E$7&lt;&gt;"1：締結している"</formula>
    </cfRule>
  </conditionalFormatting>
  <conditionalFormatting sqref="E3:E4">
    <cfRule type="containsText" dxfId="44" priority="28" operator="containsText" text="未入力">
      <formula>NOT(ISERROR(SEARCH("未入力",E3)))</formula>
    </cfRule>
  </conditionalFormatting>
  <conditionalFormatting sqref="F4:F5">
    <cfRule type="containsText" dxfId="43" priority="29" operator="containsText" text="未入力">
      <formula>NOT(ISERROR(SEARCH("未入力",F4)))</formula>
    </cfRule>
  </conditionalFormatting>
  <conditionalFormatting sqref="F9">
    <cfRule type="containsText" dxfId="42" priority="204" operator="containsText" text="複数選択">
      <formula>NOT(ISERROR(SEARCH("複数選択",F9)))</formula>
    </cfRule>
  </conditionalFormatting>
  <conditionalFormatting sqref="G7:G8 AM7:AN8 AP7:AR8 AT7:AV8">
    <cfRule type="containsText" dxfId="41" priority="205" operator="containsText" text="入力">
      <formula>NOT(ISERROR(SEARCH("入力",G7)))</formula>
    </cfRule>
  </conditionalFormatting>
  <conditionalFormatting sqref="G10">
    <cfRule type="containsText" dxfId="40" priority="181" operator="containsText" text="入力">
      <formula>NOT(ISERROR(SEARCH("入力",G10)))</formula>
    </cfRule>
  </conditionalFormatting>
  <conditionalFormatting sqref="I10">
    <cfRule type="containsText" dxfId="39" priority="179" operator="containsText" text="入力">
      <formula>NOT(ISERROR(SEARCH("入力",I10)))</formula>
    </cfRule>
  </conditionalFormatting>
  <conditionalFormatting sqref="I14:I1013 L14:L1013">
    <cfRule type="expression" dxfId="38" priority="11">
      <formula>$BP14&gt;0</formula>
    </cfRule>
  </conditionalFormatting>
  <conditionalFormatting sqref="L14:L1013">
    <cfRule type="expression" dxfId="37" priority="787">
      <formula>$I14&lt;&gt;801</formula>
    </cfRule>
  </conditionalFormatting>
  <conditionalFormatting sqref="L10:M10">
    <cfRule type="containsText" dxfId="36" priority="176" operator="containsText" text="入力">
      <formula>NOT(ISERROR(SEARCH("入力",L10)))</formula>
    </cfRule>
  </conditionalFormatting>
  <conditionalFormatting sqref="M12">
    <cfRule type="containsText" dxfId="35" priority="177" operator="containsText" text="複数">
      <formula>NOT(ISERROR(SEARCH("複数",M12)))</formula>
    </cfRule>
    <cfRule type="containsText" dxfId="34" priority="206" operator="containsText" text="複数選択">
      <formula>NOT(ISERROR(SEARCH("複数選択",M12)))</formula>
    </cfRule>
    <cfRule type="containsText" dxfId="33" priority="207" operator="containsText" text="未入力">
      <formula>NOT(ISERROR(SEARCH("未入力",M12)))</formula>
    </cfRule>
  </conditionalFormatting>
  <conditionalFormatting sqref="M14:M1013 W14:X1013">
    <cfRule type="expression" dxfId="32" priority="1">
      <formula>$BR14&gt;0</formula>
    </cfRule>
  </conditionalFormatting>
  <conditionalFormatting sqref="M14:V1013">
    <cfRule type="expression" dxfId="31" priority="10">
      <formula>$BQ14&gt;0</formula>
    </cfRule>
  </conditionalFormatting>
  <conditionalFormatting sqref="P14:P1013 AA14:AD1013 AM14:AO1013">
    <cfRule type="expression" dxfId="30" priority="7">
      <formula>$BS14&gt;0</formula>
    </cfRule>
  </conditionalFormatting>
  <conditionalFormatting sqref="Q14:Q1013 AE14:AH1013 AP14:AS1013">
    <cfRule type="expression" dxfId="29" priority="6">
      <formula>$BT14&gt;0</formula>
    </cfRule>
  </conditionalFormatting>
  <conditionalFormatting sqref="R14:R1013 AI14:AL1013 AT14:AW1013">
    <cfRule type="expression" dxfId="28" priority="5">
      <formula>$BU14&gt;0</formula>
    </cfRule>
  </conditionalFormatting>
  <conditionalFormatting sqref="W10">
    <cfRule type="containsText" dxfId="27" priority="17" operator="containsText" text="入力">
      <formula>NOT(ISERROR(SEARCH("入力",W10)))</formula>
    </cfRule>
  </conditionalFormatting>
  <conditionalFormatting sqref="W14:X1013">
    <cfRule type="expression" dxfId="26" priority="786">
      <formula>$M14=""</formula>
    </cfRule>
  </conditionalFormatting>
  <conditionalFormatting sqref="Y10">
    <cfRule type="containsText" dxfId="25" priority="173" operator="containsText" text="入力">
      <formula>NOT(ISERROR(SEARCH("入力",Y10)))</formula>
    </cfRule>
  </conditionalFormatting>
  <conditionalFormatting sqref="AA10">
    <cfRule type="containsText" dxfId="24" priority="172" operator="containsText" text="入力">
      <formula>NOT(ISERROR(SEARCH("入力",AA10)))</formula>
    </cfRule>
  </conditionalFormatting>
  <conditionalFormatting sqref="AA14:AD1013 AM14:AO1013">
    <cfRule type="expression" dxfId="23" priority="12">
      <formula>$P14=""</formula>
    </cfRule>
  </conditionalFormatting>
  <conditionalFormatting sqref="AE10">
    <cfRule type="containsText" dxfId="22" priority="171" operator="containsText" text="入力">
      <formula>NOT(ISERROR(SEARCH("入力",AE10)))</formula>
    </cfRule>
  </conditionalFormatting>
  <conditionalFormatting sqref="AE14:AH1013 AP14:AS1013">
    <cfRule type="expression" dxfId="21" priority="13">
      <formula>$Q14=""</formula>
    </cfRule>
  </conditionalFormatting>
  <conditionalFormatting sqref="AI10:AK10">
    <cfRule type="containsText" dxfId="20" priority="170" operator="containsText" text="入力">
      <formula>NOT(ISERROR(SEARCH("入力",AI10)))</formula>
    </cfRule>
  </conditionalFormatting>
  <conditionalFormatting sqref="AI14:AL1013 AT14:AW1013">
    <cfRule type="expression" dxfId="19" priority="14">
      <formula>$R14=""</formula>
    </cfRule>
  </conditionalFormatting>
  <conditionalFormatting sqref="AM10">
    <cfRule type="containsText" dxfId="18" priority="169" operator="containsText" text="入力">
      <formula>NOT(ISERROR(SEARCH("入力",AM10)))</formula>
    </cfRule>
  </conditionalFormatting>
  <conditionalFormatting sqref="AP10">
    <cfRule type="containsText" dxfId="17" priority="168" operator="containsText" text="入力">
      <formula>NOT(ISERROR(SEARCH("入力",AP10)))</formula>
    </cfRule>
  </conditionalFormatting>
  <conditionalFormatting sqref="AT10">
    <cfRule type="containsText" dxfId="16" priority="167" operator="containsText" text="入力">
      <formula>NOT(ISERROR(SEARCH("入力",AT10)))</formula>
    </cfRule>
  </conditionalFormatting>
  <conditionalFormatting sqref="AX14:AY1013">
    <cfRule type="containsText" dxfId="15" priority="16" operator="containsText" text="入力">
      <formula>NOT(ISERROR(SEARCH("入力",AX14)))</formula>
    </cfRule>
  </conditionalFormatting>
  <conditionalFormatting sqref="AZ14">
    <cfRule type="containsText" dxfId="14" priority="180" operator="containsText" text="入力">
      <formula>NOT(ISERROR(SEARCH("入力",AZ14)))</formula>
    </cfRule>
  </conditionalFormatting>
  <conditionalFormatting sqref="AZ114">
    <cfRule type="containsText" dxfId="13" priority="153" operator="containsText" text="入力">
      <formula>NOT(ISERROR(SEARCH("入力",AZ114)))</formula>
    </cfRule>
  </conditionalFormatting>
  <conditionalFormatting sqref="AZ314">
    <cfRule type="containsText" dxfId="12" priority="109" operator="containsText" text="入力">
      <formula>NOT(ISERROR(SEARCH("入力",AZ314)))</formula>
    </cfRule>
  </conditionalFormatting>
  <conditionalFormatting sqref="AZ514">
    <cfRule type="containsText" dxfId="11" priority="53" operator="containsText" text="入力">
      <formula>NOT(ISERROR(SEARCH("入力",AZ514)))</formula>
    </cfRule>
  </conditionalFormatting>
  <dataValidations count="6">
    <dataValidation type="list" imeMode="disabled" allowBlank="1" showInputMessage="1" showErrorMessage="1" error="整数を入力してください。" sqref="E7:E8" xr:uid="{00000000-0002-0000-2100-000000000000}">
      <formula1>"1：締結している,2：締結していない"</formula1>
    </dataValidation>
    <dataValidation type="list" imeMode="disabled" allowBlank="1" showInputMessage="1" showErrorMessage="1" sqref="M14:V538" xr:uid="{00000000-0002-0000-2100-000001000000}">
      <formula1>"○"</formula1>
    </dataValidation>
    <dataValidation type="whole" imeMode="disabled" allowBlank="1" showInputMessage="1" showErrorMessage="1" sqref="Y14:AL538 W14:X1013" xr:uid="{00000000-0002-0000-2100-000002000000}">
      <formula1>0</formula1>
      <formula2>99999</formula2>
    </dataValidation>
    <dataValidation imeMode="disabled" allowBlank="1" showInputMessage="1" showErrorMessage="1" sqref="AO14:AO538 F14:F538 H14:H538" xr:uid="{00000000-0002-0000-2100-000003000000}"/>
    <dataValidation type="whole" imeMode="disabled" allowBlank="1" showInputMessage="1" showErrorMessage="1" sqref="I14:I538" xr:uid="{00000000-0002-0000-2100-000004000000}">
      <formula1>100</formula1>
      <formula2>801</formula2>
    </dataValidation>
    <dataValidation type="list" allowBlank="1" showInputMessage="1" showErrorMessage="1" sqref="D14:D1013" xr:uid="{B6C1CC6E-9939-4534-B635-03BC3AB770DD}">
      <formula1>"ａ：包括的な協定等【付属あり】,ｂ：包括的な協定等【単体】,ｃ：個別的な協定等"</formula1>
    </dataValidation>
  </dataValidations>
  <pageMargins left="0.7" right="0.7" top="0.75" bottom="0.75" header="0.3" footer="0.3"/>
  <pageSetup paperSize="9" orientation="portrait" r:id="rId1"/>
  <headerFooter>
    <oddHeader>&amp;L【機密性○（取扱制限）】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1:BD118"/>
  <sheetViews>
    <sheetView topLeftCell="D1" workbookViewId="0">
      <selection activeCell="A2" sqref="A2"/>
    </sheetView>
    <sheetView topLeftCell="D1" workbookViewId="1"/>
  </sheetViews>
  <sheetFormatPr defaultColWidth="2.44140625" defaultRowHeight="10.8" x14ac:dyDescent="0.2"/>
  <cols>
    <col min="1" max="3" width="2.44140625" style="460" hidden="1" customWidth="1"/>
    <col min="4" max="4" width="22.44140625" style="460" customWidth="1"/>
    <col min="5" max="5" width="14.21875" style="460" bestFit="1" customWidth="1"/>
    <col min="6" max="6" width="12.77734375" style="461" customWidth="1"/>
    <col min="7" max="7" width="12.77734375" style="462" customWidth="1"/>
    <col min="8" max="8" width="15.77734375" style="462" customWidth="1"/>
    <col min="9" max="9" width="4.33203125" style="462" customWidth="1"/>
    <col min="10" max="17" width="4.33203125" style="461" customWidth="1"/>
    <col min="18" max="26" width="3.109375" style="461" customWidth="1"/>
    <col min="27" max="28" width="12.77734375" style="461" customWidth="1"/>
    <col min="29" max="29" width="10.6640625" style="463" customWidth="1"/>
    <col min="30" max="30" width="12.109375" style="1103" customWidth="1"/>
    <col min="31" max="32" width="13.5546875" style="1103" customWidth="1"/>
    <col min="33" max="34" width="13" style="1103" customWidth="1"/>
    <col min="35" max="35" width="14.5546875" style="1103" customWidth="1"/>
    <col min="36" max="36" width="20.88671875" style="1102" customWidth="1"/>
    <col min="37" max="40" width="2.44140625" style="777" customWidth="1"/>
    <col min="41" max="56" width="2.44140625" style="777"/>
    <col min="57" max="16384" width="2.44140625" style="460"/>
  </cols>
  <sheetData>
    <row r="1" spans="1:56" s="37" customFormat="1" ht="13.5" customHeight="1" x14ac:dyDescent="0.2">
      <c r="D1" s="36" t="s">
        <v>3853</v>
      </c>
      <c r="F1" s="96"/>
      <c r="G1" s="95"/>
      <c r="H1" s="95"/>
      <c r="I1" s="95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433"/>
      <c r="AD1" s="414"/>
      <c r="AE1" s="414"/>
      <c r="AF1" s="414"/>
      <c r="AG1" s="414"/>
      <c r="AH1" s="414"/>
      <c r="AI1" s="414"/>
      <c r="AJ1" s="418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</row>
    <row r="2" spans="1:56" s="37" customFormat="1" ht="13.5" customHeight="1" thickBot="1" x14ac:dyDescent="0.25">
      <c r="D2" s="37" t="s">
        <v>1954</v>
      </c>
      <c r="F2" s="96"/>
      <c r="G2" s="95"/>
      <c r="H2" s="95"/>
      <c r="I2" s="95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433"/>
      <c r="AD2" s="414"/>
      <c r="AE2" s="414"/>
      <c r="AF2" s="414"/>
      <c r="AG2" s="414"/>
      <c r="AH2" s="414"/>
      <c r="AI2" s="414"/>
      <c r="AJ2" s="418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6" s="37" customFormat="1" ht="13.5" customHeight="1" x14ac:dyDescent="0.2">
      <c r="A3" s="570"/>
      <c r="B3" s="46"/>
      <c r="C3" s="435"/>
      <c r="D3" s="178"/>
      <c r="E3" s="178" t="str">
        <f>IF(AND(設定!C4&lt;&gt;"",E7=""),"↓未入力あり","")</f>
        <v/>
      </c>
      <c r="F3" s="96"/>
      <c r="G3" s="95"/>
      <c r="H3" s="95"/>
      <c r="I3" s="95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433"/>
      <c r="AD3" s="414"/>
      <c r="AE3" s="414"/>
      <c r="AF3" s="414"/>
      <c r="AG3" s="414"/>
      <c r="AH3" s="414"/>
      <c r="AI3" s="414"/>
      <c r="AJ3" s="418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</row>
    <row r="4" spans="1:56" s="37" customFormat="1" ht="13.5" hidden="1" customHeight="1" x14ac:dyDescent="0.2">
      <c r="A4" s="137"/>
      <c r="B4" s="48"/>
      <c r="C4" s="113"/>
      <c r="D4" s="580"/>
      <c r="E4" s="580"/>
      <c r="F4" s="96"/>
      <c r="G4" s="95"/>
      <c r="H4" s="95"/>
      <c r="I4" s="95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433"/>
      <c r="AD4" s="414"/>
      <c r="AE4" s="414"/>
      <c r="AF4" s="414"/>
      <c r="AG4" s="414"/>
      <c r="AH4" s="414"/>
      <c r="AI4" s="414"/>
      <c r="AJ4" s="418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</row>
    <row r="5" spans="1:56" s="37" customFormat="1" ht="10.8" hidden="1" customHeight="1" x14ac:dyDescent="0.2">
      <c r="A5" s="137"/>
      <c r="B5" s="48"/>
      <c r="C5" s="48"/>
      <c r="D5" s="580"/>
      <c r="E5" s="179"/>
      <c r="F5" s="96"/>
      <c r="G5" s="95"/>
      <c r="H5" s="95"/>
      <c r="I5" s="95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433"/>
      <c r="AD5" s="414"/>
      <c r="AE5" s="414"/>
      <c r="AF5" s="414"/>
      <c r="AG5" s="414"/>
      <c r="AH5" s="414"/>
      <c r="AI5" s="414"/>
      <c r="AJ5" s="418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</row>
    <row r="6" spans="1:56" s="96" customFormat="1" ht="13.5" customHeight="1" thickBot="1" x14ac:dyDescent="0.25">
      <c r="A6" s="571" t="s">
        <v>3505</v>
      </c>
      <c r="B6" s="566" t="s">
        <v>1921</v>
      </c>
      <c r="C6" s="566" t="s">
        <v>1922</v>
      </c>
      <c r="D6" s="180" t="s">
        <v>1923</v>
      </c>
      <c r="E6" s="180" t="s">
        <v>1986</v>
      </c>
      <c r="G6" s="95"/>
      <c r="H6" s="95"/>
      <c r="I6" s="95"/>
      <c r="AC6" s="433"/>
      <c r="AD6" s="414"/>
      <c r="AE6" s="414"/>
      <c r="AF6" s="414"/>
      <c r="AG6" s="414"/>
      <c r="AH6" s="414"/>
      <c r="AI6" s="414"/>
      <c r="AJ6" s="418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</row>
    <row r="7" spans="1:56" s="96" customFormat="1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160" t="s">
        <v>1924</v>
      </c>
      <c r="D7" s="161" t="s">
        <v>1925</v>
      </c>
      <c r="E7" s="181"/>
      <c r="G7" s="95"/>
      <c r="H7" s="95"/>
      <c r="I7" s="95"/>
      <c r="AC7" s="433"/>
      <c r="AD7" s="414"/>
      <c r="AE7" s="414"/>
      <c r="AF7" s="414"/>
      <c r="AG7" s="414"/>
      <c r="AH7" s="414"/>
      <c r="AI7" s="414"/>
      <c r="AJ7" s="418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</row>
    <row r="8" spans="1:56" s="96" customFormat="1" ht="15" customHeight="1" x14ac:dyDescent="0.2">
      <c r="A8" s="41"/>
      <c r="B8" s="41"/>
      <c r="C8" s="41"/>
      <c r="D8" s="394"/>
      <c r="E8" s="830"/>
      <c r="G8" s="95"/>
      <c r="H8" s="95"/>
      <c r="I8" s="95"/>
      <c r="AC8" s="433"/>
      <c r="AD8" s="414"/>
      <c r="AE8" s="414"/>
      <c r="AF8" s="414"/>
      <c r="AG8" s="414"/>
      <c r="AH8" s="414"/>
      <c r="AI8" s="414"/>
      <c r="AJ8" s="418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</row>
    <row r="9" spans="1:56" s="96" customFormat="1" ht="13.5" customHeight="1" thickBot="1" x14ac:dyDescent="0.25">
      <c r="A9" s="41"/>
      <c r="B9" s="41"/>
      <c r="C9" s="37"/>
      <c r="D9" s="514" t="s">
        <v>4019</v>
      </c>
      <c r="E9" s="195"/>
      <c r="G9" s="95"/>
      <c r="H9" s="95"/>
      <c r="I9" s="95"/>
      <c r="AC9" s="433"/>
      <c r="AD9" s="414"/>
      <c r="AE9" s="414"/>
      <c r="AF9" s="414"/>
      <c r="AG9" s="414"/>
      <c r="AH9" s="414"/>
      <c r="AI9" s="414"/>
      <c r="AJ9" s="418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</row>
    <row r="10" spans="1:56" s="96" customFormat="1" ht="15" customHeight="1" x14ac:dyDescent="0.2">
      <c r="A10" s="570"/>
      <c r="B10" s="46"/>
      <c r="C10" s="135"/>
      <c r="D10" s="765" t="str">
        <f>IF(AND($E$7="1：設置している",COUNTA(D14:D73)=0),"↓未入力あり","")</f>
        <v/>
      </c>
      <c r="E10" s="1145" t="str">
        <f>IF(AD13=1,"↓未入力あり","")</f>
        <v/>
      </c>
      <c r="F10" s="1145"/>
      <c r="G10" s="1145"/>
      <c r="H10" s="222" t="str">
        <f>IF(AE13=1,"↓未入力あり","")</f>
        <v/>
      </c>
      <c r="I10" s="1145" t="str">
        <f>IF(AF13=1,"↓未入力あり","")</f>
        <v/>
      </c>
      <c r="J10" s="1145"/>
      <c r="K10" s="1145"/>
      <c r="L10" s="1145"/>
      <c r="M10" s="1145"/>
      <c r="N10" s="1145"/>
      <c r="O10" s="1145"/>
      <c r="P10" s="1145"/>
      <c r="Q10" s="1145" t="str">
        <f>IF(AG13=1,"↓未入力あり","")</f>
        <v/>
      </c>
      <c r="R10" s="1145"/>
      <c r="S10" s="1145"/>
      <c r="T10" s="1145"/>
      <c r="U10" s="1145"/>
      <c r="V10" s="1145"/>
      <c r="W10" s="1145"/>
      <c r="X10" s="1145"/>
      <c r="Y10" s="1145"/>
      <c r="Z10" s="1145"/>
      <c r="AA10" s="282" t="str">
        <f>IF(AH13=1,"↓未入力あり","")</f>
        <v/>
      </c>
      <c r="AB10" s="433"/>
      <c r="AC10" s="721"/>
      <c r="AD10" s="414"/>
      <c r="AE10" s="414"/>
      <c r="AF10" s="414"/>
      <c r="AG10" s="414"/>
      <c r="AH10" s="414"/>
      <c r="AI10" s="418"/>
      <c r="AJ10" s="418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</row>
    <row r="11" spans="1:56" s="96" customFormat="1" ht="15" customHeight="1" x14ac:dyDescent="0.2">
      <c r="A11" s="137"/>
      <c r="B11" s="48"/>
      <c r="C11" s="52"/>
      <c r="D11" s="764" t="s">
        <v>1979</v>
      </c>
      <c r="E11" s="851" t="s">
        <v>1980</v>
      </c>
      <c r="F11" s="852"/>
      <c r="G11" s="852"/>
      <c r="H11" s="280" t="s">
        <v>1981</v>
      </c>
      <c r="I11" s="851" t="s">
        <v>3690</v>
      </c>
      <c r="J11" s="852"/>
      <c r="K11" s="852"/>
      <c r="L11" s="852"/>
      <c r="M11" s="852"/>
      <c r="N11" s="852"/>
      <c r="O11" s="852"/>
      <c r="P11" s="853"/>
      <c r="Q11" s="851" t="s">
        <v>1985</v>
      </c>
      <c r="R11" s="852"/>
      <c r="S11" s="852"/>
      <c r="T11" s="852"/>
      <c r="U11" s="852"/>
      <c r="V11" s="852"/>
      <c r="W11" s="852"/>
      <c r="X11" s="852"/>
      <c r="Y11" s="852"/>
      <c r="Z11" s="852"/>
      <c r="AA11" s="581" t="s">
        <v>4020</v>
      </c>
      <c r="AB11" s="433"/>
      <c r="AC11" s="721"/>
      <c r="AD11" s="414"/>
      <c r="AE11" s="414"/>
      <c r="AF11" s="414"/>
      <c r="AG11" s="414"/>
      <c r="AH11" s="414"/>
      <c r="AI11" s="418"/>
      <c r="AJ11" s="418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</row>
    <row r="12" spans="1:56" s="37" customFormat="1" ht="12" customHeight="1" x14ac:dyDescent="0.2">
      <c r="A12" s="137"/>
      <c r="B12" s="48"/>
      <c r="C12" s="52"/>
      <c r="D12" s="764"/>
      <c r="E12" s="1189"/>
      <c r="F12" s="1183"/>
      <c r="G12" s="1183"/>
      <c r="H12" s="280"/>
      <c r="I12" s="851" t="s">
        <v>1982</v>
      </c>
      <c r="J12" s="852"/>
      <c r="K12" s="852"/>
      <c r="L12" s="853"/>
      <c r="M12" s="851" t="s">
        <v>1983</v>
      </c>
      <c r="N12" s="852"/>
      <c r="O12" s="852"/>
      <c r="P12" s="853"/>
      <c r="Q12" s="1189"/>
      <c r="R12" s="1183"/>
      <c r="S12" s="1183"/>
      <c r="T12" s="1183"/>
      <c r="U12" s="1183"/>
      <c r="V12" s="1183"/>
      <c r="W12" s="1183"/>
      <c r="X12" s="1183"/>
      <c r="Y12" s="1183"/>
      <c r="Z12" s="1183"/>
      <c r="AA12" s="113"/>
      <c r="AB12" s="433"/>
      <c r="AC12" s="721"/>
      <c r="AD12" s="414" t="s">
        <v>4029</v>
      </c>
      <c r="AE12" s="414" t="s">
        <v>4030</v>
      </c>
      <c r="AF12" s="414" t="s">
        <v>4031</v>
      </c>
      <c r="AG12" s="414" t="s">
        <v>4032</v>
      </c>
      <c r="AH12" s="414" t="s">
        <v>4033</v>
      </c>
      <c r="AI12" s="414" t="s">
        <v>6565</v>
      </c>
      <c r="AJ12" s="414" t="s">
        <v>6563</v>
      </c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</row>
    <row r="13" spans="1:56" s="37" customFormat="1" ht="15" customHeight="1" thickBot="1" x14ac:dyDescent="0.25">
      <c r="A13" s="571" t="s">
        <v>3505</v>
      </c>
      <c r="B13" s="566" t="s">
        <v>1921</v>
      </c>
      <c r="C13" s="568" t="s">
        <v>1968</v>
      </c>
      <c r="D13" s="139"/>
      <c r="E13" s="213" t="s">
        <v>1971</v>
      </c>
      <c r="F13" s="216" t="s">
        <v>1973</v>
      </c>
      <c r="G13" s="279" t="s">
        <v>1974</v>
      </c>
      <c r="H13" s="281"/>
      <c r="I13" s="243" t="s">
        <v>1929</v>
      </c>
      <c r="J13" s="235" t="s">
        <v>1930</v>
      </c>
      <c r="K13" s="230" t="s">
        <v>1931</v>
      </c>
      <c r="L13" s="238" t="s">
        <v>1984</v>
      </c>
      <c r="M13" s="235" t="s">
        <v>1929</v>
      </c>
      <c r="N13" s="248" t="s">
        <v>1930</v>
      </c>
      <c r="O13" s="230" t="s">
        <v>1931</v>
      </c>
      <c r="P13" s="238" t="s">
        <v>1932</v>
      </c>
      <c r="Q13" s="225" t="s">
        <v>1929</v>
      </c>
      <c r="R13" s="230" t="s">
        <v>1930</v>
      </c>
      <c r="S13" s="230" t="s">
        <v>1931</v>
      </c>
      <c r="T13" s="230" t="s">
        <v>1932</v>
      </c>
      <c r="U13" s="230" t="s">
        <v>1933</v>
      </c>
      <c r="V13" s="230" t="s">
        <v>1934</v>
      </c>
      <c r="W13" s="230" t="s">
        <v>1935</v>
      </c>
      <c r="X13" s="230" t="s">
        <v>1936</v>
      </c>
      <c r="Y13" s="230" t="s">
        <v>1937</v>
      </c>
      <c r="Z13" s="238" t="s">
        <v>2010</v>
      </c>
      <c r="AA13" s="224"/>
      <c r="AB13" s="433"/>
      <c r="AC13" s="721"/>
      <c r="AD13" s="414">
        <f>IF(SUM(AD14:AD113)&lt;&gt;0,1,0)</f>
        <v>0</v>
      </c>
      <c r="AE13" s="414">
        <f t="shared" ref="AE13:AJ13" si="0">IF(SUM(AE14:AE113)&lt;&gt;0,1,0)</f>
        <v>0</v>
      </c>
      <c r="AF13" s="414">
        <f t="shared" si="0"/>
        <v>0</v>
      </c>
      <c r="AG13" s="414">
        <f t="shared" si="0"/>
        <v>0</v>
      </c>
      <c r="AH13" s="414">
        <f t="shared" si="0"/>
        <v>0</v>
      </c>
      <c r="AI13" s="414">
        <f t="shared" si="0"/>
        <v>0</v>
      </c>
      <c r="AJ13" s="414">
        <f t="shared" si="0"/>
        <v>0</v>
      </c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</row>
    <row r="14" spans="1:56" s="37" customFormat="1" ht="24.9" customHeight="1" x14ac:dyDescent="0.2">
      <c r="A14" s="572" t="str">
        <f>IF(B14&lt;&gt;"",設定!$C$4,"")</f>
        <v/>
      </c>
      <c r="B14" s="573" t="str">
        <f t="shared" ref="B14:B45" si="1">IF(COUNTA(D14:E14,H14)&gt;0,$B$7,"")</f>
        <v/>
      </c>
      <c r="C14" s="594">
        <f>ROW()-12</f>
        <v>2</v>
      </c>
      <c r="D14" s="865"/>
      <c r="E14" s="218"/>
      <c r="F14" s="333" t="str">
        <f>IFERROR(IF(E14="","",VLOOKUP(E14,国・地域!A:C,2,FALSE)),"正しい番号を入力してください")</f>
        <v/>
      </c>
      <c r="G14" s="334" t="str">
        <f>IFERROR(IF(E14="","",VLOOKUP(E14,国・地域!A:C,3,FALSE)),"正しい番号を入力してください")</f>
        <v/>
      </c>
      <c r="H14" s="283"/>
      <c r="I14" s="244"/>
      <c r="J14" s="250"/>
      <c r="K14" s="188"/>
      <c r="L14" s="239"/>
      <c r="M14" s="250"/>
      <c r="N14" s="249"/>
      <c r="O14" s="188"/>
      <c r="P14" s="239"/>
      <c r="Q14" s="226"/>
      <c r="R14" s="231"/>
      <c r="S14" s="231"/>
      <c r="T14" s="231"/>
      <c r="U14" s="231"/>
      <c r="V14" s="231"/>
      <c r="W14" s="231"/>
      <c r="X14" s="231"/>
      <c r="Y14" s="231"/>
      <c r="Z14" s="290"/>
      <c r="AA14" s="254"/>
      <c r="AB14" s="94" t="str">
        <f>IF(SUM(AC14:AH14)&gt;0,"←未入力あり","")</f>
        <v/>
      </c>
      <c r="AC14" s="721" t="str">
        <f>IF(SUM(AI14:AJ14)&gt;0,"←入力エラー","")</f>
        <v/>
      </c>
      <c r="AD14" s="414">
        <f>IF($E$7="1：設置している",IF(AND($D14&lt;&gt;"",E14=""),1,0),0)</f>
        <v>0</v>
      </c>
      <c r="AE14" s="414">
        <f>IF($E$7="1：設置している",IF(AND($D14&lt;&gt;"",H14=""),1,0),0)</f>
        <v>0</v>
      </c>
      <c r="AF14" s="414">
        <f>IF($E$7="1：設置している",IF(AND($D14&lt;&gt;"",COUNTA(I14:P14)&lt;&gt;8),1,0),0)</f>
        <v>0</v>
      </c>
      <c r="AG14" s="414">
        <f>IF($E$7="1：設置している",IF(AND($D14&lt;&gt;"",COUNTA(Q14:Z14)=0),1,0),0)</f>
        <v>0</v>
      </c>
      <c r="AH14" s="414">
        <f>IF($E$7="1：設置している",IF(AND($D14&lt;&gt;"",AA14=""),1,0),0)</f>
        <v>0</v>
      </c>
      <c r="AI14" s="414">
        <f>IF($E$7="2：設置していない",IF(COUNTA(D14:AA14)&lt;&gt;2,1,0),0)</f>
        <v>0</v>
      </c>
      <c r="AJ14" s="418">
        <f>IF($E$7="2：設置していない",IF(COUNTA(D14:AA14)&lt;&gt;2,1,0),0)</f>
        <v>0</v>
      </c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</row>
    <row r="15" spans="1:56" s="37" customFormat="1" ht="24.9" customHeight="1" x14ac:dyDescent="0.2">
      <c r="A15" s="533" t="str">
        <f>IF(B15&lt;&gt;"",設定!$C$4,"")</f>
        <v/>
      </c>
      <c r="B15" s="214" t="str">
        <f t="shared" si="1"/>
        <v/>
      </c>
      <c r="C15" s="373">
        <f t="shared" ref="C15:C78" si="2">ROW()-12</f>
        <v>3</v>
      </c>
      <c r="D15" s="862"/>
      <c r="E15" s="219"/>
      <c r="F15" s="376" t="str">
        <f>IFERROR(IF(E15="","",VLOOKUP(E15,国・地域!A:C,2,FALSE)),"正しい番号を入力してください")</f>
        <v/>
      </c>
      <c r="G15" s="377" t="str">
        <f>IFERROR(IF(E15="","",VLOOKUP(E15,国・地域!A:C,3,FALSE)),"正しい番号を入力してください")</f>
        <v/>
      </c>
      <c r="H15" s="284"/>
      <c r="I15" s="245"/>
      <c r="J15" s="251"/>
      <c r="K15" s="189"/>
      <c r="L15" s="240"/>
      <c r="M15" s="251"/>
      <c r="N15" s="182"/>
      <c r="O15" s="189"/>
      <c r="P15" s="240"/>
      <c r="Q15" s="227"/>
      <c r="R15" s="232"/>
      <c r="S15" s="232"/>
      <c r="T15" s="232"/>
      <c r="U15" s="232"/>
      <c r="V15" s="232"/>
      <c r="W15" s="232"/>
      <c r="X15" s="232"/>
      <c r="Y15" s="232"/>
      <c r="Z15" s="291"/>
      <c r="AA15" s="255"/>
      <c r="AB15" s="94" t="str">
        <f t="shared" ref="AB15:AB72" si="3">IF(SUM(AC15:AH15)&gt;0,"←未入力あり","")</f>
        <v/>
      </c>
      <c r="AC15" s="721" t="str">
        <f t="shared" ref="AC15:AC78" si="4">IF(SUM(AI15:AJ15)&gt;0,"←入力エラー","")</f>
        <v/>
      </c>
      <c r="AD15" s="414">
        <f t="shared" ref="AD15:AD78" si="5">IF($E$7="1：設置している",IF(AND($D15&lt;&gt;"",E15=""),1,0),0)</f>
        <v>0</v>
      </c>
      <c r="AE15" s="414">
        <f t="shared" ref="AE15:AE78" si="6">IF($E$7="1：設置している",IF(AND($D15&lt;&gt;"",H15=""),1,0),0)</f>
        <v>0</v>
      </c>
      <c r="AF15" s="414">
        <f t="shared" ref="AF15:AF78" si="7">IF($E$7="1：設置している",IF(AND($D15&lt;&gt;"",COUNTA(I15:P15)&lt;&gt;8),1,0),0)</f>
        <v>0</v>
      </c>
      <c r="AG15" s="414">
        <f t="shared" ref="AG15:AG78" si="8">IF($E$7="1：設置している",IF(AND($D15&lt;&gt;"",COUNTA(Q15:Z15)=0),1,0),0)</f>
        <v>0</v>
      </c>
      <c r="AH15" s="414">
        <f t="shared" ref="AH15:AH78" si="9">IF($E$7="1：設置している",IF(AND($D15&lt;&gt;"",AA15=""),1,0),0)</f>
        <v>0</v>
      </c>
      <c r="AI15" s="414">
        <f t="shared" ref="AI15:AI78" si="10">IF($E$7="2：設置していない",IF(COUNTA(D15:AA15)&lt;&gt;2,1,0),0)</f>
        <v>0</v>
      </c>
      <c r="AJ15" s="418">
        <f t="shared" ref="AJ15:AJ78" si="11">IF($E$7="2：設置していない",IF(COUNTA(D15:AA15)&lt;&gt;2,1,0),0)</f>
        <v>0</v>
      </c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</row>
    <row r="16" spans="1:56" s="37" customFormat="1" ht="24.9" customHeight="1" x14ac:dyDescent="0.2">
      <c r="A16" s="533" t="str">
        <f>IF(B16&lt;&gt;"",設定!$C$4,"")</f>
        <v/>
      </c>
      <c r="B16" s="214" t="str">
        <f t="shared" si="1"/>
        <v/>
      </c>
      <c r="C16" s="373">
        <f t="shared" si="2"/>
        <v>4</v>
      </c>
      <c r="D16" s="862"/>
      <c r="E16" s="219"/>
      <c r="F16" s="376" t="str">
        <f>IFERROR(IF(E16="","",VLOOKUP(E16,国・地域!A:C,2,FALSE)),"正しい番号を入力してください")</f>
        <v/>
      </c>
      <c r="G16" s="377" t="str">
        <f>IFERROR(IF(E16="","",VLOOKUP(E16,国・地域!A:C,3,FALSE)),"正しい番号を入力してください")</f>
        <v/>
      </c>
      <c r="H16" s="284"/>
      <c r="I16" s="245"/>
      <c r="J16" s="251"/>
      <c r="K16" s="189"/>
      <c r="L16" s="240"/>
      <c r="M16" s="251"/>
      <c r="N16" s="182"/>
      <c r="O16" s="189"/>
      <c r="P16" s="240"/>
      <c r="Q16" s="227"/>
      <c r="R16" s="232"/>
      <c r="S16" s="232"/>
      <c r="T16" s="232"/>
      <c r="U16" s="232"/>
      <c r="V16" s="232"/>
      <c r="W16" s="232"/>
      <c r="X16" s="232"/>
      <c r="Y16" s="232"/>
      <c r="Z16" s="291"/>
      <c r="AA16" s="255"/>
      <c r="AB16" s="94" t="str">
        <f t="shared" si="3"/>
        <v/>
      </c>
      <c r="AC16" s="721" t="str">
        <f t="shared" si="4"/>
        <v/>
      </c>
      <c r="AD16" s="414">
        <f t="shared" si="5"/>
        <v>0</v>
      </c>
      <c r="AE16" s="414">
        <f t="shared" si="6"/>
        <v>0</v>
      </c>
      <c r="AF16" s="414">
        <f t="shared" si="7"/>
        <v>0</v>
      </c>
      <c r="AG16" s="414">
        <f t="shared" si="8"/>
        <v>0</v>
      </c>
      <c r="AH16" s="414">
        <f t="shared" si="9"/>
        <v>0</v>
      </c>
      <c r="AI16" s="414">
        <f t="shared" si="10"/>
        <v>0</v>
      </c>
      <c r="AJ16" s="418">
        <f t="shared" si="11"/>
        <v>0</v>
      </c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</row>
    <row r="17" spans="1:55" s="37" customFormat="1" ht="24.9" customHeight="1" x14ac:dyDescent="0.2">
      <c r="A17" s="533" t="str">
        <f>IF(B17&lt;&gt;"",設定!$C$4,"")</f>
        <v/>
      </c>
      <c r="B17" s="214" t="str">
        <f t="shared" si="1"/>
        <v/>
      </c>
      <c r="C17" s="373">
        <f t="shared" si="2"/>
        <v>5</v>
      </c>
      <c r="D17" s="862"/>
      <c r="E17" s="219"/>
      <c r="F17" s="376" t="str">
        <f>IFERROR(IF(E17="","",VLOOKUP(E17,国・地域!A:C,2,FALSE)),"正しい番号を入力してください")</f>
        <v/>
      </c>
      <c r="G17" s="377" t="str">
        <f>IFERROR(IF(E17="","",VLOOKUP(E17,国・地域!A:C,3,FALSE)),"正しい番号を入力してください")</f>
        <v/>
      </c>
      <c r="H17" s="284"/>
      <c r="I17" s="245"/>
      <c r="J17" s="251"/>
      <c r="K17" s="189"/>
      <c r="L17" s="240"/>
      <c r="M17" s="251"/>
      <c r="N17" s="182"/>
      <c r="O17" s="189"/>
      <c r="P17" s="240"/>
      <c r="Q17" s="227"/>
      <c r="R17" s="232"/>
      <c r="S17" s="232"/>
      <c r="T17" s="232"/>
      <c r="U17" s="232"/>
      <c r="V17" s="232"/>
      <c r="W17" s="232"/>
      <c r="X17" s="232"/>
      <c r="Y17" s="232"/>
      <c r="Z17" s="291"/>
      <c r="AA17" s="255"/>
      <c r="AB17" s="94" t="str">
        <f t="shared" si="3"/>
        <v/>
      </c>
      <c r="AC17" s="721" t="str">
        <f t="shared" si="4"/>
        <v/>
      </c>
      <c r="AD17" s="414">
        <f t="shared" si="5"/>
        <v>0</v>
      </c>
      <c r="AE17" s="414">
        <f t="shared" si="6"/>
        <v>0</v>
      </c>
      <c r="AF17" s="414">
        <f t="shared" si="7"/>
        <v>0</v>
      </c>
      <c r="AG17" s="414">
        <f t="shared" si="8"/>
        <v>0</v>
      </c>
      <c r="AH17" s="414">
        <f t="shared" si="9"/>
        <v>0</v>
      </c>
      <c r="AI17" s="414">
        <f t="shared" si="10"/>
        <v>0</v>
      </c>
      <c r="AJ17" s="418">
        <f t="shared" si="11"/>
        <v>0</v>
      </c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</row>
    <row r="18" spans="1:55" s="37" customFormat="1" ht="24.9" customHeight="1" x14ac:dyDescent="0.2">
      <c r="A18" s="574" t="str">
        <f>IF(B18&lt;&gt;"",設定!$C$4,"")</f>
        <v/>
      </c>
      <c r="B18" s="215" t="str">
        <f t="shared" si="1"/>
        <v/>
      </c>
      <c r="C18" s="374">
        <f t="shared" si="2"/>
        <v>6</v>
      </c>
      <c r="D18" s="864"/>
      <c r="E18" s="258"/>
      <c r="F18" s="378" t="str">
        <f>IFERROR(IF(E18="","",VLOOKUP(E18,国・地域!A:C,2,FALSE)),"正しい番号を入力してください")</f>
        <v/>
      </c>
      <c r="G18" s="379" t="str">
        <f>IFERROR(IF(E18="","",VLOOKUP(E18,国・地域!A:C,3,FALSE)),"正しい番号を入力してください")</f>
        <v/>
      </c>
      <c r="H18" s="285"/>
      <c r="I18" s="262"/>
      <c r="J18" s="263"/>
      <c r="K18" s="190"/>
      <c r="L18" s="261"/>
      <c r="M18" s="263"/>
      <c r="N18" s="183"/>
      <c r="O18" s="190"/>
      <c r="P18" s="261"/>
      <c r="Q18" s="259"/>
      <c r="R18" s="260"/>
      <c r="S18" s="260"/>
      <c r="T18" s="260"/>
      <c r="U18" s="260"/>
      <c r="V18" s="260"/>
      <c r="W18" s="260"/>
      <c r="X18" s="260"/>
      <c r="Y18" s="260"/>
      <c r="Z18" s="292"/>
      <c r="AA18" s="264"/>
      <c r="AB18" s="94" t="str">
        <f t="shared" si="3"/>
        <v/>
      </c>
      <c r="AC18" s="721" t="str">
        <f t="shared" si="4"/>
        <v/>
      </c>
      <c r="AD18" s="414">
        <f t="shared" si="5"/>
        <v>0</v>
      </c>
      <c r="AE18" s="414">
        <f t="shared" si="6"/>
        <v>0</v>
      </c>
      <c r="AF18" s="414">
        <f t="shared" si="7"/>
        <v>0</v>
      </c>
      <c r="AG18" s="414">
        <f t="shared" si="8"/>
        <v>0</v>
      </c>
      <c r="AH18" s="414">
        <f t="shared" si="9"/>
        <v>0</v>
      </c>
      <c r="AI18" s="414">
        <f t="shared" si="10"/>
        <v>0</v>
      </c>
      <c r="AJ18" s="418">
        <f t="shared" si="11"/>
        <v>0</v>
      </c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</row>
    <row r="19" spans="1:55" s="37" customFormat="1" ht="24.9" customHeight="1" x14ac:dyDescent="0.2">
      <c r="A19" s="575" t="str">
        <f>IF(B19&lt;&gt;"",設定!$C$4,"")</f>
        <v/>
      </c>
      <c r="B19" s="567" t="str">
        <f t="shared" si="1"/>
        <v/>
      </c>
      <c r="C19" s="322">
        <f t="shared" si="2"/>
        <v>7</v>
      </c>
      <c r="D19" s="863"/>
      <c r="E19" s="272"/>
      <c r="F19" s="380" t="str">
        <f>IFERROR(IF(E19="","",VLOOKUP(E19,国・地域!A:C,2,FALSE)),"正しい番号を入力してください")</f>
        <v/>
      </c>
      <c r="G19" s="381" t="str">
        <f>IFERROR(IF(E19="","",VLOOKUP(E19,国・地域!A:C,3,FALSE)),"正しい番号を入力してください")</f>
        <v/>
      </c>
      <c r="H19" s="286"/>
      <c r="I19" s="276"/>
      <c r="J19" s="277"/>
      <c r="K19" s="191"/>
      <c r="L19" s="275"/>
      <c r="M19" s="277"/>
      <c r="N19" s="184"/>
      <c r="O19" s="191"/>
      <c r="P19" s="275"/>
      <c r="Q19" s="273"/>
      <c r="R19" s="274"/>
      <c r="S19" s="274"/>
      <c r="T19" s="274"/>
      <c r="U19" s="274"/>
      <c r="V19" s="274"/>
      <c r="W19" s="274"/>
      <c r="X19" s="274"/>
      <c r="Y19" s="274"/>
      <c r="Z19" s="293"/>
      <c r="AA19" s="278"/>
      <c r="AB19" s="94" t="str">
        <f t="shared" si="3"/>
        <v/>
      </c>
      <c r="AC19" s="721" t="str">
        <f t="shared" si="4"/>
        <v/>
      </c>
      <c r="AD19" s="414">
        <f t="shared" si="5"/>
        <v>0</v>
      </c>
      <c r="AE19" s="414">
        <f t="shared" si="6"/>
        <v>0</v>
      </c>
      <c r="AF19" s="414">
        <f t="shared" si="7"/>
        <v>0</v>
      </c>
      <c r="AG19" s="414">
        <f t="shared" si="8"/>
        <v>0</v>
      </c>
      <c r="AH19" s="414">
        <f t="shared" si="9"/>
        <v>0</v>
      </c>
      <c r="AI19" s="414">
        <f t="shared" si="10"/>
        <v>0</v>
      </c>
      <c r="AJ19" s="418">
        <f t="shared" si="11"/>
        <v>0</v>
      </c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</row>
    <row r="20" spans="1:55" s="37" customFormat="1" ht="24.9" customHeight="1" x14ac:dyDescent="0.2">
      <c r="A20" s="533" t="str">
        <f>IF(B20&lt;&gt;"",設定!$C$4,"")</f>
        <v/>
      </c>
      <c r="B20" s="214" t="str">
        <f t="shared" si="1"/>
        <v/>
      </c>
      <c r="C20" s="373">
        <f t="shared" si="2"/>
        <v>8</v>
      </c>
      <c r="D20" s="862"/>
      <c r="E20" s="219"/>
      <c r="F20" s="376" t="str">
        <f>IFERROR(IF(E20="","",VLOOKUP(E20,国・地域!A:C,2,FALSE)),"正しい番号を入力してください")</f>
        <v/>
      </c>
      <c r="G20" s="377" t="str">
        <f>IFERROR(IF(E20="","",VLOOKUP(E20,国・地域!A:C,3,FALSE)),"正しい番号を入力してください")</f>
        <v/>
      </c>
      <c r="H20" s="284"/>
      <c r="I20" s="245"/>
      <c r="J20" s="251"/>
      <c r="K20" s="189"/>
      <c r="L20" s="240"/>
      <c r="M20" s="251"/>
      <c r="N20" s="182"/>
      <c r="O20" s="189"/>
      <c r="P20" s="240"/>
      <c r="Q20" s="227"/>
      <c r="R20" s="232"/>
      <c r="S20" s="232"/>
      <c r="T20" s="232"/>
      <c r="U20" s="232"/>
      <c r="V20" s="232"/>
      <c r="W20" s="232"/>
      <c r="X20" s="232"/>
      <c r="Y20" s="232"/>
      <c r="Z20" s="291"/>
      <c r="AA20" s="255"/>
      <c r="AB20" s="94" t="str">
        <f t="shared" si="3"/>
        <v/>
      </c>
      <c r="AC20" s="721" t="str">
        <f t="shared" si="4"/>
        <v/>
      </c>
      <c r="AD20" s="414">
        <f t="shared" si="5"/>
        <v>0</v>
      </c>
      <c r="AE20" s="414">
        <f t="shared" si="6"/>
        <v>0</v>
      </c>
      <c r="AF20" s="414">
        <f t="shared" si="7"/>
        <v>0</v>
      </c>
      <c r="AG20" s="414">
        <f t="shared" si="8"/>
        <v>0</v>
      </c>
      <c r="AH20" s="414">
        <f t="shared" si="9"/>
        <v>0</v>
      </c>
      <c r="AI20" s="414">
        <f t="shared" si="10"/>
        <v>0</v>
      </c>
      <c r="AJ20" s="418">
        <f t="shared" si="11"/>
        <v>0</v>
      </c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</row>
    <row r="21" spans="1:55" s="37" customFormat="1" ht="24.9" customHeight="1" x14ac:dyDescent="0.2">
      <c r="A21" s="533" t="str">
        <f>IF(B21&lt;&gt;"",設定!$C$4,"")</f>
        <v/>
      </c>
      <c r="B21" s="214" t="str">
        <f t="shared" si="1"/>
        <v/>
      </c>
      <c r="C21" s="373">
        <f t="shared" si="2"/>
        <v>9</v>
      </c>
      <c r="D21" s="862"/>
      <c r="E21" s="219"/>
      <c r="F21" s="376" t="str">
        <f>IFERROR(IF(E21="","",VLOOKUP(E21,国・地域!A:C,2,FALSE)),"正しい番号を入力してください")</f>
        <v/>
      </c>
      <c r="G21" s="377" t="str">
        <f>IFERROR(IF(E21="","",VLOOKUP(E21,国・地域!A:C,3,FALSE)),"正しい番号を入力してください")</f>
        <v/>
      </c>
      <c r="H21" s="284"/>
      <c r="I21" s="245"/>
      <c r="J21" s="251"/>
      <c r="K21" s="189"/>
      <c r="L21" s="240"/>
      <c r="M21" s="251"/>
      <c r="N21" s="182"/>
      <c r="O21" s="189"/>
      <c r="P21" s="240"/>
      <c r="Q21" s="227"/>
      <c r="R21" s="232"/>
      <c r="S21" s="232"/>
      <c r="T21" s="232"/>
      <c r="U21" s="232"/>
      <c r="V21" s="232"/>
      <c r="W21" s="232"/>
      <c r="X21" s="232"/>
      <c r="Y21" s="232"/>
      <c r="Z21" s="291"/>
      <c r="AA21" s="255"/>
      <c r="AB21" s="94" t="str">
        <f t="shared" si="3"/>
        <v/>
      </c>
      <c r="AC21" s="721" t="str">
        <f t="shared" si="4"/>
        <v/>
      </c>
      <c r="AD21" s="414">
        <f t="shared" si="5"/>
        <v>0</v>
      </c>
      <c r="AE21" s="414">
        <f t="shared" si="6"/>
        <v>0</v>
      </c>
      <c r="AF21" s="414">
        <f t="shared" si="7"/>
        <v>0</v>
      </c>
      <c r="AG21" s="414">
        <f t="shared" si="8"/>
        <v>0</v>
      </c>
      <c r="AH21" s="414">
        <f t="shared" si="9"/>
        <v>0</v>
      </c>
      <c r="AI21" s="414">
        <f t="shared" si="10"/>
        <v>0</v>
      </c>
      <c r="AJ21" s="418">
        <f t="shared" si="11"/>
        <v>0</v>
      </c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</row>
    <row r="22" spans="1:55" s="37" customFormat="1" ht="24.9" customHeight="1" x14ac:dyDescent="0.2">
      <c r="A22" s="533" t="str">
        <f>IF(B22&lt;&gt;"",設定!$C$4,"")</f>
        <v/>
      </c>
      <c r="B22" s="214" t="str">
        <f t="shared" si="1"/>
        <v/>
      </c>
      <c r="C22" s="373">
        <f t="shared" si="2"/>
        <v>10</v>
      </c>
      <c r="D22" s="862"/>
      <c r="E22" s="219"/>
      <c r="F22" s="376" t="str">
        <f>IFERROR(IF(E22="","",VLOOKUP(E22,国・地域!A:C,2,FALSE)),"正しい番号を入力してください")</f>
        <v/>
      </c>
      <c r="G22" s="377" t="str">
        <f>IFERROR(IF(E22="","",VLOOKUP(E22,国・地域!A:C,3,FALSE)),"正しい番号を入力してください")</f>
        <v/>
      </c>
      <c r="H22" s="284"/>
      <c r="I22" s="245"/>
      <c r="J22" s="251"/>
      <c r="K22" s="189"/>
      <c r="L22" s="240"/>
      <c r="M22" s="251"/>
      <c r="N22" s="182"/>
      <c r="O22" s="189"/>
      <c r="P22" s="240"/>
      <c r="Q22" s="227"/>
      <c r="R22" s="232"/>
      <c r="S22" s="232"/>
      <c r="T22" s="232"/>
      <c r="U22" s="232"/>
      <c r="V22" s="232"/>
      <c r="W22" s="232"/>
      <c r="X22" s="232"/>
      <c r="Y22" s="232"/>
      <c r="Z22" s="291"/>
      <c r="AA22" s="255"/>
      <c r="AB22" s="94" t="str">
        <f t="shared" si="3"/>
        <v/>
      </c>
      <c r="AC22" s="721" t="str">
        <f t="shared" si="4"/>
        <v/>
      </c>
      <c r="AD22" s="414">
        <f t="shared" si="5"/>
        <v>0</v>
      </c>
      <c r="AE22" s="414">
        <f t="shared" si="6"/>
        <v>0</v>
      </c>
      <c r="AF22" s="414">
        <f t="shared" si="7"/>
        <v>0</v>
      </c>
      <c r="AG22" s="414">
        <f t="shared" si="8"/>
        <v>0</v>
      </c>
      <c r="AH22" s="414">
        <f t="shared" si="9"/>
        <v>0</v>
      </c>
      <c r="AI22" s="414">
        <f t="shared" si="10"/>
        <v>0</v>
      </c>
      <c r="AJ22" s="418">
        <f t="shared" si="11"/>
        <v>0</v>
      </c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</row>
    <row r="23" spans="1:55" s="37" customFormat="1" ht="24.9" customHeight="1" x14ac:dyDescent="0.2">
      <c r="A23" s="574" t="str">
        <f>IF(B23&lt;&gt;"",設定!$C$4,"")</f>
        <v/>
      </c>
      <c r="B23" s="215" t="str">
        <f t="shared" si="1"/>
        <v/>
      </c>
      <c r="C23" s="374">
        <f t="shared" si="2"/>
        <v>11</v>
      </c>
      <c r="D23" s="864"/>
      <c r="E23" s="220"/>
      <c r="F23" s="382" t="str">
        <f>IFERROR(IF(E23="","",VLOOKUP(E23,国・地域!A:C,2,FALSE)),"正しい番号を入力してください")</f>
        <v/>
      </c>
      <c r="G23" s="383" t="str">
        <f>IFERROR(IF(E23="","",VLOOKUP(E23,国・地域!A:C,3,FALSE)),"正しい番号を入力してください")</f>
        <v/>
      </c>
      <c r="H23" s="287"/>
      <c r="I23" s="246"/>
      <c r="J23" s="252"/>
      <c r="K23" s="192"/>
      <c r="L23" s="241"/>
      <c r="M23" s="252"/>
      <c r="N23" s="185"/>
      <c r="O23" s="192"/>
      <c r="P23" s="241"/>
      <c r="Q23" s="228"/>
      <c r="R23" s="233"/>
      <c r="S23" s="233"/>
      <c r="T23" s="233"/>
      <c r="U23" s="233"/>
      <c r="V23" s="233"/>
      <c r="W23" s="233"/>
      <c r="X23" s="233"/>
      <c r="Y23" s="233"/>
      <c r="Z23" s="294"/>
      <c r="AA23" s="256"/>
      <c r="AB23" s="94" t="str">
        <f t="shared" si="3"/>
        <v/>
      </c>
      <c r="AC23" s="721" t="str">
        <f t="shared" si="4"/>
        <v/>
      </c>
      <c r="AD23" s="414">
        <f t="shared" si="5"/>
        <v>0</v>
      </c>
      <c r="AE23" s="414">
        <f t="shared" si="6"/>
        <v>0</v>
      </c>
      <c r="AF23" s="414">
        <f t="shared" si="7"/>
        <v>0</v>
      </c>
      <c r="AG23" s="414">
        <f t="shared" si="8"/>
        <v>0</v>
      </c>
      <c r="AH23" s="414">
        <f t="shared" si="9"/>
        <v>0</v>
      </c>
      <c r="AI23" s="414">
        <f t="shared" si="10"/>
        <v>0</v>
      </c>
      <c r="AJ23" s="418">
        <f t="shared" si="11"/>
        <v>0</v>
      </c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</row>
    <row r="24" spans="1:55" s="37" customFormat="1" ht="24.9" customHeight="1" x14ac:dyDescent="0.2">
      <c r="A24" s="575" t="str">
        <f>IF(B24&lt;&gt;"",設定!$C$4,"")</f>
        <v/>
      </c>
      <c r="B24" s="567" t="str">
        <f t="shared" si="1"/>
        <v/>
      </c>
      <c r="C24" s="322">
        <f t="shared" si="2"/>
        <v>12</v>
      </c>
      <c r="D24" s="863"/>
      <c r="E24" s="265"/>
      <c r="F24" s="384" t="str">
        <f>IFERROR(IF(E24="","",VLOOKUP(E24,国・地域!A:C,2,FALSE)),"正しい番号を入力してください")</f>
        <v/>
      </c>
      <c r="G24" s="385" t="str">
        <f>IFERROR(IF(E24="","",VLOOKUP(E24,国・地域!A:C,3,FALSE)),"正しい番号を入力してください")</f>
        <v/>
      </c>
      <c r="H24" s="288"/>
      <c r="I24" s="269"/>
      <c r="J24" s="270"/>
      <c r="K24" s="193"/>
      <c r="L24" s="268"/>
      <c r="M24" s="270"/>
      <c r="N24" s="186"/>
      <c r="O24" s="193"/>
      <c r="P24" s="268"/>
      <c r="Q24" s="266"/>
      <c r="R24" s="267"/>
      <c r="S24" s="267"/>
      <c r="T24" s="267"/>
      <c r="U24" s="267"/>
      <c r="V24" s="267"/>
      <c r="W24" s="267"/>
      <c r="X24" s="267"/>
      <c r="Y24" s="267"/>
      <c r="Z24" s="295"/>
      <c r="AA24" s="271"/>
      <c r="AB24" s="94" t="str">
        <f t="shared" si="3"/>
        <v/>
      </c>
      <c r="AC24" s="721" t="str">
        <f t="shared" si="4"/>
        <v/>
      </c>
      <c r="AD24" s="414">
        <f t="shared" si="5"/>
        <v>0</v>
      </c>
      <c r="AE24" s="414">
        <f t="shared" si="6"/>
        <v>0</v>
      </c>
      <c r="AF24" s="414">
        <f t="shared" si="7"/>
        <v>0</v>
      </c>
      <c r="AG24" s="414">
        <f t="shared" si="8"/>
        <v>0</v>
      </c>
      <c r="AH24" s="414">
        <f t="shared" si="9"/>
        <v>0</v>
      </c>
      <c r="AI24" s="414">
        <f t="shared" si="10"/>
        <v>0</v>
      </c>
      <c r="AJ24" s="418">
        <f t="shared" si="11"/>
        <v>0</v>
      </c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</row>
    <row r="25" spans="1:55" s="37" customFormat="1" ht="24.9" customHeight="1" x14ac:dyDescent="0.2">
      <c r="A25" s="533" t="str">
        <f>IF(B25&lt;&gt;"",設定!$C$4,"")</f>
        <v/>
      </c>
      <c r="B25" s="214" t="str">
        <f t="shared" si="1"/>
        <v/>
      </c>
      <c r="C25" s="373">
        <f t="shared" si="2"/>
        <v>13</v>
      </c>
      <c r="D25" s="862"/>
      <c r="E25" s="219"/>
      <c r="F25" s="376" t="str">
        <f>IFERROR(IF(E25="","",VLOOKUP(E25,国・地域!A:C,2,FALSE)),"正しい番号を入力してください")</f>
        <v/>
      </c>
      <c r="G25" s="377" t="str">
        <f>IFERROR(IF(E25="","",VLOOKUP(E25,国・地域!A:C,3,FALSE)),"正しい番号を入力してください")</f>
        <v/>
      </c>
      <c r="H25" s="284"/>
      <c r="I25" s="245"/>
      <c r="J25" s="251"/>
      <c r="K25" s="189"/>
      <c r="L25" s="240"/>
      <c r="M25" s="251"/>
      <c r="N25" s="182"/>
      <c r="O25" s="189"/>
      <c r="P25" s="240"/>
      <c r="Q25" s="227"/>
      <c r="R25" s="232"/>
      <c r="S25" s="232"/>
      <c r="T25" s="232"/>
      <c r="U25" s="232"/>
      <c r="V25" s="232"/>
      <c r="W25" s="232"/>
      <c r="X25" s="232"/>
      <c r="Y25" s="232"/>
      <c r="Z25" s="291"/>
      <c r="AA25" s="255"/>
      <c r="AB25" s="94" t="str">
        <f t="shared" si="3"/>
        <v/>
      </c>
      <c r="AC25" s="721" t="str">
        <f t="shared" si="4"/>
        <v/>
      </c>
      <c r="AD25" s="414">
        <f t="shared" si="5"/>
        <v>0</v>
      </c>
      <c r="AE25" s="414">
        <f t="shared" si="6"/>
        <v>0</v>
      </c>
      <c r="AF25" s="414">
        <f t="shared" si="7"/>
        <v>0</v>
      </c>
      <c r="AG25" s="414">
        <f t="shared" si="8"/>
        <v>0</v>
      </c>
      <c r="AH25" s="414">
        <f t="shared" si="9"/>
        <v>0</v>
      </c>
      <c r="AI25" s="414">
        <f t="shared" si="10"/>
        <v>0</v>
      </c>
      <c r="AJ25" s="418">
        <f t="shared" si="11"/>
        <v>0</v>
      </c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</row>
    <row r="26" spans="1:55" s="37" customFormat="1" ht="24.9" customHeight="1" x14ac:dyDescent="0.2">
      <c r="A26" s="533" t="str">
        <f>IF(B26&lt;&gt;"",設定!$C$4,"")</f>
        <v/>
      </c>
      <c r="B26" s="214" t="str">
        <f t="shared" si="1"/>
        <v/>
      </c>
      <c r="C26" s="373">
        <f t="shared" si="2"/>
        <v>14</v>
      </c>
      <c r="D26" s="862"/>
      <c r="E26" s="219"/>
      <c r="F26" s="376" t="str">
        <f>IFERROR(IF(E26="","",VLOOKUP(E26,国・地域!A:C,2,FALSE)),"正しい番号を入力してください")</f>
        <v/>
      </c>
      <c r="G26" s="377" t="str">
        <f>IFERROR(IF(E26="","",VLOOKUP(E26,国・地域!A:C,3,FALSE)),"正しい番号を入力してください")</f>
        <v/>
      </c>
      <c r="H26" s="284"/>
      <c r="I26" s="245"/>
      <c r="J26" s="251"/>
      <c r="K26" s="189"/>
      <c r="L26" s="240"/>
      <c r="M26" s="251"/>
      <c r="N26" s="182"/>
      <c r="O26" s="189"/>
      <c r="P26" s="240"/>
      <c r="Q26" s="227"/>
      <c r="R26" s="232"/>
      <c r="S26" s="232"/>
      <c r="T26" s="232"/>
      <c r="U26" s="232"/>
      <c r="V26" s="232"/>
      <c r="W26" s="232"/>
      <c r="X26" s="232"/>
      <c r="Y26" s="232"/>
      <c r="Z26" s="291"/>
      <c r="AA26" s="255"/>
      <c r="AB26" s="94" t="str">
        <f t="shared" si="3"/>
        <v/>
      </c>
      <c r="AC26" s="721" t="str">
        <f t="shared" si="4"/>
        <v/>
      </c>
      <c r="AD26" s="414">
        <f t="shared" si="5"/>
        <v>0</v>
      </c>
      <c r="AE26" s="414">
        <f t="shared" si="6"/>
        <v>0</v>
      </c>
      <c r="AF26" s="414">
        <f t="shared" si="7"/>
        <v>0</v>
      </c>
      <c r="AG26" s="414">
        <f t="shared" si="8"/>
        <v>0</v>
      </c>
      <c r="AH26" s="414">
        <f t="shared" si="9"/>
        <v>0</v>
      </c>
      <c r="AI26" s="414">
        <f t="shared" si="10"/>
        <v>0</v>
      </c>
      <c r="AJ26" s="418">
        <f t="shared" si="11"/>
        <v>0</v>
      </c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</row>
    <row r="27" spans="1:55" s="37" customFormat="1" ht="24.9" customHeight="1" x14ac:dyDescent="0.2">
      <c r="A27" s="533" t="str">
        <f>IF(B27&lt;&gt;"",設定!$C$4,"")</f>
        <v/>
      </c>
      <c r="B27" s="214" t="str">
        <f t="shared" si="1"/>
        <v/>
      </c>
      <c r="C27" s="373">
        <f t="shared" si="2"/>
        <v>15</v>
      </c>
      <c r="D27" s="862"/>
      <c r="E27" s="219"/>
      <c r="F27" s="376" t="str">
        <f>IFERROR(IF(E27="","",VLOOKUP(E27,国・地域!A:C,2,FALSE)),"正しい番号を入力してください")</f>
        <v/>
      </c>
      <c r="G27" s="377" t="str">
        <f>IFERROR(IF(E27="","",VLOOKUP(E27,国・地域!A:C,3,FALSE)),"正しい番号を入力してください")</f>
        <v/>
      </c>
      <c r="H27" s="284"/>
      <c r="I27" s="245"/>
      <c r="J27" s="251"/>
      <c r="K27" s="189"/>
      <c r="L27" s="240"/>
      <c r="M27" s="251"/>
      <c r="N27" s="182"/>
      <c r="O27" s="189"/>
      <c r="P27" s="240"/>
      <c r="Q27" s="227"/>
      <c r="R27" s="232"/>
      <c r="S27" s="232"/>
      <c r="T27" s="232"/>
      <c r="U27" s="232"/>
      <c r="V27" s="232"/>
      <c r="W27" s="232"/>
      <c r="X27" s="232"/>
      <c r="Y27" s="232"/>
      <c r="Z27" s="291"/>
      <c r="AA27" s="255"/>
      <c r="AB27" s="94" t="str">
        <f t="shared" si="3"/>
        <v/>
      </c>
      <c r="AC27" s="721" t="str">
        <f t="shared" si="4"/>
        <v/>
      </c>
      <c r="AD27" s="414">
        <f t="shared" si="5"/>
        <v>0</v>
      </c>
      <c r="AE27" s="414">
        <f t="shared" si="6"/>
        <v>0</v>
      </c>
      <c r="AF27" s="414">
        <f t="shared" si="7"/>
        <v>0</v>
      </c>
      <c r="AG27" s="414">
        <f t="shared" si="8"/>
        <v>0</v>
      </c>
      <c r="AH27" s="414">
        <f t="shared" si="9"/>
        <v>0</v>
      </c>
      <c r="AI27" s="414">
        <f t="shared" si="10"/>
        <v>0</v>
      </c>
      <c r="AJ27" s="418">
        <f t="shared" si="11"/>
        <v>0</v>
      </c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</row>
    <row r="28" spans="1:55" s="37" customFormat="1" ht="24.9" customHeight="1" x14ac:dyDescent="0.2">
      <c r="A28" s="574" t="str">
        <f>IF(B28&lt;&gt;"",設定!$C$4,"")</f>
        <v/>
      </c>
      <c r="B28" s="215" t="str">
        <f t="shared" si="1"/>
        <v/>
      </c>
      <c r="C28" s="374">
        <f t="shared" si="2"/>
        <v>16</v>
      </c>
      <c r="D28" s="864"/>
      <c r="E28" s="258"/>
      <c r="F28" s="378" t="str">
        <f>IFERROR(IF(E28="","",VLOOKUP(E28,国・地域!A:C,2,FALSE)),"正しい番号を入力してください")</f>
        <v/>
      </c>
      <c r="G28" s="379" t="str">
        <f>IFERROR(IF(E28="","",VLOOKUP(E28,国・地域!A:C,3,FALSE)),"正しい番号を入力してください")</f>
        <v/>
      </c>
      <c r="H28" s="285"/>
      <c r="I28" s="262"/>
      <c r="J28" s="263"/>
      <c r="K28" s="190"/>
      <c r="L28" s="261"/>
      <c r="M28" s="263"/>
      <c r="N28" s="183"/>
      <c r="O28" s="190"/>
      <c r="P28" s="261"/>
      <c r="Q28" s="259"/>
      <c r="R28" s="260"/>
      <c r="S28" s="260"/>
      <c r="T28" s="260"/>
      <c r="U28" s="260"/>
      <c r="V28" s="260"/>
      <c r="W28" s="260"/>
      <c r="X28" s="260"/>
      <c r="Y28" s="260"/>
      <c r="Z28" s="292"/>
      <c r="AA28" s="264"/>
      <c r="AB28" s="94" t="str">
        <f t="shared" si="3"/>
        <v/>
      </c>
      <c r="AC28" s="721" t="str">
        <f t="shared" si="4"/>
        <v/>
      </c>
      <c r="AD28" s="414">
        <f t="shared" si="5"/>
        <v>0</v>
      </c>
      <c r="AE28" s="414">
        <f t="shared" si="6"/>
        <v>0</v>
      </c>
      <c r="AF28" s="414">
        <f t="shared" si="7"/>
        <v>0</v>
      </c>
      <c r="AG28" s="414">
        <f t="shared" si="8"/>
        <v>0</v>
      </c>
      <c r="AH28" s="414">
        <f t="shared" si="9"/>
        <v>0</v>
      </c>
      <c r="AI28" s="414">
        <f t="shared" si="10"/>
        <v>0</v>
      </c>
      <c r="AJ28" s="418">
        <f t="shared" si="11"/>
        <v>0</v>
      </c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</row>
    <row r="29" spans="1:55" s="37" customFormat="1" ht="24.9" customHeight="1" x14ac:dyDescent="0.2">
      <c r="A29" s="575" t="str">
        <f>IF(B29&lt;&gt;"",設定!$C$4,"")</f>
        <v/>
      </c>
      <c r="B29" s="567" t="str">
        <f t="shared" si="1"/>
        <v/>
      </c>
      <c r="C29" s="322">
        <f t="shared" si="2"/>
        <v>17</v>
      </c>
      <c r="D29" s="863"/>
      <c r="E29" s="272"/>
      <c r="F29" s="380" t="str">
        <f>IFERROR(IF(E29="","",VLOOKUP(E29,国・地域!A:C,2,FALSE)),"正しい番号を入力してください")</f>
        <v/>
      </c>
      <c r="G29" s="381" t="str">
        <f>IFERROR(IF(E29="","",VLOOKUP(E29,国・地域!A:C,3,FALSE)),"正しい番号を入力してください")</f>
        <v/>
      </c>
      <c r="H29" s="286"/>
      <c r="I29" s="276"/>
      <c r="J29" s="277"/>
      <c r="K29" s="191"/>
      <c r="L29" s="275"/>
      <c r="M29" s="277"/>
      <c r="N29" s="184"/>
      <c r="O29" s="191"/>
      <c r="P29" s="275"/>
      <c r="Q29" s="273"/>
      <c r="R29" s="274"/>
      <c r="S29" s="274"/>
      <c r="T29" s="274"/>
      <c r="U29" s="274"/>
      <c r="V29" s="274"/>
      <c r="W29" s="274"/>
      <c r="X29" s="274"/>
      <c r="Y29" s="274"/>
      <c r="Z29" s="293"/>
      <c r="AA29" s="278"/>
      <c r="AB29" s="94" t="str">
        <f t="shared" si="3"/>
        <v/>
      </c>
      <c r="AC29" s="721" t="str">
        <f t="shared" si="4"/>
        <v/>
      </c>
      <c r="AD29" s="414">
        <f t="shared" si="5"/>
        <v>0</v>
      </c>
      <c r="AE29" s="414">
        <f t="shared" si="6"/>
        <v>0</v>
      </c>
      <c r="AF29" s="414">
        <f t="shared" si="7"/>
        <v>0</v>
      </c>
      <c r="AG29" s="414">
        <f t="shared" si="8"/>
        <v>0</v>
      </c>
      <c r="AH29" s="414">
        <f t="shared" si="9"/>
        <v>0</v>
      </c>
      <c r="AI29" s="414">
        <f t="shared" si="10"/>
        <v>0</v>
      </c>
      <c r="AJ29" s="418">
        <f t="shared" si="11"/>
        <v>0</v>
      </c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</row>
    <row r="30" spans="1:55" s="37" customFormat="1" ht="24.9" customHeight="1" x14ac:dyDescent="0.2">
      <c r="A30" s="533" t="str">
        <f>IF(B30&lt;&gt;"",設定!$C$4,"")</f>
        <v/>
      </c>
      <c r="B30" s="214" t="str">
        <f t="shared" si="1"/>
        <v/>
      </c>
      <c r="C30" s="373">
        <f t="shared" si="2"/>
        <v>18</v>
      </c>
      <c r="D30" s="862"/>
      <c r="E30" s="219"/>
      <c r="F30" s="376" t="str">
        <f>IFERROR(IF(E30="","",VLOOKUP(E30,国・地域!A:C,2,FALSE)),"正しい番号を入力してください")</f>
        <v/>
      </c>
      <c r="G30" s="377" t="str">
        <f>IFERROR(IF(E30="","",VLOOKUP(E30,国・地域!A:C,3,FALSE)),"正しい番号を入力してください")</f>
        <v/>
      </c>
      <c r="H30" s="284"/>
      <c r="I30" s="245"/>
      <c r="J30" s="251"/>
      <c r="K30" s="189"/>
      <c r="L30" s="240"/>
      <c r="M30" s="251"/>
      <c r="N30" s="182"/>
      <c r="O30" s="189"/>
      <c r="P30" s="240"/>
      <c r="Q30" s="227"/>
      <c r="R30" s="232"/>
      <c r="S30" s="232"/>
      <c r="T30" s="232"/>
      <c r="U30" s="232"/>
      <c r="V30" s="232"/>
      <c r="W30" s="232"/>
      <c r="X30" s="232"/>
      <c r="Y30" s="232"/>
      <c r="Z30" s="291"/>
      <c r="AA30" s="255"/>
      <c r="AB30" s="94" t="str">
        <f t="shared" si="3"/>
        <v/>
      </c>
      <c r="AC30" s="721" t="str">
        <f t="shared" si="4"/>
        <v/>
      </c>
      <c r="AD30" s="414">
        <f t="shared" si="5"/>
        <v>0</v>
      </c>
      <c r="AE30" s="414">
        <f t="shared" si="6"/>
        <v>0</v>
      </c>
      <c r="AF30" s="414">
        <f t="shared" si="7"/>
        <v>0</v>
      </c>
      <c r="AG30" s="414">
        <f t="shared" si="8"/>
        <v>0</v>
      </c>
      <c r="AH30" s="414">
        <f t="shared" si="9"/>
        <v>0</v>
      </c>
      <c r="AI30" s="414">
        <f t="shared" si="10"/>
        <v>0</v>
      </c>
      <c r="AJ30" s="418">
        <f t="shared" si="11"/>
        <v>0</v>
      </c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</row>
    <row r="31" spans="1:55" s="37" customFormat="1" ht="24.9" customHeight="1" x14ac:dyDescent="0.2">
      <c r="A31" s="533" t="str">
        <f>IF(B31&lt;&gt;"",設定!$C$4,"")</f>
        <v/>
      </c>
      <c r="B31" s="214" t="str">
        <f t="shared" si="1"/>
        <v/>
      </c>
      <c r="C31" s="373">
        <f t="shared" si="2"/>
        <v>19</v>
      </c>
      <c r="D31" s="862"/>
      <c r="E31" s="219"/>
      <c r="F31" s="376" t="str">
        <f>IFERROR(IF(E31="","",VLOOKUP(E31,国・地域!A:C,2,FALSE)),"正しい番号を入力してください")</f>
        <v/>
      </c>
      <c r="G31" s="377" t="str">
        <f>IFERROR(IF(E31="","",VLOOKUP(E31,国・地域!A:C,3,FALSE)),"正しい番号を入力してください")</f>
        <v/>
      </c>
      <c r="H31" s="284"/>
      <c r="I31" s="245"/>
      <c r="J31" s="251"/>
      <c r="K31" s="189"/>
      <c r="L31" s="240"/>
      <c r="M31" s="251"/>
      <c r="N31" s="182"/>
      <c r="O31" s="189"/>
      <c r="P31" s="240"/>
      <c r="Q31" s="227"/>
      <c r="R31" s="232"/>
      <c r="S31" s="232"/>
      <c r="T31" s="232"/>
      <c r="U31" s="232"/>
      <c r="V31" s="232"/>
      <c r="W31" s="232"/>
      <c r="X31" s="232"/>
      <c r="Y31" s="232"/>
      <c r="Z31" s="291"/>
      <c r="AA31" s="255"/>
      <c r="AB31" s="94" t="str">
        <f t="shared" si="3"/>
        <v/>
      </c>
      <c r="AC31" s="721" t="str">
        <f t="shared" si="4"/>
        <v/>
      </c>
      <c r="AD31" s="414">
        <f t="shared" si="5"/>
        <v>0</v>
      </c>
      <c r="AE31" s="414">
        <f t="shared" si="6"/>
        <v>0</v>
      </c>
      <c r="AF31" s="414">
        <f t="shared" si="7"/>
        <v>0</v>
      </c>
      <c r="AG31" s="414">
        <f t="shared" si="8"/>
        <v>0</v>
      </c>
      <c r="AH31" s="414">
        <f t="shared" si="9"/>
        <v>0</v>
      </c>
      <c r="AI31" s="414">
        <f t="shared" si="10"/>
        <v>0</v>
      </c>
      <c r="AJ31" s="418">
        <f t="shared" si="11"/>
        <v>0</v>
      </c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</row>
    <row r="32" spans="1:55" s="37" customFormat="1" ht="24.9" customHeight="1" x14ac:dyDescent="0.2">
      <c r="A32" s="533" t="str">
        <f>IF(B32&lt;&gt;"",設定!$C$4,"")</f>
        <v/>
      </c>
      <c r="B32" s="214" t="str">
        <f t="shared" si="1"/>
        <v/>
      </c>
      <c r="C32" s="373">
        <f t="shared" si="2"/>
        <v>20</v>
      </c>
      <c r="D32" s="862"/>
      <c r="E32" s="219"/>
      <c r="F32" s="376" t="str">
        <f>IFERROR(IF(E32="","",VLOOKUP(E32,国・地域!A:C,2,FALSE)),"正しい番号を入力してください")</f>
        <v/>
      </c>
      <c r="G32" s="377" t="str">
        <f>IFERROR(IF(E32="","",VLOOKUP(E32,国・地域!A:C,3,FALSE)),"正しい番号を入力してください")</f>
        <v/>
      </c>
      <c r="H32" s="284"/>
      <c r="I32" s="245"/>
      <c r="J32" s="251"/>
      <c r="K32" s="189"/>
      <c r="L32" s="240"/>
      <c r="M32" s="251"/>
      <c r="N32" s="182"/>
      <c r="O32" s="189"/>
      <c r="P32" s="240"/>
      <c r="Q32" s="227"/>
      <c r="R32" s="232"/>
      <c r="S32" s="232"/>
      <c r="T32" s="232"/>
      <c r="U32" s="232"/>
      <c r="V32" s="232"/>
      <c r="W32" s="232"/>
      <c r="X32" s="232"/>
      <c r="Y32" s="232"/>
      <c r="Z32" s="291"/>
      <c r="AA32" s="255"/>
      <c r="AB32" s="94" t="str">
        <f t="shared" si="3"/>
        <v/>
      </c>
      <c r="AC32" s="721" t="str">
        <f t="shared" si="4"/>
        <v/>
      </c>
      <c r="AD32" s="414">
        <f t="shared" si="5"/>
        <v>0</v>
      </c>
      <c r="AE32" s="414">
        <f t="shared" si="6"/>
        <v>0</v>
      </c>
      <c r="AF32" s="414">
        <f t="shared" si="7"/>
        <v>0</v>
      </c>
      <c r="AG32" s="414">
        <f t="shared" si="8"/>
        <v>0</v>
      </c>
      <c r="AH32" s="414">
        <f t="shared" si="9"/>
        <v>0</v>
      </c>
      <c r="AI32" s="414">
        <f t="shared" si="10"/>
        <v>0</v>
      </c>
      <c r="AJ32" s="418">
        <f t="shared" si="11"/>
        <v>0</v>
      </c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</row>
    <row r="33" spans="1:55" s="37" customFormat="1" ht="24.9" customHeight="1" x14ac:dyDescent="0.2">
      <c r="A33" s="574" t="str">
        <f>IF(B33&lt;&gt;"",設定!$C$4,"")</f>
        <v/>
      </c>
      <c r="B33" s="215" t="str">
        <f t="shared" si="1"/>
        <v/>
      </c>
      <c r="C33" s="374">
        <f t="shared" si="2"/>
        <v>21</v>
      </c>
      <c r="D33" s="864"/>
      <c r="E33" s="220"/>
      <c r="F33" s="382" t="str">
        <f>IFERROR(IF(E33="","",VLOOKUP(E33,国・地域!A:C,2,FALSE)),"正しい番号を入力してください")</f>
        <v/>
      </c>
      <c r="G33" s="383" t="str">
        <f>IFERROR(IF(E33="","",VLOOKUP(E33,国・地域!A:C,3,FALSE)),"正しい番号を入力してください")</f>
        <v/>
      </c>
      <c r="H33" s="287"/>
      <c r="I33" s="246"/>
      <c r="J33" s="252"/>
      <c r="K33" s="192"/>
      <c r="L33" s="241"/>
      <c r="M33" s="252"/>
      <c r="N33" s="185"/>
      <c r="O33" s="192"/>
      <c r="P33" s="241"/>
      <c r="Q33" s="228"/>
      <c r="R33" s="233"/>
      <c r="S33" s="233"/>
      <c r="T33" s="233"/>
      <c r="U33" s="233"/>
      <c r="V33" s="233"/>
      <c r="W33" s="233"/>
      <c r="X33" s="233"/>
      <c r="Y33" s="233"/>
      <c r="Z33" s="294"/>
      <c r="AA33" s="256"/>
      <c r="AB33" s="94" t="str">
        <f t="shared" si="3"/>
        <v/>
      </c>
      <c r="AC33" s="721" t="str">
        <f t="shared" si="4"/>
        <v/>
      </c>
      <c r="AD33" s="414">
        <f t="shared" si="5"/>
        <v>0</v>
      </c>
      <c r="AE33" s="414">
        <f t="shared" si="6"/>
        <v>0</v>
      </c>
      <c r="AF33" s="414">
        <f t="shared" si="7"/>
        <v>0</v>
      </c>
      <c r="AG33" s="414">
        <f t="shared" si="8"/>
        <v>0</v>
      </c>
      <c r="AH33" s="414">
        <f t="shared" si="9"/>
        <v>0</v>
      </c>
      <c r="AI33" s="414">
        <f t="shared" si="10"/>
        <v>0</v>
      </c>
      <c r="AJ33" s="418">
        <f t="shared" si="11"/>
        <v>0</v>
      </c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</row>
    <row r="34" spans="1:55" s="37" customFormat="1" ht="24.9" customHeight="1" x14ac:dyDescent="0.2">
      <c r="A34" s="575" t="str">
        <f>IF(B34&lt;&gt;"",設定!$C$4,"")</f>
        <v/>
      </c>
      <c r="B34" s="567" t="str">
        <f t="shared" si="1"/>
        <v/>
      </c>
      <c r="C34" s="322">
        <f t="shared" si="2"/>
        <v>22</v>
      </c>
      <c r="D34" s="863"/>
      <c r="E34" s="265"/>
      <c r="F34" s="384" t="str">
        <f>IFERROR(IF(E34="","",VLOOKUP(E34,国・地域!A:C,2,FALSE)),"正しい番号を入力してください")</f>
        <v/>
      </c>
      <c r="G34" s="385" t="str">
        <f>IFERROR(IF(E34="","",VLOOKUP(E34,国・地域!A:C,3,FALSE)),"正しい番号を入力してください")</f>
        <v/>
      </c>
      <c r="H34" s="288"/>
      <c r="I34" s="269"/>
      <c r="J34" s="270"/>
      <c r="K34" s="193"/>
      <c r="L34" s="268"/>
      <c r="M34" s="270"/>
      <c r="N34" s="186"/>
      <c r="O34" s="193"/>
      <c r="P34" s="268"/>
      <c r="Q34" s="266"/>
      <c r="R34" s="267"/>
      <c r="S34" s="267"/>
      <c r="T34" s="267"/>
      <c r="U34" s="267"/>
      <c r="V34" s="267"/>
      <c r="W34" s="267"/>
      <c r="X34" s="267"/>
      <c r="Y34" s="267"/>
      <c r="Z34" s="295"/>
      <c r="AA34" s="271"/>
      <c r="AB34" s="94" t="str">
        <f t="shared" si="3"/>
        <v/>
      </c>
      <c r="AC34" s="721" t="str">
        <f t="shared" si="4"/>
        <v/>
      </c>
      <c r="AD34" s="414">
        <f t="shared" si="5"/>
        <v>0</v>
      </c>
      <c r="AE34" s="414">
        <f t="shared" si="6"/>
        <v>0</v>
      </c>
      <c r="AF34" s="414">
        <f t="shared" si="7"/>
        <v>0</v>
      </c>
      <c r="AG34" s="414">
        <f t="shared" si="8"/>
        <v>0</v>
      </c>
      <c r="AH34" s="414">
        <f t="shared" si="9"/>
        <v>0</v>
      </c>
      <c r="AI34" s="414">
        <f t="shared" si="10"/>
        <v>0</v>
      </c>
      <c r="AJ34" s="418">
        <f t="shared" si="11"/>
        <v>0</v>
      </c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</row>
    <row r="35" spans="1:55" s="37" customFormat="1" ht="24.9" customHeight="1" x14ac:dyDescent="0.2">
      <c r="A35" s="533" t="str">
        <f>IF(B35&lt;&gt;"",設定!$C$4,"")</f>
        <v/>
      </c>
      <c r="B35" s="214" t="str">
        <f t="shared" si="1"/>
        <v/>
      </c>
      <c r="C35" s="373">
        <f t="shared" si="2"/>
        <v>23</v>
      </c>
      <c r="D35" s="862"/>
      <c r="E35" s="219"/>
      <c r="F35" s="376" t="str">
        <f>IFERROR(IF(E35="","",VLOOKUP(E35,国・地域!A:C,2,FALSE)),"正しい番号を入力してください")</f>
        <v/>
      </c>
      <c r="G35" s="377" t="str">
        <f>IFERROR(IF(E35="","",VLOOKUP(E35,国・地域!A:C,3,FALSE)),"正しい番号を入力してください")</f>
        <v/>
      </c>
      <c r="H35" s="284"/>
      <c r="I35" s="245"/>
      <c r="J35" s="251"/>
      <c r="K35" s="189"/>
      <c r="L35" s="240"/>
      <c r="M35" s="251"/>
      <c r="N35" s="182"/>
      <c r="O35" s="189"/>
      <c r="P35" s="240"/>
      <c r="Q35" s="227"/>
      <c r="R35" s="232"/>
      <c r="S35" s="232"/>
      <c r="T35" s="232"/>
      <c r="U35" s="232"/>
      <c r="V35" s="232"/>
      <c r="W35" s="232"/>
      <c r="X35" s="232"/>
      <c r="Y35" s="232"/>
      <c r="Z35" s="291"/>
      <c r="AA35" s="255"/>
      <c r="AB35" s="94" t="str">
        <f t="shared" si="3"/>
        <v/>
      </c>
      <c r="AC35" s="721" t="str">
        <f t="shared" si="4"/>
        <v/>
      </c>
      <c r="AD35" s="414">
        <f t="shared" si="5"/>
        <v>0</v>
      </c>
      <c r="AE35" s="414">
        <f t="shared" si="6"/>
        <v>0</v>
      </c>
      <c r="AF35" s="414">
        <f t="shared" si="7"/>
        <v>0</v>
      </c>
      <c r="AG35" s="414">
        <f t="shared" si="8"/>
        <v>0</v>
      </c>
      <c r="AH35" s="414">
        <f t="shared" si="9"/>
        <v>0</v>
      </c>
      <c r="AI35" s="414">
        <f t="shared" si="10"/>
        <v>0</v>
      </c>
      <c r="AJ35" s="418">
        <f t="shared" si="11"/>
        <v>0</v>
      </c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</row>
    <row r="36" spans="1:55" s="37" customFormat="1" ht="24.9" customHeight="1" x14ac:dyDescent="0.2">
      <c r="A36" s="533" t="str">
        <f>IF(B36&lt;&gt;"",設定!$C$4,"")</f>
        <v/>
      </c>
      <c r="B36" s="214" t="str">
        <f t="shared" si="1"/>
        <v/>
      </c>
      <c r="C36" s="373">
        <f t="shared" si="2"/>
        <v>24</v>
      </c>
      <c r="D36" s="862"/>
      <c r="E36" s="219"/>
      <c r="F36" s="376" t="str">
        <f>IFERROR(IF(E36="","",VLOOKUP(E36,国・地域!A:C,2,FALSE)),"正しい番号を入力してください")</f>
        <v/>
      </c>
      <c r="G36" s="377" t="str">
        <f>IFERROR(IF(E36="","",VLOOKUP(E36,国・地域!A:C,3,FALSE)),"正しい番号を入力してください")</f>
        <v/>
      </c>
      <c r="H36" s="284"/>
      <c r="I36" s="245"/>
      <c r="J36" s="251"/>
      <c r="K36" s="189"/>
      <c r="L36" s="240"/>
      <c r="M36" s="251"/>
      <c r="N36" s="182"/>
      <c r="O36" s="189"/>
      <c r="P36" s="240"/>
      <c r="Q36" s="227"/>
      <c r="R36" s="232"/>
      <c r="S36" s="232"/>
      <c r="T36" s="232"/>
      <c r="U36" s="232"/>
      <c r="V36" s="232"/>
      <c r="W36" s="232"/>
      <c r="X36" s="232"/>
      <c r="Y36" s="232"/>
      <c r="Z36" s="291"/>
      <c r="AA36" s="255"/>
      <c r="AB36" s="94" t="str">
        <f t="shared" si="3"/>
        <v/>
      </c>
      <c r="AC36" s="721" t="str">
        <f t="shared" si="4"/>
        <v/>
      </c>
      <c r="AD36" s="414">
        <f t="shared" si="5"/>
        <v>0</v>
      </c>
      <c r="AE36" s="414">
        <f t="shared" si="6"/>
        <v>0</v>
      </c>
      <c r="AF36" s="414">
        <f t="shared" si="7"/>
        <v>0</v>
      </c>
      <c r="AG36" s="414">
        <f t="shared" si="8"/>
        <v>0</v>
      </c>
      <c r="AH36" s="414">
        <f t="shared" si="9"/>
        <v>0</v>
      </c>
      <c r="AI36" s="414">
        <f t="shared" si="10"/>
        <v>0</v>
      </c>
      <c r="AJ36" s="418">
        <f t="shared" si="11"/>
        <v>0</v>
      </c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</row>
    <row r="37" spans="1:55" s="37" customFormat="1" ht="24.9" customHeight="1" x14ac:dyDescent="0.2">
      <c r="A37" s="533" t="str">
        <f>IF(B37&lt;&gt;"",設定!$C$4,"")</f>
        <v/>
      </c>
      <c r="B37" s="214" t="str">
        <f t="shared" si="1"/>
        <v/>
      </c>
      <c r="C37" s="373">
        <f t="shared" si="2"/>
        <v>25</v>
      </c>
      <c r="D37" s="862"/>
      <c r="E37" s="219"/>
      <c r="F37" s="376" t="str">
        <f>IFERROR(IF(E37="","",VLOOKUP(E37,国・地域!A:C,2,FALSE)),"正しい番号を入力してください")</f>
        <v/>
      </c>
      <c r="G37" s="377" t="str">
        <f>IFERROR(IF(E37="","",VLOOKUP(E37,国・地域!A:C,3,FALSE)),"正しい番号を入力してください")</f>
        <v/>
      </c>
      <c r="H37" s="284"/>
      <c r="I37" s="245"/>
      <c r="J37" s="251"/>
      <c r="K37" s="189"/>
      <c r="L37" s="240"/>
      <c r="M37" s="251"/>
      <c r="N37" s="182"/>
      <c r="O37" s="189"/>
      <c r="P37" s="240"/>
      <c r="Q37" s="227"/>
      <c r="R37" s="232"/>
      <c r="S37" s="232"/>
      <c r="T37" s="232"/>
      <c r="U37" s="232"/>
      <c r="V37" s="232"/>
      <c r="W37" s="232"/>
      <c r="X37" s="232"/>
      <c r="Y37" s="232"/>
      <c r="Z37" s="291"/>
      <c r="AA37" s="255"/>
      <c r="AB37" s="94" t="str">
        <f t="shared" si="3"/>
        <v/>
      </c>
      <c r="AC37" s="721" t="str">
        <f t="shared" si="4"/>
        <v/>
      </c>
      <c r="AD37" s="414">
        <f t="shared" si="5"/>
        <v>0</v>
      </c>
      <c r="AE37" s="414">
        <f t="shared" si="6"/>
        <v>0</v>
      </c>
      <c r="AF37" s="414">
        <f t="shared" si="7"/>
        <v>0</v>
      </c>
      <c r="AG37" s="414">
        <f t="shared" si="8"/>
        <v>0</v>
      </c>
      <c r="AH37" s="414">
        <f t="shared" si="9"/>
        <v>0</v>
      </c>
      <c r="AI37" s="414">
        <f t="shared" si="10"/>
        <v>0</v>
      </c>
      <c r="AJ37" s="418">
        <f t="shared" si="11"/>
        <v>0</v>
      </c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</row>
    <row r="38" spans="1:55" s="37" customFormat="1" ht="24.9" customHeight="1" x14ac:dyDescent="0.2">
      <c r="A38" s="574" t="str">
        <f>IF(B38&lt;&gt;"",設定!$C$4,"")</f>
        <v/>
      </c>
      <c r="B38" s="215" t="str">
        <f t="shared" si="1"/>
        <v/>
      </c>
      <c r="C38" s="374">
        <f t="shared" si="2"/>
        <v>26</v>
      </c>
      <c r="D38" s="864"/>
      <c r="E38" s="258"/>
      <c r="F38" s="378" t="str">
        <f>IFERROR(IF(E38="","",VLOOKUP(E38,国・地域!A:C,2,FALSE)),"正しい番号を入力してください")</f>
        <v/>
      </c>
      <c r="G38" s="379" t="str">
        <f>IFERROR(IF(E38="","",VLOOKUP(E38,国・地域!A:C,3,FALSE)),"正しい番号を入力してください")</f>
        <v/>
      </c>
      <c r="H38" s="285"/>
      <c r="I38" s="262"/>
      <c r="J38" s="263"/>
      <c r="K38" s="190"/>
      <c r="L38" s="261"/>
      <c r="M38" s="263"/>
      <c r="N38" s="183"/>
      <c r="O38" s="190"/>
      <c r="P38" s="261"/>
      <c r="Q38" s="259"/>
      <c r="R38" s="260"/>
      <c r="S38" s="260"/>
      <c r="T38" s="260"/>
      <c r="U38" s="260"/>
      <c r="V38" s="260"/>
      <c r="W38" s="260"/>
      <c r="X38" s="260"/>
      <c r="Y38" s="260"/>
      <c r="Z38" s="292"/>
      <c r="AA38" s="264"/>
      <c r="AB38" s="94" t="str">
        <f t="shared" si="3"/>
        <v/>
      </c>
      <c r="AC38" s="721" t="str">
        <f t="shared" si="4"/>
        <v/>
      </c>
      <c r="AD38" s="414">
        <f t="shared" si="5"/>
        <v>0</v>
      </c>
      <c r="AE38" s="414">
        <f t="shared" si="6"/>
        <v>0</v>
      </c>
      <c r="AF38" s="414">
        <f t="shared" si="7"/>
        <v>0</v>
      </c>
      <c r="AG38" s="414">
        <f t="shared" si="8"/>
        <v>0</v>
      </c>
      <c r="AH38" s="414">
        <f t="shared" si="9"/>
        <v>0</v>
      </c>
      <c r="AI38" s="414">
        <f t="shared" si="10"/>
        <v>0</v>
      </c>
      <c r="AJ38" s="418">
        <f t="shared" si="11"/>
        <v>0</v>
      </c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</row>
    <row r="39" spans="1:55" s="37" customFormat="1" ht="24.9" customHeight="1" x14ac:dyDescent="0.2">
      <c r="A39" s="575" t="str">
        <f>IF(B39&lt;&gt;"",設定!$C$4,"")</f>
        <v/>
      </c>
      <c r="B39" s="567" t="str">
        <f t="shared" si="1"/>
        <v/>
      </c>
      <c r="C39" s="322">
        <f t="shared" si="2"/>
        <v>27</v>
      </c>
      <c r="D39" s="863"/>
      <c r="E39" s="272"/>
      <c r="F39" s="380" t="str">
        <f>IFERROR(IF(E39="","",VLOOKUP(E39,国・地域!A:C,2,FALSE)),"正しい番号を入力してください")</f>
        <v/>
      </c>
      <c r="G39" s="381" t="str">
        <f>IFERROR(IF(E39="","",VLOOKUP(E39,国・地域!A:C,3,FALSE)),"正しい番号を入力してください")</f>
        <v/>
      </c>
      <c r="H39" s="286"/>
      <c r="I39" s="276"/>
      <c r="J39" s="277"/>
      <c r="K39" s="191"/>
      <c r="L39" s="275"/>
      <c r="M39" s="277"/>
      <c r="N39" s="184"/>
      <c r="O39" s="191"/>
      <c r="P39" s="275"/>
      <c r="Q39" s="273"/>
      <c r="R39" s="274"/>
      <c r="S39" s="274"/>
      <c r="T39" s="274"/>
      <c r="U39" s="274"/>
      <c r="V39" s="274"/>
      <c r="W39" s="274"/>
      <c r="X39" s="274"/>
      <c r="Y39" s="274"/>
      <c r="Z39" s="293"/>
      <c r="AA39" s="278"/>
      <c r="AB39" s="94" t="str">
        <f t="shared" si="3"/>
        <v/>
      </c>
      <c r="AC39" s="721" t="str">
        <f t="shared" si="4"/>
        <v/>
      </c>
      <c r="AD39" s="414">
        <f t="shared" si="5"/>
        <v>0</v>
      </c>
      <c r="AE39" s="414">
        <f t="shared" si="6"/>
        <v>0</v>
      </c>
      <c r="AF39" s="414">
        <f t="shared" si="7"/>
        <v>0</v>
      </c>
      <c r="AG39" s="414">
        <f t="shared" si="8"/>
        <v>0</v>
      </c>
      <c r="AH39" s="414">
        <f t="shared" si="9"/>
        <v>0</v>
      </c>
      <c r="AI39" s="414">
        <f t="shared" si="10"/>
        <v>0</v>
      </c>
      <c r="AJ39" s="418">
        <f t="shared" si="11"/>
        <v>0</v>
      </c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</row>
    <row r="40" spans="1:55" s="37" customFormat="1" ht="24.9" customHeight="1" x14ac:dyDescent="0.2">
      <c r="A40" s="533" t="str">
        <f>IF(B40&lt;&gt;"",設定!$C$4,"")</f>
        <v/>
      </c>
      <c r="B40" s="214" t="str">
        <f t="shared" si="1"/>
        <v/>
      </c>
      <c r="C40" s="373">
        <f t="shared" si="2"/>
        <v>28</v>
      </c>
      <c r="D40" s="862"/>
      <c r="E40" s="219"/>
      <c r="F40" s="376" t="str">
        <f>IFERROR(IF(E40="","",VLOOKUP(E40,国・地域!A:C,2,FALSE)),"正しい番号を入力してください")</f>
        <v/>
      </c>
      <c r="G40" s="377" t="str">
        <f>IFERROR(IF(E40="","",VLOOKUP(E40,国・地域!A:C,3,FALSE)),"正しい番号を入力してください")</f>
        <v/>
      </c>
      <c r="H40" s="284"/>
      <c r="I40" s="245"/>
      <c r="J40" s="251"/>
      <c r="K40" s="189"/>
      <c r="L40" s="240"/>
      <c r="M40" s="251"/>
      <c r="N40" s="182"/>
      <c r="O40" s="189"/>
      <c r="P40" s="240"/>
      <c r="Q40" s="227"/>
      <c r="R40" s="232"/>
      <c r="S40" s="232"/>
      <c r="T40" s="232"/>
      <c r="U40" s="232"/>
      <c r="V40" s="232"/>
      <c r="W40" s="232"/>
      <c r="X40" s="232"/>
      <c r="Y40" s="232"/>
      <c r="Z40" s="291"/>
      <c r="AA40" s="255"/>
      <c r="AB40" s="94" t="str">
        <f t="shared" si="3"/>
        <v/>
      </c>
      <c r="AC40" s="721" t="str">
        <f t="shared" si="4"/>
        <v/>
      </c>
      <c r="AD40" s="414">
        <f t="shared" si="5"/>
        <v>0</v>
      </c>
      <c r="AE40" s="414">
        <f t="shared" si="6"/>
        <v>0</v>
      </c>
      <c r="AF40" s="414">
        <f t="shared" si="7"/>
        <v>0</v>
      </c>
      <c r="AG40" s="414">
        <f t="shared" si="8"/>
        <v>0</v>
      </c>
      <c r="AH40" s="414">
        <f t="shared" si="9"/>
        <v>0</v>
      </c>
      <c r="AI40" s="414">
        <f t="shared" si="10"/>
        <v>0</v>
      </c>
      <c r="AJ40" s="418">
        <f t="shared" si="11"/>
        <v>0</v>
      </c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</row>
    <row r="41" spans="1:55" s="37" customFormat="1" ht="24.9" customHeight="1" x14ac:dyDescent="0.2">
      <c r="A41" s="533" t="str">
        <f>IF(B41&lt;&gt;"",設定!$C$4,"")</f>
        <v/>
      </c>
      <c r="B41" s="214" t="str">
        <f t="shared" si="1"/>
        <v/>
      </c>
      <c r="C41" s="373">
        <f t="shared" si="2"/>
        <v>29</v>
      </c>
      <c r="D41" s="862"/>
      <c r="E41" s="219"/>
      <c r="F41" s="376" t="str">
        <f>IFERROR(IF(E41="","",VLOOKUP(E41,国・地域!A:C,2,FALSE)),"正しい番号を入力してください")</f>
        <v/>
      </c>
      <c r="G41" s="377" t="str">
        <f>IFERROR(IF(E41="","",VLOOKUP(E41,国・地域!A:C,3,FALSE)),"正しい番号を入力してください")</f>
        <v/>
      </c>
      <c r="H41" s="284"/>
      <c r="I41" s="245"/>
      <c r="J41" s="251"/>
      <c r="K41" s="189"/>
      <c r="L41" s="240"/>
      <c r="M41" s="251"/>
      <c r="N41" s="182"/>
      <c r="O41" s="189"/>
      <c r="P41" s="240"/>
      <c r="Q41" s="227"/>
      <c r="R41" s="232"/>
      <c r="S41" s="232"/>
      <c r="T41" s="232"/>
      <c r="U41" s="232"/>
      <c r="V41" s="232"/>
      <c r="W41" s="232"/>
      <c r="X41" s="232"/>
      <c r="Y41" s="232"/>
      <c r="Z41" s="291"/>
      <c r="AA41" s="255"/>
      <c r="AB41" s="94" t="str">
        <f t="shared" si="3"/>
        <v/>
      </c>
      <c r="AC41" s="721" t="str">
        <f t="shared" si="4"/>
        <v/>
      </c>
      <c r="AD41" s="414">
        <f t="shared" si="5"/>
        <v>0</v>
      </c>
      <c r="AE41" s="414">
        <f t="shared" si="6"/>
        <v>0</v>
      </c>
      <c r="AF41" s="414">
        <f t="shared" si="7"/>
        <v>0</v>
      </c>
      <c r="AG41" s="414">
        <f t="shared" si="8"/>
        <v>0</v>
      </c>
      <c r="AH41" s="414">
        <f t="shared" si="9"/>
        <v>0</v>
      </c>
      <c r="AI41" s="414">
        <f t="shared" si="10"/>
        <v>0</v>
      </c>
      <c r="AJ41" s="418">
        <f t="shared" si="11"/>
        <v>0</v>
      </c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</row>
    <row r="42" spans="1:55" s="37" customFormat="1" ht="24.9" customHeight="1" x14ac:dyDescent="0.2">
      <c r="A42" s="533" t="str">
        <f>IF(B42&lt;&gt;"",設定!$C$4,"")</f>
        <v/>
      </c>
      <c r="B42" s="214" t="str">
        <f t="shared" si="1"/>
        <v/>
      </c>
      <c r="C42" s="373">
        <f t="shared" si="2"/>
        <v>30</v>
      </c>
      <c r="D42" s="862"/>
      <c r="E42" s="219"/>
      <c r="F42" s="376" t="str">
        <f>IFERROR(IF(E42="","",VLOOKUP(E42,国・地域!A:C,2,FALSE)),"正しい番号を入力してください")</f>
        <v/>
      </c>
      <c r="G42" s="377" t="str">
        <f>IFERROR(IF(E42="","",VLOOKUP(E42,国・地域!A:C,3,FALSE)),"正しい番号を入力してください")</f>
        <v/>
      </c>
      <c r="H42" s="284"/>
      <c r="I42" s="245"/>
      <c r="J42" s="251"/>
      <c r="K42" s="189"/>
      <c r="L42" s="240"/>
      <c r="M42" s="251"/>
      <c r="N42" s="182"/>
      <c r="O42" s="189"/>
      <c r="P42" s="240"/>
      <c r="Q42" s="227"/>
      <c r="R42" s="232"/>
      <c r="S42" s="232"/>
      <c r="T42" s="232"/>
      <c r="U42" s="232"/>
      <c r="V42" s="232"/>
      <c r="W42" s="232"/>
      <c r="X42" s="232"/>
      <c r="Y42" s="232"/>
      <c r="Z42" s="291"/>
      <c r="AA42" s="255"/>
      <c r="AB42" s="94" t="str">
        <f t="shared" si="3"/>
        <v/>
      </c>
      <c r="AC42" s="721" t="str">
        <f t="shared" si="4"/>
        <v/>
      </c>
      <c r="AD42" s="414">
        <f t="shared" si="5"/>
        <v>0</v>
      </c>
      <c r="AE42" s="414">
        <f t="shared" si="6"/>
        <v>0</v>
      </c>
      <c r="AF42" s="414">
        <f t="shared" si="7"/>
        <v>0</v>
      </c>
      <c r="AG42" s="414">
        <f t="shared" si="8"/>
        <v>0</v>
      </c>
      <c r="AH42" s="414">
        <f t="shared" si="9"/>
        <v>0</v>
      </c>
      <c r="AI42" s="414">
        <f t="shared" si="10"/>
        <v>0</v>
      </c>
      <c r="AJ42" s="418">
        <f t="shared" si="11"/>
        <v>0</v>
      </c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</row>
    <row r="43" spans="1:55" s="37" customFormat="1" ht="24.9" customHeight="1" x14ac:dyDescent="0.2">
      <c r="A43" s="574" t="str">
        <f>IF(B43&lt;&gt;"",設定!$C$4,"")</f>
        <v/>
      </c>
      <c r="B43" s="215" t="str">
        <f t="shared" si="1"/>
        <v/>
      </c>
      <c r="C43" s="374">
        <f t="shared" si="2"/>
        <v>31</v>
      </c>
      <c r="D43" s="864"/>
      <c r="E43" s="220"/>
      <c r="F43" s="382" t="str">
        <f>IFERROR(IF(E43="","",VLOOKUP(E43,国・地域!A:C,2,FALSE)),"正しい番号を入力してください")</f>
        <v/>
      </c>
      <c r="G43" s="383" t="str">
        <f>IFERROR(IF(E43="","",VLOOKUP(E43,国・地域!A:C,3,FALSE)),"正しい番号を入力してください")</f>
        <v/>
      </c>
      <c r="H43" s="287"/>
      <c r="I43" s="246"/>
      <c r="J43" s="252"/>
      <c r="K43" s="192"/>
      <c r="L43" s="241"/>
      <c r="M43" s="252"/>
      <c r="N43" s="185"/>
      <c r="O43" s="192"/>
      <c r="P43" s="241"/>
      <c r="Q43" s="228"/>
      <c r="R43" s="233"/>
      <c r="S43" s="233"/>
      <c r="T43" s="233"/>
      <c r="U43" s="233"/>
      <c r="V43" s="233"/>
      <c r="W43" s="233"/>
      <c r="X43" s="233"/>
      <c r="Y43" s="233"/>
      <c r="Z43" s="294"/>
      <c r="AA43" s="256"/>
      <c r="AB43" s="94" t="str">
        <f t="shared" si="3"/>
        <v/>
      </c>
      <c r="AC43" s="721" t="str">
        <f t="shared" si="4"/>
        <v/>
      </c>
      <c r="AD43" s="414">
        <f t="shared" si="5"/>
        <v>0</v>
      </c>
      <c r="AE43" s="414">
        <f t="shared" si="6"/>
        <v>0</v>
      </c>
      <c r="AF43" s="414">
        <f t="shared" si="7"/>
        <v>0</v>
      </c>
      <c r="AG43" s="414">
        <f t="shared" si="8"/>
        <v>0</v>
      </c>
      <c r="AH43" s="414">
        <f t="shared" si="9"/>
        <v>0</v>
      </c>
      <c r="AI43" s="414">
        <f t="shared" si="10"/>
        <v>0</v>
      </c>
      <c r="AJ43" s="418">
        <f t="shared" si="11"/>
        <v>0</v>
      </c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</row>
    <row r="44" spans="1:55" s="37" customFormat="1" ht="24.9" customHeight="1" x14ac:dyDescent="0.2">
      <c r="A44" s="575" t="str">
        <f>IF(B44&lt;&gt;"",設定!$C$4,"")</f>
        <v/>
      </c>
      <c r="B44" s="567" t="str">
        <f t="shared" si="1"/>
        <v/>
      </c>
      <c r="C44" s="322">
        <f t="shared" si="2"/>
        <v>32</v>
      </c>
      <c r="D44" s="863"/>
      <c r="E44" s="265"/>
      <c r="F44" s="384" t="str">
        <f>IFERROR(IF(E44="","",VLOOKUP(E44,国・地域!A:C,2,FALSE)),"正しい番号を入力してください")</f>
        <v/>
      </c>
      <c r="G44" s="385" t="str">
        <f>IFERROR(IF(E44="","",VLOOKUP(E44,国・地域!A:C,3,FALSE)),"正しい番号を入力してください")</f>
        <v/>
      </c>
      <c r="H44" s="288"/>
      <c r="I44" s="269"/>
      <c r="J44" s="270"/>
      <c r="K44" s="193"/>
      <c r="L44" s="268"/>
      <c r="M44" s="270"/>
      <c r="N44" s="186"/>
      <c r="O44" s="193"/>
      <c r="P44" s="268"/>
      <c r="Q44" s="266"/>
      <c r="R44" s="267"/>
      <c r="S44" s="267"/>
      <c r="T44" s="267"/>
      <c r="U44" s="267"/>
      <c r="V44" s="267"/>
      <c r="W44" s="267"/>
      <c r="X44" s="267"/>
      <c r="Y44" s="267"/>
      <c r="Z44" s="295"/>
      <c r="AA44" s="271"/>
      <c r="AB44" s="94" t="str">
        <f t="shared" si="3"/>
        <v/>
      </c>
      <c r="AC44" s="721" t="str">
        <f t="shared" si="4"/>
        <v/>
      </c>
      <c r="AD44" s="414">
        <f t="shared" si="5"/>
        <v>0</v>
      </c>
      <c r="AE44" s="414">
        <f t="shared" si="6"/>
        <v>0</v>
      </c>
      <c r="AF44" s="414">
        <f t="shared" si="7"/>
        <v>0</v>
      </c>
      <c r="AG44" s="414">
        <f t="shared" si="8"/>
        <v>0</v>
      </c>
      <c r="AH44" s="414">
        <f t="shared" si="9"/>
        <v>0</v>
      </c>
      <c r="AI44" s="414">
        <f t="shared" si="10"/>
        <v>0</v>
      </c>
      <c r="AJ44" s="418">
        <f t="shared" si="11"/>
        <v>0</v>
      </c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</row>
    <row r="45" spans="1:55" s="37" customFormat="1" ht="24.9" customHeight="1" x14ac:dyDescent="0.2">
      <c r="A45" s="533" t="str">
        <f>IF(B45&lt;&gt;"",設定!$C$4,"")</f>
        <v/>
      </c>
      <c r="B45" s="214" t="str">
        <f t="shared" si="1"/>
        <v/>
      </c>
      <c r="C45" s="373">
        <f t="shared" si="2"/>
        <v>33</v>
      </c>
      <c r="D45" s="862"/>
      <c r="E45" s="219"/>
      <c r="F45" s="376" t="str">
        <f>IFERROR(IF(E45="","",VLOOKUP(E45,国・地域!A:C,2,FALSE)),"正しい番号を入力してください")</f>
        <v/>
      </c>
      <c r="G45" s="377" t="str">
        <f>IFERROR(IF(E45="","",VLOOKUP(E45,国・地域!A:C,3,FALSE)),"正しい番号を入力してください")</f>
        <v/>
      </c>
      <c r="H45" s="284"/>
      <c r="I45" s="245"/>
      <c r="J45" s="251"/>
      <c r="K45" s="189"/>
      <c r="L45" s="240"/>
      <c r="M45" s="251"/>
      <c r="N45" s="182"/>
      <c r="O45" s="189"/>
      <c r="P45" s="240"/>
      <c r="Q45" s="227"/>
      <c r="R45" s="232"/>
      <c r="S45" s="232"/>
      <c r="T45" s="232"/>
      <c r="U45" s="232"/>
      <c r="V45" s="232"/>
      <c r="W45" s="232"/>
      <c r="X45" s="232"/>
      <c r="Y45" s="232"/>
      <c r="Z45" s="291"/>
      <c r="AA45" s="255"/>
      <c r="AB45" s="94" t="str">
        <f t="shared" si="3"/>
        <v/>
      </c>
      <c r="AC45" s="721" t="str">
        <f t="shared" si="4"/>
        <v/>
      </c>
      <c r="AD45" s="414">
        <f t="shared" si="5"/>
        <v>0</v>
      </c>
      <c r="AE45" s="414">
        <f t="shared" si="6"/>
        <v>0</v>
      </c>
      <c r="AF45" s="414">
        <f t="shared" si="7"/>
        <v>0</v>
      </c>
      <c r="AG45" s="414">
        <f t="shared" si="8"/>
        <v>0</v>
      </c>
      <c r="AH45" s="414">
        <f t="shared" si="9"/>
        <v>0</v>
      </c>
      <c r="AI45" s="414">
        <f t="shared" si="10"/>
        <v>0</v>
      </c>
      <c r="AJ45" s="418">
        <f t="shared" si="11"/>
        <v>0</v>
      </c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</row>
    <row r="46" spans="1:55" s="37" customFormat="1" ht="24.9" customHeight="1" x14ac:dyDescent="0.2">
      <c r="A46" s="533" t="str">
        <f>IF(B46&lt;&gt;"",設定!$C$4,"")</f>
        <v/>
      </c>
      <c r="B46" s="214" t="str">
        <f t="shared" ref="B46:B77" si="12">IF(COUNTA(D46:E46,H46)&gt;0,$B$7,"")</f>
        <v/>
      </c>
      <c r="C46" s="373">
        <f t="shared" si="2"/>
        <v>34</v>
      </c>
      <c r="D46" s="862"/>
      <c r="E46" s="219"/>
      <c r="F46" s="376" t="str">
        <f>IFERROR(IF(E46="","",VLOOKUP(E46,国・地域!A:C,2,FALSE)),"正しい番号を入力してください")</f>
        <v/>
      </c>
      <c r="G46" s="377" t="str">
        <f>IFERROR(IF(E46="","",VLOOKUP(E46,国・地域!A:C,3,FALSE)),"正しい番号を入力してください")</f>
        <v/>
      </c>
      <c r="H46" s="284"/>
      <c r="I46" s="245"/>
      <c r="J46" s="251"/>
      <c r="K46" s="189"/>
      <c r="L46" s="240"/>
      <c r="M46" s="251"/>
      <c r="N46" s="182"/>
      <c r="O46" s="189"/>
      <c r="P46" s="240"/>
      <c r="Q46" s="227"/>
      <c r="R46" s="232"/>
      <c r="S46" s="232"/>
      <c r="T46" s="232"/>
      <c r="U46" s="232"/>
      <c r="V46" s="232"/>
      <c r="W46" s="232"/>
      <c r="X46" s="232"/>
      <c r="Y46" s="232"/>
      <c r="Z46" s="291"/>
      <c r="AA46" s="255"/>
      <c r="AB46" s="94" t="str">
        <f t="shared" si="3"/>
        <v/>
      </c>
      <c r="AC46" s="721" t="str">
        <f t="shared" si="4"/>
        <v/>
      </c>
      <c r="AD46" s="414">
        <f t="shared" si="5"/>
        <v>0</v>
      </c>
      <c r="AE46" s="414">
        <f t="shared" si="6"/>
        <v>0</v>
      </c>
      <c r="AF46" s="414">
        <f t="shared" si="7"/>
        <v>0</v>
      </c>
      <c r="AG46" s="414">
        <f t="shared" si="8"/>
        <v>0</v>
      </c>
      <c r="AH46" s="414">
        <f t="shared" si="9"/>
        <v>0</v>
      </c>
      <c r="AI46" s="414">
        <f t="shared" si="10"/>
        <v>0</v>
      </c>
      <c r="AJ46" s="418">
        <f t="shared" si="11"/>
        <v>0</v>
      </c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</row>
    <row r="47" spans="1:55" s="37" customFormat="1" ht="24.9" customHeight="1" x14ac:dyDescent="0.2">
      <c r="A47" s="533" t="str">
        <f>IF(B47&lt;&gt;"",設定!$C$4,"")</f>
        <v/>
      </c>
      <c r="B47" s="214" t="str">
        <f t="shared" si="12"/>
        <v/>
      </c>
      <c r="C47" s="373">
        <f t="shared" si="2"/>
        <v>35</v>
      </c>
      <c r="D47" s="862"/>
      <c r="E47" s="219"/>
      <c r="F47" s="376" t="str">
        <f>IFERROR(IF(E47="","",VLOOKUP(E47,国・地域!A:C,2,FALSE)),"正しい番号を入力してください")</f>
        <v/>
      </c>
      <c r="G47" s="377" t="str">
        <f>IFERROR(IF(E47="","",VLOOKUP(E47,国・地域!A:C,3,FALSE)),"正しい番号を入力してください")</f>
        <v/>
      </c>
      <c r="H47" s="284"/>
      <c r="I47" s="245"/>
      <c r="J47" s="251"/>
      <c r="K47" s="189"/>
      <c r="L47" s="240"/>
      <c r="M47" s="251"/>
      <c r="N47" s="182"/>
      <c r="O47" s="189"/>
      <c r="P47" s="240"/>
      <c r="Q47" s="227"/>
      <c r="R47" s="232"/>
      <c r="S47" s="232"/>
      <c r="T47" s="232"/>
      <c r="U47" s="232"/>
      <c r="V47" s="232"/>
      <c r="W47" s="232"/>
      <c r="X47" s="232"/>
      <c r="Y47" s="232"/>
      <c r="Z47" s="291"/>
      <c r="AA47" s="255"/>
      <c r="AB47" s="94" t="str">
        <f t="shared" si="3"/>
        <v/>
      </c>
      <c r="AC47" s="721" t="str">
        <f t="shared" si="4"/>
        <v/>
      </c>
      <c r="AD47" s="414">
        <f t="shared" si="5"/>
        <v>0</v>
      </c>
      <c r="AE47" s="414">
        <f t="shared" si="6"/>
        <v>0</v>
      </c>
      <c r="AF47" s="414">
        <f t="shared" si="7"/>
        <v>0</v>
      </c>
      <c r="AG47" s="414">
        <f t="shared" si="8"/>
        <v>0</v>
      </c>
      <c r="AH47" s="414">
        <f t="shared" si="9"/>
        <v>0</v>
      </c>
      <c r="AI47" s="414">
        <f t="shared" si="10"/>
        <v>0</v>
      </c>
      <c r="AJ47" s="418">
        <f t="shared" si="11"/>
        <v>0</v>
      </c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</row>
    <row r="48" spans="1:55" s="37" customFormat="1" ht="24.9" customHeight="1" x14ac:dyDescent="0.2">
      <c r="A48" s="574" t="str">
        <f>IF(B48&lt;&gt;"",設定!$C$4,"")</f>
        <v/>
      </c>
      <c r="B48" s="215" t="str">
        <f t="shared" si="12"/>
        <v/>
      </c>
      <c r="C48" s="374">
        <f t="shared" si="2"/>
        <v>36</v>
      </c>
      <c r="D48" s="864"/>
      <c r="E48" s="258"/>
      <c r="F48" s="378" t="str">
        <f>IFERROR(IF(E48="","",VLOOKUP(E48,国・地域!A:C,2,FALSE)),"正しい番号を入力してください")</f>
        <v/>
      </c>
      <c r="G48" s="379" t="str">
        <f>IFERROR(IF(E48="","",VLOOKUP(E48,国・地域!A:C,3,FALSE)),"正しい番号を入力してください")</f>
        <v/>
      </c>
      <c r="H48" s="285"/>
      <c r="I48" s="262"/>
      <c r="J48" s="263"/>
      <c r="K48" s="190"/>
      <c r="L48" s="261"/>
      <c r="M48" s="263"/>
      <c r="N48" s="183"/>
      <c r="O48" s="190"/>
      <c r="P48" s="261"/>
      <c r="Q48" s="259"/>
      <c r="R48" s="260"/>
      <c r="S48" s="260"/>
      <c r="T48" s="260"/>
      <c r="U48" s="260"/>
      <c r="V48" s="260"/>
      <c r="W48" s="260"/>
      <c r="X48" s="260"/>
      <c r="Y48" s="260"/>
      <c r="Z48" s="292"/>
      <c r="AA48" s="264"/>
      <c r="AB48" s="94" t="str">
        <f t="shared" si="3"/>
        <v/>
      </c>
      <c r="AC48" s="721" t="str">
        <f t="shared" si="4"/>
        <v/>
      </c>
      <c r="AD48" s="414">
        <f t="shared" si="5"/>
        <v>0</v>
      </c>
      <c r="AE48" s="414">
        <f t="shared" si="6"/>
        <v>0</v>
      </c>
      <c r="AF48" s="414">
        <f t="shared" si="7"/>
        <v>0</v>
      </c>
      <c r="AG48" s="414">
        <f t="shared" si="8"/>
        <v>0</v>
      </c>
      <c r="AH48" s="414">
        <f t="shared" si="9"/>
        <v>0</v>
      </c>
      <c r="AI48" s="414">
        <f t="shared" si="10"/>
        <v>0</v>
      </c>
      <c r="AJ48" s="418">
        <f t="shared" si="11"/>
        <v>0</v>
      </c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</row>
    <row r="49" spans="1:55" s="37" customFormat="1" ht="24.9" customHeight="1" x14ac:dyDescent="0.2">
      <c r="A49" s="575" t="str">
        <f>IF(B49&lt;&gt;"",設定!$C$4,"")</f>
        <v/>
      </c>
      <c r="B49" s="567" t="str">
        <f t="shared" si="12"/>
        <v/>
      </c>
      <c r="C49" s="322">
        <f t="shared" si="2"/>
        <v>37</v>
      </c>
      <c r="D49" s="863"/>
      <c r="E49" s="272"/>
      <c r="F49" s="380" t="str">
        <f>IFERROR(IF(E49="","",VLOOKUP(E49,国・地域!A:C,2,FALSE)),"正しい番号を入力してください")</f>
        <v/>
      </c>
      <c r="G49" s="381" t="str">
        <f>IFERROR(IF(E49="","",VLOOKUP(E49,国・地域!A:C,3,FALSE)),"正しい番号を入力してください")</f>
        <v/>
      </c>
      <c r="H49" s="286"/>
      <c r="I49" s="276"/>
      <c r="J49" s="277"/>
      <c r="K49" s="191"/>
      <c r="L49" s="275"/>
      <c r="M49" s="277"/>
      <c r="N49" s="184"/>
      <c r="O49" s="191"/>
      <c r="P49" s="275"/>
      <c r="Q49" s="273"/>
      <c r="R49" s="274"/>
      <c r="S49" s="274"/>
      <c r="T49" s="274"/>
      <c r="U49" s="274"/>
      <c r="V49" s="274"/>
      <c r="W49" s="274"/>
      <c r="X49" s="274"/>
      <c r="Y49" s="274"/>
      <c r="Z49" s="293"/>
      <c r="AA49" s="278"/>
      <c r="AB49" s="94" t="str">
        <f t="shared" si="3"/>
        <v/>
      </c>
      <c r="AC49" s="721" t="str">
        <f t="shared" si="4"/>
        <v/>
      </c>
      <c r="AD49" s="414">
        <f t="shared" si="5"/>
        <v>0</v>
      </c>
      <c r="AE49" s="414">
        <f t="shared" si="6"/>
        <v>0</v>
      </c>
      <c r="AF49" s="414">
        <f t="shared" si="7"/>
        <v>0</v>
      </c>
      <c r="AG49" s="414">
        <f t="shared" si="8"/>
        <v>0</v>
      </c>
      <c r="AH49" s="414">
        <f t="shared" si="9"/>
        <v>0</v>
      </c>
      <c r="AI49" s="414">
        <f t="shared" si="10"/>
        <v>0</v>
      </c>
      <c r="AJ49" s="418">
        <f t="shared" si="11"/>
        <v>0</v>
      </c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</row>
    <row r="50" spans="1:55" s="37" customFormat="1" ht="24.9" customHeight="1" x14ac:dyDescent="0.2">
      <c r="A50" s="533" t="str">
        <f>IF(B50&lt;&gt;"",設定!$C$4,"")</f>
        <v/>
      </c>
      <c r="B50" s="214" t="str">
        <f t="shared" si="12"/>
        <v/>
      </c>
      <c r="C50" s="373">
        <f t="shared" si="2"/>
        <v>38</v>
      </c>
      <c r="D50" s="862"/>
      <c r="E50" s="219"/>
      <c r="F50" s="376" t="str">
        <f>IFERROR(IF(E50="","",VLOOKUP(E50,国・地域!A:C,2,FALSE)),"正しい番号を入力してください")</f>
        <v/>
      </c>
      <c r="G50" s="377" t="str">
        <f>IFERROR(IF(E50="","",VLOOKUP(E50,国・地域!A:C,3,FALSE)),"正しい番号を入力してください")</f>
        <v/>
      </c>
      <c r="H50" s="284"/>
      <c r="I50" s="245"/>
      <c r="J50" s="251"/>
      <c r="K50" s="189"/>
      <c r="L50" s="240"/>
      <c r="M50" s="251"/>
      <c r="N50" s="182"/>
      <c r="O50" s="189"/>
      <c r="P50" s="240"/>
      <c r="Q50" s="227"/>
      <c r="R50" s="232"/>
      <c r="S50" s="232"/>
      <c r="T50" s="232"/>
      <c r="U50" s="232"/>
      <c r="V50" s="232"/>
      <c r="W50" s="232"/>
      <c r="X50" s="232"/>
      <c r="Y50" s="232"/>
      <c r="Z50" s="291"/>
      <c r="AA50" s="255"/>
      <c r="AB50" s="94" t="str">
        <f t="shared" si="3"/>
        <v/>
      </c>
      <c r="AC50" s="721" t="str">
        <f t="shared" si="4"/>
        <v/>
      </c>
      <c r="AD50" s="414">
        <f t="shared" si="5"/>
        <v>0</v>
      </c>
      <c r="AE50" s="414">
        <f t="shared" si="6"/>
        <v>0</v>
      </c>
      <c r="AF50" s="414">
        <f t="shared" si="7"/>
        <v>0</v>
      </c>
      <c r="AG50" s="414">
        <f t="shared" si="8"/>
        <v>0</v>
      </c>
      <c r="AH50" s="414">
        <f t="shared" si="9"/>
        <v>0</v>
      </c>
      <c r="AI50" s="414">
        <f t="shared" si="10"/>
        <v>0</v>
      </c>
      <c r="AJ50" s="418">
        <f t="shared" si="11"/>
        <v>0</v>
      </c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</row>
    <row r="51" spans="1:55" s="37" customFormat="1" ht="24.9" customHeight="1" x14ac:dyDescent="0.2">
      <c r="A51" s="533" t="str">
        <f>IF(B51&lt;&gt;"",設定!$C$4,"")</f>
        <v/>
      </c>
      <c r="B51" s="214" t="str">
        <f t="shared" si="12"/>
        <v/>
      </c>
      <c r="C51" s="373">
        <f t="shared" si="2"/>
        <v>39</v>
      </c>
      <c r="D51" s="862"/>
      <c r="E51" s="219"/>
      <c r="F51" s="376" t="str">
        <f>IFERROR(IF(E51="","",VLOOKUP(E51,国・地域!A:C,2,FALSE)),"正しい番号を入力してください")</f>
        <v/>
      </c>
      <c r="G51" s="377" t="str">
        <f>IFERROR(IF(E51="","",VLOOKUP(E51,国・地域!A:C,3,FALSE)),"正しい番号を入力してください")</f>
        <v/>
      </c>
      <c r="H51" s="284"/>
      <c r="I51" s="245"/>
      <c r="J51" s="251"/>
      <c r="K51" s="189"/>
      <c r="L51" s="240"/>
      <c r="M51" s="251"/>
      <c r="N51" s="182"/>
      <c r="O51" s="189"/>
      <c r="P51" s="240"/>
      <c r="Q51" s="227"/>
      <c r="R51" s="232"/>
      <c r="S51" s="232"/>
      <c r="T51" s="232"/>
      <c r="U51" s="232"/>
      <c r="V51" s="232"/>
      <c r="W51" s="232"/>
      <c r="X51" s="232"/>
      <c r="Y51" s="232"/>
      <c r="Z51" s="291"/>
      <c r="AA51" s="255"/>
      <c r="AB51" s="94" t="str">
        <f t="shared" si="3"/>
        <v/>
      </c>
      <c r="AC51" s="721" t="str">
        <f t="shared" si="4"/>
        <v/>
      </c>
      <c r="AD51" s="414">
        <f t="shared" si="5"/>
        <v>0</v>
      </c>
      <c r="AE51" s="414">
        <f t="shared" si="6"/>
        <v>0</v>
      </c>
      <c r="AF51" s="414">
        <f t="shared" si="7"/>
        <v>0</v>
      </c>
      <c r="AG51" s="414">
        <f t="shared" si="8"/>
        <v>0</v>
      </c>
      <c r="AH51" s="414">
        <f t="shared" si="9"/>
        <v>0</v>
      </c>
      <c r="AI51" s="414">
        <f t="shared" si="10"/>
        <v>0</v>
      </c>
      <c r="AJ51" s="418">
        <f t="shared" si="11"/>
        <v>0</v>
      </c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</row>
    <row r="52" spans="1:55" s="37" customFormat="1" ht="24.9" customHeight="1" x14ac:dyDescent="0.2">
      <c r="A52" s="533" t="str">
        <f>IF(B52&lt;&gt;"",設定!$C$4,"")</f>
        <v/>
      </c>
      <c r="B52" s="214" t="str">
        <f t="shared" si="12"/>
        <v/>
      </c>
      <c r="C52" s="373">
        <f t="shared" si="2"/>
        <v>40</v>
      </c>
      <c r="D52" s="862"/>
      <c r="E52" s="219"/>
      <c r="F52" s="376" t="str">
        <f>IFERROR(IF(E52="","",VLOOKUP(E52,国・地域!A:C,2,FALSE)),"正しい番号を入力してください")</f>
        <v/>
      </c>
      <c r="G52" s="377" t="str">
        <f>IFERROR(IF(E52="","",VLOOKUP(E52,国・地域!A:C,3,FALSE)),"正しい番号を入力してください")</f>
        <v/>
      </c>
      <c r="H52" s="284"/>
      <c r="I52" s="245"/>
      <c r="J52" s="251"/>
      <c r="K52" s="189"/>
      <c r="L52" s="240"/>
      <c r="M52" s="251"/>
      <c r="N52" s="182"/>
      <c r="O52" s="189"/>
      <c r="P52" s="240"/>
      <c r="Q52" s="227"/>
      <c r="R52" s="232"/>
      <c r="S52" s="232"/>
      <c r="T52" s="232"/>
      <c r="U52" s="232"/>
      <c r="V52" s="232"/>
      <c r="W52" s="232"/>
      <c r="X52" s="232"/>
      <c r="Y52" s="232"/>
      <c r="Z52" s="291"/>
      <c r="AA52" s="255"/>
      <c r="AB52" s="94" t="str">
        <f t="shared" si="3"/>
        <v/>
      </c>
      <c r="AC52" s="721" t="str">
        <f t="shared" si="4"/>
        <v/>
      </c>
      <c r="AD52" s="414">
        <f t="shared" si="5"/>
        <v>0</v>
      </c>
      <c r="AE52" s="414">
        <f t="shared" si="6"/>
        <v>0</v>
      </c>
      <c r="AF52" s="414">
        <f t="shared" si="7"/>
        <v>0</v>
      </c>
      <c r="AG52" s="414">
        <f t="shared" si="8"/>
        <v>0</v>
      </c>
      <c r="AH52" s="414">
        <f t="shared" si="9"/>
        <v>0</v>
      </c>
      <c r="AI52" s="414">
        <f t="shared" si="10"/>
        <v>0</v>
      </c>
      <c r="AJ52" s="418">
        <f t="shared" si="11"/>
        <v>0</v>
      </c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</row>
    <row r="53" spans="1:55" s="37" customFormat="1" ht="24.9" customHeight="1" x14ac:dyDescent="0.2">
      <c r="A53" s="574" t="str">
        <f>IF(B53&lt;&gt;"",設定!$C$4,"")</f>
        <v/>
      </c>
      <c r="B53" s="215" t="str">
        <f t="shared" si="12"/>
        <v/>
      </c>
      <c r="C53" s="374">
        <f t="shared" si="2"/>
        <v>41</v>
      </c>
      <c r="D53" s="864"/>
      <c r="E53" s="220"/>
      <c r="F53" s="382" t="str">
        <f>IFERROR(IF(E53="","",VLOOKUP(E53,国・地域!A:C,2,FALSE)),"正しい番号を入力してください")</f>
        <v/>
      </c>
      <c r="G53" s="383" t="str">
        <f>IFERROR(IF(E53="","",VLOOKUP(E53,国・地域!A:C,3,FALSE)),"正しい番号を入力してください")</f>
        <v/>
      </c>
      <c r="H53" s="287"/>
      <c r="I53" s="246"/>
      <c r="J53" s="252"/>
      <c r="K53" s="192"/>
      <c r="L53" s="241"/>
      <c r="M53" s="252"/>
      <c r="N53" s="185"/>
      <c r="O53" s="192"/>
      <c r="P53" s="241"/>
      <c r="Q53" s="228"/>
      <c r="R53" s="233"/>
      <c r="S53" s="233"/>
      <c r="T53" s="233"/>
      <c r="U53" s="233"/>
      <c r="V53" s="233"/>
      <c r="W53" s="233"/>
      <c r="X53" s="233"/>
      <c r="Y53" s="233"/>
      <c r="Z53" s="294"/>
      <c r="AA53" s="256"/>
      <c r="AB53" s="94" t="str">
        <f t="shared" si="3"/>
        <v/>
      </c>
      <c r="AC53" s="721" t="str">
        <f t="shared" si="4"/>
        <v/>
      </c>
      <c r="AD53" s="414">
        <f t="shared" si="5"/>
        <v>0</v>
      </c>
      <c r="AE53" s="414">
        <f t="shared" si="6"/>
        <v>0</v>
      </c>
      <c r="AF53" s="414">
        <f t="shared" si="7"/>
        <v>0</v>
      </c>
      <c r="AG53" s="414">
        <f t="shared" si="8"/>
        <v>0</v>
      </c>
      <c r="AH53" s="414">
        <f t="shared" si="9"/>
        <v>0</v>
      </c>
      <c r="AI53" s="414">
        <f t="shared" si="10"/>
        <v>0</v>
      </c>
      <c r="AJ53" s="418">
        <f t="shared" si="11"/>
        <v>0</v>
      </c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</row>
    <row r="54" spans="1:55" s="37" customFormat="1" ht="24.9" customHeight="1" x14ac:dyDescent="0.2">
      <c r="A54" s="575" t="str">
        <f>IF(B54&lt;&gt;"",設定!$C$4,"")</f>
        <v/>
      </c>
      <c r="B54" s="567" t="str">
        <f t="shared" si="12"/>
        <v/>
      </c>
      <c r="C54" s="322">
        <f t="shared" si="2"/>
        <v>42</v>
      </c>
      <c r="D54" s="863"/>
      <c r="E54" s="265"/>
      <c r="F54" s="384" t="str">
        <f>IFERROR(IF(E54="","",VLOOKUP(E54,国・地域!A:C,2,FALSE)),"正しい番号を入力してください")</f>
        <v/>
      </c>
      <c r="G54" s="385" t="str">
        <f>IFERROR(IF(E54="","",VLOOKUP(E54,国・地域!A:C,3,FALSE)),"正しい番号を入力してください")</f>
        <v/>
      </c>
      <c r="H54" s="288"/>
      <c r="I54" s="269"/>
      <c r="J54" s="270"/>
      <c r="K54" s="193"/>
      <c r="L54" s="268"/>
      <c r="M54" s="270"/>
      <c r="N54" s="186"/>
      <c r="O54" s="193"/>
      <c r="P54" s="268"/>
      <c r="Q54" s="266"/>
      <c r="R54" s="267"/>
      <c r="S54" s="267"/>
      <c r="T54" s="267"/>
      <c r="U54" s="267"/>
      <c r="V54" s="267"/>
      <c r="W54" s="267"/>
      <c r="X54" s="267"/>
      <c r="Y54" s="267"/>
      <c r="Z54" s="295"/>
      <c r="AA54" s="271"/>
      <c r="AB54" s="94" t="str">
        <f t="shared" si="3"/>
        <v/>
      </c>
      <c r="AC54" s="721" t="str">
        <f t="shared" si="4"/>
        <v/>
      </c>
      <c r="AD54" s="414">
        <f t="shared" si="5"/>
        <v>0</v>
      </c>
      <c r="AE54" s="414">
        <f t="shared" si="6"/>
        <v>0</v>
      </c>
      <c r="AF54" s="414">
        <f t="shared" si="7"/>
        <v>0</v>
      </c>
      <c r="AG54" s="414">
        <f t="shared" si="8"/>
        <v>0</v>
      </c>
      <c r="AH54" s="414">
        <f t="shared" si="9"/>
        <v>0</v>
      </c>
      <c r="AI54" s="414">
        <f t="shared" si="10"/>
        <v>0</v>
      </c>
      <c r="AJ54" s="418">
        <f t="shared" si="11"/>
        <v>0</v>
      </c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</row>
    <row r="55" spans="1:55" s="37" customFormat="1" ht="24.9" customHeight="1" x14ac:dyDescent="0.2">
      <c r="A55" s="533" t="str">
        <f>IF(B55&lt;&gt;"",設定!$C$4,"")</f>
        <v/>
      </c>
      <c r="B55" s="214" t="str">
        <f t="shared" si="12"/>
        <v/>
      </c>
      <c r="C55" s="373">
        <f t="shared" si="2"/>
        <v>43</v>
      </c>
      <c r="D55" s="862"/>
      <c r="E55" s="219"/>
      <c r="F55" s="376" t="str">
        <f>IFERROR(IF(E55="","",VLOOKUP(E55,国・地域!A:C,2,FALSE)),"正しい番号を入力してください")</f>
        <v/>
      </c>
      <c r="G55" s="377" t="str">
        <f>IFERROR(IF(E55="","",VLOOKUP(E55,国・地域!A:C,3,FALSE)),"正しい番号を入力してください")</f>
        <v/>
      </c>
      <c r="H55" s="284"/>
      <c r="I55" s="245"/>
      <c r="J55" s="251"/>
      <c r="K55" s="189"/>
      <c r="L55" s="240"/>
      <c r="M55" s="251"/>
      <c r="N55" s="182"/>
      <c r="O55" s="189"/>
      <c r="P55" s="240"/>
      <c r="Q55" s="227"/>
      <c r="R55" s="232"/>
      <c r="S55" s="232"/>
      <c r="T55" s="232"/>
      <c r="U55" s="232"/>
      <c r="V55" s="232"/>
      <c r="W55" s="232"/>
      <c r="X55" s="232"/>
      <c r="Y55" s="232"/>
      <c r="Z55" s="291"/>
      <c r="AA55" s="255"/>
      <c r="AB55" s="94" t="str">
        <f t="shared" si="3"/>
        <v/>
      </c>
      <c r="AC55" s="721" t="str">
        <f t="shared" si="4"/>
        <v/>
      </c>
      <c r="AD55" s="414">
        <f t="shared" si="5"/>
        <v>0</v>
      </c>
      <c r="AE55" s="414">
        <f t="shared" si="6"/>
        <v>0</v>
      </c>
      <c r="AF55" s="414">
        <f t="shared" si="7"/>
        <v>0</v>
      </c>
      <c r="AG55" s="414">
        <f t="shared" si="8"/>
        <v>0</v>
      </c>
      <c r="AH55" s="414">
        <f t="shared" si="9"/>
        <v>0</v>
      </c>
      <c r="AI55" s="414">
        <f t="shared" si="10"/>
        <v>0</v>
      </c>
      <c r="AJ55" s="418">
        <f t="shared" si="11"/>
        <v>0</v>
      </c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</row>
    <row r="56" spans="1:55" s="37" customFormat="1" ht="24.9" customHeight="1" x14ac:dyDescent="0.2">
      <c r="A56" s="533" t="str">
        <f>IF(B56&lt;&gt;"",設定!$C$4,"")</f>
        <v/>
      </c>
      <c r="B56" s="214" t="str">
        <f t="shared" si="12"/>
        <v/>
      </c>
      <c r="C56" s="373">
        <f t="shared" si="2"/>
        <v>44</v>
      </c>
      <c r="D56" s="862"/>
      <c r="E56" s="219"/>
      <c r="F56" s="376" t="str">
        <f>IFERROR(IF(E56="","",VLOOKUP(E56,国・地域!A:C,2,FALSE)),"正しい番号を入力してください")</f>
        <v/>
      </c>
      <c r="G56" s="377" t="str">
        <f>IFERROR(IF(E56="","",VLOOKUP(E56,国・地域!A:C,3,FALSE)),"正しい番号を入力してください")</f>
        <v/>
      </c>
      <c r="H56" s="284"/>
      <c r="I56" s="245"/>
      <c r="J56" s="251"/>
      <c r="K56" s="189"/>
      <c r="L56" s="240"/>
      <c r="M56" s="251"/>
      <c r="N56" s="182"/>
      <c r="O56" s="189"/>
      <c r="P56" s="240"/>
      <c r="Q56" s="227"/>
      <c r="R56" s="232"/>
      <c r="S56" s="232"/>
      <c r="T56" s="232"/>
      <c r="U56" s="232"/>
      <c r="V56" s="232"/>
      <c r="W56" s="232"/>
      <c r="X56" s="232"/>
      <c r="Y56" s="232"/>
      <c r="Z56" s="291"/>
      <c r="AA56" s="255"/>
      <c r="AB56" s="94" t="str">
        <f t="shared" si="3"/>
        <v/>
      </c>
      <c r="AC56" s="721" t="str">
        <f t="shared" si="4"/>
        <v/>
      </c>
      <c r="AD56" s="414">
        <f t="shared" si="5"/>
        <v>0</v>
      </c>
      <c r="AE56" s="414">
        <f t="shared" si="6"/>
        <v>0</v>
      </c>
      <c r="AF56" s="414">
        <f t="shared" si="7"/>
        <v>0</v>
      </c>
      <c r="AG56" s="414">
        <f t="shared" si="8"/>
        <v>0</v>
      </c>
      <c r="AH56" s="414">
        <f t="shared" si="9"/>
        <v>0</v>
      </c>
      <c r="AI56" s="414">
        <f t="shared" si="10"/>
        <v>0</v>
      </c>
      <c r="AJ56" s="418">
        <f t="shared" si="11"/>
        <v>0</v>
      </c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</row>
    <row r="57" spans="1:55" s="37" customFormat="1" ht="24.9" customHeight="1" x14ac:dyDescent="0.2">
      <c r="A57" s="533" t="str">
        <f>IF(B57&lt;&gt;"",設定!$C$4,"")</f>
        <v/>
      </c>
      <c r="B57" s="214" t="str">
        <f t="shared" si="12"/>
        <v/>
      </c>
      <c r="C57" s="373">
        <f t="shared" si="2"/>
        <v>45</v>
      </c>
      <c r="D57" s="862"/>
      <c r="E57" s="219"/>
      <c r="F57" s="376" t="str">
        <f>IFERROR(IF(E57="","",VLOOKUP(E57,国・地域!A:C,2,FALSE)),"正しい番号を入力してください")</f>
        <v/>
      </c>
      <c r="G57" s="377" t="str">
        <f>IFERROR(IF(E57="","",VLOOKUP(E57,国・地域!A:C,3,FALSE)),"正しい番号を入力してください")</f>
        <v/>
      </c>
      <c r="H57" s="284"/>
      <c r="I57" s="245"/>
      <c r="J57" s="251"/>
      <c r="K57" s="189"/>
      <c r="L57" s="240"/>
      <c r="M57" s="251"/>
      <c r="N57" s="182"/>
      <c r="O57" s="189"/>
      <c r="P57" s="240"/>
      <c r="Q57" s="227"/>
      <c r="R57" s="232"/>
      <c r="S57" s="232"/>
      <c r="T57" s="232"/>
      <c r="U57" s="232"/>
      <c r="V57" s="232"/>
      <c r="W57" s="232"/>
      <c r="X57" s="232"/>
      <c r="Y57" s="232"/>
      <c r="Z57" s="291"/>
      <c r="AA57" s="255"/>
      <c r="AB57" s="94" t="str">
        <f t="shared" si="3"/>
        <v/>
      </c>
      <c r="AC57" s="721" t="str">
        <f t="shared" si="4"/>
        <v/>
      </c>
      <c r="AD57" s="414">
        <f t="shared" si="5"/>
        <v>0</v>
      </c>
      <c r="AE57" s="414">
        <f t="shared" si="6"/>
        <v>0</v>
      </c>
      <c r="AF57" s="414">
        <f t="shared" si="7"/>
        <v>0</v>
      </c>
      <c r="AG57" s="414">
        <f t="shared" si="8"/>
        <v>0</v>
      </c>
      <c r="AH57" s="414">
        <f t="shared" si="9"/>
        <v>0</v>
      </c>
      <c r="AI57" s="414">
        <f t="shared" si="10"/>
        <v>0</v>
      </c>
      <c r="AJ57" s="418">
        <f t="shared" si="11"/>
        <v>0</v>
      </c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</row>
    <row r="58" spans="1:55" s="37" customFormat="1" ht="24.9" customHeight="1" x14ac:dyDescent="0.2">
      <c r="A58" s="574" t="str">
        <f>IF(B58&lt;&gt;"",設定!$C$4,"")</f>
        <v/>
      </c>
      <c r="B58" s="215" t="str">
        <f t="shared" si="12"/>
        <v/>
      </c>
      <c r="C58" s="374">
        <f t="shared" si="2"/>
        <v>46</v>
      </c>
      <c r="D58" s="864"/>
      <c r="E58" s="258"/>
      <c r="F58" s="378" t="str">
        <f>IFERROR(IF(E58="","",VLOOKUP(E58,国・地域!A:C,2,FALSE)),"正しい番号を入力してください")</f>
        <v/>
      </c>
      <c r="G58" s="379" t="str">
        <f>IFERROR(IF(E58="","",VLOOKUP(E58,国・地域!A:C,3,FALSE)),"正しい番号を入力してください")</f>
        <v/>
      </c>
      <c r="H58" s="285"/>
      <c r="I58" s="262"/>
      <c r="J58" s="263"/>
      <c r="K58" s="190"/>
      <c r="L58" s="261"/>
      <c r="M58" s="263"/>
      <c r="N58" s="183"/>
      <c r="O58" s="190"/>
      <c r="P58" s="261"/>
      <c r="Q58" s="259"/>
      <c r="R58" s="260"/>
      <c r="S58" s="260"/>
      <c r="T58" s="260"/>
      <c r="U58" s="260"/>
      <c r="V58" s="260"/>
      <c r="W58" s="260"/>
      <c r="X58" s="260"/>
      <c r="Y58" s="260"/>
      <c r="Z58" s="292"/>
      <c r="AA58" s="264"/>
      <c r="AB58" s="94" t="str">
        <f t="shared" si="3"/>
        <v/>
      </c>
      <c r="AC58" s="721" t="str">
        <f t="shared" si="4"/>
        <v/>
      </c>
      <c r="AD58" s="414">
        <f t="shared" si="5"/>
        <v>0</v>
      </c>
      <c r="AE58" s="414">
        <f t="shared" si="6"/>
        <v>0</v>
      </c>
      <c r="AF58" s="414">
        <f t="shared" si="7"/>
        <v>0</v>
      </c>
      <c r="AG58" s="414">
        <f t="shared" si="8"/>
        <v>0</v>
      </c>
      <c r="AH58" s="414">
        <f t="shared" si="9"/>
        <v>0</v>
      </c>
      <c r="AI58" s="414">
        <f t="shared" si="10"/>
        <v>0</v>
      </c>
      <c r="AJ58" s="418">
        <f t="shared" si="11"/>
        <v>0</v>
      </c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</row>
    <row r="59" spans="1:55" s="37" customFormat="1" ht="24.9" customHeight="1" x14ac:dyDescent="0.2">
      <c r="A59" s="575" t="str">
        <f>IF(B59&lt;&gt;"",設定!$C$4,"")</f>
        <v/>
      </c>
      <c r="B59" s="567" t="str">
        <f t="shared" si="12"/>
        <v/>
      </c>
      <c r="C59" s="322">
        <f t="shared" si="2"/>
        <v>47</v>
      </c>
      <c r="D59" s="863"/>
      <c r="E59" s="272"/>
      <c r="F59" s="380" t="str">
        <f>IFERROR(IF(E59="","",VLOOKUP(E59,国・地域!A:C,2,FALSE)),"正しい番号を入力してください")</f>
        <v/>
      </c>
      <c r="G59" s="381" t="str">
        <f>IFERROR(IF(E59="","",VLOOKUP(E59,国・地域!A:C,3,FALSE)),"正しい番号を入力してください")</f>
        <v/>
      </c>
      <c r="H59" s="286"/>
      <c r="I59" s="276"/>
      <c r="J59" s="277"/>
      <c r="K59" s="191"/>
      <c r="L59" s="275"/>
      <c r="M59" s="277"/>
      <c r="N59" s="184"/>
      <c r="O59" s="191"/>
      <c r="P59" s="275"/>
      <c r="Q59" s="273"/>
      <c r="R59" s="274"/>
      <c r="S59" s="274"/>
      <c r="T59" s="274"/>
      <c r="U59" s="274"/>
      <c r="V59" s="274"/>
      <c r="W59" s="274"/>
      <c r="X59" s="274"/>
      <c r="Y59" s="274"/>
      <c r="Z59" s="293"/>
      <c r="AA59" s="278"/>
      <c r="AB59" s="94" t="str">
        <f t="shared" si="3"/>
        <v/>
      </c>
      <c r="AC59" s="721" t="str">
        <f t="shared" si="4"/>
        <v/>
      </c>
      <c r="AD59" s="414">
        <f t="shared" si="5"/>
        <v>0</v>
      </c>
      <c r="AE59" s="414">
        <f t="shared" si="6"/>
        <v>0</v>
      </c>
      <c r="AF59" s="414">
        <f t="shared" si="7"/>
        <v>0</v>
      </c>
      <c r="AG59" s="414">
        <f t="shared" si="8"/>
        <v>0</v>
      </c>
      <c r="AH59" s="414">
        <f t="shared" si="9"/>
        <v>0</v>
      </c>
      <c r="AI59" s="414">
        <f t="shared" si="10"/>
        <v>0</v>
      </c>
      <c r="AJ59" s="418">
        <f t="shared" si="11"/>
        <v>0</v>
      </c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</row>
    <row r="60" spans="1:55" s="37" customFormat="1" ht="24.9" customHeight="1" x14ac:dyDescent="0.2">
      <c r="A60" s="533" t="str">
        <f>IF(B60&lt;&gt;"",設定!$C$4,"")</f>
        <v/>
      </c>
      <c r="B60" s="214" t="str">
        <f t="shared" si="12"/>
        <v/>
      </c>
      <c r="C60" s="373">
        <f t="shared" si="2"/>
        <v>48</v>
      </c>
      <c r="D60" s="862"/>
      <c r="E60" s="219"/>
      <c r="F60" s="376" t="str">
        <f>IFERROR(IF(E60="","",VLOOKUP(E60,国・地域!A:C,2,FALSE)),"正しい番号を入力してください")</f>
        <v/>
      </c>
      <c r="G60" s="377" t="str">
        <f>IFERROR(IF(E60="","",VLOOKUP(E60,国・地域!A:C,3,FALSE)),"正しい番号を入力してください")</f>
        <v/>
      </c>
      <c r="H60" s="284"/>
      <c r="I60" s="245"/>
      <c r="J60" s="251"/>
      <c r="K60" s="189"/>
      <c r="L60" s="240"/>
      <c r="M60" s="251"/>
      <c r="N60" s="182"/>
      <c r="O60" s="189"/>
      <c r="P60" s="240"/>
      <c r="Q60" s="227"/>
      <c r="R60" s="232"/>
      <c r="S60" s="232"/>
      <c r="T60" s="232"/>
      <c r="U60" s="232"/>
      <c r="V60" s="232"/>
      <c r="W60" s="232"/>
      <c r="X60" s="232"/>
      <c r="Y60" s="232"/>
      <c r="Z60" s="291"/>
      <c r="AA60" s="255"/>
      <c r="AB60" s="94" t="str">
        <f t="shared" si="3"/>
        <v/>
      </c>
      <c r="AC60" s="721" t="str">
        <f t="shared" si="4"/>
        <v/>
      </c>
      <c r="AD60" s="414">
        <f t="shared" si="5"/>
        <v>0</v>
      </c>
      <c r="AE60" s="414">
        <f t="shared" si="6"/>
        <v>0</v>
      </c>
      <c r="AF60" s="414">
        <f t="shared" si="7"/>
        <v>0</v>
      </c>
      <c r="AG60" s="414">
        <f t="shared" si="8"/>
        <v>0</v>
      </c>
      <c r="AH60" s="414">
        <f t="shared" si="9"/>
        <v>0</v>
      </c>
      <c r="AI60" s="414">
        <f t="shared" si="10"/>
        <v>0</v>
      </c>
      <c r="AJ60" s="418">
        <f t="shared" si="11"/>
        <v>0</v>
      </c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</row>
    <row r="61" spans="1:55" s="37" customFormat="1" ht="24.9" customHeight="1" x14ac:dyDescent="0.2">
      <c r="A61" s="533" t="str">
        <f>IF(B61&lt;&gt;"",設定!$C$4,"")</f>
        <v/>
      </c>
      <c r="B61" s="214" t="str">
        <f t="shared" si="12"/>
        <v/>
      </c>
      <c r="C61" s="373">
        <f t="shared" si="2"/>
        <v>49</v>
      </c>
      <c r="D61" s="862"/>
      <c r="E61" s="219"/>
      <c r="F61" s="376" t="str">
        <f>IFERROR(IF(E61="","",VLOOKUP(E61,国・地域!A:C,2,FALSE)),"正しい番号を入力してください")</f>
        <v/>
      </c>
      <c r="G61" s="377" t="str">
        <f>IFERROR(IF(E61="","",VLOOKUP(E61,国・地域!A:C,3,FALSE)),"正しい番号を入力してください")</f>
        <v/>
      </c>
      <c r="H61" s="284"/>
      <c r="I61" s="245"/>
      <c r="J61" s="251"/>
      <c r="K61" s="189"/>
      <c r="L61" s="240"/>
      <c r="M61" s="251"/>
      <c r="N61" s="182"/>
      <c r="O61" s="189"/>
      <c r="P61" s="240"/>
      <c r="Q61" s="227"/>
      <c r="R61" s="232"/>
      <c r="S61" s="232"/>
      <c r="T61" s="232"/>
      <c r="U61" s="232"/>
      <c r="V61" s="232"/>
      <c r="W61" s="232"/>
      <c r="X61" s="232"/>
      <c r="Y61" s="232"/>
      <c r="Z61" s="291"/>
      <c r="AA61" s="255"/>
      <c r="AB61" s="94" t="str">
        <f t="shared" si="3"/>
        <v/>
      </c>
      <c r="AC61" s="721" t="str">
        <f t="shared" si="4"/>
        <v/>
      </c>
      <c r="AD61" s="414">
        <f t="shared" si="5"/>
        <v>0</v>
      </c>
      <c r="AE61" s="414">
        <f t="shared" si="6"/>
        <v>0</v>
      </c>
      <c r="AF61" s="414">
        <f t="shared" si="7"/>
        <v>0</v>
      </c>
      <c r="AG61" s="414">
        <f t="shared" si="8"/>
        <v>0</v>
      </c>
      <c r="AH61" s="414">
        <f t="shared" si="9"/>
        <v>0</v>
      </c>
      <c r="AI61" s="414">
        <f t="shared" si="10"/>
        <v>0</v>
      </c>
      <c r="AJ61" s="418">
        <f t="shared" si="11"/>
        <v>0</v>
      </c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</row>
    <row r="62" spans="1:55" s="37" customFormat="1" ht="24.9" customHeight="1" x14ac:dyDescent="0.2">
      <c r="A62" s="533" t="str">
        <f>IF(B62&lt;&gt;"",設定!$C$4,"")</f>
        <v/>
      </c>
      <c r="B62" s="214" t="str">
        <f t="shared" si="12"/>
        <v/>
      </c>
      <c r="C62" s="373">
        <f t="shared" si="2"/>
        <v>50</v>
      </c>
      <c r="D62" s="862"/>
      <c r="E62" s="219"/>
      <c r="F62" s="376" t="str">
        <f>IFERROR(IF(E62="","",VLOOKUP(E62,国・地域!A:C,2,FALSE)),"正しい番号を入力してください")</f>
        <v/>
      </c>
      <c r="G62" s="377" t="str">
        <f>IFERROR(IF(E62="","",VLOOKUP(E62,国・地域!A:C,3,FALSE)),"正しい番号を入力してください")</f>
        <v/>
      </c>
      <c r="H62" s="284"/>
      <c r="I62" s="245"/>
      <c r="J62" s="251"/>
      <c r="K62" s="189"/>
      <c r="L62" s="240"/>
      <c r="M62" s="251"/>
      <c r="N62" s="182"/>
      <c r="O62" s="189"/>
      <c r="P62" s="240"/>
      <c r="Q62" s="227"/>
      <c r="R62" s="232"/>
      <c r="S62" s="232"/>
      <c r="T62" s="232"/>
      <c r="U62" s="232"/>
      <c r="V62" s="232"/>
      <c r="W62" s="232"/>
      <c r="X62" s="232"/>
      <c r="Y62" s="232"/>
      <c r="Z62" s="291"/>
      <c r="AA62" s="255"/>
      <c r="AB62" s="94" t="str">
        <f t="shared" si="3"/>
        <v/>
      </c>
      <c r="AC62" s="721" t="str">
        <f t="shared" si="4"/>
        <v/>
      </c>
      <c r="AD62" s="414">
        <f t="shared" si="5"/>
        <v>0</v>
      </c>
      <c r="AE62" s="414">
        <f t="shared" si="6"/>
        <v>0</v>
      </c>
      <c r="AF62" s="414">
        <f t="shared" si="7"/>
        <v>0</v>
      </c>
      <c r="AG62" s="414">
        <f t="shared" si="8"/>
        <v>0</v>
      </c>
      <c r="AH62" s="414">
        <f t="shared" si="9"/>
        <v>0</v>
      </c>
      <c r="AI62" s="414">
        <f t="shared" si="10"/>
        <v>0</v>
      </c>
      <c r="AJ62" s="418">
        <f t="shared" si="11"/>
        <v>0</v>
      </c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</row>
    <row r="63" spans="1:55" s="37" customFormat="1" ht="24.9" customHeight="1" x14ac:dyDescent="0.2">
      <c r="A63" s="574" t="str">
        <f>IF(B63&lt;&gt;"",設定!$C$4,"")</f>
        <v/>
      </c>
      <c r="B63" s="215" t="str">
        <f t="shared" si="12"/>
        <v/>
      </c>
      <c r="C63" s="374">
        <f t="shared" si="2"/>
        <v>51</v>
      </c>
      <c r="D63" s="864"/>
      <c r="E63" s="220"/>
      <c r="F63" s="382" t="str">
        <f>IFERROR(IF(E63="","",VLOOKUP(E63,国・地域!A:C,2,FALSE)),"正しい番号を入力してください")</f>
        <v/>
      </c>
      <c r="G63" s="383" t="str">
        <f>IFERROR(IF(E63="","",VLOOKUP(E63,国・地域!A:C,3,FALSE)),"正しい番号を入力してください")</f>
        <v/>
      </c>
      <c r="H63" s="287"/>
      <c r="I63" s="246"/>
      <c r="J63" s="252"/>
      <c r="K63" s="192"/>
      <c r="L63" s="241"/>
      <c r="M63" s="252"/>
      <c r="N63" s="185"/>
      <c r="O63" s="192"/>
      <c r="P63" s="241"/>
      <c r="Q63" s="228"/>
      <c r="R63" s="233"/>
      <c r="S63" s="233"/>
      <c r="T63" s="233"/>
      <c r="U63" s="233"/>
      <c r="V63" s="233"/>
      <c r="W63" s="233"/>
      <c r="X63" s="233"/>
      <c r="Y63" s="233"/>
      <c r="Z63" s="294"/>
      <c r="AA63" s="256"/>
      <c r="AB63" s="94" t="str">
        <f t="shared" si="3"/>
        <v/>
      </c>
      <c r="AC63" s="721" t="str">
        <f t="shared" si="4"/>
        <v/>
      </c>
      <c r="AD63" s="414">
        <f t="shared" si="5"/>
        <v>0</v>
      </c>
      <c r="AE63" s="414">
        <f t="shared" si="6"/>
        <v>0</v>
      </c>
      <c r="AF63" s="414">
        <f t="shared" si="7"/>
        <v>0</v>
      </c>
      <c r="AG63" s="414">
        <f t="shared" si="8"/>
        <v>0</v>
      </c>
      <c r="AH63" s="414">
        <f t="shared" si="9"/>
        <v>0</v>
      </c>
      <c r="AI63" s="414">
        <f t="shared" si="10"/>
        <v>0</v>
      </c>
      <c r="AJ63" s="418">
        <f t="shared" si="11"/>
        <v>0</v>
      </c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</row>
    <row r="64" spans="1:55" s="37" customFormat="1" ht="24.9" customHeight="1" x14ac:dyDescent="0.2">
      <c r="A64" s="575" t="str">
        <f>IF(B64&lt;&gt;"",設定!$C$4,"")</f>
        <v/>
      </c>
      <c r="B64" s="567" t="str">
        <f t="shared" si="12"/>
        <v/>
      </c>
      <c r="C64" s="322">
        <f t="shared" si="2"/>
        <v>52</v>
      </c>
      <c r="D64" s="863"/>
      <c r="E64" s="265"/>
      <c r="F64" s="384" t="str">
        <f>IFERROR(IF(E64="","",VLOOKUP(E64,国・地域!A:C,2,FALSE)),"正しい番号を入力してください")</f>
        <v/>
      </c>
      <c r="G64" s="385" t="str">
        <f>IFERROR(IF(E64="","",VLOOKUP(E64,国・地域!A:C,3,FALSE)),"正しい番号を入力してください")</f>
        <v/>
      </c>
      <c r="H64" s="288"/>
      <c r="I64" s="269"/>
      <c r="J64" s="270"/>
      <c r="K64" s="193"/>
      <c r="L64" s="268"/>
      <c r="M64" s="270"/>
      <c r="N64" s="186"/>
      <c r="O64" s="193"/>
      <c r="P64" s="268"/>
      <c r="Q64" s="266"/>
      <c r="R64" s="267"/>
      <c r="S64" s="267"/>
      <c r="T64" s="267"/>
      <c r="U64" s="267"/>
      <c r="V64" s="267"/>
      <c r="W64" s="267"/>
      <c r="X64" s="267"/>
      <c r="Y64" s="267"/>
      <c r="Z64" s="295"/>
      <c r="AA64" s="271"/>
      <c r="AB64" s="94" t="str">
        <f t="shared" si="3"/>
        <v/>
      </c>
      <c r="AC64" s="721" t="str">
        <f t="shared" si="4"/>
        <v/>
      </c>
      <c r="AD64" s="414">
        <f t="shared" si="5"/>
        <v>0</v>
      </c>
      <c r="AE64" s="414">
        <f t="shared" si="6"/>
        <v>0</v>
      </c>
      <c r="AF64" s="414">
        <f t="shared" si="7"/>
        <v>0</v>
      </c>
      <c r="AG64" s="414">
        <f t="shared" si="8"/>
        <v>0</v>
      </c>
      <c r="AH64" s="414">
        <f t="shared" si="9"/>
        <v>0</v>
      </c>
      <c r="AI64" s="414">
        <f t="shared" si="10"/>
        <v>0</v>
      </c>
      <c r="AJ64" s="418">
        <f t="shared" si="11"/>
        <v>0</v>
      </c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</row>
    <row r="65" spans="1:55" s="37" customFormat="1" ht="24.9" customHeight="1" x14ac:dyDescent="0.2">
      <c r="A65" s="533" t="str">
        <f>IF(B65&lt;&gt;"",設定!$C$4,"")</f>
        <v/>
      </c>
      <c r="B65" s="214" t="str">
        <f t="shared" si="12"/>
        <v/>
      </c>
      <c r="C65" s="373">
        <f t="shared" si="2"/>
        <v>53</v>
      </c>
      <c r="D65" s="862"/>
      <c r="E65" s="219"/>
      <c r="F65" s="376" t="str">
        <f>IFERROR(IF(E65="","",VLOOKUP(E65,国・地域!A:C,2,FALSE)),"正しい番号を入力してください")</f>
        <v/>
      </c>
      <c r="G65" s="377" t="str">
        <f>IFERROR(IF(E65="","",VLOOKUP(E65,国・地域!A:C,3,FALSE)),"正しい番号を入力してください")</f>
        <v/>
      </c>
      <c r="H65" s="284"/>
      <c r="I65" s="245"/>
      <c r="J65" s="251"/>
      <c r="K65" s="189"/>
      <c r="L65" s="240"/>
      <c r="M65" s="251"/>
      <c r="N65" s="182"/>
      <c r="O65" s="189"/>
      <c r="P65" s="240"/>
      <c r="Q65" s="227"/>
      <c r="R65" s="232"/>
      <c r="S65" s="232"/>
      <c r="T65" s="232"/>
      <c r="U65" s="232"/>
      <c r="V65" s="232"/>
      <c r="W65" s="232"/>
      <c r="X65" s="232"/>
      <c r="Y65" s="232"/>
      <c r="Z65" s="291"/>
      <c r="AA65" s="255"/>
      <c r="AB65" s="94" t="str">
        <f t="shared" si="3"/>
        <v/>
      </c>
      <c r="AC65" s="721" t="str">
        <f t="shared" si="4"/>
        <v/>
      </c>
      <c r="AD65" s="414">
        <f t="shared" si="5"/>
        <v>0</v>
      </c>
      <c r="AE65" s="414">
        <f t="shared" si="6"/>
        <v>0</v>
      </c>
      <c r="AF65" s="414">
        <f t="shared" si="7"/>
        <v>0</v>
      </c>
      <c r="AG65" s="414">
        <f t="shared" si="8"/>
        <v>0</v>
      </c>
      <c r="AH65" s="414">
        <f t="shared" si="9"/>
        <v>0</v>
      </c>
      <c r="AI65" s="414">
        <f t="shared" si="10"/>
        <v>0</v>
      </c>
      <c r="AJ65" s="418">
        <f t="shared" si="11"/>
        <v>0</v>
      </c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</row>
    <row r="66" spans="1:55" s="37" customFormat="1" ht="24.9" customHeight="1" x14ac:dyDescent="0.2">
      <c r="A66" s="533" t="str">
        <f>IF(B66&lt;&gt;"",設定!$C$4,"")</f>
        <v/>
      </c>
      <c r="B66" s="214" t="str">
        <f t="shared" si="12"/>
        <v/>
      </c>
      <c r="C66" s="373">
        <f t="shared" si="2"/>
        <v>54</v>
      </c>
      <c r="D66" s="862"/>
      <c r="E66" s="219"/>
      <c r="F66" s="376" t="str">
        <f>IFERROR(IF(E66="","",VLOOKUP(E66,国・地域!A:C,2,FALSE)),"正しい番号を入力してください")</f>
        <v/>
      </c>
      <c r="G66" s="377" t="str">
        <f>IFERROR(IF(E66="","",VLOOKUP(E66,国・地域!A:C,3,FALSE)),"正しい番号を入力してください")</f>
        <v/>
      </c>
      <c r="H66" s="284"/>
      <c r="I66" s="245"/>
      <c r="J66" s="251"/>
      <c r="K66" s="189"/>
      <c r="L66" s="240"/>
      <c r="M66" s="251"/>
      <c r="N66" s="182"/>
      <c r="O66" s="189"/>
      <c r="P66" s="240"/>
      <c r="Q66" s="227"/>
      <c r="R66" s="232"/>
      <c r="S66" s="232"/>
      <c r="T66" s="232"/>
      <c r="U66" s="232"/>
      <c r="V66" s="232"/>
      <c r="W66" s="232"/>
      <c r="X66" s="232"/>
      <c r="Y66" s="232"/>
      <c r="Z66" s="291"/>
      <c r="AA66" s="255"/>
      <c r="AB66" s="94" t="str">
        <f t="shared" si="3"/>
        <v/>
      </c>
      <c r="AC66" s="721" t="str">
        <f t="shared" si="4"/>
        <v/>
      </c>
      <c r="AD66" s="414">
        <f t="shared" si="5"/>
        <v>0</v>
      </c>
      <c r="AE66" s="414">
        <f t="shared" si="6"/>
        <v>0</v>
      </c>
      <c r="AF66" s="414">
        <f t="shared" si="7"/>
        <v>0</v>
      </c>
      <c r="AG66" s="414">
        <f t="shared" si="8"/>
        <v>0</v>
      </c>
      <c r="AH66" s="414">
        <f t="shared" si="9"/>
        <v>0</v>
      </c>
      <c r="AI66" s="414">
        <f t="shared" si="10"/>
        <v>0</v>
      </c>
      <c r="AJ66" s="418">
        <f t="shared" si="11"/>
        <v>0</v>
      </c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</row>
    <row r="67" spans="1:55" s="37" customFormat="1" ht="24.9" customHeight="1" x14ac:dyDescent="0.2">
      <c r="A67" s="533" t="str">
        <f>IF(B67&lt;&gt;"",設定!$C$4,"")</f>
        <v/>
      </c>
      <c r="B67" s="214" t="str">
        <f t="shared" si="12"/>
        <v/>
      </c>
      <c r="C67" s="373">
        <f t="shared" si="2"/>
        <v>55</v>
      </c>
      <c r="D67" s="862"/>
      <c r="E67" s="219"/>
      <c r="F67" s="376" t="str">
        <f>IFERROR(IF(E67="","",VLOOKUP(E67,国・地域!A:C,2,FALSE)),"正しい番号を入力してください")</f>
        <v/>
      </c>
      <c r="G67" s="377" t="str">
        <f>IFERROR(IF(E67="","",VLOOKUP(E67,国・地域!A:C,3,FALSE)),"正しい番号を入力してください")</f>
        <v/>
      </c>
      <c r="H67" s="284"/>
      <c r="I67" s="245"/>
      <c r="J67" s="251"/>
      <c r="K67" s="189"/>
      <c r="L67" s="240"/>
      <c r="M67" s="251"/>
      <c r="N67" s="182"/>
      <c r="O67" s="189"/>
      <c r="P67" s="240"/>
      <c r="Q67" s="227"/>
      <c r="R67" s="232"/>
      <c r="S67" s="232"/>
      <c r="T67" s="232"/>
      <c r="U67" s="232"/>
      <c r="V67" s="232"/>
      <c r="W67" s="232"/>
      <c r="X67" s="232"/>
      <c r="Y67" s="232"/>
      <c r="Z67" s="291"/>
      <c r="AA67" s="255"/>
      <c r="AB67" s="94" t="str">
        <f t="shared" si="3"/>
        <v/>
      </c>
      <c r="AC67" s="721" t="str">
        <f t="shared" si="4"/>
        <v/>
      </c>
      <c r="AD67" s="414">
        <f t="shared" si="5"/>
        <v>0</v>
      </c>
      <c r="AE67" s="414">
        <f t="shared" si="6"/>
        <v>0</v>
      </c>
      <c r="AF67" s="414">
        <f t="shared" si="7"/>
        <v>0</v>
      </c>
      <c r="AG67" s="414">
        <f t="shared" si="8"/>
        <v>0</v>
      </c>
      <c r="AH67" s="414">
        <f t="shared" si="9"/>
        <v>0</v>
      </c>
      <c r="AI67" s="414">
        <f t="shared" si="10"/>
        <v>0</v>
      </c>
      <c r="AJ67" s="418">
        <f t="shared" si="11"/>
        <v>0</v>
      </c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</row>
    <row r="68" spans="1:55" s="37" customFormat="1" ht="24.9" customHeight="1" x14ac:dyDescent="0.2">
      <c r="A68" s="574" t="str">
        <f>IF(B68&lt;&gt;"",設定!$C$4,"")</f>
        <v/>
      </c>
      <c r="B68" s="215" t="str">
        <f t="shared" si="12"/>
        <v/>
      </c>
      <c r="C68" s="374">
        <f t="shared" si="2"/>
        <v>56</v>
      </c>
      <c r="D68" s="864"/>
      <c r="E68" s="220"/>
      <c r="F68" s="382" t="str">
        <f>IFERROR(IF(E68="","",VLOOKUP(E68,国・地域!A:C,2,FALSE)),"正しい番号を入力してください")</f>
        <v/>
      </c>
      <c r="G68" s="383" t="str">
        <f>IFERROR(IF(E68="","",VLOOKUP(E68,国・地域!A:C,3,FALSE)),"正しい番号を入力してください")</f>
        <v/>
      </c>
      <c r="H68" s="287"/>
      <c r="I68" s="246"/>
      <c r="J68" s="252"/>
      <c r="K68" s="192"/>
      <c r="L68" s="241"/>
      <c r="M68" s="252"/>
      <c r="N68" s="185"/>
      <c r="O68" s="192"/>
      <c r="P68" s="241"/>
      <c r="Q68" s="228"/>
      <c r="R68" s="233"/>
      <c r="S68" s="233"/>
      <c r="T68" s="233"/>
      <c r="U68" s="233"/>
      <c r="V68" s="233"/>
      <c r="W68" s="233"/>
      <c r="X68" s="233"/>
      <c r="Y68" s="233"/>
      <c r="Z68" s="294"/>
      <c r="AA68" s="256"/>
      <c r="AB68" s="94" t="str">
        <f t="shared" si="3"/>
        <v/>
      </c>
      <c r="AC68" s="721" t="str">
        <f t="shared" si="4"/>
        <v/>
      </c>
      <c r="AD68" s="414">
        <f t="shared" si="5"/>
        <v>0</v>
      </c>
      <c r="AE68" s="414">
        <f t="shared" si="6"/>
        <v>0</v>
      </c>
      <c r="AF68" s="414">
        <f t="shared" si="7"/>
        <v>0</v>
      </c>
      <c r="AG68" s="414">
        <f t="shared" si="8"/>
        <v>0</v>
      </c>
      <c r="AH68" s="414">
        <f t="shared" si="9"/>
        <v>0</v>
      </c>
      <c r="AI68" s="414">
        <f t="shared" si="10"/>
        <v>0</v>
      </c>
      <c r="AJ68" s="418">
        <f t="shared" si="11"/>
        <v>0</v>
      </c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</row>
    <row r="69" spans="1:55" s="37" customFormat="1" ht="24.9" customHeight="1" x14ac:dyDescent="0.2">
      <c r="A69" s="575" t="str">
        <f>IF(B69&lt;&gt;"",設定!$C$4,"")</f>
        <v/>
      </c>
      <c r="B69" s="567" t="str">
        <f t="shared" si="12"/>
        <v/>
      </c>
      <c r="C69" s="322">
        <f t="shared" si="2"/>
        <v>57</v>
      </c>
      <c r="D69" s="863"/>
      <c r="E69" s="265"/>
      <c r="F69" s="384" t="str">
        <f>IFERROR(IF(E69="","",VLOOKUP(E69,国・地域!A:C,2,FALSE)),"正しい番号を入力してください")</f>
        <v/>
      </c>
      <c r="G69" s="385" t="str">
        <f>IFERROR(IF(E69="","",VLOOKUP(E69,国・地域!A:C,3,FALSE)),"正しい番号を入力してください")</f>
        <v/>
      </c>
      <c r="H69" s="288"/>
      <c r="I69" s="269"/>
      <c r="J69" s="270"/>
      <c r="K69" s="193"/>
      <c r="L69" s="268"/>
      <c r="M69" s="270"/>
      <c r="N69" s="186"/>
      <c r="O69" s="193"/>
      <c r="P69" s="268"/>
      <c r="Q69" s="266"/>
      <c r="R69" s="267"/>
      <c r="S69" s="267"/>
      <c r="T69" s="267"/>
      <c r="U69" s="267"/>
      <c r="V69" s="267"/>
      <c r="W69" s="267"/>
      <c r="X69" s="267"/>
      <c r="Y69" s="267"/>
      <c r="Z69" s="295"/>
      <c r="AA69" s="271"/>
      <c r="AB69" s="94" t="str">
        <f t="shared" si="3"/>
        <v/>
      </c>
      <c r="AC69" s="721" t="str">
        <f t="shared" si="4"/>
        <v/>
      </c>
      <c r="AD69" s="414">
        <f t="shared" si="5"/>
        <v>0</v>
      </c>
      <c r="AE69" s="414">
        <f t="shared" si="6"/>
        <v>0</v>
      </c>
      <c r="AF69" s="414">
        <f t="shared" si="7"/>
        <v>0</v>
      </c>
      <c r="AG69" s="414">
        <f t="shared" si="8"/>
        <v>0</v>
      </c>
      <c r="AH69" s="414">
        <f t="shared" si="9"/>
        <v>0</v>
      </c>
      <c r="AI69" s="414">
        <f t="shared" si="10"/>
        <v>0</v>
      </c>
      <c r="AJ69" s="418">
        <f t="shared" si="11"/>
        <v>0</v>
      </c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</row>
    <row r="70" spans="1:55" s="37" customFormat="1" ht="24.9" customHeight="1" x14ac:dyDescent="0.2">
      <c r="A70" s="533" t="str">
        <f>IF(B70&lt;&gt;"",設定!$C$4,"")</f>
        <v/>
      </c>
      <c r="B70" s="214" t="str">
        <f t="shared" si="12"/>
        <v/>
      </c>
      <c r="C70" s="373">
        <f t="shared" si="2"/>
        <v>58</v>
      </c>
      <c r="D70" s="862"/>
      <c r="E70" s="219"/>
      <c r="F70" s="376" t="str">
        <f>IFERROR(IF(E70="","",VLOOKUP(E70,国・地域!A:C,2,FALSE)),"正しい番号を入力してください")</f>
        <v/>
      </c>
      <c r="G70" s="377" t="str">
        <f>IFERROR(IF(E70="","",VLOOKUP(E70,国・地域!A:C,3,FALSE)),"正しい番号を入力してください")</f>
        <v/>
      </c>
      <c r="H70" s="284"/>
      <c r="I70" s="245"/>
      <c r="J70" s="251"/>
      <c r="K70" s="189"/>
      <c r="L70" s="240"/>
      <c r="M70" s="251"/>
      <c r="N70" s="182"/>
      <c r="O70" s="189"/>
      <c r="P70" s="240"/>
      <c r="Q70" s="227"/>
      <c r="R70" s="232"/>
      <c r="S70" s="232"/>
      <c r="T70" s="232"/>
      <c r="U70" s="232"/>
      <c r="V70" s="232"/>
      <c r="W70" s="232"/>
      <c r="X70" s="232"/>
      <c r="Y70" s="232"/>
      <c r="Z70" s="291"/>
      <c r="AA70" s="255"/>
      <c r="AB70" s="94" t="str">
        <f t="shared" si="3"/>
        <v/>
      </c>
      <c r="AC70" s="721" t="str">
        <f t="shared" si="4"/>
        <v/>
      </c>
      <c r="AD70" s="414">
        <f t="shared" si="5"/>
        <v>0</v>
      </c>
      <c r="AE70" s="414">
        <f t="shared" si="6"/>
        <v>0</v>
      </c>
      <c r="AF70" s="414">
        <f t="shared" si="7"/>
        <v>0</v>
      </c>
      <c r="AG70" s="414">
        <f t="shared" si="8"/>
        <v>0</v>
      </c>
      <c r="AH70" s="414">
        <f t="shared" si="9"/>
        <v>0</v>
      </c>
      <c r="AI70" s="414">
        <f t="shared" si="10"/>
        <v>0</v>
      </c>
      <c r="AJ70" s="418">
        <f t="shared" si="11"/>
        <v>0</v>
      </c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</row>
    <row r="71" spans="1:55" s="37" customFormat="1" ht="24.9" customHeight="1" x14ac:dyDescent="0.2">
      <c r="A71" s="533" t="str">
        <f>IF(B71&lt;&gt;"",設定!$C$4,"")</f>
        <v/>
      </c>
      <c r="B71" s="214" t="str">
        <f t="shared" si="12"/>
        <v/>
      </c>
      <c r="C71" s="373">
        <f t="shared" si="2"/>
        <v>59</v>
      </c>
      <c r="D71" s="862"/>
      <c r="E71" s="219"/>
      <c r="F71" s="376" t="str">
        <f>IFERROR(IF(E71="","",VLOOKUP(E71,国・地域!A:C,2,FALSE)),"正しい番号を入力してください")</f>
        <v/>
      </c>
      <c r="G71" s="377" t="str">
        <f>IFERROR(IF(E71="","",VLOOKUP(E71,国・地域!A:C,3,FALSE)),"正しい番号を入力してください")</f>
        <v/>
      </c>
      <c r="H71" s="284"/>
      <c r="I71" s="245"/>
      <c r="J71" s="251"/>
      <c r="K71" s="189"/>
      <c r="L71" s="240"/>
      <c r="M71" s="251"/>
      <c r="N71" s="182"/>
      <c r="O71" s="189"/>
      <c r="P71" s="240"/>
      <c r="Q71" s="227"/>
      <c r="R71" s="232"/>
      <c r="S71" s="232"/>
      <c r="T71" s="232"/>
      <c r="U71" s="232"/>
      <c r="V71" s="232"/>
      <c r="W71" s="232"/>
      <c r="X71" s="232"/>
      <c r="Y71" s="232"/>
      <c r="Z71" s="291"/>
      <c r="AA71" s="255"/>
      <c r="AB71" s="94" t="str">
        <f t="shared" si="3"/>
        <v/>
      </c>
      <c r="AC71" s="721" t="str">
        <f t="shared" si="4"/>
        <v/>
      </c>
      <c r="AD71" s="414">
        <f t="shared" si="5"/>
        <v>0</v>
      </c>
      <c r="AE71" s="414">
        <f t="shared" si="6"/>
        <v>0</v>
      </c>
      <c r="AF71" s="414">
        <f t="shared" si="7"/>
        <v>0</v>
      </c>
      <c r="AG71" s="414">
        <f t="shared" si="8"/>
        <v>0</v>
      </c>
      <c r="AH71" s="414">
        <f t="shared" si="9"/>
        <v>0</v>
      </c>
      <c r="AI71" s="414">
        <f t="shared" si="10"/>
        <v>0</v>
      </c>
      <c r="AJ71" s="418">
        <f t="shared" si="11"/>
        <v>0</v>
      </c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</row>
    <row r="72" spans="1:55" s="37" customFormat="1" ht="24.9" customHeight="1" x14ac:dyDescent="0.2">
      <c r="A72" s="533" t="str">
        <f>IF(B72&lt;&gt;"",設定!$C$4,"")</f>
        <v/>
      </c>
      <c r="B72" s="214" t="str">
        <f t="shared" si="12"/>
        <v/>
      </c>
      <c r="C72" s="373">
        <f t="shared" si="2"/>
        <v>60</v>
      </c>
      <c r="D72" s="862"/>
      <c r="E72" s="219"/>
      <c r="F72" s="376" t="str">
        <f>IFERROR(IF(E72="","",VLOOKUP(E72,国・地域!A:C,2,FALSE)),"正しい番号を入力してください")</f>
        <v/>
      </c>
      <c r="G72" s="377" t="str">
        <f>IFERROR(IF(E72="","",VLOOKUP(E72,国・地域!A:C,3,FALSE)),"正しい番号を入力してください")</f>
        <v/>
      </c>
      <c r="H72" s="284"/>
      <c r="I72" s="245"/>
      <c r="J72" s="251"/>
      <c r="K72" s="189"/>
      <c r="L72" s="240"/>
      <c r="M72" s="251"/>
      <c r="N72" s="182"/>
      <c r="O72" s="189"/>
      <c r="P72" s="240"/>
      <c r="Q72" s="227"/>
      <c r="R72" s="232"/>
      <c r="S72" s="232"/>
      <c r="T72" s="232"/>
      <c r="U72" s="232"/>
      <c r="V72" s="232"/>
      <c r="W72" s="232"/>
      <c r="X72" s="232"/>
      <c r="Y72" s="232"/>
      <c r="Z72" s="291"/>
      <c r="AA72" s="255"/>
      <c r="AB72" s="94" t="str">
        <f t="shared" si="3"/>
        <v/>
      </c>
      <c r="AC72" s="721" t="str">
        <f t="shared" si="4"/>
        <v/>
      </c>
      <c r="AD72" s="414">
        <f t="shared" si="5"/>
        <v>0</v>
      </c>
      <c r="AE72" s="414">
        <f t="shared" si="6"/>
        <v>0</v>
      </c>
      <c r="AF72" s="414">
        <f t="shared" si="7"/>
        <v>0</v>
      </c>
      <c r="AG72" s="414">
        <f t="shared" si="8"/>
        <v>0</v>
      </c>
      <c r="AH72" s="414">
        <f t="shared" si="9"/>
        <v>0</v>
      </c>
      <c r="AI72" s="414">
        <f t="shared" si="10"/>
        <v>0</v>
      </c>
      <c r="AJ72" s="418">
        <f t="shared" si="11"/>
        <v>0</v>
      </c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</row>
    <row r="73" spans="1:55" s="37" customFormat="1" ht="24.9" customHeight="1" x14ac:dyDescent="0.2">
      <c r="A73" s="574" t="str">
        <f>IF(B73&lt;&gt;"",設定!$C$4,"")</f>
        <v/>
      </c>
      <c r="B73" s="215" t="str">
        <f t="shared" si="12"/>
        <v/>
      </c>
      <c r="C73" s="374">
        <f t="shared" si="2"/>
        <v>61</v>
      </c>
      <c r="D73" s="864"/>
      <c r="E73" s="220"/>
      <c r="F73" s="382" t="str">
        <f>IFERROR(IF(E73="","",VLOOKUP(E73,国・地域!A:C,2,FALSE)),"正しい番号を入力してください")</f>
        <v/>
      </c>
      <c r="G73" s="383" t="str">
        <f>IFERROR(IF(E73="","",VLOOKUP(E73,国・地域!A:C,3,FALSE)),"正しい番号を入力してください")</f>
        <v/>
      </c>
      <c r="H73" s="287"/>
      <c r="I73" s="246"/>
      <c r="J73" s="252"/>
      <c r="K73" s="192"/>
      <c r="L73" s="241"/>
      <c r="M73" s="252"/>
      <c r="N73" s="185"/>
      <c r="O73" s="192"/>
      <c r="P73" s="241"/>
      <c r="Q73" s="228"/>
      <c r="R73" s="233"/>
      <c r="S73" s="233"/>
      <c r="T73" s="233"/>
      <c r="U73" s="233"/>
      <c r="V73" s="233"/>
      <c r="W73" s="233"/>
      <c r="X73" s="233"/>
      <c r="Y73" s="233"/>
      <c r="Z73" s="294"/>
      <c r="AA73" s="256"/>
      <c r="AB73" s="94" t="str">
        <f t="shared" ref="AB73:AB82" si="13">IF(SUM(AC73:AH73)&gt;0,"←未入力あり","")</f>
        <v/>
      </c>
      <c r="AC73" s="721" t="str">
        <f t="shared" si="4"/>
        <v/>
      </c>
      <c r="AD73" s="414">
        <f t="shared" si="5"/>
        <v>0</v>
      </c>
      <c r="AE73" s="414">
        <f t="shared" si="6"/>
        <v>0</v>
      </c>
      <c r="AF73" s="414">
        <f t="shared" si="7"/>
        <v>0</v>
      </c>
      <c r="AG73" s="414">
        <f t="shared" si="8"/>
        <v>0</v>
      </c>
      <c r="AH73" s="414">
        <f t="shared" si="9"/>
        <v>0</v>
      </c>
      <c r="AI73" s="414">
        <f t="shared" si="10"/>
        <v>0</v>
      </c>
      <c r="AJ73" s="418">
        <f t="shared" si="11"/>
        <v>0</v>
      </c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</row>
    <row r="74" spans="1:55" s="37" customFormat="1" ht="24.9" customHeight="1" x14ac:dyDescent="0.2">
      <c r="A74" s="575" t="str">
        <f>IF(B74&lt;&gt;"",設定!$C$4,"")</f>
        <v/>
      </c>
      <c r="B74" s="567" t="str">
        <f t="shared" si="12"/>
        <v/>
      </c>
      <c r="C74" s="322">
        <f t="shared" si="2"/>
        <v>62</v>
      </c>
      <c r="D74" s="863"/>
      <c r="E74" s="265"/>
      <c r="F74" s="384" t="str">
        <f>IFERROR(IF(E74="","",VLOOKUP(E74,国・地域!A:C,2,FALSE)),"正しい番号を入力してください")</f>
        <v/>
      </c>
      <c r="G74" s="385" t="str">
        <f>IFERROR(IF(E74="","",VLOOKUP(E74,国・地域!A:C,3,FALSE)),"正しい番号を入力してください")</f>
        <v/>
      </c>
      <c r="H74" s="288"/>
      <c r="I74" s="269"/>
      <c r="J74" s="270"/>
      <c r="K74" s="193"/>
      <c r="L74" s="268"/>
      <c r="M74" s="270"/>
      <c r="N74" s="186"/>
      <c r="O74" s="193"/>
      <c r="P74" s="268"/>
      <c r="Q74" s="266"/>
      <c r="R74" s="267"/>
      <c r="S74" s="267"/>
      <c r="T74" s="267"/>
      <c r="U74" s="267"/>
      <c r="V74" s="267"/>
      <c r="W74" s="267"/>
      <c r="X74" s="267"/>
      <c r="Y74" s="267"/>
      <c r="Z74" s="295"/>
      <c r="AA74" s="271"/>
      <c r="AB74" s="94" t="str">
        <f t="shared" si="13"/>
        <v/>
      </c>
      <c r="AC74" s="721" t="str">
        <f t="shared" si="4"/>
        <v/>
      </c>
      <c r="AD74" s="414">
        <f t="shared" si="5"/>
        <v>0</v>
      </c>
      <c r="AE74" s="414">
        <f t="shared" si="6"/>
        <v>0</v>
      </c>
      <c r="AF74" s="414">
        <f t="shared" si="7"/>
        <v>0</v>
      </c>
      <c r="AG74" s="414">
        <f t="shared" si="8"/>
        <v>0</v>
      </c>
      <c r="AH74" s="414">
        <f t="shared" si="9"/>
        <v>0</v>
      </c>
      <c r="AI74" s="414">
        <f t="shared" si="10"/>
        <v>0</v>
      </c>
      <c r="AJ74" s="418">
        <f t="shared" si="11"/>
        <v>0</v>
      </c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</row>
    <row r="75" spans="1:55" s="37" customFormat="1" ht="24.9" customHeight="1" x14ac:dyDescent="0.2">
      <c r="A75" s="533" t="str">
        <f>IF(B75&lt;&gt;"",設定!$C$4,"")</f>
        <v/>
      </c>
      <c r="B75" s="214" t="str">
        <f t="shared" si="12"/>
        <v/>
      </c>
      <c r="C75" s="373">
        <f t="shared" si="2"/>
        <v>63</v>
      </c>
      <c r="D75" s="862"/>
      <c r="E75" s="219"/>
      <c r="F75" s="376" t="str">
        <f>IFERROR(IF(E75="","",VLOOKUP(E75,国・地域!A:C,2,FALSE)),"正しい番号を入力してください")</f>
        <v/>
      </c>
      <c r="G75" s="377" t="str">
        <f>IFERROR(IF(E75="","",VLOOKUP(E75,国・地域!A:C,3,FALSE)),"正しい番号を入力してください")</f>
        <v/>
      </c>
      <c r="H75" s="284"/>
      <c r="I75" s="245"/>
      <c r="J75" s="251"/>
      <c r="K75" s="189"/>
      <c r="L75" s="240"/>
      <c r="M75" s="251"/>
      <c r="N75" s="182"/>
      <c r="O75" s="189"/>
      <c r="P75" s="240"/>
      <c r="Q75" s="227"/>
      <c r="R75" s="232"/>
      <c r="S75" s="232"/>
      <c r="T75" s="232"/>
      <c r="U75" s="232"/>
      <c r="V75" s="232"/>
      <c r="W75" s="232"/>
      <c r="X75" s="232"/>
      <c r="Y75" s="232"/>
      <c r="Z75" s="291"/>
      <c r="AA75" s="255"/>
      <c r="AB75" s="94" t="str">
        <f t="shared" si="13"/>
        <v/>
      </c>
      <c r="AC75" s="721" t="str">
        <f t="shared" si="4"/>
        <v/>
      </c>
      <c r="AD75" s="414">
        <f t="shared" si="5"/>
        <v>0</v>
      </c>
      <c r="AE75" s="414">
        <f t="shared" si="6"/>
        <v>0</v>
      </c>
      <c r="AF75" s="414">
        <f t="shared" si="7"/>
        <v>0</v>
      </c>
      <c r="AG75" s="414">
        <f t="shared" si="8"/>
        <v>0</v>
      </c>
      <c r="AH75" s="414">
        <f t="shared" si="9"/>
        <v>0</v>
      </c>
      <c r="AI75" s="414">
        <f t="shared" si="10"/>
        <v>0</v>
      </c>
      <c r="AJ75" s="418">
        <f t="shared" si="11"/>
        <v>0</v>
      </c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</row>
    <row r="76" spans="1:55" s="37" customFormat="1" ht="24.9" customHeight="1" x14ac:dyDescent="0.2">
      <c r="A76" s="533" t="str">
        <f>IF(B76&lt;&gt;"",設定!$C$4,"")</f>
        <v/>
      </c>
      <c r="B76" s="214" t="str">
        <f t="shared" si="12"/>
        <v/>
      </c>
      <c r="C76" s="373">
        <f t="shared" si="2"/>
        <v>64</v>
      </c>
      <c r="D76" s="862"/>
      <c r="E76" s="219"/>
      <c r="F76" s="376" t="str">
        <f>IFERROR(IF(E76="","",VLOOKUP(E76,国・地域!A:C,2,FALSE)),"正しい番号を入力してください")</f>
        <v/>
      </c>
      <c r="G76" s="377" t="str">
        <f>IFERROR(IF(E76="","",VLOOKUP(E76,国・地域!A:C,3,FALSE)),"正しい番号を入力してください")</f>
        <v/>
      </c>
      <c r="H76" s="284"/>
      <c r="I76" s="245"/>
      <c r="J76" s="251"/>
      <c r="K76" s="189"/>
      <c r="L76" s="240"/>
      <c r="M76" s="251"/>
      <c r="N76" s="182"/>
      <c r="O76" s="189"/>
      <c r="P76" s="240"/>
      <c r="Q76" s="227"/>
      <c r="R76" s="232"/>
      <c r="S76" s="232"/>
      <c r="T76" s="232"/>
      <c r="U76" s="232"/>
      <c r="V76" s="232"/>
      <c r="W76" s="232"/>
      <c r="X76" s="232"/>
      <c r="Y76" s="232"/>
      <c r="Z76" s="291"/>
      <c r="AA76" s="255"/>
      <c r="AB76" s="94" t="str">
        <f t="shared" si="13"/>
        <v/>
      </c>
      <c r="AC76" s="721" t="str">
        <f t="shared" si="4"/>
        <v/>
      </c>
      <c r="AD76" s="414">
        <f t="shared" si="5"/>
        <v>0</v>
      </c>
      <c r="AE76" s="414">
        <f t="shared" si="6"/>
        <v>0</v>
      </c>
      <c r="AF76" s="414">
        <f t="shared" si="7"/>
        <v>0</v>
      </c>
      <c r="AG76" s="414">
        <f t="shared" si="8"/>
        <v>0</v>
      </c>
      <c r="AH76" s="414">
        <f t="shared" si="9"/>
        <v>0</v>
      </c>
      <c r="AI76" s="414">
        <f t="shared" si="10"/>
        <v>0</v>
      </c>
      <c r="AJ76" s="418">
        <f t="shared" si="11"/>
        <v>0</v>
      </c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</row>
    <row r="77" spans="1:55" s="37" customFormat="1" ht="24.9" customHeight="1" x14ac:dyDescent="0.2">
      <c r="A77" s="533" t="str">
        <f>IF(B77&lt;&gt;"",設定!$C$4,"")</f>
        <v/>
      </c>
      <c r="B77" s="214" t="str">
        <f t="shared" si="12"/>
        <v/>
      </c>
      <c r="C77" s="373">
        <f t="shared" si="2"/>
        <v>65</v>
      </c>
      <c r="D77" s="862"/>
      <c r="E77" s="219"/>
      <c r="F77" s="376" t="str">
        <f>IFERROR(IF(E77="","",VLOOKUP(E77,国・地域!A:C,2,FALSE)),"正しい番号を入力してください")</f>
        <v/>
      </c>
      <c r="G77" s="377" t="str">
        <f>IFERROR(IF(E77="","",VLOOKUP(E77,国・地域!A:C,3,FALSE)),"正しい番号を入力してください")</f>
        <v/>
      </c>
      <c r="H77" s="284"/>
      <c r="I77" s="245"/>
      <c r="J77" s="251"/>
      <c r="K77" s="189"/>
      <c r="L77" s="240"/>
      <c r="M77" s="251"/>
      <c r="N77" s="182"/>
      <c r="O77" s="189"/>
      <c r="P77" s="240"/>
      <c r="Q77" s="227"/>
      <c r="R77" s="232"/>
      <c r="S77" s="232"/>
      <c r="T77" s="232"/>
      <c r="U77" s="232"/>
      <c r="V77" s="232"/>
      <c r="W77" s="232"/>
      <c r="X77" s="232"/>
      <c r="Y77" s="232"/>
      <c r="Z77" s="291"/>
      <c r="AA77" s="255"/>
      <c r="AB77" s="94" t="str">
        <f t="shared" si="13"/>
        <v/>
      </c>
      <c r="AC77" s="721" t="str">
        <f t="shared" si="4"/>
        <v/>
      </c>
      <c r="AD77" s="414">
        <f t="shared" si="5"/>
        <v>0</v>
      </c>
      <c r="AE77" s="414">
        <f t="shared" si="6"/>
        <v>0</v>
      </c>
      <c r="AF77" s="414">
        <f t="shared" si="7"/>
        <v>0</v>
      </c>
      <c r="AG77" s="414">
        <f t="shared" si="8"/>
        <v>0</v>
      </c>
      <c r="AH77" s="414">
        <f t="shared" si="9"/>
        <v>0</v>
      </c>
      <c r="AI77" s="414">
        <f t="shared" si="10"/>
        <v>0</v>
      </c>
      <c r="AJ77" s="418">
        <f t="shared" si="11"/>
        <v>0</v>
      </c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</row>
    <row r="78" spans="1:55" s="37" customFormat="1" ht="24.9" customHeight="1" x14ac:dyDescent="0.2">
      <c r="A78" s="574" t="str">
        <f>IF(B78&lt;&gt;"",設定!$C$4,"")</f>
        <v/>
      </c>
      <c r="B78" s="215" t="str">
        <f t="shared" ref="B78:B113" si="14">IF(COUNTA(D78:E78,H78)&gt;0,$B$7,"")</f>
        <v/>
      </c>
      <c r="C78" s="374">
        <f t="shared" si="2"/>
        <v>66</v>
      </c>
      <c r="D78" s="864"/>
      <c r="E78" s="220"/>
      <c r="F78" s="382" t="str">
        <f>IFERROR(IF(E78="","",VLOOKUP(E78,国・地域!A:C,2,FALSE)),"正しい番号を入力してください")</f>
        <v/>
      </c>
      <c r="G78" s="383" t="str">
        <f>IFERROR(IF(E78="","",VLOOKUP(E78,国・地域!A:C,3,FALSE)),"正しい番号を入力してください")</f>
        <v/>
      </c>
      <c r="H78" s="287"/>
      <c r="I78" s="246"/>
      <c r="J78" s="252"/>
      <c r="K78" s="192"/>
      <c r="L78" s="241"/>
      <c r="M78" s="252"/>
      <c r="N78" s="185"/>
      <c r="O78" s="192"/>
      <c r="P78" s="241"/>
      <c r="Q78" s="228"/>
      <c r="R78" s="233"/>
      <c r="S78" s="233"/>
      <c r="T78" s="233"/>
      <c r="U78" s="233"/>
      <c r="V78" s="233"/>
      <c r="W78" s="233"/>
      <c r="X78" s="233"/>
      <c r="Y78" s="233"/>
      <c r="Z78" s="294"/>
      <c r="AA78" s="256"/>
      <c r="AB78" s="94" t="str">
        <f t="shared" si="13"/>
        <v/>
      </c>
      <c r="AC78" s="721" t="str">
        <f t="shared" si="4"/>
        <v/>
      </c>
      <c r="AD78" s="414">
        <f t="shared" si="5"/>
        <v>0</v>
      </c>
      <c r="AE78" s="414">
        <f t="shared" si="6"/>
        <v>0</v>
      </c>
      <c r="AF78" s="414">
        <f t="shared" si="7"/>
        <v>0</v>
      </c>
      <c r="AG78" s="414">
        <f t="shared" si="8"/>
        <v>0</v>
      </c>
      <c r="AH78" s="414">
        <f t="shared" si="9"/>
        <v>0</v>
      </c>
      <c r="AI78" s="414">
        <f t="shared" si="10"/>
        <v>0</v>
      </c>
      <c r="AJ78" s="418">
        <f t="shared" si="11"/>
        <v>0</v>
      </c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</row>
    <row r="79" spans="1:55" s="37" customFormat="1" ht="24.9" customHeight="1" x14ac:dyDescent="0.2">
      <c r="A79" s="575" t="str">
        <f>IF(B79&lt;&gt;"",設定!$C$4,"")</f>
        <v/>
      </c>
      <c r="B79" s="567" t="str">
        <f t="shared" si="14"/>
        <v/>
      </c>
      <c r="C79" s="322">
        <f t="shared" ref="C79:C113" si="15">ROW()-12</f>
        <v>67</v>
      </c>
      <c r="D79" s="863"/>
      <c r="E79" s="265"/>
      <c r="F79" s="384" t="str">
        <f>IFERROR(IF(E79="","",VLOOKUP(E79,国・地域!A:C,2,FALSE)),"正しい番号を入力してください")</f>
        <v/>
      </c>
      <c r="G79" s="385" t="str">
        <f>IFERROR(IF(E79="","",VLOOKUP(E79,国・地域!A:C,3,FALSE)),"正しい番号を入力してください")</f>
        <v/>
      </c>
      <c r="H79" s="288"/>
      <c r="I79" s="269"/>
      <c r="J79" s="270"/>
      <c r="K79" s="193"/>
      <c r="L79" s="268"/>
      <c r="M79" s="270"/>
      <c r="N79" s="186"/>
      <c r="O79" s="193"/>
      <c r="P79" s="268"/>
      <c r="Q79" s="266"/>
      <c r="R79" s="267"/>
      <c r="S79" s="267"/>
      <c r="T79" s="267"/>
      <c r="U79" s="267"/>
      <c r="V79" s="267"/>
      <c r="W79" s="267"/>
      <c r="X79" s="267"/>
      <c r="Y79" s="267"/>
      <c r="Z79" s="295"/>
      <c r="AA79" s="271"/>
      <c r="AB79" s="94" t="str">
        <f t="shared" si="13"/>
        <v/>
      </c>
      <c r="AC79" s="721" t="str">
        <f t="shared" ref="AC79:AC113" si="16">IF(SUM(AI79:AJ79)&gt;0,"←入力エラー","")</f>
        <v/>
      </c>
      <c r="AD79" s="414">
        <f t="shared" ref="AD79:AD113" si="17">IF($E$7="1：設置している",IF(AND($D79&lt;&gt;"",E79=""),1,0),0)</f>
        <v>0</v>
      </c>
      <c r="AE79" s="414">
        <f t="shared" ref="AE79:AE113" si="18">IF($E$7="1：設置している",IF(AND($D79&lt;&gt;"",H79=""),1,0),0)</f>
        <v>0</v>
      </c>
      <c r="AF79" s="414">
        <f t="shared" ref="AF79:AF113" si="19">IF($E$7="1：設置している",IF(AND($D79&lt;&gt;"",COUNTA(I79:P79)&lt;&gt;8),1,0),0)</f>
        <v>0</v>
      </c>
      <c r="AG79" s="414">
        <f t="shared" ref="AG79:AG113" si="20">IF($E$7="1：設置している",IF(AND($D79&lt;&gt;"",COUNTA(Q79:Z79)=0),1,0),0)</f>
        <v>0</v>
      </c>
      <c r="AH79" s="414">
        <f t="shared" ref="AH79:AH113" si="21">IF($E$7="1：設置している",IF(AND($D79&lt;&gt;"",AA79=""),1,0),0)</f>
        <v>0</v>
      </c>
      <c r="AI79" s="414">
        <f t="shared" ref="AI79:AI113" si="22">IF($E$7="2：設置していない",IF(COUNTA(D79:AA79)&lt;&gt;2,1,0),0)</f>
        <v>0</v>
      </c>
      <c r="AJ79" s="418">
        <f t="shared" ref="AJ79:AJ113" si="23">IF($E$7="2：設置していない",IF(COUNTA(D79:AA79)&lt;&gt;2,1,0),0)</f>
        <v>0</v>
      </c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</row>
    <row r="80" spans="1:55" s="37" customFormat="1" ht="24.9" customHeight="1" x14ac:dyDescent="0.2">
      <c r="A80" s="533" t="str">
        <f>IF(B80&lt;&gt;"",設定!$C$4,"")</f>
        <v/>
      </c>
      <c r="B80" s="214" t="str">
        <f t="shared" si="14"/>
        <v/>
      </c>
      <c r="C80" s="373">
        <f t="shared" si="15"/>
        <v>68</v>
      </c>
      <c r="D80" s="862"/>
      <c r="E80" s="219"/>
      <c r="F80" s="376" t="str">
        <f>IFERROR(IF(E80="","",VLOOKUP(E80,国・地域!A:C,2,FALSE)),"正しい番号を入力してください")</f>
        <v/>
      </c>
      <c r="G80" s="377" t="str">
        <f>IFERROR(IF(E80="","",VLOOKUP(E80,国・地域!A:C,3,FALSE)),"正しい番号を入力してください")</f>
        <v/>
      </c>
      <c r="H80" s="284"/>
      <c r="I80" s="245"/>
      <c r="J80" s="251"/>
      <c r="K80" s="189"/>
      <c r="L80" s="240"/>
      <c r="M80" s="251"/>
      <c r="N80" s="182"/>
      <c r="O80" s="189"/>
      <c r="P80" s="240"/>
      <c r="Q80" s="227"/>
      <c r="R80" s="232"/>
      <c r="S80" s="232"/>
      <c r="T80" s="232"/>
      <c r="U80" s="232"/>
      <c r="V80" s="232"/>
      <c r="W80" s="232"/>
      <c r="X80" s="232"/>
      <c r="Y80" s="232"/>
      <c r="Z80" s="291"/>
      <c r="AA80" s="255"/>
      <c r="AB80" s="94" t="str">
        <f t="shared" si="13"/>
        <v/>
      </c>
      <c r="AC80" s="721" t="str">
        <f t="shared" si="16"/>
        <v/>
      </c>
      <c r="AD80" s="414">
        <f t="shared" si="17"/>
        <v>0</v>
      </c>
      <c r="AE80" s="414">
        <f t="shared" si="18"/>
        <v>0</v>
      </c>
      <c r="AF80" s="414">
        <f t="shared" si="19"/>
        <v>0</v>
      </c>
      <c r="AG80" s="414">
        <f t="shared" si="20"/>
        <v>0</v>
      </c>
      <c r="AH80" s="414">
        <f t="shared" si="21"/>
        <v>0</v>
      </c>
      <c r="AI80" s="414">
        <f t="shared" si="22"/>
        <v>0</v>
      </c>
      <c r="AJ80" s="418">
        <f t="shared" si="23"/>
        <v>0</v>
      </c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</row>
    <row r="81" spans="1:55" s="37" customFormat="1" ht="24.9" customHeight="1" x14ac:dyDescent="0.2">
      <c r="A81" s="533" t="str">
        <f>IF(B81&lt;&gt;"",設定!$C$4,"")</f>
        <v/>
      </c>
      <c r="B81" s="214" t="str">
        <f t="shared" si="14"/>
        <v/>
      </c>
      <c r="C81" s="373">
        <f t="shared" si="15"/>
        <v>69</v>
      </c>
      <c r="D81" s="862"/>
      <c r="E81" s="219"/>
      <c r="F81" s="376" t="str">
        <f>IFERROR(IF(E81="","",VLOOKUP(E81,国・地域!A:C,2,FALSE)),"正しい番号を入力してください")</f>
        <v/>
      </c>
      <c r="G81" s="377" t="str">
        <f>IFERROR(IF(E81="","",VLOOKUP(E81,国・地域!A:C,3,FALSE)),"正しい番号を入力してください")</f>
        <v/>
      </c>
      <c r="H81" s="284"/>
      <c r="I81" s="245"/>
      <c r="J81" s="251"/>
      <c r="K81" s="189"/>
      <c r="L81" s="240"/>
      <c r="M81" s="251"/>
      <c r="N81" s="182"/>
      <c r="O81" s="189"/>
      <c r="P81" s="240"/>
      <c r="Q81" s="227"/>
      <c r="R81" s="232"/>
      <c r="S81" s="232"/>
      <c r="T81" s="232"/>
      <c r="U81" s="232"/>
      <c r="V81" s="232"/>
      <c r="W81" s="232"/>
      <c r="X81" s="232"/>
      <c r="Y81" s="232"/>
      <c r="Z81" s="291"/>
      <c r="AA81" s="255"/>
      <c r="AB81" s="94" t="str">
        <f t="shared" si="13"/>
        <v/>
      </c>
      <c r="AC81" s="721" t="str">
        <f t="shared" si="16"/>
        <v/>
      </c>
      <c r="AD81" s="414">
        <f t="shared" si="17"/>
        <v>0</v>
      </c>
      <c r="AE81" s="414">
        <f t="shared" si="18"/>
        <v>0</v>
      </c>
      <c r="AF81" s="414">
        <f t="shared" si="19"/>
        <v>0</v>
      </c>
      <c r="AG81" s="414">
        <f t="shared" si="20"/>
        <v>0</v>
      </c>
      <c r="AH81" s="414">
        <f t="shared" si="21"/>
        <v>0</v>
      </c>
      <c r="AI81" s="414">
        <f t="shared" si="22"/>
        <v>0</v>
      </c>
      <c r="AJ81" s="418">
        <f t="shared" si="23"/>
        <v>0</v>
      </c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</row>
    <row r="82" spans="1:55" s="37" customFormat="1" ht="24.9" customHeight="1" x14ac:dyDescent="0.2">
      <c r="A82" s="533" t="str">
        <f>IF(B82&lt;&gt;"",設定!$C$4,"")</f>
        <v/>
      </c>
      <c r="B82" s="214" t="str">
        <f t="shared" si="14"/>
        <v/>
      </c>
      <c r="C82" s="373">
        <f t="shared" si="15"/>
        <v>70</v>
      </c>
      <c r="D82" s="862"/>
      <c r="E82" s="219"/>
      <c r="F82" s="376" t="str">
        <f>IFERROR(IF(E82="","",VLOOKUP(E82,国・地域!A:C,2,FALSE)),"正しい番号を入力してください")</f>
        <v/>
      </c>
      <c r="G82" s="377" t="str">
        <f>IFERROR(IF(E82="","",VLOOKUP(E82,国・地域!A:C,3,FALSE)),"正しい番号を入力してください")</f>
        <v/>
      </c>
      <c r="H82" s="284"/>
      <c r="I82" s="245"/>
      <c r="J82" s="251"/>
      <c r="K82" s="189"/>
      <c r="L82" s="240"/>
      <c r="M82" s="251"/>
      <c r="N82" s="182"/>
      <c r="O82" s="189"/>
      <c r="P82" s="240"/>
      <c r="Q82" s="227"/>
      <c r="R82" s="232"/>
      <c r="S82" s="232"/>
      <c r="T82" s="232"/>
      <c r="U82" s="232"/>
      <c r="V82" s="232"/>
      <c r="W82" s="232"/>
      <c r="X82" s="232"/>
      <c r="Y82" s="232"/>
      <c r="Z82" s="291"/>
      <c r="AA82" s="255"/>
      <c r="AB82" s="94" t="str">
        <f t="shared" si="13"/>
        <v/>
      </c>
      <c r="AC82" s="721" t="str">
        <f t="shared" si="16"/>
        <v/>
      </c>
      <c r="AD82" s="414">
        <f t="shared" si="17"/>
        <v>0</v>
      </c>
      <c r="AE82" s="414">
        <f t="shared" si="18"/>
        <v>0</v>
      </c>
      <c r="AF82" s="414">
        <f t="shared" si="19"/>
        <v>0</v>
      </c>
      <c r="AG82" s="414">
        <f t="shared" si="20"/>
        <v>0</v>
      </c>
      <c r="AH82" s="414">
        <f t="shared" si="21"/>
        <v>0</v>
      </c>
      <c r="AI82" s="414">
        <f t="shared" si="22"/>
        <v>0</v>
      </c>
      <c r="AJ82" s="418">
        <f t="shared" si="23"/>
        <v>0</v>
      </c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</row>
    <row r="83" spans="1:55" s="37" customFormat="1" ht="24.9" customHeight="1" x14ac:dyDescent="0.2">
      <c r="A83" s="574" t="str">
        <f>IF(B83&lt;&gt;"",設定!$C$4,"")</f>
        <v/>
      </c>
      <c r="B83" s="215" t="str">
        <f t="shared" si="14"/>
        <v/>
      </c>
      <c r="C83" s="374">
        <f t="shared" si="15"/>
        <v>71</v>
      </c>
      <c r="D83" s="864"/>
      <c r="E83" s="220"/>
      <c r="F83" s="382" t="str">
        <f>IFERROR(IF(E83="","",VLOOKUP(E83,国・地域!A:C,2,FALSE)),"正しい番号を入力してください")</f>
        <v/>
      </c>
      <c r="G83" s="383" t="str">
        <f>IFERROR(IF(E83="","",VLOOKUP(E83,国・地域!A:C,3,FALSE)),"正しい番号を入力してください")</f>
        <v/>
      </c>
      <c r="H83" s="287"/>
      <c r="I83" s="246"/>
      <c r="J83" s="252"/>
      <c r="K83" s="192"/>
      <c r="L83" s="241"/>
      <c r="M83" s="252"/>
      <c r="N83" s="185"/>
      <c r="O83" s="192"/>
      <c r="P83" s="241"/>
      <c r="Q83" s="228"/>
      <c r="R83" s="233"/>
      <c r="S83" s="233"/>
      <c r="T83" s="233"/>
      <c r="U83" s="233"/>
      <c r="V83" s="233"/>
      <c r="W83" s="233"/>
      <c r="X83" s="233"/>
      <c r="Y83" s="233"/>
      <c r="Z83" s="294"/>
      <c r="AA83" s="256"/>
      <c r="AB83" s="94" t="str">
        <f t="shared" ref="AB83:AB92" si="24">IF(SUM(AC83:AH83)&gt;0,"←未入力あり","")</f>
        <v/>
      </c>
      <c r="AC83" s="721" t="str">
        <f t="shared" si="16"/>
        <v/>
      </c>
      <c r="AD83" s="414">
        <f t="shared" si="17"/>
        <v>0</v>
      </c>
      <c r="AE83" s="414">
        <f t="shared" si="18"/>
        <v>0</v>
      </c>
      <c r="AF83" s="414">
        <f t="shared" si="19"/>
        <v>0</v>
      </c>
      <c r="AG83" s="414">
        <f t="shared" si="20"/>
        <v>0</v>
      </c>
      <c r="AH83" s="414">
        <f t="shared" si="21"/>
        <v>0</v>
      </c>
      <c r="AI83" s="414">
        <f t="shared" si="22"/>
        <v>0</v>
      </c>
      <c r="AJ83" s="418">
        <f t="shared" si="23"/>
        <v>0</v>
      </c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</row>
    <row r="84" spans="1:55" s="37" customFormat="1" ht="24.9" customHeight="1" x14ac:dyDescent="0.2">
      <c r="A84" s="575" t="str">
        <f>IF(B84&lt;&gt;"",設定!$C$4,"")</f>
        <v/>
      </c>
      <c r="B84" s="567" t="str">
        <f t="shared" si="14"/>
        <v/>
      </c>
      <c r="C84" s="322">
        <f t="shared" si="15"/>
        <v>72</v>
      </c>
      <c r="D84" s="863"/>
      <c r="E84" s="265"/>
      <c r="F84" s="384" t="str">
        <f>IFERROR(IF(E84="","",VLOOKUP(E84,国・地域!A:C,2,FALSE)),"正しい番号を入力してください")</f>
        <v/>
      </c>
      <c r="G84" s="385" t="str">
        <f>IFERROR(IF(E84="","",VLOOKUP(E84,国・地域!A:C,3,FALSE)),"正しい番号を入力してください")</f>
        <v/>
      </c>
      <c r="H84" s="288"/>
      <c r="I84" s="269"/>
      <c r="J84" s="270"/>
      <c r="K84" s="193"/>
      <c r="L84" s="268"/>
      <c r="M84" s="270"/>
      <c r="N84" s="186"/>
      <c r="O84" s="193"/>
      <c r="P84" s="268"/>
      <c r="Q84" s="266"/>
      <c r="R84" s="267"/>
      <c r="S84" s="267"/>
      <c r="T84" s="267"/>
      <c r="U84" s="267"/>
      <c r="V84" s="267"/>
      <c r="W84" s="267"/>
      <c r="X84" s="267"/>
      <c r="Y84" s="267"/>
      <c r="Z84" s="295"/>
      <c r="AA84" s="271"/>
      <c r="AB84" s="94" t="str">
        <f t="shared" si="24"/>
        <v/>
      </c>
      <c r="AC84" s="721" t="str">
        <f t="shared" si="16"/>
        <v/>
      </c>
      <c r="AD84" s="414">
        <f t="shared" si="17"/>
        <v>0</v>
      </c>
      <c r="AE84" s="414">
        <f t="shared" si="18"/>
        <v>0</v>
      </c>
      <c r="AF84" s="414">
        <f t="shared" si="19"/>
        <v>0</v>
      </c>
      <c r="AG84" s="414">
        <f t="shared" si="20"/>
        <v>0</v>
      </c>
      <c r="AH84" s="414">
        <f t="shared" si="21"/>
        <v>0</v>
      </c>
      <c r="AI84" s="414">
        <f t="shared" si="22"/>
        <v>0</v>
      </c>
      <c r="AJ84" s="418">
        <f t="shared" si="23"/>
        <v>0</v>
      </c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</row>
    <row r="85" spans="1:55" s="37" customFormat="1" ht="24.9" customHeight="1" x14ac:dyDescent="0.2">
      <c r="A85" s="533" t="str">
        <f>IF(B85&lt;&gt;"",設定!$C$4,"")</f>
        <v/>
      </c>
      <c r="B85" s="214" t="str">
        <f t="shared" si="14"/>
        <v/>
      </c>
      <c r="C85" s="373">
        <f t="shared" si="15"/>
        <v>73</v>
      </c>
      <c r="D85" s="862"/>
      <c r="E85" s="219"/>
      <c r="F85" s="376" t="str">
        <f>IFERROR(IF(E85="","",VLOOKUP(E85,国・地域!A:C,2,FALSE)),"正しい番号を入力してください")</f>
        <v/>
      </c>
      <c r="G85" s="377" t="str">
        <f>IFERROR(IF(E85="","",VLOOKUP(E85,国・地域!A:C,3,FALSE)),"正しい番号を入力してください")</f>
        <v/>
      </c>
      <c r="H85" s="284"/>
      <c r="I85" s="245"/>
      <c r="J85" s="251"/>
      <c r="K85" s="189"/>
      <c r="L85" s="240"/>
      <c r="M85" s="251"/>
      <c r="N85" s="182"/>
      <c r="O85" s="189"/>
      <c r="P85" s="240"/>
      <c r="Q85" s="227"/>
      <c r="R85" s="232"/>
      <c r="S85" s="232"/>
      <c r="T85" s="232"/>
      <c r="U85" s="232"/>
      <c r="V85" s="232"/>
      <c r="W85" s="232"/>
      <c r="X85" s="232"/>
      <c r="Y85" s="232"/>
      <c r="Z85" s="291"/>
      <c r="AA85" s="255"/>
      <c r="AB85" s="94" t="str">
        <f t="shared" si="24"/>
        <v/>
      </c>
      <c r="AC85" s="721" t="str">
        <f t="shared" si="16"/>
        <v/>
      </c>
      <c r="AD85" s="414">
        <f t="shared" si="17"/>
        <v>0</v>
      </c>
      <c r="AE85" s="414">
        <f t="shared" si="18"/>
        <v>0</v>
      </c>
      <c r="AF85" s="414">
        <f t="shared" si="19"/>
        <v>0</v>
      </c>
      <c r="AG85" s="414">
        <f t="shared" si="20"/>
        <v>0</v>
      </c>
      <c r="AH85" s="414">
        <f t="shared" si="21"/>
        <v>0</v>
      </c>
      <c r="AI85" s="414">
        <f t="shared" si="22"/>
        <v>0</v>
      </c>
      <c r="AJ85" s="418">
        <f t="shared" si="23"/>
        <v>0</v>
      </c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</row>
    <row r="86" spans="1:55" s="37" customFormat="1" ht="24.9" customHeight="1" x14ac:dyDescent="0.2">
      <c r="A86" s="533" t="str">
        <f>IF(B86&lt;&gt;"",設定!$C$4,"")</f>
        <v/>
      </c>
      <c r="B86" s="214" t="str">
        <f t="shared" si="14"/>
        <v/>
      </c>
      <c r="C86" s="373">
        <f t="shared" si="15"/>
        <v>74</v>
      </c>
      <c r="D86" s="862"/>
      <c r="E86" s="219"/>
      <c r="F86" s="376" t="str">
        <f>IFERROR(IF(E86="","",VLOOKUP(E86,国・地域!A:C,2,FALSE)),"正しい番号を入力してください")</f>
        <v/>
      </c>
      <c r="G86" s="377" t="str">
        <f>IFERROR(IF(E86="","",VLOOKUP(E86,国・地域!A:C,3,FALSE)),"正しい番号を入力してください")</f>
        <v/>
      </c>
      <c r="H86" s="284"/>
      <c r="I86" s="245"/>
      <c r="J86" s="251"/>
      <c r="K86" s="189"/>
      <c r="L86" s="240"/>
      <c r="M86" s="251"/>
      <c r="N86" s="182"/>
      <c r="O86" s="189"/>
      <c r="P86" s="240"/>
      <c r="Q86" s="227"/>
      <c r="R86" s="232"/>
      <c r="S86" s="232"/>
      <c r="T86" s="232"/>
      <c r="U86" s="232"/>
      <c r="V86" s="232"/>
      <c r="W86" s="232"/>
      <c r="X86" s="232"/>
      <c r="Y86" s="232"/>
      <c r="Z86" s="291"/>
      <c r="AA86" s="255"/>
      <c r="AB86" s="94" t="str">
        <f t="shared" si="24"/>
        <v/>
      </c>
      <c r="AC86" s="721" t="str">
        <f t="shared" si="16"/>
        <v/>
      </c>
      <c r="AD86" s="414">
        <f t="shared" si="17"/>
        <v>0</v>
      </c>
      <c r="AE86" s="414">
        <f t="shared" si="18"/>
        <v>0</v>
      </c>
      <c r="AF86" s="414">
        <f t="shared" si="19"/>
        <v>0</v>
      </c>
      <c r="AG86" s="414">
        <f t="shared" si="20"/>
        <v>0</v>
      </c>
      <c r="AH86" s="414">
        <f t="shared" si="21"/>
        <v>0</v>
      </c>
      <c r="AI86" s="414">
        <f t="shared" si="22"/>
        <v>0</v>
      </c>
      <c r="AJ86" s="418">
        <f t="shared" si="23"/>
        <v>0</v>
      </c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</row>
    <row r="87" spans="1:55" s="37" customFormat="1" ht="24.9" customHeight="1" x14ac:dyDescent="0.2">
      <c r="A87" s="533" t="str">
        <f>IF(B87&lt;&gt;"",設定!$C$4,"")</f>
        <v/>
      </c>
      <c r="B87" s="214" t="str">
        <f t="shared" si="14"/>
        <v/>
      </c>
      <c r="C87" s="373">
        <f t="shared" si="15"/>
        <v>75</v>
      </c>
      <c r="D87" s="862"/>
      <c r="E87" s="219"/>
      <c r="F87" s="376" t="str">
        <f>IFERROR(IF(E87="","",VLOOKUP(E87,国・地域!A:C,2,FALSE)),"正しい番号を入力してください")</f>
        <v/>
      </c>
      <c r="G87" s="377" t="str">
        <f>IFERROR(IF(E87="","",VLOOKUP(E87,国・地域!A:C,3,FALSE)),"正しい番号を入力してください")</f>
        <v/>
      </c>
      <c r="H87" s="284"/>
      <c r="I87" s="245"/>
      <c r="J87" s="251"/>
      <c r="K87" s="189"/>
      <c r="L87" s="240"/>
      <c r="M87" s="251"/>
      <c r="N87" s="182"/>
      <c r="O87" s="189"/>
      <c r="P87" s="240"/>
      <c r="Q87" s="227"/>
      <c r="R87" s="232"/>
      <c r="S87" s="232"/>
      <c r="T87" s="232"/>
      <c r="U87" s="232"/>
      <c r="V87" s="232"/>
      <c r="W87" s="232"/>
      <c r="X87" s="232"/>
      <c r="Y87" s="232"/>
      <c r="Z87" s="291"/>
      <c r="AA87" s="255"/>
      <c r="AB87" s="94" t="str">
        <f t="shared" si="24"/>
        <v/>
      </c>
      <c r="AC87" s="721" t="str">
        <f t="shared" si="16"/>
        <v/>
      </c>
      <c r="AD87" s="414">
        <f t="shared" si="17"/>
        <v>0</v>
      </c>
      <c r="AE87" s="414">
        <f t="shared" si="18"/>
        <v>0</v>
      </c>
      <c r="AF87" s="414">
        <f t="shared" si="19"/>
        <v>0</v>
      </c>
      <c r="AG87" s="414">
        <f t="shared" si="20"/>
        <v>0</v>
      </c>
      <c r="AH87" s="414">
        <f t="shared" si="21"/>
        <v>0</v>
      </c>
      <c r="AI87" s="414">
        <f t="shared" si="22"/>
        <v>0</v>
      </c>
      <c r="AJ87" s="418">
        <f t="shared" si="23"/>
        <v>0</v>
      </c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</row>
    <row r="88" spans="1:55" s="37" customFormat="1" ht="24.9" customHeight="1" x14ac:dyDescent="0.2">
      <c r="A88" s="574" t="str">
        <f>IF(B88&lt;&gt;"",設定!$C$4,"")</f>
        <v/>
      </c>
      <c r="B88" s="215" t="str">
        <f t="shared" si="14"/>
        <v/>
      </c>
      <c r="C88" s="374">
        <f t="shared" si="15"/>
        <v>76</v>
      </c>
      <c r="D88" s="864"/>
      <c r="E88" s="220"/>
      <c r="F88" s="382" t="str">
        <f>IFERROR(IF(E88="","",VLOOKUP(E88,国・地域!A:C,2,FALSE)),"正しい番号を入力してください")</f>
        <v/>
      </c>
      <c r="G88" s="383" t="str">
        <f>IFERROR(IF(E88="","",VLOOKUP(E88,国・地域!A:C,3,FALSE)),"正しい番号を入力してください")</f>
        <v/>
      </c>
      <c r="H88" s="287"/>
      <c r="I88" s="246"/>
      <c r="J88" s="252"/>
      <c r="K88" s="192"/>
      <c r="L88" s="241"/>
      <c r="M88" s="252"/>
      <c r="N88" s="185"/>
      <c r="O88" s="192"/>
      <c r="P88" s="241"/>
      <c r="Q88" s="228"/>
      <c r="R88" s="233"/>
      <c r="S88" s="233"/>
      <c r="T88" s="233"/>
      <c r="U88" s="233"/>
      <c r="V88" s="233"/>
      <c r="W88" s="233"/>
      <c r="X88" s="233"/>
      <c r="Y88" s="233"/>
      <c r="Z88" s="294"/>
      <c r="AA88" s="256"/>
      <c r="AB88" s="94" t="str">
        <f t="shared" si="24"/>
        <v/>
      </c>
      <c r="AC88" s="721" t="str">
        <f t="shared" si="16"/>
        <v/>
      </c>
      <c r="AD88" s="414">
        <f t="shared" si="17"/>
        <v>0</v>
      </c>
      <c r="AE88" s="414">
        <f t="shared" si="18"/>
        <v>0</v>
      </c>
      <c r="AF88" s="414">
        <f t="shared" si="19"/>
        <v>0</v>
      </c>
      <c r="AG88" s="414">
        <f t="shared" si="20"/>
        <v>0</v>
      </c>
      <c r="AH88" s="414">
        <f t="shared" si="21"/>
        <v>0</v>
      </c>
      <c r="AI88" s="414">
        <f t="shared" si="22"/>
        <v>0</v>
      </c>
      <c r="AJ88" s="418">
        <f t="shared" si="23"/>
        <v>0</v>
      </c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</row>
    <row r="89" spans="1:55" s="37" customFormat="1" ht="24.9" customHeight="1" x14ac:dyDescent="0.2">
      <c r="A89" s="575" t="str">
        <f>IF(B89&lt;&gt;"",設定!$C$4,"")</f>
        <v/>
      </c>
      <c r="B89" s="567" t="str">
        <f t="shared" si="14"/>
        <v/>
      </c>
      <c r="C89" s="322">
        <f t="shared" si="15"/>
        <v>77</v>
      </c>
      <c r="D89" s="863"/>
      <c r="E89" s="265"/>
      <c r="F89" s="384" t="str">
        <f>IFERROR(IF(E89="","",VLOOKUP(E89,国・地域!A:C,2,FALSE)),"正しい番号を入力してください")</f>
        <v/>
      </c>
      <c r="G89" s="385" t="str">
        <f>IFERROR(IF(E89="","",VLOOKUP(E89,国・地域!A:C,3,FALSE)),"正しい番号を入力してください")</f>
        <v/>
      </c>
      <c r="H89" s="288"/>
      <c r="I89" s="269"/>
      <c r="J89" s="270"/>
      <c r="K89" s="193"/>
      <c r="L89" s="268"/>
      <c r="M89" s="270"/>
      <c r="N89" s="186"/>
      <c r="O89" s="193"/>
      <c r="P89" s="268"/>
      <c r="Q89" s="266"/>
      <c r="R89" s="267"/>
      <c r="S89" s="267"/>
      <c r="T89" s="267"/>
      <c r="U89" s="267"/>
      <c r="V89" s="267"/>
      <c r="W89" s="267"/>
      <c r="X89" s="267"/>
      <c r="Y89" s="267"/>
      <c r="Z89" s="295"/>
      <c r="AA89" s="271"/>
      <c r="AB89" s="94" t="str">
        <f t="shared" si="24"/>
        <v/>
      </c>
      <c r="AC89" s="721" t="str">
        <f t="shared" si="16"/>
        <v/>
      </c>
      <c r="AD89" s="414">
        <f t="shared" si="17"/>
        <v>0</v>
      </c>
      <c r="AE89" s="414">
        <f t="shared" si="18"/>
        <v>0</v>
      </c>
      <c r="AF89" s="414">
        <f t="shared" si="19"/>
        <v>0</v>
      </c>
      <c r="AG89" s="414">
        <f t="shared" si="20"/>
        <v>0</v>
      </c>
      <c r="AH89" s="414">
        <f t="shared" si="21"/>
        <v>0</v>
      </c>
      <c r="AI89" s="414">
        <f t="shared" si="22"/>
        <v>0</v>
      </c>
      <c r="AJ89" s="418">
        <f t="shared" si="23"/>
        <v>0</v>
      </c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</row>
    <row r="90" spans="1:55" s="37" customFormat="1" ht="24.9" customHeight="1" x14ac:dyDescent="0.2">
      <c r="A90" s="533" t="str">
        <f>IF(B90&lt;&gt;"",設定!$C$4,"")</f>
        <v/>
      </c>
      <c r="B90" s="214" t="str">
        <f t="shared" si="14"/>
        <v/>
      </c>
      <c r="C90" s="373">
        <f t="shared" si="15"/>
        <v>78</v>
      </c>
      <c r="D90" s="862"/>
      <c r="E90" s="219"/>
      <c r="F90" s="376" t="str">
        <f>IFERROR(IF(E90="","",VLOOKUP(E90,国・地域!A:C,2,FALSE)),"正しい番号を入力してください")</f>
        <v/>
      </c>
      <c r="G90" s="377" t="str">
        <f>IFERROR(IF(E90="","",VLOOKUP(E90,国・地域!A:C,3,FALSE)),"正しい番号を入力してください")</f>
        <v/>
      </c>
      <c r="H90" s="284"/>
      <c r="I90" s="245"/>
      <c r="J90" s="251"/>
      <c r="K90" s="189"/>
      <c r="L90" s="240"/>
      <c r="M90" s="251"/>
      <c r="N90" s="182"/>
      <c r="O90" s="189"/>
      <c r="P90" s="240"/>
      <c r="Q90" s="227"/>
      <c r="R90" s="232"/>
      <c r="S90" s="232"/>
      <c r="T90" s="232"/>
      <c r="U90" s="232"/>
      <c r="V90" s="232"/>
      <c r="W90" s="232"/>
      <c r="X90" s="232"/>
      <c r="Y90" s="232"/>
      <c r="Z90" s="291"/>
      <c r="AA90" s="255"/>
      <c r="AB90" s="94" t="str">
        <f t="shared" si="24"/>
        <v/>
      </c>
      <c r="AC90" s="721" t="str">
        <f t="shared" si="16"/>
        <v/>
      </c>
      <c r="AD90" s="414">
        <f t="shared" si="17"/>
        <v>0</v>
      </c>
      <c r="AE90" s="414">
        <f t="shared" si="18"/>
        <v>0</v>
      </c>
      <c r="AF90" s="414">
        <f t="shared" si="19"/>
        <v>0</v>
      </c>
      <c r="AG90" s="414">
        <f t="shared" si="20"/>
        <v>0</v>
      </c>
      <c r="AH90" s="414">
        <f t="shared" si="21"/>
        <v>0</v>
      </c>
      <c r="AI90" s="414">
        <f t="shared" si="22"/>
        <v>0</v>
      </c>
      <c r="AJ90" s="418">
        <f t="shared" si="23"/>
        <v>0</v>
      </c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</row>
    <row r="91" spans="1:55" s="37" customFormat="1" ht="24.9" customHeight="1" x14ac:dyDescent="0.2">
      <c r="A91" s="533" t="str">
        <f>IF(B91&lt;&gt;"",設定!$C$4,"")</f>
        <v/>
      </c>
      <c r="B91" s="214" t="str">
        <f t="shared" si="14"/>
        <v/>
      </c>
      <c r="C91" s="373">
        <f t="shared" si="15"/>
        <v>79</v>
      </c>
      <c r="D91" s="862"/>
      <c r="E91" s="219"/>
      <c r="F91" s="376" t="str">
        <f>IFERROR(IF(E91="","",VLOOKUP(E91,国・地域!A:C,2,FALSE)),"正しい番号を入力してください")</f>
        <v/>
      </c>
      <c r="G91" s="377" t="str">
        <f>IFERROR(IF(E91="","",VLOOKUP(E91,国・地域!A:C,3,FALSE)),"正しい番号を入力してください")</f>
        <v/>
      </c>
      <c r="H91" s="284"/>
      <c r="I91" s="245"/>
      <c r="J91" s="251"/>
      <c r="K91" s="189"/>
      <c r="L91" s="240"/>
      <c r="M91" s="251"/>
      <c r="N91" s="182"/>
      <c r="O91" s="189"/>
      <c r="P91" s="240"/>
      <c r="Q91" s="227"/>
      <c r="R91" s="232"/>
      <c r="S91" s="232"/>
      <c r="T91" s="232"/>
      <c r="U91" s="232"/>
      <c r="V91" s="232"/>
      <c r="W91" s="232"/>
      <c r="X91" s="232"/>
      <c r="Y91" s="232"/>
      <c r="Z91" s="291"/>
      <c r="AA91" s="255"/>
      <c r="AB91" s="94" t="str">
        <f t="shared" si="24"/>
        <v/>
      </c>
      <c r="AC91" s="721" t="str">
        <f t="shared" si="16"/>
        <v/>
      </c>
      <c r="AD91" s="414">
        <f t="shared" si="17"/>
        <v>0</v>
      </c>
      <c r="AE91" s="414">
        <f t="shared" si="18"/>
        <v>0</v>
      </c>
      <c r="AF91" s="414">
        <f t="shared" si="19"/>
        <v>0</v>
      </c>
      <c r="AG91" s="414">
        <f t="shared" si="20"/>
        <v>0</v>
      </c>
      <c r="AH91" s="414">
        <f t="shared" si="21"/>
        <v>0</v>
      </c>
      <c r="AI91" s="414">
        <f t="shared" si="22"/>
        <v>0</v>
      </c>
      <c r="AJ91" s="418">
        <f t="shared" si="23"/>
        <v>0</v>
      </c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</row>
    <row r="92" spans="1:55" s="37" customFormat="1" ht="24.9" customHeight="1" x14ac:dyDescent="0.2">
      <c r="A92" s="533" t="str">
        <f>IF(B92&lt;&gt;"",設定!$C$4,"")</f>
        <v/>
      </c>
      <c r="B92" s="214" t="str">
        <f t="shared" si="14"/>
        <v/>
      </c>
      <c r="C92" s="373">
        <f t="shared" si="15"/>
        <v>80</v>
      </c>
      <c r="D92" s="862"/>
      <c r="E92" s="219"/>
      <c r="F92" s="376" t="str">
        <f>IFERROR(IF(E92="","",VLOOKUP(E92,国・地域!A:C,2,FALSE)),"正しい番号を入力してください")</f>
        <v/>
      </c>
      <c r="G92" s="377" t="str">
        <f>IFERROR(IF(E92="","",VLOOKUP(E92,国・地域!A:C,3,FALSE)),"正しい番号を入力してください")</f>
        <v/>
      </c>
      <c r="H92" s="284"/>
      <c r="I92" s="245"/>
      <c r="J92" s="251"/>
      <c r="K92" s="189"/>
      <c r="L92" s="240"/>
      <c r="M92" s="251"/>
      <c r="N92" s="182"/>
      <c r="O92" s="189"/>
      <c r="P92" s="240"/>
      <c r="Q92" s="227"/>
      <c r="R92" s="232"/>
      <c r="S92" s="232"/>
      <c r="T92" s="232"/>
      <c r="U92" s="232"/>
      <c r="V92" s="232"/>
      <c r="W92" s="232"/>
      <c r="X92" s="232"/>
      <c r="Y92" s="232"/>
      <c r="Z92" s="291"/>
      <c r="AA92" s="255"/>
      <c r="AB92" s="94" t="str">
        <f t="shared" si="24"/>
        <v/>
      </c>
      <c r="AC92" s="721" t="str">
        <f t="shared" si="16"/>
        <v/>
      </c>
      <c r="AD92" s="414">
        <f t="shared" si="17"/>
        <v>0</v>
      </c>
      <c r="AE92" s="414">
        <f t="shared" si="18"/>
        <v>0</v>
      </c>
      <c r="AF92" s="414">
        <f t="shared" si="19"/>
        <v>0</v>
      </c>
      <c r="AG92" s="414">
        <f t="shared" si="20"/>
        <v>0</v>
      </c>
      <c r="AH92" s="414">
        <f t="shared" si="21"/>
        <v>0</v>
      </c>
      <c r="AI92" s="414">
        <f t="shared" si="22"/>
        <v>0</v>
      </c>
      <c r="AJ92" s="418">
        <f t="shared" si="23"/>
        <v>0</v>
      </c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</row>
    <row r="93" spans="1:55" s="37" customFormat="1" ht="24.9" customHeight="1" x14ac:dyDescent="0.2">
      <c r="A93" s="574" t="str">
        <f>IF(B93&lt;&gt;"",設定!$C$4,"")</f>
        <v/>
      </c>
      <c r="B93" s="215" t="str">
        <f t="shared" si="14"/>
        <v/>
      </c>
      <c r="C93" s="374">
        <f t="shared" si="15"/>
        <v>81</v>
      </c>
      <c r="D93" s="864"/>
      <c r="E93" s="220"/>
      <c r="F93" s="382" t="str">
        <f>IFERROR(IF(E93="","",VLOOKUP(E93,国・地域!A:C,2,FALSE)),"正しい番号を入力してください")</f>
        <v/>
      </c>
      <c r="G93" s="383" t="str">
        <f>IFERROR(IF(E93="","",VLOOKUP(E93,国・地域!A:C,3,FALSE)),"正しい番号を入力してください")</f>
        <v/>
      </c>
      <c r="H93" s="287"/>
      <c r="I93" s="246"/>
      <c r="J93" s="252"/>
      <c r="K93" s="192"/>
      <c r="L93" s="241"/>
      <c r="M93" s="252"/>
      <c r="N93" s="185"/>
      <c r="O93" s="192"/>
      <c r="P93" s="241"/>
      <c r="Q93" s="228"/>
      <c r="R93" s="233"/>
      <c r="S93" s="233"/>
      <c r="T93" s="233"/>
      <c r="U93" s="233"/>
      <c r="V93" s="233"/>
      <c r="W93" s="233"/>
      <c r="X93" s="233"/>
      <c r="Y93" s="233"/>
      <c r="Z93" s="294"/>
      <c r="AA93" s="256"/>
      <c r="AB93" s="94" t="str">
        <f t="shared" ref="AB93:AB102" si="25">IF(SUM(AC93:AH93)&gt;0,"←未入力あり","")</f>
        <v/>
      </c>
      <c r="AC93" s="721" t="str">
        <f t="shared" si="16"/>
        <v/>
      </c>
      <c r="AD93" s="414">
        <f t="shared" si="17"/>
        <v>0</v>
      </c>
      <c r="AE93" s="414">
        <f t="shared" si="18"/>
        <v>0</v>
      </c>
      <c r="AF93" s="414">
        <f t="shared" si="19"/>
        <v>0</v>
      </c>
      <c r="AG93" s="414">
        <f t="shared" si="20"/>
        <v>0</v>
      </c>
      <c r="AH93" s="414">
        <f t="shared" si="21"/>
        <v>0</v>
      </c>
      <c r="AI93" s="414">
        <f t="shared" si="22"/>
        <v>0</v>
      </c>
      <c r="AJ93" s="418">
        <f t="shared" si="23"/>
        <v>0</v>
      </c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</row>
    <row r="94" spans="1:55" s="37" customFormat="1" ht="24.9" customHeight="1" x14ac:dyDescent="0.2">
      <c r="A94" s="575" t="str">
        <f>IF(B94&lt;&gt;"",設定!$C$4,"")</f>
        <v/>
      </c>
      <c r="B94" s="567" t="str">
        <f t="shared" si="14"/>
        <v/>
      </c>
      <c r="C94" s="322">
        <f t="shared" si="15"/>
        <v>82</v>
      </c>
      <c r="D94" s="863"/>
      <c r="E94" s="265"/>
      <c r="F94" s="384" t="str">
        <f>IFERROR(IF(E94="","",VLOOKUP(E94,国・地域!A:C,2,FALSE)),"正しい番号を入力してください")</f>
        <v/>
      </c>
      <c r="G94" s="385" t="str">
        <f>IFERROR(IF(E94="","",VLOOKUP(E94,国・地域!A:C,3,FALSE)),"正しい番号を入力してください")</f>
        <v/>
      </c>
      <c r="H94" s="288"/>
      <c r="I94" s="269"/>
      <c r="J94" s="270"/>
      <c r="K94" s="193"/>
      <c r="L94" s="268"/>
      <c r="M94" s="270"/>
      <c r="N94" s="186"/>
      <c r="O94" s="193"/>
      <c r="P94" s="268"/>
      <c r="Q94" s="266"/>
      <c r="R94" s="267"/>
      <c r="S94" s="267"/>
      <c r="T94" s="267"/>
      <c r="U94" s="267"/>
      <c r="V94" s="267"/>
      <c r="W94" s="267"/>
      <c r="X94" s="267"/>
      <c r="Y94" s="267"/>
      <c r="Z94" s="295"/>
      <c r="AA94" s="271"/>
      <c r="AB94" s="94" t="str">
        <f t="shared" si="25"/>
        <v/>
      </c>
      <c r="AC94" s="721" t="str">
        <f t="shared" si="16"/>
        <v/>
      </c>
      <c r="AD94" s="414">
        <f t="shared" si="17"/>
        <v>0</v>
      </c>
      <c r="AE94" s="414">
        <f t="shared" si="18"/>
        <v>0</v>
      </c>
      <c r="AF94" s="414">
        <f t="shared" si="19"/>
        <v>0</v>
      </c>
      <c r="AG94" s="414">
        <f t="shared" si="20"/>
        <v>0</v>
      </c>
      <c r="AH94" s="414">
        <f t="shared" si="21"/>
        <v>0</v>
      </c>
      <c r="AI94" s="414">
        <f t="shared" si="22"/>
        <v>0</v>
      </c>
      <c r="AJ94" s="418">
        <f t="shared" si="23"/>
        <v>0</v>
      </c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</row>
    <row r="95" spans="1:55" s="37" customFormat="1" ht="24.9" customHeight="1" x14ac:dyDescent="0.2">
      <c r="A95" s="533" t="str">
        <f>IF(B95&lt;&gt;"",設定!$C$4,"")</f>
        <v/>
      </c>
      <c r="B95" s="214" t="str">
        <f t="shared" si="14"/>
        <v/>
      </c>
      <c r="C95" s="373">
        <f t="shared" si="15"/>
        <v>83</v>
      </c>
      <c r="D95" s="862"/>
      <c r="E95" s="219"/>
      <c r="F95" s="376" t="str">
        <f>IFERROR(IF(E95="","",VLOOKUP(E95,国・地域!A:C,2,FALSE)),"正しい番号を入力してください")</f>
        <v/>
      </c>
      <c r="G95" s="377" t="str">
        <f>IFERROR(IF(E95="","",VLOOKUP(E95,国・地域!A:C,3,FALSE)),"正しい番号を入力してください")</f>
        <v/>
      </c>
      <c r="H95" s="284"/>
      <c r="I95" s="245"/>
      <c r="J95" s="251"/>
      <c r="K95" s="189"/>
      <c r="L95" s="240"/>
      <c r="M95" s="251"/>
      <c r="N95" s="182"/>
      <c r="O95" s="189"/>
      <c r="P95" s="240"/>
      <c r="Q95" s="227"/>
      <c r="R95" s="232"/>
      <c r="S95" s="232"/>
      <c r="T95" s="232"/>
      <c r="U95" s="232"/>
      <c r="V95" s="232"/>
      <c r="W95" s="232"/>
      <c r="X95" s="232"/>
      <c r="Y95" s="232"/>
      <c r="Z95" s="291"/>
      <c r="AA95" s="255"/>
      <c r="AB95" s="94" t="str">
        <f t="shared" si="25"/>
        <v/>
      </c>
      <c r="AC95" s="721" t="str">
        <f t="shared" si="16"/>
        <v/>
      </c>
      <c r="AD95" s="414">
        <f t="shared" si="17"/>
        <v>0</v>
      </c>
      <c r="AE95" s="414">
        <f t="shared" si="18"/>
        <v>0</v>
      </c>
      <c r="AF95" s="414">
        <f t="shared" si="19"/>
        <v>0</v>
      </c>
      <c r="AG95" s="414">
        <f t="shared" si="20"/>
        <v>0</v>
      </c>
      <c r="AH95" s="414">
        <f t="shared" si="21"/>
        <v>0</v>
      </c>
      <c r="AI95" s="414">
        <f t="shared" si="22"/>
        <v>0</v>
      </c>
      <c r="AJ95" s="418">
        <f t="shared" si="23"/>
        <v>0</v>
      </c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</row>
    <row r="96" spans="1:55" s="37" customFormat="1" ht="24.9" customHeight="1" x14ac:dyDescent="0.2">
      <c r="A96" s="533" t="str">
        <f>IF(B96&lt;&gt;"",設定!$C$4,"")</f>
        <v/>
      </c>
      <c r="B96" s="214" t="str">
        <f t="shared" si="14"/>
        <v/>
      </c>
      <c r="C96" s="373">
        <f t="shared" si="15"/>
        <v>84</v>
      </c>
      <c r="D96" s="862"/>
      <c r="E96" s="219"/>
      <c r="F96" s="376" t="str">
        <f>IFERROR(IF(E96="","",VLOOKUP(E96,国・地域!A:C,2,FALSE)),"正しい番号を入力してください")</f>
        <v/>
      </c>
      <c r="G96" s="377" t="str">
        <f>IFERROR(IF(E96="","",VLOOKUP(E96,国・地域!A:C,3,FALSE)),"正しい番号を入力してください")</f>
        <v/>
      </c>
      <c r="H96" s="284"/>
      <c r="I96" s="245"/>
      <c r="J96" s="251"/>
      <c r="K96" s="189"/>
      <c r="L96" s="240"/>
      <c r="M96" s="251"/>
      <c r="N96" s="182"/>
      <c r="O96" s="189"/>
      <c r="P96" s="240"/>
      <c r="Q96" s="227"/>
      <c r="R96" s="232"/>
      <c r="S96" s="232"/>
      <c r="T96" s="232"/>
      <c r="U96" s="232"/>
      <c r="V96" s="232"/>
      <c r="W96" s="232"/>
      <c r="X96" s="232"/>
      <c r="Y96" s="232"/>
      <c r="Z96" s="291"/>
      <c r="AA96" s="255"/>
      <c r="AB96" s="94" t="str">
        <f t="shared" si="25"/>
        <v/>
      </c>
      <c r="AC96" s="721" t="str">
        <f t="shared" si="16"/>
        <v/>
      </c>
      <c r="AD96" s="414">
        <f t="shared" si="17"/>
        <v>0</v>
      </c>
      <c r="AE96" s="414">
        <f t="shared" si="18"/>
        <v>0</v>
      </c>
      <c r="AF96" s="414">
        <f t="shared" si="19"/>
        <v>0</v>
      </c>
      <c r="AG96" s="414">
        <f t="shared" si="20"/>
        <v>0</v>
      </c>
      <c r="AH96" s="414">
        <f t="shared" si="21"/>
        <v>0</v>
      </c>
      <c r="AI96" s="414">
        <f t="shared" si="22"/>
        <v>0</v>
      </c>
      <c r="AJ96" s="418">
        <f t="shared" si="23"/>
        <v>0</v>
      </c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</row>
    <row r="97" spans="1:55" s="37" customFormat="1" ht="24.9" customHeight="1" x14ac:dyDescent="0.2">
      <c r="A97" s="533" t="str">
        <f>IF(B97&lt;&gt;"",設定!$C$4,"")</f>
        <v/>
      </c>
      <c r="B97" s="214" t="str">
        <f t="shared" si="14"/>
        <v/>
      </c>
      <c r="C97" s="373">
        <f t="shared" si="15"/>
        <v>85</v>
      </c>
      <c r="D97" s="862"/>
      <c r="E97" s="219"/>
      <c r="F97" s="376" t="str">
        <f>IFERROR(IF(E97="","",VLOOKUP(E97,国・地域!A:C,2,FALSE)),"正しい番号を入力してください")</f>
        <v/>
      </c>
      <c r="G97" s="377" t="str">
        <f>IFERROR(IF(E97="","",VLOOKUP(E97,国・地域!A:C,3,FALSE)),"正しい番号を入力してください")</f>
        <v/>
      </c>
      <c r="H97" s="284"/>
      <c r="I97" s="245"/>
      <c r="J97" s="251"/>
      <c r="K97" s="189"/>
      <c r="L97" s="240"/>
      <c r="M97" s="251"/>
      <c r="N97" s="182"/>
      <c r="O97" s="189"/>
      <c r="P97" s="240"/>
      <c r="Q97" s="227"/>
      <c r="R97" s="232"/>
      <c r="S97" s="232"/>
      <c r="T97" s="232"/>
      <c r="U97" s="232"/>
      <c r="V97" s="232"/>
      <c r="W97" s="232"/>
      <c r="X97" s="232"/>
      <c r="Y97" s="232"/>
      <c r="Z97" s="291"/>
      <c r="AA97" s="255"/>
      <c r="AB97" s="94" t="str">
        <f t="shared" si="25"/>
        <v/>
      </c>
      <c r="AC97" s="721" t="str">
        <f t="shared" si="16"/>
        <v/>
      </c>
      <c r="AD97" s="414">
        <f t="shared" si="17"/>
        <v>0</v>
      </c>
      <c r="AE97" s="414">
        <f t="shared" si="18"/>
        <v>0</v>
      </c>
      <c r="AF97" s="414">
        <f t="shared" si="19"/>
        <v>0</v>
      </c>
      <c r="AG97" s="414">
        <f t="shared" si="20"/>
        <v>0</v>
      </c>
      <c r="AH97" s="414">
        <f t="shared" si="21"/>
        <v>0</v>
      </c>
      <c r="AI97" s="414">
        <f t="shared" si="22"/>
        <v>0</v>
      </c>
      <c r="AJ97" s="418">
        <f t="shared" si="23"/>
        <v>0</v>
      </c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</row>
    <row r="98" spans="1:55" s="37" customFormat="1" ht="24.9" customHeight="1" x14ac:dyDescent="0.2">
      <c r="A98" s="574" t="str">
        <f>IF(B98&lt;&gt;"",設定!$C$4,"")</f>
        <v/>
      </c>
      <c r="B98" s="215" t="str">
        <f t="shared" si="14"/>
        <v/>
      </c>
      <c r="C98" s="374">
        <f t="shared" si="15"/>
        <v>86</v>
      </c>
      <c r="D98" s="864"/>
      <c r="E98" s="220"/>
      <c r="F98" s="382" t="str">
        <f>IFERROR(IF(E98="","",VLOOKUP(E98,国・地域!A:C,2,FALSE)),"正しい番号を入力してください")</f>
        <v/>
      </c>
      <c r="G98" s="383" t="str">
        <f>IFERROR(IF(E98="","",VLOOKUP(E98,国・地域!A:C,3,FALSE)),"正しい番号を入力してください")</f>
        <v/>
      </c>
      <c r="H98" s="287"/>
      <c r="I98" s="246"/>
      <c r="J98" s="252"/>
      <c r="K98" s="192"/>
      <c r="L98" s="241"/>
      <c r="M98" s="252"/>
      <c r="N98" s="185"/>
      <c r="O98" s="192"/>
      <c r="P98" s="241"/>
      <c r="Q98" s="228"/>
      <c r="R98" s="233"/>
      <c r="S98" s="233"/>
      <c r="T98" s="233"/>
      <c r="U98" s="233"/>
      <c r="V98" s="233"/>
      <c r="W98" s="233"/>
      <c r="X98" s="233"/>
      <c r="Y98" s="233"/>
      <c r="Z98" s="294"/>
      <c r="AA98" s="256"/>
      <c r="AB98" s="94" t="str">
        <f t="shared" si="25"/>
        <v/>
      </c>
      <c r="AC98" s="721" t="str">
        <f t="shared" si="16"/>
        <v/>
      </c>
      <c r="AD98" s="414">
        <f t="shared" si="17"/>
        <v>0</v>
      </c>
      <c r="AE98" s="414">
        <f t="shared" si="18"/>
        <v>0</v>
      </c>
      <c r="AF98" s="414">
        <f t="shared" si="19"/>
        <v>0</v>
      </c>
      <c r="AG98" s="414">
        <f t="shared" si="20"/>
        <v>0</v>
      </c>
      <c r="AH98" s="414">
        <f t="shared" si="21"/>
        <v>0</v>
      </c>
      <c r="AI98" s="414">
        <f t="shared" si="22"/>
        <v>0</v>
      </c>
      <c r="AJ98" s="418">
        <f t="shared" si="23"/>
        <v>0</v>
      </c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</row>
    <row r="99" spans="1:55" s="37" customFormat="1" ht="24.9" customHeight="1" x14ac:dyDescent="0.2">
      <c r="A99" s="575" t="str">
        <f>IF(B99&lt;&gt;"",設定!$C$4,"")</f>
        <v/>
      </c>
      <c r="B99" s="567" t="str">
        <f t="shared" si="14"/>
        <v/>
      </c>
      <c r="C99" s="322">
        <f t="shared" si="15"/>
        <v>87</v>
      </c>
      <c r="D99" s="863"/>
      <c r="E99" s="265"/>
      <c r="F99" s="384" t="str">
        <f>IFERROR(IF(E99="","",VLOOKUP(E99,国・地域!A:C,2,FALSE)),"正しい番号を入力してください")</f>
        <v/>
      </c>
      <c r="G99" s="385" t="str">
        <f>IFERROR(IF(E99="","",VLOOKUP(E99,国・地域!A:C,3,FALSE)),"正しい番号を入力してください")</f>
        <v/>
      </c>
      <c r="H99" s="288"/>
      <c r="I99" s="269"/>
      <c r="J99" s="270"/>
      <c r="K99" s="193"/>
      <c r="L99" s="268"/>
      <c r="M99" s="270"/>
      <c r="N99" s="186"/>
      <c r="O99" s="193"/>
      <c r="P99" s="268"/>
      <c r="Q99" s="266"/>
      <c r="R99" s="267"/>
      <c r="S99" s="267"/>
      <c r="T99" s="267"/>
      <c r="U99" s="267"/>
      <c r="V99" s="267"/>
      <c r="W99" s="267"/>
      <c r="X99" s="267"/>
      <c r="Y99" s="267"/>
      <c r="Z99" s="295"/>
      <c r="AA99" s="271"/>
      <c r="AB99" s="94" t="str">
        <f t="shared" si="25"/>
        <v/>
      </c>
      <c r="AC99" s="721" t="str">
        <f t="shared" si="16"/>
        <v/>
      </c>
      <c r="AD99" s="414">
        <f t="shared" si="17"/>
        <v>0</v>
      </c>
      <c r="AE99" s="414">
        <f t="shared" si="18"/>
        <v>0</v>
      </c>
      <c r="AF99" s="414">
        <f t="shared" si="19"/>
        <v>0</v>
      </c>
      <c r="AG99" s="414">
        <f t="shared" si="20"/>
        <v>0</v>
      </c>
      <c r="AH99" s="414">
        <f t="shared" si="21"/>
        <v>0</v>
      </c>
      <c r="AI99" s="414">
        <f t="shared" si="22"/>
        <v>0</v>
      </c>
      <c r="AJ99" s="418">
        <f t="shared" si="23"/>
        <v>0</v>
      </c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</row>
    <row r="100" spans="1:55" s="37" customFormat="1" ht="24.9" customHeight="1" x14ac:dyDescent="0.2">
      <c r="A100" s="533" t="str">
        <f>IF(B100&lt;&gt;"",設定!$C$4,"")</f>
        <v/>
      </c>
      <c r="B100" s="214" t="str">
        <f t="shared" si="14"/>
        <v/>
      </c>
      <c r="C100" s="373">
        <f t="shared" si="15"/>
        <v>88</v>
      </c>
      <c r="D100" s="862"/>
      <c r="E100" s="219"/>
      <c r="F100" s="376" t="str">
        <f>IFERROR(IF(E100="","",VLOOKUP(E100,国・地域!A:C,2,FALSE)),"正しい番号を入力してください")</f>
        <v/>
      </c>
      <c r="G100" s="377" t="str">
        <f>IFERROR(IF(E100="","",VLOOKUP(E100,国・地域!A:C,3,FALSE)),"正しい番号を入力してください")</f>
        <v/>
      </c>
      <c r="H100" s="284"/>
      <c r="I100" s="245"/>
      <c r="J100" s="251"/>
      <c r="K100" s="189"/>
      <c r="L100" s="240"/>
      <c r="M100" s="251"/>
      <c r="N100" s="182"/>
      <c r="O100" s="189"/>
      <c r="P100" s="240"/>
      <c r="Q100" s="227"/>
      <c r="R100" s="232"/>
      <c r="S100" s="232"/>
      <c r="T100" s="232"/>
      <c r="U100" s="232"/>
      <c r="V100" s="232"/>
      <c r="W100" s="232"/>
      <c r="X100" s="232"/>
      <c r="Y100" s="232"/>
      <c r="Z100" s="291"/>
      <c r="AA100" s="255"/>
      <c r="AB100" s="94" t="str">
        <f t="shared" si="25"/>
        <v/>
      </c>
      <c r="AC100" s="721" t="str">
        <f t="shared" si="16"/>
        <v/>
      </c>
      <c r="AD100" s="414">
        <f t="shared" si="17"/>
        <v>0</v>
      </c>
      <c r="AE100" s="414">
        <f t="shared" si="18"/>
        <v>0</v>
      </c>
      <c r="AF100" s="414">
        <f t="shared" si="19"/>
        <v>0</v>
      </c>
      <c r="AG100" s="414">
        <f t="shared" si="20"/>
        <v>0</v>
      </c>
      <c r="AH100" s="414">
        <f t="shared" si="21"/>
        <v>0</v>
      </c>
      <c r="AI100" s="414">
        <f t="shared" si="22"/>
        <v>0</v>
      </c>
      <c r="AJ100" s="418">
        <f t="shared" si="23"/>
        <v>0</v>
      </c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</row>
    <row r="101" spans="1:55" s="37" customFormat="1" ht="24.9" customHeight="1" x14ac:dyDescent="0.2">
      <c r="A101" s="533" t="str">
        <f>IF(B101&lt;&gt;"",設定!$C$4,"")</f>
        <v/>
      </c>
      <c r="B101" s="214" t="str">
        <f t="shared" si="14"/>
        <v/>
      </c>
      <c r="C101" s="373">
        <f t="shared" si="15"/>
        <v>89</v>
      </c>
      <c r="D101" s="862"/>
      <c r="E101" s="219"/>
      <c r="F101" s="376" t="str">
        <f>IFERROR(IF(E101="","",VLOOKUP(E101,国・地域!A:C,2,FALSE)),"正しい番号を入力してください")</f>
        <v/>
      </c>
      <c r="G101" s="377" t="str">
        <f>IFERROR(IF(E101="","",VLOOKUP(E101,国・地域!A:C,3,FALSE)),"正しい番号を入力してください")</f>
        <v/>
      </c>
      <c r="H101" s="284"/>
      <c r="I101" s="245"/>
      <c r="J101" s="251"/>
      <c r="K101" s="189"/>
      <c r="L101" s="240"/>
      <c r="M101" s="251"/>
      <c r="N101" s="182"/>
      <c r="O101" s="189"/>
      <c r="P101" s="240"/>
      <c r="Q101" s="227"/>
      <c r="R101" s="232"/>
      <c r="S101" s="232"/>
      <c r="T101" s="232"/>
      <c r="U101" s="232"/>
      <c r="V101" s="232"/>
      <c r="W101" s="232"/>
      <c r="X101" s="232"/>
      <c r="Y101" s="232"/>
      <c r="Z101" s="291"/>
      <c r="AA101" s="255"/>
      <c r="AB101" s="94" t="str">
        <f t="shared" si="25"/>
        <v/>
      </c>
      <c r="AC101" s="721" t="str">
        <f t="shared" si="16"/>
        <v/>
      </c>
      <c r="AD101" s="414">
        <f t="shared" si="17"/>
        <v>0</v>
      </c>
      <c r="AE101" s="414">
        <f t="shared" si="18"/>
        <v>0</v>
      </c>
      <c r="AF101" s="414">
        <f t="shared" si="19"/>
        <v>0</v>
      </c>
      <c r="AG101" s="414">
        <f t="shared" si="20"/>
        <v>0</v>
      </c>
      <c r="AH101" s="414">
        <f t="shared" si="21"/>
        <v>0</v>
      </c>
      <c r="AI101" s="414">
        <f t="shared" si="22"/>
        <v>0</v>
      </c>
      <c r="AJ101" s="418">
        <f t="shared" si="23"/>
        <v>0</v>
      </c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</row>
    <row r="102" spans="1:55" s="37" customFormat="1" ht="24.9" customHeight="1" x14ac:dyDescent="0.2">
      <c r="A102" s="533" t="str">
        <f>IF(B102&lt;&gt;"",設定!$C$4,"")</f>
        <v/>
      </c>
      <c r="B102" s="214" t="str">
        <f t="shared" si="14"/>
        <v/>
      </c>
      <c r="C102" s="373">
        <f t="shared" si="15"/>
        <v>90</v>
      </c>
      <c r="D102" s="862"/>
      <c r="E102" s="219"/>
      <c r="F102" s="376" t="str">
        <f>IFERROR(IF(E102="","",VLOOKUP(E102,国・地域!A:C,2,FALSE)),"正しい番号を入力してください")</f>
        <v/>
      </c>
      <c r="G102" s="377" t="str">
        <f>IFERROR(IF(E102="","",VLOOKUP(E102,国・地域!A:C,3,FALSE)),"正しい番号を入力してください")</f>
        <v/>
      </c>
      <c r="H102" s="284"/>
      <c r="I102" s="245"/>
      <c r="J102" s="251"/>
      <c r="K102" s="189"/>
      <c r="L102" s="240"/>
      <c r="M102" s="251"/>
      <c r="N102" s="182"/>
      <c r="O102" s="189"/>
      <c r="P102" s="240"/>
      <c r="Q102" s="227"/>
      <c r="R102" s="232"/>
      <c r="S102" s="232"/>
      <c r="T102" s="232"/>
      <c r="U102" s="232"/>
      <c r="V102" s="232"/>
      <c r="W102" s="232"/>
      <c r="X102" s="232"/>
      <c r="Y102" s="232"/>
      <c r="Z102" s="291"/>
      <c r="AA102" s="255"/>
      <c r="AB102" s="94" t="str">
        <f t="shared" si="25"/>
        <v/>
      </c>
      <c r="AC102" s="721" t="str">
        <f t="shared" si="16"/>
        <v/>
      </c>
      <c r="AD102" s="414">
        <f t="shared" si="17"/>
        <v>0</v>
      </c>
      <c r="AE102" s="414">
        <f t="shared" si="18"/>
        <v>0</v>
      </c>
      <c r="AF102" s="414">
        <f t="shared" si="19"/>
        <v>0</v>
      </c>
      <c r="AG102" s="414">
        <f t="shared" si="20"/>
        <v>0</v>
      </c>
      <c r="AH102" s="414">
        <f t="shared" si="21"/>
        <v>0</v>
      </c>
      <c r="AI102" s="414">
        <f t="shared" si="22"/>
        <v>0</v>
      </c>
      <c r="AJ102" s="418">
        <f t="shared" si="23"/>
        <v>0</v>
      </c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</row>
    <row r="103" spans="1:55" s="37" customFormat="1" ht="24.9" customHeight="1" x14ac:dyDescent="0.2">
      <c r="A103" s="574" t="str">
        <f>IF(B103&lt;&gt;"",設定!$C$4,"")</f>
        <v/>
      </c>
      <c r="B103" s="215" t="str">
        <f t="shared" si="14"/>
        <v/>
      </c>
      <c r="C103" s="374">
        <f t="shared" si="15"/>
        <v>91</v>
      </c>
      <c r="D103" s="864"/>
      <c r="E103" s="220"/>
      <c r="F103" s="382" t="str">
        <f>IFERROR(IF(E103="","",VLOOKUP(E103,国・地域!A:C,2,FALSE)),"正しい番号を入力してください")</f>
        <v/>
      </c>
      <c r="G103" s="383" t="str">
        <f>IFERROR(IF(E103="","",VLOOKUP(E103,国・地域!A:C,3,FALSE)),"正しい番号を入力してください")</f>
        <v/>
      </c>
      <c r="H103" s="287"/>
      <c r="I103" s="246"/>
      <c r="J103" s="252"/>
      <c r="K103" s="192"/>
      <c r="L103" s="241"/>
      <c r="M103" s="252"/>
      <c r="N103" s="185"/>
      <c r="O103" s="192"/>
      <c r="P103" s="241"/>
      <c r="Q103" s="228"/>
      <c r="R103" s="233"/>
      <c r="S103" s="233"/>
      <c r="T103" s="233"/>
      <c r="U103" s="233"/>
      <c r="V103" s="233"/>
      <c r="W103" s="233"/>
      <c r="X103" s="233"/>
      <c r="Y103" s="233"/>
      <c r="Z103" s="294"/>
      <c r="AA103" s="256"/>
      <c r="AB103" s="94" t="str">
        <f t="shared" ref="AB103:AB113" si="26">IF(SUM(AC103:AH103)&gt;0,"←未入力あり","")</f>
        <v/>
      </c>
      <c r="AC103" s="721" t="str">
        <f t="shared" si="16"/>
        <v/>
      </c>
      <c r="AD103" s="414">
        <f t="shared" si="17"/>
        <v>0</v>
      </c>
      <c r="AE103" s="414">
        <f t="shared" si="18"/>
        <v>0</v>
      </c>
      <c r="AF103" s="414">
        <f t="shared" si="19"/>
        <v>0</v>
      </c>
      <c r="AG103" s="414">
        <f t="shared" si="20"/>
        <v>0</v>
      </c>
      <c r="AH103" s="414">
        <f t="shared" si="21"/>
        <v>0</v>
      </c>
      <c r="AI103" s="414">
        <f t="shared" si="22"/>
        <v>0</v>
      </c>
      <c r="AJ103" s="418">
        <f t="shared" si="23"/>
        <v>0</v>
      </c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</row>
    <row r="104" spans="1:55" s="37" customFormat="1" ht="24.9" customHeight="1" x14ac:dyDescent="0.2">
      <c r="A104" s="575" t="str">
        <f>IF(B104&lt;&gt;"",設定!$C$4,"")</f>
        <v/>
      </c>
      <c r="B104" s="567" t="str">
        <f t="shared" si="14"/>
        <v/>
      </c>
      <c r="C104" s="322">
        <f t="shared" si="15"/>
        <v>92</v>
      </c>
      <c r="D104" s="863"/>
      <c r="E104" s="265"/>
      <c r="F104" s="384" t="str">
        <f>IFERROR(IF(E104="","",VLOOKUP(E104,国・地域!A:C,2,FALSE)),"正しい番号を入力してください")</f>
        <v/>
      </c>
      <c r="G104" s="385" t="str">
        <f>IFERROR(IF(E104="","",VLOOKUP(E104,国・地域!A:C,3,FALSE)),"正しい番号を入力してください")</f>
        <v/>
      </c>
      <c r="H104" s="288"/>
      <c r="I104" s="269"/>
      <c r="J104" s="270"/>
      <c r="K104" s="193"/>
      <c r="L104" s="268"/>
      <c r="M104" s="270"/>
      <c r="N104" s="186"/>
      <c r="O104" s="193"/>
      <c r="P104" s="268"/>
      <c r="Q104" s="266"/>
      <c r="R104" s="267"/>
      <c r="S104" s="267"/>
      <c r="T104" s="267"/>
      <c r="U104" s="267"/>
      <c r="V104" s="267"/>
      <c r="W104" s="267"/>
      <c r="X104" s="267"/>
      <c r="Y104" s="267"/>
      <c r="Z104" s="295"/>
      <c r="AA104" s="271"/>
      <c r="AB104" s="94" t="str">
        <f t="shared" si="26"/>
        <v/>
      </c>
      <c r="AC104" s="721" t="str">
        <f t="shared" si="16"/>
        <v/>
      </c>
      <c r="AD104" s="414">
        <f t="shared" si="17"/>
        <v>0</v>
      </c>
      <c r="AE104" s="414">
        <f t="shared" si="18"/>
        <v>0</v>
      </c>
      <c r="AF104" s="414">
        <f t="shared" si="19"/>
        <v>0</v>
      </c>
      <c r="AG104" s="414">
        <f t="shared" si="20"/>
        <v>0</v>
      </c>
      <c r="AH104" s="414">
        <f t="shared" si="21"/>
        <v>0</v>
      </c>
      <c r="AI104" s="414">
        <f t="shared" si="22"/>
        <v>0</v>
      </c>
      <c r="AJ104" s="418">
        <f t="shared" si="23"/>
        <v>0</v>
      </c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</row>
    <row r="105" spans="1:55" s="37" customFormat="1" ht="24.9" customHeight="1" x14ac:dyDescent="0.2">
      <c r="A105" s="533" t="str">
        <f>IF(B105&lt;&gt;"",設定!$C$4,"")</f>
        <v/>
      </c>
      <c r="B105" s="214" t="str">
        <f t="shared" si="14"/>
        <v/>
      </c>
      <c r="C105" s="373">
        <f t="shared" si="15"/>
        <v>93</v>
      </c>
      <c r="D105" s="862"/>
      <c r="E105" s="219"/>
      <c r="F105" s="376" t="str">
        <f>IFERROR(IF(E105="","",VLOOKUP(E105,国・地域!A:C,2,FALSE)),"正しい番号を入力してください")</f>
        <v/>
      </c>
      <c r="G105" s="377" t="str">
        <f>IFERROR(IF(E105="","",VLOOKUP(E105,国・地域!A:C,3,FALSE)),"正しい番号を入力してください")</f>
        <v/>
      </c>
      <c r="H105" s="284"/>
      <c r="I105" s="245"/>
      <c r="J105" s="251"/>
      <c r="K105" s="189"/>
      <c r="L105" s="240"/>
      <c r="M105" s="251"/>
      <c r="N105" s="182"/>
      <c r="O105" s="189"/>
      <c r="P105" s="240"/>
      <c r="Q105" s="227"/>
      <c r="R105" s="232"/>
      <c r="S105" s="232"/>
      <c r="T105" s="232"/>
      <c r="U105" s="232"/>
      <c r="V105" s="232"/>
      <c r="W105" s="232"/>
      <c r="X105" s="232"/>
      <c r="Y105" s="232"/>
      <c r="Z105" s="291"/>
      <c r="AA105" s="255"/>
      <c r="AB105" s="94" t="str">
        <f t="shared" si="26"/>
        <v/>
      </c>
      <c r="AC105" s="721" t="str">
        <f t="shared" si="16"/>
        <v/>
      </c>
      <c r="AD105" s="414">
        <f t="shared" si="17"/>
        <v>0</v>
      </c>
      <c r="AE105" s="414">
        <f t="shared" si="18"/>
        <v>0</v>
      </c>
      <c r="AF105" s="414">
        <f t="shared" si="19"/>
        <v>0</v>
      </c>
      <c r="AG105" s="414">
        <f t="shared" si="20"/>
        <v>0</v>
      </c>
      <c r="AH105" s="414">
        <f t="shared" si="21"/>
        <v>0</v>
      </c>
      <c r="AI105" s="414">
        <f t="shared" si="22"/>
        <v>0</v>
      </c>
      <c r="AJ105" s="418">
        <f t="shared" si="23"/>
        <v>0</v>
      </c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</row>
    <row r="106" spans="1:55" s="37" customFormat="1" ht="24.9" customHeight="1" x14ac:dyDescent="0.2">
      <c r="A106" s="533" t="str">
        <f>IF(B106&lt;&gt;"",設定!$C$4,"")</f>
        <v/>
      </c>
      <c r="B106" s="214" t="str">
        <f t="shared" si="14"/>
        <v/>
      </c>
      <c r="C106" s="373">
        <f t="shared" si="15"/>
        <v>94</v>
      </c>
      <c r="D106" s="862"/>
      <c r="E106" s="219"/>
      <c r="F106" s="376" t="str">
        <f>IFERROR(IF(E106="","",VLOOKUP(E106,国・地域!A:C,2,FALSE)),"正しい番号を入力してください")</f>
        <v/>
      </c>
      <c r="G106" s="377" t="str">
        <f>IFERROR(IF(E106="","",VLOOKUP(E106,国・地域!A:C,3,FALSE)),"正しい番号を入力してください")</f>
        <v/>
      </c>
      <c r="H106" s="284"/>
      <c r="I106" s="245"/>
      <c r="J106" s="251"/>
      <c r="K106" s="189"/>
      <c r="L106" s="240"/>
      <c r="M106" s="251"/>
      <c r="N106" s="182"/>
      <c r="O106" s="189"/>
      <c r="P106" s="240"/>
      <c r="Q106" s="227"/>
      <c r="R106" s="232"/>
      <c r="S106" s="232"/>
      <c r="T106" s="232"/>
      <c r="U106" s="232"/>
      <c r="V106" s="232"/>
      <c r="W106" s="232"/>
      <c r="X106" s="232"/>
      <c r="Y106" s="232"/>
      <c r="Z106" s="291"/>
      <c r="AA106" s="255"/>
      <c r="AB106" s="94" t="str">
        <f t="shared" si="26"/>
        <v/>
      </c>
      <c r="AC106" s="721" t="str">
        <f t="shared" si="16"/>
        <v/>
      </c>
      <c r="AD106" s="414">
        <f t="shared" si="17"/>
        <v>0</v>
      </c>
      <c r="AE106" s="414">
        <f t="shared" si="18"/>
        <v>0</v>
      </c>
      <c r="AF106" s="414">
        <f t="shared" si="19"/>
        <v>0</v>
      </c>
      <c r="AG106" s="414">
        <f t="shared" si="20"/>
        <v>0</v>
      </c>
      <c r="AH106" s="414">
        <f t="shared" si="21"/>
        <v>0</v>
      </c>
      <c r="AI106" s="414">
        <f t="shared" si="22"/>
        <v>0</v>
      </c>
      <c r="AJ106" s="418">
        <f t="shared" si="23"/>
        <v>0</v>
      </c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</row>
    <row r="107" spans="1:55" s="37" customFormat="1" ht="24.9" customHeight="1" x14ac:dyDescent="0.2">
      <c r="A107" s="533" t="str">
        <f>IF(B107&lt;&gt;"",設定!$C$4,"")</f>
        <v/>
      </c>
      <c r="B107" s="214" t="str">
        <f t="shared" si="14"/>
        <v/>
      </c>
      <c r="C107" s="373">
        <f t="shared" si="15"/>
        <v>95</v>
      </c>
      <c r="D107" s="862"/>
      <c r="E107" s="219"/>
      <c r="F107" s="376" t="str">
        <f>IFERROR(IF(E107="","",VLOOKUP(E107,国・地域!A:C,2,FALSE)),"正しい番号を入力してください")</f>
        <v/>
      </c>
      <c r="G107" s="377" t="str">
        <f>IFERROR(IF(E107="","",VLOOKUP(E107,国・地域!A:C,3,FALSE)),"正しい番号を入力してください")</f>
        <v/>
      </c>
      <c r="H107" s="284"/>
      <c r="I107" s="245"/>
      <c r="J107" s="251"/>
      <c r="K107" s="189"/>
      <c r="L107" s="240"/>
      <c r="M107" s="251"/>
      <c r="N107" s="182"/>
      <c r="O107" s="189"/>
      <c r="P107" s="240"/>
      <c r="Q107" s="227"/>
      <c r="R107" s="232"/>
      <c r="S107" s="232"/>
      <c r="T107" s="232"/>
      <c r="U107" s="232"/>
      <c r="V107" s="232"/>
      <c r="W107" s="232"/>
      <c r="X107" s="232"/>
      <c r="Y107" s="232"/>
      <c r="Z107" s="291"/>
      <c r="AA107" s="255"/>
      <c r="AB107" s="94" t="str">
        <f t="shared" si="26"/>
        <v/>
      </c>
      <c r="AC107" s="721" t="str">
        <f t="shared" si="16"/>
        <v/>
      </c>
      <c r="AD107" s="414">
        <f t="shared" si="17"/>
        <v>0</v>
      </c>
      <c r="AE107" s="414">
        <f t="shared" si="18"/>
        <v>0</v>
      </c>
      <c r="AF107" s="414">
        <f t="shared" si="19"/>
        <v>0</v>
      </c>
      <c r="AG107" s="414">
        <f t="shared" si="20"/>
        <v>0</v>
      </c>
      <c r="AH107" s="414">
        <f t="shared" si="21"/>
        <v>0</v>
      </c>
      <c r="AI107" s="414">
        <f t="shared" si="22"/>
        <v>0</v>
      </c>
      <c r="AJ107" s="418">
        <f t="shared" si="23"/>
        <v>0</v>
      </c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</row>
    <row r="108" spans="1:55" s="37" customFormat="1" ht="24.9" customHeight="1" x14ac:dyDescent="0.2">
      <c r="A108" s="574" t="str">
        <f>IF(B108&lt;&gt;"",設定!$C$4,"")</f>
        <v/>
      </c>
      <c r="B108" s="215" t="str">
        <f t="shared" si="14"/>
        <v/>
      </c>
      <c r="C108" s="374">
        <f t="shared" si="15"/>
        <v>96</v>
      </c>
      <c r="D108" s="864"/>
      <c r="E108" s="220"/>
      <c r="F108" s="382" t="str">
        <f>IFERROR(IF(E108="","",VLOOKUP(E108,国・地域!A:C,2,FALSE)),"正しい番号を入力してください")</f>
        <v/>
      </c>
      <c r="G108" s="383" t="str">
        <f>IFERROR(IF(E108="","",VLOOKUP(E108,国・地域!A:C,3,FALSE)),"正しい番号を入力してください")</f>
        <v/>
      </c>
      <c r="H108" s="287"/>
      <c r="I108" s="246"/>
      <c r="J108" s="252"/>
      <c r="K108" s="192"/>
      <c r="L108" s="241"/>
      <c r="M108" s="252"/>
      <c r="N108" s="185"/>
      <c r="O108" s="192"/>
      <c r="P108" s="241"/>
      <c r="Q108" s="228"/>
      <c r="R108" s="233"/>
      <c r="S108" s="233"/>
      <c r="T108" s="233"/>
      <c r="U108" s="233"/>
      <c r="V108" s="233"/>
      <c r="W108" s="233"/>
      <c r="X108" s="233"/>
      <c r="Y108" s="233"/>
      <c r="Z108" s="294"/>
      <c r="AA108" s="256"/>
      <c r="AB108" s="94" t="str">
        <f t="shared" si="26"/>
        <v/>
      </c>
      <c r="AC108" s="721" t="str">
        <f t="shared" si="16"/>
        <v/>
      </c>
      <c r="AD108" s="414">
        <f t="shared" si="17"/>
        <v>0</v>
      </c>
      <c r="AE108" s="414">
        <f t="shared" si="18"/>
        <v>0</v>
      </c>
      <c r="AF108" s="414">
        <f t="shared" si="19"/>
        <v>0</v>
      </c>
      <c r="AG108" s="414">
        <f t="shared" si="20"/>
        <v>0</v>
      </c>
      <c r="AH108" s="414">
        <f t="shared" si="21"/>
        <v>0</v>
      </c>
      <c r="AI108" s="414">
        <f t="shared" si="22"/>
        <v>0</v>
      </c>
      <c r="AJ108" s="418">
        <f t="shared" si="23"/>
        <v>0</v>
      </c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</row>
    <row r="109" spans="1:55" s="37" customFormat="1" ht="24.9" customHeight="1" x14ac:dyDescent="0.2">
      <c r="A109" s="575" t="str">
        <f>IF(B109&lt;&gt;"",設定!$C$4,"")</f>
        <v/>
      </c>
      <c r="B109" s="567" t="str">
        <f t="shared" si="14"/>
        <v/>
      </c>
      <c r="C109" s="322">
        <f t="shared" si="15"/>
        <v>97</v>
      </c>
      <c r="D109" s="863"/>
      <c r="E109" s="265"/>
      <c r="F109" s="384" t="str">
        <f>IFERROR(IF(E109="","",VLOOKUP(E109,国・地域!A:C,2,FALSE)),"正しい番号を入力してください")</f>
        <v/>
      </c>
      <c r="G109" s="385" t="str">
        <f>IFERROR(IF(E109="","",VLOOKUP(E109,国・地域!A:C,3,FALSE)),"正しい番号を入力してください")</f>
        <v/>
      </c>
      <c r="H109" s="288"/>
      <c r="I109" s="269"/>
      <c r="J109" s="270"/>
      <c r="K109" s="193"/>
      <c r="L109" s="268"/>
      <c r="M109" s="270"/>
      <c r="N109" s="186"/>
      <c r="O109" s="193"/>
      <c r="P109" s="268"/>
      <c r="Q109" s="266"/>
      <c r="R109" s="267"/>
      <c r="S109" s="267"/>
      <c r="T109" s="267"/>
      <c r="U109" s="267"/>
      <c r="V109" s="267"/>
      <c r="W109" s="267"/>
      <c r="X109" s="267"/>
      <c r="Y109" s="267"/>
      <c r="Z109" s="295"/>
      <c r="AA109" s="271"/>
      <c r="AB109" s="94" t="str">
        <f t="shared" si="26"/>
        <v/>
      </c>
      <c r="AC109" s="721" t="str">
        <f t="shared" si="16"/>
        <v/>
      </c>
      <c r="AD109" s="414">
        <f t="shared" si="17"/>
        <v>0</v>
      </c>
      <c r="AE109" s="414">
        <f t="shared" si="18"/>
        <v>0</v>
      </c>
      <c r="AF109" s="414">
        <f t="shared" si="19"/>
        <v>0</v>
      </c>
      <c r="AG109" s="414">
        <f t="shared" si="20"/>
        <v>0</v>
      </c>
      <c r="AH109" s="414">
        <f t="shared" si="21"/>
        <v>0</v>
      </c>
      <c r="AI109" s="414">
        <f t="shared" si="22"/>
        <v>0</v>
      </c>
      <c r="AJ109" s="418">
        <f t="shared" si="23"/>
        <v>0</v>
      </c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</row>
    <row r="110" spans="1:55" s="37" customFormat="1" ht="24.9" customHeight="1" x14ac:dyDescent="0.2">
      <c r="A110" s="533" t="str">
        <f>IF(B110&lt;&gt;"",設定!$C$4,"")</f>
        <v/>
      </c>
      <c r="B110" s="214" t="str">
        <f t="shared" si="14"/>
        <v/>
      </c>
      <c r="C110" s="373">
        <f t="shared" si="15"/>
        <v>98</v>
      </c>
      <c r="D110" s="862"/>
      <c r="E110" s="219"/>
      <c r="F110" s="376" t="str">
        <f>IFERROR(IF(E110="","",VLOOKUP(E110,国・地域!A:C,2,FALSE)),"正しい番号を入力してください")</f>
        <v/>
      </c>
      <c r="G110" s="377" t="str">
        <f>IFERROR(IF(E110="","",VLOOKUP(E110,国・地域!A:C,3,FALSE)),"正しい番号を入力してください")</f>
        <v/>
      </c>
      <c r="H110" s="284"/>
      <c r="I110" s="245"/>
      <c r="J110" s="251"/>
      <c r="K110" s="189"/>
      <c r="L110" s="240"/>
      <c r="M110" s="251"/>
      <c r="N110" s="182"/>
      <c r="O110" s="189"/>
      <c r="P110" s="240"/>
      <c r="Q110" s="227"/>
      <c r="R110" s="232"/>
      <c r="S110" s="232"/>
      <c r="T110" s="232"/>
      <c r="U110" s="232"/>
      <c r="V110" s="232"/>
      <c r="W110" s="232"/>
      <c r="X110" s="232"/>
      <c r="Y110" s="232"/>
      <c r="Z110" s="291"/>
      <c r="AA110" s="255"/>
      <c r="AB110" s="94" t="str">
        <f t="shared" si="26"/>
        <v/>
      </c>
      <c r="AC110" s="721" t="str">
        <f t="shared" si="16"/>
        <v/>
      </c>
      <c r="AD110" s="414">
        <f t="shared" si="17"/>
        <v>0</v>
      </c>
      <c r="AE110" s="414">
        <f t="shared" si="18"/>
        <v>0</v>
      </c>
      <c r="AF110" s="414">
        <f t="shared" si="19"/>
        <v>0</v>
      </c>
      <c r="AG110" s="414">
        <f t="shared" si="20"/>
        <v>0</v>
      </c>
      <c r="AH110" s="414">
        <f t="shared" si="21"/>
        <v>0</v>
      </c>
      <c r="AI110" s="414">
        <f t="shared" si="22"/>
        <v>0</v>
      </c>
      <c r="AJ110" s="418">
        <f t="shared" si="23"/>
        <v>0</v>
      </c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</row>
    <row r="111" spans="1:55" s="37" customFormat="1" ht="24.9" customHeight="1" x14ac:dyDescent="0.2">
      <c r="A111" s="533" t="str">
        <f>IF(B111&lt;&gt;"",設定!$C$4,"")</f>
        <v/>
      </c>
      <c r="B111" s="214" t="str">
        <f t="shared" si="14"/>
        <v/>
      </c>
      <c r="C111" s="373">
        <f t="shared" si="15"/>
        <v>99</v>
      </c>
      <c r="D111" s="862"/>
      <c r="E111" s="219"/>
      <c r="F111" s="376" t="str">
        <f>IFERROR(IF(E111="","",VLOOKUP(E111,国・地域!A:C,2,FALSE)),"正しい番号を入力してください")</f>
        <v/>
      </c>
      <c r="G111" s="377" t="str">
        <f>IFERROR(IF(E111="","",VLOOKUP(E111,国・地域!A:C,3,FALSE)),"正しい番号を入力してください")</f>
        <v/>
      </c>
      <c r="H111" s="284"/>
      <c r="I111" s="245"/>
      <c r="J111" s="251"/>
      <c r="K111" s="189"/>
      <c r="L111" s="240"/>
      <c r="M111" s="251"/>
      <c r="N111" s="182"/>
      <c r="O111" s="189"/>
      <c r="P111" s="240"/>
      <c r="Q111" s="227"/>
      <c r="R111" s="232"/>
      <c r="S111" s="232"/>
      <c r="T111" s="232"/>
      <c r="U111" s="232"/>
      <c r="V111" s="232"/>
      <c r="W111" s="232"/>
      <c r="X111" s="232"/>
      <c r="Y111" s="232"/>
      <c r="Z111" s="291"/>
      <c r="AA111" s="255"/>
      <c r="AB111" s="94" t="str">
        <f t="shared" si="26"/>
        <v/>
      </c>
      <c r="AC111" s="721" t="str">
        <f t="shared" si="16"/>
        <v/>
      </c>
      <c r="AD111" s="414">
        <f t="shared" si="17"/>
        <v>0</v>
      </c>
      <c r="AE111" s="414">
        <f t="shared" si="18"/>
        <v>0</v>
      </c>
      <c r="AF111" s="414">
        <f t="shared" si="19"/>
        <v>0</v>
      </c>
      <c r="AG111" s="414">
        <f t="shared" si="20"/>
        <v>0</v>
      </c>
      <c r="AH111" s="414">
        <f t="shared" si="21"/>
        <v>0</v>
      </c>
      <c r="AI111" s="414">
        <f t="shared" si="22"/>
        <v>0</v>
      </c>
      <c r="AJ111" s="418">
        <f t="shared" si="23"/>
        <v>0</v>
      </c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</row>
    <row r="112" spans="1:55" s="37" customFormat="1" ht="24.9" customHeight="1" x14ac:dyDescent="0.2">
      <c r="A112" s="533" t="str">
        <f>IF(B112&lt;&gt;"",設定!$C$4,"")</f>
        <v/>
      </c>
      <c r="B112" s="214" t="str">
        <f t="shared" si="14"/>
        <v/>
      </c>
      <c r="C112" s="373">
        <f t="shared" si="15"/>
        <v>100</v>
      </c>
      <c r="D112" s="862"/>
      <c r="E112" s="219"/>
      <c r="F112" s="376" t="str">
        <f>IFERROR(IF(E112="","",VLOOKUP(E112,国・地域!A:C,2,FALSE)),"正しい番号を入力してください")</f>
        <v/>
      </c>
      <c r="G112" s="377" t="str">
        <f>IFERROR(IF(E112="","",VLOOKUP(E112,国・地域!A:C,3,FALSE)),"正しい番号を入力してください")</f>
        <v/>
      </c>
      <c r="H112" s="284"/>
      <c r="I112" s="245"/>
      <c r="J112" s="251"/>
      <c r="K112" s="189"/>
      <c r="L112" s="240"/>
      <c r="M112" s="251"/>
      <c r="N112" s="182"/>
      <c r="O112" s="189"/>
      <c r="P112" s="240"/>
      <c r="Q112" s="227"/>
      <c r="R112" s="232"/>
      <c r="S112" s="232"/>
      <c r="T112" s="232"/>
      <c r="U112" s="232"/>
      <c r="V112" s="232"/>
      <c r="W112" s="232"/>
      <c r="X112" s="232"/>
      <c r="Y112" s="232"/>
      <c r="Z112" s="291"/>
      <c r="AA112" s="255"/>
      <c r="AB112" s="94" t="str">
        <f t="shared" si="26"/>
        <v/>
      </c>
      <c r="AC112" s="721" t="str">
        <f t="shared" si="16"/>
        <v/>
      </c>
      <c r="AD112" s="414">
        <f t="shared" si="17"/>
        <v>0</v>
      </c>
      <c r="AE112" s="414">
        <f t="shared" si="18"/>
        <v>0</v>
      </c>
      <c r="AF112" s="414">
        <f t="shared" si="19"/>
        <v>0</v>
      </c>
      <c r="AG112" s="414">
        <f t="shared" si="20"/>
        <v>0</v>
      </c>
      <c r="AH112" s="414">
        <f t="shared" si="21"/>
        <v>0</v>
      </c>
      <c r="AI112" s="414">
        <f t="shared" si="22"/>
        <v>0</v>
      </c>
      <c r="AJ112" s="418">
        <f t="shared" si="23"/>
        <v>0</v>
      </c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</row>
    <row r="113" spans="1:56" ht="24.9" customHeight="1" thickBot="1" x14ac:dyDescent="0.25">
      <c r="A113" s="647" t="str">
        <f>IF(B113&lt;&gt;"",設定!$C$4,"")</f>
        <v/>
      </c>
      <c r="B113" s="648" t="str">
        <f t="shared" si="14"/>
        <v/>
      </c>
      <c r="C113" s="595">
        <f t="shared" si="15"/>
        <v>101</v>
      </c>
      <c r="D113" s="861"/>
      <c r="E113" s="221"/>
      <c r="F113" s="524" t="str">
        <f>IFERROR(IF(E113="","",VLOOKUP(E113,国・地域!A:C,2,FALSE)),"正しい番号を入力してください")</f>
        <v/>
      </c>
      <c r="G113" s="525" t="str">
        <f>IFERROR(IF(E113="","",VLOOKUP(E113,国・地域!A:C,3,FALSE)),"正しい番号を入力してください")</f>
        <v/>
      </c>
      <c r="H113" s="289"/>
      <c r="I113" s="247"/>
      <c r="J113" s="253"/>
      <c r="K113" s="194"/>
      <c r="L113" s="242"/>
      <c r="M113" s="253"/>
      <c r="N113" s="187"/>
      <c r="O113" s="194"/>
      <c r="P113" s="242"/>
      <c r="Q113" s="229"/>
      <c r="R113" s="234"/>
      <c r="S113" s="234"/>
      <c r="T113" s="234"/>
      <c r="U113" s="234"/>
      <c r="V113" s="234"/>
      <c r="W113" s="234"/>
      <c r="X113" s="234"/>
      <c r="Y113" s="234"/>
      <c r="Z113" s="296"/>
      <c r="AA113" s="257"/>
      <c r="AB113" s="502" t="str">
        <f t="shared" si="26"/>
        <v/>
      </c>
      <c r="AC113" s="721" t="str">
        <f t="shared" si="16"/>
        <v/>
      </c>
      <c r="AD113" s="414">
        <f t="shared" si="17"/>
        <v>0</v>
      </c>
      <c r="AE113" s="414">
        <f t="shared" si="18"/>
        <v>0</v>
      </c>
      <c r="AF113" s="414">
        <f t="shared" si="19"/>
        <v>0</v>
      </c>
      <c r="AG113" s="414">
        <f t="shared" si="20"/>
        <v>0</v>
      </c>
      <c r="AH113" s="414">
        <f t="shared" si="21"/>
        <v>0</v>
      </c>
      <c r="AI113" s="414">
        <f t="shared" si="22"/>
        <v>0</v>
      </c>
      <c r="AJ113" s="418">
        <f t="shared" si="23"/>
        <v>0</v>
      </c>
      <c r="BD113" s="460"/>
    </row>
    <row r="114" spans="1:56" x14ac:dyDescent="0.2">
      <c r="E114" s="461"/>
      <c r="F114" s="462"/>
      <c r="I114" s="461"/>
      <c r="AB114" s="463"/>
      <c r="AC114" s="832"/>
      <c r="AI114" s="1102"/>
      <c r="BD114" s="460"/>
    </row>
    <row r="115" spans="1:56" x14ac:dyDescent="0.2">
      <c r="E115" s="461"/>
      <c r="F115" s="462"/>
      <c r="I115" s="461"/>
      <c r="AB115" s="463"/>
      <c r="AC115" s="832"/>
      <c r="AI115" s="1102"/>
      <c r="BD115" s="460"/>
    </row>
    <row r="116" spans="1:56" x14ac:dyDescent="0.2">
      <c r="E116" s="461"/>
      <c r="F116" s="462"/>
      <c r="I116" s="461"/>
      <c r="AB116" s="463"/>
      <c r="AC116" s="832"/>
      <c r="AI116" s="1102"/>
      <c r="BD116" s="460"/>
    </row>
    <row r="117" spans="1:56" x14ac:dyDescent="0.2">
      <c r="E117" s="461"/>
      <c r="F117" s="462"/>
      <c r="I117" s="461"/>
      <c r="AB117" s="463"/>
      <c r="AC117" s="832"/>
      <c r="AI117" s="1102"/>
      <c r="BD117" s="460"/>
    </row>
    <row r="118" spans="1:56" x14ac:dyDescent="0.2">
      <c r="E118" s="461"/>
      <c r="F118" s="462"/>
      <c r="I118" s="461"/>
      <c r="AB118" s="463"/>
      <c r="AC118" s="832"/>
      <c r="AI118" s="1102"/>
      <c r="BD118" s="460"/>
    </row>
  </sheetData>
  <sheetProtection algorithmName="SHA-512" hashValue="nskYJNQTuSb7VduRcKqutmoxdpOwXP+SKdj4DoSiKHt5oyfZIvF6mIvlQQi5s/Mkb9yfhOHgNEO5Gk3dINA22w==" saltValue="LTvS+PPRNYaTCTkw67PXmQ==" spinCount="100000" sheet="1" objects="1" scenarios="1"/>
  <mergeCells count="5">
    <mergeCell ref="Q12:Z12"/>
    <mergeCell ref="E10:G10"/>
    <mergeCell ref="Q10:Z10"/>
    <mergeCell ref="E12:G12"/>
    <mergeCell ref="I10:P10"/>
  </mergeCells>
  <phoneticPr fontId="2"/>
  <conditionalFormatting sqref="D3:D5">
    <cfRule type="containsText" dxfId="10" priority="3" operator="containsText" text="未入力">
      <formula>NOT(ISERROR(SEARCH("未入力",D3)))</formula>
    </cfRule>
  </conditionalFormatting>
  <conditionalFormatting sqref="D10:H10">
    <cfRule type="containsText" dxfId="9" priority="21" operator="containsText" text="入力">
      <formula>NOT(ISERROR(SEARCH("入力",D10)))</formula>
    </cfRule>
  </conditionalFormatting>
  <conditionalFormatting sqref="D14:AA113">
    <cfRule type="expression" dxfId="8" priority="1">
      <formula>OR($AI14&gt;0,$AJ14&gt;0)</formula>
    </cfRule>
    <cfRule type="expression" dxfId="7" priority="9">
      <formula>$E$7&lt;&gt;"1：設置している"</formula>
    </cfRule>
  </conditionalFormatting>
  <conditionalFormatting sqref="E3:E4">
    <cfRule type="containsText" dxfId="6" priority="6" operator="containsText" text="未入力">
      <formula>NOT(ISERROR(SEARCH("未入力",E3)))</formula>
    </cfRule>
  </conditionalFormatting>
  <conditionalFormatting sqref="E9">
    <cfRule type="containsText" dxfId="5" priority="22" operator="containsText" text="複数選択">
      <formula>NOT(ISERROR(SEARCH("複数選択",E9)))</formula>
    </cfRule>
  </conditionalFormatting>
  <conditionalFormatting sqref="I10:P10">
    <cfRule type="containsText" dxfId="4" priority="11" operator="containsText" text="未入力">
      <formula>NOT(ISERROR(SEARCH("未入力",I10)))</formula>
    </cfRule>
  </conditionalFormatting>
  <conditionalFormatting sqref="Q10 AB14:AB113">
    <cfRule type="containsText" dxfId="3" priority="23" operator="containsText" text="入力">
      <formula>NOT(ISERROR(SEARCH("入力",Q10)))</formula>
    </cfRule>
  </conditionalFormatting>
  <conditionalFormatting sqref="AA10">
    <cfRule type="containsText" dxfId="2" priority="10" operator="containsText" text="未入力">
      <formula>NOT(ISERROR(SEARCH("未入力",AA10)))</formula>
    </cfRule>
  </conditionalFormatting>
  <conditionalFormatting sqref="AC14:AC113">
    <cfRule type="expression" dxfId="1" priority="2">
      <formula>$AC14&lt;&gt;""</formula>
    </cfRule>
  </conditionalFormatting>
  <dataValidations count="5">
    <dataValidation type="list" imeMode="disabled" allowBlank="1" showInputMessage="1" showErrorMessage="1" error="整数を入力してください。" sqref="E7:E8" xr:uid="{00000000-0002-0000-2200-000000000000}">
      <formula1>"1：設置している,2：設置していない"</formula1>
    </dataValidation>
    <dataValidation type="whole" imeMode="disabled" allowBlank="1" showInputMessage="1" showErrorMessage="1" sqref="I14:P113" xr:uid="{00000000-0002-0000-2200-000001000000}">
      <formula1>0</formula1>
      <formula2>99999</formula2>
    </dataValidation>
    <dataValidation type="whole" imeMode="disabled" allowBlank="1" showInputMessage="1" showErrorMessage="1" sqref="E14:E113" xr:uid="{00000000-0002-0000-2200-000002000000}">
      <formula1>100</formula1>
      <formula2>801</formula2>
    </dataValidation>
    <dataValidation type="list" allowBlank="1" showInputMessage="1" showErrorMessage="1" sqref="AA14:AA113" xr:uid="{00000000-0002-0000-2200-000003000000}">
      <formula1>"該当する,該当しない"</formula1>
    </dataValidation>
    <dataValidation type="list" imeMode="disabled" allowBlank="1" showInputMessage="1" showErrorMessage="1" sqref="Q14:Z113" xr:uid="{00000000-0002-0000-2200-000004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>
    <tabColor rgb="FF0070C0"/>
  </sheetPr>
  <dimension ref="A1:C295"/>
  <sheetViews>
    <sheetView workbookViewId="0"/>
    <sheetView workbookViewId="1"/>
  </sheetViews>
  <sheetFormatPr defaultColWidth="9" defaultRowHeight="10.8" x14ac:dyDescent="0.2"/>
  <cols>
    <col min="1" max="1" width="9" style="2" customWidth="1"/>
    <col min="2" max="2" width="26.21875" style="2" customWidth="1"/>
    <col min="3" max="3" width="14.44140625" style="2" customWidth="1"/>
    <col min="4" max="16384" width="9" style="2"/>
  </cols>
  <sheetData>
    <row r="1" spans="1:3" x14ac:dyDescent="0.2">
      <c r="A1" s="2" t="s">
        <v>1656</v>
      </c>
    </row>
    <row r="2" spans="1:3" ht="0.75" customHeight="1" thickBot="1" x14ac:dyDescent="0.25"/>
    <row r="3" spans="1:3" ht="11.4" thickBot="1" x14ac:dyDescent="0.25">
      <c r="A3" s="3" t="s">
        <v>1657</v>
      </c>
      <c r="B3" s="4" t="s">
        <v>1658</v>
      </c>
      <c r="C3" s="5" t="s">
        <v>1659</v>
      </c>
    </row>
    <row r="4" spans="1:3" ht="11.4" thickTop="1" x14ac:dyDescent="0.15">
      <c r="A4" s="6">
        <v>101</v>
      </c>
      <c r="B4" s="7" t="s">
        <v>1660</v>
      </c>
      <c r="C4" s="8" t="s">
        <v>1661</v>
      </c>
    </row>
    <row r="5" spans="1:3" x14ac:dyDescent="0.15">
      <c r="A5" s="9">
        <v>102</v>
      </c>
      <c r="B5" s="10" t="s">
        <v>1662</v>
      </c>
      <c r="C5" s="11" t="s">
        <v>1663</v>
      </c>
    </row>
    <row r="6" spans="1:3" x14ac:dyDescent="0.15">
      <c r="A6" s="9">
        <v>103</v>
      </c>
      <c r="B6" s="10" t="s">
        <v>1664</v>
      </c>
      <c r="C6" s="11" t="s">
        <v>1663</v>
      </c>
    </row>
    <row r="7" spans="1:3" x14ac:dyDescent="0.15">
      <c r="A7" s="12">
        <v>104</v>
      </c>
      <c r="B7" s="10" t="s">
        <v>1665</v>
      </c>
      <c r="C7" s="11" t="s">
        <v>1663</v>
      </c>
    </row>
    <row r="8" spans="1:3" x14ac:dyDescent="0.15">
      <c r="A8" s="12">
        <v>105</v>
      </c>
      <c r="B8" s="10" t="s">
        <v>1666</v>
      </c>
      <c r="C8" s="11" t="s">
        <v>1663</v>
      </c>
    </row>
    <row r="9" spans="1:3" x14ac:dyDescent="0.15">
      <c r="A9" s="12">
        <v>106</v>
      </c>
      <c r="B9" s="10" t="s">
        <v>1667</v>
      </c>
      <c r="C9" s="11" t="s">
        <v>1663</v>
      </c>
    </row>
    <row r="10" spans="1:3" x14ac:dyDescent="0.15">
      <c r="A10" s="12">
        <v>107</v>
      </c>
      <c r="B10" s="10" t="s">
        <v>1668</v>
      </c>
      <c r="C10" s="11" t="s">
        <v>1663</v>
      </c>
    </row>
    <row r="11" spans="1:3" x14ac:dyDescent="0.15">
      <c r="A11" s="12">
        <v>108</v>
      </c>
      <c r="B11" s="10" t="s">
        <v>1669</v>
      </c>
      <c r="C11" s="11" t="s">
        <v>1663</v>
      </c>
    </row>
    <row r="12" spans="1:3" x14ac:dyDescent="0.15">
      <c r="A12" s="12">
        <v>109</v>
      </c>
      <c r="B12" s="10" t="s">
        <v>1670</v>
      </c>
      <c r="C12" s="11" t="s">
        <v>1663</v>
      </c>
    </row>
    <row r="13" spans="1:3" x14ac:dyDescent="0.15">
      <c r="A13" s="12">
        <v>110</v>
      </c>
      <c r="B13" s="10" t="s">
        <v>1671</v>
      </c>
      <c r="C13" s="11" t="s">
        <v>1663</v>
      </c>
    </row>
    <row r="14" spans="1:3" x14ac:dyDescent="0.15">
      <c r="A14" s="12">
        <v>111</v>
      </c>
      <c r="B14" s="10" t="s">
        <v>1672</v>
      </c>
      <c r="C14" s="11" t="s">
        <v>1663</v>
      </c>
    </row>
    <row r="15" spans="1:3" x14ac:dyDescent="0.15">
      <c r="A15" s="12">
        <v>113</v>
      </c>
      <c r="B15" s="10" t="s">
        <v>1673</v>
      </c>
      <c r="C15" s="11" t="s">
        <v>1663</v>
      </c>
    </row>
    <row r="16" spans="1:3" x14ac:dyDescent="0.15">
      <c r="A16" s="12">
        <v>114</v>
      </c>
      <c r="B16" s="10" t="s">
        <v>1674</v>
      </c>
      <c r="C16" s="11" t="s">
        <v>1663</v>
      </c>
    </row>
    <row r="17" spans="1:3" x14ac:dyDescent="0.15">
      <c r="A17" s="12">
        <v>115</v>
      </c>
      <c r="B17" s="10" t="s">
        <v>1675</v>
      </c>
      <c r="C17" s="11" t="s">
        <v>1663</v>
      </c>
    </row>
    <row r="18" spans="1:3" x14ac:dyDescent="0.15">
      <c r="A18" s="12">
        <v>116</v>
      </c>
      <c r="B18" s="10" t="s">
        <v>1676</v>
      </c>
      <c r="C18" s="11" t="s">
        <v>1663</v>
      </c>
    </row>
    <row r="19" spans="1:3" x14ac:dyDescent="0.15">
      <c r="A19" s="12">
        <v>117</v>
      </c>
      <c r="B19" s="10" t="s">
        <v>1677</v>
      </c>
      <c r="C19" s="11" t="s">
        <v>1663</v>
      </c>
    </row>
    <row r="20" spans="1:3" x14ac:dyDescent="0.15">
      <c r="A20" s="12">
        <v>118</v>
      </c>
      <c r="B20" s="10" t="s">
        <v>1678</v>
      </c>
      <c r="C20" s="11" t="s">
        <v>1663</v>
      </c>
    </row>
    <row r="21" spans="1:3" x14ac:dyDescent="0.15">
      <c r="A21" s="12">
        <v>119</v>
      </c>
      <c r="B21" s="10" t="s">
        <v>1679</v>
      </c>
      <c r="C21" s="11" t="s">
        <v>1663</v>
      </c>
    </row>
    <row r="22" spans="1:3" x14ac:dyDescent="0.15">
      <c r="A22" s="12">
        <v>120</v>
      </c>
      <c r="B22" s="10" t="s">
        <v>1680</v>
      </c>
      <c r="C22" s="11" t="s">
        <v>1681</v>
      </c>
    </row>
    <row r="23" spans="1:3" x14ac:dyDescent="0.15">
      <c r="A23" s="12">
        <v>122</v>
      </c>
      <c r="B23" s="10" t="s">
        <v>1682</v>
      </c>
      <c r="C23" s="11" t="s">
        <v>1681</v>
      </c>
    </row>
    <row r="24" spans="1:3" x14ac:dyDescent="0.15">
      <c r="A24" s="12">
        <v>171</v>
      </c>
      <c r="B24" s="10" t="s">
        <v>1683</v>
      </c>
      <c r="C24" s="11" t="s">
        <v>1681</v>
      </c>
    </row>
    <row r="25" spans="1:3" x14ac:dyDescent="0.15">
      <c r="A25" s="12">
        <v>172</v>
      </c>
      <c r="B25" s="10" t="s">
        <v>1684</v>
      </c>
      <c r="C25" s="11" t="s">
        <v>1681</v>
      </c>
    </row>
    <row r="26" spans="1:3" ht="11.4" thickBot="1" x14ac:dyDescent="0.2">
      <c r="A26" s="13">
        <v>190</v>
      </c>
      <c r="B26" s="14" t="s">
        <v>1685</v>
      </c>
      <c r="C26" s="15" t="s">
        <v>1661</v>
      </c>
    </row>
    <row r="27" spans="1:3" x14ac:dyDescent="0.15">
      <c r="A27" s="16">
        <v>201</v>
      </c>
      <c r="B27" s="17" t="s">
        <v>1686</v>
      </c>
      <c r="C27" s="18" t="s">
        <v>1687</v>
      </c>
    </row>
    <row r="28" spans="1:3" x14ac:dyDescent="0.15">
      <c r="A28" s="19">
        <v>202</v>
      </c>
      <c r="B28" s="20" t="s">
        <v>1688</v>
      </c>
      <c r="C28" s="21" t="s">
        <v>1687</v>
      </c>
    </row>
    <row r="29" spans="1:3" x14ac:dyDescent="0.15">
      <c r="A29" s="19">
        <v>204</v>
      </c>
      <c r="B29" s="20" t="s">
        <v>1689</v>
      </c>
      <c r="C29" s="21" t="s">
        <v>1687</v>
      </c>
    </row>
    <row r="30" spans="1:3" x14ac:dyDescent="0.15">
      <c r="A30" s="19">
        <v>205</v>
      </c>
      <c r="B30" s="20" t="s">
        <v>1690</v>
      </c>
      <c r="C30" s="21" t="s">
        <v>1687</v>
      </c>
    </row>
    <row r="31" spans="1:3" x14ac:dyDescent="0.15">
      <c r="A31" s="19">
        <v>206</v>
      </c>
      <c r="B31" s="20" t="s">
        <v>1691</v>
      </c>
      <c r="C31" s="21" t="s">
        <v>1687</v>
      </c>
    </row>
    <row r="32" spans="1:3" x14ac:dyDescent="0.15">
      <c r="A32" s="19">
        <v>207</v>
      </c>
      <c r="B32" s="20" t="s">
        <v>1692</v>
      </c>
      <c r="C32" s="21" t="s">
        <v>1687</v>
      </c>
    </row>
    <row r="33" spans="1:3" x14ac:dyDescent="0.15">
      <c r="A33" s="19">
        <v>208</v>
      </c>
      <c r="B33" s="20" t="s">
        <v>1693</v>
      </c>
      <c r="C33" s="21" t="s">
        <v>1687</v>
      </c>
    </row>
    <row r="34" spans="1:3" x14ac:dyDescent="0.15">
      <c r="A34" s="19">
        <v>209</v>
      </c>
      <c r="B34" s="20" t="s">
        <v>1694</v>
      </c>
      <c r="C34" s="21" t="s">
        <v>1687</v>
      </c>
    </row>
    <row r="35" spans="1:3" x14ac:dyDescent="0.15">
      <c r="A35" s="19">
        <v>210</v>
      </c>
      <c r="B35" s="20" t="s">
        <v>1695</v>
      </c>
      <c r="C35" s="21" t="s">
        <v>1687</v>
      </c>
    </row>
    <row r="36" spans="1:3" x14ac:dyDescent="0.15">
      <c r="A36" s="19">
        <v>211</v>
      </c>
      <c r="B36" s="20" t="s">
        <v>1696</v>
      </c>
      <c r="C36" s="21" t="s">
        <v>1687</v>
      </c>
    </row>
    <row r="37" spans="1:3" x14ac:dyDescent="0.15">
      <c r="A37" s="19">
        <v>212</v>
      </c>
      <c r="B37" s="20" t="s">
        <v>1697</v>
      </c>
      <c r="C37" s="21" t="s">
        <v>1687</v>
      </c>
    </row>
    <row r="38" spans="1:3" x14ac:dyDescent="0.15">
      <c r="A38" s="19">
        <v>213</v>
      </c>
      <c r="B38" s="20" t="s">
        <v>1698</v>
      </c>
      <c r="C38" s="21" t="s">
        <v>1687</v>
      </c>
    </row>
    <row r="39" spans="1:3" x14ac:dyDescent="0.15">
      <c r="A39" s="19">
        <v>214</v>
      </c>
      <c r="B39" s="20" t="s">
        <v>1699</v>
      </c>
      <c r="C39" s="21" t="s">
        <v>1687</v>
      </c>
    </row>
    <row r="40" spans="1:3" x14ac:dyDescent="0.15">
      <c r="A40" s="19">
        <v>215</v>
      </c>
      <c r="B40" s="20" t="s">
        <v>1700</v>
      </c>
      <c r="C40" s="21" t="s">
        <v>1687</v>
      </c>
    </row>
    <row r="41" spans="1:3" x14ac:dyDescent="0.15">
      <c r="A41" s="19">
        <v>216</v>
      </c>
      <c r="B41" s="20" t="s">
        <v>1701</v>
      </c>
      <c r="C41" s="21" t="s">
        <v>1687</v>
      </c>
    </row>
    <row r="42" spans="1:3" x14ac:dyDescent="0.15">
      <c r="A42" s="19">
        <v>251</v>
      </c>
      <c r="B42" s="20" t="s">
        <v>1702</v>
      </c>
      <c r="C42" s="21" t="s">
        <v>1687</v>
      </c>
    </row>
    <row r="43" spans="1:3" ht="11.4" thickBot="1" x14ac:dyDescent="0.2">
      <c r="A43" s="22">
        <v>290</v>
      </c>
      <c r="B43" s="23" t="s">
        <v>1703</v>
      </c>
      <c r="C43" s="24" t="s">
        <v>1687</v>
      </c>
    </row>
    <row r="44" spans="1:3" x14ac:dyDescent="0.15">
      <c r="A44" s="25">
        <v>301</v>
      </c>
      <c r="B44" s="7" t="s">
        <v>1704</v>
      </c>
      <c r="C44" s="26" t="s">
        <v>1705</v>
      </c>
    </row>
    <row r="45" spans="1:3" x14ac:dyDescent="0.15">
      <c r="A45" s="12">
        <v>302</v>
      </c>
      <c r="B45" s="10" t="s">
        <v>1706</v>
      </c>
      <c r="C45" s="27" t="s">
        <v>1707</v>
      </c>
    </row>
    <row r="46" spans="1:3" x14ac:dyDescent="0.15">
      <c r="A46" s="12">
        <v>303</v>
      </c>
      <c r="B46" s="10" t="s">
        <v>1708</v>
      </c>
      <c r="C46" s="27" t="s">
        <v>1707</v>
      </c>
    </row>
    <row r="47" spans="1:3" x14ac:dyDescent="0.15">
      <c r="A47" s="12">
        <v>304</v>
      </c>
      <c r="B47" s="10" t="s">
        <v>1709</v>
      </c>
      <c r="C47" s="27" t="s">
        <v>1707</v>
      </c>
    </row>
    <row r="48" spans="1:3" x14ac:dyDescent="0.15">
      <c r="A48" s="12">
        <v>305</v>
      </c>
      <c r="B48" s="10" t="s">
        <v>1710</v>
      </c>
      <c r="C48" s="27" t="s">
        <v>1707</v>
      </c>
    </row>
    <row r="49" spans="1:3" x14ac:dyDescent="0.15">
      <c r="A49" s="12">
        <v>306</v>
      </c>
      <c r="B49" s="10" t="s">
        <v>1711</v>
      </c>
      <c r="C49" s="27" t="s">
        <v>1707</v>
      </c>
    </row>
    <row r="50" spans="1:3" x14ac:dyDescent="0.15">
      <c r="A50" s="12">
        <v>307</v>
      </c>
      <c r="B50" s="10" t="s">
        <v>1712</v>
      </c>
      <c r="C50" s="27" t="s">
        <v>1707</v>
      </c>
    </row>
    <row r="51" spans="1:3" x14ac:dyDescent="0.15">
      <c r="A51" s="12">
        <v>308</v>
      </c>
      <c r="B51" s="10" t="s">
        <v>1713</v>
      </c>
      <c r="C51" s="27" t="s">
        <v>1707</v>
      </c>
    </row>
    <row r="52" spans="1:3" x14ac:dyDescent="0.15">
      <c r="A52" s="12">
        <v>309</v>
      </c>
      <c r="B52" s="10" t="s">
        <v>1714</v>
      </c>
      <c r="C52" s="27" t="s">
        <v>1707</v>
      </c>
    </row>
    <row r="53" spans="1:3" x14ac:dyDescent="0.15">
      <c r="A53" s="12">
        <v>310</v>
      </c>
      <c r="B53" s="10" t="s">
        <v>1715</v>
      </c>
      <c r="C53" s="27" t="s">
        <v>1707</v>
      </c>
    </row>
    <row r="54" spans="1:3" x14ac:dyDescent="0.15">
      <c r="A54" s="12">
        <v>311</v>
      </c>
      <c r="B54" s="10" t="s">
        <v>1716</v>
      </c>
      <c r="C54" s="27" t="s">
        <v>1707</v>
      </c>
    </row>
    <row r="55" spans="1:3" x14ac:dyDescent="0.15">
      <c r="A55" s="12">
        <v>312</v>
      </c>
      <c r="B55" s="10" t="s">
        <v>1717</v>
      </c>
      <c r="C55" s="27" t="s">
        <v>1707</v>
      </c>
    </row>
    <row r="56" spans="1:3" x14ac:dyDescent="0.15">
      <c r="A56" s="12">
        <v>313</v>
      </c>
      <c r="B56" s="10" t="s">
        <v>1718</v>
      </c>
      <c r="C56" s="27" t="s">
        <v>1707</v>
      </c>
    </row>
    <row r="57" spans="1:3" x14ac:dyDescent="0.15">
      <c r="A57" s="12">
        <v>314</v>
      </c>
      <c r="B57" s="10" t="s">
        <v>1719</v>
      </c>
      <c r="C57" s="27" t="s">
        <v>1707</v>
      </c>
    </row>
    <row r="58" spans="1:3" x14ac:dyDescent="0.15">
      <c r="A58" s="12">
        <v>315</v>
      </c>
      <c r="B58" s="10" t="s">
        <v>1720</v>
      </c>
      <c r="C58" s="27" t="s">
        <v>1707</v>
      </c>
    </row>
    <row r="59" spans="1:3" x14ac:dyDescent="0.15">
      <c r="A59" s="12">
        <v>316</v>
      </c>
      <c r="B59" s="10" t="s">
        <v>1721</v>
      </c>
      <c r="C59" s="27" t="s">
        <v>1707</v>
      </c>
    </row>
    <row r="60" spans="1:3" x14ac:dyDescent="0.15">
      <c r="A60" s="12">
        <v>317</v>
      </c>
      <c r="B60" s="10" t="s">
        <v>1722</v>
      </c>
      <c r="C60" s="27" t="s">
        <v>1707</v>
      </c>
    </row>
    <row r="61" spans="1:3" x14ac:dyDescent="0.15">
      <c r="A61" s="12">
        <v>318</v>
      </c>
      <c r="B61" s="10" t="s">
        <v>1723</v>
      </c>
      <c r="C61" s="27" t="s">
        <v>1707</v>
      </c>
    </row>
    <row r="62" spans="1:3" x14ac:dyDescent="0.15">
      <c r="A62" s="12">
        <v>319</v>
      </c>
      <c r="B62" s="10" t="s">
        <v>1724</v>
      </c>
      <c r="C62" s="27" t="s">
        <v>1707</v>
      </c>
    </row>
    <row r="63" spans="1:3" x14ac:dyDescent="0.15">
      <c r="A63" s="12">
        <v>320</v>
      </c>
      <c r="B63" s="10" t="s">
        <v>1725</v>
      </c>
      <c r="C63" s="27" t="s">
        <v>1707</v>
      </c>
    </row>
    <row r="64" spans="1:3" x14ac:dyDescent="0.15">
      <c r="A64" s="12">
        <v>321</v>
      </c>
      <c r="B64" s="10" t="s">
        <v>1726</v>
      </c>
      <c r="C64" s="27" t="s">
        <v>1707</v>
      </c>
    </row>
    <row r="65" spans="1:3" x14ac:dyDescent="0.15">
      <c r="A65" s="12">
        <v>322</v>
      </c>
      <c r="B65" s="10" t="s">
        <v>1727</v>
      </c>
      <c r="C65" s="27" t="s">
        <v>1707</v>
      </c>
    </row>
    <row r="66" spans="1:3" x14ac:dyDescent="0.15">
      <c r="A66" s="12">
        <v>323</v>
      </c>
      <c r="B66" s="10" t="s">
        <v>1728</v>
      </c>
      <c r="C66" s="27" t="s">
        <v>1707</v>
      </c>
    </row>
    <row r="67" spans="1:3" x14ac:dyDescent="0.15">
      <c r="A67" s="12">
        <v>324</v>
      </c>
      <c r="B67" s="10" t="s">
        <v>1729</v>
      </c>
      <c r="C67" s="27" t="s">
        <v>1707</v>
      </c>
    </row>
    <row r="68" spans="1:3" x14ac:dyDescent="0.15">
      <c r="A68" s="12">
        <v>325</v>
      </c>
      <c r="B68" s="10" t="s">
        <v>1730</v>
      </c>
      <c r="C68" s="27" t="s">
        <v>1707</v>
      </c>
    </row>
    <row r="69" spans="1:3" x14ac:dyDescent="0.15">
      <c r="A69" s="12">
        <v>326</v>
      </c>
      <c r="B69" s="10" t="s">
        <v>1731</v>
      </c>
      <c r="C69" s="27" t="s">
        <v>1707</v>
      </c>
    </row>
    <row r="70" spans="1:3" x14ac:dyDescent="0.15">
      <c r="A70" s="12">
        <v>327</v>
      </c>
      <c r="B70" s="10" t="s">
        <v>1732</v>
      </c>
      <c r="C70" s="27" t="s">
        <v>1707</v>
      </c>
    </row>
    <row r="71" spans="1:3" x14ac:dyDescent="0.15">
      <c r="A71" s="12">
        <v>328</v>
      </c>
      <c r="B71" s="10" t="s">
        <v>1733</v>
      </c>
      <c r="C71" s="27" t="s">
        <v>1707</v>
      </c>
    </row>
    <row r="72" spans="1:3" x14ac:dyDescent="0.15">
      <c r="A72" s="12">
        <v>329</v>
      </c>
      <c r="B72" s="10" t="s">
        <v>1734</v>
      </c>
      <c r="C72" s="27" t="s">
        <v>1707</v>
      </c>
    </row>
    <row r="73" spans="1:3" x14ac:dyDescent="0.15">
      <c r="A73" s="12">
        <v>330</v>
      </c>
      <c r="B73" s="10" t="s">
        <v>1735</v>
      </c>
      <c r="C73" s="27" t="s">
        <v>1707</v>
      </c>
    </row>
    <row r="74" spans="1:3" x14ac:dyDescent="0.15">
      <c r="A74" s="12">
        <v>331</v>
      </c>
      <c r="B74" s="10" t="s">
        <v>1736</v>
      </c>
      <c r="C74" s="27" t="s">
        <v>1707</v>
      </c>
    </row>
    <row r="75" spans="1:3" x14ac:dyDescent="0.15">
      <c r="A75" s="12">
        <v>351</v>
      </c>
      <c r="B75" s="10" t="s">
        <v>1737</v>
      </c>
      <c r="C75" s="27" t="s">
        <v>1707</v>
      </c>
    </row>
    <row r="76" spans="1:3" x14ac:dyDescent="0.15">
      <c r="A76" s="12">
        <v>352</v>
      </c>
      <c r="B76" s="10" t="s">
        <v>1738</v>
      </c>
      <c r="C76" s="27" t="s">
        <v>1707</v>
      </c>
    </row>
    <row r="77" spans="1:3" x14ac:dyDescent="0.15">
      <c r="A77" s="12">
        <v>353</v>
      </c>
      <c r="B77" s="10" t="s">
        <v>1739</v>
      </c>
      <c r="C77" s="27" t="s">
        <v>1707</v>
      </c>
    </row>
    <row r="78" spans="1:3" x14ac:dyDescent="0.15">
      <c r="A78" s="12">
        <v>354</v>
      </c>
      <c r="B78" s="10" t="s">
        <v>1740</v>
      </c>
      <c r="C78" s="27" t="s">
        <v>1707</v>
      </c>
    </row>
    <row r="79" spans="1:3" x14ac:dyDescent="0.15">
      <c r="A79" s="12">
        <v>355</v>
      </c>
      <c r="B79" s="10" t="s">
        <v>1741</v>
      </c>
      <c r="C79" s="27" t="s">
        <v>1707</v>
      </c>
    </row>
    <row r="80" spans="1:3" x14ac:dyDescent="0.15">
      <c r="A80" s="12">
        <v>356</v>
      </c>
      <c r="B80" s="10" t="s">
        <v>1742</v>
      </c>
      <c r="C80" s="27" t="s">
        <v>1707</v>
      </c>
    </row>
    <row r="81" spans="1:3" x14ac:dyDescent="0.15">
      <c r="A81" s="12">
        <v>357</v>
      </c>
      <c r="B81" s="10" t="s">
        <v>1743</v>
      </c>
      <c r="C81" s="27" t="s">
        <v>1707</v>
      </c>
    </row>
    <row r="82" spans="1:3" x14ac:dyDescent="0.15">
      <c r="A82" s="12">
        <v>358</v>
      </c>
      <c r="B82" s="10" t="s">
        <v>1744</v>
      </c>
      <c r="C82" s="27" t="s">
        <v>1707</v>
      </c>
    </row>
    <row r="83" spans="1:3" x14ac:dyDescent="0.15">
      <c r="A83" s="12">
        <v>361</v>
      </c>
      <c r="B83" s="10" t="s">
        <v>1745</v>
      </c>
      <c r="C83" s="27" t="s">
        <v>1707</v>
      </c>
    </row>
    <row r="84" spans="1:3" x14ac:dyDescent="0.15">
      <c r="A84" s="12">
        <v>362</v>
      </c>
      <c r="B84" s="10" t="s">
        <v>1746</v>
      </c>
      <c r="C84" s="27" t="s">
        <v>1707</v>
      </c>
    </row>
    <row r="85" spans="1:3" x14ac:dyDescent="0.15">
      <c r="A85" s="12">
        <v>363</v>
      </c>
      <c r="B85" s="10" t="s">
        <v>1747</v>
      </c>
      <c r="C85" s="27" t="s">
        <v>1707</v>
      </c>
    </row>
    <row r="86" spans="1:3" x14ac:dyDescent="0.15">
      <c r="A86" s="12">
        <v>364</v>
      </c>
      <c r="B86" s="10" t="s">
        <v>1748</v>
      </c>
      <c r="C86" s="27" t="s">
        <v>1707</v>
      </c>
    </row>
    <row r="87" spans="1:3" x14ac:dyDescent="0.15">
      <c r="A87" s="12">
        <v>365</v>
      </c>
      <c r="B87" s="10" t="s">
        <v>1749</v>
      </c>
      <c r="C87" s="27" t="s">
        <v>1707</v>
      </c>
    </row>
    <row r="88" spans="1:3" x14ac:dyDescent="0.15">
      <c r="A88" s="12">
        <v>371</v>
      </c>
      <c r="B88" s="10" t="s">
        <v>1750</v>
      </c>
      <c r="C88" s="27" t="s">
        <v>1707</v>
      </c>
    </row>
    <row r="89" spans="1:3" x14ac:dyDescent="0.15">
      <c r="A89" s="12">
        <v>372</v>
      </c>
      <c r="B89" s="10" t="s">
        <v>1751</v>
      </c>
      <c r="C89" s="27" t="s">
        <v>1707</v>
      </c>
    </row>
    <row r="90" spans="1:3" x14ac:dyDescent="0.15">
      <c r="A90" s="12">
        <v>373</v>
      </c>
      <c r="B90" s="10" t="s">
        <v>1752</v>
      </c>
      <c r="C90" s="27" t="s">
        <v>1707</v>
      </c>
    </row>
    <row r="91" spans="1:3" x14ac:dyDescent="0.15">
      <c r="A91" s="12">
        <v>374</v>
      </c>
      <c r="B91" s="10" t="s">
        <v>1753</v>
      </c>
      <c r="C91" s="27" t="s">
        <v>1707</v>
      </c>
    </row>
    <row r="92" spans="1:3" x14ac:dyDescent="0.15">
      <c r="A92" s="12">
        <v>375</v>
      </c>
      <c r="B92" s="10" t="s">
        <v>1754</v>
      </c>
      <c r="C92" s="27" t="s">
        <v>1707</v>
      </c>
    </row>
    <row r="93" spans="1:3" x14ac:dyDescent="0.15">
      <c r="A93" s="12">
        <v>376</v>
      </c>
      <c r="B93" s="10" t="s">
        <v>1755</v>
      </c>
      <c r="C93" s="27" t="s">
        <v>1707</v>
      </c>
    </row>
    <row r="94" spans="1:3" x14ac:dyDescent="0.15">
      <c r="A94" s="12">
        <v>377</v>
      </c>
      <c r="B94" s="10" t="s">
        <v>1756</v>
      </c>
      <c r="C94" s="27" t="s">
        <v>1707</v>
      </c>
    </row>
    <row r="95" spans="1:3" x14ac:dyDescent="0.15">
      <c r="A95" s="12">
        <v>378</v>
      </c>
      <c r="B95" s="10" t="s">
        <v>1757</v>
      </c>
      <c r="C95" s="27" t="s">
        <v>1707</v>
      </c>
    </row>
    <row r="96" spans="1:3" x14ac:dyDescent="0.15">
      <c r="A96" s="12">
        <v>379</v>
      </c>
      <c r="B96" s="10" t="s">
        <v>1758</v>
      </c>
      <c r="C96" s="27" t="s">
        <v>1707</v>
      </c>
    </row>
    <row r="97" spans="1:3" ht="11.4" thickBot="1" x14ac:dyDescent="0.2">
      <c r="A97" s="13">
        <v>390</v>
      </c>
      <c r="B97" s="14" t="s">
        <v>1759</v>
      </c>
      <c r="C97" s="26" t="s">
        <v>1707</v>
      </c>
    </row>
    <row r="98" spans="1:3" x14ac:dyDescent="0.15">
      <c r="A98" s="16">
        <v>401</v>
      </c>
      <c r="B98" s="17" t="s">
        <v>1760</v>
      </c>
      <c r="C98" s="28" t="s">
        <v>1761</v>
      </c>
    </row>
    <row r="99" spans="1:3" x14ac:dyDescent="0.15">
      <c r="A99" s="19">
        <v>402</v>
      </c>
      <c r="B99" s="20" t="s">
        <v>1762</v>
      </c>
      <c r="C99" s="21" t="s">
        <v>1761</v>
      </c>
    </row>
    <row r="100" spans="1:3" x14ac:dyDescent="0.15">
      <c r="A100" s="19">
        <v>403</v>
      </c>
      <c r="B100" s="20" t="s">
        <v>1763</v>
      </c>
      <c r="C100" s="21" t="s">
        <v>1761</v>
      </c>
    </row>
    <row r="101" spans="1:3" x14ac:dyDescent="0.15">
      <c r="A101" s="19">
        <v>404</v>
      </c>
      <c r="B101" s="20" t="s">
        <v>1764</v>
      </c>
      <c r="C101" s="21" t="s">
        <v>1761</v>
      </c>
    </row>
    <row r="102" spans="1:3" x14ac:dyDescent="0.15">
      <c r="A102" s="19">
        <v>405</v>
      </c>
      <c r="B102" s="20" t="s">
        <v>1765</v>
      </c>
      <c r="C102" s="21" t="s">
        <v>1761</v>
      </c>
    </row>
    <row r="103" spans="1:3" x14ac:dyDescent="0.15">
      <c r="A103" s="19">
        <v>406</v>
      </c>
      <c r="B103" s="20" t="s">
        <v>1766</v>
      </c>
      <c r="C103" s="21" t="s">
        <v>1761</v>
      </c>
    </row>
    <row r="104" spans="1:3" x14ac:dyDescent="0.15">
      <c r="A104" s="19">
        <v>407</v>
      </c>
      <c r="B104" s="20" t="s">
        <v>1767</v>
      </c>
      <c r="C104" s="21" t="s">
        <v>1761</v>
      </c>
    </row>
    <row r="105" spans="1:3" x14ac:dyDescent="0.15">
      <c r="A105" s="19">
        <v>408</v>
      </c>
      <c r="B105" s="20" t="s">
        <v>1768</v>
      </c>
      <c r="C105" s="21" t="s">
        <v>1761</v>
      </c>
    </row>
    <row r="106" spans="1:3" x14ac:dyDescent="0.15">
      <c r="A106" s="19">
        <v>409</v>
      </c>
      <c r="B106" s="20" t="s">
        <v>1769</v>
      </c>
      <c r="C106" s="21" t="s">
        <v>1761</v>
      </c>
    </row>
    <row r="107" spans="1:3" x14ac:dyDescent="0.15">
      <c r="A107" s="19">
        <v>410</v>
      </c>
      <c r="B107" s="20" t="s">
        <v>1770</v>
      </c>
      <c r="C107" s="21" t="s">
        <v>1761</v>
      </c>
    </row>
    <row r="108" spans="1:3" x14ac:dyDescent="0.15">
      <c r="A108" s="19">
        <v>411</v>
      </c>
      <c r="B108" s="20" t="s">
        <v>1771</v>
      </c>
      <c r="C108" s="21" t="s">
        <v>1761</v>
      </c>
    </row>
    <row r="109" spans="1:3" x14ac:dyDescent="0.15">
      <c r="A109" s="19">
        <v>412</v>
      </c>
      <c r="B109" s="20" t="s">
        <v>1772</v>
      </c>
      <c r="C109" s="21" t="s">
        <v>1761</v>
      </c>
    </row>
    <row r="110" spans="1:3" x14ac:dyDescent="0.15">
      <c r="A110" s="19">
        <v>413</v>
      </c>
      <c r="B110" s="20" t="s">
        <v>1773</v>
      </c>
      <c r="C110" s="21" t="s">
        <v>1761</v>
      </c>
    </row>
    <row r="111" spans="1:3" x14ac:dyDescent="0.15">
      <c r="A111" s="19">
        <v>414</v>
      </c>
      <c r="B111" s="20" t="s">
        <v>1774</v>
      </c>
      <c r="C111" s="21" t="s">
        <v>1761</v>
      </c>
    </row>
    <row r="112" spans="1:3" ht="11.4" thickBot="1" x14ac:dyDescent="0.2">
      <c r="A112" s="22">
        <v>490</v>
      </c>
      <c r="B112" s="23" t="s">
        <v>1775</v>
      </c>
      <c r="C112" s="18" t="s">
        <v>1761</v>
      </c>
    </row>
    <row r="113" spans="1:3" x14ac:dyDescent="0.15">
      <c r="A113" s="25">
        <v>501</v>
      </c>
      <c r="B113" s="7" t="s">
        <v>1776</v>
      </c>
      <c r="C113" s="29" t="s">
        <v>1777</v>
      </c>
    </row>
    <row r="114" spans="1:3" x14ac:dyDescent="0.15">
      <c r="A114" s="12">
        <v>502</v>
      </c>
      <c r="B114" s="10" t="s">
        <v>1778</v>
      </c>
      <c r="C114" s="27" t="s">
        <v>1777</v>
      </c>
    </row>
    <row r="115" spans="1:3" ht="11.4" thickBot="1" x14ac:dyDescent="0.2">
      <c r="A115" s="13">
        <v>590</v>
      </c>
      <c r="B115" s="14" t="s">
        <v>1779</v>
      </c>
      <c r="C115" s="30" t="s">
        <v>1777</v>
      </c>
    </row>
    <row r="116" spans="1:3" x14ac:dyDescent="0.15">
      <c r="A116" s="16">
        <v>601</v>
      </c>
      <c r="B116" s="17" t="s">
        <v>1780</v>
      </c>
      <c r="C116" s="18" t="s">
        <v>1781</v>
      </c>
    </row>
    <row r="117" spans="1:3" x14ac:dyDescent="0.15">
      <c r="A117" s="19">
        <v>602</v>
      </c>
      <c r="B117" s="20" t="s">
        <v>1782</v>
      </c>
      <c r="C117" s="21" t="s">
        <v>1781</v>
      </c>
    </row>
    <row r="118" spans="1:3" x14ac:dyDescent="0.15">
      <c r="A118" s="19">
        <v>603</v>
      </c>
      <c r="B118" s="20" t="s">
        <v>1783</v>
      </c>
      <c r="C118" s="21" t="s">
        <v>1781</v>
      </c>
    </row>
    <row r="119" spans="1:3" x14ac:dyDescent="0.15">
      <c r="A119" s="19">
        <v>604</v>
      </c>
      <c r="B119" s="20" t="s">
        <v>1784</v>
      </c>
      <c r="C119" s="21" t="s">
        <v>1781</v>
      </c>
    </row>
    <row r="120" spans="1:3" x14ac:dyDescent="0.15">
      <c r="A120" s="19">
        <v>605</v>
      </c>
      <c r="B120" s="20" t="s">
        <v>1785</v>
      </c>
      <c r="C120" s="21" t="s">
        <v>1781</v>
      </c>
    </row>
    <row r="121" spans="1:3" x14ac:dyDescent="0.15">
      <c r="A121" s="19">
        <v>606</v>
      </c>
      <c r="B121" s="20" t="s">
        <v>1786</v>
      </c>
      <c r="C121" s="21" t="s">
        <v>1781</v>
      </c>
    </row>
    <row r="122" spans="1:3" x14ac:dyDescent="0.15">
      <c r="A122" s="19">
        <v>607</v>
      </c>
      <c r="B122" s="20" t="s">
        <v>1787</v>
      </c>
      <c r="C122" s="21" t="s">
        <v>1781</v>
      </c>
    </row>
    <row r="123" spans="1:3" x14ac:dyDescent="0.15">
      <c r="A123" s="19">
        <v>608</v>
      </c>
      <c r="B123" s="20" t="s">
        <v>1788</v>
      </c>
      <c r="C123" s="21" t="s">
        <v>1781</v>
      </c>
    </row>
    <row r="124" spans="1:3" x14ac:dyDescent="0.15">
      <c r="A124" s="19">
        <v>609</v>
      </c>
      <c r="B124" s="20" t="s">
        <v>1789</v>
      </c>
      <c r="C124" s="21" t="s">
        <v>1781</v>
      </c>
    </row>
    <row r="125" spans="1:3" x14ac:dyDescent="0.15">
      <c r="A125" s="19">
        <v>610</v>
      </c>
      <c r="B125" s="20" t="s">
        <v>1790</v>
      </c>
      <c r="C125" s="21" t="s">
        <v>1781</v>
      </c>
    </row>
    <row r="126" spans="1:3" x14ac:dyDescent="0.15">
      <c r="A126" s="19">
        <v>611</v>
      </c>
      <c r="B126" s="20" t="s">
        <v>1791</v>
      </c>
      <c r="C126" s="21" t="s">
        <v>1781</v>
      </c>
    </row>
    <row r="127" spans="1:3" x14ac:dyDescent="0.15">
      <c r="A127" s="19">
        <v>612</v>
      </c>
      <c r="B127" s="20" t="s">
        <v>1792</v>
      </c>
      <c r="C127" s="21" t="s">
        <v>1781</v>
      </c>
    </row>
    <row r="128" spans="1:3" x14ac:dyDescent="0.15">
      <c r="A128" s="19">
        <v>613</v>
      </c>
      <c r="B128" s="20" t="s">
        <v>1793</v>
      </c>
      <c r="C128" s="21" t="s">
        <v>1781</v>
      </c>
    </row>
    <row r="129" spans="1:3" x14ac:dyDescent="0.15">
      <c r="A129" s="19">
        <v>614</v>
      </c>
      <c r="B129" s="20" t="s">
        <v>1794</v>
      </c>
      <c r="C129" s="21" t="s">
        <v>1781</v>
      </c>
    </row>
    <row r="130" spans="1:3" x14ac:dyDescent="0.15">
      <c r="A130" s="19">
        <v>615</v>
      </c>
      <c r="B130" s="20" t="s">
        <v>1795</v>
      </c>
      <c r="C130" s="21" t="s">
        <v>1781</v>
      </c>
    </row>
    <row r="131" spans="1:3" x14ac:dyDescent="0.15">
      <c r="A131" s="19">
        <v>616</v>
      </c>
      <c r="B131" s="20" t="s">
        <v>1796</v>
      </c>
      <c r="C131" s="21" t="s">
        <v>1781</v>
      </c>
    </row>
    <row r="132" spans="1:3" x14ac:dyDescent="0.15">
      <c r="A132" s="19">
        <v>617</v>
      </c>
      <c r="B132" s="20" t="s">
        <v>1797</v>
      </c>
      <c r="C132" s="21" t="s">
        <v>1781</v>
      </c>
    </row>
    <row r="133" spans="1:3" x14ac:dyDescent="0.15">
      <c r="A133" s="19">
        <v>618</v>
      </c>
      <c r="B133" s="20" t="s">
        <v>1798</v>
      </c>
      <c r="C133" s="21" t="s">
        <v>1781</v>
      </c>
    </row>
    <row r="134" spans="1:3" x14ac:dyDescent="0.15">
      <c r="A134" s="19">
        <v>619</v>
      </c>
      <c r="B134" s="20" t="s">
        <v>1799</v>
      </c>
      <c r="C134" s="21" t="s">
        <v>1781</v>
      </c>
    </row>
    <row r="135" spans="1:3" x14ac:dyDescent="0.15">
      <c r="A135" s="19">
        <v>620</v>
      </c>
      <c r="B135" s="20" t="s">
        <v>1800</v>
      </c>
      <c r="C135" s="21" t="s">
        <v>1781</v>
      </c>
    </row>
    <row r="136" spans="1:3" x14ac:dyDescent="0.15">
      <c r="A136" s="19">
        <v>621</v>
      </c>
      <c r="B136" s="20" t="s">
        <v>1801</v>
      </c>
      <c r="C136" s="21" t="s">
        <v>1781</v>
      </c>
    </row>
    <row r="137" spans="1:3" x14ac:dyDescent="0.15">
      <c r="A137" s="19">
        <v>622</v>
      </c>
      <c r="B137" s="20" t="s">
        <v>1802</v>
      </c>
      <c r="C137" s="21" t="s">
        <v>1781</v>
      </c>
    </row>
    <row r="138" spans="1:3" x14ac:dyDescent="0.15">
      <c r="A138" s="19">
        <v>623</v>
      </c>
      <c r="B138" s="20" t="s">
        <v>1803</v>
      </c>
      <c r="C138" s="21" t="s">
        <v>1781</v>
      </c>
    </row>
    <row r="139" spans="1:3" x14ac:dyDescent="0.15">
      <c r="A139" s="19">
        <v>624</v>
      </c>
      <c r="B139" s="20" t="s">
        <v>1804</v>
      </c>
      <c r="C139" s="21" t="s">
        <v>1781</v>
      </c>
    </row>
    <row r="140" spans="1:3" x14ac:dyDescent="0.15">
      <c r="A140" s="19">
        <v>625</v>
      </c>
      <c r="B140" s="20" t="s">
        <v>1805</v>
      </c>
      <c r="C140" s="21" t="s">
        <v>1781</v>
      </c>
    </row>
    <row r="141" spans="1:3" x14ac:dyDescent="0.15">
      <c r="A141" s="19">
        <v>626</v>
      </c>
      <c r="B141" s="20" t="s">
        <v>1806</v>
      </c>
      <c r="C141" s="21" t="s">
        <v>1781</v>
      </c>
    </row>
    <row r="142" spans="1:3" x14ac:dyDescent="0.15">
      <c r="A142" s="19">
        <v>627</v>
      </c>
      <c r="B142" s="20" t="s">
        <v>1807</v>
      </c>
      <c r="C142" s="21" t="s">
        <v>1781</v>
      </c>
    </row>
    <row r="143" spans="1:3" x14ac:dyDescent="0.15">
      <c r="A143" s="19">
        <v>628</v>
      </c>
      <c r="B143" s="20" t="s">
        <v>1808</v>
      </c>
      <c r="C143" s="21" t="s">
        <v>1781</v>
      </c>
    </row>
    <row r="144" spans="1:3" x14ac:dyDescent="0.15">
      <c r="A144" s="19">
        <v>630</v>
      </c>
      <c r="B144" s="20" t="s">
        <v>1809</v>
      </c>
      <c r="C144" s="21" t="s">
        <v>1781</v>
      </c>
    </row>
    <row r="145" spans="1:3" x14ac:dyDescent="0.15">
      <c r="A145" s="19">
        <v>631</v>
      </c>
      <c r="B145" s="20" t="s">
        <v>1810</v>
      </c>
      <c r="C145" s="21" t="s">
        <v>1781</v>
      </c>
    </row>
    <row r="146" spans="1:3" x14ac:dyDescent="0.15">
      <c r="A146" s="19">
        <v>632</v>
      </c>
      <c r="B146" s="20" t="s">
        <v>1811</v>
      </c>
      <c r="C146" s="21" t="s">
        <v>1781</v>
      </c>
    </row>
    <row r="147" spans="1:3" x14ac:dyDescent="0.15">
      <c r="A147" s="19">
        <v>633</v>
      </c>
      <c r="B147" s="20" t="s">
        <v>1812</v>
      </c>
      <c r="C147" s="21" t="s">
        <v>1781</v>
      </c>
    </row>
    <row r="148" spans="1:3" ht="11.4" thickBot="1" x14ac:dyDescent="0.2">
      <c r="A148" s="22">
        <v>690</v>
      </c>
      <c r="B148" s="23" t="s">
        <v>1813</v>
      </c>
      <c r="C148" s="24" t="s">
        <v>1781</v>
      </c>
    </row>
    <row r="149" spans="1:3" x14ac:dyDescent="0.15">
      <c r="A149" s="25">
        <v>701</v>
      </c>
      <c r="B149" s="7" t="s">
        <v>1814</v>
      </c>
      <c r="C149" s="29" t="s">
        <v>1815</v>
      </c>
    </row>
    <row r="150" spans="1:3" x14ac:dyDescent="0.15">
      <c r="A150" s="12">
        <v>702</v>
      </c>
      <c r="B150" s="10" t="s">
        <v>1816</v>
      </c>
      <c r="C150" s="27" t="s">
        <v>1815</v>
      </c>
    </row>
    <row r="151" spans="1:3" x14ac:dyDescent="0.15">
      <c r="A151" s="12">
        <v>703</v>
      </c>
      <c r="B151" s="10" t="s">
        <v>1817</v>
      </c>
      <c r="C151" s="27" t="s">
        <v>1815</v>
      </c>
    </row>
    <row r="152" spans="1:3" x14ac:dyDescent="0.15">
      <c r="A152" s="12">
        <v>704</v>
      </c>
      <c r="B152" s="10" t="s">
        <v>1818</v>
      </c>
      <c r="C152" s="27" t="s">
        <v>1815</v>
      </c>
    </row>
    <row r="153" spans="1:3" x14ac:dyDescent="0.15">
      <c r="A153" s="12">
        <v>705</v>
      </c>
      <c r="B153" s="10" t="s">
        <v>1819</v>
      </c>
      <c r="C153" s="27" t="s">
        <v>1815</v>
      </c>
    </row>
    <row r="154" spans="1:3" x14ac:dyDescent="0.15">
      <c r="A154" s="12">
        <v>706</v>
      </c>
      <c r="B154" s="10" t="s">
        <v>1820</v>
      </c>
      <c r="C154" s="27" t="s">
        <v>1815</v>
      </c>
    </row>
    <row r="155" spans="1:3" x14ac:dyDescent="0.15">
      <c r="A155" s="12">
        <v>707</v>
      </c>
      <c r="B155" s="10" t="s">
        <v>1821</v>
      </c>
      <c r="C155" s="27" t="s">
        <v>1815</v>
      </c>
    </row>
    <row r="156" spans="1:3" x14ac:dyDescent="0.15">
      <c r="A156" s="12">
        <v>708</v>
      </c>
      <c r="B156" s="10" t="s">
        <v>1822</v>
      </c>
      <c r="C156" s="27" t="s">
        <v>1815</v>
      </c>
    </row>
    <row r="157" spans="1:3" x14ac:dyDescent="0.15">
      <c r="A157" s="12">
        <v>709</v>
      </c>
      <c r="B157" s="10" t="s">
        <v>1823</v>
      </c>
      <c r="C157" s="27" t="s">
        <v>1815</v>
      </c>
    </row>
    <row r="158" spans="1:3" x14ac:dyDescent="0.15">
      <c r="A158" s="12">
        <v>710</v>
      </c>
      <c r="B158" s="10" t="s">
        <v>1824</v>
      </c>
      <c r="C158" s="27" t="s">
        <v>1815</v>
      </c>
    </row>
    <row r="159" spans="1:3" x14ac:dyDescent="0.15">
      <c r="A159" s="12">
        <v>711</v>
      </c>
      <c r="B159" s="10" t="s">
        <v>1825</v>
      </c>
      <c r="C159" s="27" t="s">
        <v>1815</v>
      </c>
    </row>
    <row r="160" spans="1:3" x14ac:dyDescent="0.15">
      <c r="A160" s="12">
        <v>712</v>
      </c>
      <c r="B160" s="10" t="s">
        <v>1826</v>
      </c>
      <c r="C160" s="27" t="s">
        <v>1815</v>
      </c>
    </row>
    <row r="161" spans="1:3" x14ac:dyDescent="0.15">
      <c r="A161" s="12">
        <v>713</v>
      </c>
      <c r="B161" s="10" t="s">
        <v>1827</v>
      </c>
      <c r="C161" s="27" t="s">
        <v>1815</v>
      </c>
    </row>
    <row r="162" spans="1:3" x14ac:dyDescent="0.15">
      <c r="A162" s="12">
        <v>714</v>
      </c>
      <c r="B162" s="10" t="s">
        <v>1828</v>
      </c>
      <c r="C162" s="27" t="s">
        <v>1815</v>
      </c>
    </row>
    <row r="163" spans="1:3" x14ac:dyDescent="0.15">
      <c r="A163" s="12">
        <v>715</v>
      </c>
      <c r="B163" s="10" t="s">
        <v>1829</v>
      </c>
      <c r="C163" s="27" t="s">
        <v>1815</v>
      </c>
    </row>
    <row r="164" spans="1:3" x14ac:dyDescent="0.15">
      <c r="A164" s="12">
        <v>716</v>
      </c>
      <c r="B164" s="10" t="s">
        <v>1830</v>
      </c>
      <c r="C164" s="27" t="s">
        <v>1815</v>
      </c>
    </row>
    <row r="165" spans="1:3" x14ac:dyDescent="0.15">
      <c r="A165" s="12">
        <v>717</v>
      </c>
      <c r="B165" s="10" t="s">
        <v>1831</v>
      </c>
      <c r="C165" s="27" t="s">
        <v>1815</v>
      </c>
    </row>
    <row r="166" spans="1:3" x14ac:dyDescent="0.15">
      <c r="A166" s="12">
        <v>718</v>
      </c>
      <c r="B166" s="10" t="s">
        <v>1832</v>
      </c>
      <c r="C166" s="27" t="s">
        <v>1815</v>
      </c>
    </row>
    <row r="167" spans="1:3" x14ac:dyDescent="0.15">
      <c r="A167" s="12">
        <v>719</v>
      </c>
      <c r="B167" s="10" t="s">
        <v>1833</v>
      </c>
      <c r="C167" s="27" t="s">
        <v>1815</v>
      </c>
    </row>
    <row r="168" spans="1:3" x14ac:dyDescent="0.15">
      <c r="A168" s="12">
        <v>721</v>
      </c>
      <c r="B168" s="10" t="s">
        <v>1834</v>
      </c>
      <c r="C168" s="27" t="s">
        <v>1815</v>
      </c>
    </row>
    <row r="169" spans="1:3" x14ac:dyDescent="0.15">
      <c r="A169" s="12">
        <v>722</v>
      </c>
      <c r="B169" s="10" t="s">
        <v>1835</v>
      </c>
      <c r="C169" s="27" t="s">
        <v>1815</v>
      </c>
    </row>
    <row r="170" spans="1:3" x14ac:dyDescent="0.15">
      <c r="A170" s="12">
        <v>723</v>
      </c>
      <c r="B170" s="10" t="s">
        <v>1836</v>
      </c>
      <c r="C170" s="27" t="s">
        <v>1815</v>
      </c>
    </row>
    <row r="171" spans="1:3" x14ac:dyDescent="0.15">
      <c r="A171" s="12">
        <v>724</v>
      </c>
      <c r="B171" s="10" t="s">
        <v>1837</v>
      </c>
      <c r="C171" s="27" t="s">
        <v>1815</v>
      </c>
    </row>
    <row r="172" spans="1:3" x14ac:dyDescent="0.15">
      <c r="A172" s="12">
        <v>725</v>
      </c>
      <c r="B172" s="10" t="s">
        <v>1838</v>
      </c>
      <c r="C172" s="27" t="s">
        <v>1815</v>
      </c>
    </row>
    <row r="173" spans="1:3" x14ac:dyDescent="0.15">
      <c r="A173" s="12">
        <v>726</v>
      </c>
      <c r="B173" s="10" t="s">
        <v>1839</v>
      </c>
      <c r="C173" s="27" t="s">
        <v>1815</v>
      </c>
    </row>
    <row r="174" spans="1:3" x14ac:dyDescent="0.15">
      <c r="A174" s="12">
        <v>727</v>
      </c>
      <c r="B174" s="10" t="s">
        <v>1840</v>
      </c>
      <c r="C174" s="27" t="s">
        <v>1815</v>
      </c>
    </row>
    <row r="175" spans="1:3" x14ac:dyDescent="0.15">
      <c r="A175" s="12">
        <v>728</v>
      </c>
      <c r="B175" s="10" t="s">
        <v>1841</v>
      </c>
      <c r="C175" s="27" t="s">
        <v>1815</v>
      </c>
    </row>
    <row r="176" spans="1:3" x14ac:dyDescent="0.15">
      <c r="A176" s="12">
        <v>729</v>
      </c>
      <c r="B176" s="10" t="s">
        <v>1842</v>
      </c>
      <c r="C176" s="27" t="s">
        <v>1815</v>
      </c>
    </row>
    <row r="177" spans="1:3" x14ac:dyDescent="0.15">
      <c r="A177" s="12">
        <v>730</v>
      </c>
      <c r="B177" s="10" t="s">
        <v>1843</v>
      </c>
      <c r="C177" s="27" t="s">
        <v>1815</v>
      </c>
    </row>
    <row r="178" spans="1:3" x14ac:dyDescent="0.15">
      <c r="A178" s="12">
        <v>731</v>
      </c>
      <c r="B178" s="10" t="s">
        <v>1844</v>
      </c>
      <c r="C178" s="27" t="s">
        <v>1815</v>
      </c>
    </row>
    <row r="179" spans="1:3" x14ac:dyDescent="0.15">
      <c r="A179" s="12">
        <v>732</v>
      </c>
      <c r="B179" s="10" t="s">
        <v>1845</v>
      </c>
      <c r="C179" s="27" t="s">
        <v>1815</v>
      </c>
    </row>
    <row r="180" spans="1:3" x14ac:dyDescent="0.15">
      <c r="A180" s="12">
        <v>733</v>
      </c>
      <c r="B180" s="10" t="s">
        <v>1846</v>
      </c>
      <c r="C180" s="27" t="s">
        <v>1815</v>
      </c>
    </row>
    <row r="181" spans="1:3" x14ac:dyDescent="0.15">
      <c r="A181" s="12">
        <v>734</v>
      </c>
      <c r="B181" s="10" t="s">
        <v>1847</v>
      </c>
      <c r="C181" s="27" t="s">
        <v>1815</v>
      </c>
    </row>
    <row r="182" spans="1:3" x14ac:dyDescent="0.15">
      <c r="A182" s="12">
        <v>735</v>
      </c>
      <c r="B182" s="10" t="s">
        <v>1848</v>
      </c>
      <c r="C182" s="27" t="s">
        <v>1815</v>
      </c>
    </row>
    <row r="183" spans="1:3" x14ac:dyDescent="0.15">
      <c r="A183" s="12">
        <v>736</v>
      </c>
      <c r="B183" s="10" t="s">
        <v>1849</v>
      </c>
      <c r="C183" s="27" t="s">
        <v>1815</v>
      </c>
    </row>
    <row r="184" spans="1:3" x14ac:dyDescent="0.15">
      <c r="A184" s="12">
        <v>737</v>
      </c>
      <c r="B184" s="10" t="s">
        <v>1850</v>
      </c>
      <c r="C184" s="27" t="s">
        <v>1815</v>
      </c>
    </row>
    <row r="185" spans="1:3" x14ac:dyDescent="0.15">
      <c r="A185" s="12">
        <v>738</v>
      </c>
      <c r="B185" s="10" t="s">
        <v>1851</v>
      </c>
      <c r="C185" s="27" t="s">
        <v>1815</v>
      </c>
    </row>
    <row r="186" spans="1:3" x14ac:dyDescent="0.15">
      <c r="A186" s="12">
        <v>739</v>
      </c>
      <c r="B186" s="10" t="s">
        <v>1852</v>
      </c>
      <c r="C186" s="27" t="s">
        <v>1815</v>
      </c>
    </row>
    <row r="187" spans="1:3" x14ac:dyDescent="0.15">
      <c r="A187" s="12">
        <v>740</v>
      </c>
      <c r="B187" s="10" t="s">
        <v>1853</v>
      </c>
      <c r="C187" s="27" t="s">
        <v>1815</v>
      </c>
    </row>
    <row r="188" spans="1:3" x14ac:dyDescent="0.15">
      <c r="A188" s="12">
        <v>741</v>
      </c>
      <c r="B188" s="10" t="s">
        <v>1854</v>
      </c>
      <c r="C188" s="27" t="s">
        <v>1815</v>
      </c>
    </row>
    <row r="189" spans="1:3" x14ac:dyDescent="0.15">
      <c r="A189" s="12">
        <v>751</v>
      </c>
      <c r="B189" s="10" t="s">
        <v>1855</v>
      </c>
      <c r="C189" s="27" t="s">
        <v>1815</v>
      </c>
    </row>
    <row r="190" spans="1:3" x14ac:dyDescent="0.15">
      <c r="A190" s="12">
        <v>752</v>
      </c>
      <c r="B190" s="10" t="s">
        <v>1856</v>
      </c>
      <c r="C190" s="27" t="s">
        <v>1815</v>
      </c>
    </row>
    <row r="191" spans="1:3" x14ac:dyDescent="0.15">
      <c r="A191" s="12">
        <v>753</v>
      </c>
      <c r="B191" s="10" t="s">
        <v>1857</v>
      </c>
      <c r="C191" s="27" t="s">
        <v>1815</v>
      </c>
    </row>
    <row r="192" spans="1:3" x14ac:dyDescent="0.15">
      <c r="A192" s="12">
        <v>754</v>
      </c>
      <c r="B192" s="10" t="s">
        <v>1858</v>
      </c>
      <c r="C192" s="27" t="s">
        <v>1815</v>
      </c>
    </row>
    <row r="193" spans="1:3" x14ac:dyDescent="0.15">
      <c r="A193" s="12">
        <v>755</v>
      </c>
      <c r="B193" s="10" t="s">
        <v>1859</v>
      </c>
      <c r="C193" s="27" t="s">
        <v>1815</v>
      </c>
    </row>
    <row r="194" spans="1:3" x14ac:dyDescent="0.15">
      <c r="A194" s="12">
        <v>756</v>
      </c>
      <c r="B194" s="10" t="s">
        <v>1860</v>
      </c>
      <c r="C194" s="27" t="s">
        <v>1815</v>
      </c>
    </row>
    <row r="195" spans="1:3" x14ac:dyDescent="0.15">
      <c r="A195" s="12">
        <v>761</v>
      </c>
      <c r="B195" s="10" t="s">
        <v>1861</v>
      </c>
      <c r="C195" s="27" t="s">
        <v>1815</v>
      </c>
    </row>
    <row r="196" spans="1:3" x14ac:dyDescent="0.15">
      <c r="A196" s="12">
        <v>762</v>
      </c>
      <c r="B196" s="10" t="s">
        <v>1862</v>
      </c>
      <c r="C196" s="27" t="s">
        <v>1815</v>
      </c>
    </row>
    <row r="197" spans="1:3" x14ac:dyDescent="0.15">
      <c r="A197" s="12">
        <v>763</v>
      </c>
      <c r="B197" s="10" t="s">
        <v>1863</v>
      </c>
      <c r="C197" s="27" t="s">
        <v>1815</v>
      </c>
    </row>
    <row r="198" spans="1:3" x14ac:dyDescent="0.15">
      <c r="A198" s="12">
        <v>764</v>
      </c>
      <c r="B198" s="10" t="s">
        <v>1864</v>
      </c>
      <c r="C198" s="27" t="s">
        <v>1815</v>
      </c>
    </row>
    <row r="199" spans="1:3" x14ac:dyDescent="0.15">
      <c r="A199" s="12">
        <v>765</v>
      </c>
      <c r="B199" s="10" t="s">
        <v>1865</v>
      </c>
      <c r="C199" s="27" t="s">
        <v>1815</v>
      </c>
    </row>
    <row r="200" spans="1:3" x14ac:dyDescent="0.15">
      <c r="A200" s="12">
        <v>771</v>
      </c>
      <c r="B200" s="10" t="s">
        <v>1866</v>
      </c>
      <c r="C200" s="27" t="s">
        <v>1815</v>
      </c>
    </row>
    <row r="201" spans="1:3" x14ac:dyDescent="0.15">
      <c r="A201" s="12">
        <v>772</v>
      </c>
      <c r="B201" s="10" t="s">
        <v>1867</v>
      </c>
      <c r="C201" s="27" t="s">
        <v>1815</v>
      </c>
    </row>
    <row r="202" spans="1:3" x14ac:dyDescent="0.15">
      <c r="A202" s="12">
        <v>773</v>
      </c>
      <c r="B202" s="10" t="s">
        <v>1868</v>
      </c>
      <c r="C202" s="27" t="s">
        <v>1815</v>
      </c>
    </row>
    <row r="203" spans="1:3" ht="11.4" thickBot="1" x14ac:dyDescent="0.2">
      <c r="A203" s="13">
        <v>790</v>
      </c>
      <c r="B203" s="14" t="s">
        <v>1869</v>
      </c>
      <c r="C203" s="26" t="s">
        <v>1815</v>
      </c>
    </row>
    <row r="204" spans="1:3" ht="11.4" thickBot="1" x14ac:dyDescent="0.2">
      <c r="A204" s="31">
        <v>801</v>
      </c>
      <c r="B204" s="23" t="s">
        <v>1870</v>
      </c>
      <c r="C204" s="32" t="s">
        <v>1871</v>
      </c>
    </row>
    <row r="205" spans="1:3" x14ac:dyDescent="0.2">
      <c r="A205" s="33"/>
      <c r="B205" s="33"/>
    </row>
    <row r="206" spans="1:3" x14ac:dyDescent="0.2">
      <c r="A206" s="33"/>
      <c r="B206" s="33"/>
    </row>
    <row r="208" spans="1:3" x14ac:dyDescent="0.2">
      <c r="A208" s="34"/>
      <c r="B208" s="34"/>
    </row>
    <row r="209" spans="1:2" x14ac:dyDescent="0.2">
      <c r="A209" s="34"/>
      <c r="B209" s="34"/>
    </row>
    <row r="210" spans="1:2" x14ac:dyDescent="0.2">
      <c r="A210" s="34"/>
      <c r="B210" s="34"/>
    </row>
    <row r="211" spans="1:2" x14ac:dyDescent="0.2">
      <c r="A211" s="34"/>
      <c r="B211" s="34"/>
    </row>
    <row r="212" spans="1:2" x14ac:dyDescent="0.2">
      <c r="A212" s="34"/>
      <c r="B212" s="34"/>
    </row>
    <row r="213" spans="1:2" x14ac:dyDescent="0.2">
      <c r="A213" s="34"/>
      <c r="B213" s="34"/>
    </row>
    <row r="214" spans="1:2" x14ac:dyDescent="0.2">
      <c r="A214" s="34"/>
      <c r="B214" s="34"/>
    </row>
    <row r="215" spans="1:2" x14ac:dyDescent="0.2">
      <c r="A215" s="34"/>
      <c r="B215" s="34"/>
    </row>
    <row r="216" spans="1:2" x14ac:dyDescent="0.2">
      <c r="A216" s="34"/>
      <c r="B216" s="34"/>
    </row>
    <row r="217" spans="1:2" x14ac:dyDescent="0.2">
      <c r="A217" s="34"/>
      <c r="B217" s="34"/>
    </row>
    <row r="218" spans="1:2" x14ac:dyDescent="0.2">
      <c r="A218" s="34"/>
      <c r="B218" s="34"/>
    </row>
    <row r="219" spans="1:2" x14ac:dyDescent="0.2">
      <c r="A219" s="34"/>
      <c r="B219" s="34"/>
    </row>
    <row r="220" spans="1:2" x14ac:dyDescent="0.2">
      <c r="A220" s="34"/>
      <c r="B220" s="34"/>
    </row>
    <row r="221" spans="1:2" x14ac:dyDescent="0.2">
      <c r="A221" s="34"/>
      <c r="B221" s="34"/>
    </row>
    <row r="222" spans="1:2" x14ac:dyDescent="0.2">
      <c r="A222" s="34"/>
      <c r="B222" s="34"/>
    </row>
    <row r="223" spans="1:2" x14ac:dyDescent="0.2">
      <c r="A223" s="34"/>
      <c r="B223" s="34"/>
    </row>
    <row r="224" spans="1:2" x14ac:dyDescent="0.2">
      <c r="A224" s="34"/>
      <c r="B224" s="34"/>
    </row>
    <row r="225" spans="1:2" x14ac:dyDescent="0.2">
      <c r="A225" s="34"/>
      <c r="B225" s="34"/>
    </row>
    <row r="226" spans="1:2" x14ac:dyDescent="0.2">
      <c r="A226" s="34"/>
      <c r="B226" s="34"/>
    </row>
    <row r="227" spans="1:2" x14ac:dyDescent="0.2">
      <c r="A227" s="34"/>
      <c r="B227" s="34"/>
    </row>
    <row r="228" spans="1:2" x14ac:dyDescent="0.2">
      <c r="A228" s="34"/>
      <c r="B228" s="34"/>
    </row>
    <row r="229" spans="1:2" x14ac:dyDescent="0.2">
      <c r="A229" s="34"/>
      <c r="B229" s="34"/>
    </row>
    <row r="230" spans="1:2" x14ac:dyDescent="0.2">
      <c r="A230" s="34"/>
      <c r="B230" s="34"/>
    </row>
    <row r="231" spans="1:2" x14ac:dyDescent="0.2">
      <c r="A231" s="34"/>
      <c r="B231" s="34"/>
    </row>
    <row r="232" spans="1:2" x14ac:dyDescent="0.2">
      <c r="A232" s="34"/>
      <c r="B232" s="34"/>
    </row>
    <row r="233" spans="1:2" x14ac:dyDescent="0.2">
      <c r="A233" s="34"/>
      <c r="B233" s="34"/>
    </row>
    <row r="234" spans="1:2" x14ac:dyDescent="0.2">
      <c r="A234" s="34"/>
      <c r="B234" s="34"/>
    </row>
    <row r="235" spans="1:2" x14ac:dyDescent="0.2">
      <c r="A235" s="34"/>
      <c r="B235" s="34"/>
    </row>
    <row r="236" spans="1:2" x14ac:dyDescent="0.2">
      <c r="A236" s="34"/>
      <c r="B236" s="34"/>
    </row>
    <row r="237" spans="1:2" x14ac:dyDescent="0.2">
      <c r="A237" s="34"/>
      <c r="B237" s="34"/>
    </row>
    <row r="238" spans="1:2" x14ac:dyDescent="0.2">
      <c r="A238" s="34"/>
      <c r="B238" s="34"/>
    </row>
    <row r="239" spans="1:2" x14ac:dyDescent="0.2">
      <c r="A239" s="34"/>
      <c r="B239" s="34"/>
    </row>
    <row r="240" spans="1:2" x14ac:dyDescent="0.2">
      <c r="A240" s="34"/>
      <c r="B240" s="34"/>
    </row>
    <row r="241" spans="1:2" x14ac:dyDescent="0.2">
      <c r="A241" s="34"/>
      <c r="B241" s="34"/>
    </row>
    <row r="242" spans="1:2" x14ac:dyDescent="0.2">
      <c r="A242" s="34"/>
      <c r="B242" s="34"/>
    </row>
    <row r="243" spans="1:2" x14ac:dyDescent="0.2">
      <c r="A243" s="34"/>
      <c r="B243" s="34"/>
    </row>
    <row r="244" spans="1:2" x14ac:dyDescent="0.2">
      <c r="A244" s="34"/>
      <c r="B244" s="34"/>
    </row>
    <row r="246" spans="1:2" x14ac:dyDescent="0.2">
      <c r="A246" s="34"/>
      <c r="B246" s="34"/>
    </row>
    <row r="255" spans="1:2" x14ac:dyDescent="0.2">
      <c r="A255" s="33"/>
      <c r="B255" s="33"/>
    </row>
    <row r="256" spans="1:2" x14ac:dyDescent="0.2">
      <c r="A256" s="33"/>
      <c r="B256" s="33"/>
    </row>
    <row r="258" spans="1:2" x14ac:dyDescent="0.2">
      <c r="A258" s="34"/>
      <c r="B258" s="34"/>
    </row>
    <row r="259" spans="1:2" x14ac:dyDescent="0.2">
      <c r="A259" s="34"/>
      <c r="B259" s="34"/>
    </row>
    <row r="260" spans="1:2" x14ac:dyDescent="0.2">
      <c r="A260" s="34"/>
      <c r="B260" s="34"/>
    </row>
    <row r="261" spans="1:2" x14ac:dyDescent="0.2">
      <c r="A261" s="34"/>
      <c r="B261" s="34"/>
    </row>
    <row r="262" spans="1:2" x14ac:dyDescent="0.2">
      <c r="A262" s="34"/>
      <c r="B262" s="34"/>
    </row>
    <row r="263" spans="1:2" x14ac:dyDescent="0.2">
      <c r="A263" s="34"/>
      <c r="B263" s="34"/>
    </row>
    <row r="264" spans="1:2" x14ac:dyDescent="0.2">
      <c r="A264" s="34"/>
      <c r="B264" s="34"/>
    </row>
    <row r="265" spans="1:2" x14ac:dyDescent="0.2">
      <c r="A265" s="34"/>
      <c r="B265" s="34"/>
    </row>
    <row r="266" spans="1:2" x14ac:dyDescent="0.2">
      <c r="A266" s="34"/>
      <c r="B266" s="34"/>
    </row>
    <row r="267" spans="1:2" x14ac:dyDescent="0.2">
      <c r="A267" s="34"/>
      <c r="B267" s="34"/>
    </row>
    <row r="268" spans="1:2" x14ac:dyDescent="0.2">
      <c r="A268" s="34"/>
      <c r="B268" s="34"/>
    </row>
    <row r="269" spans="1:2" x14ac:dyDescent="0.2">
      <c r="A269" s="34"/>
      <c r="B269" s="34"/>
    </row>
    <row r="270" spans="1:2" x14ac:dyDescent="0.2">
      <c r="A270" s="34"/>
      <c r="B270" s="34"/>
    </row>
    <row r="271" spans="1:2" x14ac:dyDescent="0.2">
      <c r="A271" s="34"/>
      <c r="B271" s="34"/>
    </row>
    <row r="272" spans="1:2" x14ac:dyDescent="0.2">
      <c r="A272" s="34"/>
      <c r="B272" s="34"/>
    </row>
    <row r="273" spans="1:2" x14ac:dyDescent="0.2">
      <c r="A273" s="34"/>
      <c r="B273" s="34"/>
    </row>
    <row r="274" spans="1:2" x14ac:dyDescent="0.2">
      <c r="A274" s="34"/>
      <c r="B274" s="34"/>
    </row>
    <row r="275" spans="1:2" x14ac:dyDescent="0.2">
      <c r="A275" s="34"/>
      <c r="B275" s="34"/>
    </row>
    <row r="276" spans="1:2" x14ac:dyDescent="0.2">
      <c r="A276" s="34"/>
      <c r="B276" s="34"/>
    </row>
    <row r="277" spans="1:2" x14ac:dyDescent="0.2">
      <c r="A277" s="34"/>
      <c r="B277" s="34"/>
    </row>
    <row r="278" spans="1:2" x14ac:dyDescent="0.2">
      <c r="A278" s="34"/>
      <c r="B278" s="34"/>
    </row>
    <row r="279" spans="1:2" x14ac:dyDescent="0.2">
      <c r="A279" s="34"/>
      <c r="B279" s="34"/>
    </row>
    <row r="280" spans="1:2" x14ac:dyDescent="0.2">
      <c r="A280" s="34"/>
      <c r="B280" s="34"/>
    </row>
    <row r="281" spans="1:2" x14ac:dyDescent="0.2">
      <c r="A281" s="34"/>
      <c r="B281" s="34"/>
    </row>
    <row r="282" spans="1:2" x14ac:dyDescent="0.2">
      <c r="A282" s="34"/>
      <c r="B282" s="34"/>
    </row>
    <row r="283" spans="1:2" x14ac:dyDescent="0.2">
      <c r="A283" s="34"/>
      <c r="B283" s="34"/>
    </row>
    <row r="284" spans="1:2" x14ac:dyDescent="0.2">
      <c r="A284" s="34"/>
      <c r="B284" s="34"/>
    </row>
    <row r="285" spans="1:2" x14ac:dyDescent="0.2">
      <c r="A285" s="34"/>
      <c r="B285" s="34"/>
    </row>
    <row r="286" spans="1:2" x14ac:dyDescent="0.2">
      <c r="A286" s="34"/>
      <c r="B286" s="34"/>
    </row>
    <row r="287" spans="1:2" x14ac:dyDescent="0.2">
      <c r="A287" s="34"/>
      <c r="B287" s="34"/>
    </row>
    <row r="288" spans="1:2" x14ac:dyDescent="0.2">
      <c r="A288" s="34"/>
      <c r="B288" s="34"/>
    </row>
    <row r="289" spans="1:2" x14ac:dyDescent="0.2">
      <c r="A289" s="34"/>
      <c r="B289" s="34"/>
    </row>
    <row r="290" spans="1:2" x14ac:dyDescent="0.2">
      <c r="A290" s="34"/>
      <c r="B290" s="34"/>
    </row>
    <row r="291" spans="1:2" x14ac:dyDescent="0.2">
      <c r="A291" s="34"/>
      <c r="B291" s="34"/>
    </row>
    <row r="292" spans="1:2" x14ac:dyDescent="0.2">
      <c r="A292" s="34"/>
      <c r="B292" s="34"/>
    </row>
    <row r="293" spans="1:2" x14ac:dyDescent="0.2">
      <c r="A293" s="34"/>
      <c r="B293" s="34"/>
    </row>
    <row r="294" spans="1:2" x14ac:dyDescent="0.2">
      <c r="A294" s="34"/>
      <c r="B294" s="34"/>
    </row>
    <row r="295" spans="1:2" x14ac:dyDescent="0.2">
      <c r="A295" s="34"/>
      <c r="B295" s="34"/>
    </row>
  </sheetData>
  <sheetProtection algorithmName="SHA-512" hashValue="jilXZ05Uokhn0nIa2V94N2Gdz7w4V7JJB1dPMgpdHQXixTE9LZPb9l9mdnJT6ODXDQzpLpCdbZZw3ZPNHkiglg==" saltValue="zcj9vtHJHqE74j6s9fAtBQ==" spinCount="100000" sheet="1" objects="1" scenarios="1"/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4">
    <tabColor theme="1" tint="0.499984740745262"/>
  </sheetPr>
  <dimension ref="A1:A48"/>
  <sheetViews>
    <sheetView workbookViewId="0"/>
    <sheetView workbookViewId="1"/>
  </sheetViews>
  <sheetFormatPr defaultColWidth="9" defaultRowHeight="13.2" x14ac:dyDescent="0.2"/>
  <cols>
    <col min="1" max="1" width="9" style="35" customWidth="1"/>
    <col min="2" max="16384" width="9" style="1"/>
  </cols>
  <sheetData>
    <row r="1" spans="1:1" x14ac:dyDescent="0.2">
      <c r="A1" s="35" t="s">
        <v>1872</v>
      </c>
    </row>
    <row r="2" spans="1:1" x14ac:dyDescent="0.2">
      <c r="A2" s="35" t="s">
        <v>1873</v>
      </c>
    </row>
    <row r="3" spans="1:1" x14ac:dyDescent="0.2">
      <c r="A3" s="35" t="s">
        <v>1874</v>
      </c>
    </row>
    <row r="4" spans="1:1" x14ac:dyDescent="0.2">
      <c r="A4" s="35" t="s">
        <v>1875</v>
      </c>
    </row>
    <row r="5" spans="1:1" x14ac:dyDescent="0.2">
      <c r="A5" s="35" t="s">
        <v>1876</v>
      </c>
    </row>
    <row r="6" spans="1:1" x14ac:dyDescent="0.2">
      <c r="A6" s="35" t="s">
        <v>1877</v>
      </c>
    </row>
    <row r="7" spans="1:1" x14ac:dyDescent="0.2">
      <c r="A7" s="35" t="s">
        <v>1878</v>
      </c>
    </row>
    <row r="8" spans="1:1" x14ac:dyDescent="0.2">
      <c r="A8" s="35" t="s">
        <v>1879</v>
      </c>
    </row>
    <row r="9" spans="1:1" x14ac:dyDescent="0.2">
      <c r="A9" s="35" t="s">
        <v>1880</v>
      </c>
    </row>
    <row r="10" spans="1:1" x14ac:dyDescent="0.2">
      <c r="A10" s="35" t="s">
        <v>1881</v>
      </c>
    </row>
    <row r="11" spans="1:1" x14ac:dyDescent="0.2">
      <c r="A11" s="35" t="s">
        <v>1882</v>
      </c>
    </row>
    <row r="12" spans="1:1" x14ac:dyDescent="0.2">
      <c r="A12" s="35" t="s">
        <v>1883</v>
      </c>
    </row>
    <row r="13" spans="1:1" x14ac:dyDescent="0.2">
      <c r="A13" s="35" t="s">
        <v>1884</v>
      </c>
    </row>
    <row r="14" spans="1:1" x14ac:dyDescent="0.2">
      <c r="A14" s="35" t="s">
        <v>1885</v>
      </c>
    </row>
    <row r="15" spans="1:1" x14ac:dyDescent="0.2">
      <c r="A15" s="35" t="s">
        <v>1886</v>
      </c>
    </row>
    <row r="16" spans="1:1" x14ac:dyDescent="0.2">
      <c r="A16" s="35" t="s">
        <v>1887</v>
      </c>
    </row>
    <row r="17" spans="1:1" x14ac:dyDescent="0.2">
      <c r="A17" s="35" t="s">
        <v>1888</v>
      </c>
    </row>
    <row r="18" spans="1:1" x14ac:dyDescent="0.2">
      <c r="A18" s="35" t="s">
        <v>1889</v>
      </c>
    </row>
    <row r="19" spans="1:1" x14ac:dyDescent="0.2">
      <c r="A19" s="35" t="s">
        <v>1890</v>
      </c>
    </row>
    <row r="20" spans="1:1" x14ac:dyDescent="0.2">
      <c r="A20" s="35" t="s">
        <v>1891</v>
      </c>
    </row>
    <row r="21" spans="1:1" x14ac:dyDescent="0.2">
      <c r="A21" s="35" t="s">
        <v>1892</v>
      </c>
    </row>
    <row r="22" spans="1:1" x14ac:dyDescent="0.2">
      <c r="A22" s="35" t="s">
        <v>1893</v>
      </c>
    </row>
    <row r="23" spans="1:1" x14ac:dyDescent="0.2">
      <c r="A23" s="35" t="s">
        <v>1894</v>
      </c>
    </row>
    <row r="24" spans="1:1" x14ac:dyDescent="0.2">
      <c r="A24" s="35" t="s">
        <v>1895</v>
      </c>
    </row>
    <row r="25" spans="1:1" x14ac:dyDescent="0.2">
      <c r="A25" s="35" t="s">
        <v>1896</v>
      </c>
    </row>
    <row r="26" spans="1:1" x14ac:dyDescent="0.2">
      <c r="A26" s="35" t="s">
        <v>1897</v>
      </c>
    </row>
    <row r="27" spans="1:1" x14ac:dyDescent="0.2">
      <c r="A27" s="35" t="s">
        <v>1898</v>
      </c>
    </row>
    <row r="28" spans="1:1" x14ac:dyDescent="0.2">
      <c r="A28" s="35" t="s">
        <v>1899</v>
      </c>
    </row>
    <row r="29" spans="1:1" x14ac:dyDescent="0.2">
      <c r="A29" s="35" t="s">
        <v>1900</v>
      </c>
    </row>
    <row r="30" spans="1:1" x14ac:dyDescent="0.2">
      <c r="A30" s="35" t="s">
        <v>1901</v>
      </c>
    </row>
    <row r="31" spans="1:1" x14ac:dyDescent="0.2">
      <c r="A31" s="35" t="s">
        <v>1902</v>
      </c>
    </row>
    <row r="32" spans="1:1" x14ac:dyDescent="0.2">
      <c r="A32" s="35" t="s">
        <v>1903</v>
      </c>
    </row>
    <row r="33" spans="1:1" x14ac:dyDescent="0.2">
      <c r="A33" s="35" t="s">
        <v>1904</v>
      </c>
    </row>
    <row r="34" spans="1:1" x14ac:dyDescent="0.2">
      <c r="A34" s="35" t="s">
        <v>1905</v>
      </c>
    </row>
    <row r="35" spans="1:1" x14ac:dyDescent="0.2">
      <c r="A35" s="35" t="s">
        <v>1906</v>
      </c>
    </row>
    <row r="36" spans="1:1" x14ac:dyDescent="0.2">
      <c r="A36" s="35" t="s">
        <v>1907</v>
      </c>
    </row>
    <row r="37" spans="1:1" x14ac:dyDescent="0.2">
      <c r="A37" s="35" t="s">
        <v>1908</v>
      </c>
    </row>
    <row r="38" spans="1:1" x14ac:dyDescent="0.2">
      <c r="A38" s="35" t="s">
        <v>1909</v>
      </c>
    </row>
    <row r="39" spans="1:1" x14ac:dyDescent="0.2">
      <c r="A39" s="35" t="s">
        <v>1910</v>
      </c>
    </row>
    <row r="40" spans="1:1" x14ac:dyDescent="0.2">
      <c r="A40" s="35" t="s">
        <v>1911</v>
      </c>
    </row>
    <row r="41" spans="1:1" x14ac:dyDescent="0.2">
      <c r="A41" s="35" t="s">
        <v>1912</v>
      </c>
    </row>
    <row r="42" spans="1:1" x14ac:dyDescent="0.2">
      <c r="A42" s="35" t="s">
        <v>1913</v>
      </c>
    </row>
    <row r="43" spans="1:1" x14ac:dyDescent="0.2">
      <c r="A43" s="35" t="s">
        <v>1914</v>
      </c>
    </row>
    <row r="44" spans="1:1" x14ac:dyDescent="0.2">
      <c r="A44" s="35" t="s">
        <v>1915</v>
      </c>
    </row>
    <row r="45" spans="1:1" x14ac:dyDescent="0.2">
      <c r="A45" s="35" t="s">
        <v>1916</v>
      </c>
    </row>
    <row r="46" spans="1:1" x14ac:dyDescent="0.2">
      <c r="A46" s="35" t="s">
        <v>1917</v>
      </c>
    </row>
    <row r="47" spans="1:1" x14ac:dyDescent="0.2">
      <c r="A47" s="35" t="s">
        <v>1918</v>
      </c>
    </row>
    <row r="48" spans="1:1" x14ac:dyDescent="0.2">
      <c r="A48" s="35" t="s">
        <v>1919</v>
      </c>
    </row>
  </sheetData>
  <sheetProtection algorithmName="SHA-512" hashValue="ln6b02I4QpnsBZflrb5/zKs4PlBngnzgvASxlfQt4SnsMlVhYmjlu+ZbsIWXsn2Bs/kwfft5tCHix92uFjWI8g==" saltValue="zgbzQa+iDtAIY+3ZicYKtw==" spinCount="100000" sheet="1" objects="1" scenarios="1"/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1727D-E319-4A27-8E77-626FE76203A5}">
  <dimension ref="A1:N794"/>
  <sheetViews>
    <sheetView workbookViewId="0"/>
    <sheetView workbookViewId="1"/>
  </sheetViews>
  <sheetFormatPr defaultColWidth="9" defaultRowHeight="15" x14ac:dyDescent="0.2"/>
  <cols>
    <col min="1" max="1" width="18.77734375" style="562" bestFit="1" customWidth="1"/>
    <col min="2" max="2" width="9" style="562" customWidth="1"/>
    <col min="3" max="3" width="44.77734375" style="563" customWidth="1"/>
    <col min="4" max="6" width="9" style="563" customWidth="1"/>
    <col min="7" max="7" width="11.77734375" style="560" bestFit="1" customWidth="1"/>
    <col min="8" max="8" width="45.33203125" style="560" customWidth="1"/>
    <col min="9" max="9" width="16.77734375" style="560" customWidth="1"/>
    <col min="10" max="10" width="16.5546875" style="560" customWidth="1"/>
    <col min="11" max="11" width="12.6640625" style="560" customWidth="1"/>
    <col min="12" max="12" width="15.44140625" style="560" customWidth="1"/>
    <col min="13" max="15" width="9" style="560" customWidth="1"/>
    <col min="16" max="16384" width="9" style="560"/>
  </cols>
  <sheetData>
    <row r="1" spans="1:14" x14ac:dyDescent="0.2">
      <c r="A1" s="558" t="s">
        <v>3609</v>
      </c>
      <c r="B1" s="558" t="s">
        <v>2699</v>
      </c>
      <c r="C1" s="558" t="s">
        <v>2700</v>
      </c>
      <c r="D1" s="559" t="s">
        <v>2701</v>
      </c>
      <c r="E1" s="559" t="s">
        <v>2702</v>
      </c>
      <c r="F1" s="559" t="s">
        <v>2703</v>
      </c>
      <c r="G1" s="871" t="s">
        <v>6503</v>
      </c>
      <c r="H1" s="560" t="s">
        <v>2704</v>
      </c>
      <c r="I1" s="560" t="s">
        <v>2705</v>
      </c>
      <c r="J1" s="560" t="s">
        <v>2706</v>
      </c>
      <c r="K1" s="560" t="s">
        <v>2707</v>
      </c>
      <c r="L1" s="560" t="s">
        <v>2708</v>
      </c>
    </row>
    <row r="2" spans="1:14" ht="14.4" x14ac:dyDescent="0.2">
      <c r="A2" s="866" t="s">
        <v>2709</v>
      </c>
      <c r="B2" s="866" t="s">
        <v>4088</v>
      </c>
      <c r="C2" s="867" t="s">
        <v>2</v>
      </c>
      <c r="D2" s="866" t="s">
        <v>4089</v>
      </c>
      <c r="E2" s="866" t="s">
        <v>4090</v>
      </c>
      <c r="F2" s="866" t="s">
        <v>4091</v>
      </c>
      <c r="G2" s="868" t="s">
        <v>6502</v>
      </c>
      <c r="H2" s="869" t="s">
        <v>4092</v>
      </c>
      <c r="I2" s="870">
        <v>44216</v>
      </c>
      <c r="J2" s="870"/>
      <c r="K2" s="868" t="s">
        <v>4093</v>
      </c>
      <c r="N2" s="560" t="str">
        <f t="shared" ref="N2:N64" si="0">A2</f>
        <v>F101110100010</v>
      </c>
    </row>
    <row r="3" spans="1:14" ht="14.4" x14ac:dyDescent="0.2">
      <c r="A3" s="866" t="s">
        <v>2710</v>
      </c>
      <c r="B3" s="866" t="s">
        <v>4088</v>
      </c>
      <c r="C3" s="867" t="s">
        <v>3</v>
      </c>
      <c r="D3" s="866" t="s">
        <v>4089</v>
      </c>
      <c r="E3" s="866" t="s">
        <v>4090</v>
      </c>
      <c r="F3" s="866" t="s">
        <v>4091</v>
      </c>
      <c r="G3" s="868" t="s">
        <v>4094</v>
      </c>
      <c r="H3" s="869" t="s">
        <v>4095</v>
      </c>
      <c r="I3" s="870">
        <v>44216</v>
      </c>
      <c r="J3" s="870"/>
      <c r="K3" s="868" t="s">
        <v>4096</v>
      </c>
      <c r="N3" s="560" t="str">
        <f t="shared" si="0"/>
        <v>F101110100029</v>
      </c>
    </row>
    <row r="4" spans="1:14" ht="14.4" x14ac:dyDescent="0.2">
      <c r="A4" s="866" t="s">
        <v>2711</v>
      </c>
      <c r="B4" s="866" t="s">
        <v>4088</v>
      </c>
      <c r="C4" s="867" t="s">
        <v>4</v>
      </c>
      <c r="D4" s="866" t="s">
        <v>4089</v>
      </c>
      <c r="E4" s="866" t="s">
        <v>4090</v>
      </c>
      <c r="F4" s="866" t="s">
        <v>4091</v>
      </c>
      <c r="G4" s="868" t="s">
        <v>4097</v>
      </c>
      <c r="H4" s="869" t="s">
        <v>4098</v>
      </c>
      <c r="I4" s="870">
        <v>44216</v>
      </c>
      <c r="J4" s="870"/>
      <c r="K4" s="868" t="s">
        <v>4099</v>
      </c>
      <c r="N4" s="560" t="str">
        <f t="shared" si="0"/>
        <v>F101110100038</v>
      </c>
    </row>
    <row r="5" spans="1:14" ht="14.4" x14ac:dyDescent="0.2">
      <c r="A5" s="866" t="s">
        <v>2712</v>
      </c>
      <c r="B5" s="866" t="s">
        <v>4088</v>
      </c>
      <c r="C5" s="867" t="s">
        <v>5</v>
      </c>
      <c r="D5" s="866" t="s">
        <v>4089</v>
      </c>
      <c r="E5" s="866" t="s">
        <v>4090</v>
      </c>
      <c r="F5" s="866" t="s">
        <v>4091</v>
      </c>
      <c r="G5" s="868" t="s">
        <v>4100</v>
      </c>
      <c r="H5" s="869" t="s">
        <v>4101</v>
      </c>
      <c r="I5" s="870">
        <v>44216</v>
      </c>
      <c r="J5" s="870"/>
      <c r="K5" s="868" t="s">
        <v>4102</v>
      </c>
      <c r="N5" s="560" t="str">
        <f t="shared" si="0"/>
        <v>F101110100047</v>
      </c>
    </row>
    <row r="6" spans="1:14" ht="14.4" x14ac:dyDescent="0.2">
      <c r="A6" s="866" t="s">
        <v>2713</v>
      </c>
      <c r="B6" s="866" t="s">
        <v>4088</v>
      </c>
      <c r="C6" s="867" t="s">
        <v>6</v>
      </c>
      <c r="D6" s="866" t="s">
        <v>4089</v>
      </c>
      <c r="E6" s="866" t="s">
        <v>4090</v>
      </c>
      <c r="F6" s="866" t="s">
        <v>4091</v>
      </c>
      <c r="G6" s="868" t="s">
        <v>4103</v>
      </c>
      <c r="H6" s="869" t="s">
        <v>4104</v>
      </c>
      <c r="I6" s="870">
        <v>44216</v>
      </c>
      <c r="J6" s="870"/>
      <c r="K6" s="868" t="s">
        <v>4105</v>
      </c>
      <c r="N6" s="560" t="str">
        <f t="shared" si="0"/>
        <v>F101110100056</v>
      </c>
    </row>
    <row r="7" spans="1:14" ht="14.4" x14ac:dyDescent="0.2">
      <c r="A7" s="866" t="s">
        <v>2714</v>
      </c>
      <c r="B7" s="866" t="s">
        <v>4088</v>
      </c>
      <c r="C7" s="867" t="s">
        <v>8</v>
      </c>
      <c r="D7" s="866" t="s">
        <v>4089</v>
      </c>
      <c r="E7" s="866" t="s">
        <v>4090</v>
      </c>
      <c r="F7" s="866" t="s">
        <v>4091</v>
      </c>
      <c r="G7" s="868" t="s">
        <v>4106</v>
      </c>
      <c r="H7" s="869" t="s">
        <v>4107</v>
      </c>
      <c r="I7" s="870">
        <v>44216</v>
      </c>
      <c r="J7" s="870"/>
      <c r="K7" s="868" t="s">
        <v>4108</v>
      </c>
      <c r="N7" s="560" t="str">
        <f t="shared" si="0"/>
        <v>F101110100065</v>
      </c>
    </row>
    <row r="8" spans="1:14" ht="14.4" x14ac:dyDescent="0.2">
      <c r="A8" s="866" t="s">
        <v>2715</v>
      </c>
      <c r="B8" s="866" t="s">
        <v>4088</v>
      </c>
      <c r="C8" s="867" t="s">
        <v>7</v>
      </c>
      <c r="D8" s="866" t="s">
        <v>4089</v>
      </c>
      <c r="E8" s="866" t="s">
        <v>4090</v>
      </c>
      <c r="F8" s="866" t="s">
        <v>4091</v>
      </c>
      <c r="G8" s="868" t="s">
        <v>4109</v>
      </c>
      <c r="H8" s="869" t="s">
        <v>4110</v>
      </c>
      <c r="I8" s="870">
        <v>44216</v>
      </c>
      <c r="J8" s="870"/>
      <c r="K8" s="868" t="s">
        <v>4111</v>
      </c>
      <c r="N8" s="560" t="str">
        <f t="shared" si="0"/>
        <v>F101110100074</v>
      </c>
    </row>
    <row r="9" spans="1:14" ht="14.4" x14ac:dyDescent="0.2">
      <c r="A9" s="866" t="s">
        <v>2716</v>
      </c>
      <c r="B9" s="866" t="s">
        <v>4112</v>
      </c>
      <c r="C9" s="867" t="s">
        <v>90</v>
      </c>
      <c r="D9" s="866" t="s">
        <v>4089</v>
      </c>
      <c r="E9" s="866" t="s">
        <v>4090</v>
      </c>
      <c r="F9" s="866" t="s">
        <v>4091</v>
      </c>
      <c r="G9" s="868" t="s">
        <v>4113</v>
      </c>
      <c r="H9" s="869" t="s">
        <v>4114</v>
      </c>
      <c r="I9" s="870">
        <v>44216</v>
      </c>
      <c r="J9" s="870"/>
      <c r="K9" s="868" t="s">
        <v>4115</v>
      </c>
      <c r="N9" s="560" t="str">
        <f t="shared" si="0"/>
        <v>F101210100081</v>
      </c>
    </row>
    <row r="10" spans="1:14" ht="14.4" x14ac:dyDescent="0.2">
      <c r="A10" s="866" t="s">
        <v>2717</v>
      </c>
      <c r="B10" s="866" t="s">
        <v>4112</v>
      </c>
      <c r="C10" s="867" t="s">
        <v>89</v>
      </c>
      <c r="D10" s="866" t="s">
        <v>4089</v>
      </c>
      <c r="E10" s="866" t="s">
        <v>4090</v>
      </c>
      <c r="F10" s="866" t="s">
        <v>4091</v>
      </c>
      <c r="G10" s="868" t="s">
        <v>4116</v>
      </c>
      <c r="H10" s="869" t="s">
        <v>4117</v>
      </c>
      <c r="I10" s="870">
        <v>44216</v>
      </c>
      <c r="J10" s="870"/>
      <c r="K10" s="868" t="s">
        <v>4118</v>
      </c>
      <c r="N10" s="560" t="str">
        <f t="shared" si="0"/>
        <v>F101210100090</v>
      </c>
    </row>
    <row r="11" spans="1:14" ht="14.4" x14ac:dyDescent="0.2">
      <c r="A11" s="866" t="s">
        <v>2718</v>
      </c>
      <c r="B11" s="866" t="s">
        <v>4112</v>
      </c>
      <c r="C11" s="867" t="s">
        <v>88</v>
      </c>
      <c r="D11" s="866" t="s">
        <v>4089</v>
      </c>
      <c r="E11" s="866" t="s">
        <v>4090</v>
      </c>
      <c r="F11" s="866" t="s">
        <v>4091</v>
      </c>
      <c r="G11" s="868" t="s">
        <v>4119</v>
      </c>
      <c r="H11" s="869" t="s">
        <v>4120</v>
      </c>
      <c r="I11" s="870">
        <v>44216</v>
      </c>
      <c r="J11" s="870"/>
      <c r="K11" s="868" t="s">
        <v>4121</v>
      </c>
      <c r="N11" s="560" t="str">
        <f t="shared" si="0"/>
        <v>F101210100107</v>
      </c>
    </row>
    <row r="12" spans="1:14" ht="14.4" x14ac:dyDescent="0.2">
      <c r="A12" s="866" t="s">
        <v>2719</v>
      </c>
      <c r="B12" s="866" t="s">
        <v>4112</v>
      </c>
      <c r="C12" s="867" t="s">
        <v>92</v>
      </c>
      <c r="D12" s="866" t="s">
        <v>4089</v>
      </c>
      <c r="E12" s="866" t="s">
        <v>4090</v>
      </c>
      <c r="F12" s="866" t="s">
        <v>4091</v>
      </c>
      <c r="G12" s="868" t="s">
        <v>4122</v>
      </c>
      <c r="H12" s="869" t="s">
        <v>4123</v>
      </c>
      <c r="I12" s="870">
        <v>44216</v>
      </c>
      <c r="J12" s="870"/>
      <c r="K12" s="868" t="s">
        <v>4124</v>
      </c>
      <c r="N12" s="560" t="str">
        <f t="shared" si="0"/>
        <v>F101210100116</v>
      </c>
    </row>
    <row r="13" spans="1:14" ht="14.4" x14ac:dyDescent="0.2">
      <c r="A13" s="866" t="s">
        <v>2720</v>
      </c>
      <c r="B13" s="866" t="s">
        <v>4112</v>
      </c>
      <c r="C13" s="867" t="s">
        <v>91</v>
      </c>
      <c r="D13" s="866" t="s">
        <v>4089</v>
      </c>
      <c r="E13" s="866" t="s">
        <v>4090</v>
      </c>
      <c r="F13" s="866" t="s">
        <v>4091</v>
      </c>
      <c r="G13" s="868" t="s">
        <v>4125</v>
      </c>
      <c r="H13" s="869" t="s">
        <v>4126</v>
      </c>
      <c r="I13" s="870">
        <v>44216</v>
      </c>
      <c r="J13" s="870"/>
      <c r="K13" s="868" t="s">
        <v>4127</v>
      </c>
      <c r="N13" s="560" t="str">
        <f t="shared" si="0"/>
        <v>F101210100125</v>
      </c>
    </row>
    <row r="14" spans="1:14" ht="14.4" x14ac:dyDescent="0.2">
      <c r="A14" s="866" t="s">
        <v>2721</v>
      </c>
      <c r="B14" s="866" t="s">
        <v>4112</v>
      </c>
      <c r="C14" s="867" t="s">
        <v>2722</v>
      </c>
      <c r="D14" s="866" t="s">
        <v>4089</v>
      </c>
      <c r="E14" s="866" t="s">
        <v>4090</v>
      </c>
      <c r="F14" s="866" t="s">
        <v>4091</v>
      </c>
      <c r="G14" s="868" t="s">
        <v>4128</v>
      </c>
      <c r="H14" s="869" t="s">
        <v>4129</v>
      </c>
      <c r="I14" s="870">
        <v>44216</v>
      </c>
      <c r="J14" s="870"/>
      <c r="K14" s="868" t="s">
        <v>4130</v>
      </c>
      <c r="N14" s="560" t="str">
        <f t="shared" si="0"/>
        <v>F101210100134</v>
      </c>
    </row>
    <row r="15" spans="1:14" ht="14.4" x14ac:dyDescent="0.2">
      <c r="A15" s="866" t="s">
        <v>4131</v>
      </c>
      <c r="B15" s="866" t="s">
        <v>4112</v>
      </c>
      <c r="C15" s="867" t="s">
        <v>4132</v>
      </c>
      <c r="D15" s="866" t="s">
        <v>4089</v>
      </c>
      <c r="E15" s="866" t="s">
        <v>4090</v>
      </c>
      <c r="F15" s="866" t="s">
        <v>4091</v>
      </c>
      <c r="G15" s="868" t="s">
        <v>4133</v>
      </c>
      <c r="H15" s="869" t="s">
        <v>4134</v>
      </c>
      <c r="I15" s="870">
        <v>45047</v>
      </c>
      <c r="J15" s="870"/>
      <c r="K15" s="868"/>
      <c r="N15" s="560" t="str">
        <f t="shared" si="0"/>
        <v>F101210100143</v>
      </c>
    </row>
    <row r="16" spans="1:14" ht="14.4" x14ac:dyDescent="0.2">
      <c r="A16" s="866" t="s">
        <v>2723</v>
      </c>
      <c r="B16" s="866" t="s">
        <v>4135</v>
      </c>
      <c r="C16" s="867" t="s">
        <v>166</v>
      </c>
      <c r="D16" s="866" t="s">
        <v>4089</v>
      </c>
      <c r="E16" s="866" t="s">
        <v>4090</v>
      </c>
      <c r="F16" s="866" t="s">
        <v>4091</v>
      </c>
      <c r="G16" s="868" t="s">
        <v>4136</v>
      </c>
      <c r="H16" s="869" t="s">
        <v>4137</v>
      </c>
      <c r="I16" s="870">
        <v>44216</v>
      </c>
      <c r="J16" s="870"/>
      <c r="K16" s="868" t="s">
        <v>4138</v>
      </c>
      <c r="N16" s="560" t="str">
        <f t="shared" si="0"/>
        <v>F101310100141</v>
      </c>
    </row>
    <row r="17" spans="1:14" ht="14.4" x14ac:dyDescent="0.2">
      <c r="A17" s="866" t="s">
        <v>2724</v>
      </c>
      <c r="B17" s="866" t="s">
        <v>4135</v>
      </c>
      <c r="C17" s="867" t="s">
        <v>168</v>
      </c>
      <c r="D17" s="866" t="s">
        <v>4089</v>
      </c>
      <c r="E17" s="866" t="s">
        <v>4090</v>
      </c>
      <c r="F17" s="866" t="s">
        <v>4091</v>
      </c>
      <c r="G17" s="868" t="s">
        <v>4139</v>
      </c>
      <c r="H17" s="869" t="s">
        <v>4140</v>
      </c>
      <c r="I17" s="870">
        <v>44216</v>
      </c>
      <c r="J17" s="870"/>
      <c r="K17" s="868" t="s">
        <v>4141</v>
      </c>
      <c r="N17" s="560" t="str">
        <f t="shared" si="0"/>
        <v>F101310100150</v>
      </c>
    </row>
    <row r="18" spans="1:14" ht="14.4" x14ac:dyDescent="0.2">
      <c r="A18" s="866" t="s">
        <v>2725</v>
      </c>
      <c r="B18" s="866" t="s">
        <v>4135</v>
      </c>
      <c r="C18" s="867" t="s">
        <v>172</v>
      </c>
      <c r="D18" s="866" t="s">
        <v>4089</v>
      </c>
      <c r="E18" s="866" t="s">
        <v>4090</v>
      </c>
      <c r="F18" s="866" t="s">
        <v>4091</v>
      </c>
      <c r="G18" s="868" t="s">
        <v>4142</v>
      </c>
      <c r="H18" s="869" t="s">
        <v>4143</v>
      </c>
      <c r="I18" s="870">
        <v>44216</v>
      </c>
      <c r="J18" s="870"/>
      <c r="K18" s="868" t="s">
        <v>4144</v>
      </c>
      <c r="N18" s="560" t="str">
        <f t="shared" si="0"/>
        <v>F101310100169</v>
      </c>
    </row>
    <row r="19" spans="1:14" ht="14.4" x14ac:dyDescent="0.2">
      <c r="A19" s="866" t="s">
        <v>2726</v>
      </c>
      <c r="B19" s="866" t="s">
        <v>4135</v>
      </c>
      <c r="C19" s="867" t="s">
        <v>173</v>
      </c>
      <c r="D19" s="866" t="s">
        <v>4089</v>
      </c>
      <c r="E19" s="866" t="s">
        <v>4090</v>
      </c>
      <c r="F19" s="866" t="s">
        <v>4091</v>
      </c>
      <c r="G19" s="868" t="s">
        <v>4145</v>
      </c>
      <c r="H19" s="869" t="s">
        <v>4146</v>
      </c>
      <c r="I19" s="870">
        <v>44216</v>
      </c>
      <c r="J19" s="870"/>
      <c r="K19" s="868" t="s">
        <v>4147</v>
      </c>
      <c r="N19" s="560" t="str">
        <f t="shared" si="0"/>
        <v>F101310100178</v>
      </c>
    </row>
    <row r="20" spans="1:14" ht="14.4" x14ac:dyDescent="0.2">
      <c r="A20" s="866" t="s">
        <v>2727</v>
      </c>
      <c r="B20" s="866" t="s">
        <v>4135</v>
      </c>
      <c r="C20" s="867" t="s">
        <v>175</v>
      </c>
      <c r="D20" s="866" t="s">
        <v>4089</v>
      </c>
      <c r="E20" s="866" t="s">
        <v>4090</v>
      </c>
      <c r="F20" s="866" t="s">
        <v>4091</v>
      </c>
      <c r="G20" s="868" t="s">
        <v>4148</v>
      </c>
      <c r="H20" s="869" t="s">
        <v>4149</v>
      </c>
      <c r="I20" s="870">
        <v>44216</v>
      </c>
      <c r="J20" s="870"/>
      <c r="K20" s="868" t="s">
        <v>4150</v>
      </c>
      <c r="N20" s="560" t="str">
        <f t="shared" si="0"/>
        <v>F101310100187</v>
      </c>
    </row>
    <row r="21" spans="1:14" ht="14.4" x14ac:dyDescent="0.2">
      <c r="A21" s="866" t="s">
        <v>2728</v>
      </c>
      <c r="B21" s="866" t="s">
        <v>4135</v>
      </c>
      <c r="C21" s="867" t="s">
        <v>176</v>
      </c>
      <c r="D21" s="866" t="s">
        <v>4089</v>
      </c>
      <c r="E21" s="866" t="s">
        <v>4090</v>
      </c>
      <c r="F21" s="866" t="s">
        <v>4091</v>
      </c>
      <c r="G21" s="868" t="s">
        <v>4151</v>
      </c>
      <c r="H21" s="869" t="s">
        <v>4152</v>
      </c>
      <c r="I21" s="870">
        <v>44216</v>
      </c>
      <c r="J21" s="870"/>
      <c r="K21" s="868" t="s">
        <v>4153</v>
      </c>
      <c r="N21" s="560" t="str">
        <f t="shared" si="0"/>
        <v>F101310100196</v>
      </c>
    </row>
    <row r="22" spans="1:14" ht="14.4" x14ac:dyDescent="0.2">
      <c r="A22" s="866" t="s">
        <v>2729</v>
      </c>
      <c r="B22" s="866" t="s">
        <v>4135</v>
      </c>
      <c r="C22" s="867" t="s">
        <v>2606</v>
      </c>
      <c r="D22" s="866" t="s">
        <v>4089</v>
      </c>
      <c r="E22" s="866" t="s">
        <v>4090</v>
      </c>
      <c r="F22" s="866" t="s">
        <v>4091</v>
      </c>
      <c r="G22" s="868" t="s">
        <v>4154</v>
      </c>
      <c r="H22" s="869" t="s">
        <v>4155</v>
      </c>
      <c r="I22" s="870">
        <v>44216</v>
      </c>
      <c r="J22" s="870"/>
      <c r="K22" s="868" t="s">
        <v>4156</v>
      </c>
      <c r="N22" s="560" t="str">
        <f t="shared" si="0"/>
        <v>F101310100203</v>
      </c>
    </row>
    <row r="23" spans="1:14" ht="14.4" x14ac:dyDescent="0.2">
      <c r="A23" s="866" t="s">
        <v>2730</v>
      </c>
      <c r="B23" s="866" t="s">
        <v>4135</v>
      </c>
      <c r="C23" s="867" t="s">
        <v>181</v>
      </c>
      <c r="D23" s="866" t="s">
        <v>4089</v>
      </c>
      <c r="E23" s="866" t="s">
        <v>4090</v>
      </c>
      <c r="F23" s="866" t="s">
        <v>4091</v>
      </c>
      <c r="G23" s="868" t="s">
        <v>4157</v>
      </c>
      <c r="H23" s="869" t="s">
        <v>4158</v>
      </c>
      <c r="I23" s="870">
        <v>44216</v>
      </c>
      <c r="J23" s="870"/>
      <c r="K23" s="868" t="s">
        <v>4159</v>
      </c>
      <c r="N23" s="560" t="str">
        <f t="shared" si="0"/>
        <v>F101310100212</v>
      </c>
    </row>
    <row r="24" spans="1:14" ht="14.4" x14ac:dyDescent="0.2">
      <c r="A24" s="866" t="s">
        <v>2731</v>
      </c>
      <c r="B24" s="866" t="s">
        <v>4135</v>
      </c>
      <c r="C24" s="867" t="s">
        <v>178</v>
      </c>
      <c r="D24" s="866" t="s">
        <v>4089</v>
      </c>
      <c r="E24" s="866" t="s">
        <v>4090</v>
      </c>
      <c r="F24" s="866" t="s">
        <v>4091</v>
      </c>
      <c r="G24" s="868" t="s">
        <v>4160</v>
      </c>
      <c r="H24" s="869" t="s">
        <v>4161</v>
      </c>
      <c r="I24" s="870">
        <v>44216</v>
      </c>
      <c r="J24" s="870"/>
      <c r="K24" s="868" t="s">
        <v>4162</v>
      </c>
      <c r="N24" s="560" t="str">
        <f t="shared" si="0"/>
        <v>F101310100230</v>
      </c>
    </row>
    <row r="25" spans="1:14" ht="14.4" x14ac:dyDescent="0.2">
      <c r="A25" s="866" t="s">
        <v>2732</v>
      </c>
      <c r="B25" s="866" t="s">
        <v>4135</v>
      </c>
      <c r="C25" s="867" t="s">
        <v>177</v>
      </c>
      <c r="D25" s="866" t="s">
        <v>4089</v>
      </c>
      <c r="E25" s="866" t="s">
        <v>4090</v>
      </c>
      <c r="F25" s="866" t="s">
        <v>4091</v>
      </c>
      <c r="G25" s="868" t="s">
        <v>4163</v>
      </c>
      <c r="H25" s="869" t="s">
        <v>4164</v>
      </c>
      <c r="I25" s="870">
        <v>44216</v>
      </c>
      <c r="J25" s="870"/>
      <c r="K25" s="868" t="s">
        <v>4165</v>
      </c>
      <c r="N25" s="560" t="str">
        <f t="shared" si="0"/>
        <v>F101310100249</v>
      </c>
    </row>
    <row r="26" spans="1:14" ht="14.4" x14ac:dyDescent="0.2">
      <c r="A26" s="866" t="s">
        <v>2733</v>
      </c>
      <c r="B26" s="866" t="s">
        <v>4135</v>
      </c>
      <c r="C26" s="867" t="s">
        <v>2604</v>
      </c>
      <c r="D26" s="866" t="s">
        <v>4089</v>
      </c>
      <c r="E26" s="866" t="s">
        <v>4090</v>
      </c>
      <c r="F26" s="866" t="s">
        <v>4091</v>
      </c>
      <c r="G26" s="868" t="s">
        <v>4166</v>
      </c>
      <c r="H26" s="869" t="s">
        <v>4167</v>
      </c>
      <c r="I26" s="870">
        <v>44216</v>
      </c>
      <c r="J26" s="870"/>
      <c r="K26" s="868" t="s">
        <v>4168</v>
      </c>
      <c r="N26" s="560" t="str">
        <f t="shared" si="0"/>
        <v>F101310100258</v>
      </c>
    </row>
    <row r="27" spans="1:14" ht="14.4" x14ac:dyDescent="0.2">
      <c r="A27" s="866" t="s">
        <v>2734</v>
      </c>
      <c r="B27" s="866" t="s">
        <v>4135</v>
      </c>
      <c r="C27" s="867" t="s">
        <v>179</v>
      </c>
      <c r="D27" s="866" t="s">
        <v>4089</v>
      </c>
      <c r="E27" s="866" t="s">
        <v>4090</v>
      </c>
      <c r="F27" s="866" t="s">
        <v>4091</v>
      </c>
      <c r="G27" s="868" t="s">
        <v>4169</v>
      </c>
      <c r="H27" s="869" t="s">
        <v>4170</v>
      </c>
      <c r="I27" s="870">
        <v>44216</v>
      </c>
      <c r="J27" s="870"/>
      <c r="K27" s="868" t="s">
        <v>4171</v>
      </c>
      <c r="N27" s="560" t="str">
        <f t="shared" si="0"/>
        <v>F101310100267</v>
      </c>
    </row>
    <row r="28" spans="1:14" ht="14.4" x14ac:dyDescent="0.2">
      <c r="A28" s="866" t="s">
        <v>2735</v>
      </c>
      <c r="B28" s="866" t="s">
        <v>4135</v>
      </c>
      <c r="C28" s="867" t="s">
        <v>169</v>
      </c>
      <c r="D28" s="866" t="s">
        <v>4089</v>
      </c>
      <c r="E28" s="866" t="s">
        <v>4090</v>
      </c>
      <c r="F28" s="866" t="s">
        <v>4091</v>
      </c>
      <c r="G28" s="868" t="s">
        <v>4172</v>
      </c>
      <c r="H28" s="869" t="s">
        <v>4173</v>
      </c>
      <c r="I28" s="870">
        <v>44216</v>
      </c>
      <c r="J28" s="870"/>
      <c r="K28" s="868" t="s">
        <v>4174</v>
      </c>
      <c r="N28" s="560" t="str">
        <f t="shared" si="0"/>
        <v>F101310100276</v>
      </c>
    </row>
    <row r="29" spans="1:14" ht="14.4" x14ac:dyDescent="0.2">
      <c r="A29" s="866" t="s">
        <v>2736</v>
      </c>
      <c r="B29" s="866" t="s">
        <v>4135</v>
      </c>
      <c r="C29" s="867" t="s">
        <v>174</v>
      </c>
      <c r="D29" s="866" t="s">
        <v>4089</v>
      </c>
      <c r="E29" s="866" t="s">
        <v>4090</v>
      </c>
      <c r="F29" s="866" t="s">
        <v>4091</v>
      </c>
      <c r="G29" s="868" t="s">
        <v>4175</v>
      </c>
      <c r="H29" s="869" t="s">
        <v>4176</v>
      </c>
      <c r="I29" s="870">
        <v>44216</v>
      </c>
      <c r="J29" s="870"/>
      <c r="K29" s="868" t="s">
        <v>4177</v>
      </c>
      <c r="N29" s="560" t="str">
        <f t="shared" si="0"/>
        <v>F101310100285</v>
      </c>
    </row>
    <row r="30" spans="1:14" ht="14.4" x14ac:dyDescent="0.2">
      <c r="A30" s="866" t="s">
        <v>2737</v>
      </c>
      <c r="B30" s="866" t="s">
        <v>4135</v>
      </c>
      <c r="C30" s="867" t="s">
        <v>3746</v>
      </c>
      <c r="D30" s="866" t="s">
        <v>4089</v>
      </c>
      <c r="E30" s="866" t="s">
        <v>4090</v>
      </c>
      <c r="F30" s="866" t="s">
        <v>4091</v>
      </c>
      <c r="G30" s="868" t="s">
        <v>4178</v>
      </c>
      <c r="H30" s="869" t="s">
        <v>4179</v>
      </c>
      <c r="I30" s="870">
        <v>44216</v>
      </c>
      <c r="J30" s="870"/>
      <c r="K30" s="868" t="s">
        <v>4180</v>
      </c>
      <c r="N30" s="560" t="str">
        <f t="shared" si="0"/>
        <v>F101310100294</v>
      </c>
    </row>
    <row r="31" spans="1:14" ht="14.4" x14ac:dyDescent="0.2">
      <c r="A31" s="866" t="s">
        <v>2738</v>
      </c>
      <c r="B31" s="866" t="s">
        <v>4135</v>
      </c>
      <c r="C31" s="867" t="s">
        <v>171</v>
      </c>
      <c r="D31" s="866" t="s">
        <v>4089</v>
      </c>
      <c r="E31" s="866" t="s">
        <v>4090</v>
      </c>
      <c r="F31" s="866" t="s">
        <v>4091</v>
      </c>
      <c r="G31" s="868" t="s">
        <v>4181</v>
      </c>
      <c r="H31" s="869" t="s">
        <v>4182</v>
      </c>
      <c r="I31" s="870">
        <v>44216</v>
      </c>
      <c r="J31" s="870"/>
      <c r="K31" s="868" t="s">
        <v>4183</v>
      </c>
      <c r="N31" s="560" t="str">
        <f t="shared" si="0"/>
        <v>F101310100301</v>
      </c>
    </row>
    <row r="32" spans="1:14" ht="14.4" x14ac:dyDescent="0.2">
      <c r="A32" s="866" t="s">
        <v>2739</v>
      </c>
      <c r="B32" s="866" t="s">
        <v>4135</v>
      </c>
      <c r="C32" s="867" t="s">
        <v>180</v>
      </c>
      <c r="D32" s="866" t="s">
        <v>4089</v>
      </c>
      <c r="E32" s="866" t="s">
        <v>4090</v>
      </c>
      <c r="F32" s="866" t="s">
        <v>4091</v>
      </c>
      <c r="G32" s="868" t="s">
        <v>4184</v>
      </c>
      <c r="H32" s="869" t="s">
        <v>4185</v>
      </c>
      <c r="I32" s="870">
        <v>44216</v>
      </c>
      <c r="J32" s="870"/>
      <c r="K32" s="868" t="s">
        <v>4186</v>
      </c>
      <c r="N32" s="560" t="str">
        <f t="shared" si="0"/>
        <v>F101310100310</v>
      </c>
    </row>
    <row r="33" spans="1:14" ht="14.4" x14ac:dyDescent="0.2">
      <c r="A33" s="866" t="s">
        <v>2740</v>
      </c>
      <c r="B33" s="866" t="s">
        <v>4135</v>
      </c>
      <c r="C33" s="867" t="s">
        <v>170</v>
      </c>
      <c r="D33" s="866" t="s">
        <v>4089</v>
      </c>
      <c r="E33" s="866" t="s">
        <v>4090</v>
      </c>
      <c r="F33" s="866" t="s">
        <v>4091</v>
      </c>
      <c r="G33" s="868" t="s">
        <v>4187</v>
      </c>
      <c r="H33" s="869" t="s">
        <v>4188</v>
      </c>
      <c r="I33" s="870">
        <v>44216</v>
      </c>
      <c r="J33" s="870"/>
      <c r="K33" s="868" t="s">
        <v>4189</v>
      </c>
      <c r="N33" s="560" t="str">
        <f t="shared" si="0"/>
        <v>F101310100329</v>
      </c>
    </row>
    <row r="34" spans="1:14" ht="14.4" x14ac:dyDescent="0.2">
      <c r="A34" s="866" t="s">
        <v>2741</v>
      </c>
      <c r="B34" s="866" t="s">
        <v>4135</v>
      </c>
      <c r="C34" s="867" t="s">
        <v>3727</v>
      </c>
      <c r="D34" s="866" t="s">
        <v>4089</v>
      </c>
      <c r="E34" s="866" t="s">
        <v>4090</v>
      </c>
      <c r="F34" s="866" t="s">
        <v>4091</v>
      </c>
      <c r="G34" s="868" t="s">
        <v>4190</v>
      </c>
      <c r="H34" s="869" t="s">
        <v>4191</v>
      </c>
      <c r="I34" s="870">
        <v>44216</v>
      </c>
      <c r="J34" s="870"/>
      <c r="K34" s="868" t="s">
        <v>4192</v>
      </c>
      <c r="N34" s="560" t="str">
        <f t="shared" si="0"/>
        <v>F101310100338</v>
      </c>
    </row>
    <row r="35" spans="1:14" ht="14.4" x14ac:dyDescent="0.2">
      <c r="A35" s="866" t="s">
        <v>2742</v>
      </c>
      <c r="B35" s="866" t="s">
        <v>4135</v>
      </c>
      <c r="C35" s="867" t="s">
        <v>167</v>
      </c>
      <c r="D35" s="866" t="s">
        <v>4089</v>
      </c>
      <c r="E35" s="866" t="s">
        <v>4090</v>
      </c>
      <c r="F35" s="866" t="s">
        <v>4091</v>
      </c>
      <c r="G35" s="868" t="s">
        <v>4193</v>
      </c>
      <c r="H35" s="869" t="s">
        <v>4194</v>
      </c>
      <c r="I35" s="870">
        <v>44216</v>
      </c>
      <c r="J35" s="870"/>
      <c r="K35" s="868" t="s">
        <v>4195</v>
      </c>
      <c r="N35" s="560" t="str">
        <f t="shared" si="0"/>
        <v>F101310100347</v>
      </c>
    </row>
    <row r="36" spans="1:14" ht="14.4" x14ac:dyDescent="0.2">
      <c r="A36" s="866" t="s">
        <v>2743</v>
      </c>
      <c r="B36" s="866" t="s">
        <v>4135</v>
      </c>
      <c r="C36" s="867" t="s">
        <v>2603</v>
      </c>
      <c r="D36" s="866" t="s">
        <v>4089</v>
      </c>
      <c r="E36" s="866" t="s">
        <v>4090</v>
      </c>
      <c r="F36" s="866" t="s">
        <v>4091</v>
      </c>
      <c r="G36" s="868" t="s">
        <v>4196</v>
      </c>
      <c r="H36" s="869" t="s">
        <v>4197</v>
      </c>
      <c r="I36" s="870">
        <v>44216</v>
      </c>
      <c r="J36" s="870"/>
      <c r="K36" s="868" t="s">
        <v>4198</v>
      </c>
      <c r="N36" s="560" t="str">
        <f t="shared" si="0"/>
        <v>F101310100356</v>
      </c>
    </row>
    <row r="37" spans="1:14" ht="14.4" x14ac:dyDescent="0.2">
      <c r="A37" s="866" t="s">
        <v>2744</v>
      </c>
      <c r="B37" s="866" t="s">
        <v>4135</v>
      </c>
      <c r="C37" s="867" t="s">
        <v>2605</v>
      </c>
      <c r="D37" s="866" t="s">
        <v>4089</v>
      </c>
      <c r="E37" s="866" t="s">
        <v>4090</v>
      </c>
      <c r="F37" s="866" t="s">
        <v>4091</v>
      </c>
      <c r="G37" s="868" t="s">
        <v>4199</v>
      </c>
      <c r="H37" s="869" t="s">
        <v>4200</v>
      </c>
      <c r="I37" s="870">
        <v>44216</v>
      </c>
      <c r="J37" s="870"/>
      <c r="K37" s="868" t="s">
        <v>4201</v>
      </c>
      <c r="N37" s="560" t="str">
        <f t="shared" si="0"/>
        <v>F101310100365</v>
      </c>
    </row>
    <row r="38" spans="1:14" ht="14.4" x14ac:dyDescent="0.2">
      <c r="A38" s="866" t="s">
        <v>3728</v>
      </c>
      <c r="B38" s="866" t="s">
        <v>4135</v>
      </c>
      <c r="C38" s="867" t="s">
        <v>2607</v>
      </c>
      <c r="D38" s="866" t="s">
        <v>4089</v>
      </c>
      <c r="E38" s="866" t="s">
        <v>4090</v>
      </c>
      <c r="F38" s="866" t="s">
        <v>4091</v>
      </c>
      <c r="G38" s="868" t="s">
        <v>4202</v>
      </c>
      <c r="H38" s="869" t="s">
        <v>4203</v>
      </c>
      <c r="I38" s="870">
        <v>44216</v>
      </c>
      <c r="J38" s="870"/>
      <c r="K38" s="868" t="s">
        <v>4204</v>
      </c>
      <c r="N38" s="560" t="str">
        <f t="shared" si="0"/>
        <v>F101310100374</v>
      </c>
    </row>
    <row r="39" spans="1:14" ht="14.4" x14ac:dyDescent="0.2">
      <c r="A39" s="866" t="s">
        <v>6891</v>
      </c>
      <c r="B39" s="866" t="s">
        <v>4088</v>
      </c>
      <c r="C39" s="867" t="s">
        <v>9</v>
      </c>
      <c r="D39" s="866" t="s">
        <v>4089</v>
      </c>
      <c r="E39" s="866" t="s">
        <v>4205</v>
      </c>
      <c r="F39" s="866" t="s">
        <v>4091</v>
      </c>
      <c r="G39" s="868" t="s">
        <v>4206</v>
      </c>
      <c r="H39" s="869" t="s">
        <v>4207</v>
      </c>
      <c r="I39" s="870">
        <v>44216</v>
      </c>
      <c r="J39" s="870"/>
      <c r="K39" s="868" t="s">
        <v>4208</v>
      </c>
      <c r="N39" s="560" t="str">
        <f t="shared" si="0"/>
        <v>F102110100572</v>
      </c>
    </row>
    <row r="40" spans="1:14" ht="14.4" x14ac:dyDescent="0.2">
      <c r="A40" s="866" t="s">
        <v>2746</v>
      </c>
      <c r="B40" s="866" t="s">
        <v>4112</v>
      </c>
      <c r="C40" s="867" t="s">
        <v>94</v>
      </c>
      <c r="D40" s="866" t="s">
        <v>4089</v>
      </c>
      <c r="E40" s="866" t="s">
        <v>4205</v>
      </c>
      <c r="F40" s="866" t="s">
        <v>4091</v>
      </c>
      <c r="G40" s="868" t="s">
        <v>4209</v>
      </c>
      <c r="H40" s="869" t="s">
        <v>4210</v>
      </c>
      <c r="I40" s="870">
        <v>44216</v>
      </c>
      <c r="J40" s="870"/>
      <c r="K40" s="868" t="s">
        <v>4211</v>
      </c>
      <c r="N40" s="560" t="str">
        <f t="shared" si="0"/>
        <v>F102210100589</v>
      </c>
    </row>
    <row r="41" spans="1:14" ht="14.4" x14ac:dyDescent="0.2">
      <c r="A41" s="866" t="s">
        <v>2747</v>
      </c>
      <c r="B41" s="866" t="s">
        <v>4112</v>
      </c>
      <c r="C41" s="867" t="s">
        <v>93</v>
      </c>
      <c r="D41" s="866" t="s">
        <v>4089</v>
      </c>
      <c r="E41" s="866" t="s">
        <v>4205</v>
      </c>
      <c r="F41" s="866" t="s">
        <v>4091</v>
      </c>
      <c r="G41" s="868" t="s">
        <v>4212</v>
      </c>
      <c r="H41" s="869" t="s">
        <v>4213</v>
      </c>
      <c r="I41" s="870">
        <v>44216</v>
      </c>
      <c r="J41" s="870"/>
      <c r="K41" s="868" t="s">
        <v>4214</v>
      </c>
      <c r="N41" s="560" t="str">
        <f t="shared" si="0"/>
        <v>F102210100598</v>
      </c>
    </row>
    <row r="42" spans="1:14" ht="14.4" x14ac:dyDescent="0.2">
      <c r="A42" s="866" t="s">
        <v>2748</v>
      </c>
      <c r="B42" s="866" t="s">
        <v>4135</v>
      </c>
      <c r="C42" s="867" t="s">
        <v>182</v>
      </c>
      <c r="D42" s="866" t="s">
        <v>4089</v>
      </c>
      <c r="E42" s="866" t="s">
        <v>4205</v>
      </c>
      <c r="F42" s="866" t="s">
        <v>4091</v>
      </c>
      <c r="G42" s="868" t="s">
        <v>4215</v>
      </c>
      <c r="H42" s="869" t="s">
        <v>4216</v>
      </c>
      <c r="I42" s="870">
        <v>44216</v>
      </c>
      <c r="J42" s="870"/>
      <c r="K42" s="868" t="s">
        <v>4217</v>
      </c>
      <c r="N42" s="560" t="str">
        <f t="shared" si="0"/>
        <v>F102310100603</v>
      </c>
    </row>
    <row r="43" spans="1:14" ht="14.4" x14ac:dyDescent="0.2">
      <c r="A43" s="866" t="s">
        <v>2749</v>
      </c>
      <c r="B43" s="866" t="s">
        <v>4135</v>
      </c>
      <c r="C43" s="867" t="s">
        <v>3748</v>
      </c>
      <c r="D43" s="866" t="s">
        <v>4089</v>
      </c>
      <c r="E43" s="866" t="s">
        <v>4205</v>
      </c>
      <c r="F43" s="866" t="s">
        <v>4091</v>
      </c>
      <c r="G43" s="868" t="s">
        <v>4218</v>
      </c>
      <c r="H43" s="869" t="s">
        <v>4219</v>
      </c>
      <c r="I43" s="870">
        <v>44216</v>
      </c>
      <c r="J43" s="870"/>
      <c r="K43" s="868" t="s">
        <v>4220</v>
      </c>
      <c r="N43" s="560" t="str">
        <f t="shared" si="0"/>
        <v>F102310100612</v>
      </c>
    </row>
    <row r="44" spans="1:14" ht="14.4" x14ac:dyDescent="0.2">
      <c r="A44" s="866" t="s">
        <v>2750</v>
      </c>
      <c r="B44" s="866" t="s">
        <v>4135</v>
      </c>
      <c r="C44" s="867" t="s">
        <v>186</v>
      </c>
      <c r="D44" s="866" t="s">
        <v>4089</v>
      </c>
      <c r="E44" s="866" t="s">
        <v>4205</v>
      </c>
      <c r="F44" s="866" t="s">
        <v>4091</v>
      </c>
      <c r="G44" s="868" t="s">
        <v>4221</v>
      </c>
      <c r="H44" s="869" t="s">
        <v>4222</v>
      </c>
      <c r="I44" s="870">
        <v>44216</v>
      </c>
      <c r="J44" s="870"/>
      <c r="K44" s="868" t="s">
        <v>4223</v>
      </c>
      <c r="N44" s="560" t="str">
        <f t="shared" si="0"/>
        <v>F102310100621</v>
      </c>
    </row>
    <row r="45" spans="1:14" ht="14.4" x14ac:dyDescent="0.2">
      <c r="A45" s="866" t="s">
        <v>2751</v>
      </c>
      <c r="B45" s="866" t="s">
        <v>4135</v>
      </c>
      <c r="C45" s="867" t="s">
        <v>184</v>
      </c>
      <c r="D45" s="866" t="s">
        <v>4089</v>
      </c>
      <c r="E45" s="866" t="s">
        <v>4205</v>
      </c>
      <c r="F45" s="866" t="s">
        <v>4091</v>
      </c>
      <c r="G45" s="868" t="s">
        <v>4224</v>
      </c>
      <c r="H45" s="869" t="s">
        <v>4225</v>
      </c>
      <c r="I45" s="870">
        <v>44216</v>
      </c>
      <c r="J45" s="870"/>
      <c r="K45" s="868" t="s">
        <v>4226</v>
      </c>
      <c r="N45" s="560" t="str">
        <f t="shared" si="0"/>
        <v>F102310100630</v>
      </c>
    </row>
    <row r="46" spans="1:14" ht="14.4" x14ac:dyDescent="0.2">
      <c r="A46" s="866" t="s">
        <v>2752</v>
      </c>
      <c r="B46" s="866" t="s">
        <v>4135</v>
      </c>
      <c r="C46" s="867" t="s">
        <v>2608</v>
      </c>
      <c r="D46" s="866" t="s">
        <v>4089</v>
      </c>
      <c r="E46" s="866" t="s">
        <v>4205</v>
      </c>
      <c r="F46" s="866" t="s">
        <v>4091</v>
      </c>
      <c r="G46" s="868" t="s">
        <v>4227</v>
      </c>
      <c r="H46" s="869" t="s">
        <v>4228</v>
      </c>
      <c r="I46" s="870">
        <v>44216</v>
      </c>
      <c r="J46" s="870"/>
      <c r="K46" s="868" t="s">
        <v>4229</v>
      </c>
      <c r="N46" s="560" t="str">
        <f t="shared" si="0"/>
        <v>F102310100649</v>
      </c>
    </row>
    <row r="47" spans="1:14" ht="14.4" x14ac:dyDescent="0.2">
      <c r="A47" s="866" t="s">
        <v>2753</v>
      </c>
      <c r="B47" s="866" t="s">
        <v>4135</v>
      </c>
      <c r="C47" s="867" t="s">
        <v>183</v>
      </c>
      <c r="D47" s="866" t="s">
        <v>4089</v>
      </c>
      <c r="E47" s="866" t="s">
        <v>4205</v>
      </c>
      <c r="F47" s="866" t="s">
        <v>4091</v>
      </c>
      <c r="G47" s="868" t="s">
        <v>4230</v>
      </c>
      <c r="H47" s="869" t="s">
        <v>4231</v>
      </c>
      <c r="I47" s="870">
        <v>44216</v>
      </c>
      <c r="J47" s="870"/>
      <c r="K47" s="868" t="s">
        <v>4232</v>
      </c>
      <c r="N47" s="560" t="str">
        <f t="shared" si="0"/>
        <v>F102310100658</v>
      </c>
    </row>
    <row r="48" spans="1:14" ht="14.4" x14ac:dyDescent="0.2">
      <c r="A48" s="866" t="s">
        <v>2754</v>
      </c>
      <c r="B48" s="866" t="s">
        <v>4135</v>
      </c>
      <c r="C48" s="867" t="s">
        <v>185</v>
      </c>
      <c r="D48" s="866" t="s">
        <v>4089</v>
      </c>
      <c r="E48" s="866" t="s">
        <v>4205</v>
      </c>
      <c r="F48" s="866" t="s">
        <v>4091</v>
      </c>
      <c r="G48" s="868" t="s">
        <v>4233</v>
      </c>
      <c r="H48" s="869" t="s">
        <v>4234</v>
      </c>
      <c r="I48" s="870">
        <v>44216</v>
      </c>
      <c r="J48" s="870"/>
      <c r="K48" s="868" t="s">
        <v>4235</v>
      </c>
      <c r="N48" s="560" t="str">
        <f t="shared" si="0"/>
        <v>F102310100667</v>
      </c>
    </row>
    <row r="49" spans="1:14" ht="14.4" x14ac:dyDescent="0.2">
      <c r="A49" s="866" t="s">
        <v>2755</v>
      </c>
      <c r="B49" s="866" t="s">
        <v>4088</v>
      </c>
      <c r="C49" s="867" t="s">
        <v>10</v>
      </c>
      <c r="D49" s="866" t="s">
        <v>4089</v>
      </c>
      <c r="E49" s="866" t="s">
        <v>4236</v>
      </c>
      <c r="F49" s="866" t="s">
        <v>4091</v>
      </c>
      <c r="G49" s="868" t="s">
        <v>4237</v>
      </c>
      <c r="H49" s="869" t="s">
        <v>4238</v>
      </c>
      <c r="I49" s="870">
        <v>44216</v>
      </c>
      <c r="J49" s="870"/>
      <c r="K49" s="868" t="s">
        <v>4239</v>
      </c>
      <c r="N49" s="560" t="str">
        <f t="shared" si="0"/>
        <v>F103110100731</v>
      </c>
    </row>
    <row r="50" spans="1:14" ht="14.4" x14ac:dyDescent="0.2">
      <c r="A50" s="866" t="s">
        <v>2756</v>
      </c>
      <c r="B50" s="866" t="s">
        <v>4112</v>
      </c>
      <c r="C50" s="867" t="s">
        <v>95</v>
      </c>
      <c r="D50" s="866" t="s">
        <v>4089</v>
      </c>
      <c r="E50" s="866" t="s">
        <v>4236</v>
      </c>
      <c r="F50" s="866" t="s">
        <v>4091</v>
      </c>
      <c r="G50" s="868" t="s">
        <v>4240</v>
      </c>
      <c r="H50" s="869" t="s">
        <v>4241</v>
      </c>
      <c r="I50" s="870">
        <v>44216</v>
      </c>
      <c r="J50" s="870"/>
      <c r="K50" s="868" t="s">
        <v>4242</v>
      </c>
      <c r="N50" s="560" t="str">
        <f t="shared" si="0"/>
        <v>F103210100748</v>
      </c>
    </row>
    <row r="51" spans="1:14" ht="14.4" x14ac:dyDescent="0.2">
      <c r="A51" s="866" t="s">
        <v>2757</v>
      </c>
      <c r="B51" s="866" t="s">
        <v>4135</v>
      </c>
      <c r="C51" s="867" t="s">
        <v>187</v>
      </c>
      <c r="D51" s="866" t="s">
        <v>4089</v>
      </c>
      <c r="E51" s="866" t="s">
        <v>4236</v>
      </c>
      <c r="F51" s="866" t="s">
        <v>4091</v>
      </c>
      <c r="G51" s="868" t="s">
        <v>4243</v>
      </c>
      <c r="H51" s="869" t="s">
        <v>4244</v>
      </c>
      <c r="I51" s="870">
        <v>44216</v>
      </c>
      <c r="J51" s="870"/>
      <c r="K51" s="868" t="s">
        <v>4245</v>
      </c>
      <c r="N51" s="560" t="str">
        <f t="shared" si="0"/>
        <v>F103310100755</v>
      </c>
    </row>
    <row r="52" spans="1:14" ht="14.4" x14ac:dyDescent="0.2">
      <c r="A52" s="866" t="s">
        <v>2758</v>
      </c>
      <c r="B52" s="866" t="s">
        <v>4135</v>
      </c>
      <c r="C52" s="867" t="s">
        <v>188</v>
      </c>
      <c r="D52" s="866" t="s">
        <v>4089</v>
      </c>
      <c r="E52" s="866" t="s">
        <v>4236</v>
      </c>
      <c r="F52" s="866" t="s">
        <v>4091</v>
      </c>
      <c r="G52" s="868" t="s">
        <v>4246</v>
      </c>
      <c r="H52" s="869" t="s">
        <v>4247</v>
      </c>
      <c r="I52" s="870">
        <v>44216</v>
      </c>
      <c r="J52" s="870"/>
      <c r="K52" s="868" t="s">
        <v>4248</v>
      </c>
      <c r="N52" s="560" t="str">
        <f t="shared" si="0"/>
        <v>F103310100764</v>
      </c>
    </row>
    <row r="53" spans="1:14" ht="14.4" x14ac:dyDescent="0.2">
      <c r="A53" s="866" t="s">
        <v>2759</v>
      </c>
      <c r="B53" s="866" t="s">
        <v>4135</v>
      </c>
      <c r="C53" s="867" t="s">
        <v>189</v>
      </c>
      <c r="D53" s="866" t="s">
        <v>4089</v>
      </c>
      <c r="E53" s="866" t="s">
        <v>4236</v>
      </c>
      <c r="F53" s="866" t="s">
        <v>4091</v>
      </c>
      <c r="G53" s="868" t="s">
        <v>4249</v>
      </c>
      <c r="H53" s="869" t="s">
        <v>4250</v>
      </c>
      <c r="I53" s="870">
        <v>44216</v>
      </c>
      <c r="J53" s="870"/>
      <c r="K53" s="868" t="s">
        <v>4251</v>
      </c>
      <c r="N53" s="560" t="str">
        <f t="shared" si="0"/>
        <v>F103310100773</v>
      </c>
    </row>
    <row r="54" spans="1:14" ht="14.4" x14ac:dyDescent="0.2">
      <c r="A54" s="866" t="s">
        <v>2760</v>
      </c>
      <c r="B54" s="866" t="s">
        <v>4135</v>
      </c>
      <c r="C54" s="867" t="s">
        <v>2609</v>
      </c>
      <c r="D54" s="866" t="s">
        <v>4089</v>
      </c>
      <c r="E54" s="866" t="s">
        <v>4236</v>
      </c>
      <c r="F54" s="866" t="s">
        <v>4091</v>
      </c>
      <c r="G54" s="868" t="s">
        <v>4252</v>
      </c>
      <c r="H54" s="869" t="s">
        <v>4253</v>
      </c>
      <c r="I54" s="870">
        <v>44216</v>
      </c>
      <c r="J54" s="870"/>
      <c r="K54" s="868" t="s">
        <v>4254</v>
      </c>
      <c r="N54" s="560" t="str">
        <f t="shared" si="0"/>
        <v>F103310100782</v>
      </c>
    </row>
    <row r="55" spans="1:14" ht="14.4" x14ac:dyDescent="0.2">
      <c r="A55" s="866" t="s">
        <v>2761</v>
      </c>
      <c r="B55" s="866" t="s">
        <v>4088</v>
      </c>
      <c r="C55" s="867" t="s">
        <v>11</v>
      </c>
      <c r="D55" s="866" t="s">
        <v>4089</v>
      </c>
      <c r="E55" s="866" t="s">
        <v>4255</v>
      </c>
      <c r="F55" s="866" t="s">
        <v>4091</v>
      </c>
      <c r="G55" s="868" t="s">
        <v>4256</v>
      </c>
      <c r="H55" s="869" t="s">
        <v>4257</v>
      </c>
      <c r="I55" s="870">
        <v>44216</v>
      </c>
      <c r="J55" s="870"/>
      <c r="K55" s="868" t="s">
        <v>4258</v>
      </c>
      <c r="N55" s="560" t="str">
        <f t="shared" si="0"/>
        <v>F104110100856</v>
      </c>
    </row>
    <row r="56" spans="1:14" ht="14.4" x14ac:dyDescent="0.2">
      <c r="A56" s="866" t="s">
        <v>2762</v>
      </c>
      <c r="B56" s="866" t="s">
        <v>4088</v>
      </c>
      <c r="C56" s="867" t="s">
        <v>12</v>
      </c>
      <c r="D56" s="866" t="s">
        <v>4089</v>
      </c>
      <c r="E56" s="866" t="s">
        <v>4255</v>
      </c>
      <c r="F56" s="866" t="s">
        <v>4091</v>
      </c>
      <c r="G56" s="868" t="s">
        <v>4259</v>
      </c>
      <c r="H56" s="869" t="s">
        <v>4260</v>
      </c>
      <c r="I56" s="870">
        <v>44216</v>
      </c>
      <c r="J56" s="870"/>
      <c r="K56" s="868" t="s">
        <v>4261</v>
      </c>
      <c r="N56" s="560" t="str">
        <f t="shared" si="0"/>
        <v>F104110100865</v>
      </c>
    </row>
    <row r="57" spans="1:14" ht="14.4" x14ac:dyDescent="0.2">
      <c r="A57" s="866" t="s">
        <v>2763</v>
      </c>
      <c r="B57" s="866" t="s">
        <v>4112</v>
      </c>
      <c r="C57" s="867" t="s">
        <v>96</v>
      </c>
      <c r="D57" s="866" t="s">
        <v>4089</v>
      </c>
      <c r="E57" s="866" t="s">
        <v>4255</v>
      </c>
      <c r="F57" s="866" t="s">
        <v>4091</v>
      </c>
      <c r="G57" s="868" t="s">
        <v>4262</v>
      </c>
      <c r="H57" s="869" t="s">
        <v>4263</v>
      </c>
      <c r="I57" s="870">
        <v>44216</v>
      </c>
      <c r="J57" s="870"/>
      <c r="K57" s="868" t="s">
        <v>4264</v>
      </c>
      <c r="N57" s="560" t="str">
        <f t="shared" si="0"/>
        <v>F104210100872</v>
      </c>
    </row>
    <row r="58" spans="1:14" ht="14.4" x14ac:dyDescent="0.2">
      <c r="A58" s="866" t="s">
        <v>2764</v>
      </c>
      <c r="B58" s="866" t="s">
        <v>4135</v>
      </c>
      <c r="C58" s="867" t="s">
        <v>192</v>
      </c>
      <c r="D58" s="866" t="s">
        <v>4089</v>
      </c>
      <c r="E58" s="866" t="s">
        <v>4255</v>
      </c>
      <c r="F58" s="866" t="s">
        <v>4091</v>
      </c>
      <c r="G58" s="868" t="s">
        <v>4265</v>
      </c>
      <c r="H58" s="869" t="s">
        <v>4266</v>
      </c>
      <c r="I58" s="870">
        <v>44216</v>
      </c>
      <c r="J58" s="870"/>
      <c r="K58" s="868" t="s">
        <v>4267</v>
      </c>
      <c r="N58" s="560" t="str">
        <f t="shared" si="0"/>
        <v>F104310100889</v>
      </c>
    </row>
    <row r="59" spans="1:14" ht="14.4" x14ac:dyDescent="0.2">
      <c r="A59" s="866" t="s">
        <v>2765</v>
      </c>
      <c r="B59" s="866" t="s">
        <v>4135</v>
      </c>
      <c r="C59" s="867" t="s">
        <v>194</v>
      </c>
      <c r="D59" s="866" t="s">
        <v>4089</v>
      </c>
      <c r="E59" s="866" t="s">
        <v>4255</v>
      </c>
      <c r="F59" s="866" t="s">
        <v>4091</v>
      </c>
      <c r="G59" s="868" t="s">
        <v>4268</v>
      </c>
      <c r="H59" s="869" t="s">
        <v>4269</v>
      </c>
      <c r="I59" s="870">
        <v>44216</v>
      </c>
      <c r="J59" s="870"/>
      <c r="K59" s="868" t="s">
        <v>4270</v>
      </c>
      <c r="N59" s="560" t="str">
        <f t="shared" si="0"/>
        <v>F104310100898</v>
      </c>
    </row>
    <row r="60" spans="1:14" ht="14.4" x14ac:dyDescent="0.2">
      <c r="A60" s="866" t="s">
        <v>2766</v>
      </c>
      <c r="B60" s="866" t="s">
        <v>4135</v>
      </c>
      <c r="C60" s="867" t="s">
        <v>195</v>
      </c>
      <c r="D60" s="866" t="s">
        <v>4089</v>
      </c>
      <c r="E60" s="866" t="s">
        <v>4255</v>
      </c>
      <c r="F60" s="866" t="s">
        <v>4091</v>
      </c>
      <c r="G60" s="868" t="s">
        <v>4271</v>
      </c>
      <c r="H60" s="869" t="s">
        <v>4272</v>
      </c>
      <c r="I60" s="870">
        <v>44216</v>
      </c>
      <c r="J60" s="870"/>
      <c r="K60" s="868" t="s">
        <v>4273</v>
      </c>
      <c r="N60" s="560" t="str">
        <f t="shared" si="0"/>
        <v>F104310100905</v>
      </c>
    </row>
    <row r="61" spans="1:14" ht="14.4" x14ac:dyDescent="0.2">
      <c r="A61" s="866" t="s">
        <v>2767</v>
      </c>
      <c r="B61" s="866" t="s">
        <v>4135</v>
      </c>
      <c r="C61" s="867" t="s">
        <v>197</v>
      </c>
      <c r="D61" s="866" t="s">
        <v>4089</v>
      </c>
      <c r="E61" s="866" t="s">
        <v>4255</v>
      </c>
      <c r="F61" s="866" t="s">
        <v>4091</v>
      </c>
      <c r="G61" s="868" t="s">
        <v>4274</v>
      </c>
      <c r="H61" s="869" t="s">
        <v>4275</v>
      </c>
      <c r="I61" s="870">
        <v>44216</v>
      </c>
      <c r="J61" s="870"/>
      <c r="K61" s="868" t="s">
        <v>4276</v>
      </c>
      <c r="N61" s="560" t="str">
        <f t="shared" si="0"/>
        <v>F104310100914</v>
      </c>
    </row>
    <row r="62" spans="1:14" ht="14.4" x14ac:dyDescent="0.2">
      <c r="A62" s="866" t="s">
        <v>2768</v>
      </c>
      <c r="B62" s="866" t="s">
        <v>4135</v>
      </c>
      <c r="C62" s="867" t="s">
        <v>2610</v>
      </c>
      <c r="D62" s="866" t="s">
        <v>4089</v>
      </c>
      <c r="E62" s="866" t="s">
        <v>4255</v>
      </c>
      <c r="F62" s="866" t="s">
        <v>4091</v>
      </c>
      <c r="G62" s="868" t="s">
        <v>4277</v>
      </c>
      <c r="H62" s="869" t="s">
        <v>4278</v>
      </c>
      <c r="I62" s="870">
        <v>44216</v>
      </c>
      <c r="J62" s="870"/>
      <c r="K62" s="868" t="s">
        <v>4279</v>
      </c>
      <c r="N62" s="560" t="str">
        <f t="shared" si="0"/>
        <v>F104310100923</v>
      </c>
    </row>
    <row r="63" spans="1:14" ht="14.4" x14ac:dyDescent="0.2">
      <c r="A63" s="866" t="s">
        <v>2769</v>
      </c>
      <c r="B63" s="866" t="s">
        <v>4135</v>
      </c>
      <c r="C63" s="867" t="s">
        <v>196</v>
      </c>
      <c r="D63" s="866" t="s">
        <v>4089</v>
      </c>
      <c r="E63" s="866" t="s">
        <v>4255</v>
      </c>
      <c r="F63" s="866" t="s">
        <v>4091</v>
      </c>
      <c r="G63" s="868" t="s">
        <v>4280</v>
      </c>
      <c r="H63" s="869" t="s">
        <v>4281</v>
      </c>
      <c r="I63" s="870">
        <v>44216</v>
      </c>
      <c r="J63" s="870"/>
      <c r="K63" s="868" t="s">
        <v>4282</v>
      </c>
      <c r="N63" s="560" t="str">
        <f t="shared" si="0"/>
        <v>F104310100932</v>
      </c>
    </row>
    <row r="64" spans="1:14" ht="14.4" x14ac:dyDescent="0.2">
      <c r="A64" s="866" t="s">
        <v>2770</v>
      </c>
      <c r="B64" s="866" t="s">
        <v>4135</v>
      </c>
      <c r="C64" s="867" t="s">
        <v>199</v>
      </c>
      <c r="D64" s="866" t="s">
        <v>4089</v>
      </c>
      <c r="E64" s="866" t="s">
        <v>4255</v>
      </c>
      <c r="F64" s="866" t="s">
        <v>4091</v>
      </c>
      <c r="G64" s="868" t="s">
        <v>4283</v>
      </c>
      <c r="H64" s="869" t="s">
        <v>4284</v>
      </c>
      <c r="I64" s="870">
        <v>44216</v>
      </c>
      <c r="J64" s="870"/>
      <c r="K64" s="868" t="s">
        <v>4285</v>
      </c>
      <c r="N64" s="560" t="str">
        <f t="shared" si="0"/>
        <v>F104310100941</v>
      </c>
    </row>
    <row r="65" spans="1:14" ht="14.4" x14ac:dyDescent="0.2">
      <c r="A65" s="866" t="s">
        <v>2771</v>
      </c>
      <c r="B65" s="866" t="s">
        <v>4135</v>
      </c>
      <c r="C65" s="867" t="s">
        <v>190</v>
      </c>
      <c r="D65" s="866" t="s">
        <v>4089</v>
      </c>
      <c r="E65" s="866" t="s">
        <v>4255</v>
      </c>
      <c r="F65" s="866" t="s">
        <v>4091</v>
      </c>
      <c r="G65" s="868" t="s">
        <v>4286</v>
      </c>
      <c r="H65" s="869" t="s">
        <v>4287</v>
      </c>
      <c r="I65" s="870">
        <v>44216</v>
      </c>
      <c r="J65" s="870"/>
      <c r="K65" s="868" t="s">
        <v>4288</v>
      </c>
      <c r="N65" s="560" t="str">
        <f t="shared" ref="N65:N128" si="1">A65</f>
        <v>F104310100950</v>
      </c>
    </row>
    <row r="66" spans="1:14" ht="14.4" x14ac:dyDescent="0.2">
      <c r="A66" s="866" t="s">
        <v>2772</v>
      </c>
      <c r="B66" s="866" t="s">
        <v>4135</v>
      </c>
      <c r="C66" s="867" t="s">
        <v>193</v>
      </c>
      <c r="D66" s="866" t="s">
        <v>4089</v>
      </c>
      <c r="E66" s="866" t="s">
        <v>4255</v>
      </c>
      <c r="F66" s="866" t="s">
        <v>4091</v>
      </c>
      <c r="G66" s="868" t="s">
        <v>4289</v>
      </c>
      <c r="H66" s="869" t="s">
        <v>4290</v>
      </c>
      <c r="I66" s="870">
        <v>44216</v>
      </c>
      <c r="J66" s="870"/>
      <c r="K66" s="868" t="s">
        <v>4291</v>
      </c>
      <c r="N66" s="560" t="str">
        <f t="shared" si="1"/>
        <v>F104310100969</v>
      </c>
    </row>
    <row r="67" spans="1:14" ht="14.4" x14ac:dyDescent="0.2">
      <c r="A67" s="866" t="s">
        <v>2773</v>
      </c>
      <c r="B67" s="866" t="s">
        <v>4135</v>
      </c>
      <c r="C67" s="867" t="s">
        <v>198</v>
      </c>
      <c r="D67" s="866" t="s">
        <v>4089</v>
      </c>
      <c r="E67" s="866" t="s">
        <v>4255</v>
      </c>
      <c r="F67" s="866" t="s">
        <v>4091</v>
      </c>
      <c r="G67" s="868" t="s">
        <v>4292</v>
      </c>
      <c r="H67" s="869" t="s">
        <v>4293</v>
      </c>
      <c r="I67" s="870">
        <v>44216</v>
      </c>
      <c r="J67" s="870"/>
      <c r="K67" s="868" t="s">
        <v>4294</v>
      </c>
      <c r="N67" s="560" t="str">
        <f t="shared" si="1"/>
        <v>F104310100978</v>
      </c>
    </row>
    <row r="68" spans="1:14" ht="14.4" x14ac:dyDescent="0.2">
      <c r="A68" s="866" t="s">
        <v>2774</v>
      </c>
      <c r="B68" s="866" t="s">
        <v>4135</v>
      </c>
      <c r="C68" s="867" t="s">
        <v>191</v>
      </c>
      <c r="D68" s="866" t="s">
        <v>4089</v>
      </c>
      <c r="E68" s="866" t="s">
        <v>4255</v>
      </c>
      <c r="F68" s="866" t="s">
        <v>4091</v>
      </c>
      <c r="G68" s="868" t="s">
        <v>4295</v>
      </c>
      <c r="H68" s="869" t="s">
        <v>4296</v>
      </c>
      <c r="I68" s="870">
        <v>44216</v>
      </c>
      <c r="J68" s="870"/>
      <c r="K68" s="868" t="s">
        <v>4297</v>
      </c>
      <c r="N68" s="560" t="str">
        <f t="shared" si="1"/>
        <v>F104310100987</v>
      </c>
    </row>
    <row r="69" spans="1:14" ht="14.4" x14ac:dyDescent="0.2">
      <c r="A69" s="866" t="s">
        <v>2775</v>
      </c>
      <c r="B69" s="866" t="s">
        <v>4088</v>
      </c>
      <c r="C69" s="867" t="s">
        <v>13</v>
      </c>
      <c r="D69" s="866" t="s">
        <v>4089</v>
      </c>
      <c r="E69" s="866" t="s">
        <v>4298</v>
      </c>
      <c r="F69" s="866" t="s">
        <v>4091</v>
      </c>
      <c r="G69" s="868" t="s">
        <v>4299</v>
      </c>
      <c r="H69" s="869" t="s">
        <v>4300</v>
      </c>
      <c r="I69" s="870">
        <v>44216</v>
      </c>
      <c r="J69" s="870"/>
      <c r="K69" s="868" t="s">
        <v>4301</v>
      </c>
      <c r="N69" s="560" t="str">
        <f t="shared" si="1"/>
        <v>F105110101051</v>
      </c>
    </row>
    <row r="70" spans="1:14" ht="14.4" x14ac:dyDescent="0.2">
      <c r="A70" s="866" t="s">
        <v>2776</v>
      </c>
      <c r="B70" s="866" t="s">
        <v>4112</v>
      </c>
      <c r="C70" s="867" t="s">
        <v>97</v>
      </c>
      <c r="D70" s="866" t="s">
        <v>4089</v>
      </c>
      <c r="E70" s="866" t="s">
        <v>4298</v>
      </c>
      <c r="F70" s="866" t="s">
        <v>4091</v>
      </c>
      <c r="G70" s="868" t="s">
        <v>4302</v>
      </c>
      <c r="H70" s="869" t="s">
        <v>4303</v>
      </c>
      <c r="I70" s="870">
        <v>44216</v>
      </c>
      <c r="J70" s="870"/>
      <c r="K70" s="868" t="s">
        <v>4304</v>
      </c>
      <c r="N70" s="560" t="str">
        <f t="shared" si="1"/>
        <v>F105210101068</v>
      </c>
    </row>
    <row r="71" spans="1:14" ht="14.4" x14ac:dyDescent="0.2">
      <c r="A71" s="866" t="s">
        <v>2777</v>
      </c>
      <c r="B71" s="866" t="s">
        <v>4112</v>
      </c>
      <c r="C71" s="867" t="s">
        <v>98</v>
      </c>
      <c r="D71" s="866" t="s">
        <v>4089</v>
      </c>
      <c r="E71" s="866" t="s">
        <v>4298</v>
      </c>
      <c r="F71" s="866" t="s">
        <v>4091</v>
      </c>
      <c r="G71" s="868" t="s">
        <v>4305</v>
      </c>
      <c r="H71" s="869" t="s">
        <v>4306</v>
      </c>
      <c r="I71" s="870">
        <v>44216</v>
      </c>
      <c r="J71" s="870"/>
      <c r="K71" s="868" t="s">
        <v>4307</v>
      </c>
      <c r="N71" s="560" t="str">
        <f t="shared" si="1"/>
        <v>F105210101077</v>
      </c>
    </row>
    <row r="72" spans="1:14" ht="14.4" x14ac:dyDescent="0.2">
      <c r="A72" s="866" t="s">
        <v>2778</v>
      </c>
      <c r="B72" s="866" t="s">
        <v>4112</v>
      </c>
      <c r="C72" s="867" t="s">
        <v>2598</v>
      </c>
      <c r="D72" s="866" t="s">
        <v>4089</v>
      </c>
      <c r="E72" s="866" t="s">
        <v>4298</v>
      </c>
      <c r="F72" s="866" t="s">
        <v>4091</v>
      </c>
      <c r="G72" s="868" t="s">
        <v>4308</v>
      </c>
      <c r="H72" s="869" t="s">
        <v>4309</v>
      </c>
      <c r="I72" s="870">
        <v>44216</v>
      </c>
      <c r="J72" s="870"/>
      <c r="K72" s="868" t="s">
        <v>4310</v>
      </c>
      <c r="N72" s="560" t="str">
        <f t="shared" si="1"/>
        <v>F105210101086</v>
      </c>
    </row>
    <row r="73" spans="1:14" ht="14.4" x14ac:dyDescent="0.2">
      <c r="A73" s="866" t="s">
        <v>2779</v>
      </c>
      <c r="B73" s="866" t="s">
        <v>4135</v>
      </c>
      <c r="C73" s="867" t="s">
        <v>202</v>
      </c>
      <c r="D73" s="866" t="s">
        <v>4089</v>
      </c>
      <c r="E73" s="866" t="s">
        <v>4298</v>
      </c>
      <c r="F73" s="866" t="s">
        <v>4091</v>
      </c>
      <c r="G73" s="868" t="s">
        <v>4311</v>
      </c>
      <c r="H73" s="869" t="s">
        <v>4312</v>
      </c>
      <c r="I73" s="870">
        <v>44216</v>
      </c>
      <c r="J73" s="870"/>
      <c r="K73" s="868" t="s">
        <v>4313</v>
      </c>
      <c r="N73" s="560" t="str">
        <f t="shared" si="1"/>
        <v>F105310101093</v>
      </c>
    </row>
    <row r="74" spans="1:14" ht="14.4" x14ac:dyDescent="0.2">
      <c r="A74" s="866" t="s">
        <v>2780</v>
      </c>
      <c r="B74" s="866" t="s">
        <v>4135</v>
      </c>
      <c r="C74" s="867" t="s">
        <v>200</v>
      </c>
      <c r="D74" s="866" t="s">
        <v>4089</v>
      </c>
      <c r="E74" s="866" t="s">
        <v>4298</v>
      </c>
      <c r="F74" s="866" t="s">
        <v>4091</v>
      </c>
      <c r="G74" s="868" t="s">
        <v>4314</v>
      </c>
      <c r="H74" s="869" t="s">
        <v>4315</v>
      </c>
      <c r="I74" s="870">
        <v>44216</v>
      </c>
      <c r="J74" s="870"/>
      <c r="K74" s="868" t="s">
        <v>4316</v>
      </c>
      <c r="N74" s="560" t="str">
        <f t="shared" si="1"/>
        <v>F105310101100</v>
      </c>
    </row>
    <row r="75" spans="1:14" ht="14.4" x14ac:dyDescent="0.2">
      <c r="A75" s="866" t="s">
        <v>2781</v>
      </c>
      <c r="B75" s="866" t="s">
        <v>4135</v>
      </c>
      <c r="C75" s="867" t="s">
        <v>201</v>
      </c>
      <c r="D75" s="866" t="s">
        <v>4089</v>
      </c>
      <c r="E75" s="866" t="s">
        <v>4298</v>
      </c>
      <c r="F75" s="866" t="s">
        <v>4091</v>
      </c>
      <c r="G75" s="868" t="s">
        <v>4317</v>
      </c>
      <c r="H75" s="869" t="s">
        <v>4318</v>
      </c>
      <c r="I75" s="870">
        <v>44216</v>
      </c>
      <c r="J75" s="870"/>
      <c r="K75" s="868" t="s">
        <v>4319</v>
      </c>
      <c r="N75" s="560" t="str">
        <f t="shared" si="1"/>
        <v>F105310101119</v>
      </c>
    </row>
    <row r="76" spans="1:14" ht="14.4" x14ac:dyDescent="0.2">
      <c r="A76" s="866" t="s">
        <v>2782</v>
      </c>
      <c r="B76" s="866" t="s">
        <v>4088</v>
      </c>
      <c r="C76" s="867" t="s">
        <v>14</v>
      </c>
      <c r="D76" s="866" t="s">
        <v>4089</v>
      </c>
      <c r="E76" s="866" t="s">
        <v>4320</v>
      </c>
      <c r="F76" s="866" t="s">
        <v>4091</v>
      </c>
      <c r="G76" s="868" t="s">
        <v>4321</v>
      </c>
      <c r="H76" s="869" t="s">
        <v>4322</v>
      </c>
      <c r="I76" s="870">
        <v>44216</v>
      </c>
      <c r="J76" s="870"/>
      <c r="K76" s="868" t="s">
        <v>4323</v>
      </c>
      <c r="N76" s="560" t="str">
        <f t="shared" si="1"/>
        <v>F106110101176</v>
      </c>
    </row>
    <row r="77" spans="1:14" ht="14.4" x14ac:dyDescent="0.2">
      <c r="A77" s="866" t="s">
        <v>2783</v>
      </c>
      <c r="B77" s="866" t="s">
        <v>4112</v>
      </c>
      <c r="C77" s="867" t="s">
        <v>99</v>
      </c>
      <c r="D77" s="866" t="s">
        <v>4089</v>
      </c>
      <c r="E77" s="866" t="s">
        <v>4320</v>
      </c>
      <c r="F77" s="866" t="s">
        <v>4091</v>
      </c>
      <c r="G77" s="868" t="s">
        <v>4324</v>
      </c>
      <c r="H77" s="869" t="s">
        <v>4325</v>
      </c>
      <c r="I77" s="870">
        <v>44216</v>
      </c>
      <c r="J77" s="870"/>
      <c r="K77" s="868" t="s">
        <v>4326</v>
      </c>
      <c r="N77" s="560" t="str">
        <f t="shared" si="1"/>
        <v>F106210101183</v>
      </c>
    </row>
    <row r="78" spans="1:14" ht="14.4" x14ac:dyDescent="0.2">
      <c r="A78" s="866" t="s">
        <v>2784</v>
      </c>
      <c r="B78" s="866" t="s">
        <v>4112</v>
      </c>
      <c r="C78" s="867" t="s">
        <v>2599</v>
      </c>
      <c r="D78" s="866" t="s">
        <v>4089</v>
      </c>
      <c r="E78" s="866" t="s">
        <v>4320</v>
      </c>
      <c r="F78" s="866" t="s">
        <v>4091</v>
      </c>
      <c r="G78" s="868" t="s">
        <v>4327</v>
      </c>
      <c r="H78" s="869" t="s">
        <v>4328</v>
      </c>
      <c r="I78" s="870">
        <v>44216</v>
      </c>
      <c r="J78" s="870"/>
      <c r="K78" s="868" t="s">
        <v>4329</v>
      </c>
      <c r="N78" s="560" t="str">
        <f t="shared" si="1"/>
        <v>F106210101192</v>
      </c>
    </row>
    <row r="79" spans="1:14" ht="14.4" x14ac:dyDescent="0.2">
      <c r="A79" s="866" t="s">
        <v>2785</v>
      </c>
      <c r="B79" s="866" t="s">
        <v>4135</v>
      </c>
      <c r="C79" s="867" t="s">
        <v>203</v>
      </c>
      <c r="D79" s="866" t="s">
        <v>4089</v>
      </c>
      <c r="E79" s="866" t="s">
        <v>4320</v>
      </c>
      <c r="F79" s="866" t="s">
        <v>4091</v>
      </c>
      <c r="G79" s="868" t="s">
        <v>4330</v>
      </c>
      <c r="H79" s="869" t="s">
        <v>4331</v>
      </c>
      <c r="I79" s="870">
        <v>44216</v>
      </c>
      <c r="J79" s="870"/>
      <c r="K79" s="868" t="s">
        <v>4332</v>
      </c>
      <c r="N79" s="560" t="str">
        <f t="shared" si="1"/>
        <v>F106310101207</v>
      </c>
    </row>
    <row r="80" spans="1:14" ht="14.4" x14ac:dyDescent="0.2">
      <c r="A80" s="866" t="s">
        <v>2786</v>
      </c>
      <c r="B80" s="866" t="s">
        <v>4135</v>
      </c>
      <c r="C80" s="867" t="s">
        <v>204</v>
      </c>
      <c r="D80" s="866" t="s">
        <v>4089</v>
      </c>
      <c r="E80" s="866" t="s">
        <v>4320</v>
      </c>
      <c r="F80" s="866" t="s">
        <v>4091</v>
      </c>
      <c r="G80" s="868" t="s">
        <v>4333</v>
      </c>
      <c r="H80" s="869" t="s">
        <v>4334</v>
      </c>
      <c r="I80" s="870">
        <v>44216</v>
      </c>
      <c r="J80" s="870"/>
      <c r="K80" s="868" t="s">
        <v>4335</v>
      </c>
      <c r="N80" s="560" t="str">
        <f t="shared" si="1"/>
        <v>F106310101216</v>
      </c>
    </row>
    <row r="81" spans="1:14" ht="14.4" x14ac:dyDescent="0.2">
      <c r="A81" s="866" t="s">
        <v>2787</v>
      </c>
      <c r="B81" s="866" t="s">
        <v>4135</v>
      </c>
      <c r="C81" s="867" t="s">
        <v>205</v>
      </c>
      <c r="D81" s="866" t="s">
        <v>4089</v>
      </c>
      <c r="E81" s="866" t="s">
        <v>4320</v>
      </c>
      <c r="F81" s="866" t="s">
        <v>4091</v>
      </c>
      <c r="G81" s="868" t="s">
        <v>4336</v>
      </c>
      <c r="H81" s="869" t="s">
        <v>4337</v>
      </c>
      <c r="I81" s="870">
        <v>44216</v>
      </c>
      <c r="J81" s="870"/>
      <c r="K81" s="868" t="s">
        <v>4338</v>
      </c>
      <c r="N81" s="560" t="str">
        <f t="shared" si="1"/>
        <v>F106310101225</v>
      </c>
    </row>
    <row r="82" spans="1:14" ht="14.4" x14ac:dyDescent="0.2">
      <c r="A82" s="866" t="s">
        <v>2788</v>
      </c>
      <c r="B82" s="866" t="s">
        <v>4088</v>
      </c>
      <c r="C82" s="867" t="s">
        <v>15</v>
      </c>
      <c r="D82" s="866" t="s">
        <v>4089</v>
      </c>
      <c r="E82" s="866" t="s">
        <v>4339</v>
      </c>
      <c r="F82" s="866" t="s">
        <v>4091</v>
      </c>
      <c r="G82" s="868" t="s">
        <v>4340</v>
      </c>
      <c r="H82" s="869" t="s">
        <v>4341</v>
      </c>
      <c r="I82" s="870">
        <v>44216</v>
      </c>
      <c r="J82" s="870"/>
      <c r="K82" s="868" t="s">
        <v>4342</v>
      </c>
      <c r="N82" s="560" t="str">
        <f t="shared" si="1"/>
        <v>F107110101273</v>
      </c>
    </row>
    <row r="83" spans="1:14" ht="14.4" x14ac:dyDescent="0.2">
      <c r="A83" s="866" t="s">
        <v>2789</v>
      </c>
      <c r="B83" s="866" t="s">
        <v>4112</v>
      </c>
      <c r="C83" s="867" t="s">
        <v>101</v>
      </c>
      <c r="D83" s="866" t="s">
        <v>4089</v>
      </c>
      <c r="E83" s="866" t="s">
        <v>4339</v>
      </c>
      <c r="F83" s="866" t="s">
        <v>4091</v>
      </c>
      <c r="G83" s="868" t="s">
        <v>4343</v>
      </c>
      <c r="H83" s="869" t="s">
        <v>4344</v>
      </c>
      <c r="I83" s="870">
        <v>44216</v>
      </c>
      <c r="J83" s="870"/>
      <c r="K83" s="868" t="s">
        <v>4345</v>
      </c>
      <c r="N83" s="560" t="str">
        <f t="shared" si="1"/>
        <v>F107210101280</v>
      </c>
    </row>
    <row r="84" spans="1:14" ht="14.4" x14ac:dyDescent="0.2">
      <c r="A84" s="866" t="s">
        <v>2790</v>
      </c>
      <c r="B84" s="866" t="s">
        <v>4112</v>
      </c>
      <c r="C84" s="867" t="s">
        <v>100</v>
      </c>
      <c r="D84" s="866" t="s">
        <v>4089</v>
      </c>
      <c r="E84" s="866" t="s">
        <v>4339</v>
      </c>
      <c r="F84" s="866" t="s">
        <v>4091</v>
      </c>
      <c r="G84" s="868" t="s">
        <v>4346</v>
      </c>
      <c r="H84" s="869" t="s">
        <v>4347</v>
      </c>
      <c r="I84" s="870">
        <v>44216</v>
      </c>
      <c r="J84" s="870"/>
      <c r="K84" s="868" t="s">
        <v>4348</v>
      </c>
      <c r="N84" s="560" t="str">
        <f t="shared" si="1"/>
        <v>F107210101299</v>
      </c>
    </row>
    <row r="85" spans="1:14" ht="14.4" x14ac:dyDescent="0.2">
      <c r="A85" s="866" t="s">
        <v>2791</v>
      </c>
      <c r="B85" s="866" t="s">
        <v>4135</v>
      </c>
      <c r="C85" s="867" t="s">
        <v>207</v>
      </c>
      <c r="D85" s="866" t="s">
        <v>4089</v>
      </c>
      <c r="E85" s="866" t="s">
        <v>4339</v>
      </c>
      <c r="F85" s="866" t="s">
        <v>4091</v>
      </c>
      <c r="G85" s="868" t="s">
        <v>4349</v>
      </c>
      <c r="H85" s="869" t="s">
        <v>4350</v>
      </c>
      <c r="I85" s="870">
        <v>44216</v>
      </c>
      <c r="J85" s="870"/>
      <c r="K85" s="868" t="s">
        <v>4351</v>
      </c>
      <c r="N85" s="560" t="str">
        <f t="shared" si="1"/>
        <v>F107310101304</v>
      </c>
    </row>
    <row r="86" spans="1:14" ht="14.4" x14ac:dyDescent="0.2">
      <c r="A86" s="866" t="s">
        <v>2792</v>
      </c>
      <c r="B86" s="866" t="s">
        <v>4135</v>
      </c>
      <c r="C86" s="867" t="s">
        <v>206</v>
      </c>
      <c r="D86" s="866" t="s">
        <v>4089</v>
      </c>
      <c r="E86" s="866" t="s">
        <v>4339</v>
      </c>
      <c r="F86" s="866" t="s">
        <v>4091</v>
      </c>
      <c r="G86" s="868" t="s">
        <v>4352</v>
      </c>
      <c r="H86" s="869" t="s">
        <v>4353</v>
      </c>
      <c r="I86" s="870">
        <v>44216</v>
      </c>
      <c r="J86" s="870"/>
      <c r="K86" s="868" t="s">
        <v>4354</v>
      </c>
      <c r="N86" s="560" t="str">
        <f t="shared" si="1"/>
        <v>F107310101313</v>
      </c>
    </row>
    <row r="87" spans="1:14" ht="14.4" x14ac:dyDescent="0.2">
      <c r="A87" s="866" t="s">
        <v>2793</v>
      </c>
      <c r="B87" s="866" t="s">
        <v>4135</v>
      </c>
      <c r="C87" s="867" t="s">
        <v>2582</v>
      </c>
      <c r="D87" s="866" t="s">
        <v>4089</v>
      </c>
      <c r="E87" s="866" t="s">
        <v>4339</v>
      </c>
      <c r="F87" s="866" t="s">
        <v>4091</v>
      </c>
      <c r="G87" s="868" t="s">
        <v>4355</v>
      </c>
      <c r="H87" s="869" t="s">
        <v>4356</v>
      </c>
      <c r="I87" s="870">
        <v>44216</v>
      </c>
      <c r="J87" s="870"/>
      <c r="K87" s="868" t="s">
        <v>4357</v>
      </c>
      <c r="N87" s="560" t="str">
        <f t="shared" si="1"/>
        <v>F107310101322</v>
      </c>
    </row>
    <row r="88" spans="1:14" ht="14.4" x14ac:dyDescent="0.2">
      <c r="A88" s="866" t="s">
        <v>2794</v>
      </c>
      <c r="B88" s="866" t="s">
        <v>4135</v>
      </c>
      <c r="C88" s="867" t="s">
        <v>208</v>
      </c>
      <c r="D88" s="866" t="s">
        <v>4089</v>
      </c>
      <c r="E88" s="866" t="s">
        <v>4339</v>
      </c>
      <c r="F88" s="866" t="s">
        <v>4091</v>
      </c>
      <c r="G88" s="868" t="s">
        <v>4358</v>
      </c>
      <c r="H88" s="869" t="s">
        <v>4359</v>
      </c>
      <c r="I88" s="870">
        <v>44216</v>
      </c>
      <c r="J88" s="870"/>
      <c r="K88" s="868" t="s">
        <v>4360</v>
      </c>
      <c r="N88" s="560" t="str">
        <f t="shared" si="1"/>
        <v>F107310101331</v>
      </c>
    </row>
    <row r="89" spans="1:14" ht="14.4" x14ac:dyDescent="0.2">
      <c r="A89" s="866" t="s">
        <v>2795</v>
      </c>
      <c r="B89" s="866" t="s">
        <v>4135</v>
      </c>
      <c r="C89" s="867" t="s">
        <v>209</v>
      </c>
      <c r="D89" s="866" t="s">
        <v>4089</v>
      </c>
      <c r="E89" s="866" t="s">
        <v>4339</v>
      </c>
      <c r="F89" s="866" t="s">
        <v>4091</v>
      </c>
      <c r="G89" s="868" t="s">
        <v>4361</v>
      </c>
      <c r="H89" s="869" t="s">
        <v>4362</v>
      </c>
      <c r="I89" s="870">
        <v>44216</v>
      </c>
      <c r="J89" s="870"/>
      <c r="K89" s="868" t="s">
        <v>4363</v>
      </c>
      <c r="N89" s="560" t="str">
        <f t="shared" si="1"/>
        <v>F107310101340</v>
      </c>
    </row>
    <row r="90" spans="1:14" ht="14.4" x14ac:dyDescent="0.2">
      <c r="A90" s="866" t="s">
        <v>2796</v>
      </c>
      <c r="B90" s="866" t="s">
        <v>4088</v>
      </c>
      <c r="C90" s="867" t="s">
        <v>16</v>
      </c>
      <c r="D90" s="866" t="s">
        <v>4089</v>
      </c>
      <c r="E90" s="866" t="s">
        <v>4364</v>
      </c>
      <c r="F90" s="866" t="s">
        <v>4091</v>
      </c>
      <c r="G90" s="868" t="s">
        <v>4365</v>
      </c>
      <c r="H90" s="869" t="s">
        <v>4366</v>
      </c>
      <c r="I90" s="870">
        <v>44216</v>
      </c>
      <c r="J90" s="870"/>
      <c r="K90" s="868" t="s">
        <v>4367</v>
      </c>
      <c r="N90" s="560" t="str">
        <f t="shared" si="1"/>
        <v>F108110101414</v>
      </c>
    </row>
    <row r="91" spans="1:14" ht="14.4" x14ac:dyDescent="0.2">
      <c r="A91" s="866" t="s">
        <v>2797</v>
      </c>
      <c r="B91" s="866" t="s">
        <v>4088</v>
      </c>
      <c r="C91" s="867" t="s">
        <v>17</v>
      </c>
      <c r="D91" s="866" t="s">
        <v>4089</v>
      </c>
      <c r="E91" s="866" t="s">
        <v>4364</v>
      </c>
      <c r="F91" s="866" t="s">
        <v>4091</v>
      </c>
      <c r="G91" s="868" t="s">
        <v>4368</v>
      </c>
      <c r="H91" s="869" t="s">
        <v>4369</v>
      </c>
      <c r="I91" s="870">
        <v>44216</v>
      </c>
      <c r="J91" s="870"/>
      <c r="K91" s="868" t="s">
        <v>4370</v>
      </c>
      <c r="N91" s="560" t="str">
        <f t="shared" si="1"/>
        <v>F108110101423</v>
      </c>
    </row>
    <row r="92" spans="1:14" ht="14.4" x14ac:dyDescent="0.2">
      <c r="A92" s="866" t="s">
        <v>2798</v>
      </c>
      <c r="B92" s="866" t="s">
        <v>4088</v>
      </c>
      <c r="C92" s="867" t="s">
        <v>18</v>
      </c>
      <c r="D92" s="866" t="s">
        <v>4089</v>
      </c>
      <c r="E92" s="866" t="s">
        <v>4364</v>
      </c>
      <c r="F92" s="866" t="s">
        <v>4091</v>
      </c>
      <c r="G92" s="868" t="s">
        <v>4371</v>
      </c>
      <c r="H92" s="869" t="s">
        <v>4372</v>
      </c>
      <c r="I92" s="870">
        <v>44216</v>
      </c>
      <c r="J92" s="870"/>
      <c r="K92" s="868" t="s">
        <v>4373</v>
      </c>
      <c r="N92" s="560" t="str">
        <f t="shared" si="1"/>
        <v>F108110101432</v>
      </c>
    </row>
    <row r="93" spans="1:14" ht="14.4" x14ac:dyDescent="0.2">
      <c r="A93" s="866" t="s">
        <v>2799</v>
      </c>
      <c r="B93" s="866" t="s">
        <v>4112</v>
      </c>
      <c r="C93" s="867" t="s">
        <v>102</v>
      </c>
      <c r="D93" s="866" t="s">
        <v>4089</v>
      </c>
      <c r="E93" s="866" t="s">
        <v>4364</v>
      </c>
      <c r="F93" s="866" t="s">
        <v>4091</v>
      </c>
      <c r="G93" s="868" t="s">
        <v>4374</v>
      </c>
      <c r="H93" s="869" t="s">
        <v>4375</v>
      </c>
      <c r="I93" s="870">
        <v>44216</v>
      </c>
      <c r="J93" s="870"/>
      <c r="K93" s="868" t="s">
        <v>4376</v>
      </c>
      <c r="N93" s="560" t="str">
        <f t="shared" si="1"/>
        <v>F108210101449</v>
      </c>
    </row>
    <row r="94" spans="1:14" ht="14.4" x14ac:dyDescent="0.2">
      <c r="A94" s="866" t="s">
        <v>2800</v>
      </c>
      <c r="B94" s="866" t="s">
        <v>4135</v>
      </c>
      <c r="C94" s="867" t="s">
        <v>210</v>
      </c>
      <c r="D94" s="866" t="s">
        <v>4089</v>
      </c>
      <c r="E94" s="866" t="s">
        <v>4364</v>
      </c>
      <c r="F94" s="866" t="s">
        <v>4091</v>
      </c>
      <c r="G94" s="868" t="s">
        <v>4377</v>
      </c>
      <c r="H94" s="869" t="s">
        <v>4378</v>
      </c>
      <c r="I94" s="870">
        <v>44216</v>
      </c>
      <c r="J94" s="870"/>
      <c r="K94" s="868" t="s">
        <v>4379</v>
      </c>
      <c r="N94" s="560" t="str">
        <f t="shared" si="1"/>
        <v>F108310101456</v>
      </c>
    </row>
    <row r="95" spans="1:14" ht="14.4" x14ac:dyDescent="0.2">
      <c r="A95" s="866" t="s">
        <v>2801</v>
      </c>
      <c r="B95" s="866" t="s">
        <v>4135</v>
      </c>
      <c r="C95" s="867" t="s">
        <v>213</v>
      </c>
      <c r="D95" s="866" t="s">
        <v>4089</v>
      </c>
      <c r="E95" s="866" t="s">
        <v>4364</v>
      </c>
      <c r="F95" s="866" t="s">
        <v>4091</v>
      </c>
      <c r="G95" s="868" t="s">
        <v>4380</v>
      </c>
      <c r="H95" s="869" t="s">
        <v>4381</v>
      </c>
      <c r="I95" s="870">
        <v>44216</v>
      </c>
      <c r="J95" s="870"/>
      <c r="K95" s="868" t="s">
        <v>4382</v>
      </c>
      <c r="N95" s="560" t="str">
        <f t="shared" si="1"/>
        <v>F108310101465</v>
      </c>
    </row>
    <row r="96" spans="1:14" ht="14.4" x14ac:dyDescent="0.2">
      <c r="A96" s="866" t="s">
        <v>2802</v>
      </c>
      <c r="B96" s="866" t="s">
        <v>4135</v>
      </c>
      <c r="C96" s="867" t="s">
        <v>212</v>
      </c>
      <c r="D96" s="866" t="s">
        <v>4089</v>
      </c>
      <c r="E96" s="866" t="s">
        <v>4364</v>
      </c>
      <c r="F96" s="866" t="s">
        <v>4091</v>
      </c>
      <c r="G96" s="868" t="s">
        <v>4383</v>
      </c>
      <c r="H96" s="869" t="s">
        <v>4384</v>
      </c>
      <c r="I96" s="870">
        <v>44216</v>
      </c>
      <c r="J96" s="870"/>
      <c r="K96" s="868" t="s">
        <v>4385</v>
      </c>
      <c r="N96" s="560" t="str">
        <f t="shared" si="1"/>
        <v>F108310101474</v>
      </c>
    </row>
    <row r="97" spans="1:14" ht="14.4" x14ac:dyDescent="0.2">
      <c r="A97" s="866" t="s">
        <v>2803</v>
      </c>
      <c r="B97" s="866" t="s">
        <v>4135</v>
      </c>
      <c r="C97" s="867" t="s">
        <v>211</v>
      </c>
      <c r="D97" s="866" t="s">
        <v>4089</v>
      </c>
      <c r="E97" s="866" t="s">
        <v>4364</v>
      </c>
      <c r="F97" s="866" t="s">
        <v>4091</v>
      </c>
      <c r="G97" s="868" t="s">
        <v>4386</v>
      </c>
      <c r="H97" s="869" t="s">
        <v>4387</v>
      </c>
      <c r="I97" s="870">
        <v>44216</v>
      </c>
      <c r="J97" s="870"/>
      <c r="K97" s="868" t="s">
        <v>4388</v>
      </c>
      <c r="N97" s="560" t="str">
        <f t="shared" si="1"/>
        <v>F108310101483</v>
      </c>
    </row>
    <row r="98" spans="1:14" ht="14.4" x14ac:dyDescent="0.2">
      <c r="A98" s="866" t="s">
        <v>2804</v>
      </c>
      <c r="B98" s="866" t="s">
        <v>4135</v>
      </c>
      <c r="C98" s="880" t="s">
        <v>6505</v>
      </c>
      <c r="D98" s="866" t="s">
        <v>4089</v>
      </c>
      <c r="E98" s="866" t="s">
        <v>4364</v>
      </c>
      <c r="F98" s="866" t="s">
        <v>4091</v>
      </c>
      <c r="G98" s="868" t="s">
        <v>4389</v>
      </c>
      <c r="H98" s="869" t="s">
        <v>4390</v>
      </c>
      <c r="I98" s="870">
        <v>44216</v>
      </c>
      <c r="J98" s="870"/>
      <c r="K98" s="868" t="s">
        <v>4391</v>
      </c>
      <c r="N98" s="560" t="str">
        <f t="shared" si="1"/>
        <v>F108310101492</v>
      </c>
    </row>
    <row r="99" spans="1:14" ht="14.4" x14ac:dyDescent="0.2">
      <c r="A99" s="866" t="s">
        <v>2805</v>
      </c>
      <c r="B99" s="866" t="s">
        <v>4135</v>
      </c>
      <c r="C99" s="867" t="s">
        <v>2611</v>
      </c>
      <c r="D99" s="866" t="s">
        <v>4089</v>
      </c>
      <c r="E99" s="866" t="s">
        <v>4364</v>
      </c>
      <c r="F99" s="866" t="s">
        <v>4091</v>
      </c>
      <c r="G99" s="868" t="s">
        <v>4392</v>
      </c>
      <c r="H99" s="869" t="s">
        <v>4393</v>
      </c>
      <c r="I99" s="870">
        <v>44216</v>
      </c>
      <c r="J99" s="870"/>
      <c r="K99" s="868" t="s">
        <v>4394</v>
      </c>
      <c r="N99" s="560" t="str">
        <f t="shared" si="1"/>
        <v>F108310101508</v>
      </c>
    </row>
    <row r="100" spans="1:14" ht="14.4" x14ac:dyDescent="0.2">
      <c r="A100" s="866" t="s">
        <v>2806</v>
      </c>
      <c r="B100" s="866" t="s">
        <v>4088</v>
      </c>
      <c r="C100" s="867" t="s">
        <v>19</v>
      </c>
      <c r="D100" s="866" t="s">
        <v>4089</v>
      </c>
      <c r="E100" s="866" t="s">
        <v>4395</v>
      </c>
      <c r="F100" s="866" t="s">
        <v>4091</v>
      </c>
      <c r="G100" s="868" t="s">
        <v>4396</v>
      </c>
      <c r="H100" s="869" t="s">
        <v>4397</v>
      </c>
      <c r="I100" s="870">
        <v>44216</v>
      </c>
      <c r="J100" s="870"/>
      <c r="K100" s="868" t="s">
        <v>4398</v>
      </c>
      <c r="N100" s="560" t="str">
        <f t="shared" si="1"/>
        <v>F109110101556</v>
      </c>
    </row>
    <row r="101" spans="1:14" ht="14.4" x14ac:dyDescent="0.2">
      <c r="A101" s="866" t="s">
        <v>2807</v>
      </c>
      <c r="B101" s="866" t="s">
        <v>4135</v>
      </c>
      <c r="C101" s="867" t="s">
        <v>2472</v>
      </c>
      <c r="D101" s="866" t="s">
        <v>4089</v>
      </c>
      <c r="E101" s="866" t="s">
        <v>4395</v>
      </c>
      <c r="F101" s="866" t="s">
        <v>4091</v>
      </c>
      <c r="G101" s="868" t="s">
        <v>4399</v>
      </c>
      <c r="H101" s="869" t="s">
        <v>4400</v>
      </c>
      <c r="I101" s="870">
        <v>44216</v>
      </c>
      <c r="J101" s="870"/>
      <c r="K101" s="868" t="s">
        <v>4401</v>
      </c>
      <c r="N101" s="560" t="str">
        <f t="shared" si="1"/>
        <v>F109310101561</v>
      </c>
    </row>
    <row r="102" spans="1:14" ht="14.4" x14ac:dyDescent="0.2">
      <c r="A102" s="866" t="s">
        <v>2808</v>
      </c>
      <c r="B102" s="866" t="s">
        <v>4135</v>
      </c>
      <c r="C102" s="867" t="s">
        <v>2809</v>
      </c>
      <c r="D102" s="866" t="s">
        <v>4089</v>
      </c>
      <c r="E102" s="866" t="s">
        <v>4395</v>
      </c>
      <c r="F102" s="866" t="s">
        <v>4091</v>
      </c>
      <c r="G102" s="868" t="s">
        <v>4402</v>
      </c>
      <c r="H102" s="869" t="s">
        <v>4403</v>
      </c>
      <c r="I102" s="870">
        <v>44216</v>
      </c>
      <c r="J102" s="870"/>
      <c r="K102" s="868" t="s">
        <v>4404</v>
      </c>
      <c r="N102" s="560" t="str">
        <f t="shared" si="1"/>
        <v>F109310101570</v>
      </c>
    </row>
    <row r="103" spans="1:14" ht="14.4" x14ac:dyDescent="0.2">
      <c r="A103" s="866" t="s">
        <v>2810</v>
      </c>
      <c r="B103" s="866" t="s">
        <v>4135</v>
      </c>
      <c r="C103" s="867" t="s">
        <v>216</v>
      </c>
      <c r="D103" s="866" t="s">
        <v>4089</v>
      </c>
      <c r="E103" s="866" t="s">
        <v>4395</v>
      </c>
      <c r="F103" s="866" t="s">
        <v>4091</v>
      </c>
      <c r="G103" s="868" t="s">
        <v>4405</v>
      </c>
      <c r="H103" s="869" t="s">
        <v>4406</v>
      </c>
      <c r="I103" s="870">
        <v>44216</v>
      </c>
      <c r="J103" s="870"/>
      <c r="K103" s="868" t="s">
        <v>4407</v>
      </c>
      <c r="N103" s="560" t="str">
        <f t="shared" si="1"/>
        <v>F109310101589</v>
      </c>
    </row>
    <row r="104" spans="1:14" ht="14.4" x14ac:dyDescent="0.2">
      <c r="A104" s="866" t="s">
        <v>2811</v>
      </c>
      <c r="B104" s="866" t="s">
        <v>4135</v>
      </c>
      <c r="C104" s="867" t="s">
        <v>215</v>
      </c>
      <c r="D104" s="866" t="s">
        <v>4089</v>
      </c>
      <c r="E104" s="866" t="s">
        <v>4395</v>
      </c>
      <c r="F104" s="866" t="s">
        <v>4091</v>
      </c>
      <c r="G104" s="868" t="s">
        <v>4408</v>
      </c>
      <c r="H104" s="869" t="s">
        <v>4409</v>
      </c>
      <c r="I104" s="870">
        <v>44216</v>
      </c>
      <c r="J104" s="870"/>
      <c r="K104" s="868" t="s">
        <v>4410</v>
      </c>
      <c r="N104" s="560" t="str">
        <f t="shared" si="1"/>
        <v>F109310101598</v>
      </c>
    </row>
    <row r="105" spans="1:14" ht="14.4" x14ac:dyDescent="0.2">
      <c r="A105" s="866" t="s">
        <v>2812</v>
      </c>
      <c r="B105" s="866" t="s">
        <v>4135</v>
      </c>
      <c r="C105" s="867" t="s">
        <v>214</v>
      </c>
      <c r="D105" s="866" t="s">
        <v>4089</v>
      </c>
      <c r="E105" s="866" t="s">
        <v>4395</v>
      </c>
      <c r="F105" s="866" t="s">
        <v>4091</v>
      </c>
      <c r="G105" s="868" t="s">
        <v>4411</v>
      </c>
      <c r="H105" s="869" t="s">
        <v>4412</v>
      </c>
      <c r="I105" s="870">
        <v>44216</v>
      </c>
      <c r="J105" s="870"/>
      <c r="K105" s="868" t="s">
        <v>4413</v>
      </c>
      <c r="N105" s="560" t="str">
        <f t="shared" si="1"/>
        <v>F109310101605</v>
      </c>
    </row>
    <row r="106" spans="1:14" ht="14.4" x14ac:dyDescent="0.2">
      <c r="A106" s="866" t="s">
        <v>2813</v>
      </c>
      <c r="B106" s="866" t="s">
        <v>4135</v>
      </c>
      <c r="C106" s="867" t="s">
        <v>219</v>
      </c>
      <c r="D106" s="866" t="s">
        <v>4089</v>
      </c>
      <c r="E106" s="866" t="s">
        <v>4395</v>
      </c>
      <c r="F106" s="866" t="s">
        <v>4091</v>
      </c>
      <c r="G106" s="868" t="s">
        <v>4414</v>
      </c>
      <c r="H106" s="869" t="s">
        <v>4415</v>
      </c>
      <c r="I106" s="870">
        <v>44216</v>
      </c>
      <c r="J106" s="870"/>
      <c r="K106" s="868" t="s">
        <v>4416</v>
      </c>
      <c r="N106" s="560" t="str">
        <f t="shared" si="1"/>
        <v>F109310101614</v>
      </c>
    </row>
    <row r="107" spans="1:14" ht="14.4" x14ac:dyDescent="0.2">
      <c r="A107" s="866" t="s">
        <v>2814</v>
      </c>
      <c r="B107" s="866" t="s">
        <v>4135</v>
      </c>
      <c r="C107" s="867" t="s">
        <v>217</v>
      </c>
      <c r="D107" s="866" t="s">
        <v>4089</v>
      </c>
      <c r="E107" s="866" t="s">
        <v>4395</v>
      </c>
      <c r="F107" s="866" t="s">
        <v>4091</v>
      </c>
      <c r="G107" s="868" t="s">
        <v>4417</v>
      </c>
      <c r="H107" s="869" t="s">
        <v>4418</v>
      </c>
      <c r="I107" s="870">
        <v>44216</v>
      </c>
      <c r="J107" s="870"/>
      <c r="K107" s="868" t="s">
        <v>4419</v>
      </c>
      <c r="N107" s="560" t="str">
        <f t="shared" si="1"/>
        <v>F109310101623</v>
      </c>
    </row>
    <row r="108" spans="1:14" ht="14.4" x14ac:dyDescent="0.2">
      <c r="A108" s="866" t="s">
        <v>2815</v>
      </c>
      <c r="B108" s="866" t="s">
        <v>4135</v>
      </c>
      <c r="C108" s="867" t="s">
        <v>218</v>
      </c>
      <c r="D108" s="866" t="s">
        <v>4089</v>
      </c>
      <c r="E108" s="866" t="s">
        <v>4395</v>
      </c>
      <c r="F108" s="866" t="s">
        <v>4091</v>
      </c>
      <c r="G108" s="868" t="s">
        <v>4420</v>
      </c>
      <c r="H108" s="869" t="s">
        <v>4421</v>
      </c>
      <c r="I108" s="870">
        <v>44216</v>
      </c>
      <c r="J108" s="870"/>
      <c r="K108" s="868" t="s">
        <v>4422</v>
      </c>
      <c r="N108" s="560" t="str">
        <f t="shared" si="1"/>
        <v>F109310101632</v>
      </c>
    </row>
    <row r="109" spans="1:14" ht="14.4" x14ac:dyDescent="0.2">
      <c r="A109" s="866" t="s">
        <v>2816</v>
      </c>
      <c r="B109" s="866" t="s">
        <v>4088</v>
      </c>
      <c r="C109" s="867" t="s">
        <v>20</v>
      </c>
      <c r="D109" s="866" t="s">
        <v>4089</v>
      </c>
      <c r="E109" s="866" t="s">
        <v>4423</v>
      </c>
      <c r="F109" s="866" t="s">
        <v>4091</v>
      </c>
      <c r="G109" s="868" t="s">
        <v>4424</v>
      </c>
      <c r="H109" s="869" t="s">
        <v>4425</v>
      </c>
      <c r="I109" s="870">
        <v>44216</v>
      </c>
      <c r="J109" s="870"/>
      <c r="K109" s="868" t="s">
        <v>4426</v>
      </c>
      <c r="N109" s="560" t="str">
        <f t="shared" si="1"/>
        <v>F110110101713</v>
      </c>
    </row>
    <row r="110" spans="1:14" ht="14.4" x14ac:dyDescent="0.2">
      <c r="A110" s="866" t="s">
        <v>2817</v>
      </c>
      <c r="B110" s="866" t="s">
        <v>4112</v>
      </c>
      <c r="C110" s="867" t="s">
        <v>105</v>
      </c>
      <c r="D110" s="866" t="s">
        <v>4089</v>
      </c>
      <c r="E110" s="866" t="s">
        <v>4423</v>
      </c>
      <c r="F110" s="866" t="s">
        <v>4091</v>
      </c>
      <c r="G110" s="868" t="s">
        <v>4427</v>
      </c>
      <c r="H110" s="869" t="s">
        <v>4428</v>
      </c>
      <c r="I110" s="870">
        <v>44216</v>
      </c>
      <c r="J110" s="870"/>
      <c r="K110" s="868" t="s">
        <v>4429</v>
      </c>
      <c r="N110" s="560" t="str">
        <f t="shared" si="1"/>
        <v>F110210101720</v>
      </c>
    </row>
    <row r="111" spans="1:14" ht="14.4" x14ac:dyDescent="0.2">
      <c r="A111" s="866" t="s">
        <v>2818</v>
      </c>
      <c r="B111" s="866" t="s">
        <v>4112</v>
      </c>
      <c r="C111" s="867" t="s">
        <v>106</v>
      </c>
      <c r="D111" s="866" t="s">
        <v>4089</v>
      </c>
      <c r="E111" s="866" t="s">
        <v>4423</v>
      </c>
      <c r="F111" s="866" t="s">
        <v>4091</v>
      </c>
      <c r="G111" s="868" t="s">
        <v>4430</v>
      </c>
      <c r="H111" s="869" t="s">
        <v>4431</v>
      </c>
      <c r="I111" s="870">
        <v>44216</v>
      </c>
      <c r="J111" s="870"/>
      <c r="K111" s="868" t="s">
        <v>4432</v>
      </c>
      <c r="N111" s="560" t="str">
        <f t="shared" si="1"/>
        <v>F110210101739</v>
      </c>
    </row>
    <row r="112" spans="1:14" ht="14.4" x14ac:dyDescent="0.2">
      <c r="A112" s="866" t="s">
        <v>2819</v>
      </c>
      <c r="B112" s="866" t="s">
        <v>4112</v>
      </c>
      <c r="C112" s="867" t="s">
        <v>104</v>
      </c>
      <c r="D112" s="866" t="s">
        <v>4089</v>
      </c>
      <c r="E112" s="866" t="s">
        <v>4423</v>
      </c>
      <c r="F112" s="866" t="s">
        <v>4091</v>
      </c>
      <c r="G112" s="868" t="s">
        <v>4433</v>
      </c>
      <c r="H112" s="869" t="s">
        <v>4434</v>
      </c>
      <c r="I112" s="870">
        <v>44216</v>
      </c>
      <c r="J112" s="870"/>
      <c r="K112" s="868" t="s">
        <v>4435</v>
      </c>
      <c r="N112" s="560" t="str">
        <f t="shared" si="1"/>
        <v>F110210101748</v>
      </c>
    </row>
    <row r="113" spans="1:14" ht="14.4" x14ac:dyDescent="0.2">
      <c r="A113" s="866" t="s">
        <v>2820</v>
      </c>
      <c r="B113" s="866" t="s">
        <v>4112</v>
      </c>
      <c r="C113" s="867" t="s">
        <v>103</v>
      </c>
      <c r="D113" s="866" t="s">
        <v>4089</v>
      </c>
      <c r="E113" s="866" t="s">
        <v>4423</v>
      </c>
      <c r="F113" s="866" t="s">
        <v>4091</v>
      </c>
      <c r="G113" s="868" t="s">
        <v>4436</v>
      </c>
      <c r="H113" s="869" t="s">
        <v>4437</v>
      </c>
      <c r="I113" s="870">
        <v>44216</v>
      </c>
      <c r="J113" s="870"/>
      <c r="K113" s="868" t="s">
        <v>4438</v>
      </c>
      <c r="N113" s="560" t="str">
        <f t="shared" si="1"/>
        <v>F110210101757</v>
      </c>
    </row>
    <row r="114" spans="1:14" ht="14.4" x14ac:dyDescent="0.2">
      <c r="A114" s="866" t="s">
        <v>2821</v>
      </c>
      <c r="B114" s="866" t="s">
        <v>4135</v>
      </c>
      <c r="C114" s="867" t="s">
        <v>2612</v>
      </c>
      <c r="D114" s="866" t="s">
        <v>4089</v>
      </c>
      <c r="E114" s="866" t="s">
        <v>4423</v>
      </c>
      <c r="F114" s="866" t="s">
        <v>4091</v>
      </c>
      <c r="G114" s="868" t="s">
        <v>4439</v>
      </c>
      <c r="H114" s="869" t="s">
        <v>4440</v>
      </c>
      <c r="I114" s="870">
        <v>44216</v>
      </c>
      <c r="J114" s="870"/>
      <c r="K114" s="868" t="s">
        <v>4441</v>
      </c>
      <c r="N114" s="560" t="str">
        <f t="shared" si="1"/>
        <v>F110310101764</v>
      </c>
    </row>
    <row r="115" spans="1:14" ht="14.4" x14ac:dyDescent="0.2">
      <c r="A115" s="866" t="s">
        <v>2822</v>
      </c>
      <c r="B115" s="866" t="s">
        <v>4135</v>
      </c>
      <c r="C115" s="867" t="s">
        <v>222</v>
      </c>
      <c r="D115" s="866" t="s">
        <v>4089</v>
      </c>
      <c r="E115" s="866" t="s">
        <v>4423</v>
      </c>
      <c r="F115" s="866" t="s">
        <v>4091</v>
      </c>
      <c r="G115" s="868" t="s">
        <v>4442</v>
      </c>
      <c r="H115" s="869" t="s">
        <v>4443</v>
      </c>
      <c r="I115" s="870">
        <v>44216</v>
      </c>
      <c r="J115" s="870"/>
      <c r="K115" s="868" t="s">
        <v>4444</v>
      </c>
      <c r="N115" s="560" t="str">
        <f t="shared" si="1"/>
        <v>F110310101773</v>
      </c>
    </row>
    <row r="116" spans="1:14" ht="14.4" x14ac:dyDescent="0.2">
      <c r="A116" s="866" t="s">
        <v>2823</v>
      </c>
      <c r="B116" s="866" t="s">
        <v>4135</v>
      </c>
      <c r="C116" s="867" t="s">
        <v>224</v>
      </c>
      <c r="D116" s="866" t="s">
        <v>4089</v>
      </c>
      <c r="E116" s="866" t="s">
        <v>4423</v>
      </c>
      <c r="F116" s="866" t="s">
        <v>4091</v>
      </c>
      <c r="G116" s="868" t="s">
        <v>4445</v>
      </c>
      <c r="H116" s="869" t="s">
        <v>4446</v>
      </c>
      <c r="I116" s="870">
        <v>44216</v>
      </c>
      <c r="J116" s="870"/>
      <c r="K116" s="868" t="s">
        <v>4447</v>
      </c>
      <c r="N116" s="560" t="str">
        <f t="shared" si="1"/>
        <v>F110310101782</v>
      </c>
    </row>
    <row r="117" spans="1:14" ht="14.4" x14ac:dyDescent="0.2">
      <c r="A117" s="866" t="s">
        <v>2824</v>
      </c>
      <c r="B117" s="866" t="s">
        <v>4135</v>
      </c>
      <c r="C117" s="867" t="s">
        <v>223</v>
      </c>
      <c r="D117" s="866" t="s">
        <v>4089</v>
      </c>
      <c r="E117" s="866" t="s">
        <v>4423</v>
      </c>
      <c r="F117" s="866" t="s">
        <v>4091</v>
      </c>
      <c r="G117" s="868" t="s">
        <v>4448</v>
      </c>
      <c r="H117" s="869" t="s">
        <v>4449</v>
      </c>
      <c r="I117" s="870">
        <v>44216</v>
      </c>
      <c r="J117" s="870"/>
      <c r="K117" s="868" t="s">
        <v>4450</v>
      </c>
      <c r="N117" s="560" t="str">
        <f t="shared" si="1"/>
        <v>F110310101791</v>
      </c>
    </row>
    <row r="118" spans="1:14" ht="14.4" x14ac:dyDescent="0.2">
      <c r="A118" s="866" t="s">
        <v>2825</v>
      </c>
      <c r="B118" s="866" t="s">
        <v>4135</v>
      </c>
      <c r="C118" s="867" t="s">
        <v>226</v>
      </c>
      <c r="D118" s="866" t="s">
        <v>4089</v>
      </c>
      <c r="E118" s="866" t="s">
        <v>4423</v>
      </c>
      <c r="F118" s="866" t="s">
        <v>4091</v>
      </c>
      <c r="G118" s="868" t="s">
        <v>4451</v>
      </c>
      <c r="H118" s="869" t="s">
        <v>4452</v>
      </c>
      <c r="I118" s="870">
        <v>44216</v>
      </c>
      <c r="J118" s="870"/>
      <c r="K118" s="868" t="s">
        <v>4453</v>
      </c>
      <c r="N118" s="560" t="str">
        <f t="shared" si="1"/>
        <v>F110310101808</v>
      </c>
    </row>
    <row r="119" spans="1:14" ht="14.4" x14ac:dyDescent="0.2">
      <c r="A119" s="866" t="s">
        <v>2826</v>
      </c>
      <c r="B119" s="866" t="s">
        <v>4135</v>
      </c>
      <c r="C119" s="867" t="s">
        <v>227</v>
      </c>
      <c r="D119" s="866" t="s">
        <v>4089</v>
      </c>
      <c r="E119" s="866" t="s">
        <v>4423</v>
      </c>
      <c r="F119" s="866" t="s">
        <v>4091</v>
      </c>
      <c r="G119" s="868" t="s">
        <v>4454</v>
      </c>
      <c r="H119" s="869" t="s">
        <v>4455</v>
      </c>
      <c r="I119" s="870">
        <v>44216</v>
      </c>
      <c r="J119" s="870"/>
      <c r="K119" s="868" t="s">
        <v>4456</v>
      </c>
      <c r="N119" s="560" t="str">
        <f t="shared" si="1"/>
        <v>F110310101817</v>
      </c>
    </row>
    <row r="120" spans="1:14" ht="14.4" x14ac:dyDescent="0.2">
      <c r="A120" s="866" t="s">
        <v>2827</v>
      </c>
      <c r="B120" s="866" t="s">
        <v>4135</v>
      </c>
      <c r="C120" s="867" t="s">
        <v>225</v>
      </c>
      <c r="D120" s="866" t="s">
        <v>4089</v>
      </c>
      <c r="E120" s="866" t="s">
        <v>4423</v>
      </c>
      <c r="F120" s="866" t="s">
        <v>4091</v>
      </c>
      <c r="G120" s="868" t="s">
        <v>4457</v>
      </c>
      <c r="H120" s="869" t="s">
        <v>4458</v>
      </c>
      <c r="I120" s="870">
        <v>44216</v>
      </c>
      <c r="J120" s="870"/>
      <c r="K120" s="868" t="s">
        <v>4459</v>
      </c>
      <c r="N120" s="560" t="str">
        <f t="shared" si="1"/>
        <v>F110310101826</v>
      </c>
    </row>
    <row r="121" spans="1:14" ht="14.4" x14ac:dyDescent="0.2">
      <c r="A121" s="866" t="s">
        <v>2828</v>
      </c>
      <c r="B121" s="866" t="s">
        <v>4135</v>
      </c>
      <c r="C121" s="867" t="s">
        <v>220</v>
      </c>
      <c r="D121" s="866" t="s">
        <v>4089</v>
      </c>
      <c r="E121" s="866" t="s">
        <v>4423</v>
      </c>
      <c r="F121" s="866" t="s">
        <v>4091</v>
      </c>
      <c r="G121" s="868" t="s">
        <v>4460</v>
      </c>
      <c r="H121" s="869" t="s">
        <v>4461</v>
      </c>
      <c r="I121" s="870">
        <v>44216</v>
      </c>
      <c r="J121" s="870"/>
      <c r="K121" s="868" t="s">
        <v>4462</v>
      </c>
      <c r="N121" s="560" t="str">
        <f t="shared" si="1"/>
        <v>F110310101835</v>
      </c>
    </row>
    <row r="122" spans="1:14" ht="14.4" x14ac:dyDescent="0.2">
      <c r="A122" s="866" t="s">
        <v>2829</v>
      </c>
      <c r="B122" s="866" t="s">
        <v>4135</v>
      </c>
      <c r="C122" s="867" t="s">
        <v>221</v>
      </c>
      <c r="D122" s="866" t="s">
        <v>4089</v>
      </c>
      <c r="E122" s="866" t="s">
        <v>4423</v>
      </c>
      <c r="F122" s="866" t="s">
        <v>4091</v>
      </c>
      <c r="G122" s="868" t="s">
        <v>4463</v>
      </c>
      <c r="H122" s="869" t="s">
        <v>4464</v>
      </c>
      <c r="I122" s="870">
        <v>44216</v>
      </c>
      <c r="J122" s="870"/>
      <c r="K122" s="868" t="s">
        <v>4465</v>
      </c>
      <c r="N122" s="560" t="str">
        <f t="shared" si="1"/>
        <v>F110310101844</v>
      </c>
    </row>
    <row r="123" spans="1:14" ht="14.4" x14ac:dyDescent="0.2">
      <c r="A123" s="882" t="s">
        <v>4466</v>
      </c>
      <c r="B123" s="866" t="s">
        <v>4135</v>
      </c>
      <c r="C123" s="867" t="s">
        <v>228</v>
      </c>
      <c r="D123" s="866" t="s">
        <v>4089</v>
      </c>
      <c r="E123" s="866" t="s">
        <v>4423</v>
      </c>
      <c r="F123" s="866" t="s">
        <v>4091</v>
      </c>
      <c r="G123" s="868" t="s">
        <v>4467</v>
      </c>
      <c r="H123" s="869" t="s">
        <v>4468</v>
      </c>
      <c r="I123" s="870">
        <v>45047</v>
      </c>
      <c r="J123" s="870"/>
      <c r="K123" s="868"/>
      <c r="N123" s="560" t="str">
        <f t="shared" si="1"/>
        <v>F110310102843</v>
      </c>
    </row>
    <row r="124" spans="1:14" ht="14.4" x14ac:dyDescent="0.2">
      <c r="A124" s="866" t="s">
        <v>2830</v>
      </c>
      <c r="B124" s="866" t="s">
        <v>4088</v>
      </c>
      <c r="C124" s="867" t="s">
        <v>21</v>
      </c>
      <c r="D124" s="866" t="s">
        <v>4089</v>
      </c>
      <c r="E124" s="866" t="s">
        <v>4469</v>
      </c>
      <c r="F124" s="866" t="s">
        <v>4091</v>
      </c>
      <c r="G124" s="868" t="s">
        <v>4470</v>
      </c>
      <c r="H124" s="869" t="s">
        <v>4471</v>
      </c>
      <c r="I124" s="870">
        <v>44216</v>
      </c>
      <c r="J124" s="870"/>
      <c r="K124" s="868" t="s">
        <v>4472</v>
      </c>
      <c r="N124" s="560" t="str">
        <f t="shared" si="1"/>
        <v>F111110101945</v>
      </c>
    </row>
    <row r="125" spans="1:14" ht="14.4" x14ac:dyDescent="0.2">
      <c r="A125" s="866" t="s">
        <v>2831</v>
      </c>
      <c r="B125" s="866" t="s">
        <v>4112</v>
      </c>
      <c r="C125" s="867" t="s">
        <v>107</v>
      </c>
      <c r="D125" s="866" t="s">
        <v>4089</v>
      </c>
      <c r="E125" s="866" t="s">
        <v>4469</v>
      </c>
      <c r="F125" s="866" t="s">
        <v>4091</v>
      </c>
      <c r="G125" s="868" t="s">
        <v>4473</v>
      </c>
      <c r="H125" s="869" t="s">
        <v>4474</v>
      </c>
      <c r="I125" s="870">
        <v>44216</v>
      </c>
      <c r="J125" s="870"/>
      <c r="K125" s="868" t="s">
        <v>4475</v>
      </c>
      <c r="N125" s="560" t="str">
        <f t="shared" si="1"/>
        <v>F111210101952</v>
      </c>
    </row>
    <row r="126" spans="1:14" ht="14.4" x14ac:dyDescent="0.2">
      <c r="A126" s="866" t="s">
        <v>2832</v>
      </c>
      <c r="B126" s="866" t="s">
        <v>4135</v>
      </c>
      <c r="C126" s="867" t="s">
        <v>244</v>
      </c>
      <c r="D126" s="866" t="s">
        <v>4089</v>
      </c>
      <c r="E126" s="866" t="s">
        <v>4469</v>
      </c>
      <c r="F126" s="866" t="s">
        <v>4091</v>
      </c>
      <c r="G126" s="868" t="s">
        <v>4476</v>
      </c>
      <c r="H126" s="869" t="s">
        <v>4477</v>
      </c>
      <c r="I126" s="870">
        <v>44216</v>
      </c>
      <c r="J126" s="870"/>
      <c r="K126" s="868" t="s">
        <v>4478</v>
      </c>
      <c r="N126" s="560" t="str">
        <f t="shared" si="1"/>
        <v>F111310101969</v>
      </c>
    </row>
    <row r="127" spans="1:14" ht="14.4" x14ac:dyDescent="0.2">
      <c r="A127" s="866" t="s">
        <v>2833</v>
      </c>
      <c r="B127" s="866" t="s">
        <v>4135</v>
      </c>
      <c r="C127" s="867" t="s">
        <v>247</v>
      </c>
      <c r="D127" s="866" t="s">
        <v>4089</v>
      </c>
      <c r="E127" s="866" t="s">
        <v>4469</v>
      </c>
      <c r="F127" s="866" t="s">
        <v>4091</v>
      </c>
      <c r="G127" s="868" t="s">
        <v>4479</v>
      </c>
      <c r="H127" s="869" t="s">
        <v>4480</v>
      </c>
      <c r="I127" s="870">
        <v>44216</v>
      </c>
      <c r="J127" s="870"/>
      <c r="K127" s="868" t="s">
        <v>4481</v>
      </c>
      <c r="N127" s="560" t="str">
        <f t="shared" si="1"/>
        <v>F111310101978</v>
      </c>
    </row>
    <row r="128" spans="1:14" ht="14.4" x14ac:dyDescent="0.2">
      <c r="A128" s="866" t="s">
        <v>2834</v>
      </c>
      <c r="B128" s="866" t="s">
        <v>4135</v>
      </c>
      <c r="C128" s="867" t="s">
        <v>251</v>
      </c>
      <c r="D128" s="866" t="s">
        <v>4089</v>
      </c>
      <c r="E128" s="866" t="s">
        <v>4469</v>
      </c>
      <c r="F128" s="866" t="s">
        <v>4091</v>
      </c>
      <c r="G128" s="868" t="s">
        <v>4482</v>
      </c>
      <c r="H128" s="869" t="s">
        <v>4483</v>
      </c>
      <c r="I128" s="870">
        <v>44216</v>
      </c>
      <c r="J128" s="870"/>
      <c r="K128" s="868" t="s">
        <v>4484</v>
      </c>
      <c r="N128" s="560" t="str">
        <f t="shared" si="1"/>
        <v>F111310101987</v>
      </c>
    </row>
    <row r="129" spans="1:14" ht="14.4" x14ac:dyDescent="0.2">
      <c r="A129" s="866" t="s">
        <v>2835</v>
      </c>
      <c r="B129" s="866" t="s">
        <v>4135</v>
      </c>
      <c r="C129" s="867" t="s">
        <v>229</v>
      </c>
      <c r="D129" s="866" t="s">
        <v>4089</v>
      </c>
      <c r="E129" s="866" t="s">
        <v>4469</v>
      </c>
      <c r="F129" s="866" t="s">
        <v>4091</v>
      </c>
      <c r="G129" s="868" t="s">
        <v>4485</v>
      </c>
      <c r="H129" s="869" t="s">
        <v>4486</v>
      </c>
      <c r="I129" s="870">
        <v>44216</v>
      </c>
      <c r="J129" s="870"/>
      <c r="K129" s="868" t="s">
        <v>4487</v>
      </c>
      <c r="N129" s="560" t="str">
        <f t="shared" ref="N129:N192" si="2">A129</f>
        <v>F111310101996</v>
      </c>
    </row>
    <row r="130" spans="1:14" ht="14.4" x14ac:dyDescent="0.2">
      <c r="A130" s="866" t="s">
        <v>2836</v>
      </c>
      <c r="B130" s="866" t="s">
        <v>4135</v>
      </c>
      <c r="C130" s="867" t="s">
        <v>253</v>
      </c>
      <c r="D130" s="866" t="s">
        <v>4089</v>
      </c>
      <c r="E130" s="866" t="s">
        <v>4469</v>
      </c>
      <c r="F130" s="866" t="s">
        <v>4091</v>
      </c>
      <c r="G130" s="868" t="s">
        <v>4488</v>
      </c>
      <c r="H130" s="869" t="s">
        <v>4489</v>
      </c>
      <c r="I130" s="870">
        <v>44216</v>
      </c>
      <c r="J130" s="870"/>
      <c r="K130" s="868" t="s">
        <v>4490</v>
      </c>
      <c r="N130" s="560" t="str">
        <f t="shared" si="2"/>
        <v>F111310102003</v>
      </c>
    </row>
    <row r="131" spans="1:14" ht="14.4" x14ac:dyDescent="0.2">
      <c r="A131" s="866" t="s">
        <v>2837</v>
      </c>
      <c r="B131" s="866" t="s">
        <v>4135</v>
      </c>
      <c r="C131" s="867" t="s">
        <v>230</v>
      </c>
      <c r="D131" s="866" t="s">
        <v>4089</v>
      </c>
      <c r="E131" s="866" t="s">
        <v>4469</v>
      </c>
      <c r="F131" s="866" t="s">
        <v>4091</v>
      </c>
      <c r="G131" s="868" t="s">
        <v>4491</v>
      </c>
      <c r="H131" s="869" t="s">
        <v>4492</v>
      </c>
      <c r="I131" s="870">
        <v>44216</v>
      </c>
      <c r="J131" s="870"/>
      <c r="K131" s="868" t="s">
        <v>4493</v>
      </c>
      <c r="N131" s="560" t="str">
        <f t="shared" si="2"/>
        <v>F111310102012</v>
      </c>
    </row>
    <row r="132" spans="1:14" ht="14.4" x14ac:dyDescent="0.2">
      <c r="A132" s="866" t="s">
        <v>2838</v>
      </c>
      <c r="B132" s="866" t="s">
        <v>4135</v>
      </c>
      <c r="C132" s="867" t="s">
        <v>232</v>
      </c>
      <c r="D132" s="866" t="s">
        <v>4089</v>
      </c>
      <c r="E132" s="866" t="s">
        <v>4469</v>
      </c>
      <c r="F132" s="866" t="s">
        <v>4091</v>
      </c>
      <c r="G132" s="868" t="s">
        <v>4494</v>
      </c>
      <c r="H132" s="869" t="s">
        <v>4495</v>
      </c>
      <c r="I132" s="870">
        <v>44216</v>
      </c>
      <c r="J132" s="870"/>
      <c r="K132" s="868" t="s">
        <v>4496</v>
      </c>
      <c r="N132" s="560" t="str">
        <f t="shared" si="2"/>
        <v>F111310102021</v>
      </c>
    </row>
    <row r="133" spans="1:14" ht="14.4" x14ac:dyDescent="0.2">
      <c r="A133" s="866" t="s">
        <v>2839</v>
      </c>
      <c r="B133" s="866" t="s">
        <v>4135</v>
      </c>
      <c r="C133" s="867" t="s">
        <v>236</v>
      </c>
      <c r="D133" s="866" t="s">
        <v>4089</v>
      </c>
      <c r="E133" s="866" t="s">
        <v>4469</v>
      </c>
      <c r="F133" s="866" t="s">
        <v>4091</v>
      </c>
      <c r="G133" s="868" t="s">
        <v>4497</v>
      </c>
      <c r="H133" s="869" t="s">
        <v>4498</v>
      </c>
      <c r="I133" s="870">
        <v>44216</v>
      </c>
      <c r="J133" s="870"/>
      <c r="K133" s="868" t="s">
        <v>4499</v>
      </c>
      <c r="N133" s="560" t="str">
        <f t="shared" si="2"/>
        <v>F111310102030</v>
      </c>
    </row>
    <row r="134" spans="1:14" ht="14.4" x14ac:dyDescent="0.2">
      <c r="A134" s="866" t="s">
        <v>2840</v>
      </c>
      <c r="B134" s="866" t="s">
        <v>4135</v>
      </c>
      <c r="C134" s="867" t="s">
        <v>248</v>
      </c>
      <c r="D134" s="866" t="s">
        <v>4089</v>
      </c>
      <c r="E134" s="866" t="s">
        <v>4469</v>
      </c>
      <c r="F134" s="866" t="s">
        <v>4091</v>
      </c>
      <c r="G134" s="868" t="s">
        <v>4500</v>
      </c>
      <c r="H134" s="869" t="s">
        <v>4501</v>
      </c>
      <c r="I134" s="870">
        <v>44216</v>
      </c>
      <c r="J134" s="870"/>
      <c r="K134" s="868" t="s">
        <v>4502</v>
      </c>
      <c r="N134" s="560" t="str">
        <f t="shared" si="2"/>
        <v>F111310102049</v>
      </c>
    </row>
    <row r="135" spans="1:14" ht="14.4" x14ac:dyDescent="0.2">
      <c r="A135" s="866" t="s">
        <v>2841</v>
      </c>
      <c r="B135" s="866" t="s">
        <v>4135</v>
      </c>
      <c r="C135" s="867" t="s">
        <v>240</v>
      </c>
      <c r="D135" s="866" t="s">
        <v>4089</v>
      </c>
      <c r="E135" s="866" t="s">
        <v>4469</v>
      </c>
      <c r="F135" s="866" t="s">
        <v>4091</v>
      </c>
      <c r="G135" s="868" t="s">
        <v>4503</v>
      </c>
      <c r="H135" s="869" t="s">
        <v>4504</v>
      </c>
      <c r="I135" s="870">
        <v>44216</v>
      </c>
      <c r="J135" s="870"/>
      <c r="K135" s="868" t="s">
        <v>4505</v>
      </c>
      <c r="N135" s="560" t="str">
        <f t="shared" si="2"/>
        <v>F111310102058</v>
      </c>
    </row>
    <row r="136" spans="1:14" ht="14.4" x14ac:dyDescent="0.2">
      <c r="A136" s="866" t="s">
        <v>2842</v>
      </c>
      <c r="B136" s="866" t="s">
        <v>4135</v>
      </c>
      <c r="C136" s="867" t="s">
        <v>234</v>
      </c>
      <c r="D136" s="866" t="s">
        <v>4089</v>
      </c>
      <c r="E136" s="866" t="s">
        <v>4469</v>
      </c>
      <c r="F136" s="866" t="s">
        <v>4091</v>
      </c>
      <c r="G136" s="868" t="s">
        <v>4506</v>
      </c>
      <c r="H136" s="869" t="s">
        <v>4507</v>
      </c>
      <c r="I136" s="870">
        <v>44216</v>
      </c>
      <c r="J136" s="870"/>
      <c r="K136" s="868" t="s">
        <v>4508</v>
      </c>
      <c r="N136" s="560" t="str">
        <f t="shared" si="2"/>
        <v>F111310102067</v>
      </c>
    </row>
    <row r="137" spans="1:14" ht="14.4" x14ac:dyDescent="0.2">
      <c r="A137" s="866" t="s">
        <v>2843</v>
      </c>
      <c r="B137" s="866" t="s">
        <v>4135</v>
      </c>
      <c r="C137" s="867" t="s">
        <v>250</v>
      </c>
      <c r="D137" s="866" t="s">
        <v>4089</v>
      </c>
      <c r="E137" s="866" t="s">
        <v>4469</v>
      </c>
      <c r="F137" s="866" t="s">
        <v>4091</v>
      </c>
      <c r="G137" s="868" t="s">
        <v>4509</v>
      </c>
      <c r="H137" s="869" t="s">
        <v>4510</v>
      </c>
      <c r="I137" s="870">
        <v>44216</v>
      </c>
      <c r="J137" s="870"/>
      <c r="K137" s="868" t="s">
        <v>4511</v>
      </c>
      <c r="N137" s="560" t="str">
        <f t="shared" si="2"/>
        <v>F111310102076</v>
      </c>
    </row>
    <row r="138" spans="1:14" ht="14.4" x14ac:dyDescent="0.2">
      <c r="A138" s="866" t="s">
        <v>2844</v>
      </c>
      <c r="B138" s="866" t="s">
        <v>4135</v>
      </c>
      <c r="C138" s="867" t="s">
        <v>241</v>
      </c>
      <c r="D138" s="866" t="s">
        <v>4089</v>
      </c>
      <c r="E138" s="866" t="s">
        <v>4469</v>
      </c>
      <c r="F138" s="866" t="s">
        <v>4091</v>
      </c>
      <c r="G138" s="868" t="s">
        <v>4512</v>
      </c>
      <c r="H138" s="869" t="s">
        <v>4513</v>
      </c>
      <c r="I138" s="870">
        <v>44216</v>
      </c>
      <c r="J138" s="870"/>
      <c r="K138" s="868" t="s">
        <v>4514</v>
      </c>
      <c r="N138" s="560" t="str">
        <f t="shared" si="2"/>
        <v>F111310102085</v>
      </c>
    </row>
    <row r="139" spans="1:14" ht="14.4" x14ac:dyDescent="0.2">
      <c r="A139" s="866" t="s">
        <v>2845</v>
      </c>
      <c r="B139" s="866" t="s">
        <v>4135</v>
      </c>
      <c r="C139" s="867" t="s">
        <v>235</v>
      </c>
      <c r="D139" s="866" t="s">
        <v>4089</v>
      </c>
      <c r="E139" s="866" t="s">
        <v>4469</v>
      </c>
      <c r="F139" s="866" t="s">
        <v>4091</v>
      </c>
      <c r="G139" s="868" t="s">
        <v>4515</v>
      </c>
      <c r="H139" s="869" t="s">
        <v>4516</v>
      </c>
      <c r="I139" s="870">
        <v>44216</v>
      </c>
      <c r="J139" s="870"/>
      <c r="K139" s="868" t="s">
        <v>4517</v>
      </c>
      <c r="N139" s="560" t="str">
        <f t="shared" si="2"/>
        <v>F111310102094</v>
      </c>
    </row>
    <row r="140" spans="1:14" ht="14.4" x14ac:dyDescent="0.2">
      <c r="A140" s="866" t="s">
        <v>2846</v>
      </c>
      <c r="B140" s="866" t="s">
        <v>4135</v>
      </c>
      <c r="C140" s="867" t="s">
        <v>242</v>
      </c>
      <c r="D140" s="866" t="s">
        <v>4089</v>
      </c>
      <c r="E140" s="866" t="s">
        <v>4469</v>
      </c>
      <c r="F140" s="866" t="s">
        <v>4091</v>
      </c>
      <c r="G140" s="868" t="s">
        <v>4518</v>
      </c>
      <c r="H140" s="869" t="s">
        <v>4519</v>
      </c>
      <c r="I140" s="870">
        <v>44216</v>
      </c>
      <c r="J140" s="870"/>
      <c r="K140" s="868" t="s">
        <v>4520</v>
      </c>
      <c r="N140" s="560" t="str">
        <f t="shared" si="2"/>
        <v>F111310102101</v>
      </c>
    </row>
    <row r="141" spans="1:14" ht="14.4" x14ac:dyDescent="0.2">
      <c r="A141" s="866" t="s">
        <v>2847</v>
      </c>
      <c r="B141" s="866" t="s">
        <v>4135</v>
      </c>
      <c r="C141" s="867" t="s">
        <v>243</v>
      </c>
      <c r="D141" s="866" t="s">
        <v>4089</v>
      </c>
      <c r="E141" s="866" t="s">
        <v>4469</v>
      </c>
      <c r="F141" s="866" t="s">
        <v>4091</v>
      </c>
      <c r="G141" s="868" t="s">
        <v>4521</v>
      </c>
      <c r="H141" s="869" t="s">
        <v>4522</v>
      </c>
      <c r="I141" s="870">
        <v>44216</v>
      </c>
      <c r="J141" s="870"/>
      <c r="K141" s="868" t="s">
        <v>4523</v>
      </c>
      <c r="N141" s="560" t="str">
        <f t="shared" si="2"/>
        <v>F111310102110</v>
      </c>
    </row>
    <row r="142" spans="1:14" ht="14.4" x14ac:dyDescent="0.2">
      <c r="A142" s="866" t="s">
        <v>2848</v>
      </c>
      <c r="B142" s="866" t="s">
        <v>4135</v>
      </c>
      <c r="C142" s="867" t="s">
        <v>245</v>
      </c>
      <c r="D142" s="866" t="s">
        <v>4089</v>
      </c>
      <c r="E142" s="866" t="s">
        <v>4469</v>
      </c>
      <c r="F142" s="866" t="s">
        <v>4091</v>
      </c>
      <c r="G142" s="868" t="s">
        <v>4524</v>
      </c>
      <c r="H142" s="869" t="s">
        <v>4525</v>
      </c>
      <c r="I142" s="870">
        <v>44216</v>
      </c>
      <c r="J142" s="870"/>
      <c r="K142" s="868" t="s">
        <v>4526</v>
      </c>
      <c r="N142" s="560" t="str">
        <f t="shared" si="2"/>
        <v>F111310102129</v>
      </c>
    </row>
    <row r="143" spans="1:14" ht="14.4" x14ac:dyDescent="0.2">
      <c r="A143" s="866" t="s">
        <v>2849</v>
      </c>
      <c r="B143" s="866" t="s">
        <v>4135</v>
      </c>
      <c r="C143" s="867" t="s">
        <v>252</v>
      </c>
      <c r="D143" s="866" t="s">
        <v>4089</v>
      </c>
      <c r="E143" s="866" t="s">
        <v>4469</v>
      </c>
      <c r="F143" s="866" t="s">
        <v>4091</v>
      </c>
      <c r="G143" s="868" t="s">
        <v>4527</v>
      </c>
      <c r="H143" s="869" t="s">
        <v>4516</v>
      </c>
      <c r="I143" s="870">
        <v>44216</v>
      </c>
      <c r="J143" s="870"/>
      <c r="K143" s="868" t="s">
        <v>4528</v>
      </c>
      <c r="N143" s="560" t="str">
        <f t="shared" si="2"/>
        <v>F111310102138</v>
      </c>
    </row>
    <row r="144" spans="1:14" ht="14.4" x14ac:dyDescent="0.2">
      <c r="A144" s="866" t="s">
        <v>2850</v>
      </c>
      <c r="B144" s="866" t="s">
        <v>4135</v>
      </c>
      <c r="C144" s="867" t="s">
        <v>231</v>
      </c>
      <c r="D144" s="866" t="s">
        <v>4089</v>
      </c>
      <c r="E144" s="866" t="s">
        <v>4469</v>
      </c>
      <c r="F144" s="866" t="s">
        <v>4091</v>
      </c>
      <c r="G144" s="868" t="s">
        <v>4529</v>
      </c>
      <c r="H144" s="869" t="s">
        <v>4530</v>
      </c>
      <c r="I144" s="870">
        <v>44216</v>
      </c>
      <c r="J144" s="870"/>
      <c r="K144" s="868" t="s">
        <v>4531</v>
      </c>
      <c r="N144" s="560" t="str">
        <f t="shared" si="2"/>
        <v>F111310102147</v>
      </c>
    </row>
    <row r="145" spans="1:14" ht="14.4" x14ac:dyDescent="0.2">
      <c r="A145" s="866" t="s">
        <v>2851</v>
      </c>
      <c r="B145" s="866" t="s">
        <v>4135</v>
      </c>
      <c r="C145" s="867" t="s">
        <v>233</v>
      </c>
      <c r="D145" s="866" t="s">
        <v>4089</v>
      </c>
      <c r="E145" s="866" t="s">
        <v>4469</v>
      </c>
      <c r="F145" s="866" t="s">
        <v>4091</v>
      </c>
      <c r="G145" s="868" t="s">
        <v>4532</v>
      </c>
      <c r="H145" s="869" t="s">
        <v>4533</v>
      </c>
      <c r="I145" s="870">
        <v>44216</v>
      </c>
      <c r="J145" s="870"/>
      <c r="K145" s="868" t="s">
        <v>4534</v>
      </c>
      <c r="N145" s="560" t="str">
        <f t="shared" si="2"/>
        <v>F111310102156</v>
      </c>
    </row>
    <row r="146" spans="1:14" ht="14.4" x14ac:dyDescent="0.2">
      <c r="A146" s="866" t="s">
        <v>2852</v>
      </c>
      <c r="B146" s="866" t="s">
        <v>4135</v>
      </c>
      <c r="C146" s="867" t="s">
        <v>238</v>
      </c>
      <c r="D146" s="866" t="s">
        <v>4089</v>
      </c>
      <c r="E146" s="866" t="s">
        <v>4469</v>
      </c>
      <c r="F146" s="866" t="s">
        <v>4091</v>
      </c>
      <c r="G146" s="868" t="s">
        <v>4535</v>
      </c>
      <c r="H146" s="869" t="s">
        <v>4536</v>
      </c>
      <c r="I146" s="870">
        <v>44216</v>
      </c>
      <c r="J146" s="870"/>
      <c r="K146" s="868" t="s">
        <v>4537</v>
      </c>
      <c r="N146" s="560" t="str">
        <f t="shared" si="2"/>
        <v>F111310102165</v>
      </c>
    </row>
    <row r="147" spans="1:14" ht="14.4" x14ac:dyDescent="0.2">
      <c r="A147" s="866" t="s">
        <v>2853</v>
      </c>
      <c r="B147" s="866" t="s">
        <v>4135</v>
      </c>
      <c r="C147" s="867" t="s">
        <v>239</v>
      </c>
      <c r="D147" s="866" t="s">
        <v>4089</v>
      </c>
      <c r="E147" s="866" t="s">
        <v>4469</v>
      </c>
      <c r="F147" s="866" t="s">
        <v>4091</v>
      </c>
      <c r="G147" s="868" t="s">
        <v>4538</v>
      </c>
      <c r="H147" s="869" t="s">
        <v>4539</v>
      </c>
      <c r="I147" s="870">
        <v>44216</v>
      </c>
      <c r="J147" s="870"/>
      <c r="K147" s="868" t="s">
        <v>4540</v>
      </c>
      <c r="N147" s="560" t="str">
        <f t="shared" si="2"/>
        <v>F111310102174</v>
      </c>
    </row>
    <row r="148" spans="1:14" ht="14.4" x14ac:dyDescent="0.2">
      <c r="A148" s="866" t="s">
        <v>2854</v>
      </c>
      <c r="B148" s="866" t="s">
        <v>4135</v>
      </c>
      <c r="C148" s="867" t="s">
        <v>237</v>
      </c>
      <c r="D148" s="866" t="s">
        <v>4089</v>
      </c>
      <c r="E148" s="866" t="s">
        <v>4469</v>
      </c>
      <c r="F148" s="866" t="s">
        <v>4091</v>
      </c>
      <c r="G148" s="868" t="s">
        <v>4541</v>
      </c>
      <c r="H148" s="869" t="s">
        <v>4542</v>
      </c>
      <c r="I148" s="870">
        <v>44216</v>
      </c>
      <c r="J148" s="870"/>
      <c r="K148" s="868" t="s">
        <v>4543</v>
      </c>
      <c r="N148" s="560" t="str">
        <f t="shared" si="2"/>
        <v>F111310102183</v>
      </c>
    </row>
    <row r="149" spans="1:14" ht="14.4" x14ac:dyDescent="0.2">
      <c r="A149" s="866" t="s">
        <v>2855</v>
      </c>
      <c r="B149" s="866" t="s">
        <v>4135</v>
      </c>
      <c r="C149" s="867" t="s">
        <v>2613</v>
      </c>
      <c r="D149" s="866" t="s">
        <v>4089</v>
      </c>
      <c r="E149" s="866" t="s">
        <v>4469</v>
      </c>
      <c r="F149" s="866" t="s">
        <v>4091</v>
      </c>
      <c r="G149" s="868" t="s">
        <v>4544</v>
      </c>
      <c r="H149" s="869" t="s">
        <v>4545</v>
      </c>
      <c r="I149" s="870">
        <v>44216</v>
      </c>
      <c r="J149" s="870"/>
      <c r="K149" s="868" t="s">
        <v>4546</v>
      </c>
      <c r="N149" s="560" t="str">
        <f t="shared" si="2"/>
        <v>F111310102192</v>
      </c>
    </row>
    <row r="150" spans="1:14" ht="14.4" x14ac:dyDescent="0.2">
      <c r="A150" s="866" t="s">
        <v>2856</v>
      </c>
      <c r="B150" s="866" t="s">
        <v>4135</v>
      </c>
      <c r="C150" s="867" t="s">
        <v>246</v>
      </c>
      <c r="D150" s="866" t="s">
        <v>4089</v>
      </c>
      <c r="E150" s="866" t="s">
        <v>4469</v>
      </c>
      <c r="F150" s="866" t="s">
        <v>4091</v>
      </c>
      <c r="G150" s="868" t="s">
        <v>4547</v>
      </c>
      <c r="H150" s="869" t="s">
        <v>4548</v>
      </c>
      <c r="I150" s="870">
        <v>44216</v>
      </c>
      <c r="J150" s="870"/>
      <c r="K150" s="868" t="s">
        <v>4549</v>
      </c>
      <c r="N150" s="560" t="str">
        <f t="shared" si="2"/>
        <v>F111310102209</v>
      </c>
    </row>
    <row r="151" spans="1:14" ht="14.4" x14ac:dyDescent="0.2">
      <c r="A151" s="882" t="s">
        <v>4550</v>
      </c>
      <c r="B151" s="866" t="s">
        <v>4135</v>
      </c>
      <c r="C151" s="867" t="s">
        <v>249</v>
      </c>
      <c r="D151" s="866" t="s">
        <v>4089</v>
      </c>
      <c r="E151" s="866" t="s">
        <v>4469</v>
      </c>
      <c r="F151" s="866" t="s">
        <v>4091</v>
      </c>
      <c r="G151" s="868" t="s">
        <v>4551</v>
      </c>
      <c r="H151" s="869" t="s">
        <v>4552</v>
      </c>
      <c r="I151" s="870">
        <v>45047</v>
      </c>
      <c r="J151" s="870"/>
      <c r="K151" s="868"/>
      <c r="N151" s="560" t="str">
        <f t="shared" si="2"/>
        <v>F111310102860</v>
      </c>
    </row>
    <row r="152" spans="1:14" ht="14.4" x14ac:dyDescent="0.2">
      <c r="A152" s="866" t="s">
        <v>2857</v>
      </c>
      <c r="B152" s="866" t="s">
        <v>4088</v>
      </c>
      <c r="C152" s="867" t="s">
        <v>22</v>
      </c>
      <c r="D152" s="866" t="s">
        <v>4089</v>
      </c>
      <c r="E152" s="866" t="s">
        <v>4553</v>
      </c>
      <c r="F152" s="866" t="s">
        <v>4091</v>
      </c>
      <c r="G152" s="868" t="s">
        <v>4554</v>
      </c>
      <c r="H152" s="869" t="s">
        <v>4555</v>
      </c>
      <c r="I152" s="870">
        <v>44216</v>
      </c>
      <c r="J152" s="870"/>
      <c r="K152" s="868" t="s">
        <v>4556</v>
      </c>
      <c r="N152" s="560" t="str">
        <f t="shared" si="2"/>
        <v>F112110102337</v>
      </c>
    </row>
    <row r="153" spans="1:14" ht="14.4" x14ac:dyDescent="0.2">
      <c r="A153" s="866" t="s">
        <v>2858</v>
      </c>
      <c r="B153" s="866" t="s">
        <v>4112</v>
      </c>
      <c r="C153" s="867" t="s">
        <v>108</v>
      </c>
      <c r="D153" s="866" t="s">
        <v>4089</v>
      </c>
      <c r="E153" s="866" t="s">
        <v>4553</v>
      </c>
      <c r="F153" s="866" t="s">
        <v>4091</v>
      </c>
      <c r="G153" s="868" t="s">
        <v>4557</v>
      </c>
      <c r="H153" s="869" t="s">
        <v>4558</v>
      </c>
      <c r="I153" s="870">
        <v>44216</v>
      </c>
      <c r="J153" s="870"/>
      <c r="K153" s="868" t="s">
        <v>4559</v>
      </c>
      <c r="N153" s="560" t="str">
        <f t="shared" si="2"/>
        <v>F112210102353</v>
      </c>
    </row>
    <row r="154" spans="1:14" ht="14.4" x14ac:dyDescent="0.2">
      <c r="A154" s="866" t="s">
        <v>2859</v>
      </c>
      <c r="B154" s="866" t="s">
        <v>4135</v>
      </c>
      <c r="C154" s="867" t="s">
        <v>2025</v>
      </c>
      <c r="D154" s="866" t="s">
        <v>4089</v>
      </c>
      <c r="E154" s="866" t="s">
        <v>4553</v>
      </c>
      <c r="F154" s="866" t="s">
        <v>4091</v>
      </c>
      <c r="G154" s="868" t="s">
        <v>4557</v>
      </c>
      <c r="H154" s="869" t="s">
        <v>4560</v>
      </c>
      <c r="I154" s="870">
        <v>44216</v>
      </c>
      <c r="J154" s="870"/>
      <c r="K154" s="868" t="s">
        <v>4561</v>
      </c>
      <c r="N154" s="560" t="str">
        <f t="shared" si="2"/>
        <v>F112310102342</v>
      </c>
    </row>
    <row r="155" spans="1:14" ht="14.4" x14ac:dyDescent="0.2">
      <c r="A155" s="866" t="s">
        <v>2860</v>
      </c>
      <c r="B155" s="866" t="s">
        <v>4135</v>
      </c>
      <c r="C155" s="867" t="s">
        <v>267</v>
      </c>
      <c r="D155" s="866" t="s">
        <v>4089</v>
      </c>
      <c r="E155" s="866" t="s">
        <v>4553</v>
      </c>
      <c r="F155" s="866" t="s">
        <v>4091</v>
      </c>
      <c r="G155" s="868" t="s">
        <v>4562</v>
      </c>
      <c r="H155" s="869" t="s">
        <v>4563</v>
      </c>
      <c r="I155" s="870">
        <v>44216</v>
      </c>
      <c r="J155" s="870"/>
      <c r="K155" s="868" t="s">
        <v>4564</v>
      </c>
      <c r="N155" s="560" t="str">
        <f t="shared" si="2"/>
        <v>F112310102360</v>
      </c>
    </row>
    <row r="156" spans="1:14" ht="14.4" x14ac:dyDescent="0.2">
      <c r="A156" s="866" t="s">
        <v>2861</v>
      </c>
      <c r="B156" s="866" t="s">
        <v>4135</v>
      </c>
      <c r="C156" s="867" t="s">
        <v>254</v>
      </c>
      <c r="D156" s="866" t="s">
        <v>4089</v>
      </c>
      <c r="E156" s="866" t="s">
        <v>4553</v>
      </c>
      <c r="F156" s="866" t="s">
        <v>4091</v>
      </c>
      <c r="G156" s="868" t="s">
        <v>4565</v>
      </c>
      <c r="H156" s="869" t="s">
        <v>4566</v>
      </c>
      <c r="I156" s="870">
        <v>44216</v>
      </c>
      <c r="J156" s="870"/>
      <c r="K156" s="868" t="s">
        <v>4567</v>
      </c>
      <c r="N156" s="560" t="str">
        <f t="shared" si="2"/>
        <v>F112310102379</v>
      </c>
    </row>
    <row r="157" spans="1:14" ht="14.4" x14ac:dyDescent="0.2">
      <c r="A157" s="866" t="s">
        <v>2862</v>
      </c>
      <c r="B157" s="866" t="s">
        <v>4135</v>
      </c>
      <c r="C157" s="867" t="s">
        <v>2614</v>
      </c>
      <c r="D157" s="866" t="s">
        <v>4089</v>
      </c>
      <c r="E157" s="866" t="s">
        <v>4553</v>
      </c>
      <c r="F157" s="866" t="s">
        <v>4091</v>
      </c>
      <c r="G157" s="868" t="s">
        <v>4568</v>
      </c>
      <c r="H157" s="869" t="s">
        <v>4569</v>
      </c>
      <c r="I157" s="870">
        <v>44216</v>
      </c>
      <c r="J157" s="870"/>
      <c r="K157" s="868" t="s">
        <v>4570</v>
      </c>
      <c r="N157" s="560" t="str">
        <f t="shared" si="2"/>
        <v>F112310102388</v>
      </c>
    </row>
    <row r="158" spans="1:14" ht="14.4" x14ac:dyDescent="0.2">
      <c r="A158" s="866" t="s">
        <v>2863</v>
      </c>
      <c r="B158" s="866" t="s">
        <v>4135</v>
      </c>
      <c r="C158" s="867" t="s">
        <v>266</v>
      </c>
      <c r="D158" s="866" t="s">
        <v>4089</v>
      </c>
      <c r="E158" s="866" t="s">
        <v>4553</v>
      </c>
      <c r="F158" s="866" t="s">
        <v>4091</v>
      </c>
      <c r="G158" s="868" t="s">
        <v>4571</v>
      </c>
      <c r="H158" s="869" t="s">
        <v>4572</v>
      </c>
      <c r="I158" s="870">
        <v>44216</v>
      </c>
      <c r="J158" s="870"/>
      <c r="K158" s="868" t="s">
        <v>4573</v>
      </c>
      <c r="N158" s="560" t="str">
        <f t="shared" si="2"/>
        <v>F112310102397</v>
      </c>
    </row>
    <row r="159" spans="1:14" ht="14.4" x14ac:dyDescent="0.2">
      <c r="A159" s="866" t="s">
        <v>2864</v>
      </c>
      <c r="B159" s="866" t="s">
        <v>4135</v>
      </c>
      <c r="C159" s="867" t="s">
        <v>264</v>
      </c>
      <c r="D159" s="866" t="s">
        <v>4089</v>
      </c>
      <c r="E159" s="866" t="s">
        <v>4553</v>
      </c>
      <c r="F159" s="866" t="s">
        <v>4091</v>
      </c>
      <c r="G159" s="868" t="s">
        <v>4574</v>
      </c>
      <c r="H159" s="869" t="s">
        <v>4575</v>
      </c>
      <c r="I159" s="870">
        <v>44216</v>
      </c>
      <c r="J159" s="870"/>
      <c r="K159" s="868" t="s">
        <v>4576</v>
      </c>
      <c r="N159" s="560" t="str">
        <f t="shared" si="2"/>
        <v>F112310102404</v>
      </c>
    </row>
    <row r="160" spans="1:14" ht="14.4" x14ac:dyDescent="0.2">
      <c r="A160" s="866" t="s">
        <v>2865</v>
      </c>
      <c r="B160" s="866" t="s">
        <v>4135</v>
      </c>
      <c r="C160" s="867" t="s">
        <v>263</v>
      </c>
      <c r="D160" s="866" t="s">
        <v>4089</v>
      </c>
      <c r="E160" s="866" t="s">
        <v>4553</v>
      </c>
      <c r="F160" s="866" t="s">
        <v>4091</v>
      </c>
      <c r="G160" s="868" t="s">
        <v>4577</v>
      </c>
      <c r="H160" s="869" t="s">
        <v>4578</v>
      </c>
      <c r="I160" s="870">
        <v>44216</v>
      </c>
      <c r="J160" s="870"/>
      <c r="K160" s="868" t="s">
        <v>4579</v>
      </c>
      <c r="N160" s="560" t="str">
        <f t="shared" si="2"/>
        <v>F112310102413</v>
      </c>
    </row>
    <row r="161" spans="1:14" ht="14.4" x14ac:dyDescent="0.2">
      <c r="A161" s="866" t="s">
        <v>2866</v>
      </c>
      <c r="B161" s="866" t="s">
        <v>4135</v>
      </c>
      <c r="C161" s="867" t="s">
        <v>259</v>
      </c>
      <c r="D161" s="866" t="s">
        <v>4089</v>
      </c>
      <c r="E161" s="866" t="s">
        <v>4553</v>
      </c>
      <c r="F161" s="866" t="s">
        <v>4091</v>
      </c>
      <c r="G161" s="868" t="s">
        <v>4580</v>
      </c>
      <c r="H161" s="869" t="s">
        <v>4581</v>
      </c>
      <c r="I161" s="870">
        <v>44216</v>
      </c>
      <c r="J161" s="870"/>
      <c r="K161" s="868" t="s">
        <v>4582</v>
      </c>
      <c r="N161" s="560" t="str">
        <f t="shared" si="2"/>
        <v>F112310102422</v>
      </c>
    </row>
    <row r="162" spans="1:14" ht="14.4" x14ac:dyDescent="0.2">
      <c r="A162" s="866" t="s">
        <v>2867</v>
      </c>
      <c r="B162" s="866" t="s">
        <v>4135</v>
      </c>
      <c r="C162" s="867" t="s">
        <v>269</v>
      </c>
      <c r="D162" s="866" t="s">
        <v>4089</v>
      </c>
      <c r="E162" s="866" t="s">
        <v>4553</v>
      </c>
      <c r="F162" s="866" t="s">
        <v>4091</v>
      </c>
      <c r="G162" s="868" t="s">
        <v>4583</v>
      </c>
      <c r="H162" s="869" t="s">
        <v>4584</v>
      </c>
      <c r="I162" s="870">
        <v>44216</v>
      </c>
      <c r="J162" s="870"/>
      <c r="K162" s="868" t="s">
        <v>4585</v>
      </c>
      <c r="N162" s="560" t="str">
        <f t="shared" si="2"/>
        <v>F112310102431</v>
      </c>
    </row>
    <row r="163" spans="1:14" ht="14.4" x14ac:dyDescent="0.2">
      <c r="A163" s="866" t="s">
        <v>2868</v>
      </c>
      <c r="B163" s="866" t="s">
        <v>4135</v>
      </c>
      <c r="C163" s="867" t="s">
        <v>270</v>
      </c>
      <c r="D163" s="866" t="s">
        <v>4089</v>
      </c>
      <c r="E163" s="866" t="s">
        <v>4553</v>
      </c>
      <c r="F163" s="866" t="s">
        <v>4091</v>
      </c>
      <c r="G163" s="868" t="s">
        <v>4586</v>
      </c>
      <c r="H163" s="869" t="s">
        <v>4587</v>
      </c>
      <c r="I163" s="870">
        <v>44216</v>
      </c>
      <c r="J163" s="870"/>
      <c r="K163" s="868" t="s">
        <v>4588</v>
      </c>
      <c r="N163" s="560" t="str">
        <f t="shared" si="2"/>
        <v>F112310102440</v>
      </c>
    </row>
    <row r="164" spans="1:14" ht="14.4" x14ac:dyDescent="0.2">
      <c r="A164" s="866" t="s">
        <v>2869</v>
      </c>
      <c r="B164" s="866" t="s">
        <v>4135</v>
      </c>
      <c r="C164" s="867" t="s">
        <v>271</v>
      </c>
      <c r="D164" s="866" t="s">
        <v>4089</v>
      </c>
      <c r="E164" s="866" t="s">
        <v>4553</v>
      </c>
      <c r="F164" s="866" t="s">
        <v>4091</v>
      </c>
      <c r="G164" s="868" t="s">
        <v>4589</v>
      </c>
      <c r="H164" s="869" t="s">
        <v>4590</v>
      </c>
      <c r="I164" s="870">
        <v>44216</v>
      </c>
      <c r="J164" s="870"/>
      <c r="K164" s="868" t="s">
        <v>4591</v>
      </c>
      <c r="N164" s="560" t="str">
        <f t="shared" si="2"/>
        <v>F112310102459</v>
      </c>
    </row>
    <row r="165" spans="1:14" ht="14.4" x14ac:dyDescent="0.2">
      <c r="A165" s="866" t="s">
        <v>2870</v>
      </c>
      <c r="B165" s="866" t="s">
        <v>4135</v>
      </c>
      <c r="C165" s="867" t="s">
        <v>274</v>
      </c>
      <c r="D165" s="866" t="s">
        <v>4089</v>
      </c>
      <c r="E165" s="866" t="s">
        <v>4553</v>
      </c>
      <c r="F165" s="866" t="s">
        <v>4091</v>
      </c>
      <c r="G165" s="868" t="s">
        <v>4592</v>
      </c>
      <c r="H165" s="869" t="s">
        <v>4593</v>
      </c>
      <c r="I165" s="870">
        <v>44216</v>
      </c>
      <c r="J165" s="870"/>
      <c r="K165" s="868" t="s">
        <v>4594</v>
      </c>
      <c r="N165" s="560" t="str">
        <f t="shared" si="2"/>
        <v>F112310102468</v>
      </c>
    </row>
    <row r="166" spans="1:14" ht="14.4" x14ac:dyDescent="0.2">
      <c r="A166" s="866" t="s">
        <v>2871</v>
      </c>
      <c r="B166" s="866" t="s">
        <v>4135</v>
      </c>
      <c r="C166" s="867" t="s">
        <v>275</v>
      </c>
      <c r="D166" s="866" t="s">
        <v>4089</v>
      </c>
      <c r="E166" s="866" t="s">
        <v>4553</v>
      </c>
      <c r="F166" s="866" t="s">
        <v>4091</v>
      </c>
      <c r="G166" s="868" t="s">
        <v>4595</v>
      </c>
      <c r="H166" s="869" t="s">
        <v>4596</v>
      </c>
      <c r="I166" s="870">
        <v>44216</v>
      </c>
      <c r="J166" s="870"/>
      <c r="K166" s="868" t="s">
        <v>4597</v>
      </c>
      <c r="N166" s="560" t="str">
        <f t="shared" si="2"/>
        <v>F112310102477</v>
      </c>
    </row>
    <row r="167" spans="1:14" ht="14.4" x14ac:dyDescent="0.2">
      <c r="A167" s="866" t="s">
        <v>2872</v>
      </c>
      <c r="B167" s="866" t="s">
        <v>4135</v>
      </c>
      <c r="C167" s="867" t="s">
        <v>260</v>
      </c>
      <c r="D167" s="866" t="s">
        <v>4089</v>
      </c>
      <c r="E167" s="866" t="s">
        <v>4553</v>
      </c>
      <c r="F167" s="866" t="s">
        <v>4091</v>
      </c>
      <c r="G167" s="868" t="s">
        <v>4598</v>
      </c>
      <c r="H167" s="869" t="s">
        <v>4599</v>
      </c>
      <c r="I167" s="870">
        <v>44216</v>
      </c>
      <c r="J167" s="870"/>
      <c r="K167" s="868" t="s">
        <v>4600</v>
      </c>
      <c r="N167" s="560" t="str">
        <f t="shared" si="2"/>
        <v>F112310102486</v>
      </c>
    </row>
    <row r="168" spans="1:14" ht="14.4" x14ac:dyDescent="0.2">
      <c r="A168" s="866" t="s">
        <v>2873</v>
      </c>
      <c r="B168" s="866" t="s">
        <v>4135</v>
      </c>
      <c r="C168" s="867" t="s">
        <v>258</v>
      </c>
      <c r="D168" s="866" t="s">
        <v>4089</v>
      </c>
      <c r="E168" s="866" t="s">
        <v>4553</v>
      </c>
      <c r="F168" s="866" t="s">
        <v>4091</v>
      </c>
      <c r="G168" s="868" t="s">
        <v>4601</v>
      </c>
      <c r="H168" s="869" t="s">
        <v>4602</v>
      </c>
      <c r="I168" s="870">
        <v>44216</v>
      </c>
      <c r="J168" s="870"/>
      <c r="K168" s="868" t="s">
        <v>4603</v>
      </c>
      <c r="N168" s="560" t="str">
        <f t="shared" si="2"/>
        <v>F112310102495</v>
      </c>
    </row>
    <row r="169" spans="1:14" ht="14.4" x14ac:dyDescent="0.2">
      <c r="A169" s="866" t="s">
        <v>2874</v>
      </c>
      <c r="B169" s="866" t="s">
        <v>4135</v>
      </c>
      <c r="C169" s="867" t="s">
        <v>268</v>
      </c>
      <c r="D169" s="866" t="s">
        <v>4089</v>
      </c>
      <c r="E169" s="866" t="s">
        <v>4553</v>
      </c>
      <c r="F169" s="866" t="s">
        <v>4091</v>
      </c>
      <c r="G169" s="868" t="s">
        <v>4604</v>
      </c>
      <c r="H169" s="869" t="s">
        <v>4605</v>
      </c>
      <c r="I169" s="870">
        <v>44216</v>
      </c>
      <c r="J169" s="870"/>
      <c r="K169" s="868" t="s">
        <v>4606</v>
      </c>
      <c r="N169" s="560" t="str">
        <f t="shared" si="2"/>
        <v>F112310102501</v>
      </c>
    </row>
    <row r="170" spans="1:14" ht="14.4" x14ac:dyDescent="0.2">
      <c r="A170" s="866" t="s">
        <v>2875</v>
      </c>
      <c r="B170" s="866" t="s">
        <v>4135</v>
      </c>
      <c r="C170" s="867" t="s">
        <v>262</v>
      </c>
      <c r="D170" s="866" t="s">
        <v>4089</v>
      </c>
      <c r="E170" s="866" t="s">
        <v>4553</v>
      </c>
      <c r="F170" s="866" t="s">
        <v>4091</v>
      </c>
      <c r="G170" s="868" t="s">
        <v>4607</v>
      </c>
      <c r="H170" s="869" t="s">
        <v>4608</v>
      </c>
      <c r="I170" s="870">
        <v>44216</v>
      </c>
      <c r="J170" s="870"/>
      <c r="K170" s="868" t="s">
        <v>4609</v>
      </c>
      <c r="N170" s="560" t="str">
        <f t="shared" si="2"/>
        <v>F112310102510</v>
      </c>
    </row>
    <row r="171" spans="1:14" ht="14.4" x14ac:dyDescent="0.2">
      <c r="A171" s="866" t="s">
        <v>2876</v>
      </c>
      <c r="B171" s="866" t="s">
        <v>4135</v>
      </c>
      <c r="C171" s="867" t="s">
        <v>257</v>
      </c>
      <c r="D171" s="866" t="s">
        <v>4089</v>
      </c>
      <c r="E171" s="866" t="s">
        <v>4553</v>
      </c>
      <c r="F171" s="866" t="s">
        <v>4091</v>
      </c>
      <c r="G171" s="868" t="s">
        <v>4610</v>
      </c>
      <c r="H171" s="869" t="s">
        <v>4611</v>
      </c>
      <c r="I171" s="870">
        <v>44216</v>
      </c>
      <c r="J171" s="870"/>
      <c r="K171" s="868" t="s">
        <v>4612</v>
      </c>
      <c r="N171" s="560" t="str">
        <f t="shared" si="2"/>
        <v>F112310102529</v>
      </c>
    </row>
    <row r="172" spans="1:14" ht="14.4" x14ac:dyDescent="0.2">
      <c r="A172" s="866" t="s">
        <v>2877</v>
      </c>
      <c r="B172" s="866" t="s">
        <v>4135</v>
      </c>
      <c r="C172" s="867" t="s">
        <v>273</v>
      </c>
      <c r="D172" s="866" t="s">
        <v>4089</v>
      </c>
      <c r="E172" s="866" t="s">
        <v>4553</v>
      </c>
      <c r="F172" s="866" t="s">
        <v>4091</v>
      </c>
      <c r="G172" s="868" t="s">
        <v>4613</v>
      </c>
      <c r="H172" s="869" t="s">
        <v>4614</v>
      </c>
      <c r="I172" s="870">
        <v>44216</v>
      </c>
      <c r="J172" s="870"/>
      <c r="K172" s="868" t="s">
        <v>4615</v>
      </c>
      <c r="N172" s="560" t="str">
        <f t="shared" si="2"/>
        <v>F112310102538</v>
      </c>
    </row>
    <row r="173" spans="1:14" ht="14.4" x14ac:dyDescent="0.2">
      <c r="A173" s="866" t="s">
        <v>2878</v>
      </c>
      <c r="B173" s="866" t="s">
        <v>4135</v>
      </c>
      <c r="C173" s="867" t="s">
        <v>272</v>
      </c>
      <c r="D173" s="866" t="s">
        <v>4089</v>
      </c>
      <c r="E173" s="866" t="s">
        <v>4553</v>
      </c>
      <c r="F173" s="866" t="s">
        <v>4091</v>
      </c>
      <c r="G173" s="868" t="s">
        <v>4616</v>
      </c>
      <c r="H173" s="869" t="s">
        <v>4617</v>
      </c>
      <c r="I173" s="870">
        <v>44216</v>
      </c>
      <c r="J173" s="870"/>
      <c r="K173" s="868" t="s">
        <v>4618</v>
      </c>
      <c r="N173" s="560" t="str">
        <f t="shared" si="2"/>
        <v>F112310102547</v>
      </c>
    </row>
    <row r="174" spans="1:14" ht="14.4" x14ac:dyDescent="0.2">
      <c r="A174" s="866" t="s">
        <v>2879</v>
      </c>
      <c r="B174" s="866" t="s">
        <v>4135</v>
      </c>
      <c r="C174" s="867" t="s">
        <v>265</v>
      </c>
      <c r="D174" s="866" t="s">
        <v>4089</v>
      </c>
      <c r="E174" s="866" t="s">
        <v>4553</v>
      </c>
      <c r="F174" s="866" t="s">
        <v>4091</v>
      </c>
      <c r="G174" s="868" t="s">
        <v>4619</v>
      </c>
      <c r="H174" s="869" t="s">
        <v>4620</v>
      </c>
      <c r="I174" s="870">
        <v>44216</v>
      </c>
      <c r="J174" s="870"/>
      <c r="K174" s="868" t="s">
        <v>4621</v>
      </c>
      <c r="N174" s="560" t="str">
        <f t="shared" si="2"/>
        <v>F112310102556</v>
      </c>
    </row>
    <row r="175" spans="1:14" ht="14.4" x14ac:dyDescent="0.2">
      <c r="A175" s="866" t="s">
        <v>2880</v>
      </c>
      <c r="B175" s="866" t="s">
        <v>4135</v>
      </c>
      <c r="C175" s="867" t="s">
        <v>256</v>
      </c>
      <c r="D175" s="866" t="s">
        <v>4089</v>
      </c>
      <c r="E175" s="866" t="s">
        <v>4553</v>
      </c>
      <c r="F175" s="866" t="s">
        <v>4091</v>
      </c>
      <c r="G175" s="868" t="s">
        <v>4622</v>
      </c>
      <c r="H175" s="869" t="s">
        <v>4623</v>
      </c>
      <c r="I175" s="870">
        <v>44216</v>
      </c>
      <c r="J175" s="870"/>
      <c r="K175" s="868" t="s">
        <v>4624</v>
      </c>
      <c r="N175" s="560" t="str">
        <f t="shared" si="2"/>
        <v>F112310102565</v>
      </c>
    </row>
    <row r="176" spans="1:14" ht="14.4" x14ac:dyDescent="0.2">
      <c r="A176" s="866" t="s">
        <v>2881</v>
      </c>
      <c r="B176" s="866" t="s">
        <v>4135</v>
      </c>
      <c r="C176" s="880" t="s">
        <v>6504</v>
      </c>
      <c r="D176" s="866" t="s">
        <v>4089</v>
      </c>
      <c r="E176" s="866" t="s">
        <v>4553</v>
      </c>
      <c r="F176" s="866" t="s">
        <v>4091</v>
      </c>
      <c r="G176" s="868" t="s">
        <v>4625</v>
      </c>
      <c r="H176" s="869" t="s">
        <v>4626</v>
      </c>
      <c r="I176" s="870">
        <v>44216</v>
      </c>
      <c r="J176" s="870"/>
      <c r="K176" s="868" t="s">
        <v>4627</v>
      </c>
      <c r="N176" s="560" t="str">
        <f t="shared" si="2"/>
        <v>F112310102574</v>
      </c>
    </row>
    <row r="177" spans="1:14" ht="14.4" x14ac:dyDescent="0.2">
      <c r="A177" s="866" t="s">
        <v>2882</v>
      </c>
      <c r="B177" s="866" t="s">
        <v>4135</v>
      </c>
      <c r="C177" s="867" t="s">
        <v>255</v>
      </c>
      <c r="D177" s="866" t="s">
        <v>4089</v>
      </c>
      <c r="E177" s="866" t="s">
        <v>4553</v>
      </c>
      <c r="F177" s="866" t="s">
        <v>4091</v>
      </c>
      <c r="G177" s="868" t="s">
        <v>4628</v>
      </c>
      <c r="H177" s="869" t="s">
        <v>4629</v>
      </c>
      <c r="I177" s="870">
        <v>44216</v>
      </c>
      <c r="J177" s="870"/>
      <c r="K177" s="868" t="s">
        <v>4630</v>
      </c>
      <c r="N177" s="560" t="str">
        <f t="shared" si="2"/>
        <v>F112310102583</v>
      </c>
    </row>
    <row r="178" spans="1:14" ht="14.4" x14ac:dyDescent="0.2">
      <c r="A178" s="866" t="s">
        <v>2883</v>
      </c>
      <c r="B178" s="866" t="s">
        <v>4135</v>
      </c>
      <c r="C178" s="867" t="s">
        <v>261</v>
      </c>
      <c r="D178" s="866" t="s">
        <v>4089</v>
      </c>
      <c r="E178" s="866" t="s">
        <v>4553</v>
      </c>
      <c r="F178" s="866" t="s">
        <v>4091</v>
      </c>
      <c r="G178" s="868" t="s">
        <v>4631</v>
      </c>
      <c r="H178" s="869" t="s">
        <v>4632</v>
      </c>
      <c r="I178" s="870">
        <v>44216</v>
      </c>
      <c r="J178" s="870"/>
      <c r="K178" s="868" t="s">
        <v>4633</v>
      </c>
      <c r="N178" s="560" t="str">
        <f t="shared" si="2"/>
        <v>F112310102592</v>
      </c>
    </row>
    <row r="179" spans="1:14" ht="14.4" x14ac:dyDescent="0.2">
      <c r="A179" s="866" t="s">
        <v>2884</v>
      </c>
      <c r="B179" s="866" t="s">
        <v>4135</v>
      </c>
      <c r="C179" s="867" t="s">
        <v>2615</v>
      </c>
      <c r="D179" s="866" t="s">
        <v>4089</v>
      </c>
      <c r="E179" s="866" t="s">
        <v>4553</v>
      </c>
      <c r="F179" s="866" t="s">
        <v>4091</v>
      </c>
      <c r="G179" s="868" t="s">
        <v>4634</v>
      </c>
      <c r="H179" s="869" t="s">
        <v>4635</v>
      </c>
      <c r="I179" s="870">
        <v>44216</v>
      </c>
      <c r="J179" s="870"/>
      <c r="K179" s="868" t="s">
        <v>4636</v>
      </c>
      <c r="N179" s="560" t="str">
        <f t="shared" si="2"/>
        <v>F112310102609</v>
      </c>
    </row>
    <row r="180" spans="1:14" ht="14.4" x14ac:dyDescent="0.2">
      <c r="A180" s="866" t="s">
        <v>2885</v>
      </c>
      <c r="B180" s="866" t="s">
        <v>4088</v>
      </c>
      <c r="C180" s="867" t="s">
        <v>23</v>
      </c>
      <c r="D180" s="866" t="s">
        <v>4089</v>
      </c>
      <c r="E180" s="866" t="s">
        <v>4637</v>
      </c>
      <c r="F180" s="866" t="s">
        <v>4091</v>
      </c>
      <c r="G180" s="868" t="s">
        <v>4638</v>
      </c>
      <c r="H180" s="869" t="s">
        <v>4639</v>
      </c>
      <c r="I180" s="870">
        <v>44216</v>
      </c>
      <c r="J180" s="870"/>
      <c r="K180" s="868" t="s">
        <v>4640</v>
      </c>
      <c r="N180" s="560" t="str">
        <f t="shared" si="2"/>
        <v>F113110102700</v>
      </c>
    </row>
    <row r="181" spans="1:14" ht="14.4" x14ac:dyDescent="0.2">
      <c r="A181" s="866" t="s">
        <v>2886</v>
      </c>
      <c r="B181" s="866" t="s">
        <v>4088</v>
      </c>
      <c r="C181" s="867" t="s">
        <v>24</v>
      </c>
      <c r="D181" s="866" t="s">
        <v>4089</v>
      </c>
      <c r="E181" s="866" t="s">
        <v>4637</v>
      </c>
      <c r="F181" s="866" t="s">
        <v>4091</v>
      </c>
      <c r="G181" s="868" t="s">
        <v>4641</v>
      </c>
      <c r="H181" s="869" t="s">
        <v>4642</v>
      </c>
      <c r="I181" s="870">
        <v>44216</v>
      </c>
      <c r="J181" s="870"/>
      <c r="K181" s="868" t="s">
        <v>4643</v>
      </c>
      <c r="N181" s="560" t="str">
        <f t="shared" si="2"/>
        <v>F113110102719</v>
      </c>
    </row>
    <row r="182" spans="1:14" ht="14.4" x14ac:dyDescent="0.2">
      <c r="A182" s="866" t="s">
        <v>2887</v>
      </c>
      <c r="B182" s="866" t="s">
        <v>4088</v>
      </c>
      <c r="C182" s="867" t="s">
        <v>25</v>
      </c>
      <c r="D182" s="866" t="s">
        <v>4089</v>
      </c>
      <c r="E182" s="866" t="s">
        <v>4637</v>
      </c>
      <c r="F182" s="866" t="s">
        <v>4091</v>
      </c>
      <c r="G182" s="868" t="s">
        <v>4644</v>
      </c>
      <c r="H182" s="869" t="s">
        <v>4645</v>
      </c>
      <c r="I182" s="870">
        <v>44216</v>
      </c>
      <c r="J182" s="870"/>
      <c r="K182" s="868" t="s">
        <v>4646</v>
      </c>
      <c r="N182" s="560" t="str">
        <f t="shared" si="2"/>
        <v>F113110102728</v>
      </c>
    </row>
    <row r="183" spans="1:14" ht="14.4" x14ac:dyDescent="0.2">
      <c r="A183" s="866" t="s">
        <v>2888</v>
      </c>
      <c r="B183" s="866" t="s">
        <v>4088</v>
      </c>
      <c r="C183" s="867" t="s">
        <v>28</v>
      </c>
      <c r="D183" s="866" t="s">
        <v>4089</v>
      </c>
      <c r="E183" s="866" t="s">
        <v>4637</v>
      </c>
      <c r="F183" s="866" t="s">
        <v>4091</v>
      </c>
      <c r="G183" s="868" t="s">
        <v>4647</v>
      </c>
      <c r="H183" s="869" t="s">
        <v>4648</v>
      </c>
      <c r="I183" s="870">
        <v>44216</v>
      </c>
      <c r="J183" s="870"/>
      <c r="K183" s="868" t="s">
        <v>4649</v>
      </c>
      <c r="N183" s="560" t="str">
        <f t="shared" si="2"/>
        <v>F113110102737</v>
      </c>
    </row>
    <row r="184" spans="1:14" ht="14.4" x14ac:dyDescent="0.2">
      <c r="A184" s="866" t="s">
        <v>2889</v>
      </c>
      <c r="B184" s="866" t="s">
        <v>4088</v>
      </c>
      <c r="C184" s="867" t="s">
        <v>29</v>
      </c>
      <c r="D184" s="866" t="s">
        <v>4089</v>
      </c>
      <c r="E184" s="866" t="s">
        <v>4637</v>
      </c>
      <c r="F184" s="866" t="s">
        <v>4091</v>
      </c>
      <c r="G184" s="868" t="s">
        <v>4650</v>
      </c>
      <c r="H184" s="869" t="s">
        <v>4651</v>
      </c>
      <c r="I184" s="870">
        <v>44216</v>
      </c>
      <c r="J184" s="870"/>
      <c r="K184" s="868" t="s">
        <v>4652</v>
      </c>
      <c r="N184" s="560" t="str">
        <f t="shared" si="2"/>
        <v>F113110102746</v>
      </c>
    </row>
    <row r="185" spans="1:14" ht="14.4" x14ac:dyDescent="0.2">
      <c r="A185" s="866" t="s">
        <v>2890</v>
      </c>
      <c r="B185" s="866" t="s">
        <v>4088</v>
      </c>
      <c r="C185" s="867" t="s">
        <v>31</v>
      </c>
      <c r="D185" s="866" t="s">
        <v>4089</v>
      </c>
      <c r="E185" s="866" t="s">
        <v>4637</v>
      </c>
      <c r="F185" s="866" t="s">
        <v>4091</v>
      </c>
      <c r="G185" s="868" t="s">
        <v>4653</v>
      </c>
      <c r="H185" s="869" t="s">
        <v>4654</v>
      </c>
      <c r="I185" s="870">
        <v>44216</v>
      </c>
      <c r="J185" s="870"/>
      <c r="K185" s="868" t="s">
        <v>4655</v>
      </c>
      <c r="N185" s="560" t="str">
        <f t="shared" si="2"/>
        <v>F113110102755</v>
      </c>
    </row>
    <row r="186" spans="1:14" ht="14.4" x14ac:dyDescent="0.2">
      <c r="A186" s="866" t="s">
        <v>2891</v>
      </c>
      <c r="B186" s="866" t="s">
        <v>4088</v>
      </c>
      <c r="C186" s="867" t="s">
        <v>26</v>
      </c>
      <c r="D186" s="866" t="s">
        <v>4089</v>
      </c>
      <c r="E186" s="866" t="s">
        <v>4637</v>
      </c>
      <c r="F186" s="866" t="s">
        <v>4091</v>
      </c>
      <c r="G186" s="868" t="s">
        <v>4656</v>
      </c>
      <c r="H186" s="869" t="s">
        <v>4657</v>
      </c>
      <c r="I186" s="870">
        <v>44216</v>
      </c>
      <c r="J186" s="870"/>
      <c r="K186" s="868" t="s">
        <v>4658</v>
      </c>
      <c r="N186" s="560" t="str">
        <f t="shared" si="2"/>
        <v>F113110102764</v>
      </c>
    </row>
    <row r="187" spans="1:14" ht="14.4" x14ac:dyDescent="0.2">
      <c r="A187" s="866" t="s">
        <v>2892</v>
      </c>
      <c r="B187" s="866" t="s">
        <v>4088</v>
      </c>
      <c r="C187" s="867" t="s">
        <v>27</v>
      </c>
      <c r="D187" s="866" t="s">
        <v>4089</v>
      </c>
      <c r="E187" s="866" t="s">
        <v>4637</v>
      </c>
      <c r="F187" s="866" t="s">
        <v>4091</v>
      </c>
      <c r="G187" s="868" t="s">
        <v>4659</v>
      </c>
      <c r="H187" s="869" t="s">
        <v>4660</v>
      </c>
      <c r="I187" s="870">
        <v>44216</v>
      </c>
      <c r="J187" s="870"/>
      <c r="K187" s="868" t="s">
        <v>4661</v>
      </c>
      <c r="N187" s="560" t="str">
        <f t="shared" si="2"/>
        <v>F113110102773</v>
      </c>
    </row>
    <row r="188" spans="1:14" ht="14.4" x14ac:dyDescent="0.2">
      <c r="A188" s="866" t="s">
        <v>2893</v>
      </c>
      <c r="B188" s="866" t="s">
        <v>4088</v>
      </c>
      <c r="C188" s="867" t="s">
        <v>32</v>
      </c>
      <c r="D188" s="866" t="s">
        <v>4089</v>
      </c>
      <c r="E188" s="866" t="s">
        <v>4637</v>
      </c>
      <c r="F188" s="866" t="s">
        <v>4091</v>
      </c>
      <c r="G188" s="868" t="s">
        <v>4662</v>
      </c>
      <c r="H188" s="869" t="s">
        <v>4663</v>
      </c>
      <c r="I188" s="870">
        <v>44216</v>
      </c>
      <c r="J188" s="870"/>
      <c r="K188" s="868" t="s">
        <v>4664</v>
      </c>
      <c r="N188" s="560" t="str">
        <f t="shared" si="2"/>
        <v>F113110102782</v>
      </c>
    </row>
    <row r="189" spans="1:14" ht="14.4" x14ac:dyDescent="0.2">
      <c r="A189" s="866" t="s">
        <v>2894</v>
      </c>
      <c r="B189" s="866" t="s">
        <v>4088</v>
      </c>
      <c r="C189" s="867" t="s">
        <v>33</v>
      </c>
      <c r="D189" s="866" t="s">
        <v>4089</v>
      </c>
      <c r="E189" s="866" t="s">
        <v>4637</v>
      </c>
      <c r="F189" s="866" t="s">
        <v>4091</v>
      </c>
      <c r="G189" s="868" t="s">
        <v>4665</v>
      </c>
      <c r="H189" s="869" t="s">
        <v>4666</v>
      </c>
      <c r="I189" s="870">
        <v>44216</v>
      </c>
      <c r="J189" s="870"/>
      <c r="K189" s="868" t="s">
        <v>4667</v>
      </c>
      <c r="N189" s="560" t="str">
        <f t="shared" si="2"/>
        <v>F113110102791</v>
      </c>
    </row>
    <row r="190" spans="1:14" ht="14.4" x14ac:dyDescent="0.2">
      <c r="A190" s="866" t="s">
        <v>2895</v>
      </c>
      <c r="B190" s="866" t="s">
        <v>4088</v>
      </c>
      <c r="C190" s="867" t="s">
        <v>84</v>
      </c>
      <c r="D190" s="866" t="s">
        <v>4089</v>
      </c>
      <c r="E190" s="866" t="s">
        <v>4637</v>
      </c>
      <c r="F190" s="866" t="s">
        <v>4091</v>
      </c>
      <c r="G190" s="868" t="s">
        <v>4668</v>
      </c>
      <c r="H190" s="869" t="s">
        <v>4669</v>
      </c>
      <c r="I190" s="870">
        <v>44216</v>
      </c>
      <c r="J190" s="870"/>
      <c r="K190" s="868" t="s">
        <v>4670</v>
      </c>
      <c r="N190" s="560" t="str">
        <f t="shared" si="2"/>
        <v>F113110102808</v>
      </c>
    </row>
    <row r="191" spans="1:14" ht="14.4" x14ac:dyDescent="0.2">
      <c r="A191" s="866" t="s">
        <v>2896</v>
      </c>
      <c r="B191" s="866" t="s">
        <v>4088</v>
      </c>
      <c r="C191" s="867" t="s">
        <v>30</v>
      </c>
      <c r="D191" s="866" t="s">
        <v>4089</v>
      </c>
      <c r="E191" s="866" t="s">
        <v>4637</v>
      </c>
      <c r="F191" s="866" t="s">
        <v>4091</v>
      </c>
      <c r="G191" s="868" t="s">
        <v>4671</v>
      </c>
      <c r="H191" s="869" t="s">
        <v>4672</v>
      </c>
      <c r="I191" s="870">
        <v>44216</v>
      </c>
      <c r="J191" s="870"/>
      <c r="K191" s="868" t="s">
        <v>4673</v>
      </c>
      <c r="N191" s="560" t="str">
        <f t="shared" si="2"/>
        <v>F113110102817</v>
      </c>
    </row>
    <row r="192" spans="1:14" ht="14.4" x14ac:dyDescent="0.2">
      <c r="A192" s="866" t="s">
        <v>2897</v>
      </c>
      <c r="B192" s="866" t="s">
        <v>4112</v>
      </c>
      <c r="C192" s="867" t="s">
        <v>2898</v>
      </c>
      <c r="D192" s="866" t="s">
        <v>4089</v>
      </c>
      <c r="E192" s="866" t="s">
        <v>4637</v>
      </c>
      <c r="F192" s="866" t="s">
        <v>4091</v>
      </c>
      <c r="G192" s="868" t="s">
        <v>4674</v>
      </c>
      <c r="H192" s="869" t="s">
        <v>4675</v>
      </c>
      <c r="I192" s="870">
        <v>44216</v>
      </c>
      <c r="J192" s="870"/>
      <c r="K192" s="868" t="s">
        <v>4676</v>
      </c>
      <c r="N192" s="560" t="str">
        <f t="shared" si="2"/>
        <v>F113210102824</v>
      </c>
    </row>
    <row r="193" spans="1:14" ht="14.4" x14ac:dyDescent="0.2">
      <c r="A193" s="866" t="s">
        <v>2899</v>
      </c>
      <c r="B193" s="866" t="s">
        <v>4112</v>
      </c>
      <c r="C193" s="867" t="s">
        <v>2900</v>
      </c>
      <c r="D193" s="866" t="s">
        <v>4089</v>
      </c>
      <c r="E193" s="866" t="s">
        <v>4637</v>
      </c>
      <c r="F193" s="866" t="s">
        <v>4091</v>
      </c>
      <c r="G193" s="868" t="s">
        <v>4677</v>
      </c>
      <c r="H193" s="869" t="s">
        <v>4678</v>
      </c>
      <c r="I193" s="870">
        <v>44216</v>
      </c>
      <c r="J193" s="870"/>
      <c r="K193" s="868" t="s">
        <v>4679</v>
      </c>
      <c r="N193" s="560" t="str">
        <f t="shared" ref="N193:N255" si="3">A193</f>
        <v>F113210102833</v>
      </c>
    </row>
    <row r="194" spans="1:14" ht="14.4" x14ac:dyDescent="0.2">
      <c r="A194" s="866" t="s">
        <v>2901</v>
      </c>
      <c r="B194" s="866" t="s">
        <v>4135</v>
      </c>
      <c r="C194" s="867" t="s">
        <v>278</v>
      </c>
      <c r="D194" s="866" t="s">
        <v>4089</v>
      </c>
      <c r="E194" s="866" t="s">
        <v>4637</v>
      </c>
      <c r="F194" s="866" t="s">
        <v>4091</v>
      </c>
      <c r="G194" s="868" t="s">
        <v>4680</v>
      </c>
      <c r="H194" s="869" t="s">
        <v>4681</v>
      </c>
      <c r="I194" s="870">
        <v>44216</v>
      </c>
      <c r="J194" s="870"/>
      <c r="K194" s="868" t="s">
        <v>4682</v>
      </c>
      <c r="N194" s="560" t="str">
        <f t="shared" si="3"/>
        <v>F113310102859</v>
      </c>
    </row>
    <row r="195" spans="1:14" ht="14.4" x14ac:dyDescent="0.2">
      <c r="A195" s="866" t="s">
        <v>2902</v>
      </c>
      <c r="B195" s="866" t="s">
        <v>4135</v>
      </c>
      <c r="C195" s="867" t="s">
        <v>373</v>
      </c>
      <c r="D195" s="866" t="s">
        <v>4089</v>
      </c>
      <c r="E195" s="866" t="s">
        <v>4637</v>
      </c>
      <c r="F195" s="866" t="s">
        <v>4091</v>
      </c>
      <c r="G195" s="868" t="s">
        <v>4683</v>
      </c>
      <c r="H195" s="869" t="s">
        <v>4684</v>
      </c>
      <c r="I195" s="870">
        <v>44216</v>
      </c>
      <c r="J195" s="870"/>
      <c r="K195" s="868" t="s">
        <v>4685</v>
      </c>
      <c r="N195" s="560" t="str">
        <f t="shared" si="3"/>
        <v>F113310102877</v>
      </c>
    </row>
    <row r="196" spans="1:14" ht="14.4" x14ac:dyDescent="0.2">
      <c r="A196" s="866" t="s">
        <v>2903</v>
      </c>
      <c r="B196" s="866" t="s">
        <v>4135</v>
      </c>
      <c r="C196" s="867" t="s">
        <v>384</v>
      </c>
      <c r="D196" s="866" t="s">
        <v>4089</v>
      </c>
      <c r="E196" s="866" t="s">
        <v>4637</v>
      </c>
      <c r="F196" s="866" t="s">
        <v>4091</v>
      </c>
      <c r="G196" s="868" t="s">
        <v>4686</v>
      </c>
      <c r="H196" s="869" t="s">
        <v>4687</v>
      </c>
      <c r="I196" s="870">
        <v>44216</v>
      </c>
      <c r="J196" s="870"/>
      <c r="K196" s="868" t="s">
        <v>4688</v>
      </c>
      <c r="N196" s="560" t="str">
        <f t="shared" si="3"/>
        <v>F113310102886</v>
      </c>
    </row>
    <row r="197" spans="1:14" ht="14.4" x14ac:dyDescent="0.2">
      <c r="A197" s="866" t="s">
        <v>2904</v>
      </c>
      <c r="B197" s="866" t="s">
        <v>4135</v>
      </c>
      <c r="C197" s="867" t="s">
        <v>347</v>
      </c>
      <c r="D197" s="866" t="s">
        <v>4089</v>
      </c>
      <c r="E197" s="866" t="s">
        <v>4637</v>
      </c>
      <c r="F197" s="866" t="s">
        <v>4091</v>
      </c>
      <c r="G197" s="868" t="s">
        <v>4689</v>
      </c>
      <c r="H197" s="869" t="s">
        <v>4690</v>
      </c>
      <c r="I197" s="870">
        <v>44216</v>
      </c>
      <c r="J197" s="870"/>
      <c r="K197" s="868" t="s">
        <v>4691</v>
      </c>
      <c r="N197" s="560" t="str">
        <f t="shared" si="3"/>
        <v>F113310102895</v>
      </c>
    </row>
    <row r="198" spans="1:14" ht="14.4" x14ac:dyDescent="0.2">
      <c r="A198" s="866" t="s">
        <v>2905</v>
      </c>
      <c r="B198" s="866" t="s">
        <v>4135</v>
      </c>
      <c r="C198" s="867" t="s">
        <v>359</v>
      </c>
      <c r="D198" s="866" t="s">
        <v>4089</v>
      </c>
      <c r="E198" s="866" t="s">
        <v>4637</v>
      </c>
      <c r="F198" s="866" t="s">
        <v>4091</v>
      </c>
      <c r="G198" s="868" t="s">
        <v>4638</v>
      </c>
      <c r="H198" s="869" t="s">
        <v>4692</v>
      </c>
      <c r="I198" s="870">
        <v>44216</v>
      </c>
      <c r="J198" s="870"/>
      <c r="K198" s="868" t="s">
        <v>4693</v>
      </c>
      <c r="N198" s="560" t="str">
        <f t="shared" si="3"/>
        <v>F113310102902</v>
      </c>
    </row>
    <row r="199" spans="1:14" ht="14.4" x14ac:dyDescent="0.2">
      <c r="A199" s="866" t="s">
        <v>2906</v>
      </c>
      <c r="B199" s="866" t="s">
        <v>4135</v>
      </c>
      <c r="C199" s="867" t="s">
        <v>329</v>
      </c>
      <c r="D199" s="866" t="s">
        <v>4089</v>
      </c>
      <c r="E199" s="866" t="s">
        <v>4637</v>
      </c>
      <c r="F199" s="866" t="s">
        <v>4091</v>
      </c>
      <c r="G199" s="868" t="s">
        <v>4694</v>
      </c>
      <c r="H199" s="869" t="s">
        <v>4695</v>
      </c>
      <c r="I199" s="870">
        <v>44216</v>
      </c>
      <c r="J199" s="870"/>
      <c r="K199" s="868" t="s">
        <v>4696</v>
      </c>
      <c r="N199" s="560" t="str">
        <f t="shared" si="3"/>
        <v>F113310102911</v>
      </c>
    </row>
    <row r="200" spans="1:14" ht="14.4" x14ac:dyDescent="0.2">
      <c r="A200" s="866" t="s">
        <v>2907</v>
      </c>
      <c r="B200" s="866" t="s">
        <v>4135</v>
      </c>
      <c r="C200" s="867" t="s">
        <v>276</v>
      </c>
      <c r="D200" s="866" t="s">
        <v>4089</v>
      </c>
      <c r="E200" s="866" t="s">
        <v>4637</v>
      </c>
      <c r="F200" s="866" t="s">
        <v>4091</v>
      </c>
      <c r="G200" s="868" t="s">
        <v>4697</v>
      </c>
      <c r="H200" s="869" t="s">
        <v>4698</v>
      </c>
      <c r="I200" s="870">
        <v>44216</v>
      </c>
      <c r="J200" s="870"/>
      <c r="K200" s="868" t="s">
        <v>4699</v>
      </c>
      <c r="N200" s="560" t="str">
        <f t="shared" si="3"/>
        <v>F113310102920</v>
      </c>
    </row>
    <row r="201" spans="1:14" ht="14.4" x14ac:dyDescent="0.2">
      <c r="A201" s="866" t="s">
        <v>2908</v>
      </c>
      <c r="B201" s="866" t="s">
        <v>4135</v>
      </c>
      <c r="C201" s="867" t="s">
        <v>280</v>
      </c>
      <c r="D201" s="866" t="s">
        <v>4089</v>
      </c>
      <c r="E201" s="866" t="s">
        <v>4637</v>
      </c>
      <c r="F201" s="866" t="s">
        <v>4091</v>
      </c>
      <c r="G201" s="868" t="s">
        <v>4700</v>
      </c>
      <c r="H201" s="869" t="s">
        <v>4701</v>
      </c>
      <c r="I201" s="870">
        <v>44216</v>
      </c>
      <c r="J201" s="870"/>
      <c r="K201" s="868" t="s">
        <v>4702</v>
      </c>
      <c r="N201" s="560" t="str">
        <f t="shared" si="3"/>
        <v>F113310102948</v>
      </c>
    </row>
    <row r="202" spans="1:14" ht="14.4" x14ac:dyDescent="0.2">
      <c r="A202" s="866" t="s">
        <v>2909</v>
      </c>
      <c r="B202" s="866" t="s">
        <v>4135</v>
      </c>
      <c r="C202" s="867" t="s">
        <v>283</v>
      </c>
      <c r="D202" s="866" t="s">
        <v>4089</v>
      </c>
      <c r="E202" s="866" t="s">
        <v>4637</v>
      </c>
      <c r="F202" s="866" t="s">
        <v>4091</v>
      </c>
      <c r="G202" s="868" t="s">
        <v>4703</v>
      </c>
      <c r="H202" s="869" t="s">
        <v>4704</v>
      </c>
      <c r="I202" s="870">
        <v>44216</v>
      </c>
      <c r="J202" s="870"/>
      <c r="K202" s="868" t="s">
        <v>4705</v>
      </c>
      <c r="N202" s="560" t="str">
        <f t="shared" si="3"/>
        <v>F113310102957</v>
      </c>
    </row>
    <row r="203" spans="1:14" ht="14.4" x14ac:dyDescent="0.2">
      <c r="A203" s="866" t="s">
        <v>2910</v>
      </c>
      <c r="B203" s="866" t="s">
        <v>4135</v>
      </c>
      <c r="C203" s="867" t="s">
        <v>285</v>
      </c>
      <c r="D203" s="866" t="s">
        <v>4089</v>
      </c>
      <c r="E203" s="866" t="s">
        <v>4637</v>
      </c>
      <c r="F203" s="866" t="s">
        <v>4091</v>
      </c>
      <c r="G203" s="868" t="s">
        <v>4706</v>
      </c>
      <c r="H203" s="869" t="s">
        <v>4707</v>
      </c>
      <c r="I203" s="870">
        <v>44216</v>
      </c>
      <c r="J203" s="870"/>
      <c r="K203" s="868" t="s">
        <v>4708</v>
      </c>
      <c r="N203" s="560" t="str">
        <f t="shared" si="3"/>
        <v>F113310102966</v>
      </c>
    </row>
    <row r="204" spans="1:14" ht="14.4" x14ac:dyDescent="0.2">
      <c r="A204" s="866" t="s">
        <v>2911</v>
      </c>
      <c r="B204" s="866" t="s">
        <v>4135</v>
      </c>
      <c r="C204" s="867" t="s">
        <v>286</v>
      </c>
      <c r="D204" s="866" t="s">
        <v>4089</v>
      </c>
      <c r="E204" s="866" t="s">
        <v>4637</v>
      </c>
      <c r="F204" s="866" t="s">
        <v>4091</v>
      </c>
      <c r="G204" s="868" t="s">
        <v>4709</v>
      </c>
      <c r="H204" s="869" t="s">
        <v>4710</v>
      </c>
      <c r="I204" s="870">
        <v>44216</v>
      </c>
      <c r="J204" s="870"/>
      <c r="K204" s="868" t="s">
        <v>4711</v>
      </c>
      <c r="N204" s="560" t="str">
        <f t="shared" si="3"/>
        <v>F113310102975</v>
      </c>
    </row>
    <row r="205" spans="1:14" ht="14.4" x14ac:dyDescent="0.2">
      <c r="A205" s="866" t="s">
        <v>2912</v>
      </c>
      <c r="B205" s="866" t="s">
        <v>4135</v>
      </c>
      <c r="C205" s="867" t="s">
        <v>290</v>
      </c>
      <c r="D205" s="866" t="s">
        <v>4089</v>
      </c>
      <c r="E205" s="866" t="s">
        <v>4637</v>
      </c>
      <c r="F205" s="866" t="s">
        <v>4091</v>
      </c>
      <c r="G205" s="868" t="s">
        <v>4712</v>
      </c>
      <c r="H205" s="869" t="s">
        <v>4713</v>
      </c>
      <c r="I205" s="870">
        <v>44216</v>
      </c>
      <c r="J205" s="870"/>
      <c r="K205" s="868" t="s">
        <v>4714</v>
      </c>
      <c r="N205" s="560" t="str">
        <f t="shared" si="3"/>
        <v>F113310102984</v>
      </c>
    </row>
    <row r="206" spans="1:14" ht="14.4" x14ac:dyDescent="0.2">
      <c r="A206" s="866" t="s">
        <v>2913</v>
      </c>
      <c r="B206" s="866" t="s">
        <v>4135</v>
      </c>
      <c r="C206" s="867" t="s">
        <v>292</v>
      </c>
      <c r="D206" s="866" t="s">
        <v>4089</v>
      </c>
      <c r="E206" s="866" t="s">
        <v>4637</v>
      </c>
      <c r="F206" s="866" t="s">
        <v>4091</v>
      </c>
      <c r="G206" s="868" t="s">
        <v>4715</v>
      </c>
      <c r="H206" s="869" t="s">
        <v>4716</v>
      </c>
      <c r="I206" s="870">
        <v>44216</v>
      </c>
      <c r="J206" s="870"/>
      <c r="K206" s="868" t="s">
        <v>4717</v>
      </c>
      <c r="N206" s="560" t="str">
        <f t="shared" si="3"/>
        <v>F113310102993</v>
      </c>
    </row>
    <row r="207" spans="1:14" ht="14.4" x14ac:dyDescent="0.2">
      <c r="A207" s="866" t="s">
        <v>2914</v>
      </c>
      <c r="B207" s="866" t="s">
        <v>4135</v>
      </c>
      <c r="C207" s="867" t="s">
        <v>4718</v>
      </c>
      <c r="D207" s="866" t="s">
        <v>4089</v>
      </c>
      <c r="E207" s="866" t="s">
        <v>4637</v>
      </c>
      <c r="F207" s="866" t="s">
        <v>4091</v>
      </c>
      <c r="G207" s="868" t="s">
        <v>4719</v>
      </c>
      <c r="H207" s="869" t="s">
        <v>4720</v>
      </c>
      <c r="I207" s="870">
        <v>44216</v>
      </c>
      <c r="J207" s="870"/>
      <c r="K207" s="868" t="s">
        <v>4721</v>
      </c>
      <c r="N207" s="560" t="str">
        <f t="shared" si="3"/>
        <v>F113310103000</v>
      </c>
    </row>
    <row r="208" spans="1:14" ht="14.4" x14ac:dyDescent="0.2">
      <c r="A208" s="866" t="s">
        <v>2915</v>
      </c>
      <c r="B208" s="866" t="s">
        <v>4135</v>
      </c>
      <c r="C208" s="867" t="s">
        <v>295</v>
      </c>
      <c r="D208" s="866" t="s">
        <v>4089</v>
      </c>
      <c r="E208" s="866" t="s">
        <v>4637</v>
      </c>
      <c r="F208" s="866" t="s">
        <v>4091</v>
      </c>
      <c r="G208" s="868" t="s">
        <v>4722</v>
      </c>
      <c r="H208" s="869" t="s">
        <v>4723</v>
      </c>
      <c r="I208" s="870">
        <v>44216</v>
      </c>
      <c r="J208" s="870"/>
      <c r="K208" s="868" t="s">
        <v>4724</v>
      </c>
      <c r="N208" s="560" t="str">
        <f t="shared" si="3"/>
        <v>F113310103019</v>
      </c>
    </row>
    <row r="209" spans="1:14" ht="14.4" x14ac:dyDescent="0.2">
      <c r="A209" s="866" t="s">
        <v>2916</v>
      </c>
      <c r="B209" s="866" t="s">
        <v>4135</v>
      </c>
      <c r="C209" s="867" t="s">
        <v>297</v>
      </c>
      <c r="D209" s="866" t="s">
        <v>4089</v>
      </c>
      <c r="E209" s="866" t="s">
        <v>4637</v>
      </c>
      <c r="F209" s="866" t="s">
        <v>4091</v>
      </c>
      <c r="G209" s="868" t="s">
        <v>4725</v>
      </c>
      <c r="H209" s="869" t="s">
        <v>4726</v>
      </c>
      <c r="I209" s="870">
        <v>44216</v>
      </c>
      <c r="J209" s="870"/>
      <c r="K209" s="868" t="s">
        <v>4727</v>
      </c>
      <c r="N209" s="560" t="str">
        <f t="shared" si="3"/>
        <v>F113310103028</v>
      </c>
    </row>
    <row r="210" spans="1:14" ht="14.4" x14ac:dyDescent="0.2">
      <c r="A210" s="866" t="s">
        <v>2917</v>
      </c>
      <c r="B210" s="866" t="s">
        <v>4135</v>
      </c>
      <c r="C210" s="867" t="s">
        <v>300</v>
      </c>
      <c r="D210" s="866" t="s">
        <v>4089</v>
      </c>
      <c r="E210" s="866" t="s">
        <v>4637</v>
      </c>
      <c r="F210" s="866" t="s">
        <v>4091</v>
      </c>
      <c r="G210" s="868" t="s">
        <v>4728</v>
      </c>
      <c r="H210" s="869" t="s">
        <v>4729</v>
      </c>
      <c r="I210" s="870">
        <v>44216</v>
      </c>
      <c r="J210" s="870"/>
      <c r="K210" s="868" t="s">
        <v>4730</v>
      </c>
      <c r="N210" s="560" t="str">
        <f t="shared" si="3"/>
        <v>F113310103037</v>
      </c>
    </row>
    <row r="211" spans="1:14" ht="14.4" x14ac:dyDescent="0.2">
      <c r="A211" s="866" t="s">
        <v>2918</v>
      </c>
      <c r="B211" s="866" t="s">
        <v>4135</v>
      </c>
      <c r="C211" s="867" t="s">
        <v>301</v>
      </c>
      <c r="D211" s="866" t="s">
        <v>4089</v>
      </c>
      <c r="E211" s="866" t="s">
        <v>4637</v>
      </c>
      <c r="F211" s="866" t="s">
        <v>4091</v>
      </c>
      <c r="G211" s="868" t="s">
        <v>4731</v>
      </c>
      <c r="H211" s="869" t="s">
        <v>4732</v>
      </c>
      <c r="I211" s="870">
        <v>44216</v>
      </c>
      <c r="J211" s="870"/>
      <c r="K211" s="868" t="s">
        <v>4733</v>
      </c>
      <c r="N211" s="560" t="str">
        <f t="shared" si="3"/>
        <v>F113310103046</v>
      </c>
    </row>
    <row r="212" spans="1:14" ht="14.4" x14ac:dyDescent="0.2">
      <c r="A212" s="866" t="s">
        <v>2919</v>
      </c>
      <c r="B212" s="866" t="s">
        <v>4135</v>
      </c>
      <c r="C212" s="867" t="s">
        <v>302</v>
      </c>
      <c r="D212" s="866" t="s">
        <v>4089</v>
      </c>
      <c r="E212" s="866" t="s">
        <v>4637</v>
      </c>
      <c r="F212" s="866" t="s">
        <v>4091</v>
      </c>
      <c r="G212" s="868" t="s">
        <v>4734</v>
      </c>
      <c r="H212" s="869" t="s">
        <v>4735</v>
      </c>
      <c r="I212" s="870">
        <v>44216</v>
      </c>
      <c r="J212" s="870"/>
      <c r="K212" s="868" t="s">
        <v>4736</v>
      </c>
      <c r="N212" s="560" t="str">
        <f t="shared" si="3"/>
        <v>F113310103055</v>
      </c>
    </row>
    <row r="213" spans="1:14" ht="14.4" x14ac:dyDescent="0.2">
      <c r="A213" s="866" t="s">
        <v>2920</v>
      </c>
      <c r="B213" s="866" t="s">
        <v>4135</v>
      </c>
      <c r="C213" s="867" t="s">
        <v>303</v>
      </c>
      <c r="D213" s="866" t="s">
        <v>4089</v>
      </c>
      <c r="E213" s="866" t="s">
        <v>4637</v>
      </c>
      <c r="F213" s="866" t="s">
        <v>4091</v>
      </c>
      <c r="G213" s="868" t="s">
        <v>4737</v>
      </c>
      <c r="H213" s="869" t="s">
        <v>4738</v>
      </c>
      <c r="I213" s="870">
        <v>44216</v>
      </c>
      <c r="J213" s="870"/>
      <c r="K213" s="868" t="s">
        <v>4739</v>
      </c>
      <c r="N213" s="560" t="str">
        <f t="shared" si="3"/>
        <v>F113310103064</v>
      </c>
    </row>
    <row r="214" spans="1:14" ht="14.4" x14ac:dyDescent="0.2">
      <c r="A214" s="866" t="s">
        <v>2921</v>
      </c>
      <c r="B214" s="866" t="s">
        <v>4135</v>
      </c>
      <c r="C214" s="867" t="s">
        <v>304</v>
      </c>
      <c r="D214" s="866" t="s">
        <v>4089</v>
      </c>
      <c r="E214" s="866" t="s">
        <v>4637</v>
      </c>
      <c r="F214" s="866" t="s">
        <v>4091</v>
      </c>
      <c r="G214" s="868" t="s">
        <v>4740</v>
      </c>
      <c r="H214" s="869" t="s">
        <v>4741</v>
      </c>
      <c r="I214" s="870">
        <v>44216</v>
      </c>
      <c r="J214" s="870"/>
      <c r="K214" s="868" t="s">
        <v>4742</v>
      </c>
      <c r="N214" s="560" t="str">
        <f t="shared" si="3"/>
        <v>F113310103073</v>
      </c>
    </row>
    <row r="215" spans="1:14" ht="14.4" x14ac:dyDescent="0.2">
      <c r="A215" s="866" t="s">
        <v>2922</v>
      </c>
      <c r="B215" s="866" t="s">
        <v>4135</v>
      </c>
      <c r="C215" s="867" t="s">
        <v>305</v>
      </c>
      <c r="D215" s="866" t="s">
        <v>4089</v>
      </c>
      <c r="E215" s="866" t="s">
        <v>4637</v>
      </c>
      <c r="F215" s="866" t="s">
        <v>4091</v>
      </c>
      <c r="G215" s="868" t="s">
        <v>4743</v>
      </c>
      <c r="H215" s="869" t="s">
        <v>4744</v>
      </c>
      <c r="I215" s="870">
        <v>44216</v>
      </c>
      <c r="J215" s="870"/>
      <c r="K215" s="868" t="s">
        <v>4745</v>
      </c>
      <c r="N215" s="560" t="str">
        <f t="shared" si="3"/>
        <v>F113310103082</v>
      </c>
    </row>
    <row r="216" spans="1:14" ht="14.4" x14ac:dyDescent="0.2">
      <c r="A216" s="866" t="s">
        <v>2923</v>
      </c>
      <c r="B216" s="866" t="s">
        <v>4135</v>
      </c>
      <c r="C216" s="867" t="s">
        <v>306</v>
      </c>
      <c r="D216" s="866" t="s">
        <v>4089</v>
      </c>
      <c r="E216" s="866" t="s">
        <v>4637</v>
      </c>
      <c r="F216" s="866" t="s">
        <v>4091</v>
      </c>
      <c r="G216" s="868" t="s">
        <v>4746</v>
      </c>
      <c r="H216" s="869" t="s">
        <v>4747</v>
      </c>
      <c r="I216" s="870">
        <v>44216</v>
      </c>
      <c r="J216" s="870"/>
      <c r="K216" s="868" t="s">
        <v>4748</v>
      </c>
      <c r="N216" s="560" t="str">
        <f t="shared" si="3"/>
        <v>F113310103091</v>
      </c>
    </row>
    <row r="217" spans="1:14" ht="14.4" x14ac:dyDescent="0.2">
      <c r="A217" s="866" t="s">
        <v>2924</v>
      </c>
      <c r="B217" s="866" t="s">
        <v>4135</v>
      </c>
      <c r="C217" s="867" t="s">
        <v>307</v>
      </c>
      <c r="D217" s="866" t="s">
        <v>4089</v>
      </c>
      <c r="E217" s="866" t="s">
        <v>4637</v>
      </c>
      <c r="F217" s="866" t="s">
        <v>4091</v>
      </c>
      <c r="G217" s="868" t="s">
        <v>4749</v>
      </c>
      <c r="H217" s="869" t="s">
        <v>4750</v>
      </c>
      <c r="I217" s="870">
        <v>44216</v>
      </c>
      <c r="J217" s="870"/>
      <c r="K217" s="868" t="s">
        <v>4751</v>
      </c>
      <c r="N217" s="560" t="str">
        <f t="shared" si="3"/>
        <v>F113310103108</v>
      </c>
    </row>
    <row r="218" spans="1:14" ht="14.4" x14ac:dyDescent="0.2">
      <c r="A218" s="866" t="s">
        <v>2925</v>
      </c>
      <c r="B218" s="866" t="s">
        <v>4135</v>
      </c>
      <c r="C218" s="867" t="s">
        <v>310</v>
      </c>
      <c r="D218" s="866" t="s">
        <v>4089</v>
      </c>
      <c r="E218" s="866" t="s">
        <v>4637</v>
      </c>
      <c r="F218" s="866" t="s">
        <v>4091</v>
      </c>
      <c r="G218" s="868" t="s">
        <v>4752</v>
      </c>
      <c r="H218" s="869" t="s">
        <v>4753</v>
      </c>
      <c r="I218" s="870">
        <v>44216</v>
      </c>
      <c r="J218" s="870"/>
      <c r="K218" s="868" t="s">
        <v>4754</v>
      </c>
      <c r="N218" s="560" t="str">
        <f t="shared" si="3"/>
        <v>F113310103117</v>
      </c>
    </row>
    <row r="219" spans="1:14" ht="14.4" x14ac:dyDescent="0.2">
      <c r="A219" s="866" t="s">
        <v>2926</v>
      </c>
      <c r="B219" s="866" t="s">
        <v>4135</v>
      </c>
      <c r="C219" s="867" t="s">
        <v>312</v>
      </c>
      <c r="D219" s="866" t="s">
        <v>4089</v>
      </c>
      <c r="E219" s="866" t="s">
        <v>4637</v>
      </c>
      <c r="F219" s="866" t="s">
        <v>4091</v>
      </c>
      <c r="G219" s="868" t="s">
        <v>4755</v>
      </c>
      <c r="H219" s="869" t="s">
        <v>4756</v>
      </c>
      <c r="I219" s="870">
        <v>44216</v>
      </c>
      <c r="J219" s="870"/>
      <c r="K219" s="868" t="s">
        <v>4757</v>
      </c>
      <c r="N219" s="560" t="str">
        <f t="shared" si="3"/>
        <v>F113310103126</v>
      </c>
    </row>
    <row r="220" spans="1:14" ht="14.4" x14ac:dyDescent="0.2">
      <c r="A220" s="866" t="s">
        <v>2927</v>
      </c>
      <c r="B220" s="866" t="s">
        <v>4135</v>
      </c>
      <c r="C220" s="867" t="s">
        <v>313</v>
      </c>
      <c r="D220" s="866" t="s">
        <v>4089</v>
      </c>
      <c r="E220" s="866" t="s">
        <v>4637</v>
      </c>
      <c r="F220" s="866" t="s">
        <v>4091</v>
      </c>
      <c r="G220" s="868" t="s">
        <v>4758</v>
      </c>
      <c r="H220" s="869" t="s">
        <v>4759</v>
      </c>
      <c r="I220" s="870">
        <v>44216</v>
      </c>
      <c r="J220" s="870"/>
      <c r="K220" s="868" t="s">
        <v>4760</v>
      </c>
      <c r="N220" s="560" t="str">
        <f t="shared" si="3"/>
        <v>F113310103135</v>
      </c>
    </row>
    <row r="221" spans="1:14" ht="14.4" x14ac:dyDescent="0.2">
      <c r="A221" s="866" t="s">
        <v>2928</v>
      </c>
      <c r="B221" s="866" t="s">
        <v>4135</v>
      </c>
      <c r="C221" s="867" t="s">
        <v>314</v>
      </c>
      <c r="D221" s="866" t="s">
        <v>4089</v>
      </c>
      <c r="E221" s="866" t="s">
        <v>4637</v>
      </c>
      <c r="F221" s="866" t="s">
        <v>4091</v>
      </c>
      <c r="G221" s="868" t="s">
        <v>4761</v>
      </c>
      <c r="H221" s="869" t="s">
        <v>4762</v>
      </c>
      <c r="I221" s="870">
        <v>44216</v>
      </c>
      <c r="J221" s="870"/>
      <c r="K221" s="868" t="s">
        <v>4763</v>
      </c>
      <c r="N221" s="560" t="str">
        <f t="shared" si="3"/>
        <v>F113310103144</v>
      </c>
    </row>
    <row r="222" spans="1:14" ht="14.4" x14ac:dyDescent="0.2">
      <c r="A222" s="866" t="s">
        <v>2929</v>
      </c>
      <c r="B222" s="866" t="s">
        <v>4135</v>
      </c>
      <c r="C222" s="867" t="s">
        <v>315</v>
      </c>
      <c r="D222" s="866" t="s">
        <v>4089</v>
      </c>
      <c r="E222" s="866" t="s">
        <v>4637</v>
      </c>
      <c r="F222" s="866" t="s">
        <v>4091</v>
      </c>
      <c r="G222" s="868" t="s">
        <v>4764</v>
      </c>
      <c r="H222" s="869" t="s">
        <v>4765</v>
      </c>
      <c r="I222" s="870">
        <v>44216</v>
      </c>
      <c r="J222" s="870"/>
      <c r="K222" s="868" t="s">
        <v>4766</v>
      </c>
      <c r="N222" s="560" t="str">
        <f t="shared" si="3"/>
        <v>F113310103153</v>
      </c>
    </row>
    <row r="223" spans="1:14" ht="14.4" x14ac:dyDescent="0.2">
      <c r="A223" s="866" t="s">
        <v>2930</v>
      </c>
      <c r="B223" s="866" t="s">
        <v>4135</v>
      </c>
      <c r="C223" s="867" t="s">
        <v>316</v>
      </c>
      <c r="D223" s="866" t="s">
        <v>4089</v>
      </c>
      <c r="E223" s="866" t="s">
        <v>4637</v>
      </c>
      <c r="F223" s="866" t="s">
        <v>4091</v>
      </c>
      <c r="G223" s="868" t="s">
        <v>4767</v>
      </c>
      <c r="H223" s="869" t="s">
        <v>4768</v>
      </c>
      <c r="I223" s="870">
        <v>44216</v>
      </c>
      <c r="J223" s="870"/>
      <c r="K223" s="868" t="s">
        <v>4769</v>
      </c>
      <c r="N223" s="560" t="str">
        <f t="shared" si="3"/>
        <v>F113310103162</v>
      </c>
    </row>
    <row r="224" spans="1:14" ht="14.4" x14ac:dyDescent="0.2">
      <c r="A224" s="866" t="s">
        <v>2931</v>
      </c>
      <c r="B224" s="866" t="s">
        <v>4135</v>
      </c>
      <c r="C224" s="867" t="s">
        <v>318</v>
      </c>
      <c r="D224" s="866" t="s">
        <v>4089</v>
      </c>
      <c r="E224" s="866" t="s">
        <v>4637</v>
      </c>
      <c r="F224" s="866" t="s">
        <v>4091</v>
      </c>
      <c r="G224" s="868" t="s">
        <v>4770</v>
      </c>
      <c r="H224" s="869" t="s">
        <v>4771</v>
      </c>
      <c r="I224" s="870">
        <v>44216</v>
      </c>
      <c r="J224" s="870"/>
      <c r="K224" s="868" t="s">
        <v>4772</v>
      </c>
      <c r="N224" s="560" t="str">
        <f t="shared" si="3"/>
        <v>F113310103171</v>
      </c>
    </row>
    <row r="225" spans="1:14" ht="14.4" x14ac:dyDescent="0.2">
      <c r="A225" s="866" t="s">
        <v>2932</v>
      </c>
      <c r="B225" s="866" t="s">
        <v>4135</v>
      </c>
      <c r="C225" s="867" t="s">
        <v>319</v>
      </c>
      <c r="D225" s="866" t="s">
        <v>4089</v>
      </c>
      <c r="E225" s="866" t="s">
        <v>4637</v>
      </c>
      <c r="F225" s="866" t="s">
        <v>4091</v>
      </c>
      <c r="G225" s="868" t="s">
        <v>4773</v>
      </c>
      <c r="H225" s="869" t="s">
        <v>4774</v>
      </c>
      <c r="I225" s="870">
        <v>44216</v>
      </c>
      <c r="J225" s="870"/>
      <c r="K225" s="868" t="s">
        <v>4775</v>
      </c>
      <c r="N225" s="560" t="str">
        <f t="shared" si="3"/>
        <v>F113310103180</v>
      </c>
    </row>
    <row r="226" spans="1:14" ht="14.4" x14ac:dyDescent="0.2">
      <c r="A226" s="866" t="s">
        <v>2933</v>
      </c>
      <c r="B226" s="866" t="s">
        <v>4135</v>
      </c>
      <c r="C226" s="867" t="s">
        <v>320</v>
      </c>
      <c r="D226" s="866" t="s">
        <v>4089</v>
      </c>
      <c r="E226" s="866" t="s">
        <v>4637</v>
      </c>
      <c r="F226" s="866" t="s">
        <v>4091</v>
      </c>
      <c r="G226" s="868" t="s">
        <v>4776</v>
      </c>
      <c r="H226" s="869" t="s">
        <v>4777</v>
      </c>
      <c r="I226" s="870">
        <v>44216</v>
      </c>
      <c r="J226" s="870"/>
      <c r="K226" s="868" t="s">
        <v>4778</v>
      </c>
      <c r="N226" s="560" t="str">
        <f t="shared" si="3"/>
        <v>F113310103199</v>
      </c>
    </row>
    <row r="227" spans="1:14" ht="14.4" x14ac:dyDescent="0.2">
      <c r="A227" s="866" t="s">
        <v>2934</v>
      </c>
      <c r="B227" s="866" t="s">
        <v>4135</v>
      </c>
      <c r="C227" s="867" t="s">
        <v>321</v>
      </c>
      <c r="D227" s="866" t="s">
        <v>4089</v>
      </c>
      <c r="E227" s="866" t="s">
        <v>4637</v>
      </c>
      <c r="F227" s="866" t="s">
        <v>4091</v>
      </c>
      <c r="G227" s="868" t="s">
        <v>4779</v>
      </c>
      <c r="H227" s="869" t="s">
        <v>4780</v>
      </c>
      <c r="I227" s="870">
        <v>44216</v>
      </c>
      <c r="J227" s="870"/>
      <c r="K227" s="868" t="s">
        <v>4781</v>
      </c>
      <c r="N227" s="560" t="str">
        <f t="shared" si="3"/>
        <v>F113310103206</v>
      </c>
    </row>
    <row r="228" spans="1:14" ht="14.4" x14ac:dyDescent="0.2">
      <c r="A228" s="866" t="s">
        <v>2935</v>
      </c>
      <c r="B228" s="866" t="s">
        <v>4135</v>
      </c>
      <c r="C228" s="867" t="s">
        <v>324</v>
      </c>
      <c r="D228" s="866" t="s">
        <v>4089</v>
      </c>
      <c r="E228" s="866" t="s">
        <v>4637</v>
      </c>
      <c r="F228" s="866" t="s">
        <v>4091</v>
      </c>
      <c r="G228" s="868" t="s">
        <v>4782</v>
      </c>
      <c r="H228" s="869" t="s">
        <v>4783</v>
      </c>
      <c r="I228" s="870">
        <v>44216</v>
      </c>
      <c r="J228" s="870"/>
      <c r="K228" s="868" t="s">
        <v>4784</v>
      </c>
      <c r="N228" s="560" t="str">
        <f t="shared" si="3"/>
        <v>F113310103215</v>
      </c>
    </row>
    <row r="229" spans="1:14" ht="14.4" x14ac:dyDescent="0.2">
      <c r="A229" s="866" t="s">
        <v>2936</v>
      </c>
      <c r="B229" s="866" t="s">
        <v>4135</v>
      </c>
      <c r="C229" s="867" t="s">
        <v>325</v>
      </c>
      <c r="D229" s="866" t="s">
        <v>4089</v>
      </c>
      <c r="E229" s="866" t="s">
        <v>4637</v>
      </c>
      <c r="F229" s="866" t="s">
        <v>4091</v>
      </c>
      <c r="G229" s="868" t="s">
        <v>4785</v>
      </c>
      <c r="H229" s="869" t="s">
        <v>4786</v>
      </c>
      <c r="I229" s="870">
        <v>44216</v>
      </c>
      <c r="J229" s="870"/>
      <c r="K229" s="868" t="s">
        <v>4787</v>
      </c>
      <c r="N229" s="560" t="str">
        <f t="shared" si="3"/>
        <v>F113310103224</v>
      </c>
    </row>
    <row r="230" spans="1:14" ht="14.4" x14ac:dyDescent="0.2">
      <c r="A230" s="866" t="s">
        <v>2937</v>
      </c>
      <c r="B230" s="866" t="s">
        <v>4135</v>
      </c>
      <c r="C230" s="867" t="s">
        <v>330</v>
      </c>
      <c r="D230" s="866" t="s">
        <v>4089</v>
      </c>
      <c r="E230" s="866" t="s">
        <v>4637</v>
      </c>
      <c r="F230" s="866" t="s">
        <v>4091</v>
      </c>
      <c r="G230" s="868" t="s">
        <v>4788</v>
      </c>
      <c r="H230" s="869" t="s">
        <v>4789</v>
      </c>
      <c r="I230" s="870">
        <v>44216</v>
      </c>
      <c r="J230" s="870"/>
      <c r="K230" s="868" t="s">
        <v>4790</v>
      </c>
      <c r="N230" s="560" t="str">
        <f t="shared" si="3"/>
        <v>F113310103233</v>
      </c>
    </row>
    <row r="231" spans="1:14" ht="14.4" x14ac:dyDescent="0.2">
      <c r="A231" s="866" t="s">
        <v>2938</v>
      </c>
      <c r="B231" s="866" t="s">
        <v>4135</v>
      </c>
      <c r="C231" s="867" t="s">
        <v>332</v>
      </c>
      <c r="D231" s="866" t="s">
        <v>4089</v>
      </c>
      <c r="E231" s="866" t="s">
        <v>4637</v>
      </c>
      <c r="F231" s="866" t="s">
        <v>4091</v>
      </c>
      <c r="G231" s="868" t="s">
        <v>4791</v>
      </c>
      <c r="H231" s="869" t="s">
        <v>4792</v>
      </c>
      <c r="I231" s="870">
        <v>44216</v>
      </c>
      <c r="J231" s="870"/>
      <c r="K231" s="868" t="s">
        <v>4793</v>
      </c>
      <c r="N231" s="560" t="str">
        <f t="shared" si="3"/>
        <v>F113310103242</v>
      </c>
    </row>
    <row r="232" spans="1:14" ht="14.4" x14ac:dyDescent="0.2">
      <c r="A232" s="866" t="s">
        <v>2939</v>
      </c>
      <c r="B232" s="866" t="s">
        <v>4135</v>
      </c>
      <c r="C232" s="867" t="s">
        <v>335</v>
      </c>
      <c r="D232" s="866" t="s">
        <v>4089</v>
      </c>
      <c r="E232" s="866" t="s">
        <v>4637</v>
      </c>
      <c r="F232" s="866" t="s">
        <v>4091</v>
      </c>
      <c r="G232" s="868" t="s">
        <v>4794</v>
      </c>
      <c r="H232" s="869" t="s">
        <v>4795</v>
      </c>
      <c r="I232" s="870">
        <v>44216</v>
      </c>
      <c r="J232" s="870"/>
      <c r="K232" s="868" t="s">
        <v>4796</v>
      </c>
      <c r="N232" s="560" t="str">
        <f t="shared" si="3"/>
        <v>F113310103251</v>
      </c>
    </row>
    <row r="233" spans="1:14" ht="14.4" x14ac:dyDescent="0.2">
      <c r="A233" s="866" t="s">
        <v>2940</v>
      </c>
      <c r="B233" s="866" t="s">
        <v>4135</v>
      </c>
      <c r="C233" s="867" t="s">
        <v>336</v>
      </c>
      <c r="D233" s="866" t="s">
        <v>4089</v>
      </c>
      <c r="E233" s="866" t="s">
        <v>4637</v>
      </c>
      <c r="F233" s="866" t="s">
        <v>4091</v>
      </c>
      <c r="G233" s="868" t="s">
        <v>4797</v>
      </c>
      <c r="H233" s="869" t="s">
        <v>4798</v>
      </c>
      <c r="I233" s="870">
        <v>44216</v>
      </c>
      <c r="J233" s="870"/>
      <c r="K233" s="868" t="s">
        <v>4799</v>
      </c>
      <c r="N233" s="560" t="str">
        <f t="shared" si="3"/>
        <v>F113310103260</v>
      </c>
    </row>
    <row r="234" spans="1:14" ht="14.4" x14ac:dyDescent="0.2">
      <c r="A234" s="866" t="s">
        <v>2941</v>
      </c>
      <c r="B234" s="866" t="s">
        <v>4135</v>
      </c>
      <c r="C234" s="867" t="s">
        <v>340</v>
      </c>
      <c r="D234" s="866" t="s">
        <v>4089</v>
      </c>
      <c r="E234" s="866" t="s">
        <v>4637</v>
      </c>
      <c r="F234" s="866" t="s">
        <v>4091</v>
      </c>
      <c r="G234" s="868" t="s">
        <v>4800</v>
      </c>
      <c r="H234" s="869" t="s">
        <v>4801</v>
      </c>
      <c r="I234" s="870">
        <v>44216</v>
      </c>
      <c r="J234" s="870"/>
      <c r="K234" s="868" t="s">
        <v>4802</v>
      </c>
      <c r="N234" s="560" t="str">
        <f t="shared" si="3"/>
        <v>F113310103279</v>
      </c>
    </row>
    <row r="235" spans="1:14" ht="14.4" x14ac:dyDescent="0.2">
      <c r="A235" s="866" t="s">
        <v>2942</v>
      </c>
      <c r="B235" s="866" t="s">
        <v>4135</v>
      </c>
      <c r="C235" s="867" t="s">
        <v>341</v>
      </c>
      <c r="D235" s="866" t="s">
        <v>4089</v>
      </c>
      <c r="E235" s="866" t="s">
        <v>4637</v>
      </c>
      <c r="F235" s="866" t="s">
        <v>4091</v>
      </c>
      <c r="G235" s="868" t="s">
        <v>4803</v>
      </c>
      <c r="H235" s="869" t="s">
        <v>4804</v>
      </c>
      <c r="I235" s="870">
        <v>44216</v>
      </c>
      <c r="J235" s="870"/>
      <c r="K235" s="868" t="s">
        <v>4805</v>
      </c>
      <c r="N235" s="560" t="str">
        <f t="shared" si="3"/>
        <v>F113310103288</v>
      </c>
    </row>
    <row r="236" spans="1:14" ht="14.4" x14ac:dyDescent="0.2">
      <c r="A236" s="866" t="s">
        <v>2943</v>
      </c>
      <c r="B236" s="866" t="s">
        <v>4135</v>
      </c>
      <c r="C236" s="867" t="s">
        <v>342</v>
      </c>
      <c r="D236" s="866" t="s">
        <v>4089</v>
      </c>
      <c r="E236" s="866" t="s">
        <v>4637</v>
      </c>
      <c r="F236" s="866" t="s">
        <v>4091</v>
      </c>
      <c r="G236" s="868" t="s">
        <v>4806</v>
      </c>
      <c r="H236" s="869" t="s">
        <v>4807</v>
      </c>
      <c r="I236" s="870">
        <v>44216</v>
      </c>
      <c r="J236" s="870"/>
      <c r="K236" s="868" t="s">
        <v>4808</v>
      </c>
      <c r="N236" s="560" t="str">
        <f t="shared" si="3"/>
        <v>F113310103297</v>
      </c>
    </row>
    <row r="237" spans="1:14" ht="14.4" x14ac:dyDescent="0.2">
      <c r="A237" s="866" t="s">
        <v>2944</v>
      </c>
      <c r="B237" s="866" t="s">
        <v>4135</v>
      </c>
      <c r="C237" s="867" t="s">
        <v>343</v>
      </c>
      <c r="D237" s="866" t="s">
        <v>4089</v>
      </c>
      <c r="E237" s="866" t="s">
        <v>4637</v>
      </c>
      <c r="F237" s="866" t="s">
        <v>4091</v>
      </c>
      <c r="G237" s="868" t="s">
        <v>4809</v>
      </c>
      <c r="H237" s="869" t="s">
        <v>4810</v>
      </c>
      <c r="I237" s="870">
        <v>44216</v>
      </c>
      <c r="J237" s="870"/>
      <c r="K237" s="868" t="s">
        <v>4811</v>
      </c>
      <c r="N237" s="560" t="str">
        <f t="shared" si="3"/>
        <v>F113310103304</v>
      </c>
    </row>
    <row r="238" spans="1:14" ht="14.4" x14ac:dyDescent="0.2">
      <c r="A238" s="866" t="s">
        <v>2945</v>
      </c>
      <c r="B238" s="866" t="s">
        <v>4135</v>
      </c>
      <c r="C238" s="867" t="s">
        <v>349</v>
      </c>
      <c r="D238" s="866" t="s">
        <v>4089</v>
      </c>
      <c r="E238" s="866" t="s">
        <v>4637</v>
      </c>
      <c r="F238" s="866" t="s">
        <v>4091</v>
      </c>
      <c r="G238" s="868" t="s">
        <v>4812</v>
      </c>
      <c r="H238" s="869" t="s">
        <v>4813</v>
      </c>
      <c r="I238" s="870">
        <v>44216</v>
      </c>
      <c r="J238" s="870"/>
      <c r="K238" s="868" t="s">
        <v>4814</v>
      </c>
      <c r="N238" s="560" t="str">
        <f t="shared" si="3"/>
        <v>F113310103313</v>
      </c>
    </row>
    <row r="239" spans="1:14" ht="14.4" x14ac:dyDescent="0.2">
      <c r="A239" s="866" t="s">
        <v>2946</v>
      </c>
      <c r="B239" s="866" t="s">
        <v>4135</v>
      </c>
      <c r="C239" s="867" t="s">
        <v>351</v>
      </c>
      <c r="D239" s="866" t="s">
        <v>4089</v>
      </c>
      <c r="E239" s="866" t="s">
        <v>4637</v>
      </c>
      <c r="F239" s="866" t="s">
        <v>4091</v>
      </c>
      <c r="G239" s="868" t="s">
        <v>4815</v>
      </c>
      <c r="H239" s="869" t="s">
        <v>4816</v>
      </c>
      <c r="I239" s="870">
        <v>44216</v>
      </c>
      <c r="J239" s="870"/>
      <c r="K239" s="868" t="s">
        <v>4817</v>
      </c>
      <c r="N239" s="560" t="str">
        <f t="shared" si="3"/>
        <v>F113310103322</v>
      </c>
    </row>
    <row r="240" spans="1:14" ht="14.4" x14ac:dyDescent="0.2">
      <c r="A240" s="866" t="s">
        <v>2947</v>
      </c>
      <c r="B240" s="866" t="s">
        <v>4135</v>
      </c>
      <c r="C240" s="867" t="s">
        <v>354</v>
      </c>
      <c r="D240" s="866" t="s">
        <v>4089</v>
      </c>
      <c r="E240" s="866" t="s">
        <v>4637</v>
      </c>
      <c r="F240" s="866" t="s">
        <v>4091</v>
      </c>
      <c r="G240" s="868" t="s">
        <v>4818</v>
      </c>
      <c r="H240" s="869" t="s">
        <v>4819</v>
      </c>
      <c r="I240" s="870">
        <v>44216</v>
      </c>
      <c r="J240" s="870"/>
      <c r="K240" s="868" t="s">
        <v>4820</v>
      </c>
      <c r="N240" s="560" t="str">
        <f t="shared" si="3"/>
        <v>F113310103331</v>
      </c>
    </row>
    <row r="241" spans="1:14" ht="14.4" x14ac:dyDescent="0.2">
      <c r="A241" s="866" t="s">
        <v>2948</v>
      </c>
      <c r="B241" s="866" t="s">
        <v>4135</v>
      </c>
      <c r="C241" s="867" t="s">
        <v>355</v>
      </c>
      <c r="D241" s="866" t="s">
        <v>4089</v>
      </c>
      <c r="E241" s="866" t="s">
        <v>4637</v>
      </c>
      <c r="F241" s="866" t="s">
        <v>4091</v>
      </c>
      <c r="G241" s="868" t="s">
        <v>4821</v>
      </c>
      <c r="H241" s="869" t="s">
        <v>4822</v>
      </c>
      <c r="I241" s="870">
        <v>44216</v>
      </c>
      <c r="J241" s="870"/>
      <c r="K241" s="868" t="s">
        <v>4823</v>
      </c>
      <c r="N241" s="560" t="str">
        <f t="shared" si="3"/>
        <v>F113310103340</v>
      </c>
    </row>
    <row r="242" spans="1:14" ht="14.4" x14ac:dyDescent="0.2">
      <c r="A242" s="866" t="s">
        <v>2949</v>
      </c>
      <c r="B242" s="866" t="s">
        <v>4135</v>
      </c>
      <c r="C242" s="867" t="s">
        <v>356</v>
      </c>
      <c r="D242" s="866" t="s">
        <v>4089</v>
      </c>
      <c r="E242" s="866" t="s">
        <v>4637</v>
      </c>
      <c r="F242" s="866" t="s">
        <v>4091</v>
      </c>
      <c r="G242" s="868" t="s">
        <v>4824</v>
      </c>
      <c r="H242" s="869" t="s">
        <v>4825</v>
      </c>
      <c r="I242" s="870">
        <v>44216</v>
      </c>
      <c r="J242" s="870"/>
      <c r="K242" s="868" t="s">
        <v>4826</v>
      </c>
      <c r="N242" s="560" t="str">
        <f t="shared" si="3"/>
        <v>F113310103359</v>
      </c>
    </row>
    <row r="243" spans="1:14" ht="14.4" x14ac:dyDescent="0.2">
      <c r="A243" s="866" t="s">
        <v>2950</v>
      </c>
      <c r="B243" s="866" t="s">
        <v>4135</v>
      </c>
      <c r="C243" s="867" t="s">
        <v>358</v>
      </c>
      <c r="D243" s="866" t="s">
        <v>4089</v>
      </c>
      <c r="E243" s="866" t="s">
        <v>4637</v>
      </c>
      <c r="F243" s="866" t="s">
        <v>4091</v>
      </c>
      <c r="G243" s="868" t="s">
        <v>4827</v>
      </c>
      <c r="H243" s="869" t="s">
        <v>4828</v>
      </c>
      <c r="I243" s="870">
        <v>44216</v>
      </c>
      <c r="J243" s="870"/>
      <c r="K243" s="868" t="s">
        <v>4829</v>
      </c>
      <c r="N243" s="560" t="str">
        <f t="shared" si="3"/>
        <v>F113310103368</v>
      </c>
    </row>
    <row r="244" spans="1:14" ht="14.4" x14ac:dyDescent="0.2">
      <c r="A244" s="866" t="s">
        <v>2951</v>
      </c>
      <c r="B244" s="866" t="s">
        <v>4135</v>
      </c>
      <c r="C244" s="867" t="s">
        <v>334</v>
      </c>
      <c r="D244" s="866" t="s">
        <v>4089</v>
      </c>
      <c r="E244" s="866" t="s">
        <v>4637</v>
      </c>
      <c r="F244" s="866" t="s">
        <v>4091</v>
      </c>
      <c r="G244" s="868" t="s">
        <v>4830</v>
      </c>
      <c r="H244" s="869" t="s">
        <v>4831</v>
      </c>
      <c r="I244" s="870">
        <v>44216</v>
      </c>
      <c r="J244" s="870"/>
      <c r="K244" s="868" t="s">
        <v>4832</v>
      </c>
      <c r="N244" s="560" t="str">
        <f t="shared" si="3"/>
        <v>F113310103377</v>
      </c>
    </row>
    <row r="245" spans="1:14" ht="14.4" x14ac:dyDescent="0.2">
      <c r="A245" s="866" t="s">
        <v>2952</v>
      </c>
      <c r="B245" s="866" t="s">
        <v>4135</v>
      </c>
      <c r="C245" s="867" t="s">
        <v>2953</v>
      </c>
      <c r="D245" s="866" t="s">
        <v>4089</v>
      </c>
      <c r="E245" s="866" t="s">
        <v>4637</v>
      </c>
      <c r="F245" s="866" t="s">
        <v>4091</v>
      </c>
      <c r="G245" s="868" t="s">
        <v>4833</v>
      </c>
      <c r="H245" s="869" t="s">
        <v>4834</v>
      </c>
      <c r="I245" s="870">
        <v>44216</v>
      </c>
      <c r="J245" s="870"/>
      <c r="K245" s="868" t="s">
        <v>4835</v>
      </c>
      <c r="N245" s="560" t="str">
        <f t="shared" si="3"/>
        <v>F113310103386</v>
      </c>
    </row>
    <row r="246" spans="1:14" ht="14.4" x14ac:dyDescent="0.2">
      <c r="A246" s="866" t="s">
        <v>2954</v>
      </c>
      <c r="B246" s="866" t="s">
        <v>4135</v>
      </c>
      <c r="C246" s="867" t="s">
        <v>360</v>
      </c>
      <c r="D246" s="866" t="s">
        <v>4089</v>
      </c>
      <c r="E246" s="866" t="s">
        <v>4637</v>
      </c>
      <c r="F246" s="866" t="s">
        <v>4091</v>
      </c>
      <c r="G246" s="868" t="s">
        <v>4836</v>
      </c>
      <c r="H246" s="869" t="s">
        <v>4837</v>
      </c>
      <c r="I246" s="870">
        <v>44216</v>
      </c>
      <c r="J246" s="870"/>
      <c r="K246" s="868" t="s">
        <v>4838</v>
      </c>
      <c r="N246" s="560" t="str">
        <f t="shared" si="3"/>
        <v>F113310103395</v>
      </c>
    </row>
    <row r="247" spans="1:14" ht="14.4" x14ac:dyDescent="0.2">
      <c r="A247" s="866" t="s">
        <v>2955</v>
      </c>
      <c r="B247" s="866" t="s">
        <v>4135</v>
      </c>
      <c r="C247" s="867" t="s">
        <v>361</v>
      </c>
      <c r="D247" s="866" t="s">
        <v>4089</v>
      </c>
      <c r="E247" s="866" t="s">
        <v>4637</v>
      </c>
      <c r="F247" s="866" t="s">
        <v>4091</v>
      </c>
      <c r="G247" s="868" t="s">
        <v>4839</v>
      </c>
      <c r="H247" s="869" t="s">
        <v>4840</v>
      </c>
      <c r="I247" s="870">
        <v>44216</v>
      </c>
      <c r="J247" s="870"/>
      <c r="K247" s="868" t="s">
        <v>4841</v>
      </c>
      <c r="N247" s="560" t="str">
        <f t="shared" si="3"/>
        <v>F113310103402</v>
      </c>
    </row>
    <row r="248" spans="1:14" ht="14.4" x14ac:dyDescent="0.2">
      <c r="A248" s="866" t="s">
        <v>2956</v>
      </c>
      <c r="B248" s="866" t="s">
        <v>4135</v>
      </c>
      <c r="C248" s="867" t="s">
        <v>362</v>
      </c>
      <c r="D248" s="866" t="s">
        <v>4089</v>
      </c>
      <c r="E248" s="866" t="s">
        <v>4637</v>
      </c>
      <c r="F248" s="866" t="s">
        <v>4091</v>
      </c>
      <c r="G248" s="868" t="s">
        <v>4842</v>
      </c>
      <c r="H248" s="869" t="s">
        <v>4843</v>
      </c>
      <c r="I248" s="870">
        <v>44216</v>
      </c>
      <c r="J248" s="870"/>
      <c r="K248" s="868" t="s">
        <v>4844</v>
      </c>
      <c r="N248" s="560" t="str">
        <f t="shared" si="3"/>
        <v>F113310103411</v>
      </c>
    </row>
    <row r="249" spans="1:14" ht="14.4" x14ac:dyDescent="0.2">
      <c r="A249" s="866" t="s">
        <v>2957</v>
      </c>
      <c r="B249" s="866" t="s">
        <v>4135</v>
      </c>
      <c r="C249" s="867" t="s">
        <v>363</v>
      </c>
      <c r="D249" s="866" t="s">
        <v>4089</v>
      </c>
      <c r="E249" s="866" t="s">
        <v>4637</v>
      </c>
      <c r="F249" s="866" t="s">
        <v>4091</v>
      </c>
      <c r="G249" s="868" t="s">
        <v>4845</v>
      </c>
      <c r="H249" s="869" t="s">
        <v>4846</v>
      </c>
      <c r="I249" s="870">
        <v>44216</v>
      </c>
      <c r="J249" s="870"/>
      <c r="K249" s="868" t="s">
        <v>4847</v>
      </c>
      <c r="N249" s="560" t="str">
        <f t="shared" si="3"/>
        <v>F113310103420</v>
      </c>
    </row>
    <row r="250" spans="1:14" ht="14.4" x14ac:dyDescent="0.2">
      <c r="A250" s="866" t="s">
        <v>2958</v>
      </c>
      <c r="B250" s="866" t="s">
        <v>4135</v>
      </c>
      <c r="C250" s="867" t="s">
        <v>365</v>
      </c>
      <c r="D250" s="866" t="s">
        <v>4089</v>
      </c>
      <c r="E250" s="866" t="s">
        <v>4637</v>
      </c>
      <c r="F250" s="866" t="s">
        <v>4091</v>
      </c>
      <c r="G250" s="868" t="s">
        <v>4848</v>
      </c>
      <c r="H250" s="869" t="s">
        <v>4849</v>
      </c>
      <c r="I250" s="870">
        <v>44216</v>
      </c>
      <c r="J250" s="870"/>
      <c r="K250" s="868" t="s">
        <v>4850</v>
      </c>
      <c r="N250" s="560" t="str">
        <f t="shared" si="3"/>
        <v>F113310103439</v>
      </c>
    </row>
    <row r="251" spans="1:14" ht="14.4" x14ac:dyDescent="0.2">
      <c r="A251" s="866" t="s">
        <v>2959</v>
      </c>
      <c r="B251" s="866" t="s">
        <v>4135</v>
      </c>
      <c r="C251" s="867" t="s">
        <v>366</v>
      </c>
      <c r="D251" s="866" t="s">
        <v>4089</v>
      </c>
      <c r="E251" s="866" t="s">
        <v>4637</v>
      </c>
      <c r="F251" s="866" t="s">
        <v>4091</v>
      </c>
      <c r="G251" s="868" t="s">
        <v>4851</v>
      </c>
      <c r="H251" s="869" t="s">
        <v>4852</v>
      </c>
      <c r="I251" s="870">
        <v>44216</v>
      </c>
      <c r="J251" s="870"/>
      <c r="K251" s="868" t="s">
        <v>4853</v>
      </c>
      <c r="N251" s="560" t="str">
        <f t="shared" si="3"/>
        <v>F113310103448</v>
      </c>
    </row>
    <row r="252" spans="1:14" ht="14.4" x14ac:dyDescent="0.2">
      <c r="A252" s="866" t="s">
        <v>2960</v>
      </c>
      <c r="B252" s="866" t="s">
        <v>4135</v>
      </c>
      <c r="C252" s="867" t="s">
        <v>368</v>
      </c>
      <c r="D252" s="866" t="s">
        <v>4089</v>
      </c>
      <c r="E252" s="866" t="s">
        <v>4637</v>
      </c>
      <c r="F252" s="866" t="s">
        <v>4091</v>
      </c>
      <c r="G252" s="868" t="s">
        <v>4854</v>
      </c>
      <c r="H252" s="869" t="s">
        <v>4855</v>
      </c>
      <c r="I252" s="870">
        <v>44216</v>
      </c>
      <c r="J252" s="870"/>
      <c r="K252" s="868" t="s">
        <v>4856</v>
      </c>
      <c r="N252" s="560" t="str">
        <f t="shared" si="3"/>
        <v>F113310103457</v>
      </c>
    </row>
    <row r="253" spans="1:14" ht="14.4" x14ac:dyDescent="0.2">
      <c r="A253" s="866" t="s">
        <v>2961</v>
      </c>
      <c r="B253" s="866" t="s">
        <v>4135</v>
      </c>
      <c r="C253" s="867" t="s">
        <v>387</v>
      </c>
      <c r="D253" s="866" t="s">
        <v>4089</v>
      </c>
      <c r="E253" s="866" t="s">
        <v>4637</v>
      </c>
      <c r="F253" s="866" t="s">
        <v>4091</v>
      </c>
      <c r="G253" s="868" t="s">
        <v>4857</v>
      </c>
      <c r="H253" s="869" t="s">
        <v>4858</v>
      </c>
      <c r="I253" s="870">
        <v>44216</v>
      </c>
      <c r="J253" s="870"/>
      <c r="K253" s="868" t="s">
        <v>4859</v>
      </c>
      <c r="N253" s="560" t="str">
        <f t="shared" si="3"/>
        <v>F113310103466</v>
      </c>
    </row>
    <row r="254" spans="1:14" ht="14.4" x14ac:dyDescent="0.2">
      <c r="A254" s="866" t="s">
        <v>2962</v>
      </c>
      <c r="B254" s="866" t="s">
        <v>4135</v>
      </c>
      <c r="C254" s="867" t="s">
        <v>371</v>
      </c>
      <c r="D254" s="866" t="s">
        <v>4089</v>
      </c>
      <c r="E254" s="866" t="s">
        <v>4637</v>
      </c>
      <c r="F254" s="866" t="s">
        <v>4091</v>
      </c>
      <c r="G254" s="868" t="s">
        <v>4860</v>
      </c>
      <c r="H254" s="869" t="s">
        <v>4861</v>
      </c>
      <c r="I254" s="870">
        <v>44216</v>
      </c>
      <c r="J254" s="870"/>
      <c r="K254" s="868" t="s">
        <v>4862</v>
      </c>
      <c r="N254" s="560" t="str">
        <f t="shared" si="3"/>
        <v>F113310103475</v>
      </c>
    </row>
    <row r="255" spans="1:14" ht="14.4" x14ac:dyDescent="0.2">
      <c r="A255" s="866" t="s">
        <v>2963</v>
      </c>
      <c r="B255" s="866" t="s">
        <v>4135</v>
      </c>
      <c r="C255" s="867" t="s">
        <v>374</v>
      </c>
      <c r="D255" s="866" t="s">
        <v>4089</v>
      </c>
      <c r="E255" s="866" t="s">
        <v>4637</v>
      </c>
      <c r="F255" s="866" t="s">
        <v>4091</v>
      </c>
      <c r="G255" s="868" t="s">
        <v>4863</v>
      </c>
      <c r="H255" s="869" t="s">
        <v>4864</v>
      </c>
      <c r="I255" s="870">
        <v>44216</v>
      </c>
      <c r="J255" s="870"/>
      <c r="K255" s="868" t="s">
        <v>4865</v>
      </c>
      <c r="N255" s="560" t="str">
        <f t="shared" si="3"/>
        <v>F113310103484</v>
      </c>
    </row>
    <row r="256" spans="1:14" ht="14.4" x14ac:dyDescent="0.2">
      <c r="A256" s="866" t="s">
        <v>2964</v>
      </c>
      <c r="B256" s="866" t="s">
        <v>4135</v>
      </c>
      <c r="C256" s="867" t="s">
        <v>375</v>
      </c>
      <c r="D256" s="866" t="s">
        <v>4089</v>
      </c>
      <c r="E256" s="866" t="s">
        <v>4637</v>
      </c>
      <c r="F256" s="866" t="s">
        <v>4091</v>
      </c>
      <c r="G256" s="868" t="s">
        <v>4866</v>
      </c>
      <c r="H256" s="869" t="s">
        <v>4867</v>
      </c>
      <c r="I256" s="870">
        <v>44216</v>
      </c>
      <c r="J256" s="870"/>
      <c r="K256" s="868" t="s">
        <v>4868</v>
      </c>
      <c r="N256" s="560" t="str">
        <f t="shared" ref="N256:N319" si="4">A256</f>
        <v>F113310103493</v>
      </c>
    </row>
    <row r="257" spans="1:14" ht="14.4" x14ac:dyDescent="0.2">
      <c r="A257" s="866" t="s">
        <v>2965</v>
      </c>
      <c r="B257" s="866" t="s">
        <v>4135</v>
      </c>
      <c r="C257" s="867" t="s">
        <v>376</v>
      </c>
      <c r="D257" s="866" t="s">
        <v>4089</v>
      </c>
      <c r="E257" s="866" t="s">
        <v>4637</v>
      </c>
      <c r="F257" s="866" t="s">
        <v>4091</v>
      </c>
      <c r="G257" s="868" t="s">
        <v>4869</v>
      </c>
      <c r="H257" s="869" t="s">
        <v>4870</v>
      </c>
      <c r="I257" s="870">
        <v>44216</v>
      </c>
      <c r="J257" s="870"/>
      <c r="K257" s="868" t="s">
        <v>4871</v>
      </c>
      <c r="N257" s="560" t="str">
        <f t="shared" si="4"/>
        <v>F113310103509</v>
      </c>
    </row>
    <row r="258" spans="1:14" ht="14.4" x14ac:dyDescent="0.2">
      <c r="A258" s="866" t="s">
        <v>2966</v>
      </c>
      <c r="B258" s="866" t="s">
        <v>4135</v>
      </c>
      <c r="C258" s="867" t="s">
        <v>350</v>
      </c>
      <c r="D258" s="866" t="s">
        <v>4089</v>
      </c>
      <c r="E258" s="866" t="s">
        <v>4637</v>
      </c>
      <c r="F258" s="866" t="s">
        <v>4091</v>
      </c>
      <c r="G258" s="868" t="s">
        <v>4872</v>
      </c>
      <c r="H258" s="869" t="s">
        <v>4873</v>
      </c>
      <c r="I258" s="870">
        <v>44216</v>
      </c>
      <c r="J258" s="870"/>
      <c r="K258" s="868" t="s">
        <v>4874</v>
      </c>
      <c r="N258" s="560" t="str">
        <f t="shared" si="4"/>
        <v>F113310103518</v>
      </c>
    </row>
    <row r="259" spans="1:14" ht="14.4" x14ac:dyDescent="0.2">
      <c r="A259" s="866" t="s">
        <v>2967</v>
      </c>
      <c r="B259" s="866" t="s">
        <v>4135</v>
      </c>
      <c r="C259" s="867" t="s">
        <v>378</v>
      </c>
      <c r="D259" s="866" t="s">
        <v>4089</v>
      </c>
      <c r="E259" s="866" t="s">
        <v>4637</v>
      </c>
      <c r="F259" s="866" t="s">
        <v>4091</v>
      </c>
      <c r="G259" s="868" t="s">
        <v>4875</v>
      </c>
      <c r="H259" s="869" t="s">
        <v>4876</v>
      </c>
      <c r="I259" s="870">
        <v>44216</v>
      </c>
      <c r="J259" s="870"/>
      <c r="K259" s="868" t="s">
        <v>4877</v>
      </c>
      <c r="N259" s="560" t="str">
        <f t="shared" si="4"/>
        <v>F113310103527</v>
      </c>
    </row>
    <row r="260" spans="1:14" ht="14.4" x14ac:dyDescent="0.2">
      <c r="A260" s="866" t="s">
        <v>2968</v>
      </c>
      <c r="B260" s="866" t="s">
        <v>4135</v>
      </c>
      <c r="C260" s="867" t="s">
        <v>380</v>
      </c>
      <c r="D260" s="866" t="s">
        <v>4089</v>
      </c>
      <c r="E260" s="866" t="s">
        <v>4637</v>
      </c>
      <c r="F260" s="866" t="s">
        <v>4091</v>
      </c>
      <c r="G260" s="868" t="s">
        <v>4878</v>
      </c>
      <c r="H260" s="869" t="s">
        <v>4879</v>
      </c>
      <c r="I260" s="870">
        <v>44216</v>
      </c>
      <c r="J260" s="870"/>
      <c r="K260" s="868" t="s">
        <v>4880</v>
      </c>
      <c r="N260" s="560" t="str">
        <f t="shared" si="4"/>
        <v>F113310103536</v>
      </c>
    </row>
    <row r="261" spans="1:14" ht="14.4" x14ac:dyDescent="0.2">
      <c r="A261" s="866" t="s">
        <v>2969</v>
      </c>
      <c r="B261" s="866" t="s">
        <v>4135</v>
      </c>
      <c r="C261" s="867" t="s">
        <v>381</v>
      </c>
      <c r="D261" s="866" t="s">
        <v>4089</v>
      </c>
      <c r="E261" s="866" t="s">
        <v>4637</v>
      </c>
      <c r="F261" s="866" t="s">
        <v>4091</v>
      </c>
      <c r="G261" s="868" t="s">
        <v>4881</v>
      </c>
      <c r="H261" s="869" t="s">
        <v>4882</v>
      </c>
      <c r="I261" s="870">
        <v>44216</v>
      </c>
      <c r="J261" s="870"/>
      <c r="K261" s="868" t="s">
        <v>4883</v>
      </c>
      <c r="N261" s="560" t="str">
        <f t="shared" si="4"/>
        <v>F113310103545</v>
      </c>
    </row>
    <row r="262" spans="1:14" ht="14.4" x14ac:dyDescent="0.2">
      <c r="A262" s="866" t="s">
        <v>2970</v>
      </c>
      <c r="B262" s="866" t="s">
        <v>4135</v>
      </c>
      <c r="C262" s="867" t="s">
        <v>382</v>
      </c>
      <c r="D262" s="866" t="s">
        <v>4089</v>
      </c>
      <c r="E262" s="866" t="s">
        <v>4637</v>
      </c>
      <c r="F262" s="866" t="s">
        <v>4091</v>
      </c>
      <c r="G262" s="868" t="s">
        <v>4884</v>
      </c>
      <c r="H262" s="869" t="s">
        <v>4885</v>
      </c>
      <c r="I262" s="870">
        <v>44216</v>
      </c>
      <c r="J262" s="870"/>
      <c r="K262" s="868" t="s">
        <v>4886</v>
      </c>
      <c r="N262" s="560" t="str">
        <f t="shared" si="4"/>
        <v>F113310103554</v>
      </c>
    </row>
    <row r="263" spans="1:14" ht="14.4" x14ac:dyDescent="0.2">
      <c r="A263" s="866" t="s">
        <v>2971</v>
      </c>
      <c r="B263" s="866" t="s">
        <v>4135</v>
      </c>
      <c r="C263" s="867" t="s">
        <v>385</v>
      </c>
      <c r="D263" s="866" t="s">
        <v>4089</v>
      </c>
      <c r="E263" s="866" t="s">
        <v>4637</v>
      </c>
      <c r="F263" s="866" t="s">
        <v>4091</v>
      </c>
      <c r="G263" s="868" t="s">
        <v>4887</v>
      </c>
      <c r="H263" s="869" t="s">
        <v>4888</v>
      </c>
      <c r="I263" s="870">
        <v>44216</v>
      </c>
      <c r="J263" s="870"/>
      <c r="K263" s="868" t="s">
        <v>4889</v>
      </c>
      <c r="N263" s="560" t="str">
        <f t="shared" si="4"/>
        <v>F113310103563</v>
      </c>
    </row>
    <row r="264" spans="1:14" ht="14.4" x14ac:dyDescent="0.2">
      <c r="A264" s="866" t="s">
        <v>2972</v>
      </c>
      <c r="B264" s="866" t="s">
        <v>4135</v>
      </c>
      <c r="C264" s="867" t="s">
        <v>386</v>
      </c>
      <c r="D264" s="866" t="s">
        <v>4089</v>
      </c>
      <c r="E264" s="866" t="s">
        <v>4637</v>
      </c>
      <c r="F264" s="866" t="s">
        <v>4091</v>
      </c>
      <c r="G264" s="868" t="s">
        <v>4890</v>
      </c>
      <c r="H264" s="869" t="s">
        <v>4891</v>
      </c>
      <c r="I264" s="870">
        <v>44216</v>
      </c>
      <c r="J264" s="870"/>
      <c r="K264" s="868" t="s">
        <v>4892</v>
      </c>
      <c r="N264" s="560" t="str">
        <f t="shared" si="4"/>
        <v>F113310103572</v>
      </c>
    </row>
    <row r="265" spans="1:14" ht="14.4" x14ac:dyDescent="0.2">
      <c r="A265" s="866" t="s">
        <v>2973</v>
      </c>
      <c r="B265" s="866" t="s">
        <v>4135</v>
      </c>
      <c r="C265" s="867" t="s">
        <v>389</v>
      </c>
      <c r="D265" s="866" t="s">
        <v>4089</v>
      </c>
      <c r="E265" s="866" t="s">
        <v>4637</v>
      </c>
      <c r="F265" s="866" t="s">
        <v>4091</v>
      </c>
      <c r="G265" s="868" t="s">
        <v>4893</v>
      </c>
      <c r="H265" s="869" t="s">
        <v>4894</v>
      </c>
      <c r="I265" s="870">
        <v>44216</v>
      </c>
      <c r="J265" s="870"/>
      <c r="K265" s="868" t="s">
        <v>4895</v>
      </c>
      <c r="N265" s="560" t="str">
        <f t="shared" si="4"/>
        <v>F113310103581</v>
      </c>
    </row>
    <row r="266" spans="1:14" ht="14.4" x14ac:dyDescent="0.2">
      <c r="A266" s="866" t="s">
        <v>2974</v>
      </c>
      <c r="B266" s="866" t="s">
        <v>4135</v>
      </c>
      <c r="C266" s="867" t="s">
        <v>294</v>
      </c>
      <c r="D266" s="866" t="s">
        <v>4089</v>
      </c>
      <c r="E266" s="866" t="s">
        <v>4637</v>
      </c>
      <c r="F266" s="866" t="s">
        <v>4091</v>
      </c>
      <c r="G266" s="868" t="s">
        <v>4896</v>
      </c>
      <c r="H266" s="869" t="s">
        <v>4897</v>
      </c>
      <c r="I266" s="870">
        <v>44216</v>
      </c>
      <c r="J266" s="870"/>
      <c r="K266" s="868" t="s">
        <v>4898</v>
      </c>
      <c r="N266" s="560" t="str">
        <f t="shared" si="4"/>
        <v>F113310103590</v>
      </c>
    </row>
    <row r="267" spans="1:14" ht="14.4" x14ac:dyDescent="0.2">
      <c r="A267" s="866" t="s">
        <v>2975</v>
      </c>
      <c r="B267" s="866" t="s">
        <v>4135</v>
      </c>
      <c r="C267" s="867" t="s">
        <v>284</v>
      </c>
      <c r="D267" s="866" t="s">
        <v>4089</v>
      </c>
      <c r="E267" s="866" t="s">
        <v>4637</v>
      </c>
      <c r="F267" s="866" t="s">
        <v>4091</v>
      </c>
      <c r="G267" s="868" t="s">
        <v>4899</v>
      </c>
      <c r="H267" s="869" t="s">
        <v>4900</v>
      </c>
      <c r="I267" s="870">
        <v>44216</v>
      </c>
      <c r="J267" s="870"/>
      <c r="K267" s="868" t="s">
        <v>4901</v>
      </c>
      <c r="N267" s="560" t="str">
        <f t="shared" si="4"/>
        <v>F113310103607</v>
      </c>
    </row>
    <row r="268" spans="1:14" ht="14.4" x14ac:dyDescent="0.2">
      <c r="A268" s="866" t="s">
        <v>2976</v>
      </c>
      <c r="B268" s="866" t="s">
        <v>4135</v>
      </c>
      <c r="C268" s="867" t="s">
        <v>2977</v>
      </c>
      <c r="D268" s="866" t="s">
        <v>4089</v>
      </c>
      <c r="E268" s="866" t="s">
        <v>4637</v>
      </c>
      <c r="F268" s="866" t="s">
        <v>4091</v>
      </c>
      <c r="G268" s="868" t="s">
        <v>4902</v>
      </c>
      <c r="H268" s="869" t="s">
        <v>4903</v>
      </c>
      <c r="I268" s="870">
        <v>44216</v>
      </c>
      <c r="J268" s="870"/>
      <c r="K268" s="868" t="s">
        <v>4904</v>
      </c>
      <c r="N268" s="560" t="str">
        <f t="shared" si="4"/>
        <v>F113310103643</v>
      </c>
    </row>
    <row r="269" spans="1:14" ht="14.4" x14ac:dyDescent="0.2">
      <c r="A269" s="866" t="s">
        <v>2978</v>
      </c>
      <c r="B269" s="866" t="s">
        <v>4135</v>
      </c>
      <c r="C269" s="867" t="s">
        <v>2617</v>
      </c>
      <c r="D269" s="866" t="s">
        <v>4089</v>
      </c>
      <c r="E269" s="866" t="s">
        <v>4637</v>
      </c>
      <c r="F269" s="866" t="s">
        <v>4091</v>
      </c>
      <c r="G269" s="868" t="s">
        <v>4905</v>
      </c>
      <c r="H269" s="869" t="s">
        <v>4906</v>
      </c>
      <c r="I269" s="870">
        <v>44216</v>
      </c>
      <c r="J269" s="870"/>
      <c r="K269" s="868" t="s">
        <v>4907</v>
      </c>
      <c r="N269" s="560" t="str">
        <f t="shared" si="4"/>
        <v>F113310103652</v>
      </c>
    </row>
    <row r="270" spans="1:14" ht="14.4" x14ac:dyDescent="0.2">
      <c r="A270" s="866" t="s">
        <v>2979</v>
      </c>
      <c r="B270" s="866" t="s">
        <v>4135</v>
      </c>
      <c r="C270" s="867" t="s">
        <v>298</v>
      </c>
      <c r="D270" s="866" t="s">
        <v>4089</v>
      </c>
      <c r="E270" s="866" t="s">
        <v>4637</v>
      </c>
      <c r="F270" s="866" t="s">
        <v>4091</v>
      </c>
      <c r="G270" s="868" t="s">
        <v>4908</v>
      </c>
      <c r="H270" s="869" t="s">
        <v>4909</v>
      </c>
      <c r="I270" s="870">
        <v>44216</v>
      </c>
      <c r="J270" s="870"/>
      <c r="K270" s="868" t="s">
        <v>4910</v>
      </c>
      <c r="N270" s="560" t="str">
        <f t="shared" si="4"/>
        <v>F113310103670</v>
      </c>
    </row>
    <row r="271" spans="1:14" ht="14.4" x14ac:dyDescent="0.2">
      <c r="A271" s="866" t="s">
        <v>2980</v>
      </c>
      <c r="B271" s="866" t="s">
        <v>4135</v>
      </c>
      <c r="C271" s="867" t="s">
        <v>277</v>
      </c>
      <c r="D271" s="866" t="s">
        <v>4089</v>
      </c>
      <c r="E271" s="866" t="s">
        <v>4637</v>
      </c>
      <c r="F271" s="866" t="s">
        <v>4091</v>
      </c>
      <c r="G271" s="868" t="s">
        <v>4911</v>
      </c>
      <c r="H271" s="869" t="s">
        <v>4912</v>
      </c>
      <c r="I271" s="870">
        <v>44216</v>
      </c>
      <c r="J271" s="870"/>
      <c r="K271" s="868" t="s">
        <v>4913</v>
      </c>
      <c r="N271" s="560" t="str">
        <f t="shared" si="4"/>
        <v>F113310103689</v>
      </c>
    </row>
    <row r="272" spans="1:14" ht="14.4" x14ac:dyDescent="0.2">
      <c r="A272" s="866" t="s">
        <v>2981</v>
      </c>
      <c r="B272" s="866" t="s">
        <v>4135</v>
      </c>
      <c r="C272" s="867" t="s">
        <v>279</v>
      </c>
      <c r="D272" s="866" t="s">
        <v>4089</v>
      </c>
      <c r="E272" s="866" t="s">
        <v>4637</v>
      </c>
      <c r="F272" s="866" t="s">
        <v>4091</v>
      </c>
      <c r="G272" s="868" t="s">
        <v>4914</v>
      </c>
      <c r="H272" s="869" t="s">
        <v>4915</v>
      </c>
      <c r="I272" s="870">
        <v>44216</v>
      </c>
      <c r="J272" s="870"/>
      <c r="K272" s="868" t="s">
        <v>4916</v>
      </c>
      <c r="N272" s="560" t="str">
        <f t="shared" si="4"/>
        <v>F113310103698</v>
      </c>
    </row>
    <row r="273" spans="1:14" ht="14.4" x14ac:dyDescent="0.2">
      <c r="A273" s="866" t="s">
        <v>2982</v>
      </c>
      <c r="B273" s="866" t="s">
        <v>4135</v>
      </c>
      <c r="C273" s="867" t="s">
        <v>288</v>
      </c>
      <c r="D273" s="866" t="s">
        <v>4089</v>
      </c>
      <c r="E273" s="866" t="s">
        <v>4637</v>
      </c>
      <c r="F273" s="866" t="s">
        <v>4091</v>
      </c>
      <c r="G273" s="868" t="s">
        <v>4917</v>
      </c>
      <c r="H273" s="869" t="s">
        <v>4918</v>
      </c>
      <c r="I273" s="870">
        <v>44216</v>
      </c>
      <c r="J273" s="870"/>
      <c r="K273" s="868" t="s">
        <v>4919</v>
      </c>
      <c r="N273" s="560" t="str">
        <f t="shared" si="4"/>
        <v>F113310103705</v>
      </c>
    </row>
    <row r="274" spans="1:14" ht="14.4" x14ac:dyDescent="0.2">
      <c r="A274" s="866" t="s">
        <v>2983</v>
      </c>
      <c r="B274" s="866" t="s">
        <v>4135</v>
      </c>
      <c r="C274" s="867" t="s">
        <v>293</v>
      </c>
      <c r="D274" s="866" t="s">
        <v>4089</v>
      </c>
      <c r="E274" s="866" t="s">
        <v>4637</v>
      </c>
      <c r="F274" s="866" t="s">
        <v>4091</v>
      </c>
      <c r="G274" s="868" t="s">
        <v>4920</v>
      </c>
      <c r="H274" s="869" t="s">
        <v>4921</v>
      </c>
      <c r="I274" s="870">
        <v>44216</v>
      </c>
      <c r="J274" s="870"/>
      <c r="K274" s="868" t="s">
        <v>4922</v>
      </c>
      <c r="N274" s="560" t="str">
        <f t="shared" si="4"/>
        <v>F113310103714</v>
      </c>
    </row>
    <row r="275" spans="1:14" ht="14.4" x14ac:dyDescent="0.2">
      <c r="A275" s="866" t="s">
        <v>2984</v>
      </c>
      <c r="B275" s="866" t="s">
        <v>4135</v>
      </c>
      <c r="C275" s="867" t="s">
        <v>309</v>
      </c>
      <c r="D275" s="866" t="s">
        <v>4089</v>
      </c>
      <c r="E275" s="866" t="s">
        <v>4637</v>
      </c>
      <c r="F275" s="866" t="s">
        <v>4091</v>
      </c>
      <c r="G275" s="868" t="s">
        <v>4923</v>
      </c>
      <c r="H275" s="869" t="s">
        <v>4924</v>
      </c>
      <c r="I275" s="870">
        <v>44216</v>
      </c>
      <c r="J275" s="870"/>
      <c r="K275" s="868" t="s">
        <v>4925</v>
      </c>
      <c r="N275" s="560" t="str">
        <f t="shared" si="4"/>
        <v>F113310103723</v>
      </c>
    </row>
    <row r="276" spans="1:14" ht="14.4" x14ac:dyDescent="0.2">
      <c r="A276" s="866" t="s">
        <v>2985</v>
      </c>
      <c r="B276" s="866" t="s">
        <v>4135</v>
      </c>
      <c r="C276" s="867" t="s">
        <v>311</v>
      </c>
      <c r="D276" s="866" t="s">
        <v>4089</v>
      </c>
      <c r="E276" s="866" t="s">
        <v>4637</v>
      </c>
      <c r="F276" s="866" t="s">
        <v>4091</v>
      </c>
      <c r="G276" s="868" t="s">
        <v>4926</v>
      </c>
      <c r="H276" s="869" t="s">
        <v>4927</v>
      </c>
      <c r="I276" s="870">
        <v>44216</v>
      </c>
      <c r="J276" s="870"/>
      <c r="K276" s="868" t="s">
        <v>4928</v>
      </c>
      <c r="N276" s="560" t="str">
        <f t="shared" si="4"/>
        <v>F113310103732</v>
      </c>
    </row>
    <row r="277" spans="1:14" ht="14.4" x14ac:dyDescent="0.2">
      <c r="A277" s="866" t="s">
        <v>2986</v>
      </c>
      <c r="B277" s="866" t="s">
        <v>4135</v>
      </c>
      <c r="C277" s="867" t="s">
        <v>323</v>
      </c>
      <c r="D277" s="866" t="s">
        <v>4089</v>
      </c>
      <c r="E277" s="866" t="s">
        <v>4637</v>
      </c>
      <c r="F277" s="866" t="s">
        <v>4091</v>
      </c>
      <c r="G277" s="868" t="s">
        <v>4929</v>
      </c>
      <c r="H277" s="869" t="s">
        <v>4930</v>
      </c>
      <c r="I277" s="870">
        <v>44216</v>
      </c>
      <c r="J277" s="870"/>
      <c r="K277" s="868" t="s">
        <v>4931</v>
      </c>
      <c r="N277" s="560" t="str">
        <f t="shared" si="4"/>
        <v>F113310103741</v>
      </c>
    </row>
    <row r="278" spans="1:14" ht="14.4" x14ac:dyDescent="0.2">
      <c r="A278" s="866" t="s">
        <v>2987</v>
      </c>
      <c r="B278" s="866" t="s">
        <v>4135</v>
      </c>
      <c r="C278" s="867" t="s">
        <v>326</v>
      </c>
      <c r="D278" s="866" t="s">
        <v>4089</v>
      </c>
      <c r="E278" s="866" t="s">
        <v>4637</v>
      </c>
      <c r="F278" s="866" t="s">
        <v>4091</v>
      </c>
      <c r="G278" s="868" t="s">
        <v>4932</v>
      </c>
      <c r="H278" s="869" t="s">
        <v>4933</v>
      </c>
      <c r="I278" s="870">
        <v>44216</v>
      </c>
      <c r="J278" s="870"/>
      <c r="K278" s="868" t="s">
        <v>4934</v>
      </c>
      <c r="N278" s="560" t="str">
        <f t="shared" si="4"/>
        <v>F113310103750</v>
      </c>
    </row>
    <row r="279" spans="1:14" ht="14.4" x14ac:dyDescent="0.2">
      <c r="A279" s="866" t="s">
        <v>2988</v>
      </c>
      <c r="B279" s="866" t="s">
        <v>4135</v>
      </c>
      <c r="C279" s="867" t="s">
        <v>327</v>
      </c>
      <c r="D279" s="866" t="s">
        <v>4089</v>
      </c>
      <c r="E279" s="866" t="s">
        <v>4637</v>
      </c>
      <c r="F279" s="866" t="s">
        <v>4091</v>
      </c>
      <c r="G279" s="868" t="s">
        <v>4935</v>
      </c>
      <c r="H279" s="869" t="s">
        <v>4936</v>
      </c>
      <c r="I279" s="870">
        <v>44216</v>
      </c>
      <c r="J279" s="870"/>
      <c r="K279" s="868" t="s">
        <v>4937</v>
      </c>
      <c r="N279" s="560" t="str">
        <f t="shared" si="4"/>
        <v>F113310103769</v>
      </c>
    </row>
    <row r="280" spans="1:14" ht="14.4" x14ac:dyDescent="0.2">
      <c r="A280" s="866" t="s">
        <v>2989</v>
      </c>
      <c r="B280" s="866" t="s">
        <v>4135</v>
      </c>
      <c r="C280" s="867" t="s">
        <v>337</v>
      </c>
      <c r="D280" s="866" t="s">
        <v>4089</v>
      </c>
      <c r="E280" s="866" t="s">
        <v>4637</v>
      </c>
      <c r="F280" s="866" t="s">
        <v>4091</v>
      </c>
      <c r="G280" s="868" t="s">
        <v>4938</v>
      </c>
      <c r="H280" s="869" t="s">
        <v>4939</v>
      </c>
      <c r="I280" s="870">
        <v>44216</v>
      </c>
      <c r="J280" s="870"/>
      <c r="K280" s="868" t="s">
        <v>4940</v>
      </c>
      <c r="N280" s="560" t="str">
        <f t="shared" si="4"/>
        <v>F113310103778</v>
      </c>
    </row>
    <row r="281" spans="1:14" ht="14.4" x14ac:dyDescent="0.2">
      <c r="A281" s="866" t="s">
        <v>2990</v>
      </c>
      <c r="B281" s="866" t="s">
        <v>4135</v>
      </c>
      <c r="C281" s="867" t="s">
        <v>344</v>
      </c>
      <c r="D281" s="866" t="s">
        <v>4089</v>
      </c>
      <c r="E281" s="866" t="s">
        <v>4637</v>
      </c>
      <c r="F281" s="866" t="s">
        <v>4091</v>
      </c>
      <c r="G281" s="868" t="s">
        <v>4941</v>
      </c>
      <c r="H281" s="869" t="s">
        <v>4942</v>
      </c>
      <c r="I281" s="870">
        <v>44216</v>
      </c>
      <c r="J281" s="870"/>
      <c r="K281" s="868" t="s">
        <v>4943</v>
      </c>
      <c r="N281" s="560" t="str">
        <f t="shared" si="4"/>
        <v>F113310103787</v>
      </c>
    </row>
    <row r="282" spans="1:14" ht="14.4" x14ac:dyDescent="0.2">
      <c r="A282" s="866" t="s">
        <v>2991</v>
      </c>
      <c r="B282" s="866" t="s">
        <v>4135</v>
      </c>
      <c r="C282" s="867" t="s">
        <v>345</v>
      </c>
      <c r="D282" s="866" t="s">
        <v>4089</v>
      </c>
      <c r="E282" s="866" t="s">
        <v>4637</v>
      </c>
      <c r="F282" s="866" t="s">
        <v>4091</v>
      </c>
      <c r="G282" s="868" t="s">
        <v>4857</v>
      </c>
      <c r="H282" s="869" t="s">
        <v>4944</v>
      </c>
      <c r="I282" s="870">
        <v>44216</v>
      </c>
      <c r="J282" s="870"/>
      <c r="K282" s="868" t="s">
        <v>4945</v>
      </c>
      <c r="N282" s="560" t="str">
        <f t="shared" si="4"/>
        <v>F113310103796</v>
      </c>
    </row>
    <row r="283" spans="1:14" ht="14.4" x14ac:dyDescent="0.2">
      <c r="A283" s="866" t="s">
        <v>2992</v>
      </c>
      <c r="B283" s="866" t="s">
        <v>4135</v>
      </c>
      <c r="C283" s="867" t="s">
        <v>348</v>
      </c>
      <c r="D283" s="866" t="s">
        <v>4089</v>
      </c>
      <c r="E283" s="866" t="s">
        <v>4637</v>
      </c>
      <c r="F283" s="866" t="s">
        <v>4091</v>
      </c>
      <c r="G283" s="868" t="s">
        <v>4946</v>
      </c>
      <c r="H283" s="869" t="s">
        <v>4947</v>
      </c>
      <c r="I283" s="870">
        <v>44216</v>
      </c>
      <c r="J283" s="870"/>
      <c r="K283" s="868" t="s">
        <v>4948</v>
      </c>
      <c r="N283" s="560" t="str">
        <f t="shared" si="4"/>
        <v>F113310103803</v>
      </c>
    </row>
    <row r="284" spans="1:14" ht="14.4" x14ac:dyDescent="0.2">
      <c r="A284" s="866" t="s">
        <v>2993</v>
      </c>
      <c r="B284" s="866" t="s">
        <v>4135</v>
      </c>
      <c r="C284" s="867" t="s">
        <v>357</v>
      </c>
      <c r="D284" s="866" t="s">
        <v>4089</v>
      </c>
      <c r="E284" s="866" t="s">
        <v>4637</v>
      </c>
      <c r="F284" s="866" t="s">
        <v>4091</v>
      </c>
      <c r="G284" s="868" t="s">
        <v>4949</v>
      </c>
      <c r="H284" s="869" t="s">
        <v>4950</v>
      </c>
      <c r="I284" s="870">
        <v>44216</v>
      </c>
      <c r="J284" s="870"/>
      <c r="K284" s="868" t="s">
        <v>4951</v>
      </c>
      <c r="N284" s="560" t="str">
        <f t="shared" si="4"/>
        <v>F113310103812</v>
      </c>
    </row>
    <row r="285" spans="1:14" ht="14.4" x14ac:dyDescent="0.2">
      <c r="A285" s="866" t="s">
        <v>2994</v>
      </c>
      <c r="B285" s="866" t="s">
        <v>4135</v>
      </c>
      <c r="C285" s="867" t="s">
        <v>364</v>
      </c>
      <c r="D285" s="866" t="s">
        <v>4089</v>
      </c>
      <c r="E285" s="866" t="s">
        <v>4637</v>
      </c>
      <c r="F285" s="866" t="s">
        <v>4091</v>
      </c>
      <c r="G285" s="868" t="s">
        <v>4952</v>
      </c>
      <c r="H285" s="869" t="s">
        <v>4953</v>
      </c>
      <c r="I285" s="870">
        <v>44216</v>
      </c>
      <c r="J285" s="870"/>
      <c r="K285" s="868" t="s">
        <v>4954</v>
      </c>
      <c r="N285" s="560" t="str">
        <f t="shared" si="4"/>
        <v>F113310103821</v>
      </c>
    </row>
    <row r="286" spans="1:14" ht="14.4" x14ac:dyDescent="0.2">
      <c r="A286" s="866" t="s">
        <v>2995</v>
      </c>
      <c r="B286" s="866" t="s">
        <v>4135</v>
      </c>
      <c r="C286" s="867" t="s">
        <v>377</v>
      </c>
      <c r="D286" s="866" t="s">
        <v>4089</v>
      </c>
      <c r="E286" s="866" t="s">
        <v>4637</v>
      </c>
      <c r="F286" s="866" t="s">
        <v>4091</v>
      </c>
      <c r="G286" s="868" t="s">
        <v>4955</v>
      </c>
      <c r="H286" s="869" t="s">
        <v>4956</v>
      </c>
      <c r="I286" s="870">
        <v>44216</v>
      </c>
      <c r="J286" s="870"/>
      <c r="K286" s="868" t="s">
        <v>4957</v>
      </c>
      <c r="N286" s="560" t="str">
        <f t="shared" si="4"/>
        <v>F113310103830</v>
      </c>
    </row>
    <row r="287" spans="1:14" ht="14.4" x14ac:dyDescent="0.2">
      <c r="A287" s="866" t="s">
        <v>2996</v>
      </c>
      <c r="B287" s="866" t="s">
        <v>4135</v>
      </c>
      <c r="C287" s="867" t="s">
        <v>379</v>
      </c>
      <c r="D287" s="866" t="s">
        <v>4089</v>
      </c>
      <c r="E287" s="866" t="s">
        <v>4637</v>
      </c>
      <c r="F287" s="866" t="s">
        <v>4091</v>
      </c>
      <c r="G287" s="868" t="s">
        <v>4958</v>
      </c>
      <c r="H287" s="869" t="s">
        <v>4959</v>
      </c>
      <c r="I287" s="870">
        <v>44216</v>
      </c>
      <c r="J287" s="870"/>
      <c r="K287" s="868" t="s">
        <v>4960</v>
      </c>
      <c r="N287" s="560" t="str">
        <f t="shared" si="4"/>
        <v>F113310103849</v>
      </c>
    </row>
    <row r="288" spans="1:14" ht="14.4" x14ac:dyDescent="0.2">
      <c r="A288" s="866" t="s">
        <v>2997</v>
      </c>
      <c r="B288" s="866" t="s">
        <v>4135</v>
      </c>
      <c r="C288" s="867" t="s">
        <v>383</v>
      </c>
      <c r="D288" s="866" t="s">
        <v>4089</v>
      </c>
      <c r="E288" s="866" t="s">
        <v>4637</v>
      </c>
      <c r="F288" s="866" t="s">
        <v>4091</v>
      </c>
      <c r="G288" s="868" t="s">
        <v>4961</v>
      </c>
      <c r="H288" s="869" t="s">
        <v>4962</v>
      </c>
      <c r="I288" s="870">
        <v>44216</v>
      </c>
      <c r="J288" s="870"/>
      <c r="K288" s="868" t="s">
        <v>4963</v>
      </c>
      <c r="N288" s="560" t="str">
        <f t="shared" si="4"/>
        <v>F113310103858</v>
      </c>
    </row>
    <row r="289" spans="1:14" ht="14.4" x14ac:dyDescent="0.2">
      <c r="A289" s="866" t="s">
        <v>2998</v>
      </c>
      <c r="B289" s="866" t="s">
        <v>4135</v>
      </c>
      <c r="C289" s="867" t="s">
        <v>388</v>
      </c>
      <c r="D289" s="866" t="s">
        <v>4089</v>
      </c>
      <c r="E289" s="866" t="s">
        <v>4637</v>
      </c>
      <c r="F289" s="866" t="s">
        <v>4091</v>
      </c>
      <c r="G289" s="868" t="s">
        <v>4964</v>
      </c>
      <c r="H289" s="869" t="s">
        <v>4965</v>
      </c>
      <c r="I289" s="870">
        <v>44216</v>
      </c>
      <c r="J289" s="870"/>
      <c r="K289" s="868" t="s">
        <v>4966</v>
      </c>
      <c r="N289" s="560" t="str">
        <f t="shared" si="4"/>
        <v>F113310103867</v>
      </c>
    </row>
    <row r="290" spans="1:14" ht="14.4" x14ac:dyDescent="0.2">
      <c r="A290" s="866" t="s">
        <v>2999</v>
      </c>
      <c r="B290" s="866" t="s">
        <v>4135</v>
      </c>
      <c r="C290" s="867" t="s">
        <v>287</v>
      </c>
      <c r="D290" s="866" t="s">
        <v>4089</v>
      </c>
      <c r="E290" s="866" t="s">
        <v>4637</v>
      </c>
      <c r="F290" s="866" t="s">
        <v>4091</v>
      </c>
      <c r="G290" s="868" t="s">
        <v>4967</v>
      </c>
      <c r="H290" s="869" t="s">
        <v>4968</v>
      </c>
      <c r="I290" s="870">
        <v>44216</v>
      </c>
      <c r="J290" s="870"/>
      <c r="K290" s="868" t="s">
        <v>4969</v>
      </c>
      <c r="N290" s="560" t="str">
        <f t="shared" si="4"/>
        <v>F113310103876</v>
      </c>
    </row>
    <row r="291" spans="1:14" ht="14.4" x14ac:dyDescent="0.2">
      <c r="A291" s="866" t="s">
        <v>3000</v>
      </c>
      <c r="B291" s="866" t="s">
        <v>4135</v>
      </c>
      <c r="C291" s="867" t="s">
        <v>317</v>
      </c>
      <c r="D291" s="866" t="s">
        <v>4089</v>
      </c>
      <c r="E291" s="866" t="s">
        <v>4637</v>
      </c>
      <c r="F291" s="866" t="s">
        <v>4091</v>
      </c>
      <c r="G291" s="868" t="s">
        <v>4970</v>
      </c>
      <c r="H291" s="869" t="s">
        <v>4971</v>
      </c>
      <c r="I291" s="870">
        <v>44216</v>
      </c>
      <c r="J291" s="870"/>
      <c r="K291" s="868" t="s">
        <v>4972</v>
      </c>
      <c r="N291" s="560" t="str">
        <f t="shared" si="4"/>
        <v>F113310103885</v>
      </c>
    </row>
    <row r="292" spans="1:14" ht="14.4" x14ac:dyDescent="0.2">
      <c r="A292" s="866" t="s">
        <v>3001</v>
      </c>
      <c r="B292" s="866" t="s">
        <v>4135</v>
      </c>
      <c r="C292" s="867" t="s">
        <v>369</v>
      </c>
      <c r="D292" s="866" t="s">
        <v>4089</v>
      </c>
      <c r="E292" s="866" t="s">
        <v>4637</v>
      </c>
      <c r="F292" s="866" t="s">
        <v>4091</v>
      </c>
      <c r="G292" s="868" t="s">
        <v>4973</v>
      </c>
      <c r="H292" s="869" t="s">
        <v>4974</v>
      </c>
      <c r="I292" s="870">
        <v>44216</v>
      </c>
      <c r="J292" s="870"/>
      <c r="K292" s="868" t="s">
        <v>4975</v>
      </c>
      <c r="N292" s="560" t="str">
        <f t="shared" si="4"/>
        <v>F113310103894</v>
      </c>
    </row>
    <row r="293" spans="1:14" ht="14.4" x14ac:dyDescent="0.2">
      <c r="A293" s="866" t="s">
        <v>3002</v>
      </c>
      <c r="B293" s="866" t="s">
        <v>4135</v>
      </c>
      <c r="C293" s="867" t="s">
        <v>338</v>
      </c>
      <c r="D293" s="866" t="s">
        <v>4089</v>
      </c>
      <c r="E293" s="866" t="s">
        <v>4637</v>
      </c>
      <c r="F293" s="866" t="s">
        <v>4091</v>
      </c>
      <c r="G293" s="868" t="s">
        <v>4976</v>
      </c>
      <c r="H293" s="869" t="s">
        <v>4977</v>
      </c>
      <c r="I293" s="870">
        <v>44216</v>
      </c>
      <c r="J293" s="870"/>
      <c r="K293" s="868" t="s">
        <v>4978</v>
      </c>
      <c r="N293" s="560" t="str">
        <f t="shared" si="4"/>
        <v>F113310103901</v>
      </c>
    </row>
    <row r="294" spans="1:14" ht="14.4" x14ac:dyDescent="0.2">
      <c r="A294" s="866" t="s">
        <v>3003</v>
      </c>
      <c r="B294" s="866" t="s">
        <v>4135</v>
      </c>
      <c r="C294" s="867" t="s">
        <v>367</v>
      </c>
      <c r="D294" s="866" t="s">
        <v>4089</v>
      </c>
      <c r="E294" s="866" t="s">
        <v>4637</v>
      </c>
      <c r="F294" s="866" t="s">
        <v>4091</v>
      </c>
      <c r="G294" s="868" t="s">
        <v>4758</v>
      </c>
      <c r="H294" s="869" t="s">
        <v>4979</v>
      </c>
      <c r="I294" s="870">
        <v>44216</v>
      </c>
      <c r="J294" s="870"/>
      <c r="K294" s="868" t="s">
        <v>4980</v>
      </c>
      <c r="N294" s="560" t="str">
        <f t="shared" si="4"/>
        <v>F113310103910</v>
      </c>
    </row>
    <row r="295" spans="1:14" ht="14.4" x14ac:dyDescent="0.2">
      <c r="A295" s="866" t="s">
        <v>3004</v>
      </c>
      <c r="B295" s="866" t="s">
        <v>4135</v>
      </c>
      <c r="C295" s="867" t="s">
        <v>291</v>
      </c>
      <c r="D295" s="866" t="s">
        <v>4089</v>
      </c>
      <c r="E295" s="866" t="s">
        <v>4637</v>
      </c>
      <c r="F295" s="866" t="s">
        <v>4091</v>
      </c>
      <c r="G295" s="868" t="s">
        <v>4981</v>
      </c>
      <c r="H295" s="869" t="s">
        <v>4982</v>
      </c>
      <c r="I295" s="870">
        <v>44216</v>
      </c>
      <c r="J295" s="870"/>
      <c r="K295" s="868" t="s">
        <v>4983</v>
      </c>
      <c r="N295" s="560" t="str">
        <f t="shared" si="4"/>
        <v>F113310103929</v>
      </c>
    </row>
    <row r="296" spans="1:14" ht="14.4" x14ac:dyDescent="0.2">
      <c r="A296" s="866" t="s">
        <v>3005</v>
      </c>
      <c r="B296" s="866" t="s">
        <v>4135</v>
      </c>
      <c r="C296" s="867" t="s">
        <v>322</v>
      </c>
      <c r="D296" s="866" t="s">
        <v>4089</v>
      </c>
      <c r="E296" s="866" t="s">
        <v>4637</v>
      </c>
      <c r="F296" s="866" t="s">
        <v>4091</v>
      </c>
      <c r="G296" s="868" t="s">
        <v>4984</v>
      </c>
      <c r="H296" s="869" t="s">
        <v>4985</v>
      </c>
      <c r="I296" s="870">
        <v>44216</v>
      </c>
      <c r="J296" s="870"/>
      <c r="K296" s="868" t="s">
        <v>4986</v>
      </c>
      <c r="N296" s="560" t="str">
        <f t="shared" si="4"/>
        <v>F113310103938</v>
      </c>
    </row>
    <row r="297" spans="1:14" ht="14.4" x14ac:dyDescent="0.2">
      <c r="A297" s="866" t="s">
        <v>3006</v>
      </c>
      <c r="B297" s="866" t="s">
        <v>4135</v>
      </c>
      <c r="C297" s="867" t="s">
        <v>2103</v>
      </c>
      <c r="D297" s="866" t="s">
        <v>4089</v>
      </c>
      <c r="E297" s="866" t="s">
        <v>4637</v>
      </c>
      <c r="F297" s="866" t="s">
        <v>4091</v>
      </c>
      <c r="G297" s="868" t="s">
        <v>4987</v>
      </c>
      <c r="H297" s="869" t="s">
        <v>4988</v>
      </c>
      <c r="I297" s="870">
        <v>44216</v>
      </c>
      <c r="J297" s="870"/>
      <c r="K297" s="868" t="s">
        <v>4989</v>
      </c>
      <c r="N297" s="560" t="str">
        <f t="shared" si="4"/>
        <v>F113310103947</v>
      </c>
    </row>
    <row r="298" spans="1:14" ht="14.4" x14ac:dyDescent="0.2">
      <c r="A298" s="866" t="s">
        <v>3007</v>
      </c>
      <c r="B298" s="866" t="s">
        <v>4135</v>
      </c>
      <c r="C298" s="867" t="s">
        <v>282</v>
      </c>
      <c r="D298" s="866" t="s">
        <v>4089</v>
      </c>
      <c r="E298" s="866" t="s">
        <v>4637</v>
      </c>
      <c r="F298" s="866" t="s">
        <v>4091</v>
      </c>
      <c r="G298" s="868" t="s">
        <v>4990</v>
      </c>
      <c r="H298" s="869" t="s">
        <v>4991</v>
      </c>
      <c r="I298" s="870">
        <v>44216</v>
      </c>
      <c r="J298" s="870"/>
      <c r="K298" s="868" t="s">
        <v>4992</v>
      </c>
      <c r="N298" s="560" t="str">
        <f t="shared" si="4"/>
        <v>F113310103956</v>
      </c>
    </row>
    <row r="299" spans="1:14" ht="14.4" x14ac:dyDescent="0.2">
      <c r="A299" s="866" t="s">
        <v>3008</v>
      </c>
      <c r="B299" s="866" t="s">
        <v>4135</v>
      </c>
      <c r="C299" s="867" t="s">
        <v>352</v>
      </c>
      <c r="D299" s="866" t="s">
        <v>4089</v>
      </c>
      <c r="E299" s="866" t="s">
        <v>4637</v>
      </c>
      <c r="F299" s="866" t="s">
        <v>4091</v>
      </c>
      <c r="G299" s="868" t="s">
        <v>4993</v>
      </c>
      <c r="H299" s="869" t="s">
        <v>4994</v>
      </c>
      <c r="I299" s="870">
        <v>44216</v>
      </c>
      <c r="J299" s="870"/>
      <c r="K299" s="868" t="s">
        <v>4995</v>
      </c>
      <c r="N299" s="560" t="str">
        <f t="shared" si="4"/>
        <v>F113310103965</v>
      </c>
    </row>
    <row r="300" spans="1:14" ht="14.4" x14ac:dyDescent="0.2">
      <c r="A300" s="866" t="s">
        <v>3009</v>
      </c>
      <c r="B300" s="866" t="s">
        <v>4135</v>
      </c>
      <c r="C300" s="867" t="s">
        <v>694</v>
      </c>
      <c r="D300" s="866" t="s">
        <v>4089</v>
      </c>
      <c r="E300" s="866" t="s">
        <v>4637</v>
      </c>
      <c r="F300" s="866" t="s">
        <v>4091</v>
      </c>
      <c r="G300" s="868" t="s">
        <v>4800</v>
      </c>
      <c r="H300" s="869" t="s">
        <v>4996</v>
      </c>
      <c r="I300" s="870">
        <v>44216</v>
      </c>
      <c r="J300" s="870"/>
      <c r="K300" s="868" t="s">
        <v>4997</v>
      </c>
      <c r="N300" s="560" t="str">
        <f t="shared" si="4"/>
        <v>F113310103974</v>
      </c>
    </row>
    <row r="301" spans="1:14" ht="14.4" x14ac:dyDescent="0.2">
      <c r="A301" s="866" t="s">
        <v>3010</v>
      </c>
      <c r="B301" s="866" t="s">
        <v>4135</v>
      </c>
      <c r="C301" s="867" t="s">
        <v>692</v>
      </c>
      <c r="D301" s="866" t="s">
        <v>4089</v>
      </c>
      <c r="E301" s="866" t="s">
        <v>4637</v>
      </c>
      <c r="F301" s="866" t="s">
        <v>4091</v>
      </c>
      <c r="G301" s="868" t="s">
        <v>4998</v>
      </c>
      <c r="H301" s="869" t="s">
        <v>4999</v>
      </c>
      <c r="I301" s="870">
        <v>44216</v>
      </c>
      <c r="J301" s="870"/>
      <c r="K301" s="868" t="s">
        <v>5000</v>
      </c>
      <c r="N301" s="560" t="str">
        <f t="shared" si="4"/>
        <v>F113310103983</v>
      </c>
    </row>
    <row r="302" spans="1:14" ht="14.4" x14ac:dyDescent="0.2">
      <c r="A302" s="866" t="s">
        <v>3011</v>
      </c>
      <c r="B302" s="866" t="s">
        <v>4135</v>
      </c>
      <c r="C302" s="867" t="s">
        <v>308</v>
      </c>
      <c r="D302" s="866" t="s">
        <v>4089</v>
      </c>
      <c r="E302" s="866" t="s">
        <v>4637</v>
      </c>
      <c r="F302" s="866" t="s">
        <v>4091</v>
      </c>
      <c r="G302" s="868" t="s">
        <v>5001</v>
      </c>
      <c r="H302" s="869" t="s">
        <v>5002</v>
      </c>
      <c r="I302" s="870">
        <v>44216</v>
      </c>
      <c r="J302" s="870"/>
      <c r="K302" s="868" t="s">
        <v>5003</v>
      </c>
      <c r="N302" s="560" t="str">
        <f t="shared" si="4"/>
        <v>F113310103992</v>
      </c>
    </row>
    <row r="303" spans="1:14" ht="14.4" x14ac:dyDescent="0.2">
      <c r="A303" s="866" t="s">
        <v>3012</v>
      </c>
      <c r="B303" s="866" t="s">
        <v>4135</v>
      </c>
      <c r="C303" s="867" t="s">
        <v>333</v>
      </c>
      <c r="D303" s="866" t="s">
        <v>4089</v>
      </c>
      <c r="E303" s="866" t="s">
        <v>4637</v>
      </c>
      <c r="F303" s="866" t="s">
        <v>4091</v>
      </c>
      <c r="G303" s="868" t="s">
        <v>5004</v>
      </c>
      <c r="H303" s="869" t="s">
        <v>5005</v>
      </c>
      <c r="I303" s="870">
        <v>44216</v>
      </c>
      <c r="J303" s="870"/>
      <c r="K303" s="868" t="s">
        <v>5006</v>
      </c>
      <c r="N303" s="560" t="str">
        <f t="shared" si="4"/>
        <v>F113310104009</v>
      </c>
    </row>
    <row r="304" spans="1:14" ht="14.4" x14ac:dyDescent="0.2">
      <c r="A304" s="866" t="s">
        <v>3013</v>
      </c>
      <c r="B304" s="866" t="s">
        <v>4135</v>
      </c>
      <c r="C304" s="867" t="s">
        <v>346</v>
      </c>
      <c r="D304" s="866" t="s">
        <v>4089</v>
      </c>
      <c r="E304" s="866" t="s">
        <v>4637</v>
      </c>
      <c r="F304" s="866" t="s">
        <v>4091</v>
      </c>
      <c r="G304" s="868" t="s">
        <v>5007</v>
      </c>
      <c r="H304" s="869" t="s">
        <v>5008</v>
      </c>
      <c r="I304" s="870">
        <v>44216</v>
      </c>
      <c r="J304" s="870"/>
      <c r="K304" s="868" t="s">
        <v>5009</v>
      </c>
      <c r="N304" s="560" t="str">
        <f t="shared" si="4"/>
        <v>F113310104018</v>
      </c>
    </row>
    <row r="305" spans="1:14" ht="14.4" x14ac:dyDescent="0.2">
      <c r="A305" s="866" t="s">
        <v>3014</v>
      </c>
      <c r="B305" s="866" t="s">
        <v>4135</v>
      </c>
      <c r="C305" s="867" t="s">
        <v>693</v>
      </c>
      <c r="D305" s="866" t="s">
        <v>4089</v>
      </c>
      <c r="E305" s="866" t="s">
        <v>4637</v>
      </c>
      <c r="F305" s="866" t="s">
        <v>4091</v>
      </c>
      <c r="G305" s="868" t="s">
        <v>5010</v>
      </c>
      <c r="H305" s="869" t="s">
        <v>5011</v>
      </c>
      <c r="I305" s="870">
        <v>44216</v>
      </c>
      <c r="J305" s="870"/>
      <c r="K305" s="868" t="s">
        <v>5012</v>
      </c>
      <c r="N305" s="560" t="str">
        <f t="shared" si="4"/>
        <v>F113310104027</v>
      </c>
    </row>
    <row r="306" spans="1:14" ht="14.4" x14ac:dyDescent="0.2">
      <c r="A306" s="866" t="s">
        <v>3015</v>
      </c>
      <c r="B306" s="866" t="s">
        <v>4135</v>
      </c>
      <c r="C306" s="867" t="s">
        <v>289</v>
      </c>
      <c r="D306" s="866" t="s">
        <v>4089</v>
      </c>
      <c r="E306" s="866" t="s">
        <v>4637</v>
      </c>
      <c r="F306" s="866" t="s">
        <v>4091</v>
      </c>
      <c r="G306" s="868" t="s">
        <v>5013</v>
      </c>
      <c r="H306" s="869" t="s">
        <v>5014</v>
      </c>
      <c r="I306" s="870">
        <v>44216</v>
      </c>
      <c r="J306" s="870"/>
      <c r="K306" s="868" t="s">
        <v>5015</v>
      </c>
      <c r="N306" s="560" t="str">
        <f t="shared" si="4"/>
        <v>F113310104036</v>
      </c>
    </row>
    <row r="307" spans="1:14" ht="14.4" x14ac:dyDescent="0.2">
      <c r="A307" s="866" t="s">
        <v>3016</v>
      </c>
      <c r="B307" s="866" t="s">
        <v>4135</v>
      </c>
      <c r="C307" s="867" t="s">
        <v>372</v>
      </c>
      <c r="D307" s="866" t="s">
        <v>4089</v>
      </c>
      <c r="E307" s="866" t="s">
        <v>4637</v>
      </c>
      <c r="F307" s="866" t="s">
        <v>4091</v>
      </c>
      <c r="G307" s="868" t="s">
        <v>4860</v>
      </c>
      <c r="H307" s="869" t="s">
        <v>5016</v>
      </c>
      <c r="I307" s="870">
        <v>44216</v>
      </c>
      <c r="J307" s="870"/>
      <c r="K307" s="868" t="s">
        <v>5017</v>
      </c>
      <c r="N307" s="560" t="str">
        <f t="shared" si="4"/>
        <v>F113310104045</v>
      </c>
    </row>
    <row r="308" spans="1:14" ht="14.4" x14ac:dyDescent="0.2">
      <c r="A308" s="866" t="s">
        <v>3017</v>
      </c>
      <c r="B308" s="866" t="s">
        <v>4135</v>
      </c>
      <c r="C308" s="867" t="s">
        <v>281</v>
      </c>
      <c r="D308" s="866" t="s">
        <v>4089</v>
      </c>
      <c r="E308" s="866" t="s">
        <v>4637</v>
      </c>
      <c r="F308" s="866" t="s">
        <v>4091</v>
      </c>
      <c r="G308" s="868" t="s">
        <v>5018</v>
      </c>
      <c r="H308" s="869" t="s">
        <v>5019</v>
      </c>
      <c r="I308" s="870">
        <v>44216</v>
      </c>
      <c r="J308" s="870"/>
      <c r="K308" s="868" t="s">
        <v>5020</v>
      </c>
      <c r="N308" s="560" t="str">
        <f t="shared" si="4"/>
        <v>F113310104054</v>
      </c>
    </row>
    <row r="309" spans="1:14" ht="14.4" x14ac:dyDescent="0.2">
      <c r="A309" s="866" t="s">
        <v>3018</v>
      </c>
      <c r="B309" s="866" t="s">
        <v>4135</v>
      </c>
      <c r="C309" s="867" t="s">
        <v>353</v>
      </c>
      <c r="D309" s="866" t="s">
        <v>4089</v>
      </c>
      <c r="E309" s="866" t="s">
        <v>4637</v>
      </c>
      <c r="F309" s="866" t="s">
        <v>4091</v>
      </c>
      <c r="G309" s="868" t="s">
        <v>5021</v>
      </c>
      <c r="H309" s="869" t="s">
        <v>5022</v>
      </c>
      <c r="I309" s="870">
        <v>44216</v>
      </c>
      <c r="J309" s="870"/>
      <c r="K309" s="868" t="s">
        <v>5023</v>
      </c>
      <c r="N309" s="560" t="str">
        <f t="shared" si="4"/>
        <v>F113310104063</v>
      </c>
    </row>
    <row r="310" spans="1:14" ht="14.4" x14ac:dyDescent="0.2">
      <c r="A310" s="866" t="s">
        <v>3019</v>
      </c>
      <c r="B310" s="866" t="s">
        <v>4135</v>
      </c>
      <c r="C310" s="867" t="s">
        <v>370</v>
      </c>
      <c r="D310" s="866" t="s">
        <v>4089</v>
      </c>
      <c r="E310" s="866" t="s">
        <v>4637</v>
      </c>
      <c r="F310" s="866" t="s">
        <v>4091</v>
      </c>
      <c r="G310" s="868" t="s">
        <v>5024</v>
      </c>
      <c r="H310" s="869" t="s">
        <v>5025</v>
      </c>
      <c r="I310" s="870">
        <v>44216</v>
      </c>
      <c r="J310" s="870"/>
      <c r="K310" s="868" t="s">
        <v>5026</v>
      </c>
      <c r="N310" s="560" t="str">
        <f t="shared" si="4"/>
        <v>F113310104072</v>
      </c>
    </row>
    <row r="311" spans="1:14" ht="14.4" x14ac:dyDescent="0.2">
      <c r="A311" s="866" t="s">
        <v>3020</v>
      </c>
      <c r="B311" s="866" t="s">
        <v>4135</v>
      </c>
      <c r="C311" s="867" t="s">
        <v>2356</v>
      </c>
      <c r="D311" s="866" t="s">
        <v>4089</v>
      </c>
      <c r="E311" s="866" t="s">
        <v>4637</v>
      </c>
      <c r="F311" s="866" t="s">
        <v>4091</v>
      </c>
      <c r="G311" s="868" t="s">
        <v>5027</v>
      </c>
      <c r="H311" s="869" t="s">
        <v>5028</v>
      </c>
      <c r="I311" s="870">
        <v>44216</v>
      </c>
      <c r="J311" s="870"/>
      <c r="K311" s="868" t="s">
        <v>5029</v>
      </c>
      <c r="N311" s="560" t="str">
        <f t="shared" si="4"/>
        <v>F113310104081</v>
      </c>
    </row>
    <row r="312" spans="1:14" ht="14.4" x14ac:dyDescent="0.2">
      <c r="A312" s="866" t="s">
        <v>3021</v>
      </c>
      <c r="B312" s="866" t="s">
        <v>4135</v>
      </c>
      <c r="C312" s="867" t="s">
        <v>296</v>
      </c>
      <c r="D312" s="866" t="s">
        <v>4089</v>
      </c>
      <c r="E312" s="866" t="s">
        <v>4637</v>
      </c>
      <c r="F312" s="866" t="s">
        <v>4091</v>
      </c>
      <c r="G312" s="868" t="s">
        <v>5030</v>
      </c>
      <c r="H312" s="869" t="s">
        <v>5031</v>
      </c>
      <c r="I312" s="870">
        <v>44216</v>
      </c>
      <c r="J312" s="870"/>
      <c r="K312" s="868" t="s">
        <v>5032</v>
      </c>
      <c r="N312" s="560" t="str">
        <f t="shared" si="4"/>
        <v>F113310104090</v>
      </c>
    </row>
    <row r="313" spans="1:14" ht="14.4" x14ac:dyDescent="0.2">
      <c r="A313" s="866" t="s">
        <v>3022</v>
      </c>
      <c r="B313" s="866" t="s">
        <v>4135</v>
      </c>
      <c r="C313" s="867" t="s">
        <v>331</v>
      </c>
      <c r="D313" s="866" t="s">
        <v>4089</v>
      </c>
      <c r="E313" s="866" t="s">
        <v>4637</v>
      </c>
      <c r="F313" s="866" t="s">
        <v>4091</v>
      </c>
      <c r="G313" s="868" t="s">
        <v>5033</v>
      </c>
      <c r="H313" s="869" t="s">
        <v>5034</v>
      </c>
      <c r="I313" s="870">
        <v>44216</v>
      </c>
      <c r="J313" s="870"/>
      <c r="K313" s="868" t="s">
        <v>5035</v>
      </c>
      <c r="N313" s="560" t="str">
        <f t="shared" si="4"/>
        <v>F113310104107</v>
      </c>
    </row>
    <row r="314" spans="1:14" ht="14.4" x14ac:dyDescent="0.2">
      <c r="A314" s="866" t="s">
        <v>3023</v>
      </c>
      <c r="B314" s="866" t="s">
        <v>4135</v>
      </c>
      <c r="C314" s="867" t="s">
        <v>339</v>
      </c>
      <c r="D314" s="866" t="s">
        <v>4089</v>
      </c>
      <c r="E314" s="866" t="s">
        <v>4637</v>
      </c>
      <c r="F314" s="866" t="s">
        <v>4091</v>
      </c>
      <c r="G314" s="868" t="s">
        <v>5036</v>
      </c>
      <c r="H314" s="869" t="s">
        <v>5037</v>
      </c>
      <c r="I314" s="870">
        <v>44216</v>
      </c>
      <c r="J314" s="870"/>
      <c r="K314" s="868" t="s">
        <v>5038</v>
      </c>
      <c r="N314" s="560" t="str">
        <f t="shared" si="4"/>
        <v>F113310104116</v>
      </c>
    </row>
    <row r="315" spans="1:14" ht="14.4" x14ac:dyDescent="0.2">
      <c r="A315" s="866" t="s">
        <v>3024</v>
      </c>
      <c r="B315" s="866" t="s">
        <v>4135</v>
      </c>
      <c r="C315" s="867" t="s">
        <v>397</v>
      </c>
      <c r="D315" s="866" t="s">
        <v>4089</v>
      </c>
      <c r="E315" s="866" t="s">
        <v>4637</v>
      </c>
      <c r="F315" s="866" t="s">
        <v>4091</v>
      </c>
      <c r="G315" s="868" t="s">
        <v>5039</v>
      </c>
      <c r="H315" s="869" t="s">
        <v>5040</v>
      </c>
      <c r="I315" s="870">
        <v>44216</v>
      </c>
      <c r="J315" s="870"/>
      <c r="K315" s="868" t="s">
        <v>5041</v>
      </c>
      <c r="N315" s="560" t="str">
        <f t="shared" si="4"/>
        <v>F113310104125</v>
      </c>
    </row>
    <row r="316" spans="1:14" ht="14.4" x14ac:dyDescent="0.2">
      <c r="A316" s="866" t="s">
        <v>3025</v>
      </c>
      <c r="B316" s="866" t="s">
        <v>4135</v>
      </c>
      <c r="C316" s="867" t="s">
        <v>2549</v>
      </c>
      <c r="D316" s="866" t="s">
        <v>4089</v>
      </c>
      <c r="E316" s="866" t="s">
        <v>4637</v>
      </c>
      <c r="F316" s="866" t="s">
        <v>4091</v>
      </c>
      <c r="G316" s="868" t="s">
        <v>5042</v>
      </c>
      <c r="H316" s="869" t="s">
        <v>5043</v>
      </c>
      <c r="I316" s="870">
        <v>44216</v>
      </c>
      <c r="J316" s="870"/>
      <c r="K316" s="868" t="s">
        <v>5044</v>
      </c>
      <c r="N316" s="560" t="str">
        <f t="shared" si="4"/>
        <v>F113310104134</v>
      </c>
    </row>
    <row r="317" spans="1:14" ht="14.4" x14ac:dyDescent="0.2">
      <c r="A317" s="866" t="s">
        <v>3026</v>
      </c>
      <c r="B317" s="866" t="s">
        <v>4135</v>
      </c>
      <c r="C317" s="867" t="s">
        <v>2616</v>
      </c>
      <c r="D317" s="866" t="s">
        <v>4089</v>
      </c>
      <c r="E317" s="866" t="s">
        <v>4637</v>
      </c>
      <c r="F317" s="866" t="s">
        <v>4091</v>
      </c>
      <c r="G317" s="868" t="s">
        <v>5045</v>
      </c>
      <c r="H317" s="869" t="s">
        <v>5046</v>
      </c>
      <c r="I317" s="870">
        <v>44216</v>
      </c>
      <c r="J317" s="870"/>
      <c r="K317" s="868" t="s">
        <v>5047</v>
      </c>
      <c r="N317" s="560" t="str">
        <f t="shared" si="4"/>
        <v>F113310104143</v>
      </c>
    </row>
    <row r="318" spans="1:14" ht="14.4" x14ac:dyDescent="0.2">
      <c r="A318" s="866" t="s">
        <v>3027</v>
      </c>
      <c r="B318" s="866" t="s">
        <v>4135</v>
      </c>
      <c r="C318" s="867" t="s">
        <v>299</v>
      </c>
      <c r="D318" s="866" t="s">
        <v>4089</v>
      </c>
      <c r="E318" s="866" t="s">
        <v>4637</v>
      </c>
      <c r="F318" s="866" t="s">
        <v>4091</v>
      </c>
      <c r="G318" s="868" t="s">
        <v>5048</v>
      </c>
      <c r="H318" s="869" t="s">
        <v>5049</v>
      </c>
      <c r="I318" s="870">
        <v>44216</v>
      </c>
      <c r="J318" s="870"/>
      <c r="K318" s="868" t="s">
        <v>5050</v>
      </c>
      <c r="N318" s="560" t="str">
        <f t="shared" si="4"/>
        <v>F113310104152</v>
      </c>
    </row>
    <row r="319" spans="1:14" ht="14.4" x14ac:dyDescent="0.2">
      <c r="A319" s="866" t="s">
        <v>3028</v>
      </c>
      <c r="B319" s="866" t="s">
        <v>4135</v>
      </c>
      <c r="C319" s="867" t="s">
        <v>3729</v>
      </c>
      <c r="D319" s="866" t="s">
        <v>4089</v>
      </c>
      <c r="E319" s="866" t="s">
        <v>4637</v>
      </c>
      <c r="F319" s="866" t="s">
        <v>4091</v>
      </c>
      <c r="G319" s="868" t="s">
        <v>5051</v>
      </c>
      <c r="H319" s="869" t="s">
        <v>5052</v>
      </c>
      <c r="I319" s="870">
        <v>44216</v>
      </c>
      <c r="J319" s="870"/>
      <c r="K319" s="868" t="s">
        <v>5053</v>
      </c>
      <c r="N319" s="560" t="str">
        <f t="shared" si="4"/>
        <v>F113310104161</v>
      </c>
    </row>
    <row r="320" spans="1:14" ht="14.4" x14ac:dyDescent="0.2">
      <c r="A320" s="866" t="s">
        <v>3029</v>
      </c>
      <c r="B320" s="866" t="s">
        <v>4135</v>
      </c>
      <c r="C320" s="867" t="s">
        <v>328</v>
      </c>
      <c r="D320" s="866" t="s">
        <v>4089</v>
      </c>
      <c r="E320" s="866" t="s">
        <v>4637</v>
      </c>
      <c r="F320" s="866" t="s">
        <v>4091</v>
      </c>
      <c r="G320" s="868" t="s">
        <v>5054</v>
      </c>
      <c r="H320" s="869" t="s">
        <v>5055</v>
      </c>
      <c r="I320" s="870">
        <v>44216</v>
      </c>
      <c r="J320" s="870"/>
      <c r="K320" s="868" t="s">
        <v>5056</v>
      </c>
      <c r="N320" s="560" t="str">
        <f t="shared" ref="N320:N383" si="5">A320</f>
        <v>F113310104170</v>
      </c>
    </row>
    <row r="321" spans="1:14" ht="14.4" x14ac:dyDescent="0.2">
      <c r="A321" s="866" t="s">
        <v>3030</v>
      </c>
      <c r="B321" s="866" t="s">
        <v>4088</v>
      </c>
      <c r="C321" s="867" t="s">
        <v>34</v>
      </c>
      <c r="D321" s="866" t="s">
        <v>4089</v>
      </c>
      <c r="E321" s="866" t="s">
        <v>5057</v>
      </c>
      <c r="F321" s="866" t="s">
        <v>4091</v>
      </c>
      <c r="G321" s="868" t="s">
        <v>5058</v>
      </c>
      <c r="H321" s="869" t="s">
        <v>5059</v>
      </c>
      <c r="I321" s="870">
        <v>44216</v>
      </c>
      <c r="J321" s="870"/>
      <c r="K321" s="868" t="s">
        <v>5060</v>
      </c>
      <c r="N321" s="560" t="str">
        <f t="shared" si="5"/>
        <v>F114110104592</v>
      </c>
    </row>
    <row r="322" spans="1:14" ht="14.4" x14ac:dyDescent="0.2">
      <c r="A322" s="866" t="s">
        <v>3031</v>
      </c>
      <c r="B322" s="866" t="s">
        <v>4088</v>
      </c>
      <c r="C322" s="867" t="s">
        <v>85</v>
      </c>
      <c r="D322" s="866" t="s">
        <v>4089</v>
      </c>
      <c r="E322" s="866" t="s">
        <v>5057</v>
      </c>
      <c r="F322" s="866" t="s">
        <v>4091</v>
      </c>
      <c r="G322" s="868" t="s">
        <v>5061</v>
      </c>
      <c r="H322" s="869" t="s">
        <v>5062</v>
      </c>
      <c r="I322" s="870">
        <v>44216</v>
      </c>
      <c r="J322" s="870"/>
      <c r="K322" s="868" t="s">
        <v>5063</v>
      </c>
      <c r="N322" s="560" t="str">
        <f t="shared" si="5"/>
        <v>F114110104609</v>
      </c>
    </row>
    <row r="323" spans="1:14" ht="14.4" x14ac:dyDescent="0.2">
      <c r="A323" s="866" t="s">
        <v>3032</v>
      </c>
      <c r="B323" s="866" t="s">
        <v>4112</v>
      </c>
      <c r="C323" s="867" t="s">
        <v>110</v>
      </c>
      <c r="D323" s="866" t="s">
        <v>4089</v>
      </c>
      <c r="E323" s="866" t="s">
        <v>5057</v>
      </c>
      <c r="F323" s="866" t="s">
        <v>4091</v>
      </c>
      <c r="G323" s="868" t="s">
        <v>5064</v>
      </c>
      <c r="H323" s="869" t="s">
        <v>5065</v>
      </c>
      <c r="I323" s="870">
        <v>44216</v>
      </c>
      <c r="J323" s="870"/>
      <c r="K323" s="868" t="s">
        <v>5066</v>
      </c>
      <c r="N323" s="560" t="str">
        <f t="shared" si="5"/>
        <v>F114210104616</v>
      </c>
    </row>
    <row r="324" spans="1:14" ht="14.4" x14ac:dyDescent="0.2">
      <c r="A324" s="866" t="s">
        <v>3033</v>
      </c>
      <c r="B324" s="866" t="s">
        <v>4112</v>
      </c>
      <c r="C324" s="867" t="s">
        <v>109</v>
      </c>
      <c r="D324" s="866" t="s">
        <v>4089</v>
      </c>
      <c r="E324" s="866" t="s">
        <v>5057</v>
      </c>
      <c r="F324" s="866" t="s">
        <v>4091</v>
      </c>
      <c r="G324" s="868" t="s">
        <v>5067</v>
      </c>
      <c r="H324" s="869" t="s">
        <v>5068</v>
      </c>
      <c r="I324" s="870">
        <v>44216</v>
      </c>
      <c r="J324" s="870"/>
      <c r="K324" s="868" t="s">
        <v>5069</v>
      </c>
      <c r="N324" s="560" t="str">
        <f t="shared" si="5"/>
        <v>F114210104625</v>
      </c>
    </row>
    <row r="325" spans="1:14" ht="14.4" x14ac:dyDescent="0.2">
      <c r="A325" s="866" t="s">
        <v>3730</v>
      </c>
      <c r="B325" s="866" t="s">
        <v>4112</v>
      </c>
      <c r="C325" s="867" t="s">
        <v>3731</v>
      </c>
      <c r="D325" s="866" t="s">
        <v>4089</v>
      </c>
      <c r="E325" s="866" t="s">
        <v>5057</v>
      </c>
      <c r="F325" s="866" t="s">
        <v>4091</v>
      </c>
      <c r="G325" s="868" t="s">
        <v>5070</v>
      </c>
      <c r="H325" s="869" t="s">
        <v>5071</v>
      </c>
      <c r="I325" s="870">
        <v>44682</v>
      </c>
      <c r="J325" s="870"/>
      <c r="K325" s="868"/>
      <c r="N325" s="560" t="str">
        <f t="shared" si="5"/>
        <v>F114210111993</v>
      </c>
    </row>
    <row r="326" spans="1:14" ht="14.4" x14ac:dyDescent="0.2">
      <c r="A326" s="866" t="s">
        <v>3034</v>
      </c>
      <c r="B326" s="866" t="s">
        <v>4135</v>
      </c>
      <c r="C326" s="867" t="s">
        <v>402</v>
      </c>
      <c r="D326" s="866" t="s">
        <v>4089</v>
      </c>
      <c r="E326" s="866" t="s">
        <v>5057</v>
      </c>
      <c r="F326" s="866" t="s">
        <v>4091</v>
      </c>
      <c r="G326" s="868" t="s">
        <v>5072</v>
      </c>
      <c r="H326" s="869" t="s">
        <v>5073</v>
      </c>
      <c r="I326" s="870">
        <v>44216</v>
      </c>
      <c r="J326" s="870"/>
      <c r="K326" s="868" t="s">
        <v>5074</v>
      </c>
      <c r="N326" s="560" t="str">
        <f t="shared" si="5"/>
        <v>F114310104632</v>
      </c>
    </row>
    <row r="327" spans="1:14" ht="14.4" x14ac:dyDescent="0.2">
      <c r="A327" s="866" t="s">
        <v>3035</v>
      </c>
      <c r="B327" s="866" t="s">
        <v>4135</v>
      </c>
      <c r="C327" s="867" t="s">
        <v>391</v>
      </c>
      <c r="D327" s="866" t="s">
        <v>4089</v>
      </c>
      <c r="E327" s="866" t="s">
        <v>5057</v>
      </c>
      <c r="F327" s="866" t="s">
        <v>4091</v>
      </c>
      <c r="G327" s="868" t="s">
        <v>5075</v>
      </c>
      <c r="H327" s="869" t="s">
        <v>5076</v>
      </c>
      <c r="I327" s="870">
        <v>44216</v>
      </c>
      <c r="J327" s="870"/>
      <c r="K327" s="868" t="s">
        <v>5077</v>
      </c>
      <c r="N327" s="560" t="str">
        <f t="shared" si="5"/>
        <v>F114310104641</v>
      </c>
    </row>
    <row r="328" spans="1:14" ht="14.4" x14ac:dyDescent="0.2">
      <c r="A328" s="866" t="s">
        <v>3036</v>
      </c>
      <c r="B328" s="866" t="s">
        <v>4135</v>
      </c>
      <c r="C328" s="867" t="s">
        <v>395</v>
      </c>
      <c r="D328" s="866" t="s">
        <v>4089</v>
      </c>
      <c r="E328" s="866" t="s">
        <v>5057</v>
      </c>
      <c r="F328" s="866" t="s">
        <v>4091</v>
      </c>
      <c r="G328" s="868" t="s">
        <v>5078</v>
      </c>
      <c r="H328" s="869" t="s">
        <v>5079</v>
      </c>
      <c r="I328" s="870">
        <v>44216</v>
      </c>
      <c r="J328" s="870"/>
      <c r="K328" s="868" t="s">
        <v>5080</v>
      </c>
      <c r="N328" s="560" t="str">
        <f t="shared" si="5"/>
        <v>F114310104650</v>
      </c>
    </row>
    <row r="329" spans="1:14" ht="14.4" x14ac:dyDescent="0.2">
      <c r="A329" s="866" t="s">
        <v>3037</v>
      </c>
      <c r="B329" s="866" t="s">
        <v>4135</v>
      </c>
      <c r="C329" s="867" t="s">
        <v>405</v>
      </c>
      <c r="D329" s="866" t="s">
        <v>4089</v>
      </c>
      <c r="E329" s="866" t="s">
        <v>5057</v>
      </c>
      <c r="F329" s="866" t="s">
        <v>4091</v>
      </c>
      <c r="G329" s="868" t="s">
        <v>5081</v>
      </c>
      <c r="H329" s="869" t="s">
        <v>5082</v>
      </c>
      <c r="I329" s="870">
        <v>44216</v>
      </c>
      <c r="J329" s="870"/>
      <c r="K329" s="868" t="s">
        <v>5083</v>
      </c>
      <c r="N329" s="560" t="str">
        <f t="shared" si="5"/>
        <v>F114310104669</v>
      </c>
    </row>
    <row r="330" spans="1:14" ht="14.4" x14ac:dyDescent="0.2">
      <c r="A330" s="866" t="s">
        <v>3038</v>
      </c>
      <c r="B330" s="866" t="s">
        <v>4135</v>
      </c>
      <c r="C330" s="867" t="s">
        <v>409</v>
      </c>
      <c r="D330" s="866" t="s">
        <v>4089</v>
      </c>
      <c r="E330" s="866" t="s">
        <v>5057</v>
      </c>
      <c r="F330" s="866" t="s">
        <v>4091</v>
      </c>
      <c r="G330" s="868" t="s">
        <v>5084</v>
      </c>
      <c r="H330" s="869" t="s">
        <v>5085</v>
      </c>
      <c r="I330" s="870">
        <v>44216</v>
      </c>
      <c r="J330" s="870"/>
      <c r="K330" s="868" t="s">
        <v>5086</v>
      </c>
      <c r="N330" s="560" t="str">
        <f t="shared" si="5"/>
        <v>F114310104678</v>
      </c>
    </row>
    <row r="331" spans="1:14" ht="14.4" x14ac:dyDescent="0.2">
      <c r="A331" s="866" t="s">
        <v>3039</v>
      </c>
      <c r="B331" s="866" t="s">
        <v>4135</v>
      </c>
      <c r="C331" s="867" t="s">
        <v>411</v>
      </c>
      <c r="D331" s="866" t="s">
        <v>4089</v>
      </c>
      <c r="E331" s="866" t="s">
        <v>5057</v>
      </c>
      <c r="F331" s="866" t="s">
        <v>4091</v>
      </c>
      <c r="G331" s="868" t="s">
        <v>5087</v>
      </c>
      <c r="H331" s="869" t="s">
        <v>5088</v>
      </c>
      <c r="I331" s="870">
        <v>44216</v>
      </c>
      <c r="J331" s="870"/>
      <c r="K331" s="868" t="s">
        <v>5089</v>
      </c>
      <c r="N331" s="560" t="str">
        <f t="shared" si="5"/>
        <v>F114310104687</v>
      </c>
    </row>
    <row r="332" spans="1:14" ht="14.4" x14ac:dyDescent="0.2">
      <c r="A332" s="866" t="s">
        <v>3040</v>
      </c>
      <c r="B332" s="866" t="s">
        <v>4135</v>
      </c>
      <c r="C332" s="867" t="s">
        <v>410</v>
      </c>
      <c r="D332" s="866" t="s">
        <v>4089</v>
      </c>
      <c r="E332" s="866" t="s">
        <v>5057</v>
      </c>
      <c r="F332" s="866" t="s">
        <v>4091</v>
      </c>
      <c r="G332" s="868" t="s">
        <v>5090</v>
      </c>
      <c r="H332" s="869" t="s">
        <v>5091</v>
      </c>
      <c r="I332" s="870">
        <v>44216</v>
      </c>
      <c r="J332" s="870"/>
      <c r="K332" s="868" t="s">
        <v>5092</v>
      </c>
      <c r="N332" s="560" t="str">
        <f t="shared" si="5"/>
        <v>F114310104696</v>
      </c>
    </row>
    <row r="333" spans="1:14" ht="14.4" x14ac:dyDescent="0.2">
      <c r="A333" s="866" t="s">
        <v>3041</v>
      </c>
      <c r="B333" s="866" t="s">
        <v>4135</v>
      </c>
      <c r="C333" s="867" t="s">
        <v>400</v>
      </c>
      <c r="D333" s="866" t="s">
        <v>4089</v>
      </c>
      <c r="E333" s="866" t="s">
        <v>5057</v>
      </c>
      <c r="F333" s="866" t="s">
        <v>4091</v>
      </c>
      <c r="G333" s="868" t="s">
        <v>5093</v>
      </c>
      <c r="H333" s="869" t="s">
        <v>5094</v>
      </c>
      <c r="I333" s="870">
        <v>44216</v>
      </c>
      <c r="J333" s="870"/>
      <c r="K333" s="868" t="s">
        <v>5095</v>
      </c>
      <c r="N333" s="560" t="str">
        <f t="shared" si="5"/>
        <v>F114310104703</v>
      </c>
    </row>
    <row r="334" spans="1:14" ht="14.4" x14ac:dyDescent="0.2">
      <c r="A334" s="866" t="s">
        <v>3042</v>
      </c>
      <c r="B334" s="866" t="s">
        <v>4135</v>
      </c>
      <c r="C334" s="867" t="s">
        <v>413</v>
      </c>
      <c r="D334" s="866" t="s">
        <v>4089</v>
      </c>
      <c r="E334" s="866" t="s">
        <v>5057</v>
      </c>
      <c r="F334" s="866" t="s">
        <v>4091</v>
      </c>
      <c r="G334" s="868" t="s">
        <v>5096</v>
      </c>
      <c r="H334" s="869" t="s">
        <v>5097</v>
      </c>
      <c r="I334" s="870">
        <v>44216</v>
      </c>
      <c r="J334" s="870"/>
      <c r="K334" s="868" t="s">
        <v>5098</v>
      </c>
      <c r="N334" s="560" t="str">
        <f t="shared" si="5"/>
        <v>F114310104712</v>
      </c>
    </row>
    <row r="335" spans="1:14" ht="14.4" x14ac:dyDescent="0.2">
      <c r="A335" s="866" t="s">
        <v>3043</v>
      </c>
      <c r="B335" s="866" t="s">
        <v>4135</v>
      </c>
      <c r="C335" s="867" t="s">
        <v>390</v>
      </c>
      <c r="D335" s="866" t="s">
        <v>4089</v>
      </c>
      <c r="E335" s="866" t="s">
        <v>5057</v>
      </c>
      <c r="F335" s="866" t="s">
        <v>4091</v>
      </c>
      <c r="G335" s="868" t="s">
        <v>5099</v>
      </c>
      <c r="H335" s="869" t="s">
        <v>5100</v>
      </c>
      <c r="I335" s="870">
        <v>44216</v>
      </c>
      <c r="J335" s="870"/>
      <c r="K335" s="868" t="s">
        <v>5101</v>
      </c>
      <c r="N335" s="560" t="str">
        <f t="shared" si="5"/>
        <v>F114310104721</v>
      </c>
    </row>
    <row r="336" spans="1:14" ht="14.4" x14ac:dyDescent="0.2">
      <c r="A336" s="866" t="s">
        <v>3044</v>
      </c>
      <c r="B336" s="866" t="s">
        <v>4135</v>
      </c>
      <c r="C336" s="867" t="s">
        <v>393</v>
      </c>
      <c r="D336" s="866" t="s">
        <v>4089</v>
      </c>
      <c r="E336" s="866" t="s">
        <v>5057</v>
      </c>
      <c r="F336" s="866" t="s">
        <v>4091</v>
      </c>
      <c r="G336" s="868" t="s">
        <v>5102</v>
      </c>
      <c r="H336" s="869" t="s">
        <v>5103</v>
      </c>
      <c r="I336" s="870">
        <v>44216</v>
      </c>
      <c r="J336" s="870"/>
      <c r="K336" s="868" t="s">
        <v>5104</v>
      </c>
      <c r="N336" s="560" t="str">
        <f t="shared" si="5"/>
        <v>F114310104730</v>
      </c>
    </row>
    <row r="337" spans="1:14" ht="14.4" x14ac:dyDescent="0.2">
      <c r="A337" s="866" t="s">
        <v>3045</v>
      </c>
      <c r="B337" s="866" t="s">
        <v>4135</v>
      </c>
      <c r="C337" s="867" t="s">
        <v>394</v>
      </c>
      <c r="D337" s="866" t="s">
        <v>4089</v>
      </c>
      <c r="E337" s="866" t="s">
        <v>5057</v>
      </c>
      <c r="F337" s="866" t="s">
        <v>4091</v>
      </c>
      <c r="G337" s="868" t="s">
        <v>5105</v>
      </c>
      <c r="H337" s="869" t="s">
        <v>5106</v>
      </c>
      <c r="I337" s="870">
        <v>44216</v>
      </c>
      <c r="J337" s="870"/>
      <c r="K337" s="868" t="s">
        <v>5107</v>
      </c>
      <c r="N337" s="560" t="str">
        <f t="shared" si="5"/>
        <v>F114310104749</v>
      </c>
    </row>
    <row r="338" spans="1:14" ht="14.4" x14ac:dyDescent="0.2">
      <c r="A338" s="866" t="s">
        <v>3046</v>
      </c>
      <c r="B338" s="866" t="s">
        <v>4135</v>
      </c>
      <c r="C338" s="867" t="s">
        <v>399</v>
      </c>
      <c r="D338" s="866" t="s">
        <v>4089</v>
      </c>
      <c r="E338" s="866" t="s">
        <v>5057</v>
      </c>
      <c r="F338" s="866" t="s">
        <v>4091</v>
      </c>
      <c r="G338" s="868" t="s">
        <v>5108</v>
      </c>
      <c r="H338" s="869" t="s">
        <v>5109</v>
      </c>
      <c r="I338" s="870">
        <v>44216</v>
      </c>
      <c r="J338" s="870"/>
      <c r="K338" s="868" t="s">
        <v>5110</v>
      </c>
      <c r="N338" s="560" t="str">
        <f t="shared" si="5"/>
        <v>F114310104758</v>
      </c>
    </row>
    <row r="339" spans="1:14" ht="14.4" x14ac:dyDescent="0.2">
      <c r="A339" s="866" t="s">
        <v>3047</v>
      </c>
      <c r="B339" s="866" t="s">
        <v>4135</v>
      </c>
      <c r="C339" s="867" t="s">
        <v>396</v>
      </c>
      <c r="D339" s="866" t="s">
        <v>4089</v>
      </c>
      <c r="E339" s="866" t="s">
        <v>5057</v>
      </c>
      <c r="F339" s="866" t="s">
        <v>4091</v>
      </c>
      <c r="G339" s="868" t="s">
        <v>5111</v>
      </c>
      <c r="H339" s="869" t="s">
        <v>5112</v>
      </c>
      <c r="I339" s="870">
        <v>44216</v>
      </c>
      <c r="J339" s="870"/>
      <c r="K339" s="868" t="s">
        <v>5113</v>
      </c>
      <c r="N339" s="560" t="str">
        <f t="shared" si="5"/>
        <v>F114310104767</v>
      </c>
    </row>
    <row r="340" spans="1:14" ht="14.4" x14ac:dyDescent="0.2">
      <c r="A340" s="866" t="s">
        <v>3048</v>
      </c>
      <c r="B340" s="866" t="s">
        <v>4135</v>
      </c>
      <c r="C340" s="867" t="s">
        <v>404</v>
      </c>
      <c r="D340" s="866" t="s">
        <v>4089</v>
      </c>
      <c r="E340" s="866" t="s">
        <v>5057</v>
      </c>
      <c r="F340" s="866" t="s">
        <v>4091</v>
      </c>
      <c r="G340" s="868" t="s">
        <v>5114</v>
      </c>
      <c r="H340" s="869" t="s">
        <v>5115</v>
      </c>
      <c r="I340" s="870">
        <v>44216</v>
      </c>
      <c r="J340" s="870"/>
      <c r="K340" s="868" t="s">
        <v>5116</v>
      </c>
      <c r="N340" s="560" t="str">
        <f t="shared" si="5"/>
        <v>F114310104776</v>
      </c>
    </row>
    <row r="341" spans="1:14" ht="14.4" x14ac:dyDescent="0.2">
      <c r="A341" s="866" t="s">
        <v>3049</v>
      </c>
      <c r="B341" s="866" t="s">
        <v>4135</v>
      </c>
      <c r="C341" s="867" t="s">
        <v>403</v>
      </c>
      <c r="D341" s="866" t="s">
        <v>4089</v>
      </c>
      <c r="E341" s="866" t="s">
        <v>5057</v>
      </c>
      <c r="F341" s="866" t="s">
        <v>4091</v>
      </c>
      <c r="G341" s="868" t="s">
        <v>5117</v>
      </c>
      <c r="H341" s="869" t="s">
        <v>5118</v>
      </c>
      <c r="I341" s="870">
        <v>44216</v>
      </c>
      <c r="J341" s="870"/>
      <c r="K341" s="868" t="s">
        <v>5119</v>
      </c>
      <c r="N341" s="560" t="str">
        <f t="shared" si="5"/>
        <v>F114310104785</v>
      </c>
    </row>
    <row r="342" spans="1:14" ht="14.4" x14ac:dyDescent="0.2">
      <c r="A342" s="866" t="s">
        <v>3050</v>
      </c>
      <c r="B342" s="866" t="s">
        <v>4135</v>
      </c>
      <c r="C342" s="867" t="s">
        <v>392</v>
      </c>
      <c r="D342" s="866" t="s">
        <v>4089</v>
      </c>
      <c r="E342" s="866" t="s">
        <v>5057</v>
      </c>
      <c r="F342" s="866" t="s">
        <v>4091</v>
      </c>
      <c r="G342" s="868" t="s">
        <v>5120</v>
      </c>
      <c r="H342" s="869" t="s">
        <v>5121</v>
      </c>
      <c r="I342" s="870">
        <v>44216</v>
      </c>
      <c r="J342" s="870"/>
      <c r="K342" s="868" t="s">
        <v>5122</v>
      </c>
      <c r="N342" s="560" t="str">
        <f t="shared" si="5"/>
        <v>F114310104794</v>
      </c>
    </row>
    <row r="343" spans="1:14" ht="14.4" x14ac:dyDescent="0.2">
      <c r="A343" s="866" t="s">
        <v>3051</v>
      </c>
      <c r="B343" s="866" t="s">
        <v>4135</v>
      </c>
      <c r="C343" s="867" t="s">
        <v>401</v>
      </c>
      <c r="D343" s="866" t="s">
        <v>4089</v>
      </c>
      <c r="E343" s="866" t="s">
        <v>5057</v>
      </c>
      <c r="F343" s="866" t="s">
        <v>4091</v>
      </c>
      <c r="G343" s="868" t="s">
        <v>5123</v>
      </c>
      <c r="H343" s="869" t="s">
        <v>5124</v>
      </c>
      <c r="I343" s="870">
        <v>44216</v>
      </c>
      <c r="J343" s="870"/>
      <c r="K343" s="868" t="s">
        <v>5125</v>
      </c>
      <c r="N343" s="560" t="str">
        <f t="shared" si="5"/>
        <v>F114310104801</v>
      </c>
    </row>
    <row r="344" spans="1:14" ht="14.4" x14ac:dyDescent="0.2">
      <c r="A344" s="866" t="s">
        <v>3052</v>
      </c>
      <c r="B344" s="866" t="s">
        <v>4135</v>
      </c>
      <c r="C344" s="867" t="s">
        <v>407</v>
      </c>
      <c r="D344" s="866" t="s">
        <v>4089</v>
      </c>
      <c r="E344" s="866" t="s">
        <v>5057</v>
      </c>
      <c r="F344" s="866" t="s">
        <v>4091</v>
      </c>
      <c r="G344" s="868" t="s">
        <v>5126</v>
      </c>
      <c r="H344" s="869" t="s">
        <v>5127</v>
      </c>
      <c r="I344" s="870">
        <v>44216</v>
      </c>
      <c r="J344" s="870"/>
      <c r="K344" s="868" t="s">
        <v>5128</v>
      </c>
      <c r="N344" s="560" t="str">
        <f t="shared" si="5"/>
        <v>F114310104810</v>
      </c>
    </row>
    <row r="345" spans="1:14" ht="14.4" x14ac:dyDescent="0.2">
      <c r="A345" s="866" t="s">
        <v>3053</v>
      </c>
      <c r="B345" s="866" t="s">
        <v>4135</v>
      </c>
      <c r="C345" s="867" t="s">
        <v>408</v>
      </c>
      <c r="D345" s="866" t="s">
        <v>4089</v>
      </c>
      <c r="E345" s="866" t="s">
        <v>5057</v>
      </c>
      <c r="F345" s="866" t="s">
        <v>4091</v>
      </c>
      <c r="G345" s="868" t="s">
        <v>5129</v>
      </c>
      <c r="H345" s="869" t="s">
        <v>5130</v>
      </c>
      <c r="I345" s="870">
        <v>44216</v>
      </c>
      <c r="J345" s="870"/>
      <c r="K345" s="868" t="s">
        <v>5131</v>
      </c>
      <c r="N345" s="560" t="str">
        <f t="shared" si="5"/>
        <v>F114310104829</v>
      </c>
    </row>
    <row r="346" spans="1:14" ht="14.4" x14ac:dyDescent="0.2">
      <c r="A346" s="866" t="s">
        <v>3054</v>
      </c>
      <c r="B346" s="866" t="s">
        <v>4135</v>
      </c>
      <c r="C346" s="867" t="s">
        <v>398</v>
      </c>
      <c r="D346" s="866" t="s">
        <v>4089</v>
      </c>
      <c r="E346" s="866" t="s">
        <v>5057</v>
      </c>
      <c r="F346" s="866" t="s">
        <v>4091</v>
      </c>
      <c r="G346" s="868" t="s">
        <v>5132</v>
      </c>
      <c r="H346" s="869" t="s">
        <v>5133</v>
      </c>
      <c r="I346" s="870">
        <v>44216</v>
      </c>
      <c r="J346" s="870"/>
      <c r="K346" s="868" t="s">
        <v>5134</v>
      </c>
      <c r="N346" s="560" t="str">
        <f t="shared" si="5"/>
        <v>F114310104838</v>
      </c>
    </row>
    <row r="347" spans="1:14" ht="14.4" x14ac:dyDescent="0.2">
      <c r="A347" s="866" t="s">
        <v>3055</v>
      </c>
      <c r="B347" s="866" t="s">
        <v>4135</v>
      </c>
      <c r="C347" s="867" t="s">
        <v>406</v>
      </c>
      <c r="D347" s="866" t="s">
        <v>4089</v>
      </c>
      <c r="E347" s="866" t="s">
        <v>5057</v>
      </c>
      <c r="F347" s="866" t="s">
        <v>4091</v>
      </c>
      <c r="G347" s="868" t="s">
        <v>5135</v>
      </c>
      <c r="H347" s="869" t="s">
        <v>5136</v>
      </c>
      <c r="I347" s="870">
        <v>44216</v>
      </c>
      <c r="J347" s="870"/>
      <c r="K347" s="868" t="s">
        <v>5137</v>
      </c>
      <c r="N347" s="560" t="str">
        <f t="shared" si="5"/>
        <v>F114310104847</v>
      </c>
    </row>
    <row r="348" spans="1:14" ht="14.4" x14ac:dyDescent="0.2">
      <c r="A348" s="866" t="s">
        <v>3056</v>
      </c>
      <c r="B348" s="866" t="s">
        <v>4135</v>
      </c>
      <c r="C348" s="867" t="s">
        <v>412</v>
      </c>
      <c r="D348" s="866" t="s">
        <v>4089</v>
      </c>
      <c r="E348" s="866" t="s">
        <v>5057</v>
      </c>
      <c r="F348" s="866" t="s">
        <v>4091</v>
      </c>
      <c r="G348" s="868" t="s">
        <v>5138</v>
      </c>
      <c r="H348" s="869" t="s">
        <v>5139</v>
      </c>
      <c r="I348" s="870">
        <v>44216</v>
      </c>
      <c r="J348" s="870"/>
      <c r="K348" s="868" t="s">
        <v>5140</v>
      </c>
      <c r="N348" s="560" t="str">
        <f t="shared" si="5"/>
        <v>F114310104856</v>
      </c>
    </row>
    <row r="349" spans="1:14" ht="14.4" x14ac:dyDescent="0.2">
      <c r="A349" s="866" t="s">
        <v>3057</v>
      </c>
      <c r="B349" s="866" t="s">
        <v>4135</v>
      </c>
      <c r="C349" s="867" t="s">
        <v>2619</v>
      </c>
      <c r="D349" s="866" t="s">
        <v>4089</v>
      </c>
      <c r="E349" s="866" t="s">
        <v>5057</v>
      </c>
      <c r="F349" s="866" t="s">
        <v>4091</v>
      </c>
      <c r="G349" s="868" t="s">
        <v>5141</v>
      </c>
      <c r="H349" s="869" t="s">
        <v>5142</v>
      </c>
      <c r="I349" s="870">
        <v>44216</v>
      </c>
      <c r="J349" s="870"/>
      <c r="K349" s="868" t="s">
        <v>5143</v>
      </c>
      <c r="N349" s="560" t="str">
        <f t="shared" si="5"/>
        <v>F114310104865</v>
      </c>
    </row>
    <row r="350" spans="1:14" ht="14.4" x14ac:dyDescent="0.2">
      <c r="A350" s="866" t="s">
        <v>3058</v>
      </c>
      <c r="B350" s="866" t="s">
        <v>4135</v>
      </c>
      <c r="C350" s="867" t="s">
        <v>2431</v>
      </c>
      <c r="D350" s="866" t="s">
        <v>4089</v>
      </c>
      <c r="E350" s="866" t="s">
        <v>5057</v>
      </c>
      <c r="F350" s="866" t="s">
        <v>4091</v>
      </c>
      <c r="G350" s="868" t="s">
        <v>5129</v>
      </c>
      <c r="H350" s="869" t="s">
        <v>5144</v>
      </c>
      <c r="I350" s="870">
        <v>44216</v>
      </c>
      <c r="J350" s="870"/>
      <c r="K350" s="868" t="s">
        <v>5145</v>
      </c>
      <c r="N350" s="560" t="str">
        <f t="shared" si="5"/>
        <v>F114310104874</v>
      </c>
    </row>
    <row r="351" spans="1:14" ht="14.4" x14ac:dyDescent="0.2">
      <c r="A351" s="866" t="s">
        <v>3059</v>
      </c>
      <c r="B351" s="866" t="s">
        <v>4135</v>
      </c>
      <c r="C351" s="867" t="s">
        <v>2618</v>
      </c>
      <c r="D351" s="866" t="s">
        <v>4089</v>
      </c>
      <c r="E351" s="866" t="s">
        <v>5057</v>
      </c>
      <c r="F351" s="866" t="s">
        <v>4091</v>
      </c>
      <c r="G351" s="868" t="s">
        <v>5146</v>
      </c>
      <c r="H351" s="869" t="s">
        <v>5147</v>
      </c>
      <c r="I351" s="870">
        <v>44216</v>
      </c>
      <c r="J351" s="870"/>
      <c r="K351" s="868" t="s">
        <v>5148</v>
      </c>
      <c r="N351" s="560" t="str">
        <f t="shared" si="5"/>
        <v>F114310104883</v>
      </c>
    </row>
    <row r="352" spans="1:14" ht="14.4" x14ac:dyDescent="0.2">
      <c r="A352" s="866" t="s">
        <v>3060</v>
      </c>
      <c r="B352" s="866" t="s">
        <v>4135</v>
      </c>
      <c r="C352" s="867" t="s">
        <v>5149</v>
      </c>
      <c r="D352" s="866" t="s">
        <v>4089</v>
      </c>
      <c r="E352" s="866" t="s">
        <v>5057</v>
      </c>
      <c r="F352" s="866" t="s">
        <v>4091</v>
      </c>
      <c r="G352" s="868" t="s">
        <v>5150</v>
      </c>
      <c r="H352" s="869" t="s">
        <v>5151</v>
      </c>
      <c r="I352" s="870">
        <v>44216</v>
      </c>
      <c r="J352" s="870"/>
      <c r="K352" s="868" t="s">
        <v>5152</v>
      </c>
      <c r="N352" s="560" t="str">
        <f t="shared" si="5"/>
        <v>F114310104892</v>
      </c>
    </row>
    <row r="353" spans="1:14" ht="14.4" x14ac:dyDescent="0.2">
      <c r="A353" s="866" t="s">
        <v>3061</v>
      </c>
      <c r="B353" s="866" t="s">
        <v>4088</v>
      </c>
      <c r="C353" s="867" t="s">
        <v>35</v>
      </c>
      <c r="D353" s="866" t="s">
        <v>4089</v>
      </c>
      <c r="E353" s="866" t="s">
        <v>5153</v>
      </c>
      <c r="F353" s="866" t="s">
        <v>4091</v>
      </c>
      <c r="G353" s="868" t="s">
        <v>5154</v>
      </c>
      <c r="H353" s="869" t="s">
        <v>5155</v>
      </c>
      <c r="I353" s="870">
        <v>44216</v>
      </c>
      <c r="J353" s="870"/>
      <c r="K353" s="868" t="s">
        <v>5156</v>
      </c>
      <c r="N353" s="560" t="str">
        <f t="shared" si="5"/>
        <v>F115110105046</v>
      </c>
    </row>
    <row r="354" spans="1:14" ht="14.4" x14ac:dyDescent="0.2">
      <c r="A354" s="866" t="s">
        <v>3062</v>
      </c>
      <c r="B354" s="866" t="s">
        <v>4088</v>
      </c>
      <c r="C354" s="867" t="s">
        <v>36</v>
      </c>
      <c r="D354" s="866" t="s">
        <v>4089</v>
      </c>
      <c r="E354" s="866" t="s">
        <v>5153</v>
      </c>
      <c r="F354" s="866" t="s">
        <v>4091</v>
      </c>
      <c r="G354" s="868" t="s">
        <v>5157</v>
      </c>
      <c r="H354" s="869" t="s">
        <v>5158</v>
      </c>
      <c r="I354" s="870">
        <v>44216</v>
      </c>
      <c r="J354" s="870"/>
      <c r="K354" s="868" t="s">
        <v>5159</v>
      </c>
      <c r="N354" s="560" t="str">
        <f t="shared" si="5"/>
        <v>F115110105055</v>
      </c>
    </row>
    <row r="355" spans="1:14" ht="14.4" x14ac:dyDescent="0.2">
      <c r="A355" s="866" t="s">
        <v>3063</v>
      </c>
      <c r="B355" s="866" t="s">
        <v>4088</v>
      </c>
      <c r="C355" s="867" t="s">
        <v>37</v>
      </c>
      <c r="D355" s="866" t="s">
        <v>4089</v>
      </c>
      <c r="E355" s="866" t="s">
        <v>5153</v>
      </c>
      <c r="F355" s="866" t="s">
        <v>4091</v>
      </c>
      <c r="G355" s="868" t="s">
        <v>5160</v>
      </c>
      <c r="H355" s="869" t="s">
        <v>5161</v>
      </c>
      <c r="I355" s="870">
        <v>44216</v>
      </c>
      <c r="J355" s="870"/>
      <c r="K355" s="868" t="s">
        <v>5162</v>
      </c>
      <c r="N355" s="560" t="str">
        <f t="shared" si="5"/>
        <v>F115110105064</v>
      </c>
    </row>
    <row r="356" spans="1:14" ht="14.4" x14ac:dyDescent="0.2">
      <c r="A356" s="866" t="s">
        <v>3064</v>
      </c>
      <c r="B356" s="866" t="s">
        <v>4112</v>
      </c>
      <c r="C356" s="867" t="s">
        <v>113</v>
      </c>
      <c r="D356" s="866" t="s">
        <v>4089</v>
      </c>
      <c r="E356" s="866" t="s">
        <v>5153</v>
      </c>
      <c r="F356" s="866" t="s">
        <v>4091</v>
      </c>
      <c r="G356" s="868" t="s">
        <v>5163</v>
      </c>
      <c r="H356" s="869" t="s">
        <v>5164</v>
      </c>
      <c r="I356" s="870">
        <v>44216</v>
      </c>
      <c r="J356" s="870"/>
      <c r="K356" s="868" t="s">
        <v>5165</v>
      </c>
      <c r="N356" s="560" t="str">
        <f t="shared" si="5"/>
        <v>F115210105071</v>
      </c>
    </row>
    <row r="357" spans="1:14" ht="14.4" x14ac:dyDescent="0.2">
      <c r="A357" s="866" t="s">
        <v>3065</v>
      </c>
      <c r="B357" s="866" t="s">
        <v>4112</v>
      </c>
      <c r="C357" s="867" t="s">
        <v>112</v>
      </c>
      <c r="D357" s="866" t="s">
        <v>4089</v>
      </c>
      <c r="E357" s="866" t="s">
        <v>5153</v>
      </c>
      <c r="F357" s="866" t="s">
        <v>4091</v>
      </c>
      <c r="G357" s="868" t="s">
        <v>5166</v>
      </c>
      <c r="H357" s="869" t="s">
        <v>5167</v>
      </c>
      <c r="I357" s="870">
        <v>44216</v>
      </c>
      <c r="J357" s="870"/>
      <c r="K357" s="868" t="s">
        <v>5168</v>
      </c>
      <c r="N357" s="560" t="str">
        <f t="shared" si="5"/>
        <v>F115210105080</v>
      </c>
    </row>
    <row r="358" spans="1:14" ht="14.4" x14ac:dyDescent="0.2">
      <c r="A358" s="866" t="s">
        <v>3066</v>
      </c>
      <c r="B358" s="866" t="s">
        <v>4112</v>
      </c>
      <c r="C358" s="867" t="s">
        <v>111</v>
      </c>
      <c r="D358" s="866" t="s">
        <v>4089</v>
      </c>
      <c r="E358" s="866" t="s">
        <v>5153</v>
      </c>
      <c r="F358" s="866" t="s">
        <v>4091</v>
      </c>
      <c r="G358" s="868" t="s">
        <v>5169</v>
      </c>
      <c r="H358" s="869" t="s">
        <v>5170</v>
      </c>
      <c r="I358" s="870">
        <v>44216</v>
      </c>
      <c r="J358" s="870"/>
      <c r="K358" s="868" t="s">
        <v>5171</v>
      </c>
      <c r="N358" s="560" t="str">
        <f t="shared" si="5"/>
        <v>F115210105099</v>
      </c>
    </row>
    <row r="359" spans="1:14" ht="14.4" x14ac:dyDescent="0.2">
      <c r="A359" s="866" t="s">
        <v>3067</v>
      </c>
      <c r="B359" s="866" t="s">
        <v>4112</v>
      </c>
      <c r="C359" s="867" t="s">
        <v>3068</v>
      </c>
      <c r="D359" s="866" t="s">
        <v>4089</v>
      </c>
      <c r="E359" s="866" t="s">
        <v>5153</v>
      </c>
      <c r="F359" s="866" t="s">
        <v>4091</v>
      </c>
      <c r="G359" s="868" t="s">
        <v>5172</v>
      </c>
      <c r="H359" s="869" t="s">
        <v>5173</v>
      </c>
      <c r="I359" s="870">
        <v>44343</v>
      </c>
      <c r="J359" s="870"/>
      <c r="K359" s="868" t="s">
        <v>5174</v>
      </c>
      <c r="N359" s="560" t="str">
        <f t="shared" si="5"/>
        <v>F115210111849</v>
      </c>
    </row>
    <row r="360" spans="1:14" ht="14.4" x14ac:dyDescent="0.2">
      <c r="A360" s="866" t="s">
        <v>3069</v>
      </c>
      <c r="B360" s="866" t="s">
        <v>4135</v>
      </c>
      <c r="C360" s="867" t="s">
        <v>417</v>
      </c>
      <c r="D360" s="866" t="s">
        <v>4089</v>
      </c>
      <c r="E360" s="866" t="s">
        <v>5153</v>
      </c>
      <c r="F360" s="866" t="s">
        <v>4091</v>
      </c>
      <c r="G360" s="868" t="s">
        <v>5175</v>
      </c>
      <c r="H360" s="869" t="s">
        <v>5176</v>
      </c>
      <c r="I360" s="870">
        <v>44216</v>
      </c>
      <c r="J360" s="870"/>
      <c r="K360" s="868" t="s">
        <v>5177</v>
      </c>
      <c r="N360" s="560" t="str">
        <f t="shared" si="5"/>
        <v>F115310105104</v>
      </c>
    </row>
    <row r="361" spans="1:14" ht="14.4" x14ac:dyDescent="0.2">
      <c r="A361" s="866" t="s">
        <v>3070</v>
      </c>
      <c r="B361" s="866" t="s">
        <v>4135</v>
      </c>
      <c r="C361" s="867" t="s">
        <v>418</v>
      </c>
      <c r="D361" s="866" t="s">
        <v>4089</v>
      </c>
      <c r="E361" s="866" t="s">
        <v>5153</v>
      </c>
      <c r="F361" s="866" t="s">
        <v>4091</v>
      </c>
      <c r="G361" s="868" t="s">
        <v>5178</v>
      </c>
      <c r="H361" s="869" t="s">
        <v>5179</v>
      </c>
      <c r="I361" s="870">
        <v>44216</v>
      </c>
      <c r="J361" s="870"/>
      <c r="K361" s="868" t="s">
        <v>5180</v>
      </c>
      <c r="N361" s="560" t="str">
        <f t="shared" si="5"/>
        <v>F115310105113</v>
      </c>
    </row>
    <row r="362" spans="1:14" ht="14.4" x14ac:dyDescent="0.2">
      <c r="A362" s="866" t="s">
        <v>3071</v>
      </c>
      <c r="B362" s="866" t="s">
        <v>4135</v>
      </c>
      <c r="C362" s="867" t="s">
        <v>423</v>
      </c>
      <c r="D362" s="866" t="s">
        <v>4089</v>
      </c>
      <c r="E362" s="866" t="s">
        <v>5153</v>
      </c>
      <c r="F362" s="866" t="s">
        <v>4091</v>
      </c>
      <c r="G362" s="868" t="s">
        <v>5181</v>
      </c>
      <c r="H362" s="869" t="s">
        <v>5182</v>
      </c>
      <c r="I362" s="870">
        <v>44216</v>
      </c>
      <c r="J362" s="870"/>
      <c r="K362" s="868" t="s">
        <v>5183</v>
      </c>
      <c r="N362" s="560" t="str">
        <f t="shared" si="5"/>
        <v>F115310105122</v>
      </c>
    </row>
    <row r="363" spans="1:14" ht="14.4" x14ac:dyDescent="0.2">
      <c r="A363" s="866" t="s">
        <v>3072</v>
      </c>
      <c r="B363" s="866" t="s">
        <v>4135</v>
      </c>
      <c r="C363" s="867" t="s">
        <v>420</v>
      </c>
      <c r="D363" s="866" t="s">
        <v>4089</v>
      </c>
      <c r="E363" s="866" t="s">
        <v>5153</v>
      </c>
      <c r="F363" s="866" t="s">
        <v>4091</v>
      </c>
      <c r="G363" s="868" t="s">
        <v>5184</v>
      </c>
      <c r="H363" s="869" t="s">
        <v>5185</v>
      </c>
      <c r="I363" s="870">
        <v>44216</v>
      </c>
      <c r="J363" s="870"/>
      <c r="K363" s="868" t="s">
        <v>5186</v>
      </c>
      <c r="N363" s="560" t="str">
        <f t="shared" si="5"/>
        <v>F115310105131</v>
      </c>
    </row>
    <row r="364" spans="1:14" ht="14.4" x14ac:dyDescent="0.2">
      <c r="A364" s="866" t="s">
        <v>3073</v>
      </c>
      <c r="B364" s="866" t="s">
        <v>4135</v>
      </c>
      <c r="C364" s="867" t="s">
        <v>419</v>
      </c>
      <c r="D364" s="866" t="s">
        <v>4089</v>
      </c>
      <c r="E364" s="866" t="s">
        <v>5153</v>
      </c>
      <c r="F364" s="866" t="s">
        <v>4091</v>
      </c>
      <c r="G364" s="868" t="s">
        <v>5187</v>
      </c>
      <c r="H364" s="869" t="s">
        <v>5188</v>
      </c>
      <c r="I364" s="870">
        <v>44216</v>
      </c>
      <c r="J364" s="870"/>
      <c r="K364" s="868" t="s">
        <v>5189</v>
      </c>
      <c r="N364" s="560" t="str">
        <f t="shared" si="5"/>
        <v>F115310105140</v>
      </c>
    </row>
    <row r="365" spans="1:14" ht="14.4" x14ac:dyDescent="0.2">
      <c r="A365" s="866" t="s">
        <v>3074</v>
      </c>
      <c r="B365" s="866" t="s">
        <v>4135</v>
      </c>
      <c r="C365" s="867" t="s">
        <v>421</v>
      </c>
      <c r="D365" s="866" t="s">
        <v>4089</v>
      </c>
      <c r="E365" s="866" t="s">
        <v>5153</v>
      </c>
      <c r="F365" s="866" t="s">
        <v>4091</v>
      </c>
      <c r="G365" s="868" t="s">
        <v>5190</v>
      </c>
      <c r="H365" s="869" t="s">
        <v>5191</v>
      </c>
      <c r="I365" s="870">
        <v>44216</v>
      </c>
      <c r="J365" s="870"/>
      <c r="K365" s="868" t="s">
        <v>5192</v>
      </c>
      <c r="N365" s="560" t="str">
        <f t="shared" si="5"/>
        <v>F115310105159</v>
      </c>
    </row>
    <row r="366" spans="1:14" ht="14.4" x14ac:dyDescent="0.2">
      <c r="A366" s="866" t="s">
        <v>3075</v>
      </c>
      <c r="B366" s="866" t="s">
        <v>4135</v>
      </c>
      <c r="C366" s="867" t="s">
        <v>414</v>
      </c>
      <c r="D366" s="866" t="s">
        <v>4089</v>
      </c>
      <c r="E366" s="866" t="s">
        <v>5153</v>
      </c>
      <c r="F366" s="866" t="s">
        <v>4091</v>
      </c>
      <c r="G366" s="868" t="s">
        <v>5193</v>
      </c>
      <c r="H366" s="869" t="s">
        <v>5194</v>
      </c>
      <c r="I366" s="870">
        <v>44216</v>
      </c>
      <c r="J366" s="870"/>
      <c r="K366" s="868" t="s">
        <v>5195</v>
      </c>
      <c r="N366" s="560" t="str">
        <f t="shared" si="5"/>
        <v>F115310105168</v>
      </c>
    </row>
    <row r="367" spans="1:14" ht="14.4" x14ac:dyDescent="0.2">
      <c r="A367" s="866" t="s">
        <v>3076</v>
      </c>
      <c r="B367" s="866" t="s">
        <v>4135</v>
      </c>
      <c r="C367" s="867" t="s">
        <v>424</v>
      </c>
      <c r="D367" s="866" t="s">
        <v>4089</v>
      </c>
      <c r="E367" s="866" t="s">
        <v>5153</v>
      </c>
      <c r="F367" s="866" t="s">
        <v>4091</v>
      </c>
      <c r="G367" s="868" t="s">
        <v>5196</v>
      </c>
      <c r="H367" s="869" t="s">
        <v>5197</v>
      </c>
      <c r="I367" s="870">
        <v>44216</v>
      </c>
      <c r="J367" s="870"/>
      <c r="K367" s="868" t="s">
        <v>5198</v>
      </c>
      <c r="N367" s="560" t="str">
        <f t="shared" si="5"/>
        <v>F115310105177</v>
      </c>
    </row>
    <row r="368" spans="1:14" ht="14.4" x14ac:dyDescent="0.2">
      <c r="A368" s="866" t="s">
        <v>3077</v>
      </c>
      <c r="B368" s="866" t="s">
        <v>4135</v>
      </c>
      <c r="C368" s="867" t="s">
        <v>415</v>
      </c>
      <c r="D368" s="866" t="s">
        <v>4089</v>
      </c>
      <c r="E368" s="866" t="s">
        <v>5153</v>
      </c>
      <c r="F368" s="866" t="s">
        <v>4091</v>
      </c>
      <c r="G368" s="868" t="s">
        <v>5199</v>
      </c>
      <c r="H368" s="869" t="s">
        <v>5200</v>
      </c>
      <c r="I368" s="870">
        <v>44216</v>
      </c>
      <c r="J368" s="870"/>
      <c r="K368" s="868" t="s">
        <v>5201</v>
      </c>
      <c r="N368" s="560" t="str">
        <f t="shared" si="5"/>
        <v>F115310105186</v>
      </c>
    </row>
    <row r="369" spans="1:14" ht="14.4" x14ac:dyDescent="0.2">
      <c r="A369" s="866" t="s">
        <v>3078</v>
      </c>
      <c r="B369" s="866" t="s">
        <v>4135</v>
      </c>
      <c r="C369" s="867" t="s">
        <v>422</v>
      </c>
      <c r="D369" s="866" t="s">
        <v>4089</v>
      </c>
      <c r="E369" s="866" t="s">
        <v>5153</v>
      </c>
      <c r="F369" s="866" t="s">
        <v>4091</v>
      </c>
      <c r="G369" s="868" t="s">
        <v>5202</v>
      </c>
      <c r="H369" s="869" t="s">
        <v>5203</v>
      </c>
      <c r="I369" s="870">
        <v>44216</v>
      </c>
      <c r="J369" s="870"/>
      <c r="K369" s="868" t="s">
        <v>5204</v>
      </c>
      <c r="N369" s="560" t="str">
        <f t="shared" si="5"/>
        <v>F115310105195</v>
      </c>
    </row>
    <row r="370" spans="1:14" ht="14.4" x14ac:dyDescent="0.2">
      <c r="A370" s="866" t="s">
        <v>3079</v>
      </c>
      <c r="B370" s="866" t="s">
        <v>4135</v>
      </c>
      <c r="C370" s="867" t="s">
        <v>416</v>
      </c>
      <c r="D370" s="866" t="s">
        <v>4089</v>
      </c>
      <c r="E370" s="866" t="s">
        <v>5153</v>
      </c>
      <c r="F370" s="866" t="s">
        <v>4091</v>
      </c>
      <c r="G370" s="868" t="s">
        <v>5205</v>
      </c>
      <c r="H370" s="869" t="s">
        <v>5206</v>
      </c>
      <c r="I370" s="870">
        <v>44216</v>
      </c>
      <c r="J370" s="870"/>
      <c r="K370" s="868" t="s">
        <v>5207</v>
      </c>
      <c r="N370" s="560" t="str">
        <f t="shared" si="5"/>
        <v>F115310105202</v>
      </c>
    </row>
    <row r="371" spans="1:14" ht="14.4" x14ac:dyDescent="0.2">
      <c r="A371" s="866" t="s">
        <v>3080</v>
      </c>
      <c r="B371" s="866" t="s">
        <v>4135</v>
      </c>
      <c r="C371" s="867" t="s">
        <v>425</v>
      </c>
      <c r="D371" s="866" t="s">
        <v>4089</v>
      </c>
      <c r="E371" s="866" t="s">
        <v>5153</v>
      </c>
      <c r="F371" s="866" t="s">
        <v>4091</v>
      </c>
      <c r="G371" s="868" t="s">
        <v>5208</v>
      </c>
      <c r="H371" s="869" t="s">
        <v>5209</v>
      </c>
      <c r="I371" s="870">
        <v>44216</v>
      </c>
      <c r="J371" s="870"/>
      <c r="K371" s="868" t="s">
        <v>5210</v>
      </c>
      <c r="N371" s="560" t="str">
        <f t="shared" si="5"/>
        <v>F115310105211</v>
      </c>
    </row>
    <row r="372" spans="1:14" ht="14.4" x14ac:dyDescent="0.2">
      <c r="A372" s="866" t="s">
        <v>3081</v>
      </c>
      <c r="B372" s="866" t="s">
        <v>4135</v>
      </c>
      <c r="C372" s="867" t="s">
        <v>2621</v>
      </c>
      <c r="D372" s="866" t="s">
        <v>4089</v>
      </c>
      <c r="E372" s="866" t="s">
        <v>5153</v>
      </c>
      <c r="F372" s="866" t="s">
        <v>4091</v>
      </c>
      <c r="G372" s="868" t="s">
        <v>5211</v>
      </c>
      <c r="H372" s="869" t="s">
        <v>5212</v>
      </c>
      <c r="I372" s="870">
        <v>44216</v>
      </c>
      <c r="J372" s="870"/>
      <c r="K372" s="868" t="s">
        <v>5213</v>
      </c>
      <c r="N372" s="560" t="str">
        <f t="shared" si="5"/>
        <v>F115310105220</v>
      </c>
    </row>
    <row r="373" spans="1:14" ht="14.4" x14ac:dyDescent="0.2">
      <c r="A373" s="866" t="s">
        <v>3082</v>
      </c>
      <c r="B373" s="866" t="s">
        <v>4135</v>
      </c>
      <c r="C373" s="867" t="s">
        <v>2620</v>
      </c>
      <c r="D373" s="866" t="s">
        <v>4089</v>
      </c>
      <c r="E373" s="866" t="s">
        <v>5153</v>
      </c>
      <c r="F373" s="866" t="s">
        <v>4091</v>
      </c>
      <c r="G373" s="868" t="s">
        <v>5214</v>
      </c>
      <c r="H373" s="869" t="s">
        <v>5215</v>
      </c>
      <c r="I373" s="870">
        <v>44216</v>
      </c>
      <c r="J373" s="870"/>
      <c r="K373" s="868" t="s">
        <v>5216</v>
      </c>
      <c r="N373" s="560" t="str">
        <f t="shared" si="5"/>
        <v>F115310105248</v>
      </c>
    </row>
    <row r="374" spans="1:14" ht="14.4" x14ac:dyDescent="0.2">
      <c r="A374" s="866" t="s">
        <v>3083</v>
      </c>
      <c r="B374" s="866" t="s">
        <v>4088</v>
      </c>
      <c r="C374" s="867" t="s">
        <v>38</v>
      </c>
      <c r="D374" s="866" t="s">
        <v>4089</v>
      </c>
      <c r="E374" s="866" t="s">
        <v>5217</v>
      </c>
      <c r="F374" s="866" t="s">
        <v>4091</v>
      </c>
      <c r="G374" s="868" t="s">
        <v>5218</v>
      </c>
      <c r="H374" s="869" t="s">
        <v>5219</v>
      </c>
      <c r="I374" s="870">
        <v>44216</v>
      </c>
      <c r="J374" s="870"/>
      <c r="K374" s="868" t="s">
        <v>5220</v>
      </c>
      <c r="N374" s="560" t="str">
        <f t="shared" si="5"/>
        <v>F116110105312</v>
      </c>
    </row>
    <row r="375" spans="1:14" ht="14.4" x14ac:dyDescent="0.2">
      <c r="A375" s="866" t="s">
        <v>3084</v>
      </c>
      <c r="B375" s="866" t="s">
        <v>4112</v>
      </c>
      <c r="C375" s="867" t="s">
        <v>114</v>
      </c>
      <c r="D375" s="866" t="s">
        <v>4089</v>
      </c>
      <c r="E375" s="866" t="s">
        <v>5217</v>
      </c>
      <c r="F375" s="866" t="s">
        <v>4091</v>
      </c>
      <c r="G375" s="868" t="s">
        <v>5221</v>
      </c>
      <c r="H375" s="869" t="s">
        <v>5222</v>
      </c>
      <c r="I375" s="870">
        <v>44216</v>
      </c>
      <c r="J375" s="870"/>
      <c r="K375" s="868" t="s">
        <v>5223</v>
      </c>
      <c r="N375" s="560" t="str">
        <f t="shared" si="5"/>
        <v>F116210105329</v>
      </c>
    </row>
    <row r="376" spans="1:14" ht="14.4" x14ac:dyDescent="0.2">
      <c r="A376" s="866" t="s">
        <v>3085</v>
      </c>
      <c r="B376" s="866" t="s">
        <v>4135</v>
      </c>
      <c r="C376" s="867" t="s">
        <v>426</v>
      </c>
      <c r="D376" s="866" t="s">
        <v>4089</v>
      </c>
      <c r="E376" s="866" t="s">
        <v>5217</v>
      </c>
      <c r="F376" s="866" t="s">
        <v>4091</v>
      </c>
      <c r="G376" s="868" t="s">
        <v>5224</v>
      </c>
      <c r="H376" s="869" t="s">
        <v>5225</v>
      </c>
      <c r="I376" s="870">
        <v>44216</v>
      </c>
      <c r="J376" s="870"/>
      <c r="K376" s="868" t="s">
        <v>5226</v>
      </c>
      <c r="N376" s="560" t="str">
        <f t="shared" si="5"/>
        <v>F116310105336</v>
      </c>
    </row>
    <row r="377" spans="1:14" ht="14.4" x14ac:dyDescent="0.2">
      <c r="A377" s="866" t="s">
        <v>3086</v>
      </c>
      <c r="B377" s="866" t="s">
        <v>4135</v>
      </c>
      <c r="C377" s="867" t="s">
        <v>428</v>
      </c>
      <c r="D377" s="866" t="s">
        <v>4089</v>
      </c>
      <c r="E377" s="866" t="s">
        <v>5217</v>
      </c>
      <c r="F377" s="866" t="s">
        <v>4091</v>
      </c>
      <c r="G377" s="868" t="s">
        <v>5227</v>
      </c>
      <c r="H377" s="869" t="s">
        <v>5228</v>
      </c>
      <c r="I377" s="870">
        <v>44216</v>
      </c>
      <c r="J377" s="870"/>
      <c r="K377" s="868" t="s">
        <v>5229</v>
      </c>
      <c r="N377" s="560" t="str">
        <f t="shared" si="5"/>
        <v>F116310105345</v>
      </c>
    </row>
    <row r="378" spans="1:14" ht="14.4" x14ac:dyDescent="0.2">
      <c r="A378" s="866" t="s">
        <v>3087</v>
      </c>
      <c r="B378" s="866" t="s">
        <v>4135</v>
      </c>
      <c r="C378" s="867" t="s">
        <v>427</v>
      </c>
      <c r="D378" s="866" t="s">
        <v>4089</v>
      </c>
      <c r="E378" s="866" t="s">
        <v>5217</v>
      </c>
      <c r="F378" s="866" t="s">
        <v>4091</v>
      </c>
      <c r="G378" s="868" t="s">
        <v>5230</v>
      </c>
      <c r="H378" s="869" t="s">
        <v>5231</v>
      </c>
      <c r="I378" s="870">
        <v>44216</v>
      </c>
      <c r="J378" s="870"/>
      <c r="K378" s="868" t="s">
        <v>5232</v>
      </c>
      <c r="N378" s="560" t="str">
        <f t="shared" si="5"/>
        <v>F116310105354</v>
      </c>
    </row>
    <row r="379" spans="1:14" ht="14.4" x14ac:dyDescent="0.2">
      <c r="A379" s="866" t="s">
        <v>3088</v>
      </c>
      <c r="B379" s="866" t="s">
        <v>4088</v>
      </c>
      <c r="C379" s="867" t="s">
        <v>39</v>
      </c>
      <c r="D379" s="866" t="s">
        <v>4089</v>
      </c>
      <c r="E379" s="866" t="s">
        <v>5233</v>
      </c>
      <c r="F379" s="866" t="s">
        <v>4091</v>
      </c>
      <c r="G379" s="868" t="s">
        <v>5234</v>
      </c>
      <c r="H379" s="869" t="s">
        <v>5235</v>
      </c>
      <c r="I379" s="870">
        <v>44216</v>
      </c>
      <c r="J379" s="870"/>
      <c r="K379" s="868" t="s">
        <v>5236</v>
      </c>
      <c r="N379" s="560" t="str">
        <f t="shared" si="5"/>
        <v>F117110105393</v>
      </c>
    </row>
    <row r="380" spans="1:14" ht="14.4" x14ac:dyDescent="0.2">
      <c r="A380" s="866" t="s">
        <v>3089</v>
      </c>
      <c r="B380" s="866" t="s">
        <v>4088</v>
      </c>
      <c r="C380" s="867" t="s">
        <v>86</v>
      </c>
      <c r="D380" s="866" t="s">
        <v>4089</v>
      </c>
      <c r="E380" s="866" t="s">
        <v>5233</v>
      </c>
      <c r="F380" s="866" t="s">
        <v>4091</v>
      </c>
      <c r="G380" s="868" t="s">
        <v>5237</v>
      </c>
      <c r="H380" s="869" t="s">
        <v>5238</v>
      </c>
      <c r="I380" s="870">
        <v>44216</v>
      </c>
      <c r="J380" s="870"/>
      <c r="K380" s="868" t="s">
        <v>5239</v>
      </c>
      <c r="N380" s="560" t="str">
        <f t="shared" si="5"/>
        <v>F117110105400</v>
      </c>
    </row>
    <row r="381" spans="1:14" ht="14.4" x14ac:dyDescent="0.2">
      <c r="A381" s="866" t="s">
        <v>3090</v>
      </c>
      <c r="B381" s="866" t="s">
        <v>4112</v>
      </c>
      <c r="C381" s="867" t="s">
        <v>2600</v>
      </c>
      <c r="D381" s="866" t="s">
        <v>4089</v>
      </c>
      <c r="E381" s="866" t="s">
        <v>5233</v>
      </c>
      <c r="F381" s="866" t="s">
        <v>4091</v>
      </c>
      <c r="G381" s="868" t="s">
        <v>5240</v>
      </c>
      <c r="H381" s="869" t="s">
        <v>5241</v>
      </c>
      <c r="I381" s="870">
        <v>44216</v>
      </c>
      <c r="J381" s="870"/>
      <c r="K381" s="868" t="s">
        <v>5242</v>
      </c>
      <c r="N381" s="560" t="str">
        <f t="shared" si="5"/>
        <v>F117210105417</v>
      </c>
    </row>
    <row r="382" spans="1:14" ht="14.4" x14ac:dyDescent="0.2">
      <c r="A382" s="866" t="s">
        <v>3091</v>
      </c>
      <c r="B382" s="866" t="s">
        <v>4112</v>
      </c>
      <c r="C382" s="867" t="s">
        <v>115</v>
      </c>
      <c r="D382" s="866" t="s">
        <v>4089</v>
      </c>
      <c r="E382" s="866" t="s">
        <v>5233</v>
      </c>
      <c r="F382" s="866" t="s">
        <v>4091</v>
      </c>
      <c r="G382" s="868" t="s">
        <v>5243</v>
      </c>
      <c r="H382" s="869" t="s">
        <v>5244</v>
      </c>
      <c r="I382" s="870">
        <v>44216</v>
      </c>
      <c r="J382" s="870"/>
      <c r="K382" s="868" t="s">
        <v>5245</v>
      </c>
      <c r="N382" s="560" t="str">
        <f t="shared" si="5"/>
        <v>F117210105426</v>
      </c>
    </row>
    <row r="383" spans="1:14" ht="14.4" x14ac:dyDescent="0.2">
      <c r="A383" s="866" t="s">
        <v>3092</v>
      </c>
      <c r="B383" s="866" t="s">
        <v>4112</v>
      </c>
      <c r="C383" s="867" t="s">
        <v>117</v>
      </c>
      <c r="D383" s="866" t="s">
        <v>4089</v>
      </c>
      <c r="E383" s="866" t="s">
        <v>5233</v>
      </c>
      <c r="F383" s="866" t="s">
        <v>4091</v>
      </c>
      <c r="G383" s="868" t="s">
        <v>5246</v>
      </c>
      <c r="H383" s="869" t="s">
        <v>5247</v>
      </c>
      <c r="I383" s="870">
        <v>44216</v>
      </c>
      <c r="J383" s="870"/>
      <c r="K383" s="868" t="s">
        <v>5248</v>
      </c>
      <c r="N383" s="560" t="str">
        <f t="shared" si="5"/>
        <v>F117210105435</v>
      </c>
    </row>
    <row r="384" spans="1:14" ht="14.4" x14ac:dyDescent="0.2">
      <c r="A384" s="866" t="s">
        <v>3093</v>
      </c>
      <c r="B384" s="866" t="s">
        <v>4112</v>
      </c>
      <c r="C384" s="867" t="s">
        <v>116</v>
      </c>
      <c r="D384" s="866" t="s">
        <v>4089</v>
      </c>
      <c r="E384" s="866" t="s">
        <v>5233</v>
      </c>
      <c r="F384" s="866" t="s">
        <v>4091</v>
      </c>
      <c r="G384" s="868" t="s">
        <v>5249</v>
      </c>
      <c r="H384" s="869" t="s">
        <v>5250</v>
      </c>
      <c r="I384" s="870">
        <v>44216</v>
      </c>
      <c r="J384" s="870"/>
      <c r="K384" s="868" t="s">
        <v>5251</v>
      </c>
      <c r="N384" s="560" t="str">
        <f t="shared" ref="N384:N447" si="6">A384</f>
        <v>F117210105444</v>
      </c>
    </row>
    <row r="385" spans="1:14" ht="14.4" x14ac:dyDescent="0.2">
      <c r="A385" s="866" t="s">
        <v>3094</v>
      </c>
      <c r="B385" s="866" t="s">
        <v>4135</v>
      </c>
      <c r="C385" s="867" t="s">
        <v>432</v>
      </c>
      <c r="D385" s="866" t="s">
        <v>4089</v>
      </c>
      <c r="E385" s="866" t="s">
        <v>5233</v>
      </c>
      <c r="F385" s="866" t="s">
        <v>4091</v>
      </c>
      <c r="G385" s="868" t="s">
        <v>5252</v>
      </c>
      <c r="H385" s="869" t="s">
        <v>5253</v>
      </c>
      <c r="I385" s="870">
        <v>44216</v>
      </c>
      <c r="J385" s="870"/>
      <c r="K385" s="868" t="s">
        <v>5254</v>
      </c>
      <c r="N385" s="560" t="str">
        <f t="shared" si="6"/>
        <v>F117310105451</v>
      </c>
    </row>
    <row r="386" spans="1:14" ht="14.4" x14ac:dyDescent="0.2">
      <c r="A386" s="866" t="s">
        <v>3095</v>
      </c>
      <c r="B386" s="866" t="s">
        <v>4135</v>
      </c>
      <c r="C386" s="867" t="s">
        <v>431</v>
      </c>
      <c r="D386" s="866" t="s">
        <v>4089</v>
      </c>
      <c r="E386" s="866" t="s">
        <v>5233</v>
      </c>
      <c r="F386" s="866" t="s">
        <v>4091</v>
      </c>
      <c r="G386" s="868" t="s">
        <v>5255</v>
      </c>
      <c r="H386" s="869" t="s">
        <v>5256</v>
      </c>
      <c r="I386" s="870">
        <v>44216</v>
      </c>
      <c r="J386" s="870"/>
      <c r="K386" s="868" t="s">
        <v>5257</v>
      </c>
      <c r="N386" s="560" t="str">
        <f t="shared" si="6"/>
        <v>F117310105460</v>
      </c>
    </row>
    <row r="387" spans="1:14" ht="14.4" x14ac:dyDescent="0.2">
      <c r="A387" s="866" t="s">
        <v>3096</v>
      </c>
      <c r="B387" s="866" t="s">
        <v>4135</v>
      </c>
      <c r="C387" s="867" t="s">
        <v>429</v>
      </c>
      <c r="D387" s="866" t="s">
        <v>4089</v>
      </c>
      <c r="E387" s="866" t="s">
        <v>5233</v>
      </c>
      <c r="F387" s="866" t="s">
        <v>4091</v>
      </c>
      <c r="G387" s="868" t="s">
        <v>5258</v>
      </c>
      <c r="H387" s="869" t="s">
        <v>5259</v>
      </c>
      <c r="I387" s="870">
        <v>44216</v>
      </c>
      <c r="J387" s="870"/>
      <c r="K387" s="868" t="s">
        <v>5260</v>
      </c>
      <c r="N387" s="560" t="str">
        <f t="shared" si="6"/>
        <v>F117310105479</v>
      </c>
    </row>
    <row r="388" spans="1:14" ht="14.4" x14ac:dyDescent="0.2">
      <c r="A388" s="866" t="s">
        <v>3097</v>
      </c>
      <c r="B388" s="866" t="s">
        <v>4135</v>
      </c>
      <c r="C388" s="867" t="s">
        <v>434</v>
      </c>
      <c r="D388" s="866" t="s">
        <v>4089</v>
      </c>
      <c r="E388" s="866" t="s">
        <v>5233</v>
      </c>
      <c r="F388" s="866" t="s">
        <v>4091</v>
      </c>
      <c r="G388" s="868" t="s">
        <v>5261</v>
      </c>
      <c r="H388" s="869" t="s">
        <v>5262</v>
      </c>
      <c r="I388" s="870">
        <v>44216</v>
      </c>
      <c r="J388" s="870"/>
      <c r="K388" s="868" t="s">
        <v>5263</v>
      </c>
      <c r="N388" s="560" t="str">
        <f t="shared" si="6"/>
        <v>F117310105488</v>
      </c>
    </row>
    <row r="389" spans="1:14" ht="14.4" x14ac:dyDescent="0.2">
      <c r="A389" s="866" t="s">
        <v>3098</v>
      </c>
      <c r="B389" s="866" t="s">
        <v>4135</v>
      </c>
      <c r="C389" s="867" t="s">
        <v>430</v>
      </c>
      <c r="D389" s="866" t="s">
        <v>4089</v>
      </c>
      <c r="E389" s="866" t="s">
        <v>5233</v>
      </c>
      <c r="F389" s="866" t="s">
        <v>4091</v>
      </c>
      <c r="G389" s="868" t="s">
        <v>5264</v>
      </c>
      <c r="H389" s="869" t="s">
        <v>5265</v>
      </c>
      <c r="I389" s="870">
        <v>44216</v>
      </c>
      <c r="J389" s="870"/>
      <c r="K389" s="868" t="s">
        <v>5266</v>
      </c>
      <c r="N389" s="560" t="str">
        <f t="shared" si="6"/>
        <v>F117310105497</v>
      </c>
    </row>
    <row r="390" spans="1:14" ht="14.4" x14ac:dyDescent="0.2">
      <c r="A390" s="866" t="s">
        <v>3099</v>
      </c>
      <c r="B390" s="866" t="s">
        <v>4135</v>
      </c>
      <c r="C390" s="867" t="s">
        <v>433</v>
      </c>
      <c r="D390" s="866" t="s">
        <v>4089</v>
      </c>
      <c r="E390" s="866" t="s">
        <v>5233</v>
      </c>
      <c r="F390" s="866" t="s">
        <v>4091</v>
      </c>
      <c r="G390" s="868" t="s">
        <v>5267</v>
      </c>
      <c r="H390" s="869" t="s">
        <v>5268</v>
      </c>
      <c r="I390" s="870">
        <v>44216</v>
      </c>
      <c r="J390" s="870"/>
      <c r="K390" s="868" t="s">
        <v>5269</v>
      </c>
      <c r="N390" s="560" t="str">
        <f t="shared" si="6"/>
        <v>F117310105503</v>
      </c>
    </row>
    <row r="391" spans="1:14" ht="14.4" x14ac:dyDescent="0.2">
      <c r="A391" s="866" t="s">
        <v>3100</v>
      </c>
      <c r="B391" s="866" t="s">
        <v>4135</v>
      </c>
      <c r="C391" s="867" t="s">
        <v>435</v>
      </c>
      <c r="D391" s="866" t="s">
        <v>4089</v>
      </c>
      <c r="E391" s="866" t="s">
        <v>5233</v>
      </c>
      <c r="F391" s="866" t="s">
        <v>4091</v>
      </c>
      <c r="G391" s="868" t="s">
        <v>5270</v>
      </c>
      <c r="H391" s="869" t="s">
        <v>5271</v>
      </c>
      <c r="I391" s="870">
        <v>44216</v>
      </c>
      <c r="J391" s="870"/>
      <c r="K391" s="868" t="s">
        <v>5272</v>
      </c>
      <c r="N391" s="560" t="str">
        <f t="shared" si="6"/>
        <v>F117310105512</v>
      </c>
    </row>
    <row r="392" spans="1:14" ht="14.4" x14ac:dyDescent="0.2">
      <c r="A392" s="866" t="s">
        <v>3101</v>
      </c>
      <c r="B392" s="866" t="s">
        <v>4088</v>
      </c>
      <c r="C392" s="867" t="s">
        <v>40</v>
      </c>
      <c r="D392" s="866" t="s">
        <v>4089</v>
      </c>
      <c r="E392" s="866" t="s">
        <v>5273</v>
      </c>
      <c r="F392" s="866" t="s">
        <v>4091</v>
      </c>
      <c r="G392" s="868" t="s">
        <v>5274</v>
      </c>
      <c r="H392" s="869" t="s">
        <v>5275</v>
      </c>
      <c r="I392" s="870">
        <v>44216</v>
      </c>
      <c r="J392" s="870"/>
      <c r="K392" s="868" t="s">
        <v>5276</v>
      </c>
      <c r="N392" s="560" t="str">
        <f t="shared" si="6"/>
        <v>F118110105597</v>
      </c>
    </row>
    <row r="393" spans="1:14" ht="14.4" x14ac:dyDescent="0.2">
      <c r="A393" s="866" t="s">
        <v>3102</v>
      </c>
      <c r="B393" s="866" t="s">
        <v>4112</v>
      </c>
      <c r="C393" s="867" t="s">
        <v>118</v>
      </c>
      <c r="D393" s="866" t="s">
        <v>4089</v>
      </c>
      <c r="E393" s="866" t="s">
        <v>5273</v>
      </c>
      <c r="F393" s="866" t="s">
        <v>4091</v>
      </c>
      <c r="G393" s="868" t="s">
        <v>5277</v>
      </c>
      <c r="H393" s="869" t="s">
        <v>5278</v>
      </c>
      <c r="I393" s="870">
        <v>44216</v>
      </c>
      <c r="J393" s="870"/>
      <c r="K393" s="868" t="s">
        <v>5279</v>
      </c>
      <c r="N393" s="560" t="str">
        <f t="shared" si="6"/>
        <v>F118210105602</v>
      </c>
    </row>
    <row r="394" spans="1:14" ht="14.4" x14ac:dyDescent="0.2">
      <c r="A394" s="866" t="s">
        <v>3103</v>
      </c>
      <c r="B394" s="866" t="s">
        <v>4112</v>
      </c>
      <c r="C394" s="867" t="s">
        <v>2601</v>
      </c>
      <c r="D394" s="866" t="s">
        <v>4089</v>
      </c>
      <c r="E394" s="866" t="s">
        <v>5273</v>
      </c>
      <c r="F394" s="866" t="s">
        <v>4091</v>
      </c>
      <c r="G394" s="868" t="s">
        <v>5280</v>
      </c>
      <c r="H394" s="869" t="s">
        <v>5281</v>
      </c>
      <c r="I394" s="870">
        <v>44216</v>
      </c>
      <c r="J394" s="870"/>
      <c r="K394" s="868" t="s">
        <v>5282</v>
      </c>
      <c r="N394" s="560" t="str">
        <f t="shared" si="6"/>
        <v>F118210105611</v>
      </c>
    </row>
    <row r="395" spans="1:14" ht="14.4" x14ac:dyDescent="0.2">
      <c r="A395" s="866" t="s">
        <v>3104</v>
      </c>
      <c r="B395" s="866" t="s">
        <v>4135</v>
      </c>
      <c r="C395" s="867" t="s">
        <v>437</v>
      </c>
      <c r="D395" s="866" t="s">
        <v>4089</v>
      </c>
      <c r="E395" s="866" t="s">
        <v>5273</v>
      </c>
      <c r="F395" s="866" t="s">
        <v>4091</v>
      </c>
      <c r="G395" s="868" t="s">
        <v>5283</v>
      </c>
      <c r="H395" s="869" t="s">
        <v>5284</v>
      </c>
      <c r="I395" s="870">
        <v>44216</v>
      </c>
      <c r="J395" s="870"/>
      <c r="K395" s="868" t="s">
        <v>5285</v>
      </c>
      <c r="N395" s="560" t="str">
        <f t="shared" si="6"/>
        <v>F118310105628</v>
      </c>
    </row>
    <row r="396" spans="1:14" ht="14.4" x14ac:dyDescent="0.2">
      <c r="A396" s="866" t="s">
        <v>3105</v>
      </c>
      <c r="B396" s="866" t="s">
        <v>4135</v>
      </c>
      <c r="C396" s="867" t="s">
        <v>436</v>
      </c>
      <c r="D396" s="866" t="s">
        <v>4089</v>
      </c>
      <c r="E396" s="866" t="s">
        <v>5273</v>
      </c>
      <c r="F396" s="866" t="s">
        <v>4091</v>
      </c>
      <c r="G396" s="868" t="s">
        <v>5286</v>
      </c>
      <c r="H396" s="869" t="s">
        <v>5287</v>
      </c>
      <c r="I396" s="870">
        <v>44216</v>
      </c>
      <c r="J396" s="870"/>
      <c r="K396" s="868" t="s">
        <v>5288</v>
      </c>
      <c r="N396" s="560" t="str">
        <f t="shared" si="6"/>
        <v>F118310105637</v>
      </c>
    </row>
    <row r="397" spans="1:14" ht="14.4" x14ac:dyDescent="0.2">
      <c r="A397" s="866" t="s">
        <v>3106</v>
      </c>
      <c r="B397" s="866" t="s">
        <v>4135</v>
      </c>
      <c r="C397" s="867" t="s">
        <v>2622</v>
      </c>
      <c r="D397" s="866" t="s">
        <v>4089</v>
      </c>
      <c r="E397" s="866" t="s">
        <v>5273</v>
      </c>
      <c r="F397" s="866" t="s">
        <v>4091</v>
      </c>
      <c r="G397" s="868" t="s">
        <v>5289</v>
      </c>
      <c r="H397" s="869" t="s">
        <v>5290</v>
      </c>
      <c r="I397" s="870">
        <v>44216</v>
      </c>
      <c r="J397" s="870"/>
      <c r="K397" s="868" t="s">
        <v>5291</v>
      </c>
      <c r="N397" s="560" t="str">
        <f t="shared" si="6"/>
        <v>F118310105646</v>
      </c>
    </row>
    <row r="398" spans="1:14" ht="14.4" x14ac:dyDescent="0.2">
      <c r="A398" s="866" t="s">
        <v>3107</v>
      </c>
      <c r="B398" s="866" t="s">
        <v>4088</v>
      </c>
      <c r="C398" s="867" t="s">
        <v>41</v>
      </c>
      <c r="D398" s="866" t="s">
        <v>4089</v>
      </c>
      <c r="E398" s="866" t="s">
        <v>5292</v>
      </c>
      <c r="F398" s="866" t="s">
        <v>4091</v>
      </c>
      <c r="G398" s="868" t="s">
        <v>5293</v>
      </c>
      <c r="H398" s="869" t="s">
        <v>5294</v>
      </c>
      <c r="I398" s="870">
        <v>44216</v>
      </c>
      <c r="J398" s="870"/>
      <c r="K398" s="868" t="s">
        <v>5295</v>
      </c>
      <c r="N398" s="560" t="str">
        <f t="shared" si="6"/>
        <v>F119110105676</v>
      </c>
    </row>
    <row r="399" spans="1:14" ht="14.4" x14ac:dyDescent="0.2">
      <c r="A399" s="866" t="s">
        <v>3108</v>
      </c>
      <c r="B399" s="866" t="s">
        <v>4112</v>
      </c>
      <c r="C399" s="867" t="s">
        <v>119</v>
      </c>
      <c r="D399" s="866" t="s">
        <v>4089</v>
      </c>
      <c r="E399" s="866" t="s">
        <v>5292</v>
      </c>
      <c r="F399" s="866" t="s">
        <v>4091</v>
      </c>
      <c r="G399" s="868" t="s">
        <v>5296</v>
      </c>
      <c r="H399" s="869" t="s">
        <v>5297</v>
      </c>
      <c r="I399" s="870">
        <v>44216</v>
      </c>
      <c r="J399" s="870"/>
      <c r="K399" s="868" t="s">
        <v>5298</v>
      </c>
      <c r="N399" s="560" t="str">
        <f t="shared" si="6"/>
        <v>F119210105683</v>
      </c>
    </row>
    <row r="400" spans="1:14" ht="14.4" x14ac:dyDescent="0.2">
      <c r="A400" s="866" t="s">
        <v>3109</v>
      </c>
      <c r="B400" s="866" t="s">
        <v>4112</v>
      </c>
      <c r="C400" s="867" t="s">
        <v>120</v>
      </c>
      <c r="D400" s="866" t="s">
        <v>4089</v>
      </c>
      <c r="E400" s="866" t="s">
        <v>5292</v>
      </c>
      <c r="F400" s="866" t="s">
        <v>4091</v>
      </c>
      <c r="G400" s="868" t="s">
        <v>5299</v>
      </c>
      <c r="H400" s="869" t="s">
        <v>5300</v>
      </c>
      <c r="I400" s="870">
        <v>44216</v>
      </c>
      <c r="J400" s="870"/>
      <c r="K400" s="868" t="s">
        <v>5301</v>
      </c>
      <c r="N400" s="560" t="str">
        <f t="shared" si="6"/>
        <v>F119210105692</v>
      </c>
    </row>
    <row r="401" spans="1:14" ht="14.4" x14ac:dyDescent="0.2">
      <c r="A401" s="866" t="s">
        <v>3110</v>
      </c>
      <c r="B401" s="866" t="s">
        <v>4135</v>
      </c>
      <c r="C401" s="867" t="s">
        <v>441</v>
      </c>
      <c r="D401" s="866" t="s">
        <v>4089</v>
      </c>
      <c r="E401" s="866" t="s">
        <v>5292</v>
      </c>
      <c r="F401" s="866" t="s">
        <v>4091</v>
      </c>
      <c r="G401" s="868" t="s">
        <v>5302</v>
      </c>
      <c r="H401" s="869" t="s">
        <v>5303</v>
      </c>
      <c r="I401" s="870">
        <v>44216</v>
      </c>
      <c r="J401" s="870"/>
      <c r="K401" s="868" t="s">
        <v>5304</v>
      </c>
      <c r="N401" s="560" t="str">
        <f t="shared" si="6"/>
        <v>F119310105707</v>
      </c>
    </row>
    <row r="402" spans="1:14" ht="14.4" x14ac:dyDescent="0.2">
      <c r="A402" s="866" t="s">
        <v>3111</v>
      </c>
      <c r="B402" s="866" t="s">
        <v>4135</v>
      </c>
      <c r="C402" s="867" t="s">
        <v>439</v>
      </c>
      <c r="D402" s="866" t="s">
        <v>4089</v>
      </c>
      <c r="E402" s="866" t="s">
        <v>5292</v>
      </c>
      <c r="F402" s="866" t="s">
        <v>4091</v>
      </c>
      <c r="G402" s="868" t="s">
        <v>5305</v>
      </c>
      <c r="H402" s="869" t="s">
        <v>5306</v>
      </c>
      <c r="I402" s="870">
        <v>44216</v>
      </c>
      <c r="J402" s="870"/>
      <c r="K402" s="868" t="s">
        <v>5307</v>
      </c>
      <c r="N402" s="560" t="str">
        <f t="shared" si="6"/>
        <v>F119310105716</v>
      </c>
    </row>
    <row r="403" spans="1:14" ht="14.4" x14ac:dyDescent="0.2">
      <c r="A403" s="866" t="s">
        <v>3112</v>
      </c>
      <c r="B403" s="866" t="s">
        <v>4135</v>
      </c>
      <c r="C403" s="867" t="s">
        <v>440</v>
      </c>
      <c r="D403" s="866" t="s">
        <v>4089</v>
      </c>
      <c r="E403" s="866" t="s">
        <v>5292</v>
      </c>
      <c r="F403" s="866" t="s">
        <v>4091</v>
      </c>
      <c r="G403" s="868" t="s">
        <v>5308</v>
      </c>
      <c r="H403" s="869" t="s">
        <v>5309</v>
      </c>
      <c r="I403" s="870">
        <v>44216</v>
      </c>
      <c r="J403" s="870"/>
      <c r="K403" s="868" t="s">
        <v>5310</v>
      </c>
      <c r="N403" s="560" t="str">
        <f t="shared" si="6"/>
        <v>F119310105725</v>
      </c>
    </row>
    <row r="404" spans="1:14" ht="14.4" x14ac:dyDescent="0.2">
      <c r="A404" s="866" t="s">
        <v>3113</v>
      </c>
      <c r="B404" s="866" t="s">
        <v>4135</v>
      </c>
      <c r="C404" s="867" t="s">
        <v>438</v>
      </c>
      <c r="D404" s="866" t="s">
        <v>4089</v>
      </c>
      <c r="E404" s="866" t="s">
        <v>5292</v>
      </c>
      <c r="F404" s="866" t="s">
        <v>4091</v>
      </c>
      <c r="G404" s="868" t="s">
        <v>5311</v>
      </c>
      <c r="H404" s="869" t="s">
        <v>5312</v>
      </c>
      <c r="I404" s="870">
        <v>44216</v>
      </c>
      <c r="J404" s="870"/>
      <c r="K404" s="868" t="s">
        <v>5313</v>
      </c>
      <c r="N404" s="560" t="str">
        <f t="shared" si="6"/>
        <v>F119310105734</v>
      </c>
    </row>
    <row r="405" spans="1:14" ht="14.4" x14ac:dyDescent="0.2">
      <c r="A405" s="866" t="s">
        <v>3114</v>
      </c>
      <c r="B405" s="866" t="s">
        <v>4088</v>
      </c>
      <c r="C405" s="867" t="s">
        <v>42</v>
      </c>
      <c r="D405" s="866" t="s">
        <v>4089</v>
      </c>
      <c r="E405" s="866" t="s">
        <v>5314</v>
      </c>
      <c r="F405" s="866" t="s">
        <v>4091</v>
      </c>
      <c r="G405" s="868" t="s">
        <v>5315</v>
      </c>
      <c r="H405" s="869" t="s">
        <v>5316</v>
      </c>
      <c r="I405" s="870">
        <v>44216</v>
      </c>
      <c r="J405" s="870"/>
      <c r="K405" s="868" t="s">
        <v>5317</v>
      </c>
      <c r="N405" s="560" t="str">
        <f t="shared" si="6"/>
        <v>F120110105771</v>
      </c>
    </row>
    <row r="406" spans="1:14" ht="14.4" x14ac:dyDescent="0.2">
      <c r="A406" s="866" t="s">
        <v>3115</v>
      </c>
      <c r="B406" s="866" t="s">
        <v>4112</v>
      </c>
      <c r="C406" s="867" t="s">
        <v>2656</v>
      </c>
      <c r="D406" s="866" t="s">
        <v>4089</v>
      </c>
      <c r="E406" s="866" t="s">
        <v>5314</v>
      </c>
      <c r="F406" s="866" t="s">
        <v>4091</v>
      </c>
      <c r="G406" s="868" t="s">
        <v>5318</v>
      </c>
      <c r="H406" s="869" t="s">
        <v>5319</v>
      </c>
      <c r="I406" s="870">
        <v>44216</v>
      </c>
      <c r="J406" s="870"/>
      <c r="K406" s="868" t="s">
        <v>5320</v>
      </c>
      <c r="N406" s="560" t="str">
        <f t="shared" si="6"/>
        <v>F120210105788</v>
      </c>
    </row>
    <row r="407" spans="1:14" ht="14.4" x14ac:dyDescent="0.2">
      <c r="A407" s="866" t="s">
        <v>3116</v>
      </c>
      <c r="B407" s="866" t="s">
        <v>4112</v>
      </c>
      <c r="C407" s="867" t="s">
        <v>2602</v>
      </c>
      <c r="D407" s="866" t="s">
        <v>4089</v>
      </c>
      <c r="E407" s="866" t="s">
        <v>5314</v>
      </c>
      <c r="F407" s="866" t="s">
        <v>4091</v>
      </c>
      <c r="G407" s="868" t="s">
        <v>5321</v>
      </c>
      <c r="H407" s="869" t="s">
        <v>5322</v>
      </c>
      <c r="I407" s="870">
        <v>44216</v>
      </c>
      <c r="J407" s="870"/>
      <c r="K407" s="868" t="s">
        <v>5323</v>
      </c>
      <c r="N407" s="560" t="str">
        <f t="shared" si="6"/>
        <v>F120210105797</v>
      </c>
    </row>
    <row r="408" spans="1:14" ht="14.4" x14ac:dyDescent="0.2">
      <c r="A408" s="866" t="s">
        <v>3117</v>
      </c>
      <c r="B408" s="866" t="s">
        <v>4112</v>
      </c>
      <c r="C408" s="867" t="s">
        <v>121</v>
      </c>
      <c r="D408" s="866" t="s">
        <v>4089</v>
      </c>
      <c r="E408" s="866" t="s">
        <v>5314</v>
      </c>
      <c r="F408" s="866" t="s">
        <v>4091</v>
      </c>
      <c r="G408" s="868" t="s">
        <v>5324</v>
      </c>
      <c r="H408" s="869" t="s">
        <v>5325</v>
      </c>
      <c r="I408" s="870">
        <v>44216</v>
      </c>
      <c r="J408" s="870"/>
      <c r="K408" s="868" t="s">
        <v>5326</v>
      </c>
      <c r="N408" s="560" t="str">
        <f t="shared" si="6"/>
        <v>F120210105804</v>
      </c>
    </row>
    <row r="409" spans="1:14" ht="14.4" x14ac:dyDescent="0.2">
      <c r="A409" s="866" t="s">
        <v>3118</v>
      </c>
      <c r="B409" s="866" t="s">
        <v>4112</v>
      </c>
      <c r="C409" s="867" t="s">
        <v>444</v>
      </c>
      <c r="D409" s="866" t="s">
        <v>4089</v>
      </c>
      <c r="E409" s="866" t="s">
        <v>5314</v>
      </c>
      <c r="F409" s="866" t="s">
        <v>4091</v>
      </c>
      <c r="G409" s="868" t="s">
        <v>5327</v>
      </c>
      <c r="H409" s="869" t="s">
        <v>5328</v>
      </c>
      <c r="I409" s="870">
        <v>44216</v>
      </c>
      <c r="J409" s="870"/>
      <c r="K409" s="868" t="s">
        <v>5329</v>
      </c>
      <c r="N409" s="560" t="str">
        <f t="shared" si="6"/>
        <v>F120210105813</v>
      </c>
    </row>
    <row r="410" spans="1:14" ht="14.4" x14ac:dyDescent="0.2">
      <c r="A410" s="866" t="s">
        <v>3119</v>
      </c>
      <c r="B410" s="866" t="s">
        <v>4135</v>
      </c>
      <c r="C410" s="867" t="s">
        <v>446</v>
      </c>
      <c r="D410" s="866" t="s">
        <v>4089</v>
      </c>
      <c r="E410" s="866" t="s">
        <v>5314</v>
      </c>
      <c r="F410" s="866" t="s">
        <v>4091</v>
      </c>
      <c r="G410" s="868" t="s">
        <v>5330</v>
      </c>
      <c r="H410" s="869" t="s">
        <v>5331</v>
      </c>
      <c r="I410" s="870">
        <v>44216</v>
      </c>
      <c r="J410" s="870"/>
      <c r="K410" s="868" t="s">
        <v>5332</v>
      </c>
      <c r="N410" s="560" t="str">
        <f t="shared" si="6"/>
        <v>F120310105820</v>
      </c>
    </row>
    <row r="411" spans="1:14" ht="14.4" x14ac:dyDescent="0.2">
      <c r="A411" s="866" t="s">
        <v>3120</v>
      </c>
      <c r="B411" s="866" t="s">
        <v>4135</v>
      </c>
      <c r="C411" s="867" t="s">
        <v>445</v>
      </c>
      <c r="D411" s="866" t="s">
        <v>4089</v>
      </c>
      <c r="E411" s="866" t="s">
        <v>5314</v>
      </c>
      <c r="F411" s="866" t="s">
        <v>4091</v>
      </c>
      <c r="G411" s="868" t="s">
        <v>5333</v>
      </c>
      <c r="H411" s="869" t="s">
        <v>5334</v>
      </c>
      <c r="I411" s="870">
        <v>44216</v>
      </c>
      <c r="J411" s="870"/>
      <c r="K411" s="868" t="s">
        <v>5335</v>
      </c>
      <c r="N411" s="560" t="str">
        <f t="shared" si="6"/>
        <v>F120310105839</v>
      </c>
    </row>
    <row r="412" spans="1:14" ht="14.4" x14ac:dyDescent="0.2">
      <c r="A412" s="866" t="s">
        <v>3121</v>
      </c>
      <c r="B412" s="866" t="s">
        <v>4135</v>
      </c>
      <c r="C412" s="867" t="s">
        <v>443</v>
      </c>
      <c r="D412" s="866" t="s">
        <v>4089</v>
      </c>
      <c r="E412" s="866" t="s">
        <v>5314</v>
      </c>
      <c r="F412" s="866" t="s">
        <v>4091</v>
      </c>
      <c r="G412" s="868" t="s">
        <v>5336</v>
      </c>
      <c r="H412" s="869" t="s">
        <v>5337</v>
      </c>
      <c r="I412" s="870">
        <v>44216</v>
      </c>
      <c r="J412" s="870"/>
      <c r="K412" s="868" t="s">
        <v>5338</v>
      </c>
      <c r="N412" s="560" t="str">
        <f t="shared" si="6"/>
        <v>F120310105848</v>
      </c>
    </row>
    <row r="413" spans="1:14" ht="14.4" x14ac:dyDescent="0.2">
      <c r="A413" s="866" t="s">
        <v>3122</v>
      </c>
      <c r="B413" s="866" t="s">
        <v>4135</v>
      </c>
      <c r="C413" s="867" t="s">
        <v>442</v>
      </c>
      <c r="D413" s="866" t="s">
        <v>4089</v>
      </c>
      <c r="E413" s="866" t="s">
        <v>5314</v>
      </c>
      <c r="F413" s="866" t="s">
        <v>4091</v>
      </c>
      <c r="G413" s="868" t="s">
        <v>5339</v>
      </c>
      <c r="H413" s="869" t="s">
        <v>5340</v>
      </c>
      <c r="I413" s="870">
        <v>44216</v>
      </c>
      <c r="J413" s="870"/>
      <c r="K413" s="868" t="s">
        <v>5341</v>
      </c>
      <c r="N413" s="560" t="str">
        <f t="shared" si="6"/>
        <v>F120310105857</v>
      </c>
    </row>
    <row r="414" spans="1:14" ht="14.4" x14ac:dyDescent="0.2">
      <c r="A414" s="866" t="s">
        <v>3123</v>
      </c>
      <c r="B414" s="866" t="s">
        <v>4135</v>
      </c>
      <c r="C414" s="867" t="s">
        <v>2623</v>
      </c>
      <c r="D414" s="866" t="s">
        <v>4089</v>
      </c>
      <c r="E414" s="866" t="s">
        <v>5314</v>
      </c>
      <c r="F414" s="866" t="s">
        <v>4091</v>
      </c>
      <c r="G414" s="868" t="s">
        <v>5342</v>
      </c>
      <c r="H414" s="869" t="s">
        <v>5343</v>
      </c>
      <c r="I414" s="870">
        <v>44216</v>
      </c>
      <c r="J414" s="870"/>
      <c r="K414" s="868" t="s">
        <v>5344</v>
      </c>
      <c r="N414" s="560" t="str">
        <f t="shared" si="6"/>
        <v>F120310105866</v>
      </c>
    </row>
    <row r="415" spans="1:14" ht="14.4" x14ac:dyDescent="0.2">
      <c r="A415" s="866" t="s">
        <v>3124</v>
      </c>
      <c r="B415" s="866" t="s">
        <v>4135</v>
      </c>
      <c r="C415" s="867" t="s">
        <v>3125</v>
      </c>
      <c r="D415" s="866" t="s">
        <v>4089</v>
      </c>
      <c r="E415" s="866" t="s">
        <v>5314</v>
      </c>
      <c r="F415" s="866" t="s">
        <v>4091</v>
      </c>
      <c r="G415" s="868" t="s">
        <v>5345</v>
      </c>
      <c r="H415" s="869" t="s">
        <v>5346</v>
      </c>
      <c r="I415" s="870">
        <v>44343</v>
      </c>
      <c r="J415" s="870"/>
      <c r="K415" s="868" t="s">
        <v>5347</v>
      </c>
      <c r="N415" s="560" t="str">
        <f t="shared" si="6"/>
        <v>F120310111868</v>
      </c>
    </row>
    <row r="416" spans="1:14" ht="14.4" x14ac:dyDescent="0.2">
      <c r="A416" s="866" t="s">
        <v>3126</v>
      </c>
      <c r="B416" s="866" t="s">
        <v>4088</v>
      </c>
      <c r="C416" s="867" t="s">
        <v>43</v>
      </c>
      <c r="D416" s="866" t="s">
        <v>4089</v>
      </c>
      <c r="E416" s="866" t="s">
        <v>5348</v>
      </c>
      <c r="F416" s="866" t="s">
        <v>4091</v>
      </c>
      <c r="G416" s="868" t="s">
        <v>5349</v>
      </c>
      <c r="H416" s="869" t="s">
        <v>5350</v>
      </c>
      <c r="I416" s="870">
        <v>44216</v>
      </c>
      <c r="J416" s="870"/>
      <c r="K416" s="868" t="s">
        <v>5351</v>
      </c>
      <c r="N416" s="560" t="str">
        <f t="shared" si="6"/>
        <v>F121110105976</v>
      </c>
    </row>
    <row r="417" spans="1:14" ht="14.4" x14ac:dyDescent="0.2">
      <c r="A417" s="866" t="s">
        <v>3127</v>
      </c>
      <c r="B417" s="866" t="s">
        <v>4112</v>
      </c>
      <c r="C417" s="867" t="s">
        <v>123</v>
      </c>
      <c r="D417" s="866" t="s">
        <v>4089</v>
      </c>
      <c r="E417" s="866" t="s">
        <v>5348</v>
      </c>
      <c r="F417" s="866" t="s">
        <v>4091</v>
      </c>
      <c r="G417" s="868" t="s">
        <v>5352</v>
      </c>
      <c r="H417" s="869" t="s">
        <v>5353</v>
      </c>
      <c r="I417" s="870">
        <v>44216</v>
      </c>
      <c r="J417" s="870"/>
      <c r="K417" s="868" t="s">
        <v>5354</v>
      </c>
      <c r="N417" s="560" t="str">
        <f t="shared" si="6"/>
        <v>F121210105983</v>
      </c>
    </row>
    <row r="418" spans="1:14" ht="14.4" x14ac:dyDescent="0.2">
      <c r="A418" s="866" t="s">
        <v>3128</v>
      </c>
      <c r="B418" s="866" t="s">
        <v>4112</v>
      </c>
      <c r="C418" s="867" t="s">
        <v>122</v>
      </c>
      <c r="D418" s="866" t="s">
        <v>4089</v>
      </c>
      <c r="E418" s="866" t="s">
        <v>5348</v>
      </c>
      <c r="F418" s="866" t="s">
        <v>4091</v>
      </c>
      <c r="G418" s="868" t="s">
        <v>5355</v>
      </c>
      <c r="H418" s="869" t="s">
        <v>5356</v>
      </c>
      <c r="I418" s="870">
        <v>44216</v>
      </c>
      <c r="J418" s="870"/>
      <c r="K418" s="868" t="s">
        <v>5357</v>
      </c>
      <c r="N418" s="560" t="str">
        <f t="shared" si="6"/>
        <v>F121210105992</v>
      </c>
    </row>
    <row r="419" spans="1:14" ht="14.4" x14ac:dyDescent="0.2">
      <c r="A419" s="866" t="s">
        <v>3129</v>
      </c>
      <c r="B419" s="866" t="s">
        <v>4112</v>
      </c>
      <c r="C419" s="867" t="s">
        <v>124</v>
      </c>
      <c r="D419" s="866" t="s">
        <v>4089</v>
      </c>
      <c r="E419" s="866" t="s">
        <v>5348</v>
      </c>
      <c r="F419" s="866" t="s">
        <v>4091</v>
      </c>
      <c r="G419" s="868" t="s">
        <v>5358</v>
      </c>
      <c r="H419" s="869" t="s">
        <v>5359</v>
      </c>
      <c r="I419" s="870">
        <v>44216</v>
      </c>
      <c r="J419" s="870"/>
      <c r="K419" s="868" t="s">
        <v>5360</v>
      </c>
      <c r="N419" s="560" t="str">
        <f t="shared" si="6"/>
        <v>F121210106009</v>
      </c>
    </row>
    <row r="420" spans="1:14" ht="14.4" x14ac:dyDescent="0.2">
      <c r="A420" s="866" t="s">
        <v>3130</v>
      </c>
      <c r="B420" s="866" t="s">
        <v>4135</v>
      </c>
      <c r="C420" s="867" t="s">
        <v>451</v>
      </c>
      <c r="D420" s="866" t="s">
        <v>4089</v>
      </c>
      <c r="E420" s="866" t="s">
        <v>5348</v>
      </c>
      <c r="F420" s="866" t="s">
        <v>4091</v>
      </c>
      <c r="G420" s="868" t="s">
        <v>5361</v>
      </c>
      <c r="H420" s="869" t="s">
        <v>5362</v>
      </c>
      <c r="I420" s="870">
        <v>44216</v>
      </c>
      <c r="J420" s="870"/>
      <c r="K420" s="868" t="s">
        <v>5363</v>
      </c>
      <c r="N420" s="560" t="str">
        <f t="shared" si="6"/>
        <v>F121310106016</v>
      </c>
    </row>
    <row r="421" spans="1:14" ht="14.4" x14ac:dyDescent="0.2">
      <c r="A421" s="866" t="s">
        <v>3131</v>
      </c>
      <c r="B421" s="866" t="s">
        <v>4135</v>
      </c>
      <c r="C421" s="867" t="s">
        <v>2624</v>
      </c>
      <c r="D421" s="866" t="s">
        <v>4089</v>
      </c>
      <c r="E421" s="866" t="s">
        <v>5348</v>
      </c>
      <c r="F421" s="866" t="s">
        <v>4091</v>
      </c>
      <c r="G421" s="868" t="s">
        <v>5364</v>
      </c>
      <c r="H421" s="869" t="s">
        <v>5365</v>
      </c>
      <c r="I421" s="870">
        <v>44216</v>
      </c>
      <c r="J421" s="870"/>
      <c r="K421" s="868" t="s">
        <v>5366</v>
      </c>
      <c r="N421" s="560" t="str">
        <f t="shared" si="6"/>
        <v>F121310106025</v>
      </c>
    </row>
    <row r="422" spans="1:14" ht="14.4" x14ac:dyDescent="0.2">
      <c r="A422" s="866" t="s">
        <v>3132</v>
      </c>
      <c r="B422" s="866" t="s">
        <v>4135</v>
      </c>
      <c r="C422" s="867" t="s">
        <v>449</v>
      </c>
      <c r="D422" s="866" t="s">
        <v>4089</v>
      </c>
      <c r="E422" s="866" t="s">
        <v>5348</v>
      </c>
      <c r="F422" s="866" t="s">
        <v>4091</v>
      </c>
      <c r="G422" s="868" t="s">
        <v>5367</v>
      </c>
      <c r="H422" s="869" t="s">
        <v>5368</v>
      </c>
      <c r="I422" s="870">
        <v>44216</v>
      </c>
      <c r="J422" s="870"/>
      <c r="K422" s="868" t="s">
        <v>5369</v>
      </c>
      <c r="N422" s="560" t="str">
        <f t="shared" si="6"/>
        <v>F121310106034</v>
      </c>
    </row>
    <row r="423" spans="1:14" ht="14.4" x14ac:dyDescent="0.2">
      <c r="A423" s="866" t="s">
        <v>3133</v>
      </c>
      <c r="B423" s="866" t="s">
        <v>4135</v>
      </c>
      <c r="C423" s="867" t="s">
        <v>447</v>
      </c>
      <c r="D423" s="866" t="s">
        <v>4089</v>
      </c>
      <c r="E423" s="866" t="s">
        <v>5348</v>
      </c>
      <c r="F423" s="866" t="s">
        <v>4091</v>
      </c>
      <c r="G423" s="868" t="s">
        <v>5370</v>
      </c>
      <c r="H423" s="869" t="s">
        <v>5371</v>
      </c>
      <c r="I423" s="870">
        <v>44216</v>
      </c>
      <c r="J423" s="870"/>
      <c r="K423" s="868" t="s">
        <v>5372</v>
      </c>
      <c r="N423" s="560" t="str">
        <f t="shared" si="6"/>
        <v>F121310106043</v>
      </c>
    </row>
    <row r="424" spans="1:14" ht="14.4" x14ac:dyDescent="0.2">
      <c r="A424" s="866" t="s">
        <v>3134</v>
      </c>
      <c r="B424" s="866" t="s">
        <v>4135</v>
      </c>
      <c r="C424" s="867" t="s">
        <v>450</v>
      </c>
      <c r="D424" s="866" t="s">
        <v>4089</v>
      </c>
      <c r="E424" s="866" t="s">
        <v>5348</v>
      </c>
      <c r="F424" s="866" t="s">
        <v>4091</v>
      </c>
      <c r="G424" s="868" t="s">
        <v>5373</v>
      </c>
      <c r="H424" s="869" t="s">
        <v>5374</v>
      </c>
      <c r="I424" s="870">
        <v>44216</v>
      </c>
      <c r="J424" s="870"/>
      <c r="K424" s="868" t="s">
        <v>5375</v>
      </c>
      <c r="N424" s="560" t="str">
        <f t="shared" si="6"/>
        <v>F121310106052</v>
      </c>
    </row>
    <row r="425" spans="1:14" ht="14.4" x14ac:dyDescent="0.2">
      <c r="A425" s="866" t="s">
        <v>3135</v>
      </c>
      <c r="B425" s="866" t="s">
        <v>4135</v>
      </c>
      <c r="C425" s="867" t="s">
        <v>453</v>
      </c>
      <c r="D425" s="866" t="s">
        <v>4089</v>
      </c>
      <c r="E425" s="866" t="s">
        <v>5348</v>
      </c>
      <c r="F425" s="866" t="s">
        <v>4091</v>
      </c>
      <c r="G425" s="868" t="s">
        <v>5376</v>
      </c>
      <c r="H425" s="869" t="s">
        <v>5377</v>
      </c>
      <c r="I425" s="870">
        <v>44216</v>
      </c>
      <c r="J425" s="870"/>
      <c r="K425" s="868" t="s">
        <v>5378</v>
      </c>
      <c r="N425" s="560" t="str">
        <f t="shared" si="6"/>
        <v>F121310106061</v>
      </c>
    </row>
    <row r="426" spans="1:14" ht="14.4" x14ac:dyDescent="0.2">
      <c r="A426" s="866" t="s">
        <v>3136</v>
      </c>
      <c r="B426" s="866" t="s">
        <v>4135</v>
      </c>
      <c r="C426" s="867" t="s">
        <v>452</v>
      </c>
      <c r="D426" s="866" t="s">
        <v>4089</v>
      </c>
      <c r="E426" s="866" t="s">
        <v>5348</v>
      </c>
      <c r="F426" s="866" t="s">
        <v>4091</v>
      </c>
      <c r="G426" s="868" t="s">
        <v>5379</v>
      </c>
      <c r="H426" s="869" t="s">
        <v>5380</v>
      </c>
      <c r="I426" s="870">
        <v>44216</v>
      </c>
      <c r="J426" s="870"/>
      <c r="K426" s="868" t="s">
        <v>5381</v>
      </c>
      <c r="N426" s="560" t="str">
        <f t="shared" si="6"/>
        <v>F121310106070</v>
      </c>
    </row>
    <row r="427" spans="1:14" ht="14.4" x14ac:dyDescent="0.2">
      <c r="A427" s="866" t="s">
        <v>3137</v>
      </c>
      <c r="B427" s="866" t="s">
        <v>4135</v>
      </c>
      <c r="C427" s="867" t="s">
        <v>448</v>
      </c>
      <c r="D427" s="866" t="s">
        <v>4089</v>
      </c>
      <c r="E427" s="866" t="s">
        <v>5348</v>
      </c>
      <c r="F427" s="866" t="s">
        <v>4091</v>
      </c>
      <c r="G427" s="868" t="s">
        <v>5382</v>
      </c>
      <c r="H427" s="869" t="s">
        <v>5383</v>
      </c>
      <c r="I427" s="870">
        <v>44216</v>
      </c>
      <c r="J427" s="870"/>
      <c r="K427" s="868" t="s">
        <v>5384</v>
      </c>
      <c r="N427" s="560" t="str">
        <f t="shared" si="6"/>
        <v>F121310106089</v>
      </c>
    </row>
    <row r="428" spans="1:14" ht="14.4" x14ac:dyDescent="0.2">
      <c r="A428" s="866" t="s">
        <v>3138</v>
      </c>
      <c r="B428" s="866" t="s">
        <v>4135</v>
      </c>
      <c r="C428" s="867" t="s">
        <v>2625</v>
      </c>
      <c r="D428" s="866" t="s">
        <v>4089</v>
      </c>
      <c r="E428" s="866" t="s">
        <v>5348</v>
      </c>
      <c r="F428" s="866" t="s">
        <v>4091</v>
      </c>
      <c r="G428" s="868" t="s">
        <v>5385</v>
      </c>
      <c r="H428" s="869" t="s">
        <v>5386</v>
      </c>
      <c r="I428" s="870">
        <v>44216</v>
      </c>
      <c r="J428" s="870"/>
      <c r="K428" s="868" t="s">
        <v>5387</v>
      </c>
      <c r="N428" s="560" t="str">
        <f t="shared" si="6"/>
        <v>F121310106098</v>
      </c>
    </row>
    <row r="429" spans="1:14" ht="14.4" x14ac:dyDescent="0.2">
      <c r="A429" s="866" t="s">
        <v>3139</v>
      </c>
      <c r="B429" s="866" t="s">
        <v>4088</v>
      </c>
      <c r="C429" s="867" t="s">
        <v>44</v>
      </c>
      <c r="D429" s="866" t="s">
        <v>4089</v>
      </c>
      <c r="E429" s="866" t="s">
        <v>5388</v>
      </c>
      <c r="F429" s="866" t="s">
        <v>4091</v>
      </c>
      <c r="G429" s="868" t="s">
        <v>5389</v>
      </c>
      <c r="H429" s="869" t="s">
        <v>5390</v>
      </c>
      <c r="I429" s="870">
        <v>44216</v>
      </c>
      <c r="J429" s="870"/>
      <c r="K429" s="868" t="s">
        <v>5391</v>
      </c>
      <c r="N429" s="560" t="str">
        <f t="shared" si="6"/>
        <v>F122110106224</v>
      </c>
    </row>
    <row r="430" spans="1:14" ht="14.4" x14ac:dyDescent="0.2">
      <c r="A430" s="866" t="s">
        <v>3140</v>
      </c>
      <c r="B430" s="866" t="s">
        <v>4088</v>
      </c>
      <c r="C430" s="867" t="s">
        <v>45</v>
      </c>
      <c r="D430" s="866" t="s">
        <v>4089</v>
      </c>
      <c r="E430" s="866" t="s">
        <v>5388</v>
      </c>
      <c r="F430" s="866" t="s">
        <v>4091</v>
      </c>
      <c r="G430" s="868" t="s">
        <v>5392</v>
      </c>
      <c r="H430" s="869" t="s">
        <v>5393</v>
      </c>
      <c r="I430" s="870">
        <v>44216</v>
      </c>
      <c r="J430" s="870"/>
      <c r="K430" s="868" t="s">
        <v>5394</v>
      </c>
      <c r="N430" s="560" t="str">
        <f t="shared" si="6"/>
        <v>F122110106233</v>
      </c>
    </row>
    <row r="431" spans="1:14" ht="14.4" x14ac:dyDescent="0.2">
      <c r="A431" s="866" t="s">
        <v>3141</v>
      </c>
      <c r="B431" s="866" t="s">
        <v>4112</v>
      </c>
      <c r="C431" s="867" t="s">
        <v>125</v>
      </c>
      <c r="D431" s="866" t="s">
        <v>4089</v>
      </c>
      <c r="E431" s="866" t="s">
        <v>5388</v>
      </c>
      <c r="F431" s="866" t="s">
        <v>4091</v>
      </c>
      <c r="G431" s="868" t="s">
        <v>5395</v>
      </c>
      <c r="H431" s="869" t="s">
        <v>5396</v>
      </c>
      <c r="I431" s="870">
        <v>44216</v>
      </c>
      <c r="J431" s="870"/>
      <c r="K431" s="868" t="s">
        <v>5397</v>
      </c>
      <c r="N431" s="560" t="str">
        <f t="shared" si="6"/>
        <v>F122210106259</v>
      </c>
    </row>
    <row r="432" spans="1:14" ht="14.4" x14ac:dyDescent="0.2">
      <c r="A432" s="866" t="s">
        <v>3142</v>
      </c>
      <c r="B432" s="866" t="s">
        <v>4112</v>
      </c>
      <c r="C432" s="867" t="s">
        <v>126</v>
      </c>
      <c r="D432" s="866" t="s">
        <v>4089</v>
      </c>
      <c r="E432" s="866" t="s">
        <v>5388</v>
      </c>
      <c r="F432" s="866" t="s">
        <v>4091</v>
      </c>
      <c r="G432" s="868" t="s">
        <v>5398</v>
      </c>
      <c r="H432" s="869" t="s">
        <v>5399</v>
      </c>
      <c r="I432" s="870">
        <v>44216</v>
      </c>
      <c r="J432" s="870"/>
      <c r="K432" s="868" t="s">
        <v>5400</v>
      </c>
      <c r="N432" s="560" t="str">
        <f t="shared" si="6"/>
        <v>F122210106268</v>
      </c>
    </row>
    <row r="433" spans="1:14" ht="14.4" x14ac:dyDescent="0.2">
      <c r="A433" s="866" t="s">
        <v>3143</v>
      </c>
      <c r="B433" s="866" t="s">
        <v>4112</v>
      </c>
      <c r="C433" s="867" t="s">
        <v>3144</v>
      </c>
      <c r="D433" s="866" t="s">
        <v>4089</v>
      </c>
      <c r="E433" s="866" t="s">
        <v>5388</v>
      </c>
      <c r="F433" s="866" t="s">
        <v>4091</v>
      </c>
      <c r="G433" s="868" t="s">
        <v>5401</v>
      </c>
      <c r="H433" s="869" t="s">
        <v>5402</v>
      </c>
      <c r="I433" s="870">
        <v>44343</v>
      </c>
      <c r="J433" s="870"/>
      <c r="K433" s="868" t="s">
        <v>5403</v>
      </c>
      <c r="N433" s="560" t="str">
        <f t="shared" si="6"/>
        <v>F122210111877</v>
      </c>
    </row>
    <row r="434" spans="1:14" ht="14.4" x14ac:dyDescent="0.2">
      <c r="A434" s="866" t="s">
        <v>3145</v>
      </c>
      <c r="B434" s="866" t="s">
        <v>4135</v>
      </c>
      <c r="C434" s="867" t="s">
        <v>461</v>
      </c>
      <c r="D434" s="866" t="s">
        <v>4089</v>
      </c>
      <c r="E434" s="866" t="s">
        <v>5388</v>
      </c>
      <c r="F434" s="866" t="s">
        <v>4091</v>
      </c>
      <c r="G434" s="868" t="s">
        <v>5404</v>
      </c>
      <c r="H434" s="869" t="s">
        <v>5405</v>
      </c>
      <c r="I434" s="870">
        <v>44216</v>
      </c>
      <c r="J434" s="870"/>
      <c r="K434" s="868" t="s">
        <v>5406</v>
      </c>
      <c r="N434" s="560" t="str">
        <f t="shared" si="6"/>
        <v>F122310106275</v>
      </c>
    </row>
    <row r="435" spans="1:14" ht="14.4" x14ac:dyDescent="0.2">
      <c r="A435" s="866" t="s">
        <v>3146</v>
      </c>
      <c r="B435" s="866" t="s">
        <v>4135</v>
      </c>
      <c r="C435" s="867" t="s">
        <v>456</v>
      </c>
      <c r="D435" s="866" t="s">
        <v>4089</v>
      </c>
      <c r="E435" s="866" t="s">
        <v>5388</v>
      </c>
      <c r="F435" s="866" t="s">
        <v>4091</v>
      </c>
      <c r="G435" s="868" t="s">
        <v>5407</v>
      </c>
      <c r="H435" s="869" t="s">
        <v>5408</v>
      </c>
      <c r="I435" s="870">
        <v>44216</v>
      </c>
      <c r="J435" s="870"/>
      <c r="K435" s="868" t="s">
        <v>5409</v>
      </c>
      <c r="N435" s="560" t="str">
        <f t="shared" si="6"/>
        <v>F122310106284</v>
      </c>
    </row>
    <row r="436" spans="1:14" ht="14.4" x14ac:dyDescent="0.2">
      <c r="A436" s="866" t="s">
        <v>3147</v>
      </c>
      <c r="B436" s="866" t="s">
        <v>4135</v>
      </c>
      <c r="C436" s="867" t="s">
        <v>460</v>
      </c>
      <c r="D436" s="866" t="s">
        <v>4089</v>
      </c>
      <c r="E436" s="866" t="s">
        <v>5388</v>
      </c>
      <c r="F436" s="866" t="s">
        <v>4091</v>
      </c>
      <c r="G436" s="868" t="s">
        <v>5410</v>
      </c>
      <c r="H436" s="869" t="s">
        <v>5411</v>
      </c>
      <c r="I436" s="870">
        <v>44216</v>
      </c>
      <c r="J436" s="870"/>
      <c r="K436" s="868" t="s">
        <v>5412</v>
      </c>
      <c r="N436" s="560" t="str">
        <f t="shared" si="6"/>
        <v>F122310106293</v>
      </c>
    </row>
    <row r="437" spans="1:14" ht="14.4" x14ac:dyDescent="0.2">
      <c r="A437" s="866" t="s">
        <v>3148</v>
      </c>
      <c r="B437" s="866" t="s">
        <v>4135</v>
      </c>
      <c r="C437" s="867" t="s">
        <v>454</v>
      </c>
      <c r="D437" s="866" t="s">
        <v>4089</v>
      </c>
      <c r="E437" s="866" t="s">
        <v>5388</v>
      </c>
      <c r="F437" s="866" t="s">
        <v>4091</v>
      </c>
      <c r="G437" s="868" t="s">
        <v>5413</v>
      </c>
      <c r="H437" s="869" t="s">
        <v>5414</v>
      </c>
      <c r="I437" s="870">
        <v>44216</v>
      </c>
      <c r="J437" s="870"/>
      <c r="K437" s="868" t="s">
        <v>5415</v>
      </c>
      <c r="N437" s="560" t="str">
        <f t="shared" si="6"/>
        <v>F122310106300</v>
      </c>
    </row>
    <row r="438" spans="1:14" ht="14.4" x14ac:dyDescent="0.2">
      <c r="A438" s="866" t="s">
        <v>3149</v>
      </c>
      <c r="B438" s="866" t="s">
        <v>4135</v>
      </c>
      <c r="C438" s="867" t="s">
        <v>459</v>
      </c>
      <c r="D438" s="866" t="s">
        <v>4089</v>
      </c>
      <c r="E438" s="866" t="s">
        <v>5388</v>
      </c>
      <c r="F438" s="866" t="s">
        <v>4091</v>
      </c>
      <c r="G438" s="868" t="s">
        <v>5416</v>
      </c>
      <c r="H438" s="869" t="s">
        <v>5417</v>
      </c>
      <c r="I438" s="870">
        <v>44216</v>
      </c>
      <c r="J438" s="870"/>
      <c r="K438" s="868" t="s">
        <v>5418</v>
      </c>
      <c r="N438" s="560" t="str">
        <f t="shared" si="6"/>
        <v>F122310106319</v>
      </c>
    </row>
    <row r="439" spans="1:14" ht="14.4" x14ac:dyDescent="0.2">
      <c r="A439" s="866" t="s">
        <v>3150</v>
      </c>
      <c r="B439" s="866" t="s">
        <v>4135</v>
      </c>
      <c r="C439" s="867" t="s">
        <v>457</v>
      </c>
      <c r="D439" s="866" t="s">
        <v>4089</v>
      </c>
      <c r="E439" s="866" t="s">
        <v>5388</v>
      </c>
      <c r="F439" s="866" t="s">
        <v>4091</v>
      </c>
      <c r="G439" s="868" t="s">
        <v>5419</v>
      </c>
      <c r="H439" s="869" t="s">
        <v>5420</v>
      </c>
      <c r="I439" s="870">
        <v>44216</v>
      </c>
      <c r="J439" s="870"/>
      <c r="K439" s="868" t="s">
        <v>5421</v>
      </c>
      <c r="N439" s="560" t="str">
        <f t="shared" si="6"/>
        <v>F122310106328</v>
      </c>
    </row>
    <row r="440" spans="1:14" ht="14.4" x14ac:dyDescent="0.2">
      <c r="A440" s="866" t="s">
        <v>3151</v>
      </c>
      <c r="B440" s="866" t="s">
        <v>4135</v>
      </c>
      <c r="C440" s="867" t="s">
        <v>458</v>
      </c>
      <c r="D440" s="866" t="s">
        <v>4089</v>
      </c>
      <c r="E440" s="866" t="s">
        <v>5388</v>
      </c>
      <c r="F440" s="866" t="s">
        <v>4091</v>
      </c>
      <c r="G440" s="868" t="s">
        <v>5422</v>
      </c>
      <c r="H440" s="869" t="s">
        <v>5423</v>
      </c>
      <c r="I440" s="870">
        <v>44216</v>
      </c>
      <c r="J440" s="870"/>
      <c r="K440" s="868" t="s">
        <v>5424</v>
      </c>
      <c r="N440" s="560" t="str">
        <f t="shared" si="6"/>
        <v>F122310106337</v>
      </c>
    </row>
    <row r="441" spans="1:14" ht="14.4" x14ac:dyDescent="0.2">
      <c r="A441" s="866" t="s">
        <v>3152</v>
      </c>
      <c r="B441" s="866" t="s">
        <v>4135</v>
      </c>
      <c r="C441" s="867" t="s">
        <v>455</v>
      </c>
      <c r="D441" s="866" t="s">
        <v>4089</v>
      </c>
      <c r="E441" s="866" t="s">
        <v>5388</v>
      </c>
      <c r="F441" s="866" t="s">
        <v>4091</v>
      </c>
      <c r="G441" s="868" t="s">
        <v>5425</v>
      </c>
      <c r="H441" s="869" t="s">
        <v>5426</v>
      </c>
      <c r="I441" s="870">
        <v>44216</v>
      </c>
      <c r="J441" s="870"/>
      <c r="K441" s="868" t="s">
        <v>5427</v>
      </c>
      <c r="N441" s="560" t="str">
        <f t="shared" si="6"/>
        <v>F122310106346</v>
      </c>
    </row>
    <row r="442" spans="1:14" ht="14.4" x14ac:dyDescent="0.2">
      <c r="A442" s="866" t="s">
        <v>3153</v>
      </c>
      <c r="B442" s="866" t="s">
        <v>4088</v>
      </c>
      <c r="C442" s="867" t="s">
        <v>46</v>
      </c>
      <c r="D442" s="866" t="s">
        <v>4089</v>
      </c>
      <c r="E442" s="866" t="s">
        <v>5428</v>
      </c>
      <c r="F442" s="866" t="s">
        <v>4091</v>
      </c>
      <c r="G442" s="868" t="s">
        <v>5429</v>
      </c>
      <c r="H442" s="869" t="s">
        <v>5430</v>
      </c>
      <c r="I442" s="870">
        <v>44216</v>
      </c>
      <c r="J442" s="870"/>
      <c r="K442" s="868" t="s">
        <v>5431</v>
      </c>
      <c r="N442" s="560" t="str">
        <f t="shared" si="6"/>
        <v>F123110106429</v>
      </c>
    </row>
    <row r="443" spans="1:14" ht="14.4" x14ac:dyDescent="0.2">
      <c r="A443" s="866" t="s">
        <v>3154</v>
      </c>
      <c r="B443" s="866" t="s">
        <v>4088</v>
      </c>
      <c r="C443" s="867" t="s">
        <v>48</v>
      </c>
      <c r="D443" s="866" t="s">
        <v>4089</v>
      </c>
      <c r="E443" s="866" t="s">
        <v>5428</v>
      </c>
      <c r="F443" s="866" t="s">
        <v>4091</v>
      </c>
      <c r="G443" s="868" t="s">
        <v>5432</v>
      </c>
      <c r="H443" s="869" t="s">
        <v>5433</v>
      </c>
      <c r="I443" s="870">
        <v>44216</v>
      </c>
      <c r="J443" s="870"/>
      <c r="K443" s="868" t="s">
        <v>5434</v>
      </c>
      <c r="N443" s="560" t="str">
        <f t="shared" si="6"/>
        <v>F123110106438</v>
      </c>
    </row>
    <row r="444" spans="1:14" ht="14.4" x14ac:dyDescent="0.2">
      <c r="A444" s="866" t="s">
        <v>3155</v>
      </c>
      <c r="B444" s="866" t="s">
        <v>4088</v>
      </c>
      <c r="C444" s="867" t="s">
        <v>47</v>
      </c>
      <c r="D444" s="866" t="s">
        <v>4089</v>
      </c>
      <c r="E444" s="866" t="s">
        <v>5428</v>
      </c>
      <c r="F444" s="866" t="s">
        <v>4091</v>
      </c>
      <c r="G444" s="868" t="s">
        <v>5435</v>
      </c>
      <c r="H444" s="869" t="s">
        <v>5436</v>
      </c>
      <c r="I444" s="870">
        <v>44216</v>
      </c>
      <c r="J444" s="870"/>
      <c r="K444" s="868" t="s">
        <v>5437</v>
      </c>
      <c r="N444" s="560" t="str">
        <f t="shared" si="6"/>
        <v>F123110106447</v>
      </c>
    </row>
    <row r="445" spans="1:14" ht="14.4" x14ac:dyDescent="0.2">
      <c r="A445" s="866" t="s">
        <v>3156</v>
      </c>
      <c r="B445" s="866" t="s">
        <v>4088</v>
      </c>
      <c r="C445" s="867" t="s">
        <v>49</v>
      </c>
      <c r="D445" s="866" t="s">
        <v>4089</v>
      </c>
      <c r="E445" s="866" t="s">
        <v>5428</v>
      </c>
      <c r="F445" s="866" t="s">
        <v>4091</v>
      </c>
      <c r="G445" s="868" t="s">
        <v>5438</v>
      </c>
      <c r="H445" s="869" t="s">
        <v>5439</v>
      </c>
      <c r="I445" s="870">
        <v>44216</v>
      </c>
      <c r="J445" s="870"/>
      <c r="K445" s="868" t="s">
        <v>5440</v>
      </c>
      <c r="N445" s="560" t="str">
        <f t="shared" si="6"/>
        <v>F123110106456</v>
      </c>
    </row>
    <row r="446" spans="1:14" ht="14.4" x14ac:dyDescent="0.2">
      <c r="A446" s="866" t="s">
        <v>3157</v>
      </c>
      <c r="B446" s="866" t="s">
        <v>4112</v>
      </c>
      <c r="C446" s="867" t="s">
        <v>129</v>
      </c>
      <c r="D446" s="866" t="s">
        <v>4089</v>
      </c>
      <c r="E446" s="866" t="s">
        <v>5428</v>
      </c>
      <c r="F446" s="866" t="s">
        <v>4091</v>
      </c>
      <c r="G446" s="868" t="s">
        <v>5441</v>
      </c>
      <c r="H446" s="869" t="s">
        <v>5442</v>
      </c>
      <c r="I446" s="870">
        <v>44216</v>
      </c>
      <c r="J446" s="870"/>
      <c r="K446" s="868" t="s">
        <v>5443</v>
      </c>
      <c r="N446" s="560" t="str">
        <f t="shared" si="6"/>
        <v>F123210106463</v>
      </c>
    </row>
    <row r="447" spans="1:14" ht="14.4" x14ac:dyDescent="0.2">
      <c r="A447" s="866" t="s">
        <v>3158</v>
      </c>
      <c r="B447" s="866" t="s">
        <v>4112</v>
      </c>
      <c r="C447" s="867" t="s">
        <v>128</v>
      </c>
      <c r="D447" s="866" t="s">
        <v>4089</v>
      </c>
      <c r="E447" s="866" t="s">
        <v>5428</v>
      </c>
      <c r="F447" s="866" t="s">
        <v>4091</v>
      </c>
      <c r="G447" s="868" t="s">
        <v>5444</v>
      </c>
      <c r="H447" s="869" t="s">
        <v>5445</v>
      </c>
      <c r="I447" s="870">
        <v>44216</v>
      </c>
      <c r="J447" s="870"/>
      <c r="K447" s="868" t="s">
        <v>5446</v>
      </c>
      <c r="N447" s="560" t="str">
        <f t="shared" si="6"/>
        <v>F123210106472</v>
      </c>
    </row>
    <row r="448" spans="1:14" ht="14.4" x14ac:dyDescent="0.2">
      <c r="A448" s="866" t="s">
        <v>3159</v>
      </c>
      <c r="B448" s="866" t="s">
        <v>4112</v>
      </c>
      <c r="C448" s="867" t="s">
        <v>127</v>
      </c>
      <c r="D448" s="866" t="s">
        <v>4089</v>
      </c>
      <c r="E448" s="866" t="s">
        <v>5428</v>
      </c>
      <c r="F448" s="866" t="s">
        <v>4091</v>
      </c>
      <c r="G448" s="868" t="s">
        <v>5447</v>
      </c>
      <c r="H448" s="869" t="s">
        <v>5448</v>
      </c>
      <c r="I448" s="870">
        <v>44216</v>
      </c>
      <c r="J448" s="870"/>
      <c r="K448" s="868" t="s">
        <v>5449</v>
      </c>
      <c r="N448" s="560" t="str">
        <f t="shared" ref="N448:N511" si="7">A448</f>
        <v>F123210106481</v>
      </c>
    </row>
    <row r="449" spans="1:14" ht="14.4" x14ac:dyDescent="0.2">
      <c r="A449" s="866" t="s">
        <v>3160</v>
      </c>
      <c r="B449" s="866" t="s">
        <v>4135</v>
      </c>
      <c r="C449" s="867" t="s">
        <v>466</v>
      </c>
      <c r="D449" s="866" t="s">
        <v>4089</v>
      </c>
      <c r="E449" s="866" t="s">
        <v>5428</v>
      </c>
      <c r="F449" s="866" t="s">
        <v>4091</v>
      </c>
      <c r="G449" s="868" t="s">
        <v>5450</v>
      </c>
      <c r="H449" s="869" t="s">
        <v>5451</v>
      </c>
      <c r="I449" s="870">
        <v>44216</v>
      </c>
      <c r="J449" s="870"/>
      <c r="K449" s="868" t="s">
        <v>5452</v>
      </c>
      <c r="N449" s="560" t="str">
        <f t="shared" si="7"/>
        <v>F123310106498</v>
      </c>
    </row>
    <row r="450" spans="1:14" ht="14.4" x14ac:dyDescent="0.2">
      <c r="A450" s="866" t="s">
        <v>3161</v>
      </c>
      <c r="B450" s="866" t="s">
        <v>4135</v>
      </c>
      <c r="C450" s="867" t="s">
        <v>492</v>
      </c>
      <c r="D450" s="866" t="s">
        <v>4089</v>
      </c>
      <c r="E450" s="866" t="s">
        <v>5428</v>
      </c>
      <c r="F450" s="866" t="s">
        <v>4091</v>
      </c>
      <c r="G450" s="868" t="s">
        <v>5453</v>
      </c>
      <c r="H450" s="869" t="s">
        <v>5454</v>
      </c>
      <c r="I450" s="870">
        <v>44216</v>
      </c>
      <c r="J450" s="870"/>
      <c r="K450" s="868" t="s">
        <v>5455</v>
      </c>
      <c r="N450" s="560" t="str">
        <f t="shared" si="7"/>
        <v>F123310106504</v>
      </c>
    </row>
    <row r="451" spans="1:14" ht="14.4" x14ac:dyDescent="0.2">
      <c r="A451" s="866" t="s">
        <v>3162</v>
      </c>
      <c r="B451" s="866" t="s">
        <v>4135</v>
      </c>
      <c r="C451" s="867" t="s">
        <v>500</v>
      </c>
      <c r="D451" s="866" t="s">
        <v>4089</v>
      </c>
      <c r="E451" s="866" t="s">
        <v>5428</v>
      </c>
      <c r="F451" s="866" t="s">
        <v>4091</v>
      </c>
      <c r="G451" s="868" t="s">
        <v>5456</v>
      </c>
      <c r="H451" s="869" t="s">
        <v>5457</v>
      </c>
      <c r="I451" s="870">
        <v>44216</v>
      </c>
      <c r="J451" s="870"/>
      <c r="K451" s="868" t="s">
        <v>5458</v>
      </c>
      <c r="N451" s="560" t="str">
        <f t="shared" si="7"/>
        <v>F123310106513</v>
      </c>
    </row>
    <row r="452" spans="1:14" ht="14.4" x14ac:dyDescent="0.2">
      <c r="A452" s="866" t="s">
        <v>3163</v>
      </c>
      <c r="B452" s="866" t="s">
        <v>4135</v>
      </c>
      <c r="C452" s="867" t="s">
        <v>496</v>
      </c>
      <c r="D452" s="866" t="s">
        <v>4089</v>
      </c>
      <c r="E452" s="866" t="s">
        <v>5428</v>
      </c>
      <c r="F452" s="866" t="s">
        <v>4091</v>
      </c>
      <c r="G452" s="868" t="s">
        <v>5459</v>
      </c>
      <c r="H452" s="869" t="s">
        <v>5460</v>
      </c>
      <c r="I452" s="870">
        <v>44216</v>
      </c>
      <c r="J452" s="870"/>
      <c r="K452" s="868" t="s">
        <v>5461</v>
      </c>
      <c r="N452" s="560" t="str">
        <f t="shared" si="7"/>
        <v>F123310106522</v>
      </c>
    </row>
    <row r="453" spans="1:14" ht="14.4" x14ac:dyDescent="0.2">
      <c r="A453" s="866" t="s">
        <v>3164</v>
      </c>
      <c r="B453" s="866" t="s">
        <v>4135</v>
      </c>
      <c r="C453" s="867" t="s">
        <v>472</v>
      </c>
      <c r="D453" s="866" t="s">
        <v>4089</v>
      </c>
      <c r="E453" s="866" t="s">
        <v>5428</v>
      </c>
      <c r="F453" s="866" t="s">
        <v>4091</v>
      </c>
      <c r="G453" s="868" t="s">
        <v>5462</v>
      </c>
      <c r="H453" s="869" t="s">
        <v>5463</v>
      </c>
      <c r="I453" s="870">
        <v>44216</v>
      </c>
      <c r="J453" s="870"/>
      <c r="K453" s="868" t="s">
        <v>5464</v>
      </c>
      <c r="N453" s="560" t="str">
        <f t="shared" si="7"/>
        <v>F123310106531</v>
      </c>
    </row>
    <row r="454" spans="1:14" ht="14.4" x14ac:dyDescent="0.2">
      <c r="A454" s="866" t="s">
        <v>3165</v>
      </c>
      <c r="B454" s="866" t="s">
        <v>4135</v>
      </c>
      <c r="C454" s="867" t="s">
        <v>464</v>
      </c>
      <c r="D454" s="866" t="s">
        <v>4089</v>
      </c>
      <c r="E454" s="866" t="s">
        <v>5428</v>
      </c>
      <c r="F454" s="866" t="s">
        <v>4091</v>
      </c>
      <c r="G454" s="868" t="s">
        <v>5465</v>
      </c>
      <c r="H454" s="869" t="s">
        <v>5466</v>
      </c>
      <c r="I454" s="870">
        <v>44216</v>
      </c>
      <c r="J454" s="870"/>
      <c r="K454" s="868" t="s">
        <v>5467</v>
      </c>
      <c r="N454" s="560" t="str">
        <f t="shared" si="7"/>
        <v>F123310106540</v>
      </c>
    </row>
    <row r="455" spans="1:14" ht="14.4" x14ac:dyDescent="0.2">
      <c r="A455" s="866" t="s">
        <v>3166</v>
      </c>
      <c r="B455" s="866" t="s">
        <v>4135</v>
      </c>
      <c r="C455" s="867" t="s">
        <v>467</v>
      </c>
      <c r="D455" s="866" t="s">
        <v>4089</v>
      </c>
      <c r="E455" s="866" t="s">
        <v>5428</v>
      </c>
      <c r="F455" s="866" t="s">
        <v>4091</v>
      </c>
      <c r="G455" s="868" t="s">
        <v>5468</v>
      </c>
      <c r="H455" s="869" t="s">
        <v>5469</v>
      </c>
      <c r="I455" s="870">
        <v>44216</v>
      </c>
      <c r="J455" s="870"/>
      <c r="K455" s="868" t="s">
        <v>5470</v>
      </c>
      <c r="N455" s="560" t="str">
        <f t="shared" si="7"/>
        <v>F123310106559</v>
      </c>
    </row>
    <row r="456" spans="1:14" ht="14.4" x14ac:dyDescent="0.2">
      <c r="A456" s="866" t="s">
        <v>3167</v>
      </c>
      <c r="B456" s="866" t="s">
        <v>4135</v>
      </c>
      <c r="C456" s="867" t="s">
        <v>474</v>
      </c>
      <c r="D456" s="866" t="s">
        <v>4089</v>
      </c>
      <c r="E456" s="866" t="s">
        <v>5428</v>
      </c>
      <c r="F456" s="866" t="s">
        <v>4091</v>
      </c>
      <c r="G456" s="868" t="s">
        <v>5471</v>
      </c>
      <c r="H456" s="869" t="s">
        <v>5472</v>
      </c>
      <c r="I456" s="870">
        <v>44216</v>
      </c>
      <c r="J456" s="870"/>
      <c r="K456" s="868" t="s">
        <v>5473</v>
      </c>
      <c r="N456" s="560" t="str">
        <f t="shared" si="7"/>
        <v>F123310106568</v>
      </c>
    </row>
    <row r="457" spans="1:14" ht="14.4" x14ac:dyDescent="0.2">
      <c r="A457" s="866" t="s">
        <v>3168</v>
      </c>
      <c r="B457" s="866" t="s">
        <v>4135</v>
      </c>
      <c r="C457" s="867" t="s">
        <v>477</v>
      </c>
      <c r="D457" s="866" t="s">
        <v>4089</v>
      </c>
      <c r="E457" s="866" t="s">
        <v>5428</v>
      </c>
      <c r="F457" s="866" t="s">
        <v>4091</v>
      </c>
      <c r="G457" s="868" t="s">
        <v>5474</v>
      </c>
      <c r="H457" s="869" t="s">
        <v>5475</v>
      </c>
      <c r="I457" s="870">
        <v>44216</v>
      </c>
      <c r="J457" s="870"/>
      <c r="K457" s="868" t="s">
        <v>5476</v>
      </c>
      <c r="N457" s="560" t="str">
        <f t="shared" si="7"/>
        <v>F123310106577</v>
      </c>
    </row>
    <row r="458" spans="1:14" ht="14.4" x14ac:dyDescent="0.2">
      <c r="A458" s="866" t="s">
        <v>3169</v>
      </c>
      <c r="B458" s="866" t="s">
        <v>4135</v>
      </c>
      <c r="C458" s="867" t="s">
        <v>479</v>
      </c>
      <c r="D458" s="866" t="s">
        <v>4089</v>
      </c>
      <c r="E458" s="866" t="s">
        <v>5428</v>
      </c>
      <c r="F458" s="866" t="s">
        <v>4091</v>
      </c>
      <c r="G458" s="868" t="s">
        <v>5477</v>
      </c>
      <c r="H458" s="869" t="s">
        <v>5478</v>
      </c>
      <c r="I458" s="870">
        <v>44216</v>
      </c>
      <c r="J458" s="870"/>
      <c r="K458" s="868" t="s">
        <v>5479</v>
      </c>
      <c r="N458" s="560" t="str">
        <f t="shared" si="7"/>
        <v>F123310106586</v>
      </c>
    </row>
    <row r="459" spans="1:14" ht="14.4" x14ac:dyDescent="0.2">
      <c r="A459" s="866" t="s">
        <v>3170</v>
      </c>
      <c r="B459" s="866" t="s">
        <v>4135</v>
      </c>
      <c r="C459" s="867" t="s">
        <v>480</v>
      </c>
      <c r="D459" s="866" t="s">
        <v>4089</v>
      </c>
      <c r="E459" s="866" t="s">
        <v>5428</v>
      </c>
      <c r="F459" s="866" t="s">
        <v>4091</v>
      </c>
      <c r="G459" s="868" t="s">
        <v>5480</v>
      </c>
      <c r="H459" s="869" t="s">
        <v>5481</v>
      </c>
      <c r="I459" s="870">
        <v>44216</v>
      </c>
      <c r="J459" s="870"/>
      <c r="K459" s="868" t="s">
        <v>5482</v>
      </c>
      <c r="N459" s="560" t="str">
        <f t="shared" si="7"/>
        <v>F123310106595</v>
      </c>
    </row>
    <row r="460" spans="1:14" ht="14.4" x14ac:dyDescent="0.2">
      <c r="A460" s="866" t="s">
        <v>3171</v>
      </c>
      <c r="B460" s="866" t="s">
        <v>4135</v>
      </c>
      <c r="C460" s="867" t="s">
        <v>483</v>
      </c>
      <c r="D460" s="866" t="s">
        <v>4089</v>
      </c>
      <c r="E460" s="866" t="s">
        <v>5428</v>
      </c>
      <c r="F460" s="866" t="s">
        <v>4091</v>
      </c>
      <c r="G460" s="868" t="s">
        <v>5483</v>
      </c>
      <c r="H460" s="869" t="s">
        <v>5484</v>
      </c>
      <c r="I460" s="870">
        <v>44216</v>
      </c>
      <c r="J460" s="870"/>
      <c r="K460" s="868" t="s">
        <v>5485</v>
      </c>
      <c r="N460" s="560" t="str">
        <f t="shared" si="7"/>
        <v>F123310106602</v>
      </c>
    </row>
    <row r="461" spans="1:14" ht="14.4" x14ac:dyDescent="0.2">
      <c r="A461" s="866" t="s">
        <v>3172</v>
      </c>
      <c r="B461" s="866" t="s">
        <v>4135</v>
      </c>
      <c r="C461" s="867" t="s">
        <v>488</v>
      </c>
      <c r="D461" s="866" t="s">
        <v>4089</v>
      </c>
      <c r="E461" s="866" t="s">
        <v>5428</v>
      </c>
      <c r="F461" s="866" t="s">
        <v>4091</v>
      </c>
      <c r="G461" s="868" t="s">
        <v>5486</v>
      </c>
      <c r="H461" s="869" t="s">
        <v>5487</v>
      </c>
      <c r="I461" s="870">
        <v>44216</v>
      </c>
      <c r="J461" s="870"/>
      <c r="K461" s="868" t="s">
        <v>5488</v>
      </c>
      <c r="N461" s="560" t="str">
        <f t="shared" si="7"/>
        <v>F123310106611</v>
      </c>
    </row>
    <row r="462" spans="1:14" ht="14.4" x14ac:dyDescent="0.2">
      <c r="A462" s="866" t="s">
        <v>3173</v>
      </c>
      <c r="B462" s="866" t="s">
        <v>4135</v>
      </c>
      <c r="C462" s="867" t="s">
        <v>493</v>
      </c>
      <c r="D462" s="866" t="s">
        <v>4089</v>
      </c>
      <c r="E462" s="866" t="s">
        <v>5428</v>
      </c>
      <c r="F462" s="866" t="s">
        <v>4091</v>
      </c>
      <c r="G462" s="868" t="s">
        <v>5489</v>
      </c>
      <c r="H462" s="869" t="s">
        <v>5490</v>
      </c>
      <c r="I462" s="870">
        <v>44216</v>
      </c>
      <c r="J462" s="870"/>
      <c r="K462" s="868" t="s">
        <v>5491</v>
      </c>
      <c r="N462" s="560" t="str">
        <f t="shared" si="7"/>
        <v>F123310106620</v>
      </c>
    </row>
    <row r="463" spans="1:14" ht="14.4" x14ac:dyDescent="0.2">
      <c r="A463" s="866" t="s">
        <v>3174</v>
      </c>
      <c r="B463" s="866" t="s">
        <v>4135</v>
      </c>
      <c r="C463" s="867" t="s">
        <v>494</v>
      </c>
      <c r="D463" s="866" t="s">
        <v>4089</v>
      </c>
      <c r="E463" s="866" t="s">
        <v>5428</v>
      </c>
      <c r="F463" s="866" t="s">
        <v>4091</v>
      </c>
      <c r="G463" s="868" t="s">
        <v>5492</v>
      </c>
      <c r="H463" s="869" t="s">
        <v>5493</v>
      </c>
      <c r="I463" s="870">
        <v>44216</v>
      </c>
      <c r="J463" s="870"/>
      <c r="K463" s="868" t="s">
        <v>5494</v>
      </c>
      <c r="N463" s="560" t="str">
        <f t="shared" si="7"/>
        <v>F123310106639</v>
      </c>
    </row>
    <row r="464" spans="1:14" ht="14.4" x14ac:dyDescent="0.2">
      <c r="A464" s="866" t="s">
        <v>3175</v>
      </c>
      <c r="B464" s="866" t="s">
        <v>4135</v>
      </c>
      <c r="C464" s="867" t="s">
        <v>497</v>
      </c>
      <c r="D464" s="866" t="s">
        <v>4089</v>
      </c>
      <c r="E464" s="866" t="s">
        <v>5428</v>
      </c>
      <c r="F464" s="866" t="s">
        <v>4091</v>
      </c>
      <c r="G464" s="868" t="s">
        <v>5495</v>
      </c>
      <c r="H464" s="869" t="s">
        <v>5496</v>
      </c>
      <c r="I464" s="870">
        <v>44216</v>
      </c>
      <c r="J464" s="870"/>
      <c r="K464" s="868" t="s">
        <v>5497</v>
      </c>
      <c r="N464" s="560" t="str">
        <f t="shared" si="7"/>
        <v>F123310106648</v>
      </c>
    </row>
    <row r="465" spans="1:14" ht="14.4" x14ac:dyDescent="0.2">
      <c r="A465" s="866" t="s">
        <v>3176</v>
      </c>
      <c r="B465" s="866" t="s">
        <v>4135</v>
      </c>
      <c r="C465" s="867" t="s">
        <v>499</v>
      </c>
      <c r="D465" s="866" t="s">
        <v>4089</v>
      </c>
      <c r="E465" s="866" t="s">
        <v>5428</v>
      </c>
      <c r="F465" s="866" t="s">
        <v>4091</v>
      </c>
      <c r="G465" s="868" t="s">
        <v>5498</v>
      </c>
      <c r="H465" s="869" t="s">
        <v>5499</v>
      </c>
      <c r="I465" s="870">
        <v>44216</v>
      </c>
      <c r="J465" s="870"/>
      <c r="K465" s="868" t="s">
        <v>5500</v>
      </c>
      <c r="N465" s="560" t="str">
        <f t="shared" si="7"/>
        <v>F123310106657</v>
      </c>
    </row>
    <row r="466" spans="1:14" ht="14.4" x14ac:dyDescent="0.2">
      <c r="A466" s="866" t="s">
        <v>3177</v>
      </c>
      <c r="B466" s="866" t="s">
        <v>4135</v>
      </c>
      <c r="C466" s="867" t="s">
        <v>501</v>
      </c>
      <c r="D466" s="866" t="s">
        <v>4089</v>
      </c>
      <c r="E466" s="866" t="s">
        <v>5428</v>
      </c>
      <c r="F466" s="866" t="s">
        <v>4091</v>
      </c>
      <c r="G466" s="868" t="s">
        <v>5501</v>
      </c>
      <c r="H466" s="869" t="s">
        <v>5502</v>
      </c>
      <c r="I466" s="870">
        <v>44216</v>
      </c>
      <c r="J466" s="870"/>
      <c r="K466" s="868" t="s">
        <v>5503</v>
      </c>
      <c r="N466" s="560" t="str">
        <f t="shared" si="7"/>
        <v>F123310106666</v>
      </c>
    </row>
    <row r="467" spans="1:14" ht="14.4" x14ac:dyDescent="0.2">
      <c r="A467" s="866" t="s">
        <v>3178</v>
      </c>
      <c r="B467" s="866" t="s">
        <v>4135</v>
      </c>
      <c r="C467" s="867" t="s">
        <v>486</v>
      </c>
      <c r="D467" s="866" t="s">
        <v>4089</v>
      </c>
      <c r="E467" s="866" t="s">
        <v>5428</v>
      </c>
      <c r="F467" s="866" t="s">
        <v>4091</v>
      </c>
      <c r="G467" s="868" t="s">
        <v>5483</v>
      </c>
      <c r="H467" s="869" t="s">
        <v>5484</v>
      </c>
      <c r="I467" s="870">
        <v>44216</v>
      </c>
      <c r="J467" s="870"/>
      <c r="K467" s="868" t="s">
        <v>5504</v>
      </c>
      <c r="N467" s="560" t="str">
        <f t="shared" si="7"/>
        <v>F123310106675</v>
      </c>
    </row>
    <row r="468" spans="1:14" ht="14.4" x14ac:dyDescent="0.2">
      <c r="A468" s="866" t="s">
        <v>3179</v>
      </c>
      <c r="B468" s="866" t="s">
        <v>4135</v>
      </c>
      <c r="C468" s="867" t="s">
        <v>484</v>
      </c>
      <c r="D468" s="866" t="s">
        <v>4089</v>
      </c>
      <c r="E468" s="866" t="s">
        <v>5428</v>
      </c>
      <c r="F468" s="866" t="s">
        <v>4091</v>
      </c>
      <c r="G468" s="868" t="s">
        <v>5505</v>
      </c>
      <c r="H468" s="869" t="s">
        <v>5506</v>
      </c>
      <c r="I468" s="870">
        <v>44216</v>
      </c>
      <c r="J468" s="870"/>
      <c r="K468" s="868" t="s">
        <v>5507</v>
      </c>
      <c r="N468" s="560" t="str">
        <f t="shared" si="7"/>
        <v>F123310106684</v>
      </c>
    </row>
    <row r="469" spans="1:14" ht="14.4" x14ac:dyDescent="0.2">
      <c r="A469" s="866" t="s">
        <v>3180</v>
      </c>
      <c r="B469" s="866" t="s">
        <v>4135</v>
      </c>
      <c r="C469" s="867" t="s">
        <v>487</v>
      </c>
      <c r="D469" s="866" t="s">
        <v>4089</v>
      </c>
      <c r="E469" s="866" t="s">
        <v>5428</v>
      </c>
      <c r="F469" s="866" t="s">
        <v>4091</v>
      </c>
      <c r="G469" s="868" t="s">
        <v>5508</v>
      </c>
      <c r="H469" s="869" t="s">
        <v>5509</v>
      </c>
      <c r="I469" s="870">
        <v>44216</v>
      </c>
      <c r="J469" s="870"/>
      <c r="K469" s="868" t="s">
        <v>5510</v>
      </c>
      <c r="N469" s="560" t="str">
        <f t="shared" si="7"/>
        <v>F123310106693</v>
      </c>
    </row>
    <row r="470" spans="1:14" ht="14.4" x14ac:dyDescent="0.2">
      <c r="A470" s="866" t="s">
        <v>3181</v>
      </c>
      <c r="B470" s="866" t="s">
        <v>4135</v>
      </c>
      <c r="C470" s="867" t="s">
        <v>495</v>
      </c>
      <c r="D470" s="866" t="s">
        <v>4089</v>
      </c>
      <c r="E470" s="866" t="s">
        <v>5428</v>
      </c>
      <c r="F470" s="866" t="s">
        <v>4091</v>
      </c>
      <c r="G470" s="868" t="s">
        <v>5511</v>
      </c>
      <c r="H470" s="869" t="s">
        <v>5512</v>
      </c>
      <c r="I470" s="870">
        <v>44216</v>
      </c>
      <c r="J470" s="870"/>
      <c r="K470" s="868" t="s">
        <v>5513</v>
      </c>
      <c r="N470" s="560" t="str">
        <f t="shared" si="7"/>
        <v>F123310106700</v>
      </c>
    </row>
    <row r="471" spans="1:14" ht="14.4" x14ac:dyDescent="0.2">
      <c r="A471" s="866" t="s">
        <v>3182</v>
      </c>
      <c r="B471" s="866" t="s">
        <v>4135</v>
      </c>
      <c r="C471" s="867" t="s">
        <v>468</v>
      </c>
      <c r="D471" s="866" t="s">
        <v>4089</v>
      </c>
      <c r="E471" s="866" t="s">
        <v>5428</v>
      </c>
      <c r="F471" s="866" t="s">
        <v>4091</v>
      </c>
      <c r="G471" s="868" t="s">
        <v>5514</v>
      </c>
      <c r="H471" s="869" t="s">
        <v>5515</v>
      </c>
      <c r="I471" s="870">
        <v>44216</v>
      </c>
      <c r="J471" s="870"/>
      <c r="K471" s="868" t="s">
        <v>5516</v>
      </c>
      <c r="N471" s="560" t="str">
        <f t="shared" si="7"/>
        <v>F123310106719</v>
      </c>
    </row>
    <row r="472" spans="1:14" ht="14.4" x14ac:dyDescent="0.2">
      <c r="A472" s="866" t="s">
        <v>3183</v>
      </c>
      <c r="B472" s="866" t="s">
        <v>4135</v>
      </c>
      <c r="C472" s="867" t="s">
        <v>482</v>
      </c>
      <c r="D472" s="866" t="s">
        <v>4089</v>
      </c>
      <c r="E472" s="866" t="s">
        <v>5428</v>
      </c>
      <c r="F472" s="866" t="s">
        <v>4091</v>
      </c>
      <c r="G472" s="868" t="s">
        <v>5517</v>
      </c>
      <c r="H472" s="869" t="s">
        <v>5518</v>
      </c>
      <c r="I472" s="870">
        <v>44216</v>
      </c>
      <c r="J472" s="870"/>
      <c r="K472" s="868" t="s">
        <v>5519</v>
      </c>
      <c r="N472" s="560" t="str">
        <f t="shared" si="7"/>
        <v>F123310106728</v>
      </c>
    </row>
    <row r="473" spans="1:14" ht="14.4" x14ac:dyDescent="0.2">
      <c r="A473" s="866" t="s">
        <v>3184</v>
      </c>
      <c r="B473" s="866" t="s">
        <v>4135</v>
      </c>
      <c r="C473" s="867" t="s">
        <v>485</v>
      </c>
      <c r="D473" s="866" t="s">
        <v>4089</v>
      </c>
      <c r="E473" s="866" t="s">
        <v>5428</v>
      </c>
      <c r="F473" s="866" t="s">
        <v>4091</v>
      </c>
      <c r="G473" s="868" t="s">
        <v>5520</v>
      </c>
      <c r="H473" s="869" t="s">
        <v>5521</v>
      </c>
      <c r="I473" s="870">
        <v>44216</v>
      </c>
      <c r="J473" s="870"/>
      <c r="K473" s="868" t="s">
        <v>5522</v>
      </c>
      <c r="N473" s="560" t="str">
        <f t="shared" si="7"/>
        <v>F123310106737</v>
      </c>
    </row>
    <row r="474" spans="1:14" ht="14.4" x14ac:dyDescent="0.2">
      <c r="A474" s="866" t="s">
        <v>3185</v>
      </c>
      <c r="B474" s="866" t="s">
        <v>4135</v>
      </c>
      <c r="C474" s="867" t="s">
        <v>470</v>
      </c>
      <c r="D474" s="866" t="s">
        <v>4089</v>
      </c>
      <c r="E474" s="866" t="s">
        <v>5428</v>
      </c>
      <c r="F474" s="866" t="s">
        <v>4091</v>
      </c>
      <c r="G474" s="868" t="s">
        <v>5523</v>
      </c>
      <c r="H474" s="869" t="s">
        <v>5524</v>
      </c>
      <c r="I474" s="870">
        <v>44216</v>
      </c>
      <c r="J474" s="870"/>
      <c r="K474" s="868" t="s">
        <v>5525</v>
      </c>
      <c r="N474" s="560" t="str">
        <f t="shared" si="7"/>
        <v>F123310106746</v>
      </c>
    </row>
    <row r="475" spans="1:14" ht="14.4" x14ac:dyDescent="0.2">
      <c r="A475" s="866" t="s">
        <v>3186</v>
      </c>
      <c r="B475" s="866" t="s">
        <v>4135</v>
      </c>
      <c r="C475" s="867" t="s">
        <v>478</v>
      </c>
      <c r="D475" s="866" t="s">
        <v>4089</v>
      </c>
      <c r="E475" s="866" t="s">
        <v>5428</v>
      </c>
      <c r="F475" s="866" t="s">
        <v>4091</v>
      </c>
      <c r="G475" s="868" t="s">
        <v>5526</v>
      </c>
      <c r="H475" s="869" t="s">
        <v>5527</v>
      </c>
      <c r="I475" s="870">
        <v>44216</v>
      </c>
      <c r="J475" s="870"/>
      <c r="K475" s="868" t="s">
        <v>5528</v>
      </c>
      <c r="N475" s="560" t="str">
        <f t="shared" si="7"/>
        <v>F123310106755</v>
      </c>
    </row>
    <row r="476" spans="1:14" ht="14.4" x14ac:dyDescent="0.2">
      <c r="A476" s="866" t="s">
        <v>3187</v>
      </c>
      <c r="B476" s="866" t="s">
        <v>4135</v>
      </c>
      <c r="C476" s="867" t="s">
        <v>471</v>
      </c>
      <c r="D476" s="866" t="s">
        <v>4089</v>
      </c>
      <c r="E476" s="866" t="s">
        <v>5428</v>
      </c>
      <c r="F476" s="866" t="s">
        <v>4091</v>
      </c>
      <c r="G476" s="868" t="s">
        <v>5529</v>
      </c>
      <c r="H476" s="869" t="s">
        <v>5530</v>
      </c>
      <c r="I476" s="870">
        <v>44216</v>
      </c>
      <c r="J476" s="870"/>
      <c r="K476" s="868" t="s">
        <v>5531</v>
      </c>
      <c r="N476" s="560" t="str">
        <f t="shared" si="7"/>
        <v>F123310106764</v>
      </c>
    </row>
    <row r="477" spans="1:14" ht="14.4" x14ac:dyDescent="0.2">
      <c r="A477" s="866" t="s">
        <v>3188</v>
      </c>
      <c r="B477" s="866" t="s">
        <v>4135</v>
      </c>
      <c r="C477" s="867" t="s">
        <v>473</v>
      </c>
      <c r="D477" s="866" t="s">
        <v>4089</v>
      </c>
      <c r="E477" s="866" t="s">
        <v>5428</v>
      </c>
      <c r="F477" s="866" t="s">
        <v>4091</v>
      </c>
      <c r="G477" s="868" t="s">
        <v>5532</v>
      </c>
      <c r="H477" s="869" t="s">
        <v>5533</v>
      </c>
      <c r="I477" s="870">
        <v>44216</v>
      </c>
      <c r="J477" s="870"/>
      <c r="K477" s="868" t="s">
        <v>5534</v>
      </c>
      <c r="N477" s="560" t="str">
        <f t="shared" si="7"/>
        <v>F123310106773</v>
      </c>
    </row>
    <row r="478" spans="1:14" ht="14.4" x14ac:dyDescent="0.2">
      <c r="A478" s="866" t="s">
        <v>3189</v>
      </c>
      <c r="B478" s="866" t="s">
        <v>4135</v>
      </c>
      <c r="C478" s="867" t="s">
        <v>462</v>
      </c>
      <c r="D478" s="866" t="s">
        <v>4089</v>
      </c>
      <c r="E478" s="866" t="s">
        <v>5428</v>
      </c>
      <c r="F478" s="866" t="s">
        <v>4091</v>
      </c>
      <c r="G478" s="868" t="s">
        <v>5535</v>
      </c>
      <c r="H478" s="869" t="s">
        <v>5536</v>
      </c>
      <c r="I478" s="870">
        <v>44216</v>
      </c>
      <c r="J478" s="870"/>
      <c r="K478" s="868" t="s">
        <v>5537</v>
      </c>
      <c r="N478" s="560" t="str">
        <f t="shared" si="7"/>
        <v>F123310106782</v>
      </c>
    </row>
    <row r="479" spans="1:14" ht="14.4" x14ac:dyDescent="0.2">
      <c r="A479" s="866" t="s">
        <v>3190</v>
      </c>
      <c r="B479" s="866" t="s">
        <v>4135</v>
      </c>
      <c r="C479" s="867" t="s">
        <v>465</v>
      </c>
      <c r="D479" s="866" t="s">
        <v>4089</v>
      </c>
      <c r="E479" s="866" t="s">
        <v>5428</v>
      </c>
      <c r="F479" s="866" t="s">
        <v>4091</v>
      </c>
      <c r="G479" s="868" t="s">
        <v>5538</v>
      </c>
      <c r="H479" s="869" t="s">
        <v>5539</v>
      </c>
      <c r="I479" s="870">
        <v>44216</v>
      </c>
      <c r="J479" s="870"/>
      <c r="K479" s="868" t="s">
        <v>5540</v>
      </c>
      <c r="N479" s="560" t="str">
        <f t="shared" si="7"/>
        <v>F123310106791</v>
      </c>
    </row>
    <row r="480" spans="1:14" ht="14.4" x14ac:dyDescent="0.2">
      <c r="A480" s="866" t="s">
        <v>3191</v>
      </c>
      <c r="B480" s="866" t="s">
        <v>4135</v>
      </c>
      <c r="C480" s="867" t="s">
        <v>475</v>
      </c>
      <c r="D480" s="866" t="s">
        <v>4089</v>
      </c>
      <c r="E480" s="866" t="s">
        <v>5428</v>
      </c>
      <c r="F480" s="866" t="s">
        <v>4091</v>
      </c>
      <c r="G480" s="868" t="s">
        <v>5541</v>
      </c>
      <c r="H480" s="869" t="s">
        <v>5542</v>
      </c>
      <c r="I480" s="870">
        <v>44216</v>
      </c>
      <c r="J480" s="870"/>
      <c r="K480" s="868" t="s">
        <v>5543</v>
      </c>
      <c r="N480" s="560" t="str">
        <f t="shared" si="7"/>
        <v>F123310106808</v>
      </c>
    </row>
    <row r="481" spans="1:14" ht="14.4" x14ac:dyDescent="0.2">
      <c r="A481" s="866" t="s">
        <v>3192</v>
      </c>
      <c r="B481" s="866" t="s">
        <v>4135</v>
      </c>
      <c r="C481" s="867" t="s">
        <v>481</v>
      </c>
      <c r="D481" s="866" t="s">
        <v>4089</v>
      </c>
      <c r="E481" s="866" t="s">
        <v>5428</v>
      </c>
      <c r="F481" s="866" t="s">
        <v>4091</v>
      </c>
      <c r="G481" s="868" t="s">
        <v>5544</v>
      </c>
      <c r="H481" s="869" t="s">
        <v>5545</v>
      </c>
      <c r="I481" s="870">
        <v>44216</v>
      </c>
      <c r="J481" s="870"/>
      <c r="K481" s="868" t="s">
        <v>5546</v>
      </c>
      <c r="N481" s="560" t="str">
        <f t="shared" si="7"/>
        <v>F123310106817</v>
      </c>
    </row>
    <row r="482" spans="1:14" ht="14.4" x14ac:dyDescent="0.2">
      <c r="A482" s="866" t="s">
        <v>3193</v>
      </c>
      <c r="B482" s="866" t="s">
        <v>4135</v>
      </c>
      <c r="C482" s="867" t="s">
        <v>2628</v>
      </c>
      <c r="D482" s="866" t="s">
        <v>4089</v>
      </c>
      <c r="E482" s="866" t="s">
        <v>5428</v>
      </c>
      <c r="F482" s="866" t="s">
        <v>4091</v>
      </c>
      <c r="G482" s="868" t="s">
        <v>5547</v>
      </c>
      <c r="H482" s="869" t="s">
        <v>5548</v>
      </c>
      <c r="I482" s="870">
        <v>44216</v>
      </c>
      <c r="J482" s="870"/>
      <c r="K482" s="868" t="s">
        <v>5549</v>
      </c>
      <c r="N482" s="560" t="str">
        <f t="shared" si="7"/>
        <v>F123310106826</v>
      </c>
    </row>
    <row r="483" spans="1:14" ht="14.4" x14ac:dyDescent="0.2">
      <c r="A483" s="866" t="s">
        <v>3194</v>
      </c>
      <c r="B483" s="866" t="s">
        <v>4135</v>
      </c>
      <c r="C483" s="867" t="s">
        <v>491</v>
      </c>
      <c r="D483" s="866" t="s">
        <v>4089</v>
      </c>
      <c r="E483" s="866" t="s">
        <v>5428</v>
      </c>
      <c r="F483" s="866" t="s">
        <v>4091</v>
      </c>
      <c r="G483" s="868" t="s">
        <v>5550</v>
      </c>
      <c r="H483" s="869" t="s">
        <v>5551</v>
      </c>
      <c r="I483" s="870">
        <v>44216</v>
      </c>
      <c r="J483" s="870"/>
      <c r="K483" s="868" t="s">
        <v>5552</v>
      </c>
      <c r="N483" s="560" t="str">
        <f t="shared" si="7"/>
        <v>F123310106835</v>
      </c>
    </row>
    <row r="484" spans="1:14" ht="14.4" x14ac:dyDescent="0.2">
      <c r="A484" s="866" t="s">
        <v>3195</v>
      </c>
      <c r="B484" s="866" t="s">
        <v>4135</v>
      </c>
      <c r="C484" s="867" t="s">
        <v>463</v>
      </c>
      <c r="D484" s="866" t="s">
        <v>4089</v>
      </c>
      <c r="E484" s="866" t="s">
        <v>5428</v>
      </c>
      <c r="F484" s="866" t="s">
        <v>4091</v>
      </c>
      <c r="G484" s="868" t="s">
        <v>5553</v>
      </c>
      <c r="H484" s="869" t="s">
        <v>5554</v>
      </c>
      <c r="I484" s="870">
        <v>44216</v>
      </c>
      <c r="J484" s="870"/>
      <c r="K484" s="868" t="s">
        <v>5555</v>
      </c>
      <c r="N484" s="560" t="str">
        <f t="shared" si="7"/>
        <v>F123310106844</v>
      </c>
    </row>
    <row r="485" spans="1:14" ht="14.4" x14ac:dyDescent="0.2">
      <c r="A485" s="866" t="s">
        <v>3196</v>
      </c>
      <c r="B485" s="866" t="s">
        <v>4135</v>
      </c>
      <c r="C485" s="867" t="s">
        <v>469</v>
      </c>
      <c r="D485" s="866" t="s">
        <v>4089</v>
      </c>
      <c r="E485" s="866" t="s">
        <v>5428</v>
      </c>
      <c r="F485" s="866" t="s">
        <v>4091</v>
      </c>
      <c r="G485" s="868" t="s">
        <v>5556</v>
      </c>
      <c r="H485" s="869" t="s">
        <v>5557</v>
      </c>
      <c r="I485" s="870">
        <v>44216</v>
      </c>
      <c r="J485" s="870"/>
      <c r="K485" s="868" t="s">
        <v>5558</v>
      </c>
      <c r="N485" s="560" t="str">
        <f t="shared" si="7"/>
        <v>F123310106853</v>
      </c>
    </row>
    <row r="486" spans="1:14" ht="14.4" x14ac:dyDescent="0.2">
      <c r="A486" s="866" t="s">
        <v>3197</v>
      </c>
      <c r="B486" s="866" t="s">
        <v>4135</v>
      </c>
      <c r="C486" s="867" t="s">
        <v>490</v>
      </c>
      <c r="D486" s="866" t="s">
        <v>4089</v>
      </c>
      <c r="E486" s="866" t="s">
        <v>5428</v>
      </c>
      <c r="F486" s="866" t="s">
        <v>4091</v>
      </c>
      <c r="G486" s="868" t="s">
        <v>5559</v>
      </c>
      <c r="H486" s="869" t="s">
        <v>5560</v>
      </c>
      <c r="I486" s="870">
        <v>44216</v>
      </c>
      <c r="J486" s="870"/>
      <c r="K486" s="868" t="s">
        <v>5561</v>
      </c>
      <c r="N486" s="560" t="str">
        <f t="shared" si="7"/>
        <v>F123310106862</v>
      </c>
    </row>
    <row r="487" spans="1:14" ht="14.4" x14ac:dyDescent="0.2">
      <c r="A487" s="866" t="s">
        <v>3198</v>
      </c>
      <c r="B487" s="866" t="s">
        <v>4135</v>
      </c>
      <c r="C487" s="867" t="s">
        <v>489</v>
      </c>
      <c r="D487" s="866" t="s">
        <v>4089</v>
      </c>
      <c r="E487" s="866" t="s">
        <v>5428</v>
      </c>
      <c r="F487" s="866" t="s">
        <v>4091</v>
      </c>
      <c r="G487" s="868" t="s">
        <v>5562</v>
      </c>
      <c r="H487" s="869" t="s">
        <v>5563</v>
      </c>
      <c r="I487" s="870">
        <v>44216</v>
      </c>
      <c r="J487" s="870"/>
      <c r="K487" s="868" t="s">
        <v>5564</v>
      </c>
      <c r="N487" s="560" t="str">
        <f t="shared" si="7"/>
        <v>F123310106871</v>
      </c>
    </row>
    <row r="488" spans="1:14" ht="14.4" x14ac:dyDescent="0.2">
      <c r="A488" s="866" t="s">
        <v>3199</v>
      </c>
      <c r="B488" s="866" t="s">
        <v>4135</v>
      </c>
      <c r="C488" s="867" t="s">
        <v>498</v>
      </c>
      <c r="D488" s="866" t="s">
        <v>4089</v>
      </c>
      <c r="E488" s="866" t="s">
        <v>5428</v>
      </c>
      <c r="F488" s="866" t="s">
        <v>4091</v>
      </c>
      <c r="G488" s="868" t="s">
        <v>5565</v>
      </c>
      <c r="H488" s="869" t="s">
        <v>5566</v>
      </c>
      <c r="I488" s="870">
        <v>44216</v>
      </c>
      <c r="J488" s="870"/>
      <c r="K488" s="868" t="s">
        <v>5567</v>
      </c>
      <c r="N488" s="560" t="str">
        <f t="shared" si="7"/>
        <v>F123310106880</v>
      </c>
    </row>
    <row r="489" spans="1:14" ht="14.4" x14ac:dyDescent="0.2">
      <c r="A489" s="866" t="s">
        <v>3200</v>
      </c>
      <c r="B489" s="866" t="s">
        <v>4135</v>
      </c>
      <c r="C489" s="867" t="s">
        <v>476</v>
      </c>
      <c r="D489" s="866" t="s">
        <v>4089</v>
      </c>
      <c r="E489" s="866" t="s">
        <v>5428</v>
      </c>
      <c r="F489" s="866" t="s">
        <v>4091</v>
      </c>
      <c r="G489" s="868" t="s">
        <v>5568</v>
      </c>
      <c r="H489" s="869" t="s">
        <v>5569</v>
      </c>
      <c r="I489" s="870">
        <v>44216</v>
      </c>
      <c r="J489" s="870"/>
      <c r="K489" s="868" t="s">
        <v>5570</v>
      </c>
      <c r="N489" s="560" t="str">
        <f t="shared" si="7"/>
        <v>F123310106899</v>
      </c>
    </row>
    <row r="490" spans="1:14" ht="14.4" x14ac:dyDescent="0.2">
      <c r="A490" s="866" t="s">
        <v>3201</v>
      </c>
      <c r="B490" s="866" t="s">
        <v>4135</v>
      </c>
      <c r="C490" s="867" t="s">
        <v>2627</v>
      </c>
      <c r="D490" s="866" t="s">
        <v>4089</v>
      </c>
      <c r="E490" s="866" t="s">
        <v>5428</v>
      </c>
      <c r="F490" s="866" t="s">
        <v>4091</v>
      </c>
      <c r="G490" s="868" t="s">
        <v>5571</v>
      </c>
      <c r="H490" s="869" t="s">
        <v>5572</v>
      </c>
      <c r="I490" s="870">
        <v>44216</v>
      </c>
      <c r="J490" s="870"/>
      <c r="K490" s="868" t="s">
        <v>5573</v>
      </c>
      <c r="N490" s="560" t="str">
        <f t="shared" si="7"/>
        <v>F123310106906</v>
      </c>
    </row>
    <row r="491" spans="1:14" ht="14.4" x14ac:dyDescent="0.2">
      <c r="A491" s="866" t="s">
        <v>3202</v>
      </c>
      <c r="B491" s="866" t="s">
        <v>4135</v>
      </c>
      <c r="C491" s="867" t="s">
        <v>2626</v>
      </c>
      <c r="D491" s="866" t="s">
        <v>4089</v>
      </c>
      <c r="E491" s="866" t="s">
        <v>5428</v>
      </c>
      <c r="F491" s="866" t="s">
        <v>4091</v>
      </c>
      <c r="G491" s="868" t="s">
        <v>5574</v>
      </c>
      <c r="H491" s="869" t="s">
        <v>5575</v>
      </c>
      <c r="I491" s="870">
        <v>44216</v>
      </c>
      <c r="J491" s="870"/>
      <c r="K491" s="868" t="s">
        <v>5576</v>
      </c>
      <c r="N491" s="560" t="str">
        <f t="shared" si="7"/>
        <v>F123310106915</v>
      </c>
    </row>
    <row r="492" spans="1:14" ht="14.4" x14ac:dyDescent="0.2">
      <c r="A492" s="866" t="s">
        <v>3203</v>
      </c>
      <c r="B492" s="866" t="s">
        <v>4135</v>
      </c>
      <c r="C492" s="867" t="s">
        <v>5577</v>
      </c>
      <c r="D492" s="866" t="s">
        <v>4089</v>
      </c>
      <c r="E492" s="866" t="s">
        <v>5428</v>
      </c>
      <c r="F492" s="866" t="s">
        <v>4091</v>
      </c>
      <c r="G492" s="868" t="s">
        <v>5578</v>
      </c>
      <c r="H492" s="869" t="s">
        <v>5579</v>
      </c>
      <c r="I492" s="870">
        <v>44216</v>
      </c>
      <c r="J492" s="870"/>
      <c r="K492" s="868" t="s">
        <v>5580</v>
      </c>
      <c r="N492" s="560" t="str">
        <f t="shared" si="7"/>
        <v>F123310106924</v>
      </c>
    </row>
    <row r="493" spans="1:14" ht="14.4" x14ac:dyDescent="0.2">
      <c r="A493" s="866" t="s">
        <v>3204</v>
      </c>
      <c r="B493" s="866" t="s">
        <v>4088</v>
      </c>
      <c r="C493" s="867" t="s">
        <v>50</v>
      </c>
      <c r="D493" s="866" t="s">
        <v>4089</v>
      </c>
      <c r="E493" s="866" t="s">
        <v>5581</v>
      </c>
      <c r="F493" s="866" t="s">
        <v>4091</v>
      </c>
      <c r="G493" s="868" t="s">
        <v>5582</v>
      </c>
      <c r="H493" s="869" t="s">
        <v>5583</v>
      </c>
      <c r="I493" s="870">
        <v>44216</v>
      </c>
      <c r="J493" s="870"/>
      <c r="K493" s="868" t="s">
        <v>5584</v>
      </c>
      <c r="N493" s="560" t="str">
        <f t="shared" si="7"/>
        <v>F124110107141</v>
      </c>
    </row>
    <row r="494" spans="1:14" ht="14.4" x14ac:dyDescent="0.2">
      <c r="A494" s="866" t="s">
        <v>3205</v>
      </c>
      <c r="B494" s="866" t="s">
        <v>4112</v>
      </c>
      <c r="C494" s="867" t="s">
        <v>130</v>
      </c>
      <c r="D494" s="866" t="s">
        <v>4089</v>
      </c>
      <c r="E494" s="866" t="s">
        <v>5581</v>
      </c>
      <c r="F494" s="866" t="s">
        <v>4091</v>
      </c>
      <c r="G494" s="868" t="s">
        <v>5585</v>
      </c>
      <c r="H494" s="869" t="s">
        <v>5586</v>
      </c>
      <c r="I494" s="870">
        <v>44216</v>
      </c>
      <c r="J494" s="870"/>
      <c r="K494" s="868" t="s">
        <v>5587</v>
      </c>
      <c r="N494" s="560" t="str">
        <f t="shared" si="7"/>
        <v>F124210107158</v>
      </c>
    </row>
    <row r="495" spans="1:14" ht="14.4" x14ac:dyDescent="0.2">
      <c r="A495" s="866" t="s">
        <v>3206</v>
      </c>
      <c r="B495" s="866" t="s">
        <v>4135</v>
      </c>
      <c r="C495" s="867" t="s">
        <v>504</v>
      </c>
      <c r="D495" s="866" t="s">
        <v>4089</v>
      </c>
      <c r="E495" s="866" t="s">
        <v>5581</v>
      </c>
      <c r="F495" s="866" t="s">
        <v>4091</v>
      </c>
      <c r="G495" s="868" t="s">
        <v>5588</v>
      </c>
      <c r="H495" s="869" t="s">
        <v>5589</v>
      </c>
      <c r="I495" s="870">
        <v>44216</v>
      </c>
      <c r="J495" s="870"/>
      <c r="K495" s="868" t="s">
        <v>5590</v>
      </c>
      <c r="N495" s="560" t="str">
        <f t="shared" si="7"/>
        <v>F124310107165</v>
      </c>
    </row>
    <row r="496" spans="1:14" ht="14.4" x14ac:dyDescent="0.2">
      <c r="A496" s="866" t="s">
        <v>3207</v>
      </c>
      <c r="B496" s="866" t="s">
        <v>4135</v>
      </c>
      <c r="C496" s="867" t="s">
        <v>502</v>
      </c>
      <c r="D496" s="866" t="s">
        <v>4089</v>
      </c>
      <c r="E496" s="866" t="s">
        <v>5581</v>
      </c>
      <c r="F496" s="866" t="s">
        <v>4091</v>
      </c>
      <c r="G496" s="868" t="s">
        <v>5591</v>
      </c>
      <c r="H496" s="869" t="s">
        <v>5592</v>
      </c>
      <c r="I496" s="870">
        <v>44216</v>
      </c>
      <c r="J496" s="870"/>
      <c r="K496" s="868" t="s">
        <v>5593</v>
      </c>
      <c r="N496" s="560" t="str">
        <f t="shared" si="7"/>
        <v>F124310107174</v>
      </c>
    </row>
    <row r="497" spans="1:14" ht="14.4" x14ac:dyDescent="0.2">
      <c r="A497" s="866" t="s">
        <v>3208</v>
      </c>
      <c r="B497" s="866" t="s">
        <v>4135</v>
      </c>
      <c r="C497" s="867" t="s">
        <v>503</v>
      </c>
      <c r="D497" s="866" t="s">
        <v>4089</v>
      </c>
      <c r="E497" s="866" t="s">
        <v>5581</v>
      </c>
      <c r="F497" s="866" t="s">
        <v>4091</v>
      </c>
      <c r="G497" s="868" t="s">
        <v>5594</v>
      </c>
      <c r="H497" s="869" t="s">
        <v>5595</v>
      </c>
      <c r="I497" s="870">
        <v>44216</v>
      </c>
      <c r="J497" s="870"/>
      <c r="K497" s="868" t="s">
        <v>5596</v>
      </c>
      <c r="N497" s="560" t="str">
        <f t="shared" si="7"/>
        <v>F124310107183</v>
      </c>
    </row>
    <row r="498" spans="1:14" ht="14.4" x14ac:dyDescent="0.2">
      <c r="A498" s="866" t="s">
        <v>3209</v>
      </c>
      <c r="B498" s="866" t="s">
        <v>4135</v>
      </c>
      <c r="C498" s="867" t="s">
        <v>2146</v>
      </c>
      <c r="D498" s="866" t="s">
        <v>4089</v>
      </c>
      <c r="E498" s="866" t="s">
        <v>5581</v>
      </c>
      <c r="F498" s="866" t="s">
        <v>4091</v>
      </c>
      <c r="G498" s="868" t="s">
        <v>5597</v>
      </c>
      <c r="H498" s="869" t="s">
        <v>5598</v>
      </c>
      <c r="I498" s="870">
        <v>44216</v>
      </c>
      <c r="J498" s="870"/>
      <c r="K498" s="868" t="s">
        <v>5599</v>
      </c>
      <c r="N498" s="560" t="str">
        <f t="shared" si="7"/>
        <v>F124310107192</v>
      </c>
    </row>
    <row r="499" spans="1:14" ht="14.4" x14ac:dyDescent="0.2">
      <c r="A499" s="866" t="s">
        <v>3210</v>
      </c>
      <c r="B499" s="866" t="s">
        <v>4135</v>
      </c>
      <c r="C499" s="867" t="s">
        <v>505</v>
      </c>
      <c r="D499" s="866" t="s">
        <v>4089</v>
      </c>
      <c r="E499" s="866" t="s">
        <v>5581</v>
      </c>
      <c r="F499" s="866" t="s">
        <v>4091</v>
      </c>
      <c r="G499" s="868" t="s">
        <v>5600</v>
      </c>
      <c r="H499" s="869" t="s">
        <v>5601</v>
      </c>
      <c r="I499" s="870">
        <v>44216</v>
      </c>
      <c r="J499" s="870"/>
      <c r="K499" s="868" t="s">
        <v>5602</v>
      </c>
      <c r="N499" s="560" t="str">
        <f t="shared" si="7"/>
        <v>F124310107209</v>
      </c>
    </row>
    <row r="500" spans="1:14" ht="14.4" x14ac:dyDescent="0.2">
      <c r="A500" s="866" t="s">
        <v>3211</v>
      </c>
      <c r="B500" s="866" t="s">
        <v>4088</v>
      </c>
      <c r="C500" s="867" t="s">
        <v>51</v>
      </c>
      <c r="D500" s="866" t="s">
        <v>4089</v>
      </c>
      <c r="E500" s="866" t="s">
        <v>5603</v>
      </c>
      <c r="F500" s="866" t="s">
        <v>4091</v>
      </c>
      <c r="G500" s="868" t="s">
        <v>5604</v>
      </c>
      <c r="H500" s="869" t="s">
        <v>5605</v>
      </c>
      <c r="I500" s="870">
        <v>44216</v>
      </c>
      <c r="J500" s="870"/>
      <c r="K500" s="868" t="s">
        <v>5606</v>
      </c>
      <c r="N500" s="560" t="str">
        <f t="shared" si="7"/>
        <v>F125110107284</v>
      </c>
    </row>
    <row r="501" spans="1:14" ht="14.4" x14ac:dyDescent="0.2">
      <c r="A501" s="866" t="s">
        <v>3212</v>
      </c>
      <c r="B501" s="866" t="s">
        <v>4088</v>
      </c>
      <c r="C501" s="867" t="s">
        <v>52</v>
      </c>
      <c r="D501" s="866" t="s">
        <v>4089</v>
      </c>
      <c r="E501" s="866" t="s">
        <v>5603</v>
      </c>
      <c r="F501" s="866" t="s">
        <v>4091</v>
      </c>
      <c r="G501" s="868" t="s">
        <v>5607</v>
      </c>
      <c r="H501" s="869" t="s">
        <v>5608</v>
      </c>
      <c r="I501" s="870">
        <v>44216</v>
      </c>
      <c r="J501" s="870"/>
      <c r="K501" s="868" t="s">
        <v>5609</v>
      </c>
      <c r="N501" s="560" t="str">
        <f t="shared" si="7"/>
        <v>F125110107293</v>
      </c>
    </row>
    <row r="502" spans="1:14" ht="14.4" x14ac:dyDescent="0.2">
      <c r="A502" s="866" t="s">
        <v>3213</v>
      </c>
      <c r="B502" s="866" t="s">
        <v>4112</v>
      </c>
      <c r="C502" s="867" t="s">
        <v>131</v>
      </c>
      <c r="D502" s="866" t="s">
        <v>4089</v>
      </c>
      <c r="E502" s="866" t="s">
        <v>5603</v>
      </c>
      <c r="F502" s="866" t="s">
        <v>4091</v>
      </c>
      <c r="G502" s="868" t="s">
        <v>5610</v>
      </c>
      <c r="H502" s="869" t="s">
        <v>5611</v>
      </c>
      <c r="I502" s="870">
        <v>44216</v>
      </c>
      <c r="J502" s="870"/>
      <c r="K502" s="868" t="s">
        <v>5612</v>
      </c>
      <c r="N502" s="560" t="str">
        <f t="shared" si="7"/>
        <v>F125210107308</v>
      </c>
    </row>
    <row r="503" spans="1:14" ht="14.4" x14ac:dyDescent="0.2">
      <c r="A503" s="866" t="s">
        <v>3214</v>
      </c>
      <c r="B503" s="866" t="s">
        <v>4135</v>
      </c>
      <c r="C503" s="867" t="s">
        <v>506</v>
      </c>
      <c r="D503" s="866" t="s">
        <v>4089</v>
      </c>
      <c r="E503" s="866" t="s">
        <v>5603</v>
      </c>
      <c r="F503" s="866" t="s">
        <v>4091</v>
      </c>
      <c r="G503" s="868" t="s">
        <v>5613</v>
      </c>
      <c r="H503" s="869" t="s">
        <v>5614</v>
      </c>
      <c r="I503" s="870">
        <v>44216</v>
      </c>
      <c r="J503" s="870"/>
      <c r="K503" s="868" t="s">
        <v>5615</v>
      </c>
      <c r="N503" s="560" t="str">
        <f t="shared" si="7"/>
        <v>F125310107315</v>
      </c>
    </row>
    <row r="504" spans="1:14" ht="14.4" x14ac:dyDescent="0.2">
      <c r="A504" s="866" t="s">
        <v>3215</v>
      </c>
      <c r="B504" s="866" t="s">
        <v>4135</v>
      </c>
      <c r="C504" s="867" t="s">
        <v>507</v>
      </c>
      <c r="D504" s="866" t="s">
        <v>4089</v>
      </c>
      <c r="E504" s="866" t="s">
        <v>5603</v>
      </c>
      <c r="F504" s="866" t="s">
        <v>4091</v>
      </c>
      <c r="G504" s="868" t="s">
        <v>5616</v>
      </c>
      <c r="H504" s="869" t="s">
        <v>5617</v>
      </c>
      <c r="I504" s="870">
        <v>44216</v>
      </c>
      <c r="J504" s="870"/>
      <c r="K504" s="868" t="s">
        <v>5618</v>
      </c>
      <c r="N504" s="560" t="str">
        <f t="shared" si="7"/>
        <v>F125310107324</v>
      </c>
    </row>
    <row r="505" spans="1:14" ht="14.4" x14ac:dyDescent="0.2">
      <c r="A505" s="866" t="s">
        <v>3216</v>
      </c>
      <c r="B505" s="866" t="s">
        <v>4135</v>
      </c>
      <c r="C505" s="867" t="s">
        <v>508</v>
      </c>
      <c r="D505" s="866" t="s">
        <v>4089</v>
      </c>
      <c r="E505" s="866" t="s">
        <v>5603</v>
      </c>
      <c r="F505" s="866" t="s">
        <v>4091</v>
      </c>
      <c r="G505" s="868" t="s">
        <v>5619</v>
      </c>
      <c r="H505" s="869" t="s">
        <v>5620</v>
      </c>
      <c r="I505" s="870">
        <v>44216</v>
      </c>
      <c r="J505" s="870"/>
      <c r="K505" s="868" t="s">
        <v>5621</v>
      </c>
      <c r="N505" s="560" t="str">
        <f t="shared" si="7"/>
        <v>F125310107333</v>
      </c>
    </row>
    <row r="506" spans="1:14" ht="14.4" x14ac:dyDescent="0.2">
      <c r="A506" s="866" t="s">
        <v>3217</v>
      </c>
      <c r="B506" s="866" t="s">
        <v>4135</v>
      </c>
      <c r="C506" s="867" t="s">
        <v>510</v>
      </c>
      <c r="D506" s="866" t="s">
        <v>4089</v>
      </c>
      <c r="E506" s="866" t="s">
        <v>5603</v>
      </c>
      <c r="F506" s="866" t="s">
        <v>4091</v>
      </c>
      <c r="G506" s="868" t="s">
        <v>5622</v>
      </c>
      <c r="H506" s="869" t="s">
        <v>5623</v>
      </c>
      <c r="I506" s="870">
        <v>44216</v>
      </c>
      <c r="J506" s="870"/>
      <c r="K506" s="868" t="s">
        <v>5624</v>
      </c>
      <c r="N506" s="560" t="str">
        <f t="shared" si="7"/>
        <v>F125310107342</v>
      </c>
    </row>
    <row r="507" spans="1:14" ht="14.4" x14ac:dyDescent="0.2">
      <c r="A507" s="866" t="s">
        <v>3218</v>
      </c>
      <c r="B507" s="866" t="s">
        <v>4135</v>
      </c>
      <c r="C507" s="867" t="s">
        <v>509</v>
      </c>
      <c r="D507" s="866" t="s">
        <v>4089</v>
      </c>
      <c r="E507" s="866" t="s">
        <v>5603</v>
      </c>
      <c r="F507" s="866" t="s">
        <v>4091</v>
      </c>
      <c r="G507" s="868" t="s">
        <v>5625</v>
      </c>
      <c r="H507" s="869" t="s">
        <v>5626</v>
      </c>
      <c r="I507" s="870">
        <v>44216</v>
      </c>
      <c r="J507" s="870"/>
      <c r="K507" s="868" t="s">
        <v>5627</v>
      </c>
      <c r="N507" s="560" t="str">
        <f t="shared" si="7"/>
        <v>F125310107351</v>
      </c>
    </row>
    <row r="508" spans="1:14" ht="14.4" x14ac:dyDescent="0.2">
      <c r="A508" s="866" t="s">
        <v>3219</v>
      </c>
      <c r="B508" s="866" t="s">
        <v>4088</v>
      </c>
      <c r="C508" s="867" t="s">
        <v>53</v>
      </c>
      <c r="D508" s="866" t="s">
        <v>4089</v>
      </c>
      <c r="E508" s="866" t="s">
        <v>5628</v>
      </c>
      <c r="F508" s="866" t="s">
        <v>4091</v>
      </c>
      <c r="G508" s="868" t="s">
        <v>5629</v>
      </c>
      <c r="H508" s="869" t="s">
        <v>5630</v>
      </c>
      <c r="I508" s="870">
        <v>44216</v>
      </c>
      <c r="J508" s="870"/>
      <c r="K508" s="868" t="s">
        <v>5631</v>
      </c>
      <c r="N508" s="560" t="str">
        <f t="shared" si="7"/>
        <v>F126110107407</v>
      </c>
    </row>
    <row r="509" spans="1:14" ht="14.4" x14ac:dyDescent="0.2">
      <c r="A509" s="866" t="s">
        <v>3220</v>
      </c>
      <c r="B509" s="866" t="s">
        <v>4088</v>
      </c>
      <c r="C509" s="867" t="s">
        <v>54</v>
      </c>
      <c r="D509" s="866" t="s">
        <v>4089</v>
      </c>
      <c r="E509" s="866" t="s">
        <v>5628</v>
      </c>
      <c r="F509" s="866" t="s">
        <v>4091</v>
      </c>
      <c r="G509" s="868" t="s">
        <v>5632</v>
      </c>
      <c r="H509" s="869" t="s">
        <v>5633</v>
      </c>
      <c r="I509" s="870">
        <v>44216</v>
      </c>
      <c r="J509" s="870"/>
      <c r="K509" s="868" t="s">
        <v>5634</v>
      </c>
      <c r="N509" s="560" t="str">
        <f t="shared" si="7"/>
        <v>F126110107416</v>
      </c>
    </row>
    <row r="510" spans="1:14" ht="14.4" x14ac:dyDescent="0.2">
      <c r="A510" s="866" t="s">
        <v>3221</v>
      </c>
      <c r="B510" s="866" t="s">
        <v>4088</v>
      </c>
      <c r="C510" s="867" t="s">
        <v>55</v>
      </c>
      <c r="D510" s="866" t="s">
        <v>4089</v>
      </c>
      <c r="E510" s="866" t="s">
        <v>5628</v>
      </c>
      <c r="F510" s="866" t="s">
        <v>4091</v>
      </c>
      <c r="G510" s="868" t="s">
        <v>5635</v>
      </c>
      <c r="H510" s="869" t="s">
        <v>5636</v>
      </c>
      <c r="I510" s="870">
        <v>44216</v>
      </c>
      <c r="J510" s="870"/>
      <c r="K510" s="868" t="s">
        <v>5637</v>
      </c>
      <c r="N510" s="560" t="str">
        <f t="shared" si="7"/>
        <v>F126110107425</v>
      </c>
    </row>
    <row r="511" spans="1:14" ht="14.4" x14ac:dyDescent="0.2">
      <c r="A511" s="866" t="s">
        <v>3222</v>
      </c>
      <c r="B511" s="866" t="s">
        <v>4112</v>
      </c>
      <c r="C511" s="867" t="s">
        <v>132</v>
      </c>
      <c r="D511" s="866" t="s">
        <v>4089</v>
      </c>
      <c r="E511" s="866" t="s">
        <v>5628</v>
      </c>
      <c r="F511" s="866" t="s">
        <v>4091</v>
      </c>
      <c r="G511" s="868" t="s">
        <v>5638</v>
      </c>
      <c r="H511" s="869" t="s">
        <v>5639</v>
      </c>
      <c r="I511" s="870">
        <v>44216</v>
      </c>
      <c r="J511" s="870"/>
      <c r="K511" s="868" t="s">
        <v>5640</v>
      </c>
      <c r="N511" s="560" t="str">
        <f t="shared" si="7"/>
        <v>F126210107432</v>
      </c>
    </row>
    <row r="512" spans="1:14" ht="14.4" x14ac:dyDescent="0.2">
      <c r="A512" s="866" t="s">
        <v>3223</v>
      </c>
      <c r="B512" s="866" t="s">
        <v>4112</v>
      </c>
      <c r="C512" s="867" t="s">
        <v>133</v>
      </c>
      <c r="D512" s="866" t="s">
        <v>4089</v>
      </c>
      <c r="E512" s="866" t="s">
        <v>5628</v>
      </c>
      <c r="F512" s="866" t="s">
        <v>4091</v>
      </c>
      <c r="G512" s="868" t="s">
        <v>5641</v>
      </c>
      <c r="H512" s="869" t="s">
        <v>5642</v>
      </c>
      <c r="I512" s="870">
        <v>44216</v>
      </c>
      <c r="J512" s="870"/>
      <c r="K512" s="868" t="s">
        <v>5643</v>
      </c>
      <c r="N512" s="560" t="str">
        <f t="shared" ref="N512:N575" si="8">A512</f>
        <v>F126210107441</v>
      </c>
    </row>
    <row r="513" spans="1:14" ht="14.4" x14ac:dyDescent="0.2">
      <c r="A513" s="866" t="s">
        <v>3224</v>
      </c>
      <c r="B513" s="866" t="s">
        <v>4112</v>
      </c>
      <c r="C513" s="867" t="s">
        <v>134</v>
      </c>
      <c r="D513" s="866" t="s">
        <v>4089</v>
      </c>
      <c r="E513" s="866" t="s">
        <v>5628</v>
      </c>
      <c r="F513" s="866" t="s">
        <v>4091</v>
      </c>
      <c r="G513" s="868" t="s">
        <v>5644</v>
      </c>
      <c r="H513" s="869" t="s">
        <v>5645</v>
      </c>
      <c r="I513" s="870">
        <v>44216</v>
      </c>
      <c r="J513" s="870"/>
      <c r="K513" s="868" t="s">
        <v>5646</v>
      </c>
      <c r="N513" s="560" t="str">
        <f t="shared" si="8"/>
        <v>F126210107450</v>
      </c>
    </row>
    <row r="514" spans="1:14" ht="14.4" x14ac:dyDescent="0.2">
      <c r="A514" s="866" t="s">
        <v>3225</v>
      </c>
      <c r="B514" s="866" t="s">
        <v>4112</v>
      </c>
      <c r="C514" s="867" t="s">
        <v>2267</v>
      </c>
      <c r="D514" s="866" t="s">
        <v>4089</v>
      </c>
      <c r="E514" s="866" t="s">
        <v>5628</v>
      </c>
      <c r="F514" s="866" t="s">
        <v>4091</v>
      </c>
      <c r="G514" s="868" t="s">
        <v>5647</v>
      </c>
      <c r="H514" s="869" t="s">
        <v>5648</v>
      </c>
      <c r="I514" s="870">
        <v>44216</v>
      </c>
      <c r="J514" s="870"/>
      <c r="K514" s="868" t="s">
        <v>5649</v>
      </c>
      <c r="N514" s="560" t="str">
        <f t="shared" si="8"/>
        <v>F126210107469</v>
      </c>
    </row>
    <row r="515" spans="1:14" ht="14.4" x14ac:dyDescent="0.2">
      <c r="A515" s="866" t="s">
        <v>3226</v>
      </c>
      <c r="B515" s="866" t="s">
        <v>4135</v>
      </c>
      <c r="C515" s="867" t="s">
        <v>528</v>
      </c>
      <c r="D515" s="866" t="s">
        <v>4089</v>
      </c>
      <c r="E515" s="866" t="s">
        <v>5628</v>
      </c>
      <c r="F515" s="866" t="s">
        <v>4091</v>
      </c>
      <c r="G515" s="868" t="s">
        <v>5650</v>
      </c>
      <c r="H515" s="869" t="s">
        <v>5651</v>
      </c>
      <c r="I515" s="870">
        <v>44216</v>
      </c>
      <c r="J515" s="870"/>
      <c r="K515" s="868" t="s">
        <v>5652</v>
      </c>
      <c r="N515" s="560" t="str">
        <f t="shared" si="8"/>
        <v>F126310107476</v>
      </c>
    </row>
    <row r="516" spans="1:14" ht="14.4" x14ac:dyDescent="0.2">
      <c r="A516" s="866" t="s">
        <v>3227</v>
      </c>
      <c r="B516" s="866" t="s">
        <v>4135</v>
      </c>
      <c r="C516" s="867" t="s">
        <v>511</v>
      </c>
      <c r="D516" s="866" t="s">
        <v>4089</v>
      </c>
      <c r="E516" s="866" t="s">
        <v>5628</v>
      </c>
      <c r="F516" s="866" t="s">
        <v>4091</v>
      </c>
      <c r="G516" s="868" t="s">
        <v>5653</v>
      </c>
      <c r="H516" s="869" t="s">
        <v>5654</v>
      </c>
      <c r="I516" s="870">
        <v>44216</v>
      </c>
      <c r="J516" s="870"/>
      <c r="K516" s="868" t="s">
        <v>5655</v>
      </c>
      <c r="N516" s="560" t="str">
        <f t="shared" si="8"/>
        <v>F126310107485</v>
      </c>
    </row>
    <row r="517" spans="1:14" ht="14.4" x14ac:dyDescent="0.2">
      <c r="A517" s="866" t="s">
        <v>3228</v>
      </c>
      <c r="B517" s="866" t="s">
        <v>4135</v>
      </c>
      <c r="C517" s="867" t="s">
        <v>513</v>
      </c>
      <c r="D517" s="866" t="s">
        <v>4089</v>
      </c>
      <c r="E517" s="866" t="s">
        <v>5628</v>
      </c>
      <c r="F517" s="866" t="s">
        <v>4091</v>
      </c>
      <c r="G517" s="868" t="s">
        <v>5656</v>
      </c>
      <c r="H517" s="869" t="s">
        <v>5657</v>
      </c>
      <c r="I517" s="870">
        <v>44216</v>
      </c>
      <c r="J517" s="870"/>
      <c r="K517" s="868" t="s">
        <v>5658</v>
      </c>
      <c r="N517" s="560" t="str">
        <f t="shared" si="8"/>
        <v>F126310107494</v>
      </c>
    </row>
    <row r="518" spans="1:14" ht="14.4" x14ac:dyDescent="0.2">
      <c r="A518" s="866" t="s">
        <v>3229</v>
      </c>
      <c r="B518" s="866" t="s">
        <v>4135</v>
      </c>
      <c r="C518" s="867" t="s">
        <v>515</v>
      </c>
      <c r="D518" s="866" t="s">
        <v>4089</v>
      </c>
      <c r="E518" s="866" t="s">
        <v>5628</v>
      </c>
      <c r="F518" s="866" t="s">
        <v>4091</v>
      </c>
      <c r="G518" s="868" t="s">
        <v>5659</v>
      </c>
      <c r="H518" s="869" t="s">
        <v>5660</v>
      </c>
      <c r="I518" s="870">
        <v>44216</v>
      </c>
      <c r="J518" s="870"/>
      <c r="K518" s="868" t="s">
        <v>5661</v>
      </c>
      <c r="N518" s="560" t="str">
        <f t="shared" si="8"/>
        <v>F126310107500</v>
      </c>
    </row>
    <row r="519" spans="1:14" ht="14.4" x14ac:dyDescent="0.2">
      <c r="A519" s="866" t="s">
        <v>3230</v>
      </c>
      <c r="B519" s="866" t="s">
        <v>4135</v>
      </c>
      <c r="C519" s="867" t="s">
        <v>517</v>
      </c>
      <c r="D519" s="866" t="s">
        <v>4089</v>
      </c>
      <c r="E519" s="866" t="s">
        <v>5628</v>
      </c>
      <c r="F519" s="866" t="s">
        <v>4091</v>
      </c>
      <c r="G519" s="868" t="s">
        <v>5662</v>
      </c>
      <c r="H519" s="869" t="s">
        <v>5663</v>
      </c>
      <c r="I519" s="870">
        <v>44216</v>
      </c>
      <c r="J519" s="870"/>
      <c r="K519" s="868" t="s">
        <v>5664</v>
      </c>
      <c r="N519" s="560" t="str">
        <f t="shared" si="8"/>
        <v>F126310107519</v>
      </c>
    </row>
    <row r="520" spans="1:14" ht="14.4" x14ac:dyDescent="0.2">
      <c r="A520" s="866" t="s">
        <v>3231</v>
      </c>
      <c r="B520" s="866" t="s">
        <v>4135</v>
      </c>
      <c r="C520" s="867" t="s">
        <v>522</v>
      </c>
      <c r="D520" s="866" t="s">
        <v>4089</v>
      </c>
      <c r="E520" s="866" t="s">
        <v>5628</v>
      </c>
      <c r="F520" s="866" t="s">
        <v>4091</v>
      </c>
      <c r="G520" s="868" t="s">
        <v>5665</v>
      </c>
      <c r="H520" s="869" t="s">
        <v>5666</v>
      </c>
      <c r="I520" s="870">
        <v>44216</v>
      </c>
      <c r="J520" s="870"/>
      <c r="K520" s="868" t="s">
        <v>5667</v>
      </c>
      <c r="N520" s="560" t="str">
        <f t="shared" si="8"/>
        <v>F126310107528</v>
      </c>
    </row>
    <row r="521" spans="1:14" ht="14.4" x14ac:dyDescent="0.2">
      <c r="A521" s="866" t="s">
        <v>3232</v>
      </c>
      <c r="B521" s="866" t="s">
        <v>4135</v>
      </c>
      <c r="C521" s="867" t="s">
        <v>514</v>
      </c>
      <c r="D521" s="866" t="s">
        <v>4089</v>
      </c>
      <c r="E521" s="866" t="s">
        <v>5628</v>
      </c>
      <c r="F521" s="866" t="s">
        <v>4091</v>
      </c>
      <c r="G521" s="868" t="s">
        <v>5668</v>
      </c>
      <c r="H521" s="869" t="s">
        <v>5669</v>
      </c>
      <c r="I521" s="870">
        <v>44216</v>
      </c>
      <c r="J521" s="870"/>
      <c r="K521" s="868" t="s">
        <v>5670</v>
      </c>
      <c r="N521" s="560" t="str">
        <f t="shared" si="8"/>
        <v>F126310107537</v>
      </c>
    </row>
    <row r="522" spans="1:14" ht="14.4" x14ac:dyDescent="0.2">
      <c r="A522" s="866" t="s">
        <v>3233</v>
      </c>
      <c r="B522" s="866" t="s">
        <v>4135</v>
      </c>
      <c r="C522" s="867" t="s">
        <v>523</v>
      </c>
      <c r="D522" s="866" t="s">
        <v>4089</v>
      </c>
      <c r="E522" s="866" t="s">
        <v>5628</v>
      </c>
      <c r="F522" s="866" t="s">
        <v>4091</v>
      </c>
      <c r="G522" s="868" t="s">
        <v>5671</v>
      </c>
      <c r="H522" s="869" t="s">
        <v>5672</v>
      </c>
      <c r="I522" s="870">
        <v>44216</v>
      </c>
      <c r="J522" s="870"/>
      <c r="K522" s="868" t="s">
        <v>5673</v>
      </c>
      <c r="N522" s="560" t="str">
        <f t="shared" si="8"/>
        <v>F126310107546</v>
      </c>
    </row>
    <row r="523" spans="1:14" ht="14.4" x14ac:dyDescent="0.2">
      <c r="A523" s="866" t="s">
        <v>3234</v>
      </c>
      <c r="B523" s="866" t="s">
        <v>4135</v>
      </c>
      <c r="C523" s="867" t="s">
        <v>519</v>
      </c>
      <c r="D523" s="866" t="s">
        <v>4089</v>
      </c>
      <c r="E523" s="866" t="s">
        <v>5628</v>
      </c>
      <c r="F523" s="866" t="s">
        <v>4091</v>
      </c>
      <c r="G523" s="868" t="s">
        <v>5674</v>
      </c>
      <c r="H523" s="869" t="s">
        <v>5675</v>
      </c>
      <c r="I523" s="870">
        <v>44216</v>
      </c>
      <c r="J523" s="870"/>
      <c r="K523" s="868" t="s">
        <v>5676</v>
      </c>
      <c r="N523" s="560" t="str">
        <f t="shared" si="8"/>
        <v>F126310107555</v>
      </c>
    </row>
    <row r="524" spans="1:14" ht="14.4" x14ac:dyDescent="0.2">
      <c r="A524" s="866" t="s">
        <v>3235</v>
      </c>
      <c r="B524" s="866" t="s">
        <v>4135</v>
      </c>
      <c r="C524" s="867" t="s">
        <v>524</v>
      </c>
      <c r="D524" s="866" t="s">
        <v>4089</v>
      </c>
      <c r="E524" s="866" t="s">
        <v>5628</v>
      </c>
      <c r="F524" s="866" t="s">
        <v>4091</v>
      </c>
      <c r="G524" s="868" t="s">
        <v>5677</v>
      </c>
      <c r="H524" s="869" t="s">
        <v>5678</v>
      </c>
      <c r="I524" s="870">
        <v>44216</v>
      </c>
      <c r="J524" s="870"/>
      <c r="K524" s="868" t="s">
        <v>5679</v>
      </c>
      <c r="N524" s="560" t="str">
        <f t="shared" si="8"/>
        <v>F126310107564</v>
      </c>
    </row>
    <row r="525" spans="1:14" ht="14.4" x14ac:dyDescent="0.2">
      <c r="A525" s="866" t="s">
        <v>3236</v>
      </c>
      <c r="B525" s="866" t="s">
        <v>4135</v>
      </c>
      <c r="C525" s="867" t="s">
        <v>525</v>
      </c>
      <c r="D525" s="866" t="s">
        <v>4089</v>
      </c>
      <c r="E525" s="866" t="s">
        <v>5628</v>
      </c>
      <c r="F525" s="866" t="s">
        <v>4091</v>
      </c>
      <c r="G525" s="868" t="s">
        <v>5680</v>
      </c>
      <c r="H525" s="869" t="s">
        <v>5681</v>
      </c>
      <c r="I525" s="870">
        <v>44216</v>
      </c>
      <c r="J525" s="870"/>
      <c r="K525" s="868" t="s">
        <v>5682</v>
      </c>
      <c r="N525" s="560" t="str">
        <f t="shared" si="8"/>
        <v>F126310107573</v>
      </c>
    </row>
    <row r="526" spans="1:14" ht="14.4" x14ac:dyDescent="0.2">
      <c r="A526" s="866" t="s">
        <v>3237</v>
      </c>
      <c r="B526" s="866" t="s">
        <v>4135</v>
      </c>
      <c r="C526" s="867" t="s">
        <v>520</v>
      </c>
      <c r="D526" s="866" t="s">
        <v>4089</v>
      </c>
      <c r="E526" s="866" t="s">
        <v>5628</v>
      </c>
      <c r="F526" s="866" t="s">
        <v>4091</v>
      </c>
      <c r="G526" s="868" t="s">
        <v>5683</v>
      </c>
      <c r="H526" s="869" t="s">
        <v>5684</v>
      </c>
      <c r="I526" s="870">
        <v>44216</v>
      </c>
      <c r="J526" s="870"/>
      <c r="K526" s="868" t="s">
        <v>5685</v>
      </c>
      <c r="N526" s="560" t="str">
        <f t="shared" si="8"/>
        <v>F126310107582</v>
      </c>
    </row>
    <row r="527" spans="1:14" ht="14.4" x14ac:dyDescent="0.2">
      <c r="A527" s="866" t="s">
        <v>3238</v>
      </c>
      <c r="B527" s="866" t="s">
        <v>4135</v>
      </c>
      <c r="C527" s="867" t="s">
        <v>526</v>
      </c>
      <c r="D527" s="866" t="s">
        <v>4089</v>
      </c>
      <c r="E527" s="866" t="s">
        <v>5628</v>
      </c>
      <c r="F527" s="866" t="s">
        <v>4091</v>
      </c>
      <c r="G527" s="868" t="s">
        <v>5686</v>
      </c>
      <c r="H527" s="869" t="s">
        <v>5687</v>
      </c>
      <c r="I527" s="870">
        <v>44216</v>
      </c>
      <c r="J527" s="870"/>
      <c r="K527" s="868" t="s">
        <v>5688</v>
      </c>
      <c r="N527" s="560" t="str">
        <f t="shared" si="8"/>
        <v>F126310107591</v>
      </c>
    </row>
    <row r="528" spans="1:14" ht="14.4" x14ac:dyDescent="0.2">
      <c r="A528" s="866" t="s">
        <v>3239</v>
      </c>
      <c r="B528" s="866" t="s">
        <v>4135</v>
      </c>
      <c r="C528" s="867" t="s">
        <v>527</v>
      </c>
      <c r="D528" s="866" t="s">
        <v>4089</v>
      </c>
      <c r="E528" s="866" t="s">
        <v>5628</v>
      </c>
      <c r="F528" s="866" t="s">
        <v>4091</v>
      </c>
      <c r="G528" s="868" t="s">
        <v>5689</v>
      </c>
      <c r="H528" s="869" t="s">
        <v>5690</v>
      </c>
      <c r="I528" s="870">
        <v>44216</v>
      </c>
      <c r="J528" s="870"/>
      <c r="K528" s="868" t="s">
        <v>5691</v>
      </c>
      <c r="N528" s="560" t="str">
        <f t="shared" si="8"/>
        <v>F126310107608</v>
      </c>
    </row>
    <row r="529" spans="1:14" ht="14.4" x14ac:dyDescent="0.2">
      <c r="A529" s="866" t="s">
        <v>3240</v>
      </c>
      <c r="B529" s="866" t="s">
        <v>4135</v>
      </c>
      <c r="C529" s="867" t="s">
        <v>530</v>
      </c>
      <c r="D529" s="866" t="s">
        <v>4089</v>
      </c>
      <c r="E529" s="866" t="s">
        <v>5628</v>
      </c>
      <c r="F529" s="866" t="s">
        <v>4091</v>
      </c>
      <c r="G529" s="868" t="s">
        <v>5692</v>
      </c>
      <c r="H529" s="869" t="s">
        <v>5693</v>
      </c>
      <c r="I529" s="870">
        <v>44216</v>
      </c>
      <c r="J529" s="870"/>
      <c r="K529" s="868" t="s">
        <v>5694</v>
      </c>
      <c r="N529" s="560" t="str">
        <f t="shared" si="8"/>
        <v>F126310107617</v>
      </c>
    </row>
    <row r="530" spans="1:14" ht="14.4" x14ac:dyDescent="0.2">
      <c r="A530" s="866" t="s">
        <v>3241</v>
      </c>
      <c r="B530" s="866" t="s">
        <v>4135</v>
      </c>
      <c r="C530" s="867" t="s">
        <v>531</v>
      </c>
      <c r="D530" s="866" t="s">
        <v>4089</v>
      </c>
      <c r="E530" s="866" t="s">
        <v>5628</v>
      </c>
      <c r="F530" s="866" t="s">
        <v>4091</v>
      </c>
      <c r="G530" s="868" t="s">
        <v>5695</v>
      </c>
      <c r="H530" s="869" t="s">
        <v>5696</v>
      </c>
      <c r="I530" s="870">
        <v>44216</v>
      </c>
      <c r="J530" s="870"/>
      <c r="K530" s="868" t="s">
        <v>5697</v>
      </c>
      <c r="N530" s="560" t="str">
        <f t="shared" si="8"/>
        <v>F126310107626</v>
      </c>
    </row>
    <row r="531" spans="1:14" ht="14.4" x14ac:dyDescent="0.2">
      <c r="A531" s="866" t="s">
        <v>3242</v>
      </c>
      <c r="B531" s="866" t="s">
        <v>4135</v>
      </c>
      <c r="C531" s="867" t="s">
        <v>2629</v>
      </c>
      <c r="D531" s="866" t="s">
        <v>4089</v>
      </c>
      <c r="E531" s="866" t="s">
        <v>5628</v>
      </c>
      <c r="F531" s="866" t="s">
        <v>4091</v>
      </c>
      <c r="G531" s="868" t="s">
        <v>5698</v>
      </c>
      <c r="H531" s="869" t="s">
        <v>5699</v>
      </c>
      <c r="I531" s="870">
        <v>44216</v>
      </c>
      <c r="J531" s="870"/>
      <c r="K531" s="868" t="s">
        <v>5700</v>
      </c>
      <c r="N531" s="560" t="str">
        <f t="shared" si="8"/>
        <v>F126310107635</v>
      </c>
    </row>
    <row r="532" spans="1:14" ht="14.4" x14ac:dyDescent="0.2">
      <c r="A532" s="866" t="s">
        <v>3243</v>
      </c>
      <c r="B532" s="866" t="s">
        <v>4135</v>
      </c>
      <c r="C532" s="867" t="s">
        <v>518</v>
      </c>
      <c r="D532" s="866" t="s">
        <v>4089</v>
      </c>
      <c r="E532" s="866" t="s">
        <v>5628</v>
      </c>
      <c r="F532" s="866" t="s">
        <v>4091</v>
      </c>
      <c r="G532" s="868" t="s">
        <v>5701</v>
      </c>
      <c r="H532" s="869" t="s">
        <v>5702</v>
      </c>
      <c r="I532" s="870">
        <v>44216</v>
      </c>
      <c r="J532" s="870"/>
      <c r="K532" s="868" t="s">
        <v>5703</v>
      </c>
      <c r="N532" s="560" t="str">
        <f t="shared" si="8"/>
        <v>F126310107644</v>
      </c>
    </row>
    <row r="533" spans="1:14" ht="14.4" x14ac:dyDescent="0.2">
      <c r="A533" s="866" t="s">
        <v>3244</v>
      </c>
      <c r="B533" s="866" t="s">
        <v>4135</v>
      </c>
      <c r="C533" s="867" t="s">
        <v>529</v>
      </c>
      <c r="D533" s="866" t="s">
        <v>4089</v>
      </c>
      <c r="E533" s="866" t="s">
        <v>5628</v>
      </c>
      <c r="F533" s="866" t="s">
        <v>4091</v>
      </c>
      <c r="G533" s="868" t="s">
        <v>5704</v>
      </c>
      <c r="H533" s="869" t="s">
        <v>5705</v>
      </c>
      <c r="I533" s="870">
        <v>44216</v>
      </c>
      <c r="J533" s="870"/>
      <c r="K533" s="868" t="s">
        <v>5706</v>
      </c>
      <c r="N533" s="560" t="str">
        <f t="shared" si="8"/>
        <v>F126310107653</v>
      </c>
    </row>
    <row r="534" spans="1:14" ht="14.4" x14ac:dyDescent="0.2">
      <c r="A534" s="866" t="s">
        <v>3245</v>
      </c>
      <c r="B534" s="866" t="s">
        <v>4135</v>
      </c>
      <c r="C534" s="867" t="s">
        <v>3246</v>
      </c>
      <c r="D534" s="866" t="s">
        <v>4089</v>
      </c>
      <c r="E534" s="866" t="s">
        <v>5628</v>
      </c>
      <c r="F534" s="866" t="s">
        <v>4091</v>
      </c>
      <c r="G534" s="868" t="s">
        <v>5707</v>
      </c>
      <c r="H534" s="869" t="s">
        <v>5708</v>
      </c>
      <c r="I534" s="870">
        <v>44216</v>
      </c>
      <c r="J534" s="870"/>
      <c r="K534" s="868" t="s">
        <v>5709</v>
      </c>
      <c r="N534" s="560" t="str">
        <f t="shared" si="8"/>
        <v>F126310107662</v>
      </c>
    </row>
    <row r="535" spans="1:14" ht="14.4" x14ac:dyDescent="0.2">
      <c r="A535" s="866" t="s">
        <v>3247</v>
      </c>
      <c r="B535" s="866" t="s">
        <v>4135</v>
      </c>
      <c r="C535" s="867" t="s">
        <v>521</v>
      </c>
      <c r="D535" s="866" t="s">
        <v>4089</v>
      </c>
      <c r="E535" s="866" t="s">
        <v>5628</v>
      </c>
      <c r="F535" s="866" t="s">
        <v>4091</v>
      </c>
      <c r="G535" s="868" t="s">
        <v>5710</v>
      </c>
      <c r="H535" s="869" t="s">
        <v>5711</v>
      </c>
      <c r="I535" s="870">
        <v>44216</v>
      </c>
      <c r="J535" s="870"/>
      <c r="K535" s="868" t="s">
        <v>5712</v>
      </c>
      <c r="N535" s="560" t="str">
        <f t="shared" si="8"/>
        <v>F126310107671</v>
      </c>
    </row>
    <row r="536" spans="1:14" ht="14.4" x14ac:dyDescent="0.2">
      <c r="A536" s="866" t="s">
        <v>3248</v>
      </c>
      <c r="B536" s="866" t="s">
        <v>4135</v>
      </c>
      <c r="C536" s="867" t="s">
        <v>2633</v>
      </c>
      <c r="D536" s="866" t="s">
        <v>4089</v>
      </c>
      <c r="E536" s="866" t="s">
        <v>5628</v>
      </c>
      <c r="F536" s="866" t="s">
        <v>4091</v>
      </c>
      <c r="G536" s="868" t="s">
        <v>5713</v>
      </c>
      <c r="H536" s="869" t="s">
        <v>5714</v>
      </c>
      <c r="I536" s="870">
        <v>44216</v>
      </c>
      <c r="J536" s="870"/>
      <c r="K536" s="868" t="s">
        <v>5715</v>
      </c>
      <c r="N536" s="560" t="str">
        <f t="shared" si="8"/>
        <v>F126310107680</v>
      </c>
    </row>
    <row r="537" spans="1:14" ht="14.4" x14ac:dyDescent="0.2">
      <c r="A537" s="866" t="s">
        <v>3249</v>
      </c>
      <c r="B537" s="866" t="s">
        <v>4135</v>
      </c>
      <c r="C537" s="867" t="s">
        <v>516</v>
      </c>
      <c r="D537" s="866" t="s">
        <v>4089</v>
      </c>
      <c r="E537" s="866" t="s">
        <v>5628</v>
      </c>
      <c r="F537" s="866" t="s">
        <v>4091</v>
      </c>
      <c r="G537" s="868" t="s">
        <v>5716</v>
      </c>
      <c r="H537" s="869" t="s">
        <v>5717</v>
      </c>
      <c r="I537" s="870">
        <v>44216</v>
      </c>
      <c r="J537" s="870"/>
      <c r="K537" s="868" t="s">
        <v>5718</v>
      </c>
      <c r="N537" s="560" t="str">
        <f t="shared" si="8"/>
        <v>F126310107699</v>
      </c>
    </row>
    <row r="538" spans="1:14" ht="14.4" x14ac:dyDescent="0.2">
      <c r="A538" s="866" t="s">
        <v>3250</v>
      </c>
      <c r="B538" s="866" t="s">
        <v>4135</v>
      </c>
      <c r="C538" s="867" t="s">
        <v>512</v>
      </c>
      <c r="D538" s="866" t="s">
        <v>4089</v>
      </c>
      <c r="E538" s="866" t="s">
        <v>5628</v>
      </c>
      <c r="F538" s="866" t="s">
        <v>4091</v>
      </c>
      <c r="G538" s="868" t="s">
        <v>5719</v>
      </c>
      <c r="H538" s="869" t="s">
        <v>5720</v>
      </c>
      <c r="I538" s="870">
        <v>44216</v>
      </c>
      <c r="J538" s="870"/>
      <c r="K538" s="868" t="s">
        <v>5721</v>
      </c>
      <c r="N538" s="560" t="str">
        <f t="shared" si="8"/>
        <v>F126310107706</v>
      </c>
    </row>
    <row r="539" spans="1:14" ht="14.4" x14ac:dyDescent="0.2">
      <c r="A539" s="866" t="s">
        <v>3251</v>
      </c>
      <c r="B539" s="866" t="s">
        <v>4135</v>
      </c>
      <c r="C539" s="867" t="s">
        <v>2630</v>
      </c>
      <c r="D539" s="866" t="s">
        <v>4089</v>
      </c>
      <c r="E539" s="866" t="s">
        <v>5628</v>
      </c>
      <c r="F539" s="866" t="s">
        <v>4091</v>
      </c>
      <c r="G539" s="868" t="s">
        <v>5722</v>
      </c>
      <c r="H539" s="869" t="s">
        <v>5723</v>
      </c>
      <c r="I539" s="870">
        <v>44216</v>
      </c>
      <c r="J539" s="870"/>
      <c r="K539" s="868" t="s">
        <v>5724</v>
      </c>
      <c r="N539" s="560" t="str">
        <f t="shared" si="8"/>
        <v>F126310107715</v>
      </c>
    </row>
    <row r="540" spans="1:14" ht="14.4" x14ac:dyDescent="0.2">
      <c r="A540" s="866" t="s">
        <v>3252</v>
      </c>
      <c r="B540" s="866" t="s">
        <v>4135</v>
      </c>
      <c r="C540" s="867" t="s">
        <v>2632</v>
      </c>
      <c r="D540" s="866" t="s">
        <v>4089</v>
      </c>
      <c r="E540" s="866" t="s">
        <v>5628</v>
      </c>
      <c r="F540" s="866" t="s">
        <v>4091</v>
      </c>
      <c r="G540" s="868" t="s">
        <v>5725</v>
      </c>
      <c r="H540" s="869" t="s">
        <v>5726</v>
      </c>
      <c r="I540" s="870">
        <v>44216</v>
      </c>
      <c r="J540" s="870"/>
      <c r="K540" s="868" t="s">
        <v>5727</v>
      </c>
      <c r="N540" s="560" t="str">
        <f t="shared" si="8"/>
        <v>F126310107724</v>
      </c>
    </row>
    <row r="541" spans="1:14" ht="14.4" x14ac:dyDescent="0.2">
      <c r="A541" s="866" t="s">
        <v>3253</v>
      </c>
      <c r="B541" s="866" t="s">
        <v>4135</v>
      </c>
      <c r="C541" s="867" t="s">
        <v>2631</v>
      </c>
      <c r="D541" s="866" t="s">
        <v>4089</v>
      </c>
      <c r="E541" s="866" t="s">
        <v>5628</v>
      </c>
      <c r="F541" s="866" t="s">
        <v>4091</v>
      </c>
      <c r="G541" s="868" t="s">
        <v>5728</v>
      </c>
      <c r="H541" s="869" t="s">
        <v>5729</v>
      </c>
      <c r="I541" s="870">
        <v>44216</v>
      </c>
      <c r="J541" s="870"/>
      <c r="K541" s="868" t="s">
        <v>5730</v>
      </c>
      <c r="N541" s="560" t="str">
        <f t="shared" si="8"/>
        <v>F126310107733</v>
      </c>
    </row>
    <row r="542" spans="1:14" ht="14.4" x14ac:dyDescent="0.2">
      <c r="A542" s="866" t="s">
        <v>3254</v>
      </c>
      <c r="B542" s="866" t="s">
        <v>4088</v>
      </c>
      <c r="C542" s="867" t="s">
        <v>56</v>
      </c>
      <c r="D542" s="866" t="s">
        <v>4089</v>
      </c>
      <c r="E542" s="866" t="s">
        <v>5731</v>
      </c>
      <c r="F542" s="866" t="s">
        <v>4091</v>
      </c>
      <c r="G542" s="868" t="s">
        <v>5732</v>
      </c>
      <c r="H542" s="869" t="s">
        <v>5733</v>
      </c>
      <c r="I542" s="870">
        <v>44216</v>
      </c>
      <c r="J542" s="870"/>
      <c r="K542" s="868" t="s">
        <v>5734</v>
      </c>
      <c r="N542" s="560" t="str">
        <f t="shared" si="8"/>
        <v>F127110107852</v>
      </c>
    </row>
    <row r="543" spans="1:14" ht="14.4" x14ac:dyDescent="0.2">
      <c r="A543" s="866" t="s">
        <v>3255</v>
      </c>
      <c r="B543" s="866" t="s">
        <v>4088</v>
      </c>
      <c r="C543" s="867" t="s">
        <v>57</v>
      </c>
      <c r="D543" s="866" t="s">
        <v>4089</v>
      </c>
      <c r="E543" s="866" t="s">
        <v>5731</v>
      </c>
      <c r="F543" s="866" t="s">
        <v>4091</v>
      </c>
      <c r="G543" s="868" t="s">
        <v>5735</v>
      </c>
      <c r="H543" s="869" t="s">
        <v>5736</v>
      </c>
      <c r="I543" s="870">
        <v>44216</v>
      </c>
      <c r="J543" s="870"/>
      <c r="K543" s="868" t="s">
        <v>5737</v>
      </c>
      <c r="N543" s="560" t="str">
        <f t="shared" si="8"/>
        <v>F127110107861</v>
      </c>
    </row>
    <row r="544" spans="1:14" ht="14.4" x14ac:dyDescent="0.2">
      <c r="A544" s="866" t="s">
        <v>3734</v>
      </c>
      <c r="B544" s="866" t="s">
        <v>4112</v>
      </c>
      <c r="C544" s="867" t="s">
        <v>3735</v>
      </c>
      <c r="D544" s="866" t="s">
        <v>4089</v>
      </c>
      <c r="E544" s="866" t="s">
        <v>5731</v>
      </c>
      <c r="F544" s="866" t="s">
        <v>4091</v>
      </c>
      <c r="G544" s="868" t="s">
        <v>5738</v>
      </c>
      <c r="H544" s="869" t="s">
        <v>5739</v>
      </c>
      <c r="I544" s="870">
        <v>44682</v>
      </c>
      <c r="J544" s="870"/>
      <c r="K544" s="868"/>
      <c r="N544" s="560" t="str">
        <f t="shared" si="8"/>
        <v>F127210111989</v>
      </c>
    </row>
    <row r="545" spans="1:14" ht="14.4" x14ac:dyDescent="0.2">
      <c r="A545" s="866" t="s">
        <v>3256</v>
      </c>
      <c r="B545" s="866" t="s">
        <v>4135</v>
      </c>
      <c r="C545" s="867" t="s">
        <v>539</v>
      </c>
      <c r="D545" s="866" t="s">
        <v>4089</v>
      </c>
      <c r="E545" s="866" t="s">
        <v>5731</v>
      </c>
      <c r="F545" s="866" t="s">
        <v>4091</v>
      </c>
      <c r="G545" s="868" t="s">
        <v>5740</v>
      </c>
      <c r="H545" s="869" t="s">
        <v>5741</v>
      </c>
      <c r="I545" s="870">
        <v>44216</v>
      </c>
      <c r="J545" s="870"/>
      <c r="K545" s="868" t="s">
        <v>5742</v>
      </c>
      <c r="N545" s="560" t="str">
        <f t="shared" si="8"/>
        <v>F127310107894</v>
      </c>
    </row>
    <row r="546" spans="1:14" ht="14.4" x14ac:dyDescent="0.2">
      <c r="A546" s="866" t="s">
        <v>3257</v>
      </c>
      <c r="B546" s="866" t="s">
        <v>4135</v>
      </c>
      <c r="C546" s="867" t="s">
        <v>542</v>
      </c>
      <c r="D546" s="866" t="s">
        <v>4089</v>
      </c>
      <c r="E546" s="866" t="s">
        <v>5731</v>
      </c>
      <c r="F546" s="866" t="s">
        <v>4091</v>
      </c>
      <c r="G546" s="868" t="s">
        <v>5743</v>
      </c>
      <c r="H546" s="869" t="s">
        <v>5744</v>
      </c>
      <c r="I546" s="870">
        <v>44216</v>
      </c>
      <c r="J546" s="870"/>
      <c r="K546" s="868" t="s">
        <v>5745</v>
      </c>
      <c r="N546" s="560" t="str">
        <f t="shared" si="8"/>
        <v>F127310107901</v>
      </c>
    </row>
    <row r="547" spans="1:14" ht="14.4" x14ac:dyDescent="0.2">
      <c r="A547" s="866" t="s">
        <v>3258</v>
      </c>
      <c r="B547" s="866" t="s">
        <v>4135</v>
      </c>
      <c r="C547" s="867" t="s">
        <v>545</v>
      </c>
      <c r="D547" s="866" t="s">
        <v>4089</v>
      </c>
      <c r="E547" s="866" t="s">
        <v>5731</v>
      </c>
      <c r="F547" s="866" t="s">
        <v>4091</v>
      </c>
      <c r="G547" s="868" t="s">
        <v>5746</v>
      </c>
      <c r="H547" s="869" t="s">
        <v>5747</v>
      </c>
      <c r="I547" s="870">
        <v>44216</v>
      </c>
      <c r="J547" s="870"/>
      <c r="K547" s="868" t="s">
        <v>5748</v>
      </c>
      <c r="N547" s="560" t="str">
        <f t="shared" si="8"/>
        <v>F127310107910</v>
      </c>
    </row>
    <row r="548" spans="1:14" ht="14.4" x14ac:dyDescent="0.2">
      <c r="A548" s="866" t="s">
        <v>3259</v>
      </c>
      <c r="B548" s="866" t="s">
        <v>4135</v>
      </c>
      <c r="C548" s="867" t="s">
        <v>565</v>
      </c>
      <c r="D548" s="866" t="s">
        <v>4089</v>
      </c>
      <c r="E548" s="866" t="s">
        <v>5731</v>
      </c>
      <c r="F548" s="866" t="s">
        <v>4091</v>
      </c>
      <c r="G548" s="868" t="s">
        <v>5749</v>
      </c>
      <c r="H548" s="869" t="s">
        <v>5750</v>
      </c>
      <c r="I548" s="870">
        <v>44216</v>
      </c>
      <c r="J548" s="870"/>
      <c r="K548" s="868" t="s">
        <v>5751</v>
      </c>
      <c r="N548" s="560" t="str">
        <f t="shared" si="8"/>
        <v>F127310107929</v>
      </c>
    </row>
    <row r="549" spans="1:14" ht="14.4" x14ac:dyDescent="0.2">
      <c r="A549" s="866" t="s">
        <v>3260</v>
      </c>
      <c r="B549" s="866" t="s">
        <v>4135</v>
      </c>
      <c r="C549" s="867" t="s">
        <v>573</v>
      </c>
      <c r="D549" s="866" t="s">
        <v>4089</v>
      </c>
      <c r="E549" s="866" t="s">
        <v>5731</v>
      </c>
      <c r="F549" s="866" t="s">
        <v>4091</v>
      </c>
      <c r="G549" s="868" t="s">
        <v>5752</v>
      </c>
      <c r="H549" s="869" t="s">
        <v>5753</v>
      </c>
      <c r="I549" s="870">
        <v>44216</v>
      </c>
      <c r="J549" s="870"/>
      <c r="K549" s="868" t="s">
        <v>5754</v>
      </c>
      <c r="N549" s="560" t="str">
        <f t="shared" si="8"/>
        <v>F127310107938</v>
      </c>
    </row>
    <row r="550" spans="1:14" ht="14.4" x14ac:dyDescent="0.2">
      <c r="A550" s="866" t="s">
        <v>3261</v>
      </c>
      <c r="B550" s="866" t="s">
        <v>4135</v>
      </c>
      <c r="C550" s="867" t="s">
        <v>563</v>
      </c>
      <c r="D550" s="866" t="s">
        <v>4089</v>
      </c>
      <c r="E550" s="866" t="s">
        <v>5731</v>
      </c>
      <c r="F550" s="866" t="s">
        <v>4091</v>
      </c>
      <c r="G550" s="868" t="s">
        <v>5755</v>
      </c>
      <c r="H550" s="869" t="s">
        <v>5756</v>
      </c>
      <c r="I550" s="870">
        <v>44216</v>
      </c>
      <c r="J550" s="870"/>
      <c r="K550" s="868" t="s">
        <v>5757</v>
      </c>
      <c r="N550" s="560" t="str">
        <f t="shared" si="8"/>
        <v>F127310107947</v>
      </c>
    </row>
    <row r="551" spans="1:14" ht="14.4" x14ac:dyDescent="0.2">
      <c r="A551" s="866" t="s">
        <v>3262</v>
      </c>
      <c r="B551" s="866" t="s">
        <v>4135</v>
      </c>
      <c r="C551" s="867" t="s">
        <v>2636</v>
      </c>
      <c r="D551" s="866" t="s">
        <v>4089</v>
      </c>
      <c r="E551" s="866" t="s">
        <v>5731</v>
      </c>
      <c r="F551" s="866" t="s">
        <v>4091</v>
      </c>
      <c r="G551" s="868" t="s">
        <v>5758</v>
      </c>
      <c r="H551" s="869" t="s">
        <v>5759</v>
      </c>
      <c r="I551" s="870">
        <v>44216</v>
      </c>
      <c r="J551" s="870"/>
      <c r="K551" s="868" t="s">
        <v>5760</v>
      </c>
      <c r="N551" s="560" t="str">
        <f t="shared" si="8"/>
        <v>F127310107956</v>
      </c>
    </row>
    <row r="552" spans="1:14" ht="14.4" x14ac:dyDescent="0.2">
      <c r="A552" s="866" t="s">
        <v>3263</v>
      </c>
      <c r="B552" s="866" t="s">
        <v>4135</v>
      </c>
      <c r="C552" s="867" t="s">
        <v>3766</v>
      </c>
      <c r="D552" s="866" t="s">
        <v>4089</v>
      </c>
      <c r="E552" s="866" t="s">
        <v>5731</v>
      </c>
      <c r="F552" s="866" t="s">
        <v>4091</v>
      </c>
      <c r="G552" s="868" t="s">
        <v>5761</v>
      </c>
      <c r="H552" s="869" t="s">
        <v>5762</v>
      </c>
      <c r="I552" s="870">
        <v>44216</v>
      </c>
      <c r="J552" s="870"/>
      <c r="K552" s="868" t="s">
        <v>5763</v>
      </c>
      <c r="N552" s="560" t="str">
        <f t="shared" si="8"/>
        <v>F127310107965</v>
      </c>
    </row>
    <row r="553" spans="1:14" ht="14.4" x14ac:dyDescent="0.2">
      <c r="A553" s="866" t="s">
        <v>3264</v>
      </c>
      <c r="B553" s="866" t="s">
        <v>4135</v>
      </c>
      <c r="C553" s="867" t="s">
        <v>536</v>
      </c>
      <c r="D553" s="866" t="s">
        <v>4089</v>
      </c>
      <c r="E553" s="866" t="s">
        <v>5731</v>
      </c>
      <c r="F553" s="866" t="s">
        <v>4091</v>
      </c>
      <c r="G553" s="868" t="s">
        <v>5764</v>
      </c>
      <c r="H553" s="869" t="s">
        <v>5765</v>
      </c>
      <c r="I553" s="870">
        <v>44216</v>
      </c>
      <c r="J553" s="870"/>
      <c r="K553" s="868" t="s">
        <v>5766</v>
      </c>
      <c r="N553" s="560" t="str">
        <f t="shared" si="8"/>
        <v>F127310107974</v>
      </c>
    </row>
    <row r="554" spans="1:14" ht="14.4" x14ac:dyDescent="0.2">
      <c r="A554" s="866" t="s">
        <v>3265</v>
      </c>
      <c r="B554" s="866" t="s">
        <v>4135</v>
      </c>
      <c r="C554" s="867" t="s">
        <v>537</v>
      </c>
      <c r="D554" s="866" t="s">
        <v>4089</v>
      </c>
      <c r="E554" s="866" t="s">
        <v>5731</v>
      </c>
      <c r="F554" s="866" t="s">
        <v>4091</v>
      </c>
      <c r="G554" s="868" t="s">
        <v>5767</v>
      </c>
      <c r="H554" s="869" t="s">
        <v>5768</v>
      </c>
      <c r="I554" s="870">
        <v>44216</v>
      </c>
      <c r="J554" s="870"/>
      <c r="K554" s="868" t="s">
        <v>5769</v>
      </c>
      <c r="N554" s="560" t="str">
        <f t="shared" si="8"/>
        <v>F127310107983</v>
      </c>
    </row>
    <row r="555" spans="1:14" ht="14.4" x14ac:dyDescent="0.2">
      <c r="A555" s="866" t="s">
        <v>3266</v>
      </c>
      <c r="B555" s="866" t="s">
        <v>4135</v>
      </c>
      <c r="C555" s="867" t="s">
        <v>541</v>
      </c>
      <c r="D555" s="866" t="s">
        <v>4089</v>
      </c>
      <c r="E555" s="866" t="s">
        <v>5731</v>
      </c>
      <c r="F555" s="866" t="s">
        <v>4091</v>
      </c>
      <c r="G555" s="868" t="s">
        <v>5770</v>
      </c>
      <c r="H555" s="869" t="s">
        <v>5771</v>
      </c>
      <c r="I555" s="870">
        <v>44216</v>
      </c>
      <c r="J555" s="870"/>
      <c r="K555" s="868" t="s">
        <v>5772</v>
      </c>
      <c r="N555" s="560" t="str">
        <f t="shared" si="8"/>
        <v>F127310107992</v>
      </c>
    </row>
    <row r="556" spans="1:14" ht="14.4" x14ac:dyDescent="0.2">
      <c r="A556" s="866" t="s">
        <v>3267</v>
      </c>
      <c r="B556" s="866" t="s">
        <v>4135</v>
      </c>
      <c r="C556" s="867" t="s">
        <v>544</v>
      </c>
      <c r="D556" s="866" t="s">
        <v>4089</v>
      </c>
      <c r="E556" s="866" t="s">
        <v>5731</v>
      </c>
      <c r="F556" s="866" t="s">
        <v>4091</v>
      </c>
      <c r="G556" s="868" t="s">
        <v>5773</v>
      </c>
      <c r="H556" s="869" t="s">
        <v>5774</v>
      </c>
      <c r="I556" s="870">
        <v>44216</v>
      </c>
      <c r="J556" s="870"/>
      <c r="K556" s="868" t="s">
        <v>5775</v>
      </c>
      <c r="N556" s="560" t="str">
        <f t="shared" si="8"/>
        <v>F127310108009</v>
      </c>
    </row>
    <row r="557" spans="1:14" ht="14.4" x14ac:dyDescent="0.2">
      <c r="A557" s="866" t="s">
        <v>3268</v>
      </c>
      <c r="B557" s="866" t="s">
        <v>4135</v>
      </c>
      <c r="C557" s="867" t="s">
        <v>546</v>
      </c>
      <c r="D557" s="866" t="s">
        <v>4089</v>
      </c>
      <c r="E557" s="866" t="s">
        <v>5731</v>
      </c>
      <c r="F557" s="866" t="s">
        <v>4091</v>
      </c>
      <c r="G557" s="868" t="s">
        <v>5776</v>
      </c>
      <c r="H557" s="869" t="s">
        <v>5777</v>
      </c>
      <c r="I557" s="870">
        <v>44216</v>
      </c>
      <c r="J557" s="870"/>
      <c r="K557" s="868" t="s">
        <v>5778</v>
      </c>
      <c r="N557" s="560" t="str">
        <f t="shared" si="8"/>
        <v>F127310108018</v>
      </c>
    </row>
    <row r="558" spans="1:14" ht="14.4" x14ac:dyDescent="0.2">
      <c r="A558" s="866" t="s">
        <v>3269</v>
      </c>
      <c r="B558" s="866" t="s">
        <v>4135</v>
      </c>
      <c r="C558" s="867" t="s">
        <v>547</v>
      </c>
      <c r="D558" s="866" t="s">
        <v>4089</v>
      </c>
      <c r="E558" s="866" t="s">
        <v>5731</v>
      </c>
      <c r="F558" s="866" t="s">
        <v>4091</v>
      </c>
      <c r="G558" s="868" t="s">
        <v>5779</v>
      </c>
      <c r="H558" s="869" t="s">
        <v>5780</v>
      </c>
      <c r="I558" s="870">
        <v>44216</v>
      </c>
      <c r="J558" s="870"/>
      <c r="K558" s="868" t="s">
        <v>5781</v>
      </c>
      <c r="N558" s="560" t="str">
        <f t="shared" si="8"/>
        <v>F127310108027</v>
      </c>
    </row>
    <row r="559" spans="1:14" ht="14.4" x14ac:dyDescent="0.2">
      <c r="A559" s="866" t="s">
        <v>3270</v>
      </c>
      <c r="B559" s="866" t="s">
        <v>4135</v>
      </c>
      <c r="C559" s="867" t="s">
        <v>551</v>
      </c>
      <c r="D559" s="866" t="s">
        <v>4089</v>
      </c>
      <c r="E559" s="866" t="s">
        <v>5731</v>
      </c>
      <c r="F559" s="866" t="s">
        <v>4091</v>
      </c>
      <c r="G559" s="868" t="s">
        <v>5782</v>
      </c>
      <c r="H559" s="869" t="s">
        <v>5783</v>
      </c>
      <c r="I559" s="870">
        <v>44216</v>
      </c>
      <c r="J559" s="870"/>
      <c r="K559" s="868" t="s">
        <v>5784</v>
      </c>
      <c r="N559" s="560" t="str">
        <f t="shared" si="8"/>
        <v>F127310108036</v>
      </c>
    </row>
    <row r="560" spans="1:14" ht="14.4" x14ac:dyDescent="0.2">
      <c r="A560" s="866" t="s">
        <v>3271</v>
      </c>
      <c r="B560" s="866" t="s">
        <v>4135</v>
      </c>
      <c r="C560" s="867" t="s">
        <v>552</v>
      </c>
      <c r="D560" s="866" t="s">
        <v>4089</v>
      </c>
      <c r="E560" s="866" t="s">
        <v>5731</v>
      </c>
      <c r="F560" s="866" t="s">
        <v>4091</v>
      </c>
      <c r="G560" s="868" t="s">
        <v>5785</v>
      </c>
      <c r="H560" s="869" t="s">
        <v>5786</v>
      </c>
      <c r="I560" s="870">
        <v>44216</v>
      </c>
      <c r="J560" s="870"/>
      <c r="K560" s="868" t="s">
        <v>5787</v>
      </c>
      <c r="N560" s="560" t="str">
        <f t="shared" si="8"/>
        <v>F127310108045</v>
      </c>
    </row>
    <row r="561" spans="1:14" ht="14.4" x14ac:dyDescent="0.2">
      <c r="A561" s="866" t="s">
        <v>3272</v>
      </c>
      <c r="B561" s="866" t="s">
        <v>4135</v>
      </c>
      <c r="C561" s="867" t="s">
        <v>535</v>
      </c>
      <c r="D561" s="866" t="s">
        <v>4089</v>
      </c>
      <c r="E561" s="866" t="s">
        <v>5731</v>
      </c>
      <c r="F561" s="866" t="s">
        <v>4091</v>
      </c>
      <c r="G561" s="868" t="s">
        <v>5788</v>
      </c>
      <c r="H561" s="869" t="s">
        <v>5789</v>
      </c>
      <c r="I561" s="870">
        <v>44216</v>
      </c>
      <c r="J561" s="870"/>
      <c r="K561" s="868" t="s">
        <v>5790</v>
      </c>
      <c r="N561" s="560" t="str">
        <f t="shared" si="8"/>
        <v>F127310108063</v>
      </c>
    </row>
    <row r="562" spans="1:14" ht="14.4" x14ac:dyDescent="0.2">
      <c r="A562" s="866" t="s">
        <v>3273</v>
      </c>
      <c r="B562" s="866" t="s">
        <v>4135</v>
      </c>
      <c r="C562" s="867" t="s">
        <v>533</v>
      </c>
      <c r="D562" s="866" t="s">
        <v>4089</v>
      </c>
      <c r="E562" s="866" t="s">
        <v>5731</v>
      </c>
      <c r="F562" s="866" t="s">
        <v>4091</v>
      </c>
      <c r="G562" s="868" t="s">
        <v>5791</v>
      </c>
      <c r="H562" s="869" t="s">
        <v>5792</v>
      </c>
      <c r="I562" s="870">
        <v>44216</v>
      </c>
      <c r="J562" s="870"/>
      <c r="K562" s="868" t="s">
        <v>5793</v>
      </c>
      <c r="N562" s="560" t="str">
        <f t="shared" si="8"/>
        <v>F127310108072</v>
      </c>
    </row>
    <row r="563" spans="1:14" ht="14.4" x14ac:dyDescent="0.2">
      <c r="A563" s="866" t="s">
        <v>3274</v>
      </c>
      <c r="B563" s="866" t="s">
        <v>4135</v>
      </c>
      <c r="C563" s="867" t="s">
        <v>555</v>
      </c>
      <c r="D563" s="866" t="s">
        <v>4089</v>
      </c>
      <c r="E563" s="866" t="s">
        <v>5731</v>
      </c>
      <c r="F563" s="866" t="s">
        <v>4091</v>
      </c>
      <c r="G563" s="868" t="s">
        <v>5794</v>
      </c>
      <c r="H563" s="869" t="s">
        <v>5795</v>
      </c>
      <c r="I563" s="870">
        <v>44216</v>
      </c>
      <c r="J563" s="870"/>
      <c r="K563" s="868" t="s">
        <v>5796</v>
      </c>
      <c r="N563" s="560" t="str">
        <f t="shared" si="8"/>
        <v>F127310108081</v>
      </c>
    </row>
    <row r="564" spans="1:14" ht="14.4" x14ac:dyDescent="0.2">
      <c r="A564" s="866" t="s">
        <v>3275</v>
      </c>
      <c r="B564" s="866" t="s">
        <v>4135</v>
      </c>
      <c r="C564" s="867" t="s">
        <v>556</v>
      </c>
      <c r="D564" s="866" t="s">
        <v>4089</v>
      </c>
      <c r="E564" s="866" t="s">
        <v>5731</v>
      </c>
      <c r="F564" s="866" t="s">
        <v>4091</v>
      </c>
      <c r="G564" s="868" t="s">
        <v>5797</v>
      </c>
      <c r="H564" s="869" t="s">
        <v>5798</v>
      </c>
      <c r="I564" s="870">
        <v>44216</v>
      </c>
      <c r="J564" s="870"/>
      <c r="K564" s="868" t="s">
        <v>5799</v>
      </c>
      <c r="N564" s="560" t="str">
        <f t="shared" si="8"/>
        <v>F127310108090</v>
      </c>
    </row>
    <row r="565" spans="1:14" ht="14.4" x14ac:dyDescent="0.2">
      <c r="A565" s="866" t="s">
        <v>3276</v>
      </c>
      <c r="B565" s="866" t="s">
        <v>4135</v>
      </c>
      <c r="C565" s="867" t="s">
        <v>558</v>
      </c>
      <c r="D565" s="866" t="s">
        <v>4089</v>
      </c>
      <c r="E565" s="866" t="s">
        <v>5731</v>
      </c>
      <c r="F565" s="866" t="s">
        <v>4091</v>
      </c>
      <c r="G565" s="868" t="s">
        <v>5800</v>
      </c>
      <c r="H565" s="869" t="s">
        <v>5801</v>
      </c>
      <c r="I565" s="870">
        <v>44216</v>
      </c>
      <c r="J565" s="870"/>
      <c r="K565" s="868" t="s">
        <v>5802</v>
      </c>
      <c r="N565" s="560" t="str">
        <f t="shared" si="8"/>
        <v>F127310108107</v>
      </c>
    </row>
    <row r="566" spans="1:14" ht="14.4" x14ac:dyDescent="0.2">
      <c r="A566" s="866" t="s">
        <v>3277</v>
      </c>
      <c r="B566" s="866" t="s">
        <v>4135</v>
      </c>
      <c r="C566" s="867" t="s">
        <v>560</v>
      </c>
      <c r="D566" s="866" t="s">
        <v>4089</v>
      </c>
      <c r="E566" s="866" t="s">
        <v>5731</v>
      </c>
      <c r="F566" s="866" t="s">
        <v>4091</v>
      </c>
      <c r="G566" s="868" t="s">
        <v>5803</v>
      </c>
      <c r="H566" s="869" t="s">
        <v>5804</v>
      </c>
      <c r="I566" s="870">
        <v>44216</v>
      </c>
      <c r="J566" s="870"/>
      <c r="K566" s="868" t="s">
        <v>5805</v>
      </c>
      <c r="N566" s="560" t="str">
        <f t="shared" si="8"/>
        <v>F127310108116</v>
      </c>
    </row>
    <row r="567" spans="1:14" ht="14.4" x14ac:dyDescent="0.2">
      <c r="A567" s="866" t="s">
        <v>3278</v>
      </c>
      <c r="B567" s="866" t="s">
        <v>4135</v>
      </c>
      <c r="C567" s="867" t="s">
        <v>562</v>
      </c>
      <c r="D567" s="866" t="s">
        <v>4089</v>
      </c>
      <c r="E567" s="866" t="s">
        <v>5731</v>
      </c>
      <c r="F567" s="866" t="s">
        <v>4091</v>
      </c>
      <c r="G567" s="868" t="s">
        <v>5806</v>
      </c>
      <c r="H567" s="869" t="s">
        <v>5807</v>
      </c>
      <c r="I567" s="870">
        <v>44216</v>
      </c>
      <c r="J567" s="870"/>
      <c r="K567" s="868" t="s">
        <v>5808</v>
      </c>
      <c r="N567" s="560" t="str">
        <f t="shared" si="8"/>
        <v>F127310108125</v>
      </c>
    </row>
    <row r="568" spans="1:14" ht="14.4" x14ac:dyDescent="0.2">
      <c r="A568" s="866" t="s">
        <v>3279</v>
      </c>
      <c r="B568" s="866" t="s">
        <v>4135</v>
      </c>
      <c r="C568" s="867" t="s">
        <v>567</v>
      </c>
      <c r="D568" s="866" t="s">
        <v>4089</v>
      </c>
      <c r="E568" s="866" t="s">
        <v>5731</v>
      </c>
      <c r="F568" s="866" t="s">
        <v>4091</v>
      </c>
      <c r="G568" s="868" t="s">
        <v>5809</v>
      </c>
      <c r="H568" s="869" t="s">
        <v>5810</v>
      </c>
      <c r="I568" s="870">
        <v>44216</v>
      </c>
      <c r="J568" s="870"/>
      <c r="K568" s="868" t="s">
        <v>5811</v>
      </c>
      <c r="N568" s="560" t="str">
        <f t="shared" si="8"/>
        <v>F127310108134</v>
      </c>
    </row>
    <row r="569" spans="1:14" ht="14.4" x14ac:dyDescent="0.2">
      <c r="A569" s="866" t="s">
        <v>3280</v>
      </c>
      <c r="B569" s="866" t="s">
        <v>4135</v>
      </c>
      <c r="C569" s="867" t="s">
        <v>569</v>
      </c>
      <c r="D569" s="866" t="s">
        <v>4089</v>
      </c>
      <c r="E569" s="866" t="s">
        <v>5731</v>
      </c>
      <c r="F569" s="866" t="s">
        <v>4091</v>
      </c>
      <c r="G569" s="868" t="s">
        <v>5812</v>
      </c>
      <c r="H569" s="869" t="s">
        <v>5813</v>
      </c>
      <c r="I569" s="870">
        <v>44216</v>
      </c>
      <c r="J569" s="870"/>
      <c r="K569" s="868" t="s">
        <v>5814</v>
      </c>
      <c r="N569" s="560" t="str">
        <f t="shared" si="8"/>
        <v>F127310108143</v>
      </c>
    </row>
    <row r="570" spans="1:14" ht="14.4" x14ac:dyDescent="0.2">
      <c r="A570" s="866" t="s">
        <v>3281</v>
      </c>
      <c r="B570" s="866" t="s">
        <v>4135</v>
      </c>
      <c r="C570" s="867" t="s">
        <v>571</v>
      </c>
      <c r="D570" s="866" t="s">
        <v>4089</v>
      </c>
      <c r="E570" s="866" t="s">
        <v>5731</v>
      </c>
      <c r="F570" s="866" t="s">
        <v>4091</v>
      </c>
      <c r="G570" s="868" t="s">
        <v>5815</v>
      </c>
      <c r="H570" s="869" t="s">
        <v>5816</v>
      </c>
      <c r="I570" s="870">
        <v>44216</v>
      </c>
      <c r="J570" s="870"/>
      <c r="K570" s="868" t="s">
        <v>5817</v>
      </c>
      <c r="N570" s="560" t="str">
        <f t="shared" si="8"/>
        <v>F127310108152</v>
      </c>
    </row>
    <row r="571" spans="1:14" ht="14.4" x14ac:dyDescent="0.2">
      <c r="A571" s="866" t="s">
        <v>3282</v>
      </c>
      <c r="B571" s="866" t="s">
        <v>4135</v>
      </c>
      <c r="C571" s="867" t="s">
        <v>540</v>
      </c>
      <c r="D571" s="866" t="s">
        <v>4089</v>
      </c>
      <c r="E571" s="866" t="s">
        <v>5731</v>
      </c>
      <c r="F571" s="866" t="s">
        <v>4091</v>
      </c>
      <c r="G571" s="868" t="s">
        <v>5818</v>
      </c>
      <c r="H571" s="869" t="s">
        <v>5819</v>
      </c>
      <c r="I571" s="870">
        <v>44216</v>
      </c>
      <c r="J571" s="870"/>
      <c r="K571" s="868" t="s">
        <v>5820</v>
      </c>
      <c r="N571" s="560" t="str">
        <f t="shared" si="8"/>
        <v>F127310108161</v>
      </c>
    </row>
    <row r="572" spans="1:14" ht="14.4" x14ac:dyDescent="0.2">
      <c r="A572" s="866" t="s">
        <v>3283</v>
      </c>
      <c r="B572" s="866" t="s">
        <v>4135</v>
      </c>
      <c r="C572" s="867" t="s">
        <v>543</v>
      </c>
      <c r="D572" s="866" t="s">
        <v>4089</v>
      </c>
      <c r="E572" s="866" t="s">
        <v>5731</v>
      </c>
      <c r="F572" s="866" t="s">
        <v>4091</v>
      </c>
      <c r="G572" s="868" t="s">
        <v>5821</v>
      </c>
      <c r="H572" s="869" t="s">
        <v>5822</v>
      </c>
      <c r="I572" s="870">
        <v>44216</v>
      </c>
      <c r="J572" s="870"/>
      <c r="K572" s="868" t="s">
        <v>5823</v>
      </c>
      <c r="N572" s="560" t="str">
        <f t="shared" si="8"/>
        <v>F127310108170</v>
      </c>
    </row>
    <row r="573" spans="1:14" ht="14.4" x14ac:dyDescent="0.2">
      <c r="A573" s="866" t="s">
        <v>3284</v>
      </c>
      <c r="B573" s="866" t="s">
        <v>4135</v>
      </c>
      <c r="C573" s="867" t="s">
        <v>559</v>
      </c>
      <c r="D573" s="866" t="s">
        <v>4089</v>
      </c>
      <c r="E573" s="866" t="s">
        <v>5731</v>
      </c>
      <c r="F573" s="866" t="s">
        <v>4091</v>
      </c>
      <c r="G573" s="868" t="s">
        <v>5735</v>
      </c>
      <c r="H573" s="869" t="s">
        <v>5824</v>
      </c>
      <c r="I573" s="870">
        <v>44216</v>
      </c>
      <c r="J573" s="870"/>
      <c r="K573" s="868" t="s">
        <v>5825</v>
      </c>
      <c r="N573" s="560" t="str">
        <f t="shared" si="8"/>
        <v>F127310108189</v>
      </c>
    </row>
    <row r="574" spans="1:14" ht="14.4" x14ac:dyDescent="0.2">
      <c r="A574" s="866" t="s">
        <v>3285</v>
      </c>
      <c r="B574" s="866" t="s">
        <v>4135</v>
      </c>
      <c r="C574" s="867" t="s">
        <v>566</v>
      </c>
      <c r="D574" s="866" t="s">
        <v>4089</v>
      </c>
      <c r="E574" s="866" t="s">
        <v>5731</v>
      </c>
      <c r="F574" s="866" t="s">
        <v>4091</v>
      </c>
      <c r="G574" s="868" t="s">
        <v>5826</v>
      </c>
      <c r="H574" s="869" t="s">
        <v>5827</v>
      </c>
      <c r="I574" s="870">
        <v>44216</v>
      </c>
      <c r="J574" s="870"/>
      <c r="K574" s="868" t="s">
        <v>5828</v>
      </c>
      <c r="N574" s="560" t="str">
        <f t="shared" si="8"/>
        <v>F127310108198</v>
      </c>
    </row>
    <row r="575" spans="1:14" ht="14.4" x14ac:dyDescent="0.2">
      <c r="A575" s="866" t="s">
        <v>3286</v>
      </c>
      <c r="B575" s="866" t="s">
        <v>4135</v>
      </c>
      <c r="C575" s="867" t="s">
        <v>568</v>
      </c>
      <c r="D575" s="866" t="s">
        <v>4089</v>
      </c>
      <c r="E575" s="866" t="s">
        <v>5731</v>
      </c>
      <c r="F575" s="866" t="s">
        <v>4091</v>
      </c>
      <c r="G575" s="868" t="s">
        <v>5829</v>
      </c>
      <c r="H575" s="869" t="s">
        <v>5830</v>
      </c>
      <c r="I575" s="870">
        <v>44216</v>
      </c>
      <c r="J575" s="870"/>
      <c r="K575" s="868" t="s">
        <v>5831</v>
      </c>
      <c r="N575" s="560" t="str">
        <f t="shared" si="8"/>
        <v>F127310108205</v>
      </c>
    </row>
    <row r="576" spans="1:14" ht="14.4" x14ac:dyDescent="0.2">
      <c r="A576" s="866" t="s">
        <v>3287</v>
      </c>
      <c r="B576" s="866" t="s">
        <v>4135</v>
      </c>
      <c r="C576" s="867" t="s">
        <v>538</v>
      </c>
      <c r="D576" s="866" t="s">
        <v>4089</v>
      </c>
      <c r="E576" s="866" t="s">
        <v>5731</v>
      </c>
      <c r="F576" s="866" t="s">
        <v>4091</v>
      </c>
      <c r="G576" s="868" t="s">
        <v>5832</v>
      </c>
      <c r="H576" s="869" t="s">
        <v>5833</v>
      </c>
      <c r="I576" s="870">
        <v>44216</v>
      </c>
      <c r="J576" s="870"/>
      <c r="K576" s="868" t="s">
        <v>5834</v>
      </c>
      <c r="N576" s="560" t="str">
        <f t="shared" ref="N576:N638" si="9">A576</f>
        <v>F127310108214</v>
      </c>
    </row>
    <row r="577" spans="1:14" ht="14.4" x14ac:dyDescent="0.2">
      <c r="A577" s="866" t="s">
        <v>3288</v>
      </c>
      <c r="B577" s="866" t="s">
        <v>4135</v>
      </c>
      <c r="C577" s="867" t="s">
        <v>553</v>
      </c>
      <c r="D577" s="866" t="s">
        <v>4089</v>
      </c>
      <c r="E577" s="866" t="s">
        <v>5731</v>
      </c>
      <c r="F577" s="866" t="s">
        <v>4091</v>
      </c>
      <c r="G577" s="868" t="s">
        <v>5835</v>
      </c>
      <c r="H577" s="869" t="s">
        <v>5836</v>
      </c>
      <c r="I577" s="870">
        <v>44216</v>
      </c>
      <c r="J577" s="870"/>
      <c r="K577" s="868" t="s">
        <v>5837</v>
      </c>
      <c r="N577" s="560" t="str">
        <f t="shared" si="9"/>
        <v>F127310108223</v>
      </c>
    </row>
    <row r="578" spans="1:14" ht="14.4" x14ac:dyDescent="0.2">
      <c r="A578" s="866" t="s">
        <v>3289</v>
      </c>
      <c r="B578" s="866" t="s">
        <v>4135</v>
      </c>
      <c r="C578" s="867" t="s">
        <v>570</v>
      </c>
      <c r="D578" s="866" t="s">
        <v>4089</v>
      </c>
      <c r="E578" s="866" t="s">
        <v>5731</v>
      </c>
      <c r="F578" s="866" t="s">
        <v>4091</v>
      </c>
      <c r="G578" s="868" t="s">
        <v>5838</v>
      </c>
      <c r="H578" s="869" t="s">
        <v>5839</v>
      </c>
      <c r="I578" s="870">
        <v>44216</v>
      </c>
      <c r="J578" s="870"/>
      <c r="K578" s="868" t="s">
        <v>5840</v>
      </c>
      <c r="N578" s="560" t="str">
        <f t="shared" si="9"/>
        <v>F127310108232</v>
      </c>
    </row>
    <row r="579" spans="1:14" ht="14.4" x14ac:dyDescent="0.2">
      <c r="A579" s="866" t="s">
        <v>3290</v>
      </c>
      <c r="B579" s="866" t="s">
        <v>4135</v>
      </c>
      <c r="C579" s="867" t="s">
        <v>549</v>
      </c>
      <c r="D579" s="866" t="s">
        <v>4089</v>
      </c>
      <c r="E579" s="866" t="s">
        <v>5731</v>
      </c>
      <c r="F579" s="866" t="s">
        <v>4091</v>
      </c>
      <c r="G579" s="868" t="s">
        <v>5841</v>
      </c>
      <c r="H579" s="869" t="s">
        <v>5842</v>
      </c>
      <c r="I579" s="870">
        <v>44216</v>
      </c>
      <c r="J579" s="870"/>
      <c r="K579" s="868" t="s">
        <v>5843</v>
      </c>
      <c r="N579" s="560" t="str">
        <f t="shared" si="9"/>
        <v>F127310108241</v>
      </c>
    </row>
    <row r="580" spans="1:14" ht="14.4" x14ac:dyDescent="0.2">
      <c r="A580" s="866" t="s">
        <v>3291</v>
      </c>
      <c r="B580" s="866" t="s">
        <v>4135</v>
      </c>
      <c r="C580" s="867" t="s">
        <v>557</v>
      </c>
      <c r="D580" s="866" t="s">
        <v>4089</v>
      </c>
      <c r="E580" s="866" t="s">
        <v>5731</v>
      </c>
      <c r="F580" s="866" t="s">
        <v>4091</v>
      </c>
      <c r="G580" s="868" t="s">
        <v>5844</v>
      </c>
      <c r="H580" s="869" t="s">
        <v>5845</v>
      </c>
      <c r="I580" s="870">
        <v>44216</v>
      </c>
      <c r="J580" s="870"/>
      <c r="K580" s="868" t="s">
        <v>5846</v>
      </c>
      <c r="N580" s="560" t="str">
        <f t="shared" si="9"/>
        <v>F127310108250</v>
      </c>
    </row>
    <row r="581" spans="1:14" ht="14.4" x14ac:dyDescent="0.2">
      <c r="A581" s="866" t="s">
        <v>3292</v>
      </c>
      <c r="B581" s="866" t="s">
        <v>4135</v>
      </c>
      <c r="C581" s="867" t="s">
        <v>564</v>
      </c>
      <c r="D581" s="866" t="s">
        <v>4089</v>
      </c>
      <c r="E581" s="866" t="s">
        <v>5731</v>
      </c>
      <c r="F581" s="866" t="s">
        <v>4091</v>
      </c>
      <c r="G581" s="868" t="s">
        <v>5847</v>
      </c>
      <c r="H581" s="869" t="s">
        <v>5848</v>
      </c>
      <c r="I581" s="870">
        <v>44216</v>
      </c>
      <c r="J581" s="870"/>
      <c r="K581" s="868" t="s">
        <v>5849</v>
      </c>
      <c r="N581" s="560" t="str">
        <f t="shared" si="9"/>
        <v>F127310108269</v>
      </c>
    </row>
    <row r="582" spans="1:14" ht="14.4" x14ac:dyDescent="0.2">
      <c r="A582" s="866" t="s">
        <v>3293</v>
      </c>
      <c r="B582" s="866" t="s">
        <v>4135</v>
      </c>
      <c r="C582" s="867" t="s">
        <v>572</v>
      </c>
      <c r="D582" s="866" t="s">
        <v>4089</v>
      </c>
      <c r="E582" s="866" t="s">
        <v>5731</v>
      </c>
      <c r="F582" s="866" t="s">
        <v>4091</v>
      </c>
      <c r="G582" s="868" t="s">
        <v>5850</v>
      </c>
      <c r="H582" s="869" t="s">
        <v>5851</v>
      </c>
      <c r="I582" s="870">
        <v>44216</v>
      </c>
      <c r="J582" s="870"/>
      <c r="K582" s="868" t="s">
        <v>5852</v>
      </c>
      <c r="N582" s="560" t="str">
        <f t="shared" si="9"/>
        <v>F127310108278</v>
      </c>
    </row>
    <row r="583" spans="1:14" ht="14.4" x14ac:dyDescent="0.2">
      <c r="A583" s="866" t="s">
        <v>3294</v>
      </c>
      <c r="B583" s="866" t="s">
        <v>4135</v>
      </c>
      <c r="C583" s="867" t="s">
        <v>548</v>
      </c>
      <c r="D583" s="866" t="s">
        <v>4089</v>
      </c>
      <c r="E583" s="866" t="s">
        <v>5731</v>
      </c>
      <c r="F583" s="866" t="s">
        <v>4091</v>
      </c>
      <c r="G583" s="868" t="s">
        <v>5853</v>
      </c>
      <c r="H583" s="869" t="s">
        <v>5854</v>
      </c>
      <c r="I583" s="870">
        <v>44216</v>
      </c>
      <c r="J583" s="870"/>
      <c r="K583" s="868" t="s">
        <v>5855</v>
      </c>
      <c r="N583" s="560" t="str">
        <f t="shared" si="9"/>
        <v>F127310108287</v>
      </c>
    </row>
    <row r="584" spans="1:14" ht="14.4" x14ac:dyDescent="0.2">
      <c r="A584" s="866" t="s">
        <v>3295</v>
      </c>
      <c r="B584" s="866" t="s">
        <v>4135</v>
      </c>
      <c r="C584" s="867" t="s">
        <v>532</v>
      </c>
      <c r="D584" s="866" t="s">
        <v>4089</v>
      </c>
      <c r="E584" s="866" t="s">
        <v>5731</v>
      </c>
      <c r="F584" s="866" t="s">
        <v>4091</v>
      </c>
      <c r="G584" s="868" t="s">
        <v>5856</v>
      </c>
      <c r="H584" s="869" t="s">
        <v>5857</v>
      </c>
      <c r="I584" s="870">
        <v>44216</v>
      </c>
      <c r="J584" s="870"/>
      <c r="K584" s="868" t="s">
        <v>5858</v>
      </c>
      <c r="N584" s="560" t="str">
        <f t="shared" si="9"/>
        <v>F127310108296</v>
      </c>
    </row>
    <row r="585" spans="1:14" ht="14.4" x14ac:dyDescent="0.2">
      <c r="A585" s="866" t="s">
        <v>3296</v>
      </c>
      <c r="B585" s="866" t="s">
        <v>4135</v>
      </c>
      <c r="C585" s="867" t="s">
        <v>534</v>
      </c>
      <c r="D585" s="866" t="s">
        <v>4089</v>
      </c>
      <c r="E585" s="866" t="s">
        <v>5731</v>
      </c>
      <c r="F585" s="866" t="s">
        <v>4091</v>
      </c>
      <c r="G585" s="868" t="s">
        <v>5859</v>
      </c>
      <c r="H585" s="869" t="s">
        <v>5860</v>
      </c>
      <c r="I585" s="870">
        <v>44216</v>
      </c>
      <c r="J585" s="870"/>
      <c r="K585" s="868" t="s">
        <v>5861</v>
      </c>
      <c r="N585" s="560" t="str">
        <f t="shared" si="9"/>
        <v>F127310108303</v>
      </c>
    </row>
    <row r="586" spans="1:14" ht="14.4" x14ac:dyDescent="0.2">
      <c r="A586" s="866" t="s">
        <v>3297</v>
      </c>
      <c r="B586" s="866" t="s">
        <v>4135</v>
      </c>
      <c r="C586" s="867" t="s">
        <v>561</v>
      </c>
      <c r="D586" s="866" t="s">
        <v>4089</v>
      </c>
      <c r="E586" s="866" t="s">
        <v>5731</v>
      </c>
      <c r="F586" s="866" t="s">
        <v>4091</v>
      </c>
      <c r="G586" s="868" t="s">
        <v>5862</v>
      </c>
      <c r="H586" s="869" t="s">
        <v>5863</v>
      </c>
      <c r="I586" s="870">
        <v>44216</v>
      </c>
      <c r="J586" s="870"/>
      <c r="K586" s="868" t="s">
        <v>5864</v>
      </c>
      <c r="N586" s="560" t="str">
        <f t="shared" si="9"/>
        <v>F127310108312</v>
      </c>
    </row>
    <row r="587" spans="1:14" ht="14.4" x14ac:dyDescent="0.2">
      <c r="A587" s="866" t="s">
        <v>3298</v>
      </c>
      <c r="B587" s="866" t="s">
        <v>4135</v>
      </c>
      <c r="C587" s="867" t="s">
        <v>3736</v>
      </c>
      <c r="D587" s="866" t="s">
        <v>4089</v>
      </c>
      <c r="E587" s="866" t="s">
        <v>5731</v>
      </c>
      <c r="F587" s="866" t="s">
        <v>4091</v>
      </c>
      <c r="G587" s="868" t="s">
        <v>5865</v>
      </c>
      <c r="H587" s="869" t="s">
        <v>5866</v>
      </c>
      <c r="I587" s="870">
        <v>44216</v>
      </c>
      <c r="J587" s="870"/>
      <c r="K587" s="868" t="s">
        <v>5867</v>
      </c>
      <c r="N587" s="560" t="str">
        <f t="shared" si="9"/>
        <v>F127310108321</v>
      </c>
    </row>
    <row r="588" spans="1:14" ht="14.4" x14ac:dyDescent="0.2">
      <c r="A588" s="866" t="s">
        <v>3299</v>
      </c>
      <c r="B588" s="866" t="s">
        <v>4135</v>
      </c>
      <c r="C588" s="867" t="s">
        <v>550</v>
      </c>
      <c r="D588" s="866" t="s">
        <v>4089</v>
      </c>
      <c r="E588" s="866" t="s">
        <v>5731</v>
      </c>
      <c r="F588" s="866" t="s">
        <v>4091</v>
      </c>
      <c r="G588" s="868" t="s">
        <v>5868</v>
      </c>
      <c r="H588" s="869" t="s">
        <v>5869</v>
      </c>
      <c r="I588" s="870">
        <v>44216</v>
      </c>
      <c r="J588" s="870"/>
      <c r="K588" s="868" t="s">
        <v>5870</v>
      </c>
      <c r="N588" s="560" t="str">
        <f t="shared" si="9"/>
        <v>F127310108330</v>
      </c>
    </row>
    <row r="589" spans="1:14" ht="14.4" x14ac:dyDescent="0.2">
      <c r="A589" s="866" t="s">
        <v>3300</v>
      </c>
      <c r="B589" s="866" t="s">
        <v>4135</v>
      </c>
      <c r="C589" s="867" t="s">
        <v>574</v>
      </c>
      <c r="D589" s="866" t="s">
        <v>4089</v>
      </c>
      <c r="E589" s="866" t="s">
        <v>5731</v>
      </c>
      <c r="F589" s="866" t="s">
        <v>4091</v>
      </c>
      <c r="G589" s="868" t="s">
        <v>5871</v>
      </c>
      <c r="H589" s="869" t="s">
        <v>5872</v>
      </c>
      <c r="I589" s="870">
        <v>44216</v>
      </c>
      <c r="J589" s="870"/>
      <c r="K589" s="868" t="s">
        <v>5873</v>
      </c>
      <c r="N589" s="560" t="str">
        <f t="shared" si="9"/>
        <v>F127310108349</v>
      </c>
    </row>
    <row r="590" spans="1:14" ht="14.4" x14ac:dyDescent="0.2">
      <c r="A590" s="866" t="s">
        <v>3301</v>
      </c>
      <c r="B590" s="866" t="s">
        <v>4135</v>
      </c>
      <c r="C590" s="867" t="s">
        <v>554</v>
      </c>
      <c r="D590" s="866" t="s">
        <v>4089</v>
      </c>
      <c r="E590" s="866" t="s">
        <v>5731</v>
      </c>
      <c r="F590" s="866" t="s">
        <v>4091</v>
      </c>
      <c r="G590" s="868" t="s">
        <v>5874</v>
      </c>
      <c r="H590" s="869" t="s">
        <v>5875</v>
      </c>
      <c r="I590" s="870">
        <v>44216</v>
      </c>
      <c r="J590" s="870"/>
      <c r="K590" s="868" t="s">
        <v>5876</v>
      </c>
      <c r="N590" s="560" t="str">
        <f t="shared" si="9"/>
        <v>F127310108358</v>
      </c>
    </row>
    <row r="591" spans="1:14" ht="14.4" x14ac:dyDescent="0.2">
      <c r="A591" s="866" t="s">
        <v>3302</v>
      </c>
      <c r="B591" s="866" t="s">
        <v>4135</v>
      </c>
      <c r="C591" s="867" t="s">
        <v>2634</v>
      </c>
      <c r="D591" s="866" t="s">
        <v>4089</v>
      </c>
      <c r="E591" s="866" t="s">
        <v>5731</v>
      </c>
      <c r="F591" s="866" t="s">
        <v>4091</v>
      </c>
      <c r="G591" s="868" t="s">
        <v>5877</v>
      </c>
      <c r="H591" s="869" t="s">
        <v>5878</v>
      </c>
      <c r="I591" s="870">
        <v>44216</v>
      </c>
      <c r="J591" s="870"/>
      <c r="K591" s="868" t="s">
        <v>5879</v>
      </c>
      <c r="N591" s="560" t="str">
        <f t="shared" si="9"/>
        <v>F127310108367</v>
      </c>
    </row>
    <row r="592" spans="1:14" ht="14.4" x14ac:dyDescent="0.2">
      <c r="A592" s="866" t="s">
        <v>3303</v>
      </c>
      <c r="B592" s="866" t="s">
        <v>4135</v>
      </c>
      <c r="C592" s="867" t="s">
        <v>3737</v>
      </c>
      <c r="D592" s="866" t="s">
        <v>4089</v>
      </c>
      <c r="E592" s="866" t="s">
        <v>5731</v>
      </c>
      <c r="F592" s="866" t="s">
        <v>4091</v>
      </c>
      <c r="G592" s="868" t="s">
        <v>5880</v>
      </c>
      <c r="H592" s="869" t="s">
        <v>5881</v>
      </c>
      <c r="I592" s="870">
        <v>44216</v>
      </c>
      <c r="J592" s="870"/>
      <c r="K592" s="868" t="s">
        <v>5882</v>
      </c>
      <c r="N592" s="560" t="str">
        <f t="shared" si="9"/>
        <v>F127310108376</v>
      </c>
    </row>
    <row r="593" spans="1:14" ht="14.4" x14ac:dyDescent="0.2">
      <c r="A593" s="866" t="s">
        <v>3304</v>
      </c>
      <c r="B593" s="866" t="s">
        <v>4135</v>
      </c>
      <c r="C593" s="867" t="s">
        <v>2635</v>
      </c>
      <c r="D593" s="866" t="s">
        <v>4089</v>
      </c>
      <c r="E593" s="866" t="s">
        <v>5731</v>
      </c>
      <c r="F593" s="866" t="s">
        <v>4091</v>
      </c>
      <c r="G593" s="868" t="s">
        <v>5883</v>
      </c>
      <c r="H593" s="869" t="s">
        <v>5884</v>
      </c>
      <c r="I593" s="870">
        <v>44216</v>
      </c>
      <c r="J593" s="870"/>
      <c r="K593" s="868" t="s">
        <v>5885</v>
      </c>
      <c r="N593" s="560" t="str">
        <f t="shared" si="9"/>
        <v>F127310108385</v>
      </c>
    </row>
    <row r="594" spans="1:14" ht="14.4" x14ac:dyDescent="0.2">
      <c r="A594" s="866" t="s">
        <v>3305</v>
      </c>
      <c r="B594" s="866" t="s">
        <v>4135</v>
      </c>
      <c r="C594" s="867" t="s">
        <v>2637</v>
      </c>
      <c r="D594" s="866" t="s">
        <v>4089</v>
      </c>
      <c r="E594" s="866" t="s">
        <v>5731</v>
      </c>
      <c r="F594" s="866" t="s">
        <v>4091</v>
      </c>
      <c r="G594" s="868" t="s">
        <v>5886</v>
      </c>
      <c r="H594" s="869" t="s">
        <v>5887</v>
      </c>
      <c r="I594" s="870">
        <v>44216</v>
      </c>
      <c r="J594" s="870"/>
      <c r="K594" s="868" t="s">
        <v>5888</v>
      </c>
      <c r="N594" s="560" t="str">
        <f t="shared" si="9"/>
        <v>F127310108394</v>
      </c>
    </row>
    <row r="595" spans="1:14" ht="14.4" x14ac:dyDescent="0.2">
      <c r="A595" s="866" t="s">
        <v>3306</v>
      </c>
      <c r="B595" s="866" t="s">
        <v>4135</v>
      </c>
      <c r="C595" s="867" t="s">
        <v>596</v>
      </c>
      <c r="D595" s="866" t="s">
        <v>4089</v>
      </c>
      <c r="E595" s="866" t="s">
        <v>5731</v>
      </c>
      <c r="F595" s="866" t="s">
        <v>4091</v>
      </c>
      <c r="G595" s="868" t="s">
        <v>5889</v>
      </c>
      <c r="H595" s="869" t="s">
        <v>5890</v>
      </c>
      <c r="I595" s="870">
        <v>44343</v>
      </c>
      <c r="J595" s="870"/>
      <c r="K595" s="868" t="s">
        <v>5891</v>
      </c>
      <c r="N595" s="560" t="str">
        <f t="shared" si="9"/>
        <v>F127310108900</v>
      </c>
    </row>
    <row r="596" spans="1:14" ht="14.4" x14ac:dyDescent="0.2">
      <c r="A596" s="866" t="s">
        <v>3738</v>
      </c>
      <c r="B596" s="866" t="s">
        <v>4135</v>
      </c>
      <c r="C596" s="867" t="s">
        <v>3739</v>
      </c>
      <c r="D596" s="866" t="s">
        <v>4089</v>
      </c>
      <c r="E596" s="866" t="s">
        <v>5731</v>
      </c>
      <c r="F596" s="866" t="s">
        <v>4091</v>
      </c>
      <c r="G596" s="868" t="s">
        <v>5892</v>
      </c>
      <c r="H596" s="869" t="s">
        <v>5893</v>
      </c>
      <c r="I596" s="870">
        <v>44682</v>
      </c>
      <c r="J596" s="870"/>
      <c r="K596" s="868"/>
      <c r="N596" s="560" t="str">
        <f t="shared" si="9"/>
        <v>F127310111950</v>
      </c>
    </row>
    <row r="597" spans="1:14" ht="14.4" x14ac:dyDescent="0.2">
      <c r="A597" s="866" t="s">
        <v>3307</v>
      </c>
      <c r="B597" s="866" t="s">
        <v>4088</v>
      </c>
      <c r="C597" s="867" t="s">
        <v>59</v>
      </c>
      <c r="D597" s="866" t="s">
        <v>4089</v>
      </c>
      <c r="E597" s="866" t="s">
        <v>5894</v>
      </c>
      <c r="F597" s="866" t="s">
        <v>4091</v>
      </c>
      <c r="G597" s="868" t="s">
        <v>5895</v>
      </c>
      <c r="H597" s="869" t="s">
        <v>5896</v>
      </c>
      <c r="I597" s="870">
        <v>44216</v>
      </c>
      <c r="J597" s="870"/>
      <c r="K597" s="868" t="s">
        <v>5897</v>
      </c>
      <c r="N597" s="560" t="str">
        <f t="shared" si="9"/>
        <v>F128110108654</v>
      </c>
    </row>
    <row r="598" spans="1:14" ht="14.4" x14ac:dyDescent="0.2">
      <c r="A598" s="866" t="s">
        <v>3308</v>
      </c>
      <c r="B598" s="866" t="s">
        <v>4088</v>
      </c>
      <c r="C598" s="867" t="s">
        <v>58</v>
      </c>
      <c r="D598" s="866" t="s">
        <v>4089</v>
      </c>
      <c r="E598" s="866" t="s">
        <v>5894</v>
      </c>
      <c r="F598" s="866" t="s">
        <v>4091</v>
      </c>
      <c r="G598" s="868" t="s">
        <v>5898</v>
      </c>
      <c r="H598" s="869" t="s">
        <v>5899</v>
      </c>
      <c r="I598" s="870">
        <v>44216</v>
      </c>
      <c r="J598" s="870"/>
      <c r="K598" s="868" t="s">
        <v>5900</v>
      </c>
      <c r="N598" s="560" t="str">
        <f t="shared" si="9"/>
        <v>F128110108663</v>
      </c>
    </row>
    <row r="599" spans="1:14" ht="14.4" x14ac:dyDescent="0.2">
      <c r="A599" s="866" t="s">
        <v>3309</v>
      </c>
      <c r="B599" s="866" t="s">
        <v>4112</v>
      </c>
      <c r="C599" s="867" t="s">
        <v>135</v>
      </c>
      <c r="D599" s="866" t="s">
        <v>4089</v>
      </c>
      <c r="E599" s="866" t="s">
        <v>5894</v>
      </c>
      <c r="F599" s="866" t="s">
        <v>4091</v>
      </c>
      <c r="G599" s="868" t="s">
        <v>5901</v>
      </c>
      <c r="H599" s="869" t="s">
        <v>5902</v>
      </c>
      <c r="I599" s="870">
        <v>44216</v>
      </c>
      <c r="J599" s="870"/>
      <c r="K599" s="868" t="s">
        <v>5903</v>
      </c>
      <c r="N599" s="560" t="str">
        <f t="shared" si="9"/>
        <v>F128210108670</v>
      </c>
    </row>
    <row r="600" spans="1:14" ht="14.4" x14ac:dyDescent="0.2">
      <c r="A600" s="866" t="s">
        <v>3310</v>
      </c>
      <c r="B600" s="866" t="s">
        <v>4112</v>
      </c>
      <c r="C600" s="867" t="s">
        <v>136</v>
      </c>
      <c r="D600" s="866" t="s">
        <v>4089</v>
      </c>
      <c r="E600" s="866" t="s">
        <v>5894</v>
      </c>
      <c r="F600" s="866" t="s">
        <v>4091</v>
      </c>
      <c r="G600" s="868" t="s">
        <v>5904</v>
      </c>
      <c r="H600" s="869" t="s">
        <v>5905</v>
      </c>
      <c r="I600" s="870">
        <v>44216</v>
      </c>
      <c r="J600" s="870"/>
      <c r="K600" s="868" t="s">
        <v>5906</v>
      </c>
      <c r="N600" s="560" t="str">
        <f t="shared" si="9"/>
        <v>F128210108689</v>
      </c>
    </row>
    <row r="601" spans="1:14" ht="14.4" x14ac:dyDescent="0.2">
      <c r="A601" s="866" t="s">
        <v>3311</v>
      </c>
      <c r="B601" s="866" t="s">
        <v>4112</v>
      </c>
      <c r="C601" s="867" t="s">
        <v>137</v>
      </c>
      <c r="D601" s="866" t="s">
        <v>4089</v>
      </c>
      <c r="E601" s="866" t="s">
        <v>5894</v>
      </c>
      <c r="F601" s="866" t="s">
        <v>4091</v>
      </c>
      <c r="G601" s="868" t="s">
        <v>5907</v>
      </c>
      <c r="H601" s="869" t="s">
        <v>5908</v>
      </c>
      <c r="I601" s="870">
        <v>44216</v>
      </c>
      <c r="J601" s="870"/>
      <c r="K601" s="868" t="s">
        <v>5909</v>
      </c>
      <c r="N601" s="560" t="str">
        <f t="shared" si="9"/>
        <v>F128210108698</v>
      </c>
    </row>
    <row r="602" spans="1:14" ht="14.4" x14ac:dyDescent="0.2">
      <c r="A602" s="866" t="s">
        <v>3312</v>
      </c>
      <c r="B602" s="866" t="s">
        <v>4135</v>
      </c>
      <c r="C602" s="867" t="s">
        <v>582</v>
      </c>
      <c r="D602" s="866" t="s">
        <v>4089</v>
      </c>
      <c r="E602" s="866" t="s">
        <v>5894</v>
      </c>
      <c r="F602" s="866" t="s">
        <v>4091</v>
      </c>
      <c r="G602" s="868" t="s">
        <v>5910</v>
      </c>
      <c r="H602" s="869" t="s">
        <v>5911</v>
      </c>
      <c r="I602" s="870">
        <v>44216</v>
      </c>
      <c r="J602" s="870"/>
      <c r="K602" s="868" t="s">
        <v>5912</v>
      </c>
      <c r="N602" s="560" t="str">
        <f t="shared" si="9"/>
        <v>F128310108703</v>
      </c>
    </row>
    <row r="603" spans="1:14" ht="14.4" x14ac:dyDescent="0.2">
      <c r="A603" s="866" t="s">
        <v>3313</v>
      </c>
      <c r="B603" s="866" t="s">
        <v>4135</v>
      </c>
      <c r="C603" s="867" t="s">
        <v>583</v>
      </c>
      <c r="D603" s="866" t="s">
        <v>4089</v>
      </c>
      <c r="E603" s="866" t="s">
        <v>5894</v>
      </c>
      <c r="F603" s="866" t="s">
        <v>4091</v>
      </c>
      <c r="G603" s="868" t="s">
        <v>5913</v>
      </c>
      <c r="H603" s="869" t="s">
        <v>5914</v>
      </c>
      <c r="I603" s="870">
        <v>44216</v>
      </c>
      <c r="J603" s="870"/>
      <c r="K603" s="868" t="s">
        <v>5915</v>
      </c>
      <c r="N603" s="560" t="str">
        <f t="shared" si="9"/>
        <v>F128310108712</v>
      </c>
    </row>
    <row r="604" spans="1:14" ht="14.4" x14ac:dyDescent="0.2">
      <c r="A604" s="866" t="s">
        <v>3314</v>
      </c>
      <c r="B604" s="866" t="s">
        <v>4135</v>
      </c>
      <c r="C604" s="867" t="s">
        <v>584</v>
      </c>
      <c r="D604" s="866" t="s">
        <v>4089</v>
      </c>
      <c r="E604" s="866" t="s">
        <v>5894</v>
      </c>
      <c r="F604" s="866" t="s">
        <v>4091</v>
      </c>
      <c r="G604" s="868" t="s">
        <v>5916</v>
      </c>
      <c r="H604" s="869" t="s">
        <v>5917</v>
      </c>
      <c r="I604" s="870">
        <v>44216</v>
      </c>
      <c r="J604" s="870"/>
      <c r="K604" s="868" t="s">
        <v>5918</v>
      </c>
      <c r="N604" s="560" t="str">
        <f t="shared" si="9"/>
        <v>F128310108721</v>
      </c>
    </row>
    <row r="605" spans="1:14" ht="14.4" x14ac:dyDescent="0.2">
      <c r="A605" s="866" t="s">
        <v>3315</v>
      </c>
      <c r="B605" s="866" t="s">
        <v>4135</v>
      </c>
      <c r="C605" s="867" t="s">
        <v>585</v>
      </c>
      <c r="D605" s="866" t="s">
        <v>4089</v>
      </c>
      <c r="E605" s="866" t="s">
        <v>5894</v>
      </c>
      <c r="F605" s="866" t="s">
        <v>4091</v>
      </c>
      <c r="G605" s="868" t="s">
        <v>5919</v>
      </c>
      <c r="H605" s="869" t="s">
        <v>5920</v>
      </c>
      <c r="I605" s="870">
        <v>44216</v>
      </c>
      <c r="J605" s="870"/>
      <c r="K605" s="868" t="s">
        <v>5921</v>
      </c>
      <c r="N605" s="560" t="str">
        <f t="shared" si="9"/>
        <v>F128310108730</v>
      </c>
    </row>
    <row r="606" spans="1:14" ht="14.4" x14ac:dyDescent="0.2">
      <c r="A606" s="866" t="s">
        <v>3316</v>
      </c>
      <c r="B606" s="866" t="s">
        <v>4135</v>
      </c>
      <c r="C606" s="867" t="s">
        <v>591</v>
      </c>
      <c r="D606" s="866" t="s">
        <v>4089</v>
      </c>
      <c r="E606" s="866" t="s">
        <v>5894</v>
      </c>
      <c r="F606" s="866" t="s">
        <v>4091</v>
      </c>
      <c r="G606" s="868" t="s">
        <v>5922</v>
      </c>
      <c r="H606" s="869" t="s">
        <v>5923</v>
      </c>
      <c r="I606" s="870">
        <v>44216</v>
      </c>
      <c r="J606" s="870"/>
      <c r="K606" s="868" t="s">
        <v>5924</v>
      </c>
      <c r="N606" s="560" t="str">
        <f t="shared" si="9"/>
        <v>F128310108749</v>
      </c>
    </row>
    <row r="607" spans="1:14" ht="14.4" x14ac:dyDescent="0.2">
      <c r="A607" s="866" t="s">
        <v>3317</v>
      </c>
      <c r="B607" s="866" t="s">
        <v>4135</v>
      </c>
      <c r="C607" s="867" t="s">
        <v>594</v>
      </c>
      <c r="D607" s="866" t="s">
        <v>4089</v>
      </c>
      <c r="E607" s="866" t="s">
        <v>5894</v>
      </c>
      <c r="F607" s="866" t="s">
        <v>4091</v>
      </c>
      <c r="G607" s="868" t="s">
        <v>5925</v>
      </c>
      <c r="H607" s="869" t="s">
        <v>5926</v>
      </c>
      <c r="I607" s="870">
        <v>44216</v>
      </c>
      <c r="J607" s="870"/>
      <c r="K607" s="868" t="s">
        <v>5927</v>
      </c>
      <c r="N607" s="560" t="str">
        <f t="shared" si="9"/>
        <v>F128310108758</v>
      </c>
    </row>
    <row r="608" spans="1:14" ht="14.4" x14ac:dyDescent="0.2">
      <c r="A608" s="866" t="s">
        <v>3318</v>
      </c>
      <c r="B608" s="866" t="s">
        <v>4135</v>
      </c>
      <c r="C608" s="867" t="s">
        <v>588</v>
      </c>
      <c r="D608" s="866" t="s">
        <v>4089</v>
      </c>
      <c r="E608" s="866" t="s">
        <v>5894</v>
      </c>
      <c r="F608" s="866" t="s">
        <v>4091</v>
      </c>
      <c r="G608" s="868" t="s">
        <v>5928</v>
      </c>
      <c r="H608" s="869" t="s">
        <v>5929</v>
      </c>
      <c r="I608" s="870">
        <v>44216</v>
      </c>
      <c r="J608" s="870"/>
      <c r="K608" s="868" t="s">
        <v>5930</v>
      </c>
      <c r="N608" s="560" t="str">
        <f t="shared" si="9"/>
        <v>F128310108767</v>
      </c>
    </row>
    <row r="609" spans="1:14" ht="14.4" x14ac:dyDescent="0.2">
      <c r="A609" s="866" t="s">
        <v>3319</v>
      </c>
      <c r="B609" s="866" t="s">
        <v>4135</v>
      </c>
      <c r="C609" s="867" t="s">
        <v>5931</v>
      </c>
      <c r="D609" s="866" t="s">
        <v>4089</v>
      </c>
      <c r="E609" s="866" t="s">
        <v>5894</v>
      </c>
      <c r="F609" s="866" t="s">
        <v>4091</v>
      </c>
      <c r="G609" s="868" t="s">
        <v>5932</v>
      </c>
      <c r="H609" s="869" t="s">
        <v>5933</v>
      </c>
      <c r="I609" s="870">
        <v>44216</v>
      </c>
      <c r="J609" s="870"/>
      <c r="K609" s="868" t="s">
        <v>5934</v>
      </c>
      <c r="N609" s="560" t="str">
        <f t="shared" si="9"/>
        <v>F128310108776</v>
      </c>
    </row>
    <row r="610" spans="1:14" ht="14.4" x14ac:dyDescent="0.2">
      <c r="A610" s="866" t="s">
        <v>3320</v>
      </c>
      <c r="B610" s="866" t="s">
        <v>4135</v>
      </c>
      <c r="C610" s="867" t="s">
        <v>587</v>
      </c>
      <c r="D610" s="866" t="s">
        <v>4089</v>
      </c>
      <c r="E610" s="866" t="s">
        <v>5894</v>
      </c>
      <c r="F610" s="866" t="s">
        <v>4091</v>
      </c>
      <c r="G610" s="868" t="s">
        <v>5935</v>
      </c>
      <c r="H610" s="869" t="s">
        <v>5936</v>
      </c>
      <c r="I610" s="870">
        <v>44216</v>
      </c>
      <c r="J610" s="870"/>
      <c r="K610" s="868" t="s">
        <v>5937</v>
      </c>
      <c r="N610" s="560" t="str">
        <f t="shared" si="9"/>
        <v>F128310108785</v>
      </c>
    </row>
    <row r="611" spans="1:14" ht="14.4" x14ac:dyDescent="0.2">
      <c r="A611" s="866" t="s">
        <v>3321</v>
      </c>
      <c r="B611" s="866" t="s">
        <v>4135</v>
      </c>
      <c r="C611" s="867" t="s">
        <v>598</v>
      </c>
      <c r="D611" s="866" t="s">
        <v>4089</v>
      </c>
      <c r="E611" s="866" t="s">
        <v>5894</v>
      </c>
      <c r="F611" s="866" t="s">
        <v>4091</v>
      </c>
      <c r="G611" s="868" t="s">
        <v>5938</v>
      </c>
      <c r="H611" s="869" t="s">
        <v>5939</v>
      </c>
      <c r="I611" s="870">
        <v>44216</v>
      </c>
      <c r="J611" s="870"/>
      <c r="K611" s="868" t="s">
        <v>5940</v>
      </c>
      <c r="N611" s="560" t="str">
        <f t="shared" si="9"/>
        <v>F128310108794</v>
      </c>
    </row>
    <row r="612" spans="1:14" ht="14.4" x14ac:dyDescent="0.2">
      <c r="A612" s="866" t="s">
        <v>3322</v>
      </c>
      <c r="B612" s="866" t="s">
        <v>4135</v>
      </c>
      <c r="C612" s="867" t="s">
        <v>593</v>
      </c>
      <c r="D612" s="866" t="s">
        <v>4089</v>
      </c>
      <c r="E612" s="866" t="s">
        <v>5894</v>
      </c>
      <c r="F612" s="866" t="s">
        <v>4091</v>
      </c>
      <c r="G612" s="868" t="s">
        <v>5941</v>
      </c>
      <c r="H612" s="869" t="s">
        <v>5942</v>
      </c>
      <c r="I612" s="870">
        <v>44216</v>
      </c>
      <c r="J612" s="870"/>
      <c r="K612" s="868" t="s">
        <v>5943</v>
      </c>
      <c r="N612" s="560" t="str">
        <f t="shared" si="9"/>
        <v>F128310108801</v>
      </c>
    </row>
    <row r="613" spans="1:14" ht="14.4" x14ac:dyDescent="0.2">
      <c r="A613" s="866" t="s">
        <v>3323</v>
      </c>
      <c r="B613" s="866" t="s">
        <v>4135</v>
      </c>
      <c r="C613" s="867" t="s">
        <v>2638</v>
      </c>
      <c r="D613" s="866" t="s">
        <v>4089</v>
      </c>
      <c r="E613" s="866" t="s">
        <v>5894</v>
      </c>
      <c r="F613" s="866" t="s">
        <v>4091</v>
      </c>
      <c r="G613" s="868" t="s">
        <v>5944</v>
      </c>
      <c r="H613" s="869" t="s">
        <v>5945</v>
      </c>
      <c r="I613" s="870">
        <v>44216</v>
      </c>
      <c r="J613" s="870"/>
      <c r="K613" s="868" t="s">
        <v>5946</v>
      </c>
      <c r="N613" s="560" t="str">
        <f t="shared" si="9"/>
        <v>F128310108810</v>
      </c>
    </row>
    <row r="614" spans="1:14" ht="14.4" x14ac:dyDescent="0.2">
      <c r="A614" s="866" t="s">
        <v>3324</v>
      </c>
      <c r="B614" s="866" t="s">
        <v>4135</v>
      </c>
      <c r="C614" s="867" t="s">
        <v>575</v>
      </c>
      <c r="D614" s="866" t="s">
        <v>4089</v>
      </c>
      <c r="E614" s="866" t="s">
        <v>5894</v>
      </c>
      <c r="F614" s="866" t="s">
        <v>4091</v>
      </c>
      <c r="G614" s="868" t="s">
        <v>5947</v>
      </c>
      <c r="H614" s="869" t="s">
        <v>5948</v>
      </c>
      <c r="I614" s="870">
        <v>44216</v>
      </c>
      <c r="J614" s="870"/>
      <c r="K614" s="868" t="s">
        <v>5949</v>
      </c>
      <c r="N614" s="560" t="str">
        <f t="shared" si="9"/>
        <v>F128310108829</v>
      </c>
    </row>
    <row r="615" spans="1:14" ht="14.4" x14ac:dyDescent="0.2">
      <c r="A615" s="866" t="s">
        <v>3325</v>
      </c>
      <c r="B615" s="866" t="s">
        <v>4135</v>
      </c>
      <c r="C615" s="867" t="s">
        <v>576</v>
      </c>
      <c r="D615" s="866" t="s">
        <v>4089</v>
      </c>
      <c r="E615" s="866" t="s">
        <v>5894</v>
      </c>
      <c r="F615" s="866" t="s">
        <v>4091</v>
      </c>
      <c r="G615" s="868" t="s">
        <v>5950</v>
      </c>
      <c r="H615" s="869" t="s">
        <v>5951</v>
      </c>
      <c r="I615" s="870">
        <v>44216</v>
      </c>
      <c r="J615" s="870"/>
      <c r="K615" s="868" t="s">
        <v>5952</v>
      </c>
      <c r="N615" s="560" t="str">
        <f t="shared" si="9"/>
        <v>F128310108838</v>
      </c>
    </row>
    <row r="616" spans="1:14" ht="14.4" x14ac:dyDescent="0.2">
      <c r="A616" s="866" t="s">
        <v>3326</v>
      </c>
      <c r="B616" s="866" t="s">
        <v>4135</v>
      </c>
      <c r="C616" s="867" t="s">
        <v>580</v>
      </c>
      <c r="D616" s="866" t="s">
        <v>4089</v>
      </c>
      <c r="E616" s="866" t="s">
        <v>5894</v>
      </c>
      <c r="F616" s="866" t="s">
        <v>4091</v>
      </c>
      <c r="G616" s="868" t="s">
        <v>5953</v>
      </c>
      <c r="H616" s="869" t="s">
        <v>5954</v>
      </c>
      <c r="I616" s="870">
        <v>44216</v>
      </c>
      <c r="J616" s="870"/>
      <c r="K616" s="868" t="s">
        <v>5955</v>
      </c>
      <c r="N616" s="560" t="str">
        <f t="shared" si="9"/>
        <v>F128310108847</v>
      </c>
    </row>
    <row r="617" spans="1:14" ht="14.4" x14ac:dyDescent="0.2">
      <c r="A617" s="866" t="s">
        <v>3327</v>
      </c>
      <c r="B617" s="866" t="s">
        <v>4135</v>
      </c>
      <c r="C617" s="867" t="s">
        <v>581</v>
      </c>
      <c r="D617" s="866" t="s">
        <v>4089</v>
      </c>
      <c r="E617" s="866" t="s">
        <v>5894</v>
      </c>
      <c r="F617" s="866" t="s">
        <v>4091</v>
      </c>
      <c r="G617" s="868" t="s">
        <v>5956</v>
      </c>
      <c r="H617" s="869" t="s">
        <v>5957</v>
      </c>
      <c r="I617" s="870">
        <v>44216</v>
      </c>
      <c r="J617" s="870"/>
      <c r="K617" s="868" t="s">
        <v>5958</v>
      </c>
      <c r="N617" s="560" t="str">
        <f t="shared" si="9"/>
        <v>F128310108856</v>
      </c>
    </row>
    <row r="618" spans="1:14" ht="14.4" x14ac:dyDescent="0.2">
      <c r="A618" s="866" t="s">
        <v>3328</v>
      </c>
      <c r="B618" s="866" t="s">
        <v>4135</v>
      </c>
      <c r="C618" s="867" t="s">
        <v>590</v>
      </c>
      <c r="D618" s="866" t="s">
        <v>4089</v>
      </c>
      <c r="E618" s="866" t="s">
        <v>5894</v>
      </c>
      <c r="F618" s="866" t="s">
        <v>4091</v>
      </c>
      <c r="G618" s="868" t="s">
        <v>5959</v>
      </c>
      <c r="H618" s="869" t="s">
        <v>5960</v>
      </c>
      <c r="I618" s="870">
        <v>44216</v>
      </c>
      <c r="J618" s="870"/>
      <c r="K618" s="868" t="s">
        <v>5961</v>
      </c>
      <c r="N618" s="560" t="str">
        <f t="shared" si="9"/>
        <v>F128310108865</v>
      </c>
    </row>
    <row r="619" spans="1:14" ht="14.4" x14ac:dyDescent="0.2">
      <c r="A619" s="866" t="s">
        <v>3329</v>
      </c>
      <c r="B619" s="866" t="s">
        <v>4135</v>
      </c>
      <c r="C619" s="867" t="s">
        <v>595</v>
      </c>
      <c r="D619" s="866" t="s">
        <v>4089</v>
      </c>
      <c r="E619" s="866" t="s">
        <v>5894</v>
      </c>
      <c r="F619" s="866" t="s">
        <v>4091</v>
      </c>
      <c r="G619" s="868" t="s">
        <v>5962</v>
      </c>
      <c r="H619" s="869" t="s">
        <v>5963</v>
      </c>
      <c r="I619" s="870">
        <v>44216</v>
      </c>
      <c r="J619" s="870"/>
      <c r="K619" s="868" t="s">
        <v>5964</v>
      </c>
      <c r="N619" s="560" t="str">
        <f t="shared" si="9"/>
        <v>F128310108874</v>
      </c>
    </row>
    <row r="620" spans="1:14" ht="14.4" x14ac:dyDescent="0.2">
      <c r="A620" s="866" t="s">
        <v>3330</v>
      </c>
      <c r="B620" s="866" t="s">
        <v>4135</v>
      </c>
      <c r="C620" s="867" t="s">
        <v>600</v>
      </c>
      <c r="D620" s="866" t="s">
        <v>4089</v>
      </c>
      <c r="E620" s="866" t="s">
        <v>5894</v>
      </c>
      <c r="F620" s="866" t="s">
        <v>4091</v>
      </c>
      <c r="G620" s="868" t="s">
        <v>5965</v>
      </c>
      <c r="H620" s="869" t="s">
        <v>5966</v>
      </c>
      <c r="I620" s="870">
        <v>44216</v>
      </c>
      <c r="J620" s="870"/>
      <c r="K620" s="868" t="s">
        <v>5967</v>
      </c>
      <c r="N620" s="560" t="str">
        <f t="shared" si="9"/>
        <v>F128310108883</v>
      </c>
    </row>
    <row r="621" spans="1:14" ht="14.4" x14ac:dyDescent="0.2">
      <c r="A621" s="866" t="s">
        <v>3331</v>
      </c>
      <c r="B621" s="866" t="s">
        <v>4135</v>
      </c>
      <c r="C621" s="867" t="s">
        <v>599</v>
      </c>
      <c r="D621" s="866" t="s">
        <v>4089</v>
      </c>
      <c r="E621" s="866" t="s">
        <v>5894</v>
      </c>
      <c r="F621" s="866" t="s">
        <v>4091</v>
      </c>
      <c r="G621" s="868" t="s">
        <v>5968</v>
      </c>
      <c r="H621" s="869" t="s">
        <v>5969</v>
      </c>
      <c r="I621" s="870">
        <v>44216</v>
      </c>
      <c r="J621" s="870"/>
      <c r="K621" s="868" t="s">
        <v>5970</v>
      </c>
      <c r="N621" s="560" t="str">
        <f t="shared" si="9"/>
        <v>F128310108892</v>
      </c>
    </row>
    <row r="622" spans="1:14" ht="14.4" x14ac:dyDescent="0.2">
      <c r="A622" s="866" t="s">
        <v>3332</v>
      </c>
      <c r="B622" s="866" t="s">
        <v>4135</v>
      </c>
      <c r="C622" s="867" t="s">
        <v>597</v>
      </c>
      <c r="D622" s="866" t="s">
        <v>4089</v>
      </c>
      <c r="E622" s="866" t="s">
        <v>5894</v>
      </c>
      <c r="F622" s="866" t="s">
        <v>4091</v>
      </c>
      <c r="G622" s="868" t="s">
        <v>5971</v>
      </c>
      <c r="H622" s="869" t="s">
        <v>5972</v>
      </c>
      <c r="I622" s="870">
        <v>44216</v>
      </c>
      <c r="J622" s="870"/>
      <c r="K622" s="868" t="s">
        <v>5973</v>
      </c>
      <c r="N622" s="560" t="str">
        <f t="shared" si="9"/>
        <v>F128310108918</v>
      </c>
    </row>
    <row r="623" spans="1:14" ht="14.4" x14ac:dyDescent="0.2">
      <c r="A623" s="866" t="s">
        <v>3333</v>
      </c>
      <c r="B623" s="866" t="s">
        <v>4135</v>
      </c>
      <c r="C623" s="867" t="s">
        <v>601</v>
      </c>
      <c r="D623" s="866" t="s">
        <v>4089</v>
      </c>
      <c r="E623" s="866" t="s">
        <v>5894</v>
      </c>
      <c r="F623" s="866" t="s">
        <v>4091</v>
      </c>
      <c r="G623" s="868" t="s">
        <v>5974</v>
      </c>
      <c r="H623" s="869" t="s">
        <v>5975</v>
      </c>
      <c r="I623" s="870">
        <v>44216</v>
      </c>
      <c r="J623" s="870"/>
      <c r="K623" s="868" t="s">
        <v>5976</v>
      </c>
      <c r="N623" s="560" t="str">
        <f t="shared" si="9"/>
        <v>F128310108927</v>
      </c>
    </row>
    <row r="624" spans="1:14" ht="14.4" x14ac:dyDescent="0.2">
      <c r="A624" s="866" t="s">
        <v>3334</v>
      </c>
      <c r="B624" s="866" t="s">
        <v>4135</v>
      </c>
      <c r="C624" s="867" t="s">
        <v>586</v>
      </c>
      <c r="D624" s="866" t="s">
        <v>4089</v>
      </c>
      <c r="E624" s="866" t="s">
        <v>5894</v>
      </c>
      <c r="F624" s="866" t="s">
        <v>4091</v>
      </c>
      <c r="G624" s="868" t="s">
        <v>5977</v>
      </c>
      <c r="H624" s="869" t="s">
        <v>5978</v>
      </c>
      <c r="I624" s="870">
        <v>44216</v>
      </c>
      <c r="J624" s="870"/>
      <c r="K624" s="868" t="s">
        <v>5979</v>
      </c>
      <c r="N624" s="560" t="str">
        <f t="shared" si="9"/>
        <v>F128310108936</v>
      </c>
    </row>
    <row r="625" spans="1:14" ht="14.4" x14ac:dyDescent="0.2">
      <c r="A625" s="866" t="s">
        <v>3335</v>
      </c>
      <c r="B625" s="866" t="s">
        <v>4135</v>
      </c>
      <c r="C625" s="867" t="s">
        <v>579</v>
      </c>
      <c r="D625" s="866" t="s">
        <v>4089</v>
      </c>
      <c r="E625" s="866" t="s">
        <v>5894</v>
      </c>
      <c r="F625" s="866" t="s">
        <v>4091</v>
      </c>
      <c r="G625" s="868" t="s">
        <v>5980</v>
      </c>
      <c r="H625" s="869" t="s">
        <v>5981</v>
      </c>
      <c r="I625" s="870">
        <v>44216</v>
      </c>
      <c r="J625" s="870"/>
      <c r="K625" s="868" t="s">
        <v>5982</v>
      </c>
      <c r="N625" s="560" t="str">
        <f t="shared" si="9"/>
        <v>F128310108945</v>
      </c>
    </row>
    <row r="626" spans="1:14" ht="14.4" x14ac:dyDescent="0.2">
      <c r="A626" s="866" t="s">
        <v>3336</v>
      </c>
      <c r="B626" s="866" t="s">
        <v>4135</v>
      </c>
      <c r="C626" s="867" t="s">
        <v>578</v>
      </c>
      <c r="D626" s="866" t="s">
        <v>4089</v>
      </c>
      <c r="E626" s="866" t="s">
        <v>5894</v>
      </c>
      <c r="F626" s="866" t="s">
        <v>4091</v>
      </c>
      <c r="G626" s="868" t="s">
        <v>5983</v>
      </c>
      <c r="H626" s="869" t="s">
        <v>5984</v>
      </c>
      <c r="I626" s="870">
        <v>44216</v>
      </c>
      <c r="J626" s="870"/>
      <c r="K626" s="868" t="s">
        <v>5985</v>
      </c>
      <c r="N626" s="560" t="str">
        <f t="shared" si="9"/>
        <v>F128310108954</v>
      </c>
    </row>
    <row r="627" spans="1:14" ht="14.4" x14ac:dyDescent="0.2">
      <c r="A627" s="866" t="s">
        <v>3337</v>
      </c>
      <c r="B627" s="866" t="s">
        <v>4135</v>
      </c>
      <c r="C627" s="867" t="s">
        <v>3740</v>
      </c>
      <c r="D627" s="866" t="s">
        <v>4089</v>
      </c>
      <c r="E627" s="866" t="s">
        <v>5894</v>
      </c>
      <c r="F627" s="866" t="s">
        <v>4091</v>
      </c>
      <c r="G627" s="868" t="s">
        <v>5986</v>
      </c>
      <c r="H627" s="869" t="s">
        <v>5987</v>
      </c>
      <c r="I627" s="870">
        <v>44216</v>
      </c>
      <c r="J627" s="870"/>
      <c r="K627" s="868" t="s">
        <v>5988</v>
      </c>
      <c r="N627" s="560" t="str">
        <f t="shared" si="9"/>
        <v>F128310108963</v>
      </c>
    </row>
    <row r="628" spans="1:14" ht="14.4" x14ac:dyDescent="0.2">
      <c r="A628" s="866" t="s">
        <v>3338</v>
      </c>
      <c r="B628" s="866" t="s">
        <v>4135</v>
      </c>
      <c r="C628" s="867" t="s">
        <v>589</v>
      </c>
      <c r="D628" s="866" t="s">
        <v>4089</v>
      </c>
      <c r="E628" s="866" t="s">
        <v>5894</v>
      </c>
      <c r="F628" s="866" t="s">
        <v>4091</v>
      </c>
      <c r="G628" s="868" t="s">
        <v>5989</v>
      </c>
      <c r="H628" s="869" t="s">
        <v>5990</v>
      </c>
      <c r="I628" s="870">
        <v>44216</v>
      </c>
      <c r="J628" s="870"/>
      <c r="K628" s="868" t="s">
        <v>5991</v>
      </c>
      <c r="N628" s="560" t="str">
        <f t="shared" si="9"/>
        <v>F128310108972</v>
      </c>
    </row>
    <row r="629" spans="1:14" ht="14.4" x14ac:dyDescent="0.2">
      <c r="A629" s="866" t="s">
        <v>3339</v>
      </c>
      <c r="B629" s="866" t="s">
        <v>4135</v>
      </c>
      <c r="C629" s="867" t="s">
        <v>577</v>
      </c>
      <c r="D629" s="866" t="s">
        <v>4089</v>
      </c>
      <c r="E629" s="866" t="s">
        <v>5894</v>
      </c>
      <c r="F629" s="866" t="s">
        <v>4091</v>
      </c>
      <c r="G629" s="868" t="s">
        <v>5992</v>
      </c>
      <c r="H629" s="869" t="s">
        <v>5993</v>
      </c>
      <c r="I629" s="870">
        <v>44216</v>
      </c>
      <c r="J629" s="870"/>
      <c r="K629" s="868" t="s">
        <v>5994</v>
      </c>
      <c r="N629" s="560" t="str">
        <f t="shared" si="9"/>
        <v>F128310108981</v>
      </c>
    </row>
    <row r="630" spans="1:14" ht="14.4" x14ac:dyDescent="0.2">
      <c r="A630" s="866" t="s">
        <v>3340</v>
      </c>
      <c r="B630" s="866" t="s">
        <v>4135</v>
      </c>
      <c r="C630" s="867" t="s">
        <v>2357</v>
      </c>
      <c r="D630" s="866" t="s">
        <v>4089</v>
      </c>
      <c r="E630" s="866" t="s">
        <v>5894</v>
      </c>
      <c r="F630" s="866" t="s">
        <v>4091</v>
      </c>
      <c r="G630" s="868" t="s">
        <v>5995</v>
      </c>
      <c r="H630" s="869" t="s">
        <v>5996</v>
      </c>
      <c r="I630" s="870">
        <v>44216</v>
      </c>
      <c r="J630" s="870"/>
      <c r="K630" s="868" t="s">
        <v>5997</v>
      </c>
      <c r="N630" s="560" t="str">
        <f t="shared" si="9"/>
        <v>F128310109007</v>
      </c>
    </row>
    <row r="631" spans="1:14" ht="14.4" x14ac:dyDescent="0.2">
      <c r="A631" s="866" t="s">
        <v>3341</v>
      </c>
      <c r="B631" s="866" t="s">
        <v>4088</v>
      </c>
      <c r="C631" s="867" t="s">
        <v>60</v>
      </c>
      <c r="D631" s="866" t="s">
        <v>4089</v>
      </c>
      <c r="E631" s="866" t="s">
        <v>5998</v>
      </c>
      <c r="F631" s="866" t="s">
        <v>4091</v>
      </c>
      <c r="G631" s="868" t="s">
        <v>5999</v>
      </c>
      <c r="H631" s="869" t="s">
        <v>6000</v>
      </c>
      <c r="I631" s="870">
        <v>44216</v>
      </c>
      <c r="J631" s="870"/>
      <c r="K631" s="868" t="s">
        <v>6001</v>
      </c>
      <c r="N631" s="560" t="str">
        <f t="shared" si="9"/>
        <v>F129110109206</v>
      </c>
    </row>
    <row r="632" spans="1:14" ht="14.4" x14ac:dyDescent="0.2">
      <c r="A632" s="866" t="s">
        <v>3342</v>
      </c>
      <c r="B632" s="866" t="s">
        <v>4088</v>
      </c>
      <c r="C632" s="867" t="s">
        <v>61</v>
      </c>
      <c r="D632" s="866" t="s">
        <v>4089</v>
      </c>
      <c r="E632" s="866" t="s">
        <v>5998</v>
      </c>
      <c r="F632" s="866" t="s">
        <v>4091</v>
      </c>
      <c r="G632" s="868" t="s">
        <v>6002</v>
      </c>
      <c r="H632" s="869" t="s">
        <v>6003</v>
      </c>
      <c r="I632" s="870">
        <v>44216</v>
      </c>
      <c r="J632" s="870"/>
      <c r="K632" s="868" t="s">
        <v>6004</v>
      </c>
      <c r="N632" s="560" t="str">
        <f t="shared" si="9"/>
        <v>F129110109215</v>
      </c>
    </row>
    <row r="633" spans="1:14" ht="14.4" x14ac:dyDescent="0.2">
      <c r="A633" s="866" t="s">
        <v>3343</v>
      </c>
      <c r="B633" s="866" t="s">
        <v>4088</v>
      </c>
      <c r="C633" s="867" t="s">
        <v>87</v>
      </c>
      <c r="D633" s="866" t="s">
        <v>4089</v>
      </c>
      <c r="E633" s="866" t="s">
        <v>5998</v>
      </c>
      <c r="F633" s="866" t="s">
        <v>4091</v>
      </c>
      <c r="G633" s="868" t="s">
        <v>6005</v>
      </c>
      <c r="H633" s="869" t="s">
        <v>6006</v>
      </c>
      <c r="I633" s="870">
        <v>44216</v>
      </c>
      <c r="J633" s="870"/>
      <c r="K633" s="868" t="s">
        <v>6007</v>
      </c>
      <c r="N633" s="560" t="str">
        <f t="shared" si="9"/>
        <v>F129110109224</v>
      </c>
    </row>
    <row r="634" spans="1:14" ht="14.4" x14ac:dyDescent="0.2">
      <c r="A634" s="866" t="s">
        <v>3344</v>
      </c>
      <c r="B634" s="866" t="s">
        <v>4112</v>
      </c>
      <c r="C634" s="867" t="s">
        <v>139</v>
      </c>
      <c r="D634" s="866" t="s">
        <v>4089</v>
      </c>
      <c r="E634" s="866" t="s">
        <v>5998</v>
      </c>
      <c r="F634" s="866" t="s">
        <v>4091</v>
      </c>
      <c r="G634" s="868" t="s">
        <v>6008</v>
      </c>
      <c r="H634" s="869" t="s">
        <v>6009</v>
      </c>
      <c r="I634" s="870">
        <v>44216</v>
      </c>
      <c r="J634" s="870"/>
      <c r="K634" s="868" t="s">
        <v>6010</v>
      </c>
      <c r="N634" s="560" t="str">
        <f t="shared" si="9"/>
        <v>F129210109231</v>
      </c>
    </row>
    <row r="635" spans="1:14" ht="14.4" x14ac:dyDescent="0.2">
      <c r="A635" s="866" t="s">
        <v>3345</v>
      </c>
      <c r="B635" s="866" t="s">
        <v>4112</v>
      </c>
      <c r="C635" s="867" t="s">
        <v>138</v>
      </c>
      <c r="D635" s="866" t="s">
        <v>4089</v>
      </c>
      <c r="E635" s="866" t="s">
        <v>5998</v>
      </c>
      <c r="F635" s="866" t="s">
        <v>4091</v>
      </c>
      <c r="G635" s="868" t="s">
        <v>6011</v>
      </c>
      <c r="H635" s="869" t="s">
        <v>6012</v>
      </c>
      <c r="I635" s="870">
        <v>44216</v>
      </c>
      <c r="J635" s="870"/>
      <c r="K635" s="868" t="s">
        <v>6013</v>
      </c>
      <c r="N635" s="560" t="str">
        <f t="shared" si="9"/>
        <v>F129210109240</v>
      </c>
    </row>
    <row r="636" spans="1:14" ht="14.4" x14ac:dyDescent="0.2">
      <c r="A636" s="866" t="s">
        <v>3346</v>
      </c>
      <c r="B636" s="866" t="s">
        <v>4135</v>
      </c>
      <c r="C636" s="867" t="s">
        <v>2639</v>
      </c>
      <c r="D636" s="866" t="s">
        <v>4089</v>
      </c>
      <c r="E636" s="866" t="s">
        <v>5998</v>
      </c>
      <c r="F636" s="866" t="s">
        <v>4091</v>
      </c>
      <c r="G636" s="868" t="s">
        <v>6014</v>
      </c>
      <c r="H636" s="869" t="s">
        <v>6015</v>
      </c>
      <c r="I636" s="870">
        <v>44216</v>
      </c>
      <c r="J636" s="870"/>
      <c r="K636" s="868" t="s">
        <v>6016</v>
      </c>
      <c r="N636" s="560" t="str">
        <f t="shared" si="9"/>
        <v>F129310109257</v>
      </c>
    </row>
    <row r="637" spans="1:14" ht="14.4" x14ac:dyDescent="0.2">
      <c r="A637" s="866" t="s">
        <v>3347</v>
      </c>
      <c r="B637" s="866" t="s">
        <v>4135</v>
      </c>
      <c r="C637" s="867" t="s">
        <v>603</v>
      </c>
      <c r="D637" s="866" t="s">
        <v>4089</v>
      </c>
      <c r="E637" s="866" t="s">
        <v>5998</v>
      </c>
      <c r="F637" s="866" t="s">
        <v>4091</v>
      </c>
      <c r="G637" s="868" t="s">
        <v>6017</v>
      </c>
      <c r="H637" s="869" t="s">
        <v>6018</v>
      </c>
      <c r="I637" s="870">
        <v>44216</v>
      </c>
      <c r="J637" s="870"/>
      <c r="K637" s="868" t="s">
        <v>6019</v>
      </c>
      <c r="N637" s="560" t="str">
        <f t="shared" si="9"/>
        <v>F129310109266</v>
      </c>
    </row>
    <row r="638" spans="1:14" ht="14.4" x14ac:dyDescent="0.2">
      <c r="A638" s="866" t="s">
        <v>3348</v>
      </c>
      <c r="B638" s="866" t="s">
        <v>4135</v>
      </c>
      <c r="C638" s="867" t="s">
        <v>604</v>
      </c>
      <c r="D638" s="866" t="s">
        <v>4089</v>
      </c>
      <c r="E638" s="866" t="s">
        <v>5998</v>
      </c>
      <c r="F638" s="866" t="s">
        <v>4091</v>
      </c>
      <c r="G638" s="868" t="s">
        <v>6020</v>
      </c>
      <c r="H638" s="869" t="s">
        <v>6021</v>
      </c>
      <c r="I638" s="870">
        <v>44216</v>
      </c>
      <c r="J638" s="870"/>
      <c r="K638" s="868" t="s">
        <v>6022</v>
      </c>
      <c r="N638" s="560" t="str">
        <f t="shared" si="9"/>
        <v>F129310109275</v>
      </c>
    </row>
    <row r="639" spans="1:14" ht="14.4" x14ac:dyDescent="0.2">
      <c r="A639" s="866" t="s">
        <v>3349</v>
      </c>
      <c r="B639" s="866" t="s">
        <v>4135</v>
      </c>
      <c r="C639" s="867" t="s">
        <v>2640</v>
      </c>
      <c r="D639" s="866" t="s">
        <v>4089</v>
      </c>
      <c r="E639" s="866" t="s">
        <v>5998</v>
      </c>
      <c r="F639" s="866" t="s">
        <v>4091</v>
      </c>
      <c r="G639" s="868" t="s">
        <v>6023</v>
      </c>
      <c r="H639" s="869" t="s">
        <v>6024</v>
      </c>
      <c r="I639" s="870">
        <v>44216</v>
      </c>
      <c r="J639" s="870"/>
      <c r="K639" s="868" t="s">
        <v>6025</v>
      </c>
      <c r="N639" s="560" t="str">
        <f t="shared" ref="N639:N702" si="10">A639</f>
        <v>F129310109284</v>
      </c>
    </row>
    <row r="640" spans="1:14" ht="14.4" x14ac:dyDescent="0.2">
      <c r="A640" s="866" t="s">
        <v>3350</v>
      </c>
      <c r="B640" s="866" t="s">
        <v>4135</v>
      </c>
      <c r="C640" s="867" t="s">
        <v>602</v>
      </c>
      <c r="D640" s="866" t="s">
        <v>4089</v>
      </c>
      <c r="E640" s="866" t="s">
        <v>5998</v>
      </c>
      <c r="F640" s="866" t="s">
        <v>4091</v>
      </c>
      <c r="G640" s="868" t="s">
        <v>6026</v>
      </c>
      <c r="H640" s="869" t="s">
        <v>6027</v>
      </c>
      <c r="I640" s="870">
        <v>44216</v>
      </c>
      <c r="J640" s="870"/>
      <c r="K640" s="868" t="s">
        <v>6028</v>
      </c>
      <c r="N640" s="560" t="str">
        <f t="shared" si="10"/>
        <v>F129310109293</v>
      </c>
    </row>
    <row r="641" spans="1:14" ht="14.4" x14ac:dyDescent="0.2">
      <c r="A641" s="866" t="s">
        <v>3351</v>
      </c>
      <c r="B641" s="866" t="s">
        <v>4088</v>
      </c>
      <c r="C641" s="867" t="s">
        <v>62</v>
      </c>
      <c r="D641" s="866" t="s">
        <v>4089</v>
      </c>
      <c r="E641" s="866" t="s">
        <v>6029</v>
      </c>
      <c r="F641" s="866" t="s">
        <v>4091</v>
      </c>
      <c r="G641" s="868" t="s">
        <v>6030</v>
      </c>
      <c r="H641" s="869" t="s">
        <v>6031</v>
      </c>
      <c r="I641" s="870">
        <v>44216</v>
      </c>
      <c r="J641" s="870"/>
      <c r="K641" s="868" t="s">
        <v>6032</v>
      </c>
      <c r="N641" s="560" t="str">
        <f t="shared" si="10"/>
        <v>F130110109356</v>
      </c>
    </row>
    <row r="642" spans="1:14" ht="14.4" x14ac:dyDescent="0.2">
      <c r="A642" s="866" t="s">
        <v>3352</v>
      </c>
      <c r="B642" s="866" t="s">
        <v>4112</v>
      </c>
      <c r="C642" s="867" t="s">
        <v>140</v>
      </c>
      <c r="D642" s="866" t="s">
        <v>4089</v>
      </c>
      <c r="E642" s="866" t="s">
        <v>6029</v>
      </c>
      <c r="F642" s="866" t="s">
        <v>4091</v>
      </c>
      <c r="G642" s="868" t="s">
        <v>6033</v>
      </c>
      <c r="H642" s="869" t="s">
        <v>6034</v>
      </c>
      <c r="I642" s="870">
        <v>44216</v>
      </c>
      <c r="J642" s="870"/>
      <c r="K642" s="868" t="s">
        <v>6035</v>
      </c>
      <c r="N642" s="560" t="str">
        <f t="shared" si="10"/>
        <v>F130210109363</v>
      </c>
    </row>
    <row r="643" spans="1:14" ht="14.4" x14ac:dyDescent="0.2">
      <c r="A643" s="866" t="s">
        <v>3353</v>
      </c>
      <c r="B643" s="866" t="s">
        <v>4135</v>
      </c>
      <c r="C643" s="867" t="s">
        <v>605</v>
      </c>
      <c r="D643" s="866" t="s">
        <v>4089</v>
      </c>
      <c r="E643" s="866" t="s">
        <v>6029</v>
      </c>
      <c r="F643" s="866" t="s">
        <v>4091</v>
      </c>
      <c r="G643" s="868" t="s">
        <v>6036</v>
      </c>
      <c r="H643" s="869" t="s">
        <v>6037</v>
      </c>
      <c r="I643" s="870">
        <v>44216</v>
      </c>
      <c r="J643" s="870"/>
      <c r="K643" s="868" t="s">
        <v>6038</v>
      </c>
      <c r="N643" s="560" t="str">
        <f t="shared" si="10"/>
        <v>F130310109370</v>
      </c>
    </row>
    <row r="644" spans="1:14" ht="14.4" x14ac:dyDescent="0.2">
      <c r="A644" s="866" t="s">
        <v>3354</v>
      </c>
      <c r="B644" s="866" t="s">
        <v>4135</v>
      </c>
      <c r="C644" s="867" t="s">
        <v>2579</v>
      </c>
      <c r="D644" s="866" t="s">
        <v>4089</v>
      </c>
      <c r="E644" s="866" t="s">
        <v>6029</v>
      </c>
      <c r="F644" s="866" t="s">
        <v>4091</v>
      </c>
      <c r="G644" s="868" t="s">
        <v>6039</v>
      </c>
      <c r="H644" s="869" t="s">
        <v>6040</v>
      </c>
      <c r="I644" s="870">
        <v>44216</v>
      </c>
      <c r="J644" s="870"/>
      <c r="K644" s="868" t="s">
        <v>6041</v>
      </c>
      <c r="N644" s="560" t="str">
        <f t="shared" si="10"/>
        <v>F130310109389</v>
      </c>
    </row>
    <row r="645" spans="1:14" ht="14.4" x14ac:dyDescent="0.2">
      <c r="A645" s="866" t="s">
        <v>3355</v>
      </c>
      <c r="B645" s="866" t="s">
        <v>4088</v>
      </c>
      <c r="C645" s="867" t="s">
        <v>63</v>
      </c>
      <c r="D645" s="866" t="s">
        <v>4089</v>
      </c>
      <c r="E645" s="866" t="s">
        <v>6042</v>
      </c>
      <c r="F645" s="866" t="s">
        <v>4091</v>
      </c>
      <c r="G645" s="868" t="s">
        <v>6043</v>
      </c>
      <c r="H645" s="869" t="s">
        <v>6044</v>
      </c>
      <c r="I645" s="870">
        <v>44216</v>
      </c>
      <c r="J645" s="870"/>
      <c r="K645" s="868" t="s">
        <v>6045</v>
      </c>
      <c r="N645" s="560" t="str">
        <f t="shared" si="10"/>
        <v>F131110109417</v>
      </c>
    </row>
    <row r="646" spans="1:14" ht="14.4" x14ac:dyDescent="0.2">
      <c r="A646" s="866" t="s">
        <v>3356</v>
      </c>
      <c r="B646" s="866" t="s">
        <v>4112</v>
      </c>
      <c r="C646" s="867" t="s">
        <v>2200</v>
      </c>
      <c r="D646" s="866" t="s">
        <v>4089</v>
      </c>
      <c r="E646" s="866" t="s">
        <v>6042</v>
      </c>
      <c r="F646" s="866" t="s">
        <v>4091</v>
      </c>
      <c r="G646" s="868" t="s">
        <v>6046</v>
      </c>
      <c r="H646" s="869" t="s">
        <v>6047</v>
      </c>
      <c r="I646" s="870">
        <v>44216</v>
      </c>
      <c r="J646" s="870"/>
      <c r="K646" s="868" t="s">
        <v>6048</v>
      </c>
      <c r="N646" s="560" t="str">
        <f t="shared" si="10"/>
        <v>F131210109424</v>
      </c>
    </row>
    <row r="647" spans="1:14" ht="14.4" x14ac:dyDescent="0.2">
      <c r="A647" s="866" t="s">
        <v>3357</v>
      </c>
      <c r="B647" s="866" t="s">
        <v>4135</v>
      </c>
      <c r="C647" s="867" t="s">
        <v>2641</v>
      </c>
      <c r="D647" s="866" t="s">
        <v>4089</v>
      </c>
      <c r="E647" s="866" t="s">
        <v>6042</v>
      </c>
      <c r="F647" s="866" t="s">
        <v>4091</v>
      </c>
      <c r="G647" s="868" t="s">
        <v>6049</v>
      </c>
      <c r="H647" s="869" t="s">
        <v>6050</v>
      </c>
      <c r="I647" s="870">
        <v>44216</v>
      </c>
      <c r="J647" s="870"/>
      <c r="K647" s="868" t="s">
        <v>6051</v>
      </c>
      <c r="N647" s="560" t="str">
        <f t="shared" si="10"/>
        <v>F131310109431</v>
      </c>
    </row>
    <row r="648" spans="1:14" ht="14.4" x14ac:dyDescent="0.2">
      <c r="A648" s="866" t="s">
        <v>3358</v>
      </c>
      <c r="B648" s="866" t="s">
        <v>4088</v>
      </c>
      <c r="C648" s="867" t="s">
        <v>64</v>
      </c>
      <c r="D648" s="866" t="s">
        <v>4089</v>
      </c>
      <c r="E648" s="866" t="s">
        <v>6052</v>
      </c>
      <c r="F648" s="866" t="s">
        <v>4091</v>
      </c>
      <c r="G648" s="868" t="s">
        <v>6053</v>
      </c>
      <c r="H648" s="869" t="s">
        <v>6054</v>
      </c>
      <c r="I648" s="870">
        <v>44216</v>
      </c>
      <c r="J648" s="870"/>
      <c r="K648" s="868" t="s">
        <v>6055</v>
      </c>
      <c r="N648" s="560" t="str">
        <f t="shared" si="10"/>
        <v>F132110109461</v>
      </c>
    </row>
    <row r="649" spans="1:14" ht="14.4" x14ac:dyDescent="0.2">
      <c r="A649" s="866" t="s">
        <v>3359</v>
      </c>
      <c r="B649" s="866" t="s">
        <v>4112</v>
      </c>
      <c r="C649" s="867" t="s">
        <v>141</v>
      </c>
      <c r="D649" s="866" t="s">
        <v>4089</v>
      </c>
      <c r="E649" s="866" t="s">
        <v>6052</v>
      </c>
      <c r="F649" s="866" t="s">
        <v>4091</v>
      </c>
      <c r="G649" s="868" t="s">
        <v>6056</v>
      </c>
      <c r="H649" s="869" t="s">
        <v>6057</v>
      </c>
      <c r="I649" s="870">
        <v>44216</v>
      </c>
      <c r="J649" s="870"/>
      <c r="K649" s="868" t="s">
        <v>6058</v>
      </c>
      <c r="N649" s="560" t="str">
        <f t="shared" si="10"/>
        <v>F132210109478</v>
      </c>
    </row>
    <row r="650" spans="1:14" ht="14.4" x14ac:dyDescent="0.2">
      <c r="A650" s="866" t="s">
        <v>3360</v>
      </c>
      <c r="B650" s="866" t="s">
        <v>4088</v>
      </c>
      <c r="C650" s="867" t="s">
        <v>65</v>
      </c>
      <c r="D650" s="866" t="s">
        <v>4089</v>
      </c>
      <c r="E650" s="866" t="s">
        <v>6059</v>
      </c>
      <c r="F650" s="866" t="s">
        <v>4091</v>
      </c>
      <c r="G650" s="868" t="s">
        <v>6060</v>
      </c>
      <c r="H650" s="869" t="s">
        <v>6061</v>
      </c>
      <c r="I650" s="870">
        <v>44216</v>
      </c>
      <c r="J650" s="870"/>
      <c r="K650" s="868" t="s">
        <v>6062</v>
      </c>
      <c r="N650" s="560" t="str">
        <f t="shared" si="10"/>
        <v>F133110109503</v>
      </c>
    </row>
    <row r="651" spans="1:14" ht="14.4" x14ac:dyDescent="0.2">
      <c r="A651" s="866" t="s">
        <v>3361</v>
      </c>
      <c r="B651" s="866" t="s">
        <v>4112</v>
      </c>
      <c r="C651" s="867" t="s">
        <v>142</v>
      </c>
      <c r="D651" s="866" t="s">
        <v>4089</v>
      </c>
      <c r="E651" s="866" t="s">
        <v>6059</v>
      </c>
      <c r="F651" s="866" t="s">
        <v>4091</v>
      </c>
      <c r="G651" s="868" t="s">
        <v>6063</v>
      </c>
      <c r="H651" s="869" t="s">
        <v>6064</v>
      </c>
      <c r="I651" s="870">
        <v>44216</v>
      </c>
      <c r="J651" s="870"/>
      <c r="K651" s="868" t="s">
        <v>6065</v>
      </c>
      <c r="N651" s="560" t="str">
        <f t="shared" si="10"/>
        <v>F133210109510</v>
      </c>
    </row>
    <row r="652" spans="1:14" ht="14.4" x14ac:dyDescent="0.2">
      <c r="A652" s="866" t="s">
        <v>3362</v>
      </c>
      <c r="B652" s="866" t="s">
        <v>4112</v>
      </c>
      <c r="C652" s="867" t="s">
        <v>143</v>
      </c>
      <c r="D652" s="866" t="s">
        <v>4089</v>
      </c>
      <c r="E652" s="866" t="s">
        <v>6059</v>
      </c>
      <c r="F652" s="866" t="s">
        <v>4091</v>
      </c>
      <c r="G652" s="868" t="s">
        <v>6066</v>
      </c>
      <c r="H652" s="869" t="s">
        <v>6067</v>
      </c>
      <c r="I652" s="870">
        <v>44216</v>
      </c>
      <c r="J652" s="870"/>
      <c r="K652" s="868" t="s">
        <v>6068</v>
      </c>
      <c r="N652" s="560" t="str">
        <f t="shared" si="10"/>
        <v>F133210109529</v>
      </c>
    </row>
    <row r="653" spans="1:14" ht="14.4" x14ac:dyDescent="0.2">
      <c r="A653" s="866" t="s">
        <v>3363</v>
      </c>
      <c r="B653" s="866" t="s">
        <v>4135</v>
      </c>
      <c r="C653" s="867" t="s">
        <v>612</v>
      </c>
      <c r="D653" s="866" t="s">
        <v>4089</v>
      </c>
      <c r="E653" s="866" t="s">
        <v>6059</v>
      </c>
      <c r="F653" s="866" t="s">
        <v>4091</v>
      </c>
      <c r="G653" s="868" t="s">
        <v>6069</v>
      </c>
      <c r="H653" s="869" t="s">
        <v>6070</v>
      </c>
      <c r="I653" s="870">
        <v>44216</v>
      </c>
      <c r="J653" s="870"/>
      <c r="K653" s="868" t="s">
        <v>6071</v>
      </c>
      <c r="N653" s="560" t="str">
        <f t="shared" si="10"/>
        <v>F133310109536</v>
      </c>
    </row>
    <row r="654" spans="1:14" ht="14.4" x14ac:dyDescent="0.2">
      <c r="A654" s="866" t="s">
        <v>3364</v>
      </c>
      <c r="B654" s="866" t="s">
        <v>4135</v>
      </c>
      <c r="C654" s="867" t="s">
        <v>607</v>
      </c>
      <c r="D654" s="866" t="s">
        <v>4089</v>
      </c>
      <c r="E654" s="866" t="s">
        <v>6059</v>
      </c>
      <c r="F654" s="866" t="s">
        <v>4091</v>
      </c>
      <c r="G654" s="868" t="s">
        <v>6072</v>
      </c>
      <c r="H654" s="869" t="s">
        <v>6073</v>
      </c>
      <c r="I654" s="870">
        <v>44216</v>
      </c>
      <c r="J654" s="870"/>
      <c r="K654" s="868" t="s">
        <v>6074</v>
      </c>
      <c r="N654" s="560" t="str">
        <f t="shared" si="10"/>
        <v>F133310109545</v>
      </c>
    </row>
    <row r="655" spans="1:14" ht="14.4" x14ac:dyDescent="0.2">
      <c r="A655" s="866" t="s">
        <v>3365</v>
      </c>
      <c r="B655" s="866" t="s">
        <v>4135</v>
      </c>
      <c r="C655" s="867" t="s">
        <v>608</v>
      </c>
      <c r="D655" s="866" t="s">
        <v>4089</v>
      </c>
      <c r="E655" s="866" t="s">
        <v>6059</v>
      </c>
      <c r="F655" s="866" t="s">
        <v>4091</v>
      </c>
      <c r="G655" s="868" t="s">
        <v>6075</v>
      </c>
      <c r="H655" s="869" t="s">
        <v>6076</v>
      </c>
      <c r="I655" s="870">
        <v>44216</v>
      </c>
      <c r="J655" s="870"/>
      <c r="K655" s="868" t="s">
        <v>6077</v>
      </c>
      <c r="N655" s="560" t="str">
        <f t="shared" si="10"/>
        <v>F133310109554</v>
      </c>
    </row>
    <row r="656" spans="1:14" ht="14.4" x14ac:dyDescent="0.2">
      <c r="A656" s="866" t="s">
        <v>3366</v>
      </c>
      <c r="B656" s="866" t="s">
        <v>4135</v>
      </c>
      <c r="C656" s="867" t="s">
        <v>614</v>
      </c>
      <c r="D656" s="866" t="s">
        <v>4089</v>
      </c>
      <c r="E656" s="866" t="s">
        <v>6059</v>
      </c>
      <c r="F656" s="866" t="s">
        <v>4091</v>
      </c>
      <c r="G656" s="868" t="s">
        <v>6078</v>
      </c>
      <c r="H656" s="869" t="s">
        <v>6079</v>
      </c>
      <c r="I656" s="870">
        <v>44216</v>
      </c>
      <c r="J656" s="870"/>
      <c r="K656" s="868" t="s">
        <v>6080</v>
      </c>
      <c r="N656" s="560" t="str">
        <f t="shared" si="10"/>
        <v>F133310109563</v>
      </c>
    </row>
    <row r="657" spans="1:14" ht="14.4" x14ac:dyDescent="0.2">
      <c r="A657" s="866" t="s">
        <v>3367</v>
      </c>
      <c r="B657" s="866" t="s">
        <v>4135</v>
      </c>
      <c r="C657" s="867" t="s">
        <v>618</v>
      </c>
      <c r="D657" s="866" t="s">
        <v>4089</v>
      </c>
      <c r="E657" s="866" t="s">
        <v>6059</v>
      </c>
      <c r="F657" s="866" t="s">
        <v>4091</v>
      </c>
      <c r="G657" s="868" t="s">
        <v>6081</v>
      </c>
      <c r="H657" s="869" t="s">
        <v>6082</v>
      </c>
      <c r="I657" s="870">
        <v>44216</v>
      </c>
      <c r="J657" s="870"/>
      <c r="K657" s="868" t="s">
        <v>6083</v>
      </c>
      <c r="N657" s="560" t="str">
        <f t="shared" si="10"/>
        <v>F133310109572</v>
      </c>
    </row>
    <row r="658" spans="1:14" ht="14.4" x14ac:dyDescent="0.2">
      <c r="A658" s="866" t="s">
        <v>3368</v>
      </c>
      <c r="B658" s="866" t="s">
        <v>4135</v>
      </c>
      <c r="C658" s="867" t="s">
        <v>609</v>
      </c>
      <c r="D658" s="866" t="s">
        <v>4089</v>
      </c>
      <c r="E658" s="866" t="s">
        <v>6059</v>
      </c>
      <c r="F658" s="866" t="s">
        <v>4091</v>
      </c>
      <c r="G658" s="868" t="s">
        <v>6084</v>
      </c>
      <c r="H658" s="869" t="s">
        <v>6085</v>
      </c>
      <c r="I658" s="870">
        <v>44216</v>
      </c>
      <c r="J658" s="870"/>
      <c r="K658" s="868" t="s">
        <v>6086</v>
      </c>
      <c r="N658" s="560" t="str">
        <f t="shared" si="10"/>
        <v>F133310109581</v>
      </c>
    </row>
    <row r="659" spans="1:14" ht="14.4" x14ac:dyDescent="0.2">
      <c r="A659" s="866" t="s">
        <v>3369</v>
      </c>
      <c r="B659" s="866" t="s">
        <v>4135</v>
      </c>
      <c r="C659" s="867" t="s">
        <v>616</v>
      </c>
      <c r="D659" s="866" t="s">
        <v>4089</v>
      </c>
      <c r="E659" s="866" t="s">
        <v>6059</v>
      </c>
      <c r="F659" s="866" t="s">
        <v>4091</v>
      </c>
      <c r="G659" s="868" t="s">
        <v>6087</v>
      </c>
      <c r="H659" s="869" t="s">
        <v>6088</v>
      </c>
      <c r="I659" s="870">
        <v>44216</v>
      </c>
      <c r="J659" s="870"/>
      <c r="K659" s="868" t="s">
        <v>6089</v>
      </c>
      <c r="N659" s="560" t="str">
        <f t="shared" si="10"/>
        <v>F133310109590</v>
      </c>
    </row>
    <row r="660" spans="1:14" ht="14.4" x14ac:dyDescent="0.2">
      <c r="A660" s="866" t="s">
        <v>3370</v>
      </c>
      <c r="B660" s="866" t="s">
        <v>4135</v>
      </c>
      <c r="C660" s="867" t="s">
        <v>610</v>
      </c>
      <c r="D660" s="866" t="s">
        <v>4089</v>
      </c>
      <c r="E660" s="866" t="s">
        <v>6059</v>
      </c>
      <c r="F660" s="866" t="s">
        <v>4091</v>
      </c>
      <c r="G660" s="868" t="s">
        <v>6090</v>
      </c>
      <c r="H660" s="869" t="s">
        <v>6091</v>
      </c>
      <c r="I660" s="870">
        <v>44216</v>
      </c>
      <c r="J660" s="870"/>
      <c r="K660" s="868" t="s">
        <v>6092</v>
      </c>
      <c r="N660" s="560" t="str">
        <f t="shared" si="10"/>
        <v>F133310109607</v>
      </c>
    </row>
    <row r="661" spans="1:14" ht="14.4" x14ac:dyDescent="0.2">
      <c r="A661" s="866" t="s">
        <v>3371</v>
      </c>
      <c r="B661" s="866" t="s">
        <v>4135</v>
      </c>
      <c r="C661" s="867" t="s">
        <v>615</v>
      </c>
      <c r="D661" s="866" t="s">
        <v>4089</v>
      </c>
      <c r="E661" s="866" t="s">
        <v>6059</v>
      </c>
      <c r="F661" s="866" t="s">
        <v>4091</v>
      </c>
      <c r="G661" s="868" t="s">
        <v>6093</v>
      </c>
      <c r="H661" s="869" t="s">
        <v>6094</v>
      </c>
      <c r="I661" s="870">
        <v>44216</v>
      </c>
      <c r="J661" s="870"/>
      <c r="K661" s="868" t="s">
        <v>6095</v>
      </c>
      <c r="N661" s="560" t="str">
        <f t="shared" si="10"/>
        <v>F133310109616</v>
      </c>
    </row>
    <row r="662" spans="1:14" ht="14.4" x14ac:dyDescent="0.2">
      <c r="A662" s="866" t="s">
        <v>3372</v>
      </c>
      <c r="B662" s="866" t="s">
        <v>4135</v>
      </c>
      <c r="C662" s="867" t="s">
        <v>613</v>
      </c>
      <c r="D662" s="866" t="s">
        <v>4089</v>
      </c>
      <c r="E662" s="866" t="s">
        <v>6059</v>
      </c>
      <c r="F662" s="866" t="s">
        <v>4091</v>
      </c>
      <c r="G662" s="868" t="s">
        <v>6096</v>
      </c>
      <c r="H662" s="869" t="s">
        <v>6097</v>
      </c>
      <c r="I662" s="870">
        <v>44216</v>
      </c>
      <c r="J662" s="870"/>
      <c r="K662" s="868" t="s">
        <v>6098</v>
      </c>
      <c r="N662" s="560" t="str">
        <f t="shared" si="10"/>
        <v>F133310109625</v>
      </c>
    </row>
    <row r="663" spans="1:14" ht="14.4" x14ac:dyDescent="0.2">
      <c r="A663" s="866" t="s">
        <v>3373</v>
      </c>
      <c r="B663" s="866" t="s">
        <v>4135</v>
      </c>
      <c r="C663" s="867" t="s">
        <v>606</v>
      </c>
      <c r="D663" s="866" t="s">
        <v>4089</v>
      </c>
      <c r="E663" s="866" t="s">
        <v>6059</v>
      </c>
      <c r="F663" s="866" t="s">
        <v>4091</v>
      </c>
      <c r="G663" s="868" t="s">
        <v>6099</v>
      </c>
      <c r="H663" s="869" t="s">
        <v>6100</v>
      </c>
      <c r="I663" s="870">
        <v>44216</v>
      </c>
      <c r="J663" s="870"/>
      <c r="K663" s="868" t="s">
        <v>6101</v>
      </c>
      <c r="N663" s="560" t="str">
        <f t="shared" si="10"/>
        <v>F133310109634</v>
      </c>
    </row>
    <row r="664" spans="1:14" ht="14.4" x14ac:dyDescent="0.2">
      <c r="A664" s="866" t="s">
        <v>3374</v>
      </c>
      <c r="B664" s="866" t="s">
        <v>4135</v>
      </c>
      <c r="C664" s="867" t="s">
        <v>617</v>
      </c>
      <c r="D664" s="866" t="s">
        <v>4089</v>
      </c>
      <c r="E664" s="866" t="s">
        <v>6059</v>
      </c>
      <c r="F664" s="866" t="s">
        <v>4091</v>
      </c>
      <c r="G664" s="868" t="s">
        <v>6102</v>
      </c>
      <c r="H664" s="869" t="s">
        <v>6103</v>
      </c>
      <c r="I664" s="870">
        <v>44216</v>
      </c>
      <c r="J664" s="870"/>
      <c r="K664" s="868" t="s">
        <v>6104</v>
      </c>
      <c r="N664" s="560" t="str">
        <f t="shared" si="10"/>
        <v>F133310109643</v>
      </c>
    </row>
    <row r="665" spans="1:14" ht="14.4" x14ac:dyDescent="0.2">
      <c r="A665" s="866" t="s">
        <v>3375</v>
      </c>
      <c r="B665" s="866" t="s">
        <v>4135</v>
      </c>
      <c r="C665" s="867" t="s">
        <v>611</v>
      </c>
      <c r="D665" s="866" t="s">
        <v>4089</v>
      </c>
      <c r="E665" s="866" t="s">
        <v>6059</v>
      </c>
      <c r="F665" s="866" t="s">
        <v>4091</v>
      </c>
      <c r="G665" s="868" t="s">
        <v>6105</v>
      </c>
      <c r="H665" s="869" t="s">
        <v>6106</v>
      </c>
      <c r="I665" s="870">
        <v>44216</v>
      </c>
      <c r="J665" s="870"/>
      <c r="K665" s="868" t="s">
        <v>6107</v>
      </c>
      <c r="N665" s="560" t="str">
        <f t="shared" si="10"/>
        <v>F133310109652</v>
      </c>
    </row>
    <row r="666" spans="1:14" ht="14.4" x14ac:dyDescent="0.2">
      <c r="A666" s="866" t="s">
        <v>3376</v>
      </c>
      <c r="B666" s="866" t="s">
        <v>4135</v>
      </c>
      <c r="C666" s="867" t="s">
        <v>619</v>
      </c>
      <c r="D666" s="866" t="s">
        <v>4089</v>
      </c>
      <c r="E666" s="866" t="s">
        <v>6059</v>
      </c>
      <c r="F666" s="866" t="s">
        <v>4091</v>
      </c>
      <c r="G666" s="868" t="s">
        <v>6108</v>
      </c>
      <c r="H666" s="869" t="s">
        <v>6109</v>
      </c>
      <c r="I666" s="870">
        <v>44216</v>
      </c>
      <c r="J666" s="870"/>
      <c r="K666" s="868" t="s">
        <v>6110</v>
      </c>
      <c r="N666" s="560" t="str">
        <f t="shared" si="10"/>
        <v>F133310109670</v>
      </c>
    </row>
    <row r="667" spans="1:14" ht="14.4" x14ac:dyDescent="0.2">
      <c r="A667" s="866" t="s">
        <v>3377</v>
      </c>
      <c r="B667" s="866" t="s">
        <v>4088</v>
      </c>
      <c r="C667" s="867" t="s">
        <v>66</v>
      </c>
      <c r="D667" s="866" t="s">
        <v>4089</v>
      </c>
      <c r="E667" s="866" t="s">
        <v>6111</v>
      </c>
      <c r="F667" s="866" t="s">
        <v>4091</v>
      </c>
      <c r="G667" s="868" t="s">
        <v>6112</v>
      </c>
      <c r="H667" s="869" t="s">
        <v>6113</v>
      </c>
      <c r="I667" s="870">
        <v>44216</v>
      </c>
      <c r="J667" s="870"/>
      <c r="K667" s="868" t="s">
        <v>6114</v>
      </c>
      <c r="N667" s="560" t="str">
        <f t="shared" si="10"/>
        <v>F134110109780</v>
      </c>
    </row>
    <row r="668" spans="1:14" ht="14.4" x14ac:dyDescent="0.2">
      <c r="A668" s="866" t="s">
        <v>3378</v>
      </c>
      <c r="B668" s="866" t="s">
        <v>4112</v>
      </c>
      <c r="C668" s="867" t="s">
        <v>145</v>
      </c>
      <c r="D668" s="866" t="s">
        <v>4089</v>
      </c>
      <c r="E668" s="866" t="s">
        <v>6111</v>
      </c>
      <c r="F668" s="866" t="s">
        <v>4091</v>
      </c>
      <c r="G668" s="868" t="s">
        <v>6115</v>
      </c>
      <c r="H668" s="869" t="s">
        <v>6116</v>
      </c>
      <c r="I668" s="870">
        <v>44216</v>
      </c>
      <c r="J668" s="870"/>
      <c r="K668" s="868" t="s">
        <v>6117</v>
      </c>
      <c r="N668" s="560" t="str">
        <f t="shared" si="10"/>
        <v>F134210109797</v>
      </c>
    </row>
    <row r="669" spans="1:14" ht="14.4" x14ac:dyDescent="0.2">
      <c r="A669" s="866" t="s">
        <v>3379</v>
      </c>
      <c r="B669" s="866" t="s">
        <v>4112</v>
      </c>
      <c r="C669" s="867" t="s">
        <v>144</v>
      </c>
      <c r="D669" s="866" t="s">
        <v>4089</v>
      </c>
      <c r="E669" s="866" t="s">
        <v>6111</v>
      </c>
      <c r="F669" s="866" t="s">
        <v>4091</v>
      </c>
      <c r="G669" s="868" t="s">
        <v>6118</v>
      </c>
      <c r="H669" s="869" t="s">
        <v>6119</v>
      </c>
      <c r="I669" s="870">
        <v>44216</v>
      </c>
      <c r="J669" s="870"/>
      <c r="K669" s="868" t="s">
        <v>6120</v>
      </c>
      <c r="N669" s="560" t="str">
        <f t="shared" si="10"/>
        <v>F134210109804</v>
      </c>
    </row>
    <row r="670" spans="1:14" ht="14.4" x14ac:dyDescent="0.2">
      <c r="A670" s="866" t="s">
        <v>3380</v>
      </c>
      <c r="B670" s="866" t="s">
        <v>4112</v>
      </c>
      <c r="C670" s="867" t="s">
        <v>146</v>
      </c>
      <c r="D670" s="866" t="s">
        <v>4089</v>
      </c>
      <c r="E670" s="866" t="s">
        <v>6111</v>
      </c>
      <c r="F670" s="866" t="s">
        <v>4091</v>
      </c>
      <c r="G670" s="868" t="s">
        <v>6121</v>
      </c>
      <c r="H670" s="869" t="s">
        <v>6122</v>
      </c>
      <c r="I670" s="870">
        <v>44216</v>
      </c>
      <c r="J670" s="870"/>
      <c r="K670" s="868" t="s">
        <v>6123</v>
      </c>
      <c r="N670" s="560" t="str">
        <f t="shared" si="10"/>
        <v>F134210109813</v>
      </c>
    </row>
    <row r="671" spans="1:14" ht="14.4" x14ac:dyDescent="0.2">
      <c r="A671" s="866" t="s">
        <v>3381</v>
      </c>
      <c r="B671" s="866" t="s">
        <v>4112</v>
      </c>
      <c r="C671" s="867" t="s">
        <v>147</v>
      </c>
      <c r="D671" s="866" t="s">
        <v>4089</v>
      </c>
      <c r="E671" s="866" t="s">
        <v>6111</v>
      </c>
      <c r="F671" s="866" t="s">
        <v>4091</v>
      </c>
      <c r="G671" s="868" t="s">
        <v>6124</v>
      </c>
      <c r="H671" s="869" t="s">
        <v>6125</v>
      </c>
      <c r="I671" s="870">
        <v>44216</v>
      </c>
      <c r="J671" s="870"/>
      <c r="K671" s="868" t="s">
        <v>6126</v>
      </c>
      <c r="N671" s="560" t="str">
        <f t="shared" si="10"/>
        <v>F134210109822</v>
      </c>
    </row>
    <row r="672" spans="1:14" ht="14.4" x14ac:dyDescent="0.2">
      <c r="A672" s="866" t="s">
        <v>3382</v>
      </c>
      <c r="B672" s="866" t="s">
        <v>4112</v>
      </c>
      <c r="C672" s="867" t="s">
        <v>3383</v>
      </c>
      <c r="D672" s="866" t="s">
        <v>4089</v>
      </c>
      <c r="E672" s="866" t="s">
        <v>6111</v>
      </c>
      <c r="F672" s="866" t="s">
        <v>4091</v>
      </c>
      <c r="G672" s="868" t="s">
        <v>6127</v>
      </c>
      <c r="H672" s="869" t="s">
        <v>6128</v>
      </c>
      <c r="I672" s="870">
        <v>44343</v>
      </c>
      <c r="J672" s="870"/>
      <c r="K672" s="868" t="s">
        <v>6129</v>
      </c>
      <c r="N672" s="560" t="str">
        <f t="shared" si="10"/>
        <v>F134210111926</v>
      </c>
    </row>
    <row r="673" spans="1:14" ht="14.4" x14ac:dyDescent="0.2">
      <c r="A673" s="866" t="s">
        <v>3384</v>
      </c>
      <c r="B673" s="866" t="s">
        <v>4135</v>
      </c>
      <c r="C673" s="867" t="s">
        <v>620</v>
      </c>
      <c r="D673" s="866" t="s">
        <v>4089</v>
      </c>
      <c r="E673" s="866" t="s">
        <v>6111</v>
      </c>
      <c r="F673" s="866" t="s">
        <v>4091</v>
      </c>
      <c r="G673" s="868" t="s">
        <v>6127</v>
      </c>
      <c r="H673" s="869" t="s">
        <v>6130</v>
      </c>
      <c r="I673" s="870">
        <v>44216</v>
      </c>
      <c r="J673" s="870"/>
      <c r="K673" s="868" t="s">
        <v>6131</v>
      </c>
      <c r="N673" s="560" t="str">
        <f t="shared" si="10"/>
        <v>F134310109839</v>
      </c>
    </row>
    <row r="674" spans="1:14" ht="14.4" x14ac:dyDescent="0.2">
      <c r="A674" s="866" t="s">
        <v>3385</v>
      </c>
      <c r="B674" s="866" t="s">
        <v>4135</v>
      </c>
      <c r="C674" s="867" t="s">
        <v>623</v>
      </c>
      <c r="D674" s="866" t="s">
        <v>4089</v>
      </c>
      <c r="E674" s="866" t="s">
        <v>6111</v>
      </c>
      <c r="F674" s="866" t="s">
        <v>4091</v>
      </c>
      <c r="G674" s="868" t="s">
        <v>6132</v>
      </c>
      <c r="H674" s="869" t="s">
        <v>6133</v>
      </c>
      <c r="I674" s="870">
        <v>44216</v>
      </c>
      <c r="J674" s="870"/>
      <c r="K674" s="868" t="s">
        <v>6134</v>
      </c>
      <c r="N674" s="560" t="str">
        <f t="shared" si="10"/>
        <v>F134310109848</v>
      </c>
    </row>
    <row r="675" spans="1:14" ht="14.4" x14ac:dyDescent="0.2">
      <c r="A675" s="866" t="s">
        <v>3386</v>
      </c>
      <c r="B675" s="866" t="s">
        <v>4135</v>
      </c>
      <c r="C675" s="867" t="s">
        <v>624</v>
      </c>
      <c r="D675" s="866" t="s">
        <v>4089</v>
      </c>
      <c r="E675" s="866" t="s">
        <v>6111</v>
      </c>
      <c r="F675" s="866" t="s">
        <v>4091</v>
      </c>
      <c r="G675" s="868" t="s">
        <v>6135</v>
      </c>
      <c r="H675" s="869" t="s">
        <v>6136</v>
      </c>
      <c r="I675" s="870">
        <v>44216</v>
      </c>
      <c r="J675" s="870"/>
      <c r="K675" s="868" t="s">
        <v>6137</v>
      </c>
      <c r="N675" s="560" t="str">
        <f t="shared" si="10"/>
        <v>F134310109857</v>
      </c>
    </row>
    <row r="676" spans="1:14" ht="14.4" x14ac:dyDescent="0.2">
      <c r="A676" s="866" t="s">
        <v>3387</v>
      </c>
      <c r="B676" s="866" t="s">
        <v>4135</v>
      </c>
      <c r="C676" s="867" t="s">
        <v>626</v>
      </c>
      <c r="D676" s="866" t="s">
        <v>4089</v>
      </c>
      <c r="E676" s="866" t="s">
        <v>6111</v>
      </c>
      <c r="F676" s="866" t="s">
        <v>4091</v>
      </c>
      <c r="G676" s="868" t="s">
        <v>6138</v>
      </c>
      <c r="H676" s="869" t="s">
        <v>6139</v>
      </c>
      <c r="I676" s="870">
        <v>44216</v>
      </c>
      <c r="J676" s="870"/>
      <c r="K676" s="868" t="s">
        <v>6140</v>
      </c>
      <c r="N676" s="560" t="str">
        <f t="shared" si="10"/>
        <v>F134310109866</v>
      </c>
    </row>
    <row r="677" spans="1:14" ht="14.4" x14ac:dyDescent="0.2">
      <c r="A677" s="866" t="s">
        <v>3388</v>
      </c>
      <c r="B677" s="866" t="s">
        <v>4135</v>
      </c>
      <c r="C677" s="867" t="s">
        <v>627</v>
      </c>
      <c r="D677" s="866" t="s">
        <v>4089</v>
      </c>
      <c r="E677" s="866" t="s">
        <v>6111</v>
      </c>
      <c r="F677" s="866" t="s">
        <v>4091</v>
      </c>
      <c r="G677" s="868" t="s">
        <v>6141</v>
      </c>
      <c r="H677" s="869" t="s">
        <v>6142</v>
      </c>
      <c r="I677" s="870">
        <v>44216</v>
      </c>
      <c r="J677" s="870"/>
      <c r="K677" s="868" t="s">
        <v>6143</v>
      </c>
      <c r="N677" s="560" t="str">
        <f t="shared" si="10"/>
        <v>F134310109875</v>
      </c>
    </row>
    <row r="678" spans="1:14" ht="14.4" x14ac:dyDescent="0.2">
      <c r="A678" s="866" t="s">
        <v>3389</v>
      </c>
      <c r="B678" s="866" t="s">
        <v>4135</v>
      </c>
      <c r="C678" s="867" t="s">
        <v>2642</v>
      </c>
      <c r="D678" s="866" t="s">
        <v>4089</v>
      </c>
      <c r="E678" s="866" t="s">
        <v>6111</v>
      </c>
      <c r="F678" s="866" t="s">
        <v>4091</v>
      </c>
      <c r="G678" s="868" t="s">
        <v>6144</v>
      </c>
      <c r="H678" s="869" t="s">
        <v>6145</v>
      </c>
      <c r="I678" s="870">
        <v>44216</v>
      </c>
      <c r="J678" s="870"/>
      <c r="K678" s="868" t="s">
        <v>6146</v>
      </c>
      <c r="N678" s="560" t="str">
        <f t="shared" si="10"/>
        <v>F134310109893</v>
      </c>
    </row>
    <row r="679" spans="1:14" ht="14.4" x14ac:dyDescent="0.2">
      <c r="A679" s="866" t="s">
        <v>3390</v>
      </c>
      <c r="B679" s="866" t="s">
        <v>4135</v>
      </c>
      <c r="C679" s="867" t="s">
        <v>632</v>
      </c>
      <c r="D679" s="866" t="s">
        <v>4089</v>
      </c>
      <c r="E679" s="866" t="s">
        <v>6111</v>
      </c>
      <c r="F679" s="866" t="s">
        <v>4091</v>
      </c>
      <c r="G679" s="868" t="s">
        <v>6147</v>
      </c>
      <c r="H679" s="869" t="s">
        <v>6148</v>
      </c>
      <c r="I679" s="870">
        <v>44216</v>
      </c>
      <c r="J679" s="870"/>
      <c r="K679" s="868" t="s">
        <v>6149</v>
      </c>
      <c r="N679" s="560" t="str">
        <f t="shared" si="10"/>
        <v>F134310109900</v>
      </c>
    </row>
    <row r="680" spans="1:14" ht="14.4" x14ac:dyDescent="0.2">
      <c r="A680" s="866" t="s">
        <v>3391</v>
      </c>
      <c r="B680" s="866" t="s">
        <v>4135</v>
      </c>
      <c r="C680" s="867" t="s">
        <v>630</v>
      </c>
      <c r="D680" s="866" t="s">
        <v>4089</v>
      </c>
      <c r="E680" s="866" t="s">
        <v>6111</v>
      </c>
      <c r="F680" s="866" t="s">
        <v>4091</v>
      </c>
      <c r="G680" s="868" t="s">
        <v>6150</v>
      </c>
      <c r="H680" s="869" t="s">
        <v>6151</v>
      </c>
      <c r="I680" s="870">
        <v>44216</v>
      </c>
      <c r="J680" s="870"/>
      <c r="K680" s="868" t="s">
        <v>6152</v>
      </c>
      <c r="N680" s="560" t="str">
        <f t="shared" si="10"/>
        <v>F134310109919</v>
      </c>
    </row>
    <row r="681" spans="1:14" ht="14.4" x14ac:dyDescent="0.2">
      <c r="A681" s="866" t="s">
        <v>3392</v>
      </c>
      <c r="B681" s="866" t="s">
        <v>4135</v>
      </c>
      <c r="C681" s="867" t="s">
        <v>622</v>
      </c>
      <c r="D681" s="866" t="s">
        <v>4089</v>
      </c>
      <c r="E681" s="866" t="s">
        <v>6111</v>
      </c>
      <c r="F681" s="866" t="s">
        <v>4091</v>
      </c>
      <c r="G681" s="868" t="s">
        <v>6153</v>
      </c>
      <c r="H681" s="869" t="s">
        <v>6154</v>
      </c>
      <c r="I681" s="870">
        <v>44216</v>
      </c>
      <c r="J681" s="870"/>
      <c r="K681" s="868" t="s">
        <v>6155</v>
      </c>
      <c r="N681" s="560" t="str">
        <f t="shared" si="10"/>
        <v>F134310109928</v>
      </c>
    </row>
    <row r="682" spans="1:14" ht="14.4" x14ac:dyDescent="0.2">
      <c r="A682" s="866" t="s">
        <v>3393</v>
      </c>
      <c r="B682" s="866" t="s">
        <v>4135</v>
      </c>
      <c r="C682" s="867" t="s">
        <v>631</v>
      </c>
      <c r="D682" s="866" t="s">
        <v>4089</v>
      </c>
      <c r="E682" s="866" t="s">
        <v>6111</v>
      </c>
      <c r="F682" s="866" t="s">
        <v>4091</v>
      </c>
      <c r="G682" s="868" t="s">
        <v>6156</v>
      </c>
      <c r="H682" s="869" t="s">
        <v>6157</v>
      </c>
      <c r="I682" s="870">
        <v>44216</v>
      </c>
      <c r="J682" s="870"/>
      <c r="K682" s="868" t="s">
        <v>6158</v>
      </c>
      <c r="N682" s="560" t="str">
        <f t="shared" si="10"/>
        <v>F134310109937</v>
      </c>
    </row>
    <row r="683" spans="1:14" ht="14.4" x14ac:dyDescent="0.2">
      <c r="A683" s="866" t="s">
        <v>3394</v>
      </c>
      <c r="B683" s="866" t="s">
        <v>4135</v>
      </c>
      <c r="C683" s="867" t="s">
        <v>629</v>
      </c>
      <c r="D683" s="866" t="s">
        <v>4089</v>
      </c>
      <c r="E683" s="866" t="s">
        <v>6111</v>
      </c>
      <c r="F683" s="866" t="s">
        <v>4091</v>
      </c>
      <c r="G683" s="868" t="s">
        <v>6159</v>
      </c>
      <c r="H683" s="869" t="s">
        <v>6160</v>
      </c>
      <c r="I683" s="870">
        <v>44216</v>
      </c>
      <c r="J683" s="870"/>
      <c r="K683" s="868" t="s">
        <v>6161</v>
      </c>
      <c r="N683" s="560" t="str">
        <f t="shared" si="10"/>
        <v>F134310109946</v>
      </c>
    </row>
    <row r="684" spans="1:14" ht="14.4" x14ac:dyDescent="0.2">
      <c r="A684" s="866" t="s">
        <v>3395</v>
      </c>
      <c r="B684" s="866" t="s">
        <v>4135</v>
      </c>
      <c r="C684" s="867" t="s">
        <v>625</v>
      </c>
      <c r="D684" s="866" t="s">
        <v>4089</v>
      </c>
      <c r="E684" s="866" t="s">
        <v>6111</v>
      </c>
      <c r="F684" s="866" t="s">
        <v>4091</v>
      </c>
      <c r="G684" s="868" t="s">
        <v>6162</v>
      </c>
      <c r="H684" s="869" t="s">
        <v>6163</v>
      </c>
      <c r="I684" s="870">
        <v>44216</v>
      </c>
      <c r="J684" s="870"/>
      <c r="K684" s="868" t="s">
        <v>6164</v>
      </c>
      <c r="N684" s="560" t="str">
        <f t="shared" si="10"/>
        <v>F134310109955</v>
      </c>
    </row>
    <row r="685" spans="1:14" ht="14.4" x14ac:dyDescent="0.2">
      <c r="A685" s="866" t="s">
        <v>3396</v>
      </c>
      <c r="B685" s="866" t="s">
        <v>4135</v>
      </c>
      <c r="C685" s="867" t="s">
        <v>621</v>
      </c>
      <c r="D685" s="866" t="s">
        <v>4089</v>
      </c>
      <c r="E685" s="866" t="s">
        <v>6111</v>
      </c>
      <c r="F685" s="866" t="s">
        <v>4091</v>
      </c>
      <c r="G685" s="868" t="s">
        <v>6165</v>
      </c>
      <c r="H685" s="869" t="s">
        <v>6166</v>
      </c>
      <c r="I685" s="870">
        <v>44216</v>
      </c>
      <c r="J685" s="870"/>
      <c r="K685" s="868" t="s">
        <v>6167</v>
      </c>
      <c r="N685" s="560" t="str">
        <f t="shared" si="10"/>
        <v>F134310109964</v>
      </c>
    </row>
    <row r="686" spans="1:14" ht="14.4" x14ac:dyDescent="0.2">
      <c r="A686" s="866" t="s">
        <v>3397</v>
      </c>
      <c r="B686" s="866" t="s">
        <v>4135</v>
      </c>
      <c r="C686" s="867" t="s">
        <v>628</v>
      </c>
      <c r="D686" s="866" t="s">
        <v>4089</v>
      </c>
      <c r="E686" s="866" t="s">
        <v>6111</v>
      </c>
      <c r="F686" s="866" t="s">
        <v>4091</v>
      </c>
      <c r="G686" s="868" t="s">
        <v>6168</v>
      </c>
      <c r="H686" s="869" t="s">
        <v>6169</v>
      </c>
      <c r="I686" s="870">
        <v>44216</v>
      </c>
      <c r="J686" s="870"/>
      <c r="K686" s="868" t="s">
        <v>6170</v>
      </c>
      <c r="N686" s="560" t="str">
        <f t="shared" si="10"/>
        <v>F134310109973</v>
      </c>
    </row>
    <row r="687" spans="1:14" ht="14.4" x14ac:dyDescent="0.2">
      <c r="A687" s="866" t="s">
        <v>3398</v>
      </c>
      <c r="B687" s="866" t="s">
        <v>4088</v>
      </c>
      <c r="C687" s="867" t="s">
        <v>67</v>
      </c>
      <c r="D687" s="866" t="s">
        <v>4089</v>
      </c>
      <c r="E687" s="866" t="s">
        <v>6171</v>
      </c>
      <c r="F687" s="866" t="s">
        <v>4091</v>
      </c>
      <c r="G687" s="868" t="s">
        <v>6172</v>
      </c>
      <c r="H687" s="869" t="s">
        <v>6173</v>
      </c>
      <c r="I687" s="870">
        <v>44216</v>
      </c>
      <c r="J687" s="870"/>
      <c r="K687" s="868" t="s">
        <v>6174</v>
      </c>
      <c r="N687" s="560" t="str">
        <f t="shared" si="10"/>
        <v>F135110110054</v>
      </c>
    </row>
    <row r="688" spans="1:14" ht="14.4" x14ac:dyDescent="0.2">
      <c r="A688" s="866" t="s">
        <v>3399</v>
      </c>
      <c r="B688" s="866" t="s">
        <v>4112</v>
      </c>
      <c r="C688" s="867" t="s">
        <v>148</v>
      </c>
      <c r="D688" s="866" t="s">
        <v>4089</v>
      </c>
      <c r="E688" s="866" t="s">
        <v>6171</v>
      </c>
      <c r="F688" s="866" t="s">
        <v>4091</v>
      </c>
      <c r="G688" s="868" t="s">
        <v>6175</v>
      </c>
      <c r="H688" s="869" t="s">
        <v>6176</v>
      </c>
      <c r="I688" s="870">
        <v>44216</v>
      </c>
      <c r="J688" s="870"/>
      <c r="K688" s="868" t="s">
        <v>6177</v>
      </c>
      <c r="N688" s="560" t="str">
        <f t="shared" si="10"/>
        <v>F135210110061</v>
      </c>
    </row>
    <row r="689" spans="1:14" ht="14.4" x14ac:dyDescent="0.2">
      <c r="A689" s="866" t="s">
        <v>3400</v>
      </c>
      <c r="B689" s="866" t="s">
        <v>4112</v>
      </c>
      <c r="C689" s="867" t="s">
        <v>149</v>
      </c>
      <c r="D689" s="866" t="s">
        <v>4089</v>
      </c>
      <c r="E689" s="866" t="s">
        <v>6171</v>
      </c>
      <c r="F689" s="866" t="s">
        <v>4091</v>
      </c>
      <c r="G689" s="868" t="s">
        <v>6178</v>
      </c>
      <c r="H689" s="869" t="s">
        <v>6179</v>
      </c>
      <c r="I689" s="870">
        <v>44216</v>
      </c>
      <c r="J689" s="870"/>
      <c r="K689" s="868" t="s">
        <v>6180</v>
      </c>
      <c r="N689" s="560" t="str">
        <f t="shared" si="10"/>
        <v>F135210110070</v>
      </c>
    </row>
    <row r="690" spans="1:14" ht="14.4" x14ac:dyDescent="0.2">
      <c r="A690" s="866" t="s">
        <v>3401</v>
      </c>
      <c r="B690" s="866" t="s">
        <v>4112</v>
      </c>
      <c r="C690" s="867" t="s">
        <v>2268</v>
      </c>
      <c r="D690" s="866" t="s">
        <v>4089</v>
      </c>
      <c r="E690" s="866" t="s">
        <v>6171</v>
      </c>
      <c r="F690" s="866" t="s">
        <v>4091</v>
      </c>
      <c r="G690" s="868" t="s">
        <v>6181</v>
      </c>
      <c r="H690" s="869" t="s">
        <v>6182</v>
      </c>
      <c r="I690" s="870">
        <v>44216</v>
      </c>
      <c r="J690" s="870"/>
      <c r="K690" s="868" t="s">
        <v>6183</v>
      </c>
      <c r="N690" s="560" t="str">
        <f t="shared" si="10"/>
        <v>F135210110089</v>
      </c>
    </row>
    <row r="691" spans="1:14" ht="14.4" x14ac:dyDescent="0.2">
      <c r="A691" s="866" t="s">
        <v>3684</v>
      </c>
      <c r="B691" s="866" t="s">
        <v>4112</v>
      </c>
      <c r="C691" s="867" t="s">
        <v>3741</v>
      </c>
      <c r="D691" s="866" t="s">
        <v>4089</v>
      </c>
      <c r="E691" s="866" t="s">
        <v>6171</v>
      </c>
      <c r="F691" s="866" t="s">
        <v>4091</v>
      </c>
      <c r="G691" s="868" t="s">
        <v>6184</v>
      </c>
      <c r="H691" s="869" t="s">
        <v>6185</v>
      </c>
      <c r="I691" s="870">
        <v>44682</v>
      </c>
      <c r="J691" s="870"/>
      <c r="K691" s="868"/>
      <c r="N691" s="560" t="str">
        <f t="shared" si="10"/>
        <v>F135210111961</v>
      </c>
    </row>
    <row r="692" spans="1:14" ht="14.4" x14ac:dyDescent="0.2">
      <c r="A692" s="866" t="s">
        <v>3402</v>
      </c>
      <c r="B692" s="866" t="s">
        <v>4135</v>
      </c>
      <c r="C692" s="867" t="s">
        <v>635</v>
      </c>
      <c r="D692" s="866" t="s">
        <v>4089</v>
      </c>
      <c r="E692" s="866" t="s">
        <v>6171</v>
      </c>
      <c r="F692" s="866" t="s">
        <v>4091</v>
      </c>
      <c r="G692" s="868" t="s">
        <v>6186</v>
      </c>
      <c r="H692" s="869" t="s">
        <v>6187</v>
      </c>
      <c r="I692" s="870">
        <v>44216</v>
      </c>
      <c r="J692" s="870"/>
      <c r="K692" s="868" t="s">
        <v>6188</v>
      </c>
      <c r="N692" s="560" t="str">
        <f t="shared" si="10"/>
        <v>F135310110096</v>
      </c>
    </row>
    <row r="693" spans="1:14" ht="14.4" x14ac:dyDescent="0.2">
      <c r="A693" s="866" t="s">
        <v>3403</v>
      </c>
      <c r="B693" s="866" t="s">
        <v>4135</v>
      </c>
      <c r="C693" s="867" t="s">
        <v>634</v>
      </c>
      <c r="D693" s="866" t="s">
        <v>4089</v>
      </c>
      <c r="E693" s="866" t="s">
        <v>6171</v>
      </c>
      <c r="F693" s="866" t="s">
        <v>4091</v>
      </c>
      <c r="G693" s="868" t="s">
        <v>6189</v>
      </c>
      <c r="H693" s="869" t="s">
        <v>6190</v>
      </c>
      <c r="I693" s="870">
        <v>44216</v>
      </c>
      <c r="J693" s="870"/>
      <c r="K693" s="868" t="s">
        <v>6191</v>
      </c>
      <c r="N693" s="560" t="str">
        <f t="shared" si="10"/>
        <v>F135310110112</v>
      </c>
    </row>
    <row r="694" spans="1:14" ht="14.4" x14ac:dyDescent="0.2">
      <c r="A694" s="866" t="s">
        <v>3404</v>
      </c>
      <c r="B694" s="866" t="s">
        <v>4135</v>
      </c>
      <c r="C694" s="867" t="s">
        <v>2643</v>
      </c>
      <c r="D694" s="866" t="s">
        <v>4089</v>
      </c>
      <c r="E694" s="866" t="s">
        <v>6171</v>
      </c>
      <c r="F694" s="866" t="s">
        <v>4091</v>
      </c>
      <c r="G694" s="868" t="s">
        <v>6192</v>
      </c>
      <c r="H694" s="869" t="s">
        <v>6193</v>
      </c>
      <c r="I694" s="870">
        <v>44216</v>
      </c>
      <c r="J694" s="870"/>
      <c r="K694" s="868" t="s">
        <v>6194</v>
      </c>
      <c r="N694" s="560" t="str">
        <f t="shared" si="10"/>
        <v>F135310110121</v>
      </c>
    </row>
    <row r="695" spans="1:14" ht="14.4" x14ac:dyDescent="0.2">
      <c r="A695" s="866" t="s">
        <v>3405</v>
      </c>
      <c r="B695" s="866" t="s">
        <v>4135</v>
      </c>
      <c r="C695" s="867" t="s">
        <v>633</v>
      </c>
      <c r="D695" s="866" t="s">
        <v>4089</v>
      </c>
      <c r="E695" s="866" t="s">
        <v>6171</v>
      </c>
      <c r="F695" s="866" t="s">
        <v>4091</v>
      </c>
      <c r="G695" s="868" t="s">
        <v>6195</v>
      </c>
      <c r="H695" s="869" t="s">
        <v>6196</v>
      </c>
      <c r="I695" s="870">
        <v>44216</v>
      </c>
      <c r="J695" s="870"/>
      <c r="K695" s="868" t="s">
        <v>6197</v>
      </c>
      <c r="N695" s="560" t="str">
        <f t="shared" si="10"/>
        <v>F135310110130</v>
      </c>
    </row>
    <row r="696" spans="1:14" ht="14.4" x14ac:dyDescent="0.2">
      <c r="A696" s="866" t="s">
        <v>3406</v>
      </c>
      <c r="B696" s="866" t="s">
        <v>4135</v>
      </c>
      <c r="C696" s="867" t="s">
        <v>636</v>
      </c>
      <c r="D696" s="866" t="s">
        <v>4089</v>
      </c>
      <c r="E696" s="866" t="s">
        <v>6171</v>
      </c>
      <c r="F696" s="866" t="s">
        <v>4091</v>
      </c>
      <c r="G696" s="868" t="s">
        <v>6198</v>
      </c>
      <c r="H696" s="869" t="s">
        <v>6199</v>
      </c>
      <c r="I696" s="870">
        <v>44216</v>
      </c>
      <c r="J696" s="870"/>
      <c r="K696" s="868" t="s">
        <v>6200</v>
      </c>
      <c r="N696" s="560" t="str">
        <f t="shared" si="10"/>
        <v>F135310110149</v>
      </c>
    </row>
    <row r="697" spans="1:14" ht="14.4" x14ac:dyDescent="0.2">
      <c r="A697" s="866" t="s">
        <v>3407</v>
      </c>
      <c r="B697" s="866" t="s">
        <v>4088</v>
      </c>
      <c r="C697" s="867" t="s">
        <v>68</v>
      </c>
      <c r="D697" s="866" t="s">
        <v>4089</v>
      </c>
      <c r="E697" s="866" t="s">
        <v>6201</v>
      </c>
      <c r="F697" s="866" t="s">
        <v>4091</v>
      </c>
      <c r="G697" s="868" t="s">
        <v>6202</v>
      </c>
      <c r="H697" s="869" t="s">
        <v>6203</v>
      </c>
      <c r="I697" s="870">
        <v>44216</v>
      </c>
      <c r="J697" s="870"/>
      <c r="K697" s="868" t="s">
        <v>6204</v>
      </c>
      <c r="N697" s="560" t="str">
        <f t="shared" si="10"/>
        <v>F136110110231</v>
      </c>
    </row>
    <row r="698" spans="1:14" ht="14.4" x14ac:dyDescent="0.2">
      <c r="A698" s="866" t="s">
        <v>3408</v>
      </c>
      <c r="B698" s="866" t="s">
        <v>4088</v>
      </c>
      <c r="C698" s="867" t="s">
        <v>69</v>
      </c>
      <c r="D698" s="866" t="s">
        <v>4089</v>
      </c>
      <c r="E698" s="866" t="s">
        <v>6201</v>
      </c>
      <c r="F698" s="866" t="s">
        <v>4091</v>
      </c>
      <c r="G698" s="868" t="s">
        <v>6205</v>
      </c>
      <c r="H698" s="869" t="s">
        <v>6206</v>
      </c>
      <c r="I698" s="870">
        <v>44216</v>
      </c>
      <c r="J698" s="870"/>
      <c r="K698" s="868" t="s">
        <v>6207</v>
      </c>
      <c r="N698" s="560" t="str">
        <f t="shared" si="10"/>
        <v>F136110110240</v>
      </c>
    </row>
    <row r="699" spans="1:14" ht="14.4" x14ac:dyDescent="0.2">
      <c r="A699" s="866" t="s">
        <v>3409</v>
      </c>
      <c r="B699" s="866" t="s">
        <v>4135</v>
      </c>
      <c r="C699" s="867" t="s">
        <v>637</v>
      </c>
      <c r="D699" s="866" t="s">
        <v>4089</v>
      </c>
      <c r="E699" s="866" t="s">
        <v>6201</v>
      </c>
      <c r="F699" s="866" t="s">
        <v>4091</v>
      </c>
      <c r="G699" s="868" t="s">
        <v>6208</v>
      </c>
      <c r="H699" s="869" t="s">
        <v>6209</v>
      </c>
      <c r="I699" s="870">
        <v>44216</v>
      </c>
      <c r="J699" s="870"/>
      <c r="K699" s="868" t="s">
        <v>6210</v>
      </c>
      <c r="N699" s="560" t="str">
        <f t="shared" si="10"/>
        <v>F136310110255</v>
      </c>
    </row>
    <row r="700" spans="1:14" ht="14.4" x14ac:dyDescent="0.2">
      <c r="A700" s="866" t="s">
        <v>3410</v>
      </c>
      <c r="B700" s="866" t="s">
        <v>4135</v>
      </c>
      <c r="C700" s="867" t="s">
        <v>638</v>
      </c>
      <c r="D700" s="866" t="s">
        <v>4089</v>
      </c>
      <c r="E700" s="866" t="s">
        <v>6201</v>
      </c>
      <c r="F700" s="866" t="s">
        <v>4091</v>
      </c>
      <c r="G700" s="868" t="s">
        <v>6211</v>
      </c>
      <c r="H700" s="869" t="s">
        <v>6212</v>
      </c>
      <c r="I700" s="870">
        <v>44216</v>
      </c>
      <c r="J700" s="870"/>
      <c r="K700" s="868" t="s">
        <v>6213</v>
      </c>
      <c r="N700" s="560" t="str">
        <f t="shared" si="10"/>
        <v>F136310110264</v>
      </c>
    </row>
    <row r="701" spans="1:14" ht="14.4" x14ac:dyDescent="0.2">
      <c r="A701" s="866" t="s">
        <v>3411</v>
      </c>
      <c r="B701" s="866" t="s">
        <v>4088</v>
      </c>
      <c r="C701" s="867" t="s">
        <v>70</v>
      </c>
      <c r="D701" s="866" t="s">
        <v>4089</v>
      </c>
      <c r="E701" s="866" t="s">
        <v>6214</v>
      </c>
      <c r="F701" s="866" t="s">
        <v>4091</v>
      </c>
      <c r="G701" s="868" t="s">
        <v>6215</v>
      </c>
      <c r="H701" s="869" t="s">
        <v>6216</v>
      </c>
      <c r="I701" s="870">
        <v>44216</v>
      </c>
      <c r="J701" s="870"/>
      <c r="K701" s="868" t="s">
        <v>6217</v>
      </c>
      <c r="N701" s="560" t="str">
        <f t="shared" si="10"/>
        <v>F137110110310</v>
      </c>
    </row>
    <row r="702" spans="1:14" ht="14.4" x14ac:dyDescent="0.2">
      <c r="A702" s="866" t="s">
        <v>3412</v>
      </c>
      <c r="B702" s="866" t="s">
        <v>4112</v>
      </c>
      <c r="C702" s="867" t="s">
        <v>150</v>
      </c>
      <c r="D702" s="866" t="s">
        <v>4089</v>
      </c>
      <c r="E702" s="866" t="s">
        <v>6214</v>
      </c>
      <c r="F702" s="866" t="s">
        <v>4091</v>
      </c>
      <c r="G702" s="868" t="s">
        <v>6218</v>
      </c>
      <c r="H702" s="869" t="s">
        <v>6219</v>
      </c>
      <c r="I702" s="870">
        <v>44216</v>
      </c>
      <c r="J702" s="870"/>
      <c r="K702" s="868" t="s">
        <v>6220</v>
      </c>
      <c r="N702" s="560" t="str">
        <f t="shared" si="10"/>
        <v>F137210110327</v>
      </c>
    </row>
    <row r="703" spans="1:14" ht="14.4" x14ac:dyDescent="0.2">
      <c r="A703" s="866" t="s">
        <v>3413</v>
      </c>
      <c r="B703" s="866" t="s">
        <v>4135</v>
      </c>
      <c r="C703" s="867" t="s">
        <v>639</v>
      </c>
      <c r="D703" s="866" t="s">
        <v>4089</v>
      </c>
      <c r="E703" s="866" t="s">
        <v>6214</v>
      </c>
      <c r="F703" s="866" t="s">
        <v>4091</v>
      </c>
      <c r="G703" s="868" t="s">
        <v>6221</v>
      </c>
      <c r="H703" s="869" t="s">
        <v>6222</v>
      </c>
      <c r="I703" s="870">
        <v>44216</v>
      </c>
      <c r="J703" s="870"/>
      <c r="K703" s="868" t="s">
        <v>6223</v>
      </c>
      <c r="N703" s="560" t="str">
        <f t="shared" ref="N703:N766" si="11">A703</f>
        <v>F137310110334</v>
      </c>
    </row>
    <row r="704" spans="1:14" ht="14.4" x14ac:dyDescent="0.2">
      <c r="A704" s="866" t="s">
        <v>3414</v>
      </c>
      <c r="B704" s="866" t="s">
        <v>4135</v>
      </c>
      <c r="C704" s="867" t="s">
        <v>640</v>
      </c>
      <c r="D704" s="866" t="s">
        <v>4089</v>
      </c>
      <c r="E704" s="866" t="s">
        <v>6214</v>
      </c>
      <c r="F704" s="866" t="s">
        <v>4091</v>
      </c>
      <c r="G704" s="868" t="s">
        <v>6224</v>
      </c>
      <c r="H704" s="869" t="s">
        <v>6225</v>
      </c>
      <c r="I704" s="870">
        <v>44216</v>
      </c>
      <c r="J704" s="870"/>
      <c r="K704" s="868" t="s">
        <v>6226</v>
      </c>
      <c r="N704" s="560" t="str">
        <f t="shared" si="11"/>
        <v>F137310110343</v>
      </c>
    </row>
    <row r="705" spans="1:14" ht="14.4" x14ac:dyDescent="0.2">
      <c r="A705" s="866" t="s">
        <v>3415</v>
      </c>
      <c r="B705" s="866" t="s">
        <v>4088</v>
      </c>
      <c r="C705" s="867" t="s">
        <v>71</v>
      </c>
      <c r="D705" s="866" t="s">
        <v>4089</v>
      </c>
      <c r="E705" s="866" t="s">
        <v>6227</v>
      </c>
      <c r="F705" s="866" t="s">
        <v>4091</v>
      </c>
      <c r="G705" s="868" t="s">
        <v>6228</v>
      </c>
      <c r="H705" s="869" t="s">
        <v>6229</v>
      </c>
      <c r="I705" s="870">
        <v>44216</v>
      </c>
      <c r="J705" s="870"/>
      <c r="K705" s="868" t="s">
        <v>6230</v>
      </c>
      <c r="N705" s="560" t="str">
        <f t="shared" si="11"/>
        <v>F138110110382</v>
      </c>
    </row>
    <row r="706" spans="1:14" ht="14.4" x14ac:dyDescent="0.2">
      <c r="A706" s="866" t="s">
        <v>3416</v>
      </c>
      <c r="B706" s="866" t="s">
        <v>4112</v>
      </c>
      <c r="C706" s="867" t="s">
        <v>151</v>
      </c>
      <c r="D706" s="866" t="s">
        <v>4089</v>
      </c>
      <c r="E706" s="866" t="s">
        <v>6227</v>
      </c>
      <c r="F706" s="866" t="s">
        <v>4091</v>
      </c>
      <c r="G706" s="868" t="s">
        <v>6231</v>
      </c>
      <c r="H706" s="869" t="s">
        <v>6232</v>
      </c>
      <c r="I706" s="870">
        <v>44216</v>
      </c>
      <c r="J706" s="870"/>
      <c r="K706" s="868" t="s">
        <v>6233</v>
      </c>
      <c r="N706" s="560" t="str">
        <f t="shared" si="11"/>
        <v>F138210110399</v>
      </c>
    </row>
    <row r="707" spans="1:14" ht="14.4" x14ac:dyDescent="0.2">
      <c r="A707" s="866" t="s">
        <v>3417</v>
      </c>
      <c r="B707" s="866" t="s">
        <v>4135</v>
      </c>
      <c r="C707" s="867" t="s">
        <v>642</v>
      </c>
      <c r="D707" s="866" t="s">
        <v>4089</v>
      </c>
      <c r="E707" s="866" t="s">
        <v>6227</v>
      </c>
      <c r="F707" s="866" t="s">
        <v>4091</v>
      </c>
      <c r="G707" s="868" t="s">
        <v>6234</v>
      </c>
      <c r="H707" s="869" t="s">
        <v>6235</v>
      </c>
      <c r="I707" s="870">
        <v>44216</v>
      </c>
      <c r="J707" s="870"/>
      <c r="K707" s="868" t="s">
        <v>6236</v>
      </c>
      <c r="N707" s="560" t="str">
        <f t="shared" si="11"/>
        <v>F138310110404</v>
      </c>
    </row>
    <row r="708" spans="1:14" ht="14.4" x14ac:dyDescent="0.2">
      <c r="A708" s="866" t="s">
        <v>3418</v>
      </c>
      <c r="B708" s="866" t="s">
        <v>4135</v>
      </c>
      <c r="C708" s="867" t="s">
        <v>641</v>
      </c>
      <c r="D708" s="866" t="s">
        <v>4089</v>
      </c>
      <c r="E708" s="866" t="s">
        <v>6227</v>
      </c>
      <c r="F708" s="866" t="s">
        <v>4091</v>
      </c>
      <c r="G708" s="868" t="s">
        <v>6237</v>
      </c>
      <c r="H708" s="869" t="s">
        <v>6238</v>
      </c>
      <c r="I708" s="870">
        <v>44216</v>
      </c>
      <c r="J708" s="870"/>
      <c r="K708" s="868" t="s">
        <v>6239</v>
      </c>
      <c r="N708" s="560" t="str">
        <f t="shared" si="11"/>
        <v>F138310110413</v>
      </c>
    </row>
    <row r="709" spans="1:14" ht="14.4" x14ac:dyDescent="0.2">
      <c r="A709" s="866" t="s">
        <v>3419</v>
      </c>
      <c r="B709" s="866" t="s">
        <v>4135</v>
      </c>
      <c r="C709" s="867" t="s">
        <v>643</v>
      </c>
      <c r="D709" s="866" t="s">
        <v>4089</v>
      </c>
      <c r="E709" s="866" t="s">
        <v>6227</v>
      </c>
      <c r="F709" s="866" t="s">
        <v>4091</v>
      </c>
      <c r="G709" s="868" t="s">
        <v>6240</v>
      </c>
      <c r="H709" s="869" t="s">
        <v>6241</v>
      </c>
      <c r="I709" s="870">
        <v>44216</v>
      </c>
      <c r="J709" s="870"/>
      <c r="K709" s="868" t="s">
        <v>6242</v>
      </c>
      <c r="N709" s="560" t="str">
        <f t="shared" si="11"/>
        <v>F138310110422</v>
      </c>
    </row>
    <row r="710" spans="1:14" ht="14.4" x14ac:dyDescent="0.2">
      <c r="A710" s="866" t="s">
        <v>3420</v>
      </c>
      <c r="B710" s="866" t="s">
        <v>4088</v>
      </c>
      <c r="C710" s="867" t="s">
        <v>72</v>
      </c>
      <c r="D710" s="866" t="s">
        <v>4089</v>
      </c>
      <c r="E710" s="866" t="s">
        <v>6243</v>
      </c>
      <c r="F710" s="866" t="s">
        <v>4091</v>
      </c>
      <c r="G710" s="868" t="s">
        <v>6244</v>
      </c>
      <c r="H710" s="869" t="s">
        <v>6245</v>
      </c>
      <c r="I710" s="870">
        <v>44216</v>
      </c>
      <c r="J710" s="870"/>
      <c r="K710" s="868" t="s">
        <v>6246</v>
      </c>
      <c r="N710" s="560" t="str">
        <f t="shared" si="11"/>
        <v>F139110110504</v>
      </c>
    </row>
    <row r="711" spans="1:14" ht="14.4" x14ac:dyDescent="0.2">
      <c r="A711" s="866" t="s">
        <v>3421</v>
      </c>
      <c r="B711" s="866" t="s">
        <v>4112</v>
      </c>
      <c r="C711" s="867" t="s">
        <v>152</v>
      </c>
      <c r="D711" s="866" t="s">
        <v>4089</v>
      </c>
      <c r="E711" s="866" t="s">
        <v>6243</v>
      </c>
      <c r="F711" s="866" t="s">
        <v>4091</v>
      </c>
      <c r="G711" s="868" t="s">
        <v>6247</v>
      </c>
      <c r="H711" s="869" t="s">
        <v>6248</v>
      </c>
      <c r="I711" s="870">
        <v>44216</v>
      </c>
      <c r="J711" s="870"/>
      <c r="K711" s="868" t="s">
        <v>6249</v>
      </c>
      <c r="N711" s="560" t="str">
        <f t="shared" si="11"/>
        <v>F139210110511</v>
      </c>
    </row>
    <row r="712" spans="1:14" ht="14.4" x14ac:dyDescent="0.2">
      <c r="A712" s="866" t="s">
        <v>3422</v>
      </c>
      <c r="B712" s="866" t="s">
        <v>4112</v>
      </c>
      <c r="C712" s="867" t="s">
        <v>153</v>
      </c>
      <c r="D712" s="866" t="s">
        <v>4089</v>
      </c>
      <c r="E712" s="866" t="s">
        <v>6243</v>
      </c>
      <c r="F712" s="866" t="s">
        <v>4091</v>
      </c>
      <c r="G712" s="868" t="s">
        <v>6250</v>
      </c>
      <c r="H712" s="869" t="s">
        <v>6251</v>
      </c>
      <c r="I712" s="870">
        <v>44216</v>
      </c>
      <c r="J712" s="870"/>
      <c r="K712" s="868" t="s">
        <v>6252</v>
      </c>
      <c r="N712" s="560" t="str">
        <f t="shared" si="11"/>
        <v>F139210110520</v>
      </c>
    </row>
    <row r="713" spans="1:14" ht="14.4" x14ac:dyDescent="0.2">
      <c r="A713" s="866" t="s">
        <v>3423</v>
      </c>
      <c r="B713" s="866" t="s">
        <v>4135</v>
      </c>
      <c r="C713" s="867" t="s">
        <v>3424</v>
      </c>
      <c r="D713" s="866" t="s">
        <v>4089</v>
      </c>
      <c r="E713" s="866" t="s">
        <v>6243</v>
      </c>
      <c r="F713" s="866" t="s">
        <v>4091</v>
      </c>
      <c r="G713" s="868" t="s">
        <v>6253</v>
      </c>
      <c r="H713" s="869" t="s">
        <v>6254</v>
      </c>
      <c r="I713" s="870">
        <v>44216</v>
      </c>
      <c r="J713" s="870"/>
      <c r="K713" s="868" t="s">
        <v>6255</v>
      </c>
      <c r="N713" s="560" t="str">
        <f t="shared" si="11"/>
        <v>F139310110546</v>
      </c>
    </row>
    <row r="714" spans="1:14" ht="14.4" x14ac:dyDescent="0.2">
      <c r="A714" s="866" t="s">
        <v>3425</v>
      </c>
      <c r="B714" s="866" t="s">
        <v>4088</v>
      </c>
      <c r="C714" s="867" t="s">
        <v>75</v>
      </c>
      <c r="D714" s="866" t="s">
        <v>4089</v>
      </c>
      <c r="E714" s="866" t="s">
        <v>6256</v>
      </c>
      <c r="F714" s="866" t="s">
        <v>4091</v>
      </c>
      <c r="G714" s="868" t="s">
        <v>6257</v>
      </c>
      <c r="H714" s="869" t="s">
        <v>6258</v>
      </c>
      <c r="I714" s="870">
        <v>44216</v>
      </c>
      <c r="J714" s="870"/>
      <c r="K714" s="868" t="s">
        <v>6259</v>
      </c>
      <c r="N714" s="560" t="str">
        <f t="shared" si="11"/>
        <v>F140110110574</v>
      </c>
    </row>
    <row r="715" spans="1:14" ht="14.4" x14ac:dyDescent="0.2">
      <c r="A715" s="866" t="s">
        <v>3426</v>
      </c>
      <c r="B715" s="866" t="s">
        <v>4088</v>
      </c>
      <c r="C715" s="867" t="s">
        <v>73</v>
      </c>
      <c r="D715" s="866" t="s">
        <v>4089</v>
      </c>
      <c r="E715" s="866" t="s">
        <v>6256</v>
      </c>
      <c r="F715" s="866" t="s">
        <v>4091</v>
      </c>
      <c r="G715" s="868" t="s">
        <v>6260</v>
      </c>
      <c r="H715" s="869" t="s">
        <v>6261</v>
      </c>
      <c r="I715" s="870">
        <v>44216</v>
      </c>
      <c r="J715" s="870"/>
      <c r="K715" s="868" t="s">
        <v>6262</v>
      </c>
      <c r="N715" s="560" t="str">
        <f t="shared" si="11"/>
        <v>F140110110583</v>
      </c>
    </row>
    <row r="716" spans="1:14" ht="14.4" x14ac:dyDescent="0.2">
      <c r="A716" s="866" t="s">
        <v>3427</v>
      </c>
      <c r="B716" s="866" t="s">
        <v>4088</v>
      </c>
      <c r="C716" s="867" t="s">
        <v>74</v>
      </c>
      <c r="D716" s="866" t="s">
        <v>4089</v>
      </c>
      <c r="E716" s="866" t="s">
        <v>6256</v>
      </c>
      <c r="F716" s="866" t="s">
        <v>4091</v>
      </c>
      <c r="G716" s="868" t="s">
        <v>6263</v>
      </c>
      <c r="H716" s="869" t="s">
        <v>6264</v>
      </c>
      <c r="I716" s="870">
        <v>44216</v>
      </c>
      <c r="J716" s="870"/>
      <c r="K716" s="868" t="s">
        <v>6265</v>
      </c>
      <c r="N716" s="560" t="str">
        <f t="shared" si="11"/>
        <v>F140110110592</v>
      </c>
    </row>
    <row r="717" spans="1:14" ht="14.4" x14ac:dyDescent="0.2">
      <c r="A717" s="866" t="s">
        <v>3428</v>
      </c>
      <c r="B717" s="866" t="s">
        <v>4112</v>
      </c>
      <c r="C717" s="867" t="s">
        <v>154</v>
      </c>
      <c r="D717" s="866" t="s">
        <v>4089</v>
      </c>
      <c r="E717" s="866" t="s">
        <v>6256</v>
      </c>
      <c r="F717" s="866" t="s">
        <v>4091</v>
      </c>
      <c r="G717" s="868" t="s">
        <v>6266</v>
      </c>
      <c r="H717" s="869" t="s">
        <v>6267</v>
      </c>
      <c r="I717" s="870">
        <v>44216</v>
      </c>
      <c r="J717" s="870"/>
      <c r="K717" s="868" t="s">
        <v>6268</v>
      </c>
      <c r="N717" s="560" t="str">
        <f t="shared" si="11"/>
        <v>F140210110607</v>
      </c>
    </row>
    <row r="718" spans="1:14" ht="14.4" x14ac:dyDescent="0.2">
      <c r="A718" s="866" t="s">
        <v>3429</v>
      </c>
      <c r="B718" s="866" t="s">
        <v>4112</v>
      </c>
      <c r="C718" s="867" t="s">
        <v>155</v>
      </c>
      <c r="D718" s="866" t="s">
        <v>4089</v>
      </c>
      <c r="E718" s="866" t="s">
        <v>6256</v>
      </c>
      <c r="F718" s="866" t="s">
        <v>4091</v>
      </c>
      <c r="G718" s="868" t="s">
        <v>6269</v>
      </c>
      <c r="H718" s="869" t="s">
        <v>6270</v>
      </c>
      <c r="I718" s="870">
        <v>44216</v>
      </c>
      <c r="J718" s="870"/>
      <c r="K718" s="868" t="s">
        <v>6271</v>
      </c>
      <c r="N718" s="560" t="str">
        <f t="shared" si="11"/>
        <v>F140210110616</v>
      </c>
    </row>
    <row r="719" spans="1:14" ht="14.4" x14ac:dyDescent="0.2">
      <c r="A719" s="866" t="s">
        <v>3430</v>
      </c>
      <c r="B719" s="866" t="s">
        <v>4112</v>
      </c>
      <c r="C719" s="867" t="s">
        <v>157</v>
      </c>
      <c r="D719" s="866" t="s">
        <v>4089</v>
      </c>
      <c r="E719" s="866" t="s">
        <v>6256</v>
      </c>
      <c r="F719" s="866" t="s">
        <v>4091</v>
      </c>
      <c r="G719" s="868" t="s">
        <v>6272</v>
      </c>
      <c r="H719" s="869" t="s">
        <v>6273</v>
      </c>
      <c r="I719" s="870">
        <v>44216</v>
      </c>
      <c r="J719" s="870"/>
      <c r="K719" s="868" t="s">
        <v>6274</v>
      </c>
      <c r="N719" s="560" t="str">
        <f t="shared" si="11"/>
        <v>F140210110625</v>
      </c>
    </row>
    <row r="720" spans="1:14" ht="14.4" x14ac:dyDescent="0.2">
      <c r="A720" s="866" t="s">
        <v>3431</v>
      </c>
      <c r="B720" s="866" t="s">
        <v>4112</v>
      </c>
      <c r="C720" s="867" t="s">
        <v>156</v>
      </c>
      <c r="D720" s="866" t="s">
        <v>4089</v>
      </c>
      <c r="E720" s="866" t="s">
        <v>6256</v>
      </c>
      <c r="F720" s="866" t="s">
        <v>4091</v>
      </c>
      <c r="G720" s="868" t="s">
        <v>6275</v>
      </c>
      <c r="H720" s="869" t="s">
        <v>6276</v>
      </c>
      <c r="I720" s="870">
        <v>44216</v>
      </c>
      <c r="J720" s="870"/>
      <c r="K720" s="868" t="s">
        <v>6277</v>
      </c>
      <c r="N720" s="560" t="str">
        <f t="shared" si="11"/>
        <v>F140210110634</v>
      </c>
    </row>
    <row r="721" spans="1:14" ht="14.4" x14ac:dyDescent="0.2">
      <c r="A721" s="866" t="s">
        <v>3432</v>
      </c>
      <c r="B721" s="866" t="s">
        <v>4135</v>
      </c>
      <c r="C721" s="867" t="s">
        <v>645</v>
      </c>
      <c r="D721" s="866" t="s">
        <v>4089</v>
      </c>
      <c r="E721" s="866" t="s">
        <v>6256</v>
      </c>
      <c r="F721" s="866" t="s">
        <v>4091</v>
      </c>
      <c r="G721" s="868" t="s">
        <v>6278</v>
      </c>
      <c r="H721" s="869" t="s">
        <v>6279</v>
      </c>
      <c r="I721" s="870">
        <v>44216</v>
      </c>
      <c r="J721" s="870"/>
      <c r="K721" s="868" t="s">
        <v>6280</v>
      </c>
      <c r="N721" s="560" t="str">
        <f t="shared" si="11"/>
        <v>F140310110641</v>
      </c>
    </row>
    <row r="722" spans="1:14" ht="14.4" x14ac:dyDescent="0.2">
      <c r="A722" s="866" t="s">
        <v>3433</v>
      </c>
      <c r="B722" s="866" t="s">
        <v>4135</v>
      </c>
      <c r="C722" s="867" t="s">
        <v>649</v>
      </c>
      <c r="D722" s="866" t="s">
        <v>4089</v>
      </c>
      <c r="E722" s="866" t="s">
        <v>6256</v>
      </c>
      <c r="F722" s="866" t="s">
        <v>4091</v>
      </c>
      <c r="G722" s="868" t="s">
        <v>6281</v>
      </c>
      <c r="H722" s="869" t="s">
        <v>6282</v>
      </c>
      <c r="I722" s="870">
        <v>44216</v>
      </c>
      <c r="J722" s="870"/>
      <c r="K722" s="868" t="s">
        <v>6283</v>
      </c>
      <c r="N722" s="560" t="str">
        <f t="shared" si="11"/>
        <v>F140310110650</v>
      </c>
    </row>
    <row r="723" spans="1:14" ht="14.4" x14ac:dyDescent="0.2">
      <c r="A723" s="866" t="s">
        <v>3434</v>
      </c>
      <c r="B723" s="866" t="s">
        <v>4135</v>
      </c>
      <c r="C723" s="867" t="s">
        <v>646</v>
      </c>
      <c r="D723" s="866" t="s">
        <v>4089</v>
      </c>
      <c r="E723" s="866" t="s">
        <v>6256</v>
      </c>
      <c r="F723" s="866" t="s">
        <v>4091</v>
      </c>
      <c r="G723" s="868" t="s">
        <v>6284</v>
      </c>
      <c r="H723" s="869" t="s">
        <v>6285</v>
      </c>
      <c r="I723" s="870">
        <v>44216</v>
      </c>
      <c r="J723" s="870"/>
      <c r="K723" s="868" t="s">
        <v>6286</v>
      </c>
      <c r="N723" s="560" t="str">
        <f t="shared" si="11"/>
        <v>F140310110669</v>
      </c>
    </row>
    <row r="724" spans="1:14" ht="14.4" x14ac:dyDescent="0.2">
      <c r="A724" s="866" t="s">
        <v>3435</v>
      </c>
      <c r="B724" s="866" t="s">
        <v>4135</v>
      </c>
      <c r="C724" s="867" t="s">
        <v>664</v>
      </c>
      <c r="D724" s="866" t="s">
        <v>4089</v>
      </c>
      <c r="E724" s="866" t="s">
        <v>6256</v>
      </c>
      <c r="F724" s="866" t="s">
        <v>4091</v>
      </c>
      <c r="G724" s="868" t="s">
        <v>6287</v>
      </c>
      <c r="H724" s="869" t="s">
        <v>6288</v>
      </c>
      <c r="I724" s="870">
        <v>44216</v>
      </c>
      <c r="J724" s="870"/>
      <c r="K724" s="868" t="s">
        <v>6289</v>
      </c>
      <c r="N724" s="560" t="str">
        <f t="shared" si="11"/>
        <v>F140310110678</v>
      </c>
    </row>
    <row r="725" spans="1:14" ht="14.4" x14ac:dyDescent="0.2">
      <c r="A725" s="866" t="s">
        <v>3436</v>
      </c>
      <c r="B725" s="866" t="s">
        <v>4135</v>
      </c>
      <c r="C725" s="867" t="s">
        <v>647</v>
      </c>
      <c r="D725" s="866" t="s">
        <v>4089</v>
      </c>
      <c r="E725" s="866" t="s">
        <v>6256</v>
      </c>
      <c r="F725" s="866" t="s">
        <v>4091</v>
      </c>
      <c r="G725" s="868" t="s">
        <v>6290</v>
      </c>
      <c r="H725" s="869" t="s">
        <v>6291</v>
      </c>
      <c r="I725" s="870">
        <v>44216</v>
      </c>
      <c r="J725" s="870"/>
      <c r="K725" s="868" t="s">
        <v>6292</v>
      </c>
      <c r="N725" s="560" t="str">
        <f t="shared" si="11"/>
        <v>F140310110687</v>
      </c>
    </row>
    <row r="726" spans="1:14" ht="14.4" x14ac:dyDescent="0.2">
      <c r="A726" s="866" t="s">
        <v>3437</v>
      </c>
      <c r="B726" s="866" t="s">
        <v>4135</v>
      </c>
      <c r="C726" s="867" t="s">
        <v>650</v>
      </c>
      <c r="D726" s="866" t="s">
        <v>4089</v>
      </c>
      <c r="E726" s="866" t="s">
        <v>6256</v>
      </c>
      <c r="F726" s="866" t="s">
        <v>4091</v>
      </c>
      <c r="G726" s="868" t="s">
        <v>6293</v>
      </c>
      <c r="H726" s="869" t="s">
        <v>6294</v>
      </c>
      <c r="I726" s="870">
        <v>44216</v>
      </c>
      <c r="J726" s="870"/>
      <c r="K726" s="868" t="s">
        <v>6295</v>
      </c>
      <c r="N726" s="560" t="str">
        <f t="shared" si="11"/>
        <v>F140310110696</v>
      </c>
    </row>
    <row r="727" spans="1:14" ht="14.4" x14ac:dyDescent="0.2">
      <c r="A727" s="866" t="s">
        <v>3438</v>
      </c>
      <c r="B727" s="866" t="s">
        <v>4135</v>
      </c>
      <c r="C727" s="867" t="s">
        <v>653</v>
      </c>
      <c r="D727" s="866" t="s">
        <v>4089</v>
      </c>
      <c r="E727" s="866" t="s">
        <v>6256</v>
      </c>
      <c r="F727" s="866" t="s">
        <v>4091</v>
      </c>
      <c r="G727" s="868" t="s">
        <v>6296</v>
      </c>
      <c r="H727" s="869" t="s">
        <v>6297</v>
      </c>
      <c r="I727" s="870">
        <v>44216</v>
      </c>
      <c r="J727" s="870"/>
      <c r="K727" s="868" t="s">
        <v>6298</v>
      </c>
      <c r="N727" s="560" t="str">
        <f t="shared" si="11"/>
        <v>F140310110703</v>
      </c>
    </row>
    <row r="728" spans="1:14" ht="14.4" x14ac:dyDescent="0.2">
      <c r="A728" s="866" t="s">
        <v>3439</v>
      </c>
      <c r="B728" s="866" t="s">
        <v>4135</v>
      </c>
      <c r="C728" s="867" t="s">
        <v>656</v>
      </c>
      <c r="D728" s="866" t="s">
        <v>4089</v>
      </c>
      <c r="E728" s="866" t="s">
        <v>6256</v>
      </c>
      <c r="F728" s="866" t="s">
        <v>4091</v>
      </c>
      <c r="G728" s="868" t="s">
        <v>6299</v>
      </c>
      <c r="H728" s="869" t="s">
        <v>6300</v>
      </c>
      <c r="I728" s="870">
        <v>44216</v>
      </c>
      <c r="J728" s="870"/>
      <c r="K728" s="868" t="s">
        <v>6301</v>
      </c>
      <c r="N728" s="560" t="str">
        <f t="shared" si="11"/>
        <v>F140310110712</v>
      </c>
    </row>
    <row r="729" spans="1:14" ht="14.4" x14ac:dyDescent="0.2">
      <c r="A729" s="866" t="s">
        <v>3440</v>
      </c>
      <c r="B729" s="866" t="s">
        <v>4135</v>
      </c>
      <c r="C729" s="867" t="s">
        <v>658</v>
      </c>
      <c r="D729" s="866" t="s">
        <v>4089</v>
      </c>
      <c r="E729" s="866" t="s">
        <v>6256</v>
      </c>
      <c r="F729" s="866" t="s">
        <v>4091</v>
      </c>
      <c r="G729" s="868" t="s">
        <v>6302</v>
      </c>
      <c r="H729" s="869" t="s">
        <v>6303</v>
      </c>
      <c r="I729" s="870">
        <v>44216</v>
      </c>
      <c r="J729" s="870"/>
      <c r="K729" s="868" t="s">
        <v>6304</v>
      </c>
      <c r="N729" s="560" t="str">
        <f t="shared" si="11"/>
        <v>F140310110721</v>
      </c>
    </row>
    <row r="730" spans="1:14" ht="14.4" x14ac:dyDescent="0.2">
      <c r="A730" s="866" t="s">
        <v>3441</v>
      </c>
      <c r="B730" s="866" t="s">
        <v>4135</v>
      </c>
      <c r="C730" s="867" t="s">
        <v>659</v>
      </c>
      <c r="D730" s="866" t="s">
        <v>4089</v>
      </c>
      <c r="E730" s="866" t="s">
        <v>6256</v>
      </c>
      <c r="F730" s="866" t="s">
        <v>4091</v>
      </c>
      <c r="G730" s="868" t="s">
        <v>6305</v>
      </c>
      <c r="H730" s="869" t="s">
        <v>6306</v>
      </c>
      <c r="I730" s="870">
        <v>44216</v>
      </c>
      <c r="J730" s="870"/>
      <c r="K730" s="868" t="s">
        <v>6307</v>
      </c>
      <c r="N730" s="560" t="str">
        <f t="shared" si="11"/>
        <v>F140310110730</v>
      </c>
    </row>
    <row r="731" spans="1:14" ht="14.4" x14ac:dyDescent="0.2">
      <c r="A731" s="866" t="s">
        <v>3442</v>
      </c>
      <c r="B731" s="866" t="s">
        <v>4135</v>
      </c>
      <c r="C731" s="867" t="s">
        <v>662</v>
      </c>
      <c r="D731" s="866" t="s">
        <v>4089</v>
      </c>
      <c r="E731" s="866" t="s">
        <v>6256</v>
      </c>
      <c r="F731" s="866" t="s">
        <v>4091</v>
      </c>
      <c r="G731" s="868" t="s">
        <v>6308</v>
      </c>
      <c r="H731" s="869" t="s">
        <v>6309</v>
      </c>
      <c r="I731" s="870">
        <v>44216</v>
      </c>
      <c r="J731" s="870"/>
      <c r="K731" s="868" t="s">
        <v>6310</v>
      </c>
      <c r="N731" s="560" t="str">
        <f t="shared" si="11"/>
        <v>F140310110749</v>
      </c>
    </row>
    <row r="732" spans="1:14" ht="14.4" x14ac:dyDescent="0.2">
      <c r="A732" s="866" t="s">
        <v>3443</v>
      </c>
      <c r="B732" s="866" t="s">
        <v>4135</v>
      </c>
      <c r="C732" s="867" t="s">
        <v>663</v>
      </c>
      <c r="D732" s="866" t="s">
        <v>4089</v>
      </c>
      <c r="E732" s="866" t="s">
        <v>6256</v>
      </c>
      <c r="F732" s="866" t="s">
        <v>4091</v>
      </c>
      <c r="G732" s="868" t="s">
        <v>6311</v>
      </c>
      <c r="H732" s="869" t="s">
        <v>6312</v>
      </c>
      <c r="I732" s="870">
        <v>44216</v>
      </c>
      <c r="J732" s="870"/>
      <c r="K732" s="868" t="s">
        <v>6313</v>
      </c>
      <c r="N732" s="560" t="str">
        <f t="shared" si="11"/>
        <v>F140310110758</v>
      </c>
    </row>
    <row r="733" spans="1:14" ht="14.4" x14ac:dyDescent="0.2">
      <c r="A733" s="866" t="s">
        <v>3444</v>
      </c>
      <c r="B733" s="866" t="s">
        <v>4135</v>
      </c>
      <c r="C733" s="867" t="s">
        <v>660</v>
      </c>
      <c r="D733" s="866" t="s">
        <v>4089</v>
      </c>
      <c r="E733" s="866" t="s">
        <v>6256</v>
      </c>
      <c r="F733" s="866" t="s">
        <v>4091</v>
      </c>
      <c r="G733" s="868" t="s">
        <v>6314</v>
      </c>
      <c r="H733" s="869" t="s">
        <v>6315</v>
      </c>
      <c r="I733" s="870">
        <v>44216</v>
      </c>
      <c r="J733" s="870"/>
      <c r="K733" s="868" t="s">
        <v>6316</v>
      </c>
      <c r="N733" s="560" t="str">
        <f t="shared" si="11"/>
        <v>F140310110767</v>
      </c>
    </row>
    <row r="734" spans="1:14" ht="14.4" x14ac:dyDescent="0.2">
      <c r="A734" s="866" t="s">
        <v>3445</v>
      </c>
      <c r="B734" s="866" t="s">
        <v>4135</v>
      </c>
      <c r="C734" s="867" t="s">
        <v>651</v>
      </c>
      <c r="D734" s="866" t="s">
        <v>4089</v>
      </c>
      <c r="E734" s="866" t="s">
        <v>6256</v>
      </c>
      <c r="F734" s="866" t="s">
        <v>4091</v>
      </c>
      <c r="G734" s="868" t="s">
        <v>6317</v>
      </c>
      <c r="H734" s="869" t="s">
        <v>6318</v>
      </c>
      <c r="I734" s="870">
        <v>44216</v>
      </c>
      <c r="J734" s="870"/>
      <c r="K734" s="868" t="s">
        <v>6319</v>
      </c>
      <c r="N734" s="560" t="str">
        <f t="shared" si="11"/>
        <v>F140310110776</v>
      </c>
    </row>
    <row r="735" spans="1:14" ht="14.4" x14ac:dyDescent="0.2">
      <c r="A735" s="866" t="s">
        <v>3446</v>
      </c>
      <c r="B735" s="866" t="s">
        <v>4135</v>
      </c>
      <c r="C735" s="867" t="s">
        <v>652</v>
      </c>
      <c r="D735" s="866" t="s">
        <v>4089</v>
      </c>
      <c r="E735" s="866" t="s">
        <v>6256</v>
      </c>
      <c r="F735" s="866" t="s">
        <v>4091</v>
      </c>
      <c r="G735" s="868" t="s">
        <v>6320</v>
      </c>
      <c r="H735" s="869" t="s">
        <v>6321</v>
      </c>
      <c r="I735" s="870">
        <v>44216</v>
      </c>
      <c r="J735" s="870"/>
      <c r="K735" s="868" t="s">
        <v>6322</v>
      </c>
      <c r="N735" s="560" t="str">
        <f t="shared" si="11"/>
        <v>F140310110785</v>
      </c>
    </row>
    <row r="736" spans="1:14" ht="14.4" x14ac:dyDescent="0.2">
      <c r="A736" s="866" t="s">
        <v>3447</v>
      </c>
      <c r="B736" s="866" t="s">
        <v>4135</v>
      </c>
      <c r="C736" s="867" t="s">
        <v>657</v>
      </c>
      <c r="D736" s="866" t="s">
        <v>4089</v>
      </c>
      <c r="E736" s="866" t="s">
        <v>6256</v>
      </c>
      <c r="F736" s="866" t="s">
        <v>4091</v>
      </c>
      <c r="G736" s="868" t="s">
        <v>6323</v>
      </c>
      <c r="H736" s="869" t="s">
        <v>6324</v>
      </c>
      <c r="I736" s="870">
        <v>44216</v>
      </c>
      <c r="J736" s="870"/>
      <c r="K736" s="868" t="s">
        <v>6325</v>
      </c>
      <c r="N736" s="560" t="str">
        <f t="shared" si="11"/>
        <v>F140310110794</v>
      </c>
    </row>
    <row r="737" spans="1:14" ht="14.4" x14ac:dyDescent="0.2">
      <c r="A737" s="866" t="s">
        <v>3448</v>
      </c>
      <c r="B737" s="866" t="s">
        <v>4135</v>
      </c>
      <c r="C737" s="867" t="s">
        <v>665</v>
      </c>
      <c r="D737" s="866" t="s">
        <v>4089</v>
      </c>
      <c r="E737" s="866" t="s">
        <v>6256</v>
      </c>
      <c r="F737" s="866" t="s">
        <v>4091</v>
      </c>
      <c r="G737" s="868" t="s">
        <v>6326</v>
      </c>
      <c r="H737" s="869" t="s">
        <v>6327</v>
      </c>
      <c r="I737" s="870">
        <v>44216</v>
      </c>
      <c r="J737" s="870"/>
      <c r="K737" s="868" t="s">
        <v>6328</v>
      </c>
      <c r="N737" s="560" t="str">
        <f t="shared" si="11"/>
        <v>F140310110801</v>
      </c>
    </row>
    <row r="738" spans="1:14" ht="14.4" x14ac:dyDescent="0.2">
      <c r="A738" s="866" t="s">
        <v>3449</v>
      </c>
      <c r="B738" s="866" t="s">
        <v>4135</v>
      </c>
      <c r="C738" s="867" t="s">
        <v>654</v>
      </c>
      <c r="D738" s="866" t="s">
        <v>4089</v>
      </c>
      <c r="E738" s="866" t="s">
        <v>6256</v>
      </c>
      <c r="F738" s="866" t="s">
        <v>4091</v>
      </c>
      <c r="G738" s="868" t="s">
        <v>6329</v>
      </c>
      <c r="H738" s="869" t="s">
        <v>6330</v>
      </c>
      <c r="I738" s="870">
        <v>44216</v>
      </c>
      <c r="J738" s="870"/>
      <c r="K738" s="868" t="s">
        <v>6331</v>
      </c>
      <c r="N738" s="560" t="str">
        <f t="shared" si="11"/>
        <v>F140310110810</v>
      </c>
    </row>
    <row r="739" spans="1:14" ht="14.4" x14ac:dyDescent="0.2">
      <c r="A739" s="866" t="s">
        <v>3450</v>
      </c>
      <c r="B739" s="866" t="s">
        <v>4135</v>
      </c>
      <c r="C739" s="867" t="s">
        <v>648</v>
      </c>
      <c r="D739" s="866" t="s">
        <v>4089</v>
      </c>
      <c r="E739" s="866" t="s">
        <v>6256</v>
      </c>
      <c r="F739" s="866" t="s">
        <v>4091</v>
      </c>
      <c r="G739" s="868" t="s">
        <v>6332</v>
      </c>
      <c r="H739" s="869" t="s">
        <v>6333</v>
      </c>
      <c r="I739" s="870">
        <v>44216</v>
      </c>
      <c r="J739" s="870"/>
      <c r="K739" s="868" t="s">
        <v>6334</v>
      </c>
      <c r="N739" s="560" t="str">
        <f t="shared" si="11"/>
        <v>F140310110829</v>
      </c>
    </row>
    <row r="740" spans="1:14" ht="14.4" x14ac:dyDescent="0.2">
      <c r="A740" s="866" t="s">
        <v>3451</v>
      </c>
      <c r="B740" s="866" t="s">
        <v>4135</v>
      </c>
      <c r="C740" s="867" t="s">
        <v>644</v>
      </c>
      <c r="D740" s="866" t="s">
        <v>4089</v>
      </c>
      <c r="E740" s="866" t="s">
        <v>6256</v>
      </c>
      <c r="F740" s="866" t="s">
        <v>4091</v>
      </c>
      <c r="G740" s="868" t="s">
        <v>6335</v>
      </c>
      <c r="H740" s="869" t="s">
        <v>6336</v>
      </c>
      <c r="I740" s="870">
        <v>44216</v>
      </c>
      <c r="J740" s="870"/>
      <c r="K740" s="868" t="s">
        <v>6337</v>
      </c>
      <c r="N740" s="560" t="str">
        <f t="shared" si="11"/>
        <v>F140310110838</v>
      </c>
    </row>
    <row r="741" spans="1:14" ht="14.4" x14ac:dyDescent="0.2">
      <c r="A741" s="866" t="s">
        <v>3452</v>
      </c>
      <c r="B741" s="866" t="s">
        <v>4135</v>
      </c>
      <c r="C741" s="867" t="s">
        <v>661</v>
      </c>
      <c r="D741" s="866" t="s">
        <v>4089</v>
      </c>
      <c r="E741" s="866" t="s">
        <v>6256</v>
      </c>
      <c r="F741" s="866" t="s">
        <v>4091</v>
      </c>
      <c r="G741" s="868" t="s">
        <v>6338</v>
      </c>
      <c r="H741" s="869" t="s">
        <v>6339</v>
      </c>
      <c r="I741" s="870">
        <v>44216</v>
      </c>
      <c r="J741" s="870"/>
      <c r="K741" s="868" t="s">
        <v>6340</v>
      </c>
      <c r="N741" s="560" t="str">
        <f t="shared" si="11"/>
        <v>F140310110847</v>
      </c>
    </row>
    <row r="742" spans="1:14" ht="14.4" x14ac:dyDescent="0.2">
      <c r="A742" s="866" t="s">
        <v>3453</v>
      </c>
      <c r="B742" s="866" t="s">
        <v>4135</v>
      </c>
      <c r="C742" s="867" t="s">
        <v>655</v>
      </c>
      <c r="D742" s="866" t="s">
        <v>4089</v>
      </c>
      <c r="E742" s="866" t="s">
        <v>6256</v>
      </c>
      <c r="F742" s="866" t="s">
        <v>4091</v>
      </c>
      <c r="G742" s="868" t="s">
        <v>6341</v>
      </c>
      <c r="H742" s="869" t="s">
        <v>6342</v>
      </c>
      <c r="I742" s="870">
        <v>44216</v>
      </c>
      <c r="J742" s="870"/>
      <c r="K742" s="868" t="s">
        <v>6343</v>
      </c>
      <c r="N742" s="560" t="str">
        <f t="shared" si="11"/>
        <v>F140310110856</v>
      </c>
    </row>
    <row r="743" spans="1:14" ht="14.4" x14ac:dyDescent="0.2">
      <c r="A743" s="866" t="s">
        <v>3454</v>
      </c>
      <c r="B743" s="866" t="s">
        <v>4135</v>
      </c>
      <c r="C743" s="867" t="s">
        <v>695</v>
      </c>
      <c r="D743" s="866" t="s">
        <v>4089</v>
      </c>
      <c r="E743" s="866" t="s">
        <v>6256</v>
      </c>
      <c r="F743" s="866" t="s">
        <v>4091</v>
      </c>
      <c r="G743" s="868" t="s">
        <v>6344</v>
      </c>
      <c r="H743" s="869" t="s">
        <v>6345</v>
      </c>
      <c r="I743" s="870">
        <v>44216</v>
      </c>
      <c r="J743" s="870"/>
      <c r="K743" s="868" t="s">
        <v>6346</v>
      </c>
      <c r="N743" s="560" t="str">
        <f t="shared" si="11"/>
        <v>F140310110865</v>
      </c>
    </row>
    <row r="744" spans="1:14" ht="14.4" x14ac:dyDescent="0.2">
      <c r="A744" s="866" t="s">
        <v>3455</v>
      </c>
      <c r="B744" s="866" t="s">
        <v>4135</v>
      </c>
      <c r="C744" s="867" t="s">
        <v>666</v>
      </c>
      <c r="D744" s="866" t="s">
        <v>4089</v>
      </c>
      <c r="E744" s="866" t="s">
        <v>6256</v>
      </c>
      <c r="F744" s="866" t="s">
        <v>4091</v>
      </c>
      <c r="G744" s="868" t="s">
        <v>6347</v>
      </c>
      <c r="H744" s="869" t="s">
        <v>6348</v>
      </c>
      <c r="I744" s="870">
        <v>44216</v>
      </c>
      <c r="J744" s="870"/>
      <c r="K744" s="868" t="s">
        <v>6349</v>
      </c>
      <c r="N744" s="560" t="str">
        <f t="shared" si="11"/>
        <v>F140310110874</v>
      </c>
    </row>
    <row r="745" spans="1:14" ht="14.4" x14ac:dyDescent="0.2">
      <c r="A745" s="866" t="s">
        <v>3456</v>
      </c>
      <c r="B745" s="866" t="s">
        <v>4135</v>
      </c>
      <c r="C745" s="867" t="s">
        <v>2644</v>
      </c>
      <c r="D745" s="866" t="s">
        <v>4089</v>
      </c>
      <c r="E745" s="866" t="s">
        <v>6256</v>
      </c>
      <c r="F745" s="866" t="s">
        <v>4091</v>
      </c>
      <c r="G745" s="868" t="s">
        <v>6350</v>
      </c>
      <c r="H745" s="869" t="s">
        <v>6351</v>
      </c>
      <c r="I745" s="870">
        <v>44216</v>
      </c>
      <c r="J745" s="870"/>
      <c r="K745" s="868" t="s">
        <v>6352</v>
      </c>
      <c r="N745" s="560" t="str">
        <f t="shared" si="11"/>
        <v>F140310110892</v>
      </c>
    </row>
    <row r="746" spans="1:14" ht="14.4" x14ac:dyDescent="0.2">
      <c r="A746" s="866" t="s">
        <v>3457</v>
      </c>
      <c r="B746" s="866" t="s">
        <v>4135</v>
      </c>
      <c r="C746" s="867" t="s">
        <v>2645</v>
      </c>
      <c r="D746" s="866" t="s">
        <v>4089</v>
      </c>
      <c r="E746" s="866" t="s">
        <v>6256</v>
      </c>
      <c r="F746" s="866" t="s">
        <v>4091</v>
      </c>
      <c r="G746" s="868" t="s">
        <v>6287</v>
      </c>
      <c r="H746" s="869" t="s">
        <v>6288</v>
      </c>
      <c r="I746" s="870">
        <v>44216</v>
      </c>
      <c r="J746" s="870"/>
      <c r="K746" s="868" t="s">
        <v>6353</v>
      </c>
      <c r="N746" s="560" t="str">
        <f t="shared" si="11"/>
        <v>F140310110909</v>
      </c>
    </row>
    <row r="747" spans="1:14" ht="14.4" x14ac:dyDescent="0.2">
      <c r="A747" s="866" t="s">
        <v>3458</v>
      </c>
      <c r="B747" s="866" t="s">
        <v>4135</v>
      </c>
      <c r="C747" s="867" t="s">
        <v>2580</v>
      </c>
      <c r="D747" s="866" t="s">
        <v>4089</v>
      </c>
      <c r="E747" s="866" t="s">
        <v>6256</v>
      </c>
      <c r="F747" s="866" t="s">
        <v>4091</v>
      </c>
      <c r="G747" s="868" t="s">
        <v>6354</v>
      </c>
      <c r="H747" s="869" t="s">
        <v>6355</v>
      </c>
      <c r="I747" s="870">
        <v>44216</v>
      </c>
      <c r="J747" s="870"/>
      <c r="K747" s="868" t="s">
        <v>6356</v>
      </c>
      <c r="N747" s="560" t="str">
        <f t="shared" si="11"/>
        <v>F140310110918</v>
      </c>
    </row>
    <row r="748" spans="1:14" ht="14.4" x14ac:dyDescent="0.2">
      <c r="A748" s="866" t="s">
        <v>3742</v>
      </c>
      <c r="B748" s="866" t="s">
        <v>4135</v>
      </c>
      <c r="C748" s="867" t="s">
        <v>3743</v>
      </c>
      <c r="D748" s="866" t="s">
        <v>4089</v>
      </c>
      <c r="E748" s="866" t="s">
        <v>6256</v>
      </c>
      <c r="F748" s="866" t="s">
        <v>4091</v>
      </c>
      <c r="G748" s="868" t="s">
        <v>6357</v>
      </c>
      <c r="H748" s="869" t="s">
        <v>6358</v>
      </c>
      <c r="I748" s="870">
        <v>44682</v>
      </c>
      <c r="J748" s="870"/>
      <c r="K748" s="868"/>
      <c r="N748" s="560" t="str">
        <f t="shared" si="11"/>
        <v>F140310112006</v>
      </c>
    </row>
    <row r="749" spans="1:14" ht="14.4" x14ac:dyDescent="0.2">
      <c r="A749" s="866" t="s">
        <v>3459</v>
      </c>
      <c r="B749" s="866" t="s">
        <v>4088</v>
      </c>
      <c r="C749" s="867" t="s">
        <v>76</v>
      </c>
      <c r="D749" s="866" t="s">
        <v>4089</v>
      </c>
      <c r="E749" s="866" t="s">
        <v>6359</v>
      </c>
      <c r="F749" s="866" t="s">
        <v>4091</v>
      </c>
      <c r="G749" s="868" t="s">
        <v>6360</v>
      </c>
      <c r="H749" s="869" t="s">
        <v>6361</v>
      </c>
      <c r="I749" s="870">
        <v>44216</v>
      </c>
      <c r="J749" s="870"/>
      <c r="K749" s="868" t="s">
        <v>6362</v>
      </c>
      <c r="N749" s="560" t="str">
        <f t="shared" si="11"/>
        <v>F141110111135</v>
      </c>
    </row>
    <row r="750" spans="1:14" ht="14.4" x14ac:dyDescent="0.2">
      <c r="A750" s="866" t="s">
        <v>3460</v>
      </c>
      <c r="B750" s="866" t="s">
        <v>4135</v>
      </c>
      <c r="C750" s="867" t="s">
        <v>667</v>
      </c>
      <c r="D750" s="866" t="s">
        <v>4089</v>
      </c>
      <c r="E750" s="866" t="s">
        <v>6359</v>
      </c>
      <c r="F750" s="866" t="s">
        <v>4091</v>
      </c>
      <c r="G750" s="868" t="s">
        <v>6363</v>
      </c>
      <c r="H750" s="869" t="s">
        <v>6364</v>
      </c>
      <c r="I750" s="870">
        <v>44216</v>
      </c>
      <c r="J750" s="870"/>
      <c r="K750" s="868" t="s">
        <v>6365</v>
      </c>
      <c r="N750" s="560" t="str">
        <f t="shared" si="11"/>
        <v>F141310111140</v>
      </c>
    </row>
    <row r="751" spans="1:14" ht="14.4" x14ac:dyDescent="0.2">
      <c r="A751" s="866" t="s">
        <v>3461</v>
      </c>
      <c r="B751" s="866" t="s">
        <v>4088</v>
      </c>
      <c r="C751" s="867" t="s">
        <v>77</v>
      </c>
      <c r="D751" s="866" t="s">
        <v>4089</v>
      </c>
      <c r="E751" s="866" t="s">
        <v>6366</v>
      </c>
      <c r="F751" s="866" t="s">
        <v>4091</v>
      </c>
      <c r="G751" s="868" t="s">
        <v>6367</v>
      </c>
      <c r="H751" s="869" t="s">
        <v>6368</v>
      </c>
      <c r="I751" s="870">
        <v>44216</v>
      </c>
      <c r="J751" s="870"/>
      <c r="K751" s="868" t="s">
        <v>6369</v>
      </c>
      <c r="N751" s="560" t="str">
        <f t="shared" si="11"/>
        <v>F142110111189</v>
      </c>
    </row>
    <row r="752" spans="1:14" ht="14.4" x14ac:dyDescent="0.2">
      <c r="A752" s="866" t="s">
        <v>3462</v>
      </c>
      <c r="B752" s="866" t="s">
        <v>4112</v>
      </c>
      <c r="C752" s="867" t="s">
        <v>158</v>
      </c>
      <c r="D752" s="866" t="s">
        <v>4089</v>
      </c>
      <c r="E752" s="866" t="s">
        <v>6366</v>
      </c>
      <c r="F752" s="866" t="s">
        <v>4091</v>
      </c>
      <c r="G752" s="868" t="s">
        <v>6370</v>
      </c>
      <c r="H752" s="869" t="s">
        <v>6371</v>
      </c>
      <c r="I752" s="870">
        <v>44216</v>
      </c>
      <c r="J752" s="870"/>
      <c r="K752" s="868" t="s">
        <v>6372</v>
      </c>
      <c r="N752" s="560" t="str">
        <f t="shared" si="11"/>
        <v>F142210111196</v>
      </c>
    </row>
    <row r="753" spans="1:14" ht="14.4" x14ac:dyDescent="0.2">
      <c r="A753" s="866" t="s">
        <v>3463</v>
      </c>
      <c r="B753" s="866" t="s">
        <v>4135</v>
      </c>
      <c r="C753" s="867" t="s">
        <v>672</v>
      </c>
      <c r="D753" s="866" t="s">
        <v>4089</v>
      </c>
      <c r="E753" s="866" t="s">
        <v>6366</v>
      </c>
      <c r="F753" s="866" t="s">
        <v>4091</v>
      </c>
      <c r="G753" s="868" t="s">
        <v>6373</v>
      </c>
      <c r="H753" s="869" t="s">
        <v>6374</v>
      </c>
      <c r="I753" s="870">
        <v>44216</v>
      </c>
      <c r="J753" s="870"/>
      <c r="K753" s="868" t="s">
        <v>6375</v>
      </c>
      <c r="N753" s="560" t="str">
        <f t="shared" si="11"/>
        <v>F142310111201</v>
      </c>
    </row>
    <row r="754" spans="1:14" ht="14.4" x14ac:dyDescent="0.2">
      <c r="A754" s="866" t="s">
        <v>3464</v>
      </c>
      <c r="B754" s="866" t="s">
        <v>4135</v>
      </c>
      <c r="C754" s="867" t="s">
        <v>668</v>
      </c>
      <c r="D754" s="866" t="s">
        <v>4089</v>
      </c>
      <c r="E754" s="866" t="s">
        <v>6366</v>
      </c>
      <c r="F754" s="866" t="s">
        <v>4091</v>
      </c>
      <c r="G754" s="868" t="s">
        <v>6376</v>
      </c>
      <c r="H754" s="869" t="s">
        <v>6377</v>
      </c>
      <c r="I754" s="870">
        <v>44216</v>
      </c>
      <c r="J754" s="870"/>
      <c r="K754" s="868" t="s">
        <v>6378</v>
      </c>
      <c r="N754" s="560" t="str">
        <f t="shared" si="11"/>
        <v>F142310111210</v>
      </c>
    </row>
    <row r="755" spans="1:14" ht="14.4" x14ac:dyDescent="0.2">
      <c r="A755" s="866" t="s">
        <v>3465</v>
      </c>
      <c r="B755" s="866" t="s">
        <v>4135</v>
      </c>
      <c r="C755" s="867" t="s">
        <v>671</v>
      </c>
      <c r="D755" s="866" t="s">
        <v>4089</v>
      </c>
      <c r="E755" s="866" t="s">
        <v>6366</v>
      </c>
      <c r="F755" s="866" t="s">
        <v>4091</v>
      </c>
      <c r="G755" s="868" t="s">
        <v>6379</v>
      </c>
      <c r="H755" s="869" t="s">
        <v>6380</v>
      </c>
      <c r="I755" s="870">
        <v>44216</v>
      </c>
      <c r="J755" s="870"/>
      <c r="K755" s="868" t="s">
        <v>6381</v>
      </c>
      <c r="N755" s="560" t="str">
        <f t="shared" si="11"/>
        <v>F142310111229</v>
      </c>
    </row>
    <row r="756" spans="1:14" ht="14.4" x14ac:dyDescent="0.2">
      <c r="A756" s="866" t="s">
        <v>3466</v>
      </c>
      <c r="B756" s="866" t="s">
        <v>4135</v>
      </c>
      <c r="C756" s="867" t="s">
        <v>670</v>
      </c>
      <c r="D756" s="866" t="s">
        <v>4089</v>
      </c>
      <c r="E756" s="866" t="s">
        <v>6366</v>
      </c>
      <c r="F756" s="866" t="s">
        <v>4091</v>
      </c>
      <c r="G756" s="868" t="s">
        <v>6382</v>
      </c>
      <c r="H756" s="869" t="s">
        <v>6383</v>
      </c>
      <c r="I756" s="870">
        <v>44216</v>
      </c>
      <c r="J756" s="870"/>
      <c r="K756" s="868" t="s">
        <v>6384</v>
      </c>
      <c r="N756" s="560" t="str">
        <f t="shared" si="11"/>
        <v>F142310111238</v>
      </c>
    </row>
    <row r="757" spans="1:14" ht="14.4" x14ac:dyDescent="0.2">
      <c r="A757" s="866" t="s">
        <v>3467</v>
      </c>
      <c r="B757" s="866" t="s">
        <v>4135</v>
      </c>
      <c r="C757" s="867" t="s">
        <v>669</v>
      </c>
      <c r="D757" s="866" t="s">
        <v>4089</v>
      </c>
      <c r="E757" s="866" t="s">
        <v>6366</v>
      </c>
      <c r="F757" s="866" t="s">
        <v>4091</v>
      </c>
      <c r="G757" s="868" t="s">
        <v>6385</v>
      </c>
      <c r="H757" s="869" t="s">
        <v>6386</v>
      </c>
      <c r="I757" s="870">
        <v>44216</v>
      </c>
      <c r="J757" s="870"/>
      <c r="K757" s="868" t="s">
        <v>6387</v>
      </c>
      <c r="N757" s="560" t="str">
        <f t="shared" si="11"/>
        <v>F142310111247</v>
      </c>
    </row>
    <row r="758" spans="1:14" ht="14.4" x14ac:dyDescent="0.2">
      <c r="A758" s="866" t="s">
        <v>3468</v>
      </c>
      <c r="B758" s="866" t="s">
        <v>4135</v>
      </c>
      <c r="C758" s="867" t="s">
        <v>3744</v>
      </c>
      <c r="D758" s="866" t="s">
        <v>4089</v>
      </c>
      <c r="E758" s="866" t="s">
        <v>6366</v>
      </c>
      <c r="F758" s="866" t="s">
        <v>4091</v>
      </c>
      <c r="G758" s="868" t="s">
        <v>6388</v>
      </c>
      <c r="H758" s="869" t="s">
        <v>6389</v>
      </c>
      <c r="I758" s="870">
        <v>44216</v>
      </c>
      <c r="J758" s="870"/>
      <c r="K758" s="868" t="s">
        <v>6390</v>
      </c>
      <c r="N758" s="560" t="str">
        <f t="shared" si="11"/>
        <v>F142310111256</v>
      </c>
    </row>
    <row r="759" spans="1:14" ht="14.4" x14ac:dyDescent="0.2">
      <c r="A759" s="866" t="s">
        <v>3469</v>
      </c>
      <c r="B759" s="866" t="s">
        <v>4088</v>
      </c>
      <c r="C759" s="867" t="s">
        <v>78</v>
      </c>
      <c r="D759" s="866" t="s">
        <v>4089</v>
      </c>
      <c r="E759" s="866" t="s">
        <v>6391</v>
      </c>
      <c r="F759" s="866" t="s">
        <v>4091</v>
      </c>
      <c r="G759" s="868" t="s">
        <v>6392</v>
      </c>
      <c r="H759" s="869" t="s">
        <v>6393</v>
      </c>
      <c r="I759" s="870">
        <v>44216</v>
      </c>
      <c r="J759" s="870"/>
      <c r="K759" s="868" t="s">
        <v>6394</v>
      </c>
      <c r="N759" s="560" t="str">
        <f t="shared" si="11"/>
        <v>F143110111295</v>
      </c>
    </row>
    <row r="760" spans="1:14" ht="14.4" x14ac:dyDescent="0.2">
      <c r="A760" s="866" t="s">
        <v>3470</v>
      </c>
      <c r="B760" s="866" t="s">
        <v>4112</v>
      </c>
      <c r="C760" s="867" t="s">
        <v>159</v>
      </c>
      <c r="D760" s="866" t="s">
        <v>4089</v>
      </c>
      <c r="E760" s="866" t="s">
        <v>6391</v>
      </c>
      <c r="F760" s="866" t="s">
        <v>4091</v>
      </c>
      <c r="G760" s="868" t="s">
        <v>6395</v>
      </c>
      <c r="H760" s="869" t="s">
        <v>6396</v>
      </c>
      <c r="I760" s="870">
        <v>44216</v>
      </c>
      <c r="J760" s="870"/>
      <c r="K760" s="868" t="s">
        <v>6397</v>
      </c>
      <c r="N760" s="560" t="str">
        <f t="shared" si="11"/>
        <v>F143210111300</v>
      </c>
    </row>
    <row r="761" spans="1:14" ht="14.4" x14ac:dyDescent="0.2">
      <c r="A761" s="866" t="s">
        <v>3471</v>
      </c>
      <c r="B761" s="866" t="s">
        <v>4135</v>
      </c>
      <c r="C761" s="867" t="s">
        <v>678</v>
      </c>
      <c r="D761" s="866" t="s">
        <v>4089</v>
      </c>
      <c r="E761" s="866" t="s">
        <v>6391</v>
      </c>
      <c r="F761" s="866" t="s">
        <v>4091</v>
      </c>
      <c r="G761" s="868" t="s">
        <v>6398</v>
      </c>
      <c r="H761" s="869" t="s">
        <v>6399</v>
      </c>
      <c r="I761" s="870">
        <v>44216</v>
      </c>
      <c r="J761" s="870"/>
      <c r="K761" s="868" t="s">
        <v>6400</v>
      </c>
      <c r="N761" s="560" t="str">
        <f t="shared" si="11"/>
        <v>F143310111317</v>
      </c>
    </row>
    <row r="762" spans="1:14" ht="14.4" x14ac:dyDescent="0.2">
      <c r="A762" s="866" t="s">
        <v>3472</v>
      </c>
      <c r="B762" s="866" t="s">
        <v>4135</v>
      </c>
      <c r="C762" s="867" t="s">
        <v>675</v>
      </c>
      <c r="D762" s="866" t="s">
        <v>4089</v>
      </c>
      <c r="E762" s="866" t="s">
        <v>6391</v>
      </c>
      <c r="F762" s="866" t="s">
        <v>4091</v>
      </c>
      <c r="G762" s="868" t="s">
        <v>6401</v>
      </c>
      <c r="H762" s="869" t="s">
        <v>6402</v>
      </c>
      <c r="I762" s="870">
        <v>44216</v>
      </c>
      <c r="J762" s="870"/>
      <c r="K762" s="868" t="s">
        <v>6403</v>
      </c>
      <c r="N762" s="560" t="str">
        <f t="shared" si="11"/>
        <v>F143310111326</v>
      </c>
    </row>
    <row r="763" spans="1:14" ht="14.4" x14ac:dyDescent="0.2">
      <c r="A763" s="866" t="s">
        <v>3473</v>
      </c>
      <c r="B763" s="866" t="s">
        <v>4135</v>
      </c>
      <c r="C763" s="867" t="s">
        <v>677</v>
      </c>
      <c r="D763" s="866" t="s">
        <v>4089</v>
      </c>
      <c r="E763" s="866" t="s">
        <v>6391</v>
      </c>
      <c r="F763" s="866" t="s">
        <v>4091</v>
      </c>
      <c r="G763" s="868" t="s">
        <v>6404</v>
      </c>
      <c r="H763" s="869" t="s">
        <v>6405</v>
      </c>
      <c r="I763" s="870">
        <v>44216</v>
      </c>
      <c r="J763" s="870"/>
      <c r="K763" s="868" t="s">
        <v>6406</v>
      </c>
      <c r="N763" s="560" t="str">
        <f t="shared" si="11"/>
        <v>F143310111335</v>
      </c>
    </row>
    <row r="764" spans="1:14" ht="14.4" x14ac:dyDescent="0.2">
      <c r="A764" s="866" t="s">
        <v>3474</v>
      </c>
      <c r="B764" s="866" t="s">
        <v>4135</v>
      </c>
      <c r="C764" s="867" t="s">
        <v>674</v>
      </c>
      <c r="D764" s="866" t="s">
        <v>4089</v>
      </c>
      <c r="E764" s="866" t="s">
        <v>6391</v>
      </c>
      <c r="F764" s="866" t="s">
        <v>4091</v>
      </c>
      <c r="G764" s="868" t="s">
        <v>6407</v>
      </c>
      <c r="H764" s="869" t="s">
        <v>6408</v>
      </c>
      <c r="I764" s="870">
        <v>44216</v>
      </c>
      <c r="J764" s="870"/>
      <c r="K764" s="868" t="s">
        <v>6409</v>
      </c>
      <c r="N764" s="560" t="str">
        <f t="shared" si="11"/>
        <v>F143310111344</v>
      </c>
    </row>
    <row r="765" spans="1:14" ht="14.4" x14ac:dyDescent="0.2">
      <c r="A765" s="866" t="s">
        <v>3475</v>
      </c>
      <c r="B765" s="866" t="s">
        <v>4135</v>
      </c>
      <c r="C765" s="867" t="s">
        <v>673</v>
      </c>
      <c r="D765" s="866" t="s">
        <v>4089</v>
      </c>
      <c r="E765" s="866" t="s">
        <v>6391</v>
      </c>
      <c r="F765" s="866" t="s">
        <v>4091</v>
      </c>
      <c r="G765" s="868" t="s">
        <v>6410</v>
      </c>
      <c r="H765" s="869" t="s">
        <v>6411</v>
      </c>
      <c r="I765" s="870">
        <v>44216</v>
      </c>
      <c r="J765" s="870"/>
      <c r="K765" s="868" t="s">
        <v>6412</v>
      </c>
      <c r="N765" s="560" t="str">
        <f t="shared" si="11"/>
        <v>F143310111353</v>
      </c>
    </row>
    <row r="766" spans="1:14" ht="14.4" x14ac:dyDescent="0.2">
      <c r="A766" s="866" t="s">
        <v>3476</v>
      </c>
      <c r="B766" s="866" t="s">
        <v>4135</v>
      </c>
      <c r="C766" s="867" t="s">
        <v>679</v>
      </c>
      <c r="D766" s="866" t="s">
        <v>4089</v>
      </c>
      <c r="E766" s="866" t="s">
        <v>6391</v>
      </c>
      <c r="F766" s="866" t="s">
        <v>4091</v>
      </c>
      <c r="G766" s="868" t="s">
        <v>6413</v>
      </c>
      <c r="H766" s="869" t="s">
        <v>6414</v>
      </c>
      <c r="I766" s="870">
        <v>44216</v>
      </c>
      <c r="J766" s="870"/>
      <c r="K766" s="868" t="s">
        <v>6415</v>
      </c>
      <c r="N766" s="560" t="str">
        <f t="shared" si="11"/>
        <v>F143310111362</v>
      </c>
    </row>
    <row r="767" spans="1:14" ht="14.4" x14ac:dyDescent="0.2">
      <c r="A767" s="866" t="s">
        <v>3477</v>
      </c>
      <c r="B767" s="866" t="s">
        <v>4135</v>
      </c>
      <c r="C767" s="867" t="s">
        <v>676</v>
      </c>
      <c r="D767" s="866" t="s">
        <v>4089</v>
      </c>
      <c r="E767" s="866" t="s">
        <v>6391</v>
      </c>
      <c r="F767" s="866" t="s">
        <v>4091</v>
      </c>
      <c r="G767" s="868" t="s">
        <v>6416</v>
      </c>
      <c r="H767" s="869" t="s">
        <v>6417</v>
      </c>
      <c r="I767" s="870">
        <v>44216</v>
      </c>
      <c r="J767" s="870"/>
      <c r="K767" s="868" t="s">
        <v>6418</v>
      </c>
      <c r="N767" s="560" t="str">
        <f t="shared" ref="N767:N793" si="12">A767</f>
        <v>F143310111371</v>
      </c>
    </row>
    <row r="768" spans="1:14" ht="14.4" x14ac:dyDescent="0.2">
      <c r="A768" s="866" t="s">
        <v>3478</v>
      </c>
      <c r="B768" s="866" t="s">
        <v>4088</v>
      </c>
      <c r="C768" s="867" t="s">
        <v>79</v>
      </c>
      <c r="D768" s="866" t="s">
        <v>4089</v>
      </c>
      <c r="E768" s="866" t="s">
        <v>6419</v>
      </c>
      <c r="F768" s="866" t="s">
        <v>4091</v>
      </c>
      <c r="G768" s="868" t="s">
        <v>6420</v>
      </c>
      <c r="H768" s="869" t="s">
        <v>6421</v>
      </c>
      <c r="I768" s="870">
        <v>44216</v>
      </c>
      <c r="J768" s="870"/>
      <c r="K768" s="868" t="s">
        <v>6422</v>
      </c>
      <c r="N768" s="560" t="str">
        <f t="shared" si="12"/>
        <v>F144110111418</v>
      </c>
    </row>
    <row r="769" spans="1:14" ht="14.4" x14ac:dyDescent="0.2">
      <c r="A769" s="866" t="s">
        <v>3479</v>
      </c>
      <c r="B769" s="866" t="s">
        <v>4112</v>
      </c>
      <c r="C769" s="867" t="s">
        <v>160</v>
      </c>
      <c r="D769" s="866" t="s">
        <v>4089</v>
      </c>
      <c r="E769" s="866" t="s">
        <v>6419</v>
      </c>
      <c r="F769" s="866" t="s">
        <v>4091</v>
      </c>
      <c r="G769" s="868" t="s">
        <v>6423</v>
      </c>
      <c r="H769" s="869" t="s">
        <v>6424</v>
      </c>
      <c r="I769" s="870">
        <v>44216</v>
      </c>
      <c r="J769" s="870"/>
      <c r="K769" s="868" t="s">
        <v>6425</v>
      </c>
      <c r="N769" s="560" t="str">
        <f t="shared" si="12"/>
        <v>F144210111425</v>
      </c>
    </row>
    <row r="770" spans="1:14" ht="14.4" x14ac:dyDescent="0.2">
      <c r="A770" s="866" t="s">
        <v>3480</v>
      </c>
      <c r="B770" s="866" t="s">
        <v>4135</v>
      </c>
      <c r="C770" s="867" t="s">
        <v>680</v>
      </c>
      <c r="D770" s="866" t="s">
        <v>4089</v>
      </c>
      <c r="E770" s="866" t="s">
        <v>6419</v>
      </c>
      <c r="F770" s="866" t="s">
        <v>4091</v>
      </c>
      <c r="G770" s="868" t="s">
        <v>6426</v>
      </c>
      <c r="H770" s="869" t="s">
        <v>6427</v>
      </c>
      <c r="I770" s="870">
        <v>44216</v>
      </c>
      <c r="J770" s="870"/>
      <c r="K770" s="868" t="s">
        <v>6428</v>
      </c>
      <c r="N770" s="560" t="str">
        <f t="shared" si="12"/>
        <v>F144310111432</v>
      </c>
    </row>
    <row r="771" spans="1:14" ht="14.4" x14ac:dyDescent="0.2">
      <c r="A771" s="866" t="s">
        <v>3481</v>
      </c>
      <c r="B771" s="866" t="s">
        <v>4135</v>
      </c>
      <c r="C771" s="867" t="s">
        <v>681</v>
      </c>
      <c r="D771" s="866" t="s">
        <v>4089</v>
      </c>
      <c r="E771" s="866" t="s">
        <v>6419</v>
      </c>
      <c r="F771" s="866" t="s">
        <v>4091</v>
      </c>
      <c r="G771" s="868" t="s">
        <v>6429</v>
      </c>
      <c r="H771" s="869" t="s">
        <v>6430</v>
      </c>
      <c r="I771" s="870">
        <v>44216</v>
      </c>
      <c r="J771" s="870"/>
      <c r="K771" s="868" t="s">
        <v>6431</v>
      </c>
      <c r="N771" s="560" t="str">
        <f t="shared" si="12"/>
        <v>F144310111441</v>
      </c>
    </row>
    <row r="772" spans="1:14" ht="14.4" x14ac:dyDescent="0.2">
      <c r="A772" s="866" t="s">
        <v>3482</v>
      </c>
      <c r="B772" s="866" t="s">
        <v>4135</v>
      </c>
      <c r="C772" s="867" t="s">
        <v>682</v>
      </c>
      <c r="D772" s="866" t="s">
        <v>4089</v>
      </c>
      <c r="E772" s="866" t="s">
        <v>6419</v>
      </c>
      <c r="F772" s="866" t="s">
        <v>4091</v>
      </c>
      <c r="G772" s="868" t="s">
        <v>6432</v>
      </c>
      <c r="H772" s="869" t="s">
        <v>6433</v>
      </c>
      <c r="I772" s="870">
        <v>44216</v>
      </c>
      <c r="J772" s="870"/>
      <c r="K772" s="868" t="s">
        <v>6434</v>
      </c>
      <c r="N772" s="560" t="str">
        <f t="shared" si="12"/>
        <v>F144310111450</v>
      </c>
    </row>
    <row r="773" spans="1:14" ht="14.4" x14ac:dyDescent="0.2">
      <c r="A773" s="866" t="s">
        <v>3483</v>
      </c>
      <c r="B773" s="866" t="s">
        <v>4088</v>
      </c>
      <c r="C773" s="867" t="s">
        <v>80</v>
      </c>
      <c r="D773" s="866" t="s">
        <v>4089</v>
      </c>
      <c r="E773" s="866" t="s">
        <v>6435</v>
      </c>
      <c r="F773" s="866" t="s">
        <v>4091</v>
      </c>
      <c r="G773" s="868" t="s">
        <v>6436</v>
      </c>
      <c r="H773" s="869" t="s">
        <v>6437</v>
      </c>
      <c r="I773" s="870">
        <v>44216</v>
      </c>
      <c r="J773" s="870"/>
      <c r="K773" s="868" t="s">
        <v>6438</v>
      </c>
      <c r="N773" s="560" t="str">
        <f t="shared" si="12"/>
        <v>F145110111523</v>
      </c>
    </row>
    <row r="774" spans="1:14" ht="14.4" x14ac:dyDescent="0.2">
      <c r="A774" s="866" t="s">
        <v>3484</v>
      </c>
      <c r="B774" s="866" t="s">
        <v>4112</v>
      </c>
      <c r="C774" s="867" t="s">
        <v>162</v>
      </c>
      <c r="D774" s="866" t="s">
        <v>4089</v>
      </c>
      <c r="E774" s="866" t="s">
        <v>6435</v>
      </c>
      <c r="F774" s="866" t="s">
        <v>4091</v>
      </c>
      <c r="G774" s="868" t="s">
        <v>6439</v>
      </c>
      <c r="H774" s="869" t="s">
        <v>6440</v>
      </c>
      <c r="I774" s="870">
        <v>44216</v>
      </c>
      <c r="J774" s="870"/>
      <c r="K774" s="868" t="s">
        <v>6441</v>
      </c>
      <c r="N774" s="560" t="str">
        <f t="shared" si="12"/>
        <v>F145210111530</v>
      </c>
    </row>
    <row r="775" spans="1:14" ht="14.4" x14ac:dyDescent="0.2">
      <c r="A775" s="866" t="s">
        <v>3485</v>
      </c>
      <c r="B775" s="866" t="s">
        <v>4112</v>
      </c>
      <c r="C775" s="867" t="s">
        <v>161</v>
      </c>
      <c r="D775" s="866" t="s">
        <v>4089</v>
      </c>
      <c r="E775" s="866" t="s">
        <v>6435</v>
      </c>
      <c r="F775" s="866" t="s">
        <v>4091</v>
      </c>
      <c r="G775" s="868" t="s">
        <v>6442</v>
      </c>
      <c r="H775" s="869" t="s">
        <v>6443</v>
      </c>
      <c r="I775" s="870">
        <v>44216</v>
      </c>
      <c r="J775" s="870"/>
      <c r="K775" s="868" t="s">
        <v>6444</v>
      </c>
      <c r="N775" s="560" t="str">
        <f t="shared" si="12"/>
        <v>F145210111549</v>
      </c>
    </row>
    <row r="776" spans="1:14" ht="14.4" x14ac:dyDescent="0.2">
      <c r="A776" s="866" t="s">
        <v>3486</v>
      </c>
      <c r="B776" s="866" t="s">
        <v>4135</v>
      </c>
      <c r="C776" s="867" t="s">
        <v>683</v>
      </c>
      <c r="D776" s="866" t="s">
        <v>4089</v>
      </c>
      <c r="E776" s="866" t="s">
        <v>6435</v>
      </c>
      <c r="F776" s="866" t="s">
        <v>4091</v>
      </c>
      <c r="G776" s="868" t="s">
        <v>6445</v>
      </c>
      <c r="H776" s="869" t="s">
        <v>6446</v>
      </c>
      <c r="I776" s="870">
        <v>44216</v>
      </c>
      <c r="J776" s="870"/>
      <c r="K776" s="868" t="s">
        <v>6447</v>
      </c>
      <c r="N776" s="560" t="str">
        <f t="shared" si="12"/>
        <v>F145310111556</v>
      </c>
    </row>
    <row r="777" spans="1:14" ht="14.4" x14ac:dyDescent="0.2">
      <c r="A777" s="866" t="s">
        <v>3487</v>
      </c>
      <c r="B777" s="866" t="s">
        <v>4135</v>
      </c>
      <c r="C777" s="867" t="s">
        <v>685</v>
      </c>
      <c r="D777" s="866" t="s">
        <v>4089</v>
      </c>
      <c r="E777" s="866" t="s">
        <v>6435</v>
      </c>
      <c r="F777" s="866" t="s">
        <v>4091</v>
      </c>
      <c r="G777" s="868" t="s">
        <v>6448</v>
      </c>
      <c r="H777" s="869" t="s">
        <v>6449</v>
      </c>
      <c r="I777" s="870">
        <v>44216</v>
      </c>
      <c r="J777" s="870"/>
      <c r="K777" s="868" t="s">
        <v>6450</v>
      </c>
      <c r="N777" s="560" t="str">
        <f t="shared" si="12"/>
        <v>F145310111565</v>
      </c>
    </row>
    <row r="778" spans="1:14" ht="14.4" x14ac:dyDescent="0.2">
      <c r="A778" s="866" t="s">
        <v>3488</v>
      </c>
      <c r="B778" s="866" t="s">
        <v>4135</v>
      </c>
      <c r="C778" s="867" t="s">
        <v>684</v>
      </c>
      <c r="D778" s="866" t="s">
        <v>4089</v>
      </c>
      <c r="E778" s="866" t="s">
        <v>6435</v>
      </c>
      <c r="F778" s="866" t="s">
        <v>4091</v>
      </c>
      <c r="G778" s="868" t="s">
        <v>6451</v>
      </c>
      <c r="H778" s="869" t="s">
        <v>6452</v>
      </c>
      <c r="I778" s="870">
        <v>44216</v>
      </c>
      <c r="J778" s="870"/>
      <c r="K778" s="868" t="s">
        <v>6453</v>
      </c>
      <c r="N778" s="560" t="str">
        <f t="shared" si="12"/>
        <v>F145310111574</v>
      </c>
    </row>
    <row r="779" spans="1:14" ht="14.4" x14ac:dyDescent="0.2">
      <c r="A779" s="866" t="s">
        <v>3489</v>
      </c>
      <c r="B779" s="866" t="s">
        <v>4135</v>
      </c>
      <c r="C779" s="880" t="s">
        <v>6512</v>
      </c>
      <c r="D779" s="866" t="s">
        <v>4089</v>
      </c>
      <c r="E779" s="866" t="s">
        <v>6435</v>
      </c>
      <c r="F779" s="866" t="s">
        <v>4091</v>
      </c>
      <c r="G779" s="868" t="s">
        <v>6454</v>
      </c>
      <c r="H779" s="869" t="s">
        <v>6455</v>
      </c>
      <c r="I779" s="870">
        <v>44216</v>
      </c>
      <c r="J779" s="870"/>
      <c r="K779" s="868" t="s">
        <v>6456</v>
      </c>
      <c r="N779" s="560" t="str">
        <f t="shared" si="12"/>
        <v>F145310111583</v>
      </c>
    </row>
    <row r="780" spans="1:14" ht="14.4" x14ac:dyDescent="0.2">
      <c r="A780" s="866" t="s">
        <v>3490</v>
      </c>
      <c r="B780" s="866" t="s">
        <v>4088</v>
      </c>
      <c r="C780" s="867" t="s">
        <v>81</v>
      </c>
      <c r="D780" s="866" t="s">
        <v>4089</v>
      </c>
      <c r="E780" s="866" t="s">
        <v>6457</v>
      </c>
      <c r="F780" s="866" t="s">
        <v>4091</v>
      </c>
      <c r="G780" s="868" t="s">
        <v>6458</v>
      </c>
      <c r="H780" s="869" t="s">
        <v>6459</v>
      </c>
      <c r="I780" s="870">
        <v>44216</v>
      </c>
      <c r="J780" s="870"/>
      <c r="K780" s="868" t="s">
        <v>6460</v>
      </c>
      <c r="N780" s="560" t="str">
        <f t="shared" si="12"/>
        <v>F146110111620</v>
      </c>
    </row>
    <row r="781" spans="1:14" ht="14.4" x14ac:dyDescent="0.2">
      <c r="A781" s="866" t="s">
        <v>3491</v>
      </c>
      <c r="B781" s="866" t="s">
        <v>4088</v>
      </c>
      <c r="C781" s="867" t="s">
        <v>82</v>
      </c>
      <c r="D781" s="866" t="s">
        <v>4089</v>
      </c>
      <c r="E781" s="866" t="s">
        <v>6457</v>
      </c>
      <c r="F781" s="866" t="s">
        <v>4091</v>
      </c>
      <c r="G781" s="868" t="s">
        <v>6461</v>
      </c>
      <c r="H781" s="869" t="s">
        <v>6462</v>
      </c>
      <c r="I781" s="870">
        <v>44216</v>
      </c>
      <c r="J781" s="870"/>
      <c r="K781" s="868" t="s">
        <v>6463</v>
      </c>
      <c r="N781" s="560" t="str">
        <f t="shared" si="12"/>
        <v>F146110111639</v>
      </c>
    </row>
    <row r="782" spans="1:14" ht="14.4" x14ac:dyDescent="0.2">
      <c r="A782" s="866" t="s">
        <v>3492</v>
      </c>
      <c r="B782" s="866" t="s">
        <v>4135</v>
      </c>
      <c r="C782" s="867" t="s">
        <v>686</v>
      </c>
      <c r="D782" s="866" t="s">
        <v>4089</v>
      </c>
      <c r="E782" s="866" t="s">
        <v>6457</v>
      </c>
      <c r="F782" s="866" t="s">
        <v>4091</v>
      </c>
      <c r="G782" s="868" t="s">
        <v>6464</v>
      </c>
      <c r="H782" s="869" t="s">
        <v>6465</v>
      </c>
      <c r="I782" s="870">
        <v>44216</v>
      </c>
      <c r="J782" s="870"/>
      <c r="K782" s="868" t="s">
        <v>6466</v>
      </c>
      <c r="N782" s="560" t="str">
        <f t="shared" si="12"/>
        <v>F146310111644</v>
      </c>
    </row>
    <row r="783" spans="1:14" ht="14.4" x14ac:dyDescent="0.2">
      <c r="A783" s="866" t="s">
        <v>3493</v>
      </c>
      <c r="B783" s="866" t="s">
        <v>4135</v>
      </c>
      <c r="C783" s="867" t="s">
        <v>3745</v>
      </c>
      <c r="D783" s="866" t="s">
        <v>4089</v>
      </c>
      <c r="E783" s="866" t="s">
        <v>6457</v>
      </c>
      <c r="F783" s="866" t="s">
        <v>4091</v>
      </c>
      <c r="G783" s="868" t="s">
        <v>6467</v>
      </c>
      <c r="H783" s="869" t="s">
        <v>6468</v>
      </c>
      <c r="I783" s="870">
        <v>44216</v>
      </c>
      <c r="J783" s="870"/>
      <c r="K783" s="868" t="s">
        <v>6469</v>
      </c>
      <c r="N783" s="560" t="str">
        <f t="shared" si="12"/>
        <v>F146310111653</v>
      </c>
    </row>
    <row r="784" spans="1:14" ht="14.4" x14ac:dyDescent="0.2">
      <c r="A784" s="866" t="s">
        <v>3494</v>
      </c>
      <c r="B784" s="866" t="s">
        <v>4135</v>
      </c>
      <c r="C784" s="867" t="s">
        <v>687</v>
      </c>
      <c r="D784" s="866" t="s">
        <v>4089</v>
      </c>
      <c r="E784" s="866" t="s">
        <v>6457</v>
      </c>
      <c r="F784" s="866" t="s">
        <v>4091</v>
      </c>
      <c r="G784" s="868" t="s">
        <v>6470</v>
      </c>
      <c r="H784" s="869" t="s">
        <v>6471</v>
      </c>
      <c r="I784" s="870">
        <v>44216</v>
      </c>
      <c r="J784" s="870"/>
      <c r="K784" s="868" t="s">
        <v>6472</v>
      </c>
      <c r="N784" s="560" t="str">
        <f t="shared" si="12"/>
        <v>F146310111662</v>
      </c>
    </row>
    <row r="785" spans="1:14" ht="14.4" x14ac:dyDescent="0.2">
      <c r="A785" s="866" t="s">
        <v>3495</v>
      </c>
      <c r="B785" s="866" t="s">
        <v>4135</v>
      </c>
      <c r="C785" s="867" t="s">
        <v>6473</v>
      </c>
      <c r="D785" s="866" t="s">
        <v>4089</v>
      </c>
      <c r="E785" s="866" t="s">
        <v>6457</v>
      </c>
      <c r="F785" s="866" t="s">
        <v>4091</v>
      </c>
      <c r="G785" s="868" t="s">
        <v>6474</v>
      </c>
      <c r="H785" s="869" t="s">
        <v>6475</v>
      </c>
      <c r="I785" s="870">
        <v>44216</v>
      </c>
      <c r="J785" s="870"/>
      <c r="K785" s="868" t="s">
        <v>6476</v>
      </c>
      <c r="N785" s="560" t="str">
        <f t="shared" si="12"/>
        <v>F146310111671</v>
      </c>
    </row>
    <row r="786" spans="1:14" ht="14.4" x14ac:dyDescent="0.2">
      <c r="A786" s="866" t="s">
        <v>3496</v>
      </c>
      <c r="B786" s="866" t="s">
        <v>4088</v>
      </c>
      <c r="C786" s="867" t="s">
        <v>83</v>
      </c>
      <c r="D786" s="866" t="s">
        <v>4089</v>
      </c>
      <c r="E786" s="866" t="s">
        <v>6477</v>
      </c>
      <c r="F786" s="866" t="s">
        <v>4091</v>
      </c>
      <c r="G786" s="868" t="s">
        <v>6478</v>
      </c>
      <c r="H786" s="869" t="s">
        <v>6479</v>
      </c>
      <c r="I786" s="870">
        <v>44216</v>
      </c>
      <c r="J786" s="870"/>
      <c r="K786" s="868" t="s">
        <v>6480</v>
      </c>
      <c r="N786" s="560" t="str">
        <f t="shared" si="12"/>
        <v>F147110111736</v>
      </c>
    </row>
    <row r="787" spans="1:14" ht="14.4" x14ac:dyDescent="0.2">
      <c r="A787" s="866" t="s">
        <v>3497</v>
      </c>
      <c r="B787" s="866" t="s">
        <v>4112</v>
      </c>
      <c r="C787" s="867" t="s">
        <v>165</v>
      </c>
      <c r="D787" s="866" t="s">
        <v>4089</v>
      </c>
      <c r="E787" s="866" t="s">
        <v>6477</v>
      </c>
      <c r="F787" s="866" t="s">
        <v>4091</v>
      </c>
      <c r="G787" s="868" t="s">
        <v>6481</v>
      </c>
      <c r="H787" s="869" t="s">
        <v>6482</v>
      </c>
      <c r="I787" s="870">
        <v>44216</v>
      </c>
      <c r="J787" s="870"/>
      <c r="K787" s="868" t="s">
        <v>6483</v>
      </c>
      <c r="N787" s="560" t="str">
        <f t="shared" si="12"/>
        <v>F147210111743</v>
      </c>
    </row>
    <row r="788" spans="1:14" ht="14.4" x14ac:dyDescent="0.2">
      <c r="A788" s="866" t="s">
        <v>3498</v>
      </c>
      <c r="B788" s="866" t="s">
        <v>4112</v>
      </c>
      <c r="C788" s="867" t="s">
        <v>164</v>
      </c>
      <c r="D788" s="866" t="s">
        <v>4089</v>
      </c>
      <c r="E788" s="866" t="s">
        <v>6477</v>
      </c>
      <c r="F788" s="866" t="s">
        <v>4091</v>
      </c>
      <c r="G788" s="868" t="s">
        <v>6484</v>
      </c>
      <c r="H788" s="869" t="s">
        <v>6485</v>
      </c>
      <c r="I788" s="870">
        <v>44216</v>
      </c>
      <c r="J788" s="870"/>
      <c r="K788" s="868" t="s">
        <v>6486</v>
      </c>
      <c r="N788" s="560" t="str">
        <f t="shared" si="12"/>
        <v>F147210111752</v>
      </c>
    </row>
    <row r="789" spans="1:14" ht="14.4" x14ac:dyDescent="0.2">
      <c r="A789" s="866" t="s">
        <v>3499</v>
      </c>
      <c r="B789" s="866" t="s">
        <v>4112</v>
      </c>
      <c r="C789" s="867" t="s">
        <v>163</v>
      </c>
      <c r="D789" s="866" t="s">
        <v>4089</v>
      </c>
      <c r="E789" s="866" t="s">
        <v>6477</v>
      </c>
      <c r="F789" s="866" t="s">
        <v>4091</v>
      </c>
      <c r="G789" s="868" t="s">
        <v>6487</v>
      </c>
      <c r="H789" s="869" t="s">
        <v>6488</v>
      </c>
      <c r="I789" s="870">
        <v>44216</v>
      </c>
      <c r="J789" s="870"/>
      <c r="K789" s="868" t="s">
        <v>6489</v>
      </c>
      <c r="N789" s="560" t="str">
        <f t="shared" si="12"/>
        <v>F147210111761</v>
      </c>
    </row>
    <row r="790" spans="1:14" ht="14.4" x14ac:dyDescent="0.2">
      <c r="A790" s="866" t="s">
        <v>3500</v>
      </c>
      <c r="B790" s="866" t="s">
        <v>4135</v>
      </c>
      <c r="C790" s="867" t="s">
        <v>689</v>
      </c>
      <c r="D790" s="866" t="s">
        <v>4089</v>
      </c>
      <c r="E790" s="866" t="s">
        <v>6477</v>
      </c>
      <c r="F790" s="866" t="s">
        <v>4091</v>
      </c>
      <c r="G790" s="868" t="s">
        <v>6490</v>
      </c>
      <c r="H790" s="869" t="s">
        <v>6491</v>
      </c>
      <c r="I790" s="870">
        <v>44216</v>
      </c>
      <c r="J790" s="870"/>
      <c r="K790" s="868" t="s">
        <v>6492</v>
      </c>
      <c r="N790" s="560" t="str">
        <f t="shared" si="12"/>
        <v>F147310111778</v>
      </c>
    </row>
    <row r="791" spans="1:14" ht="14.4" x14ac:dyDescent="0.2">
      <c r="A791" s="866" t="s">
        <v>3501</v>
      </c>
      <c r="B791" s="866" t="s">
        <v>4135</v>
      </c>
      <c r="C791" s="867" t="s">
        <v>691</v>
      </c>
      <c r="D791" s="866" t="s">
        <v>4089</v>
      </c>
      <c r="E791" s="866" t="s">
        <v>6477</v>
      </c>
      <c r="F791" s="866" t="s">
        <v>4091</v>
      </c>
      <c r="G791" s="868" t="s">
        <v>6493</v>
      </c>
      <c r="H791" s="869" t="s">
        <v>6494</v>
      </c>
      <c r="I791" s="870">
        <v>44216</v>
      </c>
      <c r="J791" s="870"/>
      <c r="K791" s="868" t="s">
        <v>6495</v>
      </c>
      <c r="N791" s="560" t="str">
        <f t="shared" si="12"/>
        <v>F147310111787</v>
      </c>
    </row>
    <row r="792" spans="1:14" ht="14.4" x14ac:dyDescent="0.2">
      <c r="A792" s="866" t="s">
        <v>3502</v>
      </c>
      <c r="B792" s="866" t="s">
        <v>4135</v>
      </c>
      <c r="C792" s="867" t="s">
        <v>688</v>
      </c>
      <c r="D792" s="866" t="s">
        <v>4089</v>
      </c>
      <c r="E792" s="866" t="s">
        <v>6477</v>
      </c>
      <c r="F792" s="866" t="s">
        <v>4091</v>
      </c>
      <c r="G792" s="868" t="s">
        <v>6496</v>
      </c>
      <c r="H792" s="869" t="s">
        <v>6497</v>
      </c>
      <c r="I792" s="870">
        <v>44216</v>
      </c>
      <c r="J792" s="870"/>
      <c r="K792" s="868" t="s">
        <v>6498</v>
      </c>
      <c r="N792" s="560" t="str">
        <f t="shared" si="12"/>
        <v>F147310111796</v>
      </c>
    </row>
    <row r="793" spans="1:14" ht="14.4" x14ac:dyDescent="0.2">
      <c r="A793" s="866" t="s">
        <v>3503</v>
      </c>
      <c r="B793" s="866" t="s">
        <v>4135</v>
      </c>
      <c r="C793" s="867" t="s">
        <v>690</v>
      </c>
      <c r="D793" s="866" t="s">
        <v>4089</v>
      </c>
      <c r="E793" s="866" t="s">
        <v>6477</v>
      </c>
      <c r="F793" s="866" t="s">
        <v>4091</v>
      </c>
      <c r="G793" s="868" t="s">
        <v>6499</v>
      </c>
      <c r="H793" s="869" t="s">
        <v>6500</v>
      </c>
      <c r="I793" s="870">
        <v>44216</v>
      </c>
      <c r="J793" s="870"/>
      <c r="K793" s="868" t="s">
        <v>6501</v>
      </c>
      <c r="N793" s="560" t="str">
        <f t="shared" si="12"/>
        <v>F147310111803</v>
      </c>
    </row>
    <row r="794" spans="1:14" x14ac:dyDescent="0.2">
      <c r="C794" s="564" t="s">
        <v>3504</v>
      </c>
      <c r="I794" s="561"/>
    </row>
  </sheetData>
  <sheetProtection algorithmName="SHA-512" hashValue="QgWRpyYUqTxlrD68bozTkP1iC+4+sNPj2ecphbyfOlijsKg0mi98ZDqYYIDpc1COIYEvG8/J6WPzERndGpshYQ==" saltValue="vEkS+zfC4YOZsQ6wHcRhZQ==" spinCount="100000" sheet="1" autoFilter="0"/>
  <autoFilter ref="A1:N794" xr:uid="{BFF549AA-CE43-4235-A784-242863B660C0}"/>
  <phoneticPr fontId="2"/>
  <conditionalFormatting sqref="C2:K793">
    <cfRule type="expression" dxfId="447" priority="1">
      <formula>IF(#REF!="9(廃)",TRUE,FALSE)</formula>
    </cfRule>
    <cfRule type="expression" dxfId="446" priority="2">
      <formula>IF(#REF!&lt;&gt;"",TRUE,FALSE)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BP67"/>
  <sheetViews>
    <sheetView tabSelected="1" workbookViewId="0"/>
    <sheetView workbookViewId="1"/>
  </sheetViews>
  <sheetFormatPr defaultColWidth="1.88671875" defaultRowHeight="13.2" x14ac:dyDescent="0.2"/>
  <cols>
    <col min="1" max="1" width="1.88671875" style="671" customWidth="1"/>
    <col min="2" max="2" width="10.6640625" customWidth="1"/>
    <col min="3" max="3" width="15.6640625" customWidth="1"/>
    <col min="4" max="4" width="10.6640625" customWidth="1"/>
    <col min="6" max="6" width="10.6640625" customWidth="1"/>
    <col min="7" max="7" width="15.6640625" customWidth="1"/>
    <col min="8" max="8" width="10.6640625" customWidth="1"/>
    <col min="10" max="10" width="1.88671875" style="672"/>
    <col min="11" max="12" width="10.6640625" style="672" customWidth="1"/>
    <col min="13" max="13" width="5.44140625" style="1049" customWidth="1"/>
    <col min="14" max="14" width="13.6640625" style="672" customWidth="1"/>
    <col min="15" max="15" width="2.77734375" style="1104" bestFit="1" customWidth="1"/>
    <col min="16" max="16" width="27.77734375" style="672" customWidth="1"/>
    <col min="17" max="17" width="10.6640625" style="672" customWidth="1"/>
    <col min="18" max="18" width="5.44140625" style="1049" customWidth="1"/>
    <col min="19" max="19" width="12.88671875" style="672" customWidth="1"/>
    <col min="20" max="20" width="1.88671875" style="1104" customWidth="1"/>
    <col min="21" max="21" width="10.6640625" style="672" customWidth="1"/>
    <col min="22" max="22" width="11.77734375" style="672" customWidth="1"/>
    <col min="23" max="23" width="15.21875" style="672" customWidth="1"/>
    <col min="24" max="24" width="1.88671875" style="1104" customWidth="1"/>
    <col min="25" max="25" width="27.77734375" style="672" customWidth="1"/>
    <col min="26" max="26" width="11.77734375" style="672" customWidth="1"/>
    <col min="27" max="27" width="15.21875" style="672" customWidth="1"/>
    <col min="28" max="28" width="1.88671875" style="1104" customWidth="1"/>
    <col min="29" max="30" width="3.77734375" style="414" customWidth="1"/>
    <col min="31" max="31" width="3.77734375" style="1104" customWidth="1"/>
    <col min="32" max="32" width="3.77734375" style="414" customWidth="1"/>
    <col min="33" max="33" width="12" style="414" customWidth="1"/>
    <col min="34" max="34" width="10.77734375" style="414" customWidth="1"/>
    <col min="35" max="36" width="3.77734375" style="804" customWidth="1"/>
    <col min="37" max="39" width="3.77734375" style="672" customWidth="1"/>
    <col min="40" max="40" width="2" style="672" customWidth="1"/>
    <col min="41" max="48" width="1.88671875" style="672"/>
    <col min="49" max="49" width="1.88671875" style="672" customWidth="1"/>
    <col min="50" max="68" width="1.88671875" style="672"/>
    <col min="69" max="16384" width="1.88671875" style="673"/>
  </cols>
  <sheetData>
    <row r="1" spans="1:34" ht="7.5" customHeight="1" thickBot="1" x14ac:dyDescent="0.25"/>
    <row r="2" spans="1:34" ht="14.4" thickTop="1" thickBot="1" x14ac:dyDescent="0.25">
      <c r="B2" s="674"/>
      <c r="C2" t="s">
        <v>3607</v>
      </c>
    </row>
    <row r="3" spans="1:34" ht="13.5" customHeight="1" thickTop="1" thickBot="1" x14ac:dyDescent="0.25">
      <c r="C3" s="676" t="s">
        <v>1655</v>
      </c>
      <c r="AG3" s="414" t="s">
        <v>3559</v>
      </c>
    </row>
    <row r="4" spans="1:34" ht="18.75" customHeight="1" thickTop="1" thickBot="1" x14ac:dyDescent="0.25">
      <c r="B4" s="678" t="s">
        <v>3505</v>
      </c>
      <c r="C4" s="675"/>
      <c r="D4" s="1133" t="str">
        <f>IFERROR(IF($C$4="","※シート【学校コード】より、学校コードを入力してください。",IF($C$4="","",VLOOKUP($C$4,学校コード!A:C,3,FALSE))),"正しい学校コードをご入力ください。")</f>
        <v>※シート【学校コード】より、学校コードを入力してください。</v>
      </c>
      <c r="E4" s="1133"/>
      <c r="F4" s="1133"/>
      <c r="G4" s="1133"/>
      <c r="H4" s="1134"/>
      <c r="T4" s="414"/>
      <c r="U4" s="433"/>
      <c r="V4" s="433"/>
      <c r="W4" s="433"/>
      <c r="X4" s="414"/>
      <c r="Y4" s="433"/>
      <c r="Z4" s="433"/>
      <c r="AA4" s="433"/>
      <c r="AB4" s="414"/>
      <c r="AD4" s="1104"/>
      <c r="AE4" s="414"/>
      <c r="AG4" s="414" t="s">
        <v>3560</v>
      </c>
      <c r="AH4" s="1104"/>
    </row>
    <row r="5" spans="1:34" ht="13.05" customHeight="1" x14ac:dyDescent="0.2">
      <c r="U5" s="672" t="s">
        <v>6545</v>
      </c>
    </row>
    <row r="6" spans="1:34" ht="13.8" thickBot="1" x14ac:dyDescent="0.25">
      <c r="B6" t="s">
        <v>1654</v>
      </c>
      <c r="K6" s="807" t="s">
        <v>3901</v>
      </c>
      <c r="P6" s="807" t="s">
        <v>3902</v>
      </c>
      <c r="U6" s="807" t="s">
        <v>3903</v>
      </c>
      <c r="Y6" s="807" t="s">
        <v>3904</v>
      </c>
    </row>
    <row r="7" spans="1:34" ht="13.8" thickBot="1" x14ac:dyDescent="0.25">
      <c r="B7" s="1135" t="s">
        <v>1653</v>
      </c>
      <c r="C7" s="1136"/>
      <c r="D7" s="1137"/>
      <c r="F7" s="1135" t="s">
        <v>1652</v>
      </c>
      <c r="G7" s="1136"/>
      <c r="H7" s="1137"/>
      <c r="K7" s="689" t="s">
        <v>3811</v>
      </c>
      <c r="L7" s="883" t="s">
        <v>3810</v>
      </c>
      <c r="M7" s="1048"/>
      <c r="N7" s="35"/>
      <c r="P7" s="805" t="s">
        <v>3812</v>
      </c>
      <c r="Q7" s="883" t="s">
        <v>3810</v>
      </c>
      <c r="R7" s="1048"/>
      <c r="U7" s="689" t="s">
        <v>3811</v>
      </c>
      <c r="V7" s="700" t="s">
        <v>3813</v>
      </c>
      <c r="Y7" s="805" t="s">
        <v>3812</v>
      </c>
      <c r="Z7" s="700" t="s">
        <v>3813</v>
      </c>
      <c r="AC7" s="414">
        <v>0</v>
      </c>
      <c r="AD7" s="414">
        <f>MAX(AC8:AC37)</f>
        <v>0</v>
      </c>
    </row>
    <row r="8" spans="1:34" x14ac:dyDescent="0.2">
      <c r="A8" s="671">
        <v>1</v>
      </c>
      <c r="B8" s="1138" t="str">
        <f>IFERROR(VLOOKUP($C$4,学部!A:AA,学部!AG4,0)&amp;"","")</f>
        <v/>
      </c>
      <c r="C8" s="1139"/>
      <c r="D8" s="1140"/>
      <c r="F8" s="1138" t="str">
        <f>IFERROR(VLOOKUP($C$4,研究科!A:AA,研究科!AG4,0)&amp;"","")</f>
        <v/>
      </c>
      <c r="G8" s="1139"/>
      <c r="H8" s="1140"/>
      <c r="K8" s="694" t="str">
        <f>B8</f>
        <v/>
      </c>
      <c r="L8" s="1209"/>
      <c r="M8" s="1050" t="str">
        <f>IF(K8="","","人")</f>
        <v/>
      </c>
      <c r="N8" s="806" t="str">
        <f>IF(AND(K8&lt;&gt;"",O8&lt;&gt;0),"←未入力あり","")</f>
        <v/>
      </c>
      <c r="O8" s="1104">
        <f>IF(K8&lt;&gt;"",IF(L8="",1,0),0)</f>
        <v>0</v>
      </c>
      <c r="P8" s="694" t="str">
        <f>F8</f>
        <v/>
      </c>
      <c r="Q8" s="1209"/>
      <c r="R8" s="1050" t="str">
        <f t="shared" ref="R8:R37" si="0">IF(P8="","","人")</f>
        <v/>
      </c>
      <c r="S8" s="806" t="str">
        <f>IF(AND(P8&lt;&gt;"",T8&lt;&gt;0),"←未入力あり","")</f>
        <v/>
      </c>
      <c r="T8" s="1104">
        <f>IF(P8&lt;&gt;"",IF(Q8="",1,0),0)</f>
        <v>0</v>
      </c>
      <c r="U8" s="702" t="str">
        <f>B8</f>
        <v/>
      </c>
      <c r="V8" s="1112"/>
      <c r="W8" s="806" t="str">
        <f>IF(AND(U8&lt;&gt;"",X8&lt;&gt;0),"←未入力あり","")</f>
        <v/>
      </c>
      <c r="X8" s="1104">
        <f>IF(U8&lt;&gt;"",IF(V8="",1,0),0)</f>
        <v>0</v>
      </c>
      <c r="Y8" s="702" t="str">
        <f>F8</f>
        <v/>
      </c>
      <c r="Z8" s="1112"/>
      <c r="AA8" s="806" t="str">
        <f>IF(AND(Y8&lt;&gt;"",AB8&lt;&gt;0),"←未入力あり","")</f>
        <v/>
      </c>
      <c r="AB8" s="1104">
        <f>IF(Y8&lt;&gt;"",IF(Z8="",1,0),0)</f>
        <v>0</v>
      </c>
      <c r="AC8" s="414">
        <f t="shared" ref="AC8:AC37" si="1">IF(B8="",0,IF(B8&lt;&gt;0,AC7+1,0))</f>
        <v>0</v>
      </c>
      <c r="AD8" s="414">
        <f t="shared" ref="AD8:AD37" si="2">IF(F8="",0,IF(F8&lt;&gt;0,AD7+1,0))</f>
        <v>0</v>
      </c>
      <c r="AF8" s="414">
        <v>1</v>
      </c>
      <c r="AG8" s="414">
        <f t="shared" ref="AG8:AG39" ca="1" si="3">IF(AF8=IFERROR(VLOOKUP(AF8,AC:AC,1,0),0),INDIRECT("B"&amp;AF8+7),IF(AF8=IFERROR(VLOOKUP(AF8,AD:AD,1,0),0),INDIRECT("F"&amp;AF8-AD$7+7),0))</f>
        <v>0</v>
      </c>
      <c r="AH8" s="414">
        <f>IF(AF8=IFERROR(VLOOKUP(AF8,AC:AC,1,0),0),"学部",IF(AF8=IFERROR(VLOOKUP(AF8,AD:AD,1,0),0),"研究科",0))</f>
        <v>0</v>
      </c>
    </row>
    <row r="9" spans="1:34" x14ac:dyDescent="0.2">
      <c r="A9" s="671">
        <v>2</v>
      </c>
      <c r="B9" s="1141" t="str">
        <f>IFERROR(VLOOKUP($C$4,学部!A:AA,学部!AG5,0)&amp;"","")</f>
        <v/>
      </c>
      <c r="C9" s="1142"/>
      <c r="D9" s="1143"/>
      <c r="F9" s="1124" t="str">
        <f>IFERROR(VLOOKUP($C$4,研究科!A:AA,研究科!AG5,0)&amp;"","")</f>
        <v/>
      </c>
      <c r="G9" s="1125"/>
      <c r="H9" s="1126"/>
      <c r="K9" s="695" t="str">
        <f t="shared" ref="K9:K37" si="4">B9</f>
        <v/>
      </c>
      <c r="L9" s="1210"/>
      <c r="M9" s="1051" t="str">
        <f t="shared" ref="M9:M37" si="5">IF(K9="","","人")</f>
        <v/>
      </c>
      <c r="N9" s="806" t="str">
        <f t="shared" ref="N9:N37" si="6">IF(AND(K9&lt;&gt;"",O9&lt;&gt;0),"←未入力あり","")</f>
        <v/>
      </c>
      <c r="O9" s="1104">
        <f t="shared" ref="O9:O37" si="7">IF(K9&lt;&gt;"",IF(L9="",1,0),0)</f>
        <v>0</v>
      </c>
      <c r="P9" s="695" t="str">
        <f t="shared" ref="P9:P37" si="8">F9</f>
        <v/>
      </c>
      <c r="Q9" s="1210"/>
      <c r="R9" s="1054" t="str">
        <f t="shared" si="0"/>
        <v/>
      </c>
      <c r="S9" s="806" t="str">
        <f t="shared" ref="S9:S37" si="9">IF(AND(P9&lt;&gt;"",T9&lt;&gt;0),"←未入力あり","")</f>
        <v/>
      </c>
      <c r="T9" s="1104">
        <f t="shared" ref="T9:T37" si="10">IF(P9&lt;&gt;"",IF(Q9="",1,0),0)</f>
        <v>0</v>
      </c>
      <c r="U9" s="697" t="str">
        <f t="shared" ref="U9:U37" si="11">B9</f>
        <v/>
      </c>
      <c r="V9" s="1113"/>
      <c r="W9" s="806" t="str">
        <f t="shared" ref="W9:W37" si="12">IF(AND(U9&lt;&gt;"",X9&lt;&gt;0),"←未入力あり","")</f>
        <v/>
      </c>
      <c r="X9" s="1104">
        <f t="shared" ref="X9:X37" si="13">IF(U9&lt;&gt;"",IF(V9="",1,0),0)</f>
        <v>0</v>
      </c>
      <c r="Y9" s="697" t="str">
        <f t="shared" ref="Y9:Y37" si="14">F9</f>
        <v/>
      </c>
      <c r="Z9" s="1113"/>
      <c r="AA9" s="806" t="str">
        <f t="shared" ref="AA9:AA37" si="15">IF(AND(Y9&lt;&gt;"",AB9&lt;&gt;0),"←未入力あり","")</f>
        <v/>
      </c>
      <c r="AB9" s="1104">
        <f>IF(Y9&lt;&gt;"",IF(Z9="",1,0),0)</f>
        <v>0</v>
      </c>
      <c r="AC9" s="414">
        <f t="shared" si="1"/>
        <v>0</v>
      </c>
      <c r="AD9" s="414">
        <f t="shared" si="2"/>
        <v>0</v>
      </c>
      <c r="AF9" s="414">
        <v>2</v>
      </c>
      <c r="AG9" s="414">
        <f t="shared" ca="1" si="3"/>
        <v>0</v>
      </c>
      <c r="AH9" s="414">
        <f t="shared" ref="AH9:AH57" si="16">IF(AF9=IFERROR(VLOOKUP(AF9,AC:AC,1,0),0),"学部",IF(AF9=IFERROR(VLOOKUP(AF9,AD:AD,1,0),0),"研究科",0))</f>
        <v>0</v>
      </c>
    </row>
    <row r="10" spans="1:34" x14ac:dyDescent="0.2">
      <c r="A10" s="671">
        <v>3</v>
      </c>
      <c r="B10" s="1121" t="str">
        <f>IFERROR(VLOOKUP($C$4,学部!A:AA,学部!AG6,0)&amp;"","")</f>
        <v/>
      </c>
      <c r="C10" s="1122"/>
      <c r="D10" s="1123"/>
      <c r="F10" s="1124" t="str">
        <f>IFERROR(VLOOKUP($C$4,研究科!A:AA,研究科!AG6,0)&amp;"","")</f>
        <v/>
      </c>
      <c r="G10" s="1125"/>
      <c r="H10" s="1126"/>
      <c r="K10" s="697" t="str">
        <f t="shared" si="4"/>
        <v/>
      </c>
      <c r="L10" s="1106"/>
      <c r="M10" s="1051" t="str">
        <f t="shared" si="5"/>
        <v/>
      </c>
      <c r="N10" s="806" t="str">
        <f t="shared" si="6"/>
        <v/>
      </c>
      <c r="O10" s="1104">
        <f t="shared" si="7"/>
        <v>0</v>
      </c>
      <c r="P10" s="697" t="str">
        <f t="shared" si="8"/>
        <v/>
      </c>
      <c r="Q10" s="1106"/>
      <c r="R10" s="1051" t="str">
        <f t="shared" si="0"/>
        <v/>
      </c>
      <c r="S10" s="806" t="str">
        <f t="shared" si="9"/>
        <v/>
      </c>
      <c r="T10" s="1104">
        <f t="shared" si="10"/>
        <v>0</v>
      </c>
      <c r="U10" s="697" t="str">
        <f t="shared" si="11"/>
        <v/>
      </c>
      <c r="V10" s="1113"/>
      <c r="W10" s="806" t="str">
        <f t="shared" si="12"/>
        <v/>
      </c>
      <c r="X10" s="1104">
        <f t="shared" si="13"/>
        <v>0</v>
      </c>
      <c r="Y10" s="697" t="str">
        <f t="shared" si="14"/>
        <v/>
      </c>
      <c r="Z10" s="1113"/>
      <c r="AA10" s="806" t="str">
        <f t="shared" si="15"/>
        <v/>
      </c>
      <c r="AB10" s="1104">
        <f t="shared" ref="AB10:AB37" si="17">IF(Y10&lt;&gt;"",IF(Z10="",1,0),0)</f>
        <v>0</v>
      </c>
      <c r="AC10" s="414">
        <f t="shared" si="1"/>
        <v>0</v>
      </c>
      <c r="AD10" s="414">
        <f t="shared" si="2"/>
        <v>0</v>
      </c>
      <c r="AF10" s="414">
        <v>3</v>
      </c>
      <c r="AG10" s="414">
        <f t="shared" ca="1" si="3"/>
        <v>0</v>
      </c>
      <c r="AH10" s="414">
        <f t="shared" si="16"/>
        <v>0</v>
      </c>
    </row>
    <row r="11" spans="1:34" x14ac:dyDescent="0.2">
      <c r="A11" s="671">
        <v>4</v>
      </c>
      <c r="B11" s="1121" t="str">
        <f>IFERROR(VLOOKUP($C$4,学部!A:AA,学部!AG7,0)&amp;"","")</f>
        <v/>
      </c>
      <c r="C11" s="1122"/>
      <c r="D11" s="1123"/>
      <c r="F11" s="1124" t="str">
        <f>IFERROR(VLOOKUP($C$4,研究科!A:AA,研究科!AG7,0)&amp;"","")</f>
        <v/>
      </c>
      <c r="G11" s="1125"/>
      <c r="H11" s="1126"/>
      <c r="K11" s="696" t="str">
        <f t="shared" si="4"/>
        <v/>
      </c>
      <c r="L11" s="1107"/>
      <c r="M11" s="1052" t="str">
        <f t="shared" si="5"/>
        <v/>
      </c>
      <c r="N11" s="806" t="str">
        <f t="shared" si="6"/>
        <v/>
      </c>
      <c r="O11" s="1104">
        <f t="shared" si="7"/>
        <v>0</v>
      </c>
      <c r="P11" s="696" t="str">
        <f t="shared" si="8"/>
        <v/>
      </c>
      <c r="Q11" s="1107"/>
      <c r="R11" s="1054" t="str">
        <f t="shared" si="0"/>
        <v/>
      </c>
      <c r="S11" s="806" t="str">
        <f t="shared" si="9"/>
        <v/>
      </c>
      <c r="T11" s="1104">
        <f t="shared" si="10"/>
        <v>0</v>
      </c>
      <c r="U11" s="696" t="str">
        <f t="shared" si="11"/>
        <v/>
      </c>
      <c r="V11" s="1114"/>
      <c r="W11" s="806" t="str">
        <f t="shared" si="12"/>
        <v/>
      </c>
      <c r="X11" s="1104">
        <f t="shared" si="13"/>
        <v>0</v>
      </c>
      <c r="Y11" s="696" t="str">
        <f t="shared" si="14"/>
        <v/>
      </c>
      <c r="Z11" s="1114"/>
      <c r="AA11" s="806" t="str">
        <f t="shared" si="15"/>
        <v/>
      </c>
      <c r="AB11" s="1104">
        <f t="shared" si="17"/>
        <v>0</v>
      </c>
      <c r="AC11" s="414">
        <f t="shared" si="1"/>
        <v>0</v>
      </c>
      <c r="AD11" s="414">
        <f t="shared" si="2"/>
        <v>0</v>
      </c>
      <c r="AF11" s="414">
        <v>4</v>
      </c>
      <c r="AG11" s="414">
        <f t="shared" ca="1" si="3"/>
        <v>0</v>
      </c>
      <c r="AH11" s="414">
        <f t="shared" si="16"/>
        <v>0</v>
      </c>
    </row>
    <row r="12" spans="1:34" x14ac:dyDescent="0.2">
      <c r="A12" s="671">
        <v>5</v>
      </c>
      <c r="B12" s="1121" t="str">
        <f>IFERROR(VLOOKUP($C$4,学部!A:AA,学部!AG8,0)&amp;"","")</f>
        <v/>
      </c>
      <c r="C12" s="1122"/>
      <c r="D12" s="1123"/>
      <c r="F12" s="1124" t="str">
        <f>IFERROR(VLOOKUP($C$4,研究科!A:AA,研究科!AG8,0)&amp;"","")</f>
        <v/>
      </c>
      <c r="G12" s="1125"/>
      <c r="H12" s="1126"/>
      <c r="K12" s="693" t="str">
        <f t="shared" si="4"/>
        <v/>
      </c>
      <c r="L12" s="1108"/>
      <c r="M12" s="1053" t="str">
        <f t="shared" si="5"/>
        <v/>
      </c>
      <c r="N12" s="806" t="str">
        <f t="shared" si="6"/>
        <v/>
      </c>
      <c r="O12" s="1104">
        <f t="shared" si="7"/>
        <v>0</v>
      </c>
      <c r="P12" s="693" t="str">
        <f t="shared" si="8"/>
        <v/>
      </c>
      <c r="Q12" s="1108"/>
      <c r="R12" s="1055" t="str">
        <f t="shared" si="0"/>
        <v/>
      </c>
      <c r="S12" s="806" t="str">
        <f t="shared" si="9"/>
        <v/>
      </c>
      <c r="T12" s="1104">
        <f t="shared" si="10"/>
        <v>0</v>
      </c>
      <c r="U12" s="693" t="str">
        <f t="shared" si="11"/>
        <v/>
      </c>
      <c r="V12" s="1115"/>
      <c r="W12" s="806" t="str">
        <f t="shared" si="12"/>
        <v/>
      </c>
      <c r="X12" s="1104">
        <f t="shared" si="13"/>
        <v>0</v>
      </c>
      <c r="Y12" s="693" t="str">
        <f t="shared" si="14"/>
        <v/>
      </c>
      <c r="Z12" s="1115"/>
      <c r="AA12" s="806" t="str">
        <f t="shared" si="15"/>
        <v/>
      </c>
      <c r="AB12" s="1104">
        <f t="shared" si="17"/>
        <v>0</v>
      </c>
      <c r="AC12" s="414">
        <f t="shared" si="1"/>
        <v>0</v>
      </c>
      <c r="AD12" s="414">
        <f t="shared" si="2"/>
        <v>0</v>
      </c>
      <c r="AF12" s="414">
        <v>5</v>
      </c>
      <c r="AG12" s="414">
        <f t="shared" ca="1" si="3"/>
        <v>0</v>
      </c>
      <c r="AH12" s="414">
        <f t="shared" si="16"/>
        <v>0</v>
      </c>
    </row>
    <row r="13" spans="1:34" x14ac:dyDescent="0.2">
      <c r="A13" s="671">
        <v>6</v>
      </c>
      <c r="B13" s="1121" t="str">
        <f>IFERROR(VLOOKUP($C$4,学部!A:AA,学部!AG9,0)&amp;"","")</f>
        <v/>
      </c>
      <c r="C13" s="1122"/>
      <c r="D13" s="1123"/>
      <c r="F13" s="1124" t="str">
        <f>IFERROR(VLOOKUP($C$4,研究科!A:AA,研究科!AG9,0)&amp;"","")</f>
        <v/>
      </c>
      <c r="G13" s="1125"/>
      <c r="H13" s="1126"/>
      <c r="K13" s="697" t="str">
        <f t="shared" si="4"/>
        <v/>
      </c>
      <c r="L13" s="1106"/>
      <c r="M13" s="1051" t="str">
        <f t="shared" si="5"/>
        <v/>
      </c>
      <c r="N13" s="806" t="str">
        <f t="shared" si="6"/>
        <v/>
      </c>
      <c r="O13" s="1104">
        <f t="shared" si="7"/>
        <v>0</v>
      </c>
      <c r="P13" s="697" t="str">
        <f t="shared" si="8"/>
        <v/>
      </c>
      <c r="Q13" s="1106"/>
      <c r="R13" s="1056" t="str">
        <f t="shared" si="0"/>
        <v/>
      </c>
      <c r="S13" s="806" t="str">
        <f t="shared" si="9"/>
        <v/>
      </c>
      <c r="T13" s="1104">
        <f t="shared" si="10"/>
        <v>0</v>
      </c>
      <c r="U13" s="697" t="str">
        <f t="shared" si="11"/>
        <v/>
      </c>
      <c r="V13" s="1113"/>
      <c r="W13" s="806" t="str">
        <f t="shared" si="12"/>
        <v/>
      </c>
      <c r="X13" s="1104">
        <f t="shared" si="13"/>
        <v>0</v>
      </c>
      <c r="Y13" s="697" t="str">
        <f t="shared" si="14"/>
        <v/>
      </c>
      <c r="Z13" s="1113"/>
      <c r="AA13" s="806" t="str">
        <f t="shared" si="15"/>
        <v/>
      </c>
      <c r="AB13" s="1104">
        <f t="shared" si="17"/>
        <v>0</v>
      </c>
      <c r="AC13" s="414">
        <f t="shared" si="1"/>
        <v>0</v>
      </c>
      <c r="AD13" s="414">
        <f t="shared" si="2"/>
        <v>0</v>
      </c>
      <c r="AF13" s="414">
        <v>6</v>
      </c>
      <c r="AG13" s="414">
        <f t="shared" ca="1" si="3"/>
        <v>0</v>
      </c>
      <c r="AH13" s="414">
        <f t="shared" si="16"/>
        <v>0</v>
      </c>
    </row>
    <row r="14" spans="1:34" x14ac:dyDescent="0.2">
      <c r="A14" s="671">
        <v>7</v>
      </c>
      <c r="B14" s="1121" t="str">
        <f>IFERROR(VLOOKUP($C$4,学部!A:AA,学部!AG10,0)&amp;"","")</f>
        <v/>
      </c>
      <c r="C14" s="1122"/>
      <c r="D14" s="1123"/>
      <c r="F14" s="1124" t="str">
        <f>IFERROR(VLOOKUP($C$4,研究科!A:AA,研究科!AG10,0)&amp;"","")</f>
        <v/>
      </c>
      <c r="G14" s="1125"/>
      <c r="H14" s="1126"/>
      <c r="K14" s="697" t="str">
        <f t="shared" si="4"/>
        <v/>
      </c>
      <c r="L14" s="1106"/>
      <c r="M14" s="1051" t="str">
        <f t="shared" si="5"/>
        <v/>
      </c>
      <c r="N14" s="806" t="str">
        <f t="shared" si="6"/>
        <v/>
      </c>
      <c r="O14" s="1104">
        <f t="shared" si="7"/>
        <v>0</v>
      </c>
      <c r="P14" s="697" t="str">
        <f t="shared" si="8"/>
        <v/>
      </c>
      <c r="Q14" s="1106"/>
      <c r="R14" s="1051" t="str">
        <f t="shared" si="0"/>
        <v/>
      </c>
      <c r="S14" s="806" t="str">
        <f t="shared" si="9"/>
        <v/>
      </c>
      <c r="T14" s="1104">
        <f t="shared" si="10"/>
        <v>0</v>
      </c>
      <c r="U14" s="697" t="str">
        <f t="shared" si="11"/>
        <v/>
      </c>
      <c r="V14" s="1113"/>
      <c r="W14" s="806" t="str">
        <f t="shared" si="12"/>
        <v/>
      </c>
      <c r="X14" s="1104">
        <f t="shared" si="13"/>
        <v>0</v>
      </c>
      <c r="Y14" s="697" t="str">
        <f t="shared" si="14"/>
        <v/>
      </c>
      <c r="Z14" s="1113"/>
      <c r="AA14" s="806" t="str">
        <f t="shared" si="15"/>
        <v/>
      </c>
      <c r="AB14" s="1104">
        <f t="shared" si="17"/>
        <v>0</v>
      </c>
      <c r="AC14" s="414">
        <f t="shared" si="1"/>
        <v>0</v>
      </c>
      <c r="AD14" s="414">
        <f t="shared" si="2"/>
        <v>0</v>
      </c>
      <c r="AF14" s="414">
        <v>7</v>
      </c>
      <c r="AG14" s="414">
        <f t="shared" ca="1" si="3"/>
        <v>0</v>
      </c>
      <c r="AH14" s="414">
        <f t="shared" si="16"/>
        <v>0</v>
      </c>
    </row>
    <row r="15" spans="1:34" x14ac:dyDescent="0.2">
      <c r="A15" s="671">
        <v>8</v>
      </c>
      <c r="B15" s="1121" t="str">
        <f>IFERROR(VLOOKUP($C$4,学部!A:AA,学部!AG11,0)&amp;"","")</f>
        <v/>
      </c>
      <c r="C15" s="1122"/>
      <c r="D15" s="1123"/>
      <c r="F15" s="1124" t="str">
        <f>IFERROR(VLOOKUP($C$4,研究科!A:AA,研究科!AG11,0)&amp;"","")</f>
        <v/>
      </c>
      <c r="G15" s="1125"/>
      <c r="H15" s="1126"/>
      <c r="K15" s="696" t="str">
        <f t="shared" si="4"/>
        <v/>
      </c>
      <c r="L15" s="1107"/>
      <c r="M15" s="1056" t="str">
        <f t="shared" si="5"/>
        <v/>
      </c>
      <c r="N15" s="806" t="str">
        <f t="shared" si="6"/>
        <v/>
      </c>
      <c r="O15" s="1104">
        <f t="shared" si="7"/>
        <v>0</v>
      </c>
      <c r="P15" s="696" t="str">
        <f t="shared" si="8"/>
        <v/>
      </c>
      <c r="Q15" s="1107"/>
      <c r="R15" s="1052" t="str">
        <f t="shared" si="0"/>
        <v/>
      </c>
      <c r="S15" s="806" t="str">
        <f t="shared" si="9"/>
        <v/>
      </c>
      <c r="T15" s="1104">
        <f t="shared" si="10"/>
        <v>0</v>
      </c>
      <c r="U15" s="696" t="str">
        <f t="shared" si="11"/>
        <v/>
      </c>
      <c r="V15" s="1114"/>
      <c r="W15" s="806" t="str">
        <f t="shared" si="12"/>
        <v/>
      </c>
      <c r="X15" s="1104">
        <f t="shared" si="13"/>
        <v>0</v>
      </c>
      <c r="Y15" s="696" t="str">
        <f t="shared" si="14"/>
        <v/>
      </c>
      <c r="Z15" s="1114"/>
      <c r="AA15" s="806" t="str">
        <f t="shared" si="15"/>
        <v/>
      </c>
      <c r="AB15" s="1104">
        <f t="shared" si="17"/>
        <v>0</v>
      </c>
      <c r="AC15" s="414">
        <f t="shared" si="1"/>
        <v>0</v>
      </c>
      <c r="AD15" s="414">
        <f t="shared" si="2"/>
        <v>0</v>
      </c>
      <c r="AF15" s="414">
        <v>8</v>
      </c>
      <c r="AG15" s="414">
        <f t="shared" ca="1" si="3"/>
        <v>0</v>
      </c>
      <c r="AH15" s="414">
        <f t="shared" si="16"/>
        <v>0</v>
      </c>
    </row>
    <row r="16" spans="1:34" x14ac:dyDescent="0.2">
      <c r="A16" s="671">
        <v>9</v>
      </c>
      <c r="B16" s="1121" t="str">
        <f>IFERROR(VLOOKUP($C$4,学部!A:AA,学部!AG12,0)&amp;"","")</f>
        <v/>
      </c>
      <c r="C16" s="1122"/>
      <c r="D16" s="1123"/>
      <c r="F16" s="1124" t="str">
        <f>IFERROR(VLOOKUP($C$4,研究科!A:AA,研究科!AG12,0)&amp;"","")</f>
        <v/>
      </c>
      <c r="G16" s="1125"/>
      <c r="H16" s="1126"/>
      <c r="K16" s="693" t="str">
        <f t="shared" si="4"/>
        <v/>
      </c>
      <c r="L16" s="1108"/>
      <c r="M16" s="1055" t="str">
        <f t="shared" si="5"/>
        <v/>
      </c>
      <c r="N16" s="806" t="str">
        <f t="shared" si="6"/>
        <v/>
      </c>
      <c r="O16" s="1104">
        <f t="shared" si="7"/>
        <v>0</v>
      </c>
      <c r="P16" s="693" t="str">
        <f t="shared" si="8"/>
        <v/>
      </c>
      <c r="Q16" s="1108"/>
      <c r="R16" s="1054" t="str">
        <f t="shared" si="0"/>
        <v/>
      </c>
      <c r="S16" s="806" t="str">
        <f t="shared" si="9"/>
        <v/>
      </c>
      <c r="T16" s="1104">
        <f t="shared" si="10"/>
        <v>0</v>
      </c>
      <c r="U16" s="693" t="str">
        <f t="shared" si="11"/>
        <v/>
      </c>
      <c r="V16" s="1115"/>
      <c r="W16" s="806" t="str">
        <f t="shared" si="12"/>
        <v/>
      </c>
      <c r="X16" s="1104">
        <f t="shared" si="13"/>
        <v>0</v>
      </c>
      <c r="Y16" s="693" t="str">
        <f t="shared" si="14"/>
        <v/>
      </c>
      <c r="Z16" s="1115"/>
      <c r="AA16" s="806" t="str">
        <f t="shared" si="15"/>
        <v/>
      </c>
      <c r="AB16" s="1104">
        <f t="shared" si="17"/>
        <v>0</v>
      </c>
      <c r="AC16" s="414">
        <f t="shared" si="1"/>
        <v>0</v>
      </c>
      <c r="AD16" s="414">
        <f t="shared" si="2"/>
        <v>0</v>
      </c>
      <c r="AF16" s="414">
        <v>9</v>
      </c>
      <c r="AG16" s="414">
        <f t="shared" ca="1" si="3"/>
        <v>0</v>
      </c>
      <c r="AH16" s="414">
        <f t="shared" si="16"/>
        <v>0</v>
      </c>
    </row>
    <row r="17" spans="1:34" x14ac:dyDescent="0.2">
      <c r="A17" s="671">
        <v>10</v>
      </c>
      <c r="B17" s="1121" t="str">
        <f>IFERROR(VLOOKUP($C$4,学部!A:AA,学部!AG13,0)&amp;"","")</f>
        <v/>
      </c>
      <c r="C17" s="1122"/>
      <c r="D17" s="1123"/>
      <c r="F17" s="1124" t="str">
        <f>IFERROR(VLOOKUP($C$4,研究科!A:AA,研究科!AG13,0)&amp;"","")</f>
        <v/>
      </c>
      <c r="G17" s="1125"/>
      <c r="H17" s="1126"/>
      <c r="K17" s="697" t="str">
        <f t="shared" si="4"/>
        <v/>
      </c>
      <c r="L17" s="1106"/>
      <c r="M17" s="1051" t="str">
        <f t="shared" si="5"/>
        <v/>
      </c>
      <c r="N17" s="806" t="str">
        <f t="shared" si="6"/>
        <v/>
      </c>
      <c r="O17" s="1104">
        <f t="shared" si="7"/>
        <v>0</v>
      </c>
      <c r="P17" s="697" t="str">
        <f t="shared" si="8"/>
        <v/>
      </c>
      <c r="Q17" s="1106"/>
      <c r="R17" s="1056" t="str">
        <f t="shared" si="0"/>
        <v/>
      </c>
      <c r="S17" s="806" t="str">
        <f t="shared" si="9"/>
        <v/>
      </c>
      <c r="T17" s="1104">
        <f t="shared" si="10"/>
        <v>0</v>
      </c>
      <c r="U17" s="697" t="str">
        <f t="shared" si="11"/>
        <v/>
      </c>
      <c r="V17" s="1113"/>
      <c r="W17" s="806" t="str">
        <f t="shared" si="12"/>
        <v/>
      </c>
      <c r="X17" s="1104">
        <f t="shared" si="13"/>
        <v>0</v>
      </c>
      <c r="Y17" s="697" t="str">
        <f t="shared" si="14"/>
        <v/>
      </c>
      <c r="Z17" s="1113"/>
      <c r="AA17" s="806" t="str">
        <f t="shared" si="15"/>
        <v/>
      </c>
      <c r="AB17" s="1104">
        <f t="shared" si="17"/>
        <v>0</v>
      </c>
      <c r="AC17" s="414">
        <f t="shared" si="1"/>
        <v>0</v>
      </c>
      <c r="AD17" s="414">
        <f t="shared" si="2"/>
        <v>0</v>
      </c>
      <c r="AF17" s="414">
        <v>10</v>
      </c>
      <c r="AG17" s="414">
        <f t="shared" ca="1" si="3"/>
        <v>0</v>
      </c>
      <c r="AH17" s="414">
        <f t="shared" si="16"/>
        <v>0</v>
      </c>
    </row>
    <row r="18" spans="1:34" x14ac:dyDescent="0.2">
      <c r="A18" s="671">
        <v>11</v>
      </c>
      <c r="B18" s="1121" t="str">
        <f>IFERROR(VLOOKUP($C$4,学部!A:AA,学部!AG14,0)&amp;"","")</f>
        <v/>
      </c>
      <c r="C18" s="1122"/>
      <c r="D18" s="1123"/>
      <c r="F18" s="1124" t="str">
        <f>IFERROR(VLOOKUP($C$4,研究科!A:AA,研究科!AG14,0)&amp;"","")</f>
        <v/>
      </c>
      <c r="G18" s="1125"/>
      <c r="H18" s="1126"/>
      <c r="K18" s="698" t="str">
        <f t="shared" si="4"/>
        <v/>
      </c>
      <c r="L18" s="1109"/>
      <c r="M18" s="1051" t="str">
        <f t="shared" si="5"/>
        <v/>
      </c>
      <c r="N18" s="806" t="str">
        <f t="shared" si="6"/>
        <v/>
      </c>
      <c r="O18" s="1104">
        <f t="shared" si="7"/>
        <v>0</v>
      </c>
      <c r="P18" s="697" t="str">
        <f t="shared" si="8"/>
        <v/>
      </c>
      <c r="Q18" s="1106"/>
      <c r="R18" s="1051" t="str">
        <f t="shared" si="0"/>
        <v/>
      </c>
      <c r="S18" s="806" t="str">
        <f t="shared" si="9"/>
        <v/>
      </c>
      <c r="T18" s="1104">
        <f t="shared" si="10"/>
        <v>0</v>
      </c>
      <c r="U18" s="697" t="str">
        <f t="shared" si="11"/>
        <v/>
      </c>
      <c r="V18" s="1113"/>
      <c r="W18" s="806" t="str">
        <f t="shared" si="12"/>
        <v/>
      </c>
      <c r="X18" s="1104">
        <f t="shared" si="13"/>
        <v>0</v>
      </c>
      <c r="Y18" s="697" t="str">
        <f t="shared" si="14"/>
        <v/>
      </c>
      <c r="Z18" s="1113"/>
      <c r="AA18" s="806" t="str">
        <f t="shared" si="15"/>
        <v/>
      </c>
      <c r="AB18" s="1104">
        <f t="shared" si="17"/>
        <v>0</v>
      </c>
      <c r="AC18" s="414">
        <f t="shared" si="1"/>
        <v>0</v>
      </c>
      <c r="AD18" s="414">
        <f t="shared" si="2"/>
        <v>0</v>
      </c>
      <c r="AF18" s="414">
        <v>11</v>
      </c>
      <c r="AG18" s="414">
        <f t="shared" ca="1" si="3"/>
        <v>0</v>
      </c>
      <c r="AH18" s="414">
        <f t="shared" si="16"/>
        <v>0</v>
      </c>
    </row>
    <row r="19" spans="1:34" x14ac:dyDescent="0.2">
      <c r="A19" s="671">
        <v>12</v>
      </c>
      <c r="B19" s="1121" t="str">
        <f>IFERROR(VLOOKUP($C$4,学部!A:AA,学部!AG15,0)&amp;"","")</f>
        <v/>
      </c>
      <c r="C19" s="1122"/>
      <c r="D19" s="1123"/>
      <c r="F19" s="1124" t="str">
        <f>IFERROR(VLOOKUP($C$4,研究科!A:AA,研究科!AG15,0)&amp;"","")</f>
        <v/>
      </c>
      <c r="G19" s="1125"/>
      <c r="H19" s="1126"/>
      <c r="K19" s="696" t="str">
        <f t="shared" si="4"/>
        <v/>
      </c>
      <c r="L19" s="1107"/>
      <c r="M19" s="1056" t="str">
        <f t="shared" si="5"/>
        <v/>
      </c>
      <c r="N19" s="806" t="str">
        <f t="shared" si="6"/>
        <v/>
      </c>
      <c r="O19" s="1104">
        <f t="shared" si="7"/>
        <v>0</v>
      </c>
      <c r="P19" s="696" t="str">
        <f t="shared" si="8"/>
        <v/>
      </c>
      <c r="Q19" s="1107"/>
      <c r="R19" s="1056" t="str">
        <f t="shared" si="0"/>
        <v/>
      </c>
      <c r="S19" s="806" t="str">
        <f t="shared" si="9"/>
        <v/>
      </c>
      <c r="T19" s="1104">
        <f t="shared" si="10"/>
        <v>0</v>
      </c>
      <c r="U19" s="696" t="str">
        <f t="shared" si="11"/>
        <v/>
      </c>
      <c r="V19" s="1114"/>
      <c r="W19" s="806" t="str">
        <f t="shared" si="12"/>
        <v/>
      </c>
      <c r="X19" s="1104">
        <f t="shared" si="13"/>
        <v>0</v>
      </c>
      <c r="Y19" s="696" t="str">
        <f t="shared" si="14"/>
        <v/>
      </c>
      <c r="Z19" s="1114"/>
      <c r="AA19" s="806" t="str">
        <f t="shared" si="15"/>
        <v/>
      </c>
      <c r="AB19" s="1104">
        <f t="shared" si="17"/>
        <v>0</v>
      </c>
      <c r="AC19" s="414">
        <f t="shared" si="1"/>
        <v>0</v>
      </c>
      <c r="AD19" s="414">
        <f t="shared" si="2"/>
        <v>0</v>
      </c>
      <c r="AF19" s="414">
        <v>12</v>
      </c>
      <c r="AG19" s="414">
        <f t="shared" ca="1" si="3"/>
        <v>0</v>
      </c>
      <c r="AH19" s="414">
        <f t="shared" si="16"/>
        <v>0</v>
      </c>
    </row>
    <row r="20" spans="1:34" x14ac:dyDescent="0.2">
      <c r="A20" s="671">
        <v>13</v>
      </c>
      <c r="B20" s="1121" t="str">
        <f>IFERROR(VLOOKUP($C$4,学部!A:AA,学部!AG16,0)&amp;"","")</f>
        <v/>
      </c>
      <c r="C20" s="1122"/>
      <c r="D20" s="1123"/>
      <c r="F20" s="1124" t="str">
        <f>IFERROR(VLOOKUP($C$4,研究科!A:AA,研究科!AG16,0)&amp;"","")</f>
        <v/>
      </c>
      <c r="G20" s="1125"/>
      <c r="H20" s="1126"/>
      <c r="K20" s="692" t="str">
        <f t="shared" si="4"/>
        <v/>
      </c>
      <c r="L20" s="1110"/>
      <c r="M20" s="1055" t="str">
        <f t="shared" si="5"/>
        <v/>
      </c>
      <c r="N20" s="806" t="str">
        <f t="shared" si="6"/>
        <v/>
      </c>
      <c r="O20" s="1104">
        <f t="shared" si="7"/>
        <v>0</v>
      </c>
      <c r="P20" s="692" t="str">
        <f t="shared" si="8"/>
        <v/>
      </c>
      <c r="Q20" s="1110"/>
      <c r="R20" s="1055" t="str">
        <f t="shared" si="0"/>
        <v/>
      </c>
      <c r="S20" s="806" t="str">
        <f t="shared" si="9"/>
        <v/>
      </c>
      <c r="T20" s="1104">
        <f t="shared" si="10"/>
        <v>0</v>
      </c>
      <c r="U20" s="693" t="str">
        <f t="shared" si="11"/>
        <v/>
      </c>
      <c r="V20" s="1115"/>
      <c r="W20" s="806" t="str">
        <f t="shared" si="12"/>
        <v/>
      </c>
      <c r="X20" s="1104">
        <f t="shared" si="13"/>
        <v>0</v>
      </c>
      <c r="Y20" s="693" t="str">
        <f t="shared" si="14"/>
        <v/>
      </c>
      <c r="Z20" s="1115"/>
      <c r="AA20" s="806" t="str">
        <f t="shared" si="15"/>
        <v/>
      </c>
      <c r="AB20" s="1104">
        <f t="shared" si="17"/>
        <v>0</v>
      </c>
      <c r="AC20" s="414">
        <f t="shared" si="1"/>
        <v>0</v>
      </c>
      <c r="AD20" s="414">
        <f t="shared" si="2"/>
        <v>0</v>
      </c>
      <c r="AF20" s="414">
        <v>13</v>
      </c>
      <c r="AG20" s="414">
        <f t="shared" ca="1" si="3"/>
        <v>0</v>
      </c>
      <c r="AH20" s="414">
        <f t="shared" si="16"/>
        <v>0</v>
      </c>
    </row>
    <row r="21" spans="1:34" x14ac:dyDescent="0.2">
      <c r="A21" s="671">
        <v>14</v>
      </c>
      <c r="B21" s="1121" t="str">
        <f>IFERROR(VLOOKUP($C$4,学部!A:AA,学部!AG17,0)&amp;"","")</f>
        <v/>
      </c>
      <c r="C21" s="1122"/>
      <c r="D21" s="1123"/>
      <c r="F21" s="1124" t="str">
        <f>IFERROR(VLOOKUP($C$4,研究科!A:AA,研究科!AG17,0)&amp;"","")</f>
        <v/>
      </c>
      <c r="G21" s="1125"/>
      <c r="H21" s="1126"/>
      <c r="K21" s="697" t="str">
        <f t="shared" si="4"/>
        <v/>
      </c>
      <c r="L21" s="1106"/>
      <c r="M21" s="1051" t="str">
        <f t="shared" si="5"/>
        <v/>
      </c>
      <c r="N21" s="806" t="str">
        <f t="shared" si="6"/>
        <v/>
      </c>
      <c r="O21" s="1104">
        <f t="shared" si="7"/>
        <v>0</v>
      </c>
      <c r="P21" s="697" t="str">
        <f t="shared" si="8"/>
        <v/>
      </c>
      <c r="Q21" s="1106"/>
      <c r="R21" s="1051" t="str">
        <f t="shared" si="0"/>
        <v/>
      </c>
      <c r="S21" s="806" t="str">
        <f t="shared" si="9"/>
        <v/>
      </c>
      <c r="T21" s="1104">
        <f t="shared" si="10"/>
        <v>0</v>
      </c>
      <c r="U21" s="697" t="str">
        <f t="shared" si="11"/>
        <v/>
      </c>
      <c r="V21" s="1113"/>
      <c r="W21" s="806" t="str">
        <f t="shared" si="12"/>
        <v/>
      </c>
      <c r="X21" s="1104">
        <f t="shared" si="13"/>
        <v>0</v>
      </c>
      <c r="Y21" s="697" t="str">
        <f t="shared" si="14"/>
        <v/>
      </c>
      <c r="Z21" s="1113"/>
      <c r="AA21" s="806" t="str">
        <f t="shared" si="15"/>
        <v/>
      </c>
      <c r="AB21" s="1104">
        <f t="shared" si="17"/>
        <v>0</v>
      </c>
      <c r="AC21" s="414">
        <f t="shared" si="1"/>
        <v>0</v>
      </c>
      <c r="AD21" s="414">
        <f t="shared" si="2"/>
        <v>0</v>
      </c>
      <c r="AF21" s="414">
        <v>14</v>
      </c>
      <c r="AG21" s="414">
        <f t="shared" ca="1" si="3"/>
        <v>0</v>
      </c>
      <c r="AH21" s="414">
        <f t="shared" si="16"/>
        <v>0</v>
      </c>
    </row>
    <row r="22" spans="1:34" x14ac:dyDescent="0.2">
      <c r="A22" s="671">
        <v>15</v>
      </c>
      <c r="B22" s="1121" t="str">
        <f>IFERROR(VLOOKUP($C$4,学部!A:AA,学部!AG18,0)&amp;"","")</f>
        <v/>
      </c>
      <c r="C22" s="1122"/>
      <c r="D22" s="1123"/>
      <c r="F22" s="1124" t="str">
        <f>IFERROR(VLOOKUP($C$4,研究科!A:AA,研究科!AG18,0)&amp;"","")</f>
        <v/>
      </c>
      <c r="G22" s="1125"/>
      <c r="H22" s="1126"/>
      <c r="K22" s="697" t="str">
        <f t="shared" si="4"/>
        <v/>
      </c>
      <c r="L22" s="1106"/>
      <c r="M22" s="1051" t="str">
        <f t="shared" si="5"/>
        <v/>
      </c>
      <c r="N22" s="806" t="str">
        <f t="shared" si="6"/>
        <v/>
      </c>
      <c r="O22" s="1104">
        <f t="shared" si="7"/>
        <v>0</v>
      </c>
      <c r="P22" s="697" t="str">
        <f t="shared" si="8"/>
        <v/>
      </c>
      <c r="Q22" s="1106"/>
      <c r="R22" s="1054" t="str">
        <f t="shared" si="0"/>
        <v/>
      </c>
      <c r="S22" s="806" t="str">
        <f t="shared" si="9"/>
        <v/>
      </c>
      <c r="T22" s="1104">
        <f t="shared" si="10"/>
        <v>0</v>
      </c>
      <c r="U22" s="697" t="str">
        <f t="shared" si="11"/>
        <v/>
      </c>
      <c r="V22" s="1113"/>
      <c r="W22" s="806" t="str">
        <f t="shared" si="12"/>
        <v/>
      </c>
      <c r="X22" s="1104">
        <f t="shared" si="13"/>
        <v>0</v>
      </c>
      <c r="Y22" s="697" t="str">
        <f t="shared" si="14"/>
        <v/>
      </c>
      <c r="Z22" s="1113"/>
      <c r="AA22" s="806" t="str">
        <f t="shared" si="15"/>
        <v/>
      </c>
      <c r="AB22" s="1104">
        <f t="shared" si="17"/>
        <v>0</v>
      </c>
      <c r="AC22" s="414">
        <f t="shared" si="1"/>
        <v>0</v>
      </c>
      <c r="AD22" s="414">
        <f t="shared" si="2"/>
        <v>0</v>
      </c>
      <c r="AF22" s="414">
        <v>15</v>
      </c>
      <c r="AG22" s="414">
        <f t="shared" ca="1" si="3"/>
        <v>0</v>
      </c>
      <c r="AH22" s="414">
        <f t="shared" si="16"/>
        <v>0</v>
      </c>
    </row>
    <row r="23" spans="1:34" x14ac:dyDescent="0.2">
      <c r="A23" s="671">
        <v>16</v>
      </c>
      <c r="B23" s="1121" t="str">
        <f>IFERROR(VLOOKUP($C$4,学部!A:AA,学部!AG19,0)&amp;"","")</f>
        <v/>
      </c>
      <c r="C23" s="1122"/>
      <c r="D23" s="1123"/>
      <c r="F23" s="1124" t="str">
        <f>IFERROR(VLOOKUP($C$4,研究科!A:AA,研究科!AG19,0)&amp;"","")</f>
        <v/>
      </c>
      <c r="G23" s="1125"/>
      <c r="H23" s="1126"/>
      <c r="K23" s="696" t="str">
        <f t="shared" si="4"/>
        <v/>
      </c>
      <c r="L23" s="1107"/>
      <c r="M23" s="1052" t="str">
        <f t="shared" si="5"/>
        <v/>
      </c>
      <c r="N23" s="806" t="str">
        <f t="shared" si="6"/>
        <v/>
      </c>
      <c r="O23" s="1104">
        <f t="shared" si="7"/>
        <v>0</v>
      </c>
      <c r="P23" s="696" t="str">
        <f t="shared" si="8"/>
        <v/>
      </c>
      <c r="Q23" s="1107"/>
      <c r="R23" s="1056" t="str">
        <f t="shared" si="0"/>
        <v/>
      </c>
      <c r="S23" s="806" t="str">
        <f t="shared" si="9"/>
        <v/>
      </c>
      <c r="T23" s="1104">
        <f t="shared" si="10"/>
        <v>0</v>
      </c>
      <c r="U23" s="696" t="str">
        <f t="shared" si="11"/>
        <v/>
      </c>
      <c r="V23" s="1116"/>
      <c r="W23" s="806" t="str">
        <f t="shared" si="12"/>
        <v/>
      </c>
      <c r="X23" s="1104">
        <f t="shared" si="13"/>
        <v>0</v>
      </c>
      <c r="Y23" s="696" t="str">
        <f t="shared" si="14"/>
        <v/>
      </c>
      <c r="Z23" s="1114"/>
      <c r="AA23" s="806" t="str">
        <f t="shared" si="15"/>
        <v/>
      </c>
      <c r="AB23" s="1104">
        <f t="shared" si="17"/>
        <v>0</v>
      </c>
      <c r="AC23" s="414">
        <f t="shared" si="1"/>
        <v>0</v>
      </c>
      <c r="AD23" s="414">
        <f t="shared" si="2"/>
        <v>0</v>
      </c>
      <c r="AF23" s="414">
        <v>16</v>
      </c>
      <c r="AG23" s="414">
        <f t="shared" ca="1" si="3"/>
        <v>0</v>
      </c>
      <c r="AH23" s="414">
        <f t="shared" si="16"/>
        <v>0</v>
      </c>
    </row>
    <row r="24" spans="1:34" x14ac:dyDescent="0.2">
      <c r="A24" s="671">
        <v>17</v>
      </c>
      <c r="B24" s="1121" t="str">
        <f>IFERROR(VLOOKUP($C$4,学部!A:AA,学部!AG20,0)&amp;"","")</f>
        <v/>
      </c>
      <c r="C24" s="1122"/>
      <c r="D24" s="1123"/>
      <c r="F24" s="1124" t="str">
        <f>IFERROR(VLOOKUP($C$4,研究科!A:AA,研究科!AG20,0)&amp;"","")</f>
        <v/>
      </c>
      <c r="G24" s="1125"/>
      <c r="H24" s="1126"/>
      <c r="K24" s="693" t="str">
        <f t="shared" si="4"/>
        <v/>
      </c>
      <c r="L24" s="1108"/>
      <c r="M24" s="1053" t="str">
        <f t="shared" si="5"/>
        <v/>
      </c>
      <c r="N24" s="806" t="str">
        <f t="shared" si="6"/>
        <v/>
      </c>
      <c r="O24" s="1104">
        <f t="shared" si="7"/>
        <v>0</v>
      </c>
      <c r="P24" s="693" t="str">
        <f t="shared" si="8"/>
        <v/>
      </c>
      <c r="Q24" s="1108"/>
      <c r="R24" s="1055" t="str">
        <f t="shared" si="0"/>
        <v/>
      </c>
      <c r="S24" s="806" t="str">
        <f t="shared" si="9"/>
        <v/>
      </c>
      <c r="T24" s="1104">
        <f t="shared" si="10"/>
        <v>0</v>
      </c>
      <c r="U24" s="693" t="str">
        <f t="shared" si="11"/>
        <v/>
      </c>
      <c r="V24" s="1117"/>
      <c r="W24" s="806" t="str">
        <f t="shared" si="12"/>
        <v/>
      </c>
      <c r="X24" s="1104">
        <f t="shared" si="13"/>
        <v>0</v>
      </c>
      <c r="Y24" s="693" t="str">
        <f t="shared" si="14"/>
        <v/>
      </c>
      <c r="Z24" s="1115"/>
      <c r="AA24" s="806" t="str">
        <f t="shared" si="15"/>
        <v/>
      </c>
      <c r="AB24" s="1104">
        <f t="shared" si="17"/>
        <v>0</v>
      </c>
      <c r="AC24" s="414">
        <f t="shared" si="1"/>
        <v>0</v>
      </c>
      <c r="AD24" s="414">
        <f t="shared" si="2"/>
        <v>0</v>
      </c>
      <c r="AF24" s="414">
        <v>17</v>
      </c>
      <c r="AG24" s="414">
        <f t="shared" ca="1" si="3"/>
        <v>0</v>
      </c>
      <c r="AH24" s="414">
        <f t="shared" si="16"/>
        <v>0</v>
      </c>
    </row>
    <row r="25" spans="1:34" x14ac:dyDescent="0.2">
      <c r="A25" s="671">
        <v>18</v>
      </c>
      <c r="B25" s="1121" t="str">
        <f>IFERROR(VLOOKUP($C$4,学部!A:AA,学部!AG21,0)&amp;"","")</f>
        <v/>
      </c>
      <c r="C25" s="1122"/>
      <c r="D25" s="1123"/>
      <c r="F25" s="1124" t="str">
        <f>IFERROR(VLOOKUP($C$4,研究科!A:AA,研究科!AG21,0)&amp;"","")</f>
        <v/>
      </c>
      <c r="G25" s="1125"/>
      <c r="H25" s="1126"/>
      <c r="K25" s="697" t="str">
        <f t="shared" si="4"/>
        <v/>
      </c>
      <c r="L25" s="1106"/>
      <c r="M25" s="1051" t="str">
        <f t="shared" si="5"/>
        <v/>
      </c>
      <c r="N25" s="806" t="str">
        <f t="shared" si="6"/>
        <v/>
      </c>
      <c r="O25" s="1104">
        <f t="shared" si="7"/>
        <v>0</v>
      </c>
      <c r="P25" s="697" t="str">
        <f t="shared" si="8"/>
        <v/>
      </c>
      <c r="Q25" s="1106"/>
      <c r="R25" s="1056" t="str">
        <f t="shared" si="0"/>
        <v/>
      </c>
      <c r="S25" s="806" t="str">
        <f t="shared" si="9"/>
        <v/>
      </c>
      <c r="T25" s="1104">
        <f t="shared" si="10"/>
        <v>0</v>
      </c>
      <c r="U25" s="697" t="str">
        <f t="shared" si="11"/>
        <v/>
      </c>
      <c r="V25" s="1113"/>
      <c r="W25" s="806" t="str">
        <f t="shared" si="12"/>
        <v/>
      </c>
      <c r="X25" s="1104">
        <f t="shared" si="13"/>
        <v>0</v>
      </c>
      <c r="Y25" s="697" t="str">
        <f t="shared" si="14"/>
        <v/>
      </c>
      <c r="Z25" s="1113"/>
      <c r="AA25" s="806" t="str">
        <f t="shared" si="15"/>
        <v/>
      </c>
      <c r="AB25" s="1104">
        <f t="shared" si="17"/>
        <v>0</v>
      </c>
      <c r="AC25" s="414">
        <f t="shared" si="1"/>
        <v>0</v>
      </c>
      <c r="AD25" s="414">
        <f t="shared" si="2"/>
        <v>0</v>
      </c>
      <c r="AF25" s="414">
        <v>18</v>
      </c>
      <c r="AG25" s="414">
        <f t="shared" ca="1" si="3"/>
        <v>0</v>
      </c>
      <c r="AH25" s="414">
        <f t="shared" si="16"/>
        <v>0</v>
      </c>
    </row>
    <row r="26" spans="1:34" x14ac:dyDescent="0.2">
      <c r="A26" s="671">
        <v>19</v>
      </c>
      <c r="B26" s="1121" t="str">
        <f>IFERROR(VLOOKUP($C$4,学部!A:AA,学部!AG22,0)&amp;"","")</f>
        <v/>
      </c>
      <c r="C26" s="1122"/>
      <c r="D26" s="1123"/>
      <c r="F26" s="1124" t="str">
        <f>IFERROR(VLOOKUP($C$4,研究科!A:AA,研究科!AG22,0)&amp;"","")</f>
        <v/>
      </c>
      <c r="G26" s="1125"/>
      <c r="H26" s="1126"/>
      <c r="K26" s="697" t="str">
        <f t="shared" si="4"/>
        <v/>
      </c>
      <c r="L26" s="1106"/>
      <c r="M26" s="1051" t="str">
        <f t="shared" si="5"/>
        <v/>
      </c>
      <c r="N26" s="806" t="str">
        <f t="shared" si="6"/>
        <v/>
      </c>
      <c r="O26" s="1104">
        <f t="shared" si="7"/>
        <v>0</v>
      </c>
      <c r="P26" s="697" t="str">
        <f t="shared" si="8"/>
        <v/>
      </c>
      <c r="Q26" s="1106"/>
      <c r="R26" s="1051" t="str">
        <f t="shared" si="0"/>
        <v/>
      </c>
      <c r="S26" s="806" t="str">
        <f t="shared" si="9"/>
        <v/>
      </c>
      <c r="T26" s="1104">
        <f t="shared" si="10"/>
        <v>0</v>
      </c>
      <c r="U26" s="697" t="str">
        <f t="shared" si="11"/>
        <v/>
      </c>
      <c r="V26" s="1113"/>
      <c r="W26" s="806" t="str">
        <f t="shared" si="12"/>
        <v/>
      </c>
      <c r="X26" s="1104">
        <f t="shared" si="13"/>
        <v>0</v>
      </c>
      <c r="Y26" s="697" t="str">
        <f t="shared" si="14"/>
        <v/>
      </c>
      <c r="Z26" s="1113"/>
      <c r="AA26" s="806" t="str">
        <f t="shared" si="15"/>
        <v/>
      </c>
      <c r="AB26" s="1104">
        <f t="shared" si="17"/>
        <v>0</v>
      </c>
      <c r="AC26" s="414">
        <f t="shared" si="1"/>
        <v>0</v>
      </c>
      <c r="AD26" s="414">
        <f t="shared" si="2"/>
        <v>0</v>
      </c>
      <c r="AF26" s="414">
        <v>19</v>
      </c>
      <c r="AG26" s="414">
        <f t="shared" ca="1" si="3"/>
        <v>0</v>
      </c>
      <c r="AH26" s="414">
        <f t="shared" si="16"/>
        <v>0</v>
      </c>
    </row>
    <row r="27" spans="1:34" x14ac:dyDescent="0.2">
      <c r="A27" s="671">
        <v>20</v>
      </c>
      <c r="B27" s="1121" t="str">
        <f>IFERROR(VLOOKUP($C$4,学部!A:AA,学部!AG23,0)&amp;"","")</f>
        <v/>
      </c>
      <c r="C27" s="1122"/>
      <c r="D27" s="1123"/>
      <c r="F27" s="1124" t="str">
        <f>IFERROR(VLOOKUP($C$4,研究科!A:AA,研究科!AG23,0)&amp;"","")</f>
        <v/>
      </c>
      <c r="G27" s="1125"/>
      <c r="H27" s="1126"/>
      <c r="K27" s="696" t="str">
        <f t="shared" si="4"/>
        <v/>
      </c>
      <c r="L27" s="1107"/>
      <c r="M27" s="1056" t="str">
        <f t="shared" si="5"/>
        <v/>
      </c>
      <c r="N27" s="806" t="str">
        <f t="shared" si="6"/>
        <v/>
      </c>
      <c r="O27" s="1104">
        <f t="shared" si="7"/>
        <v>0</v>
      </c>
      <c r="P27" s="696" t="str">
        <f t="shared" si="8"/>
        <v/>
      </c>
      <c r="Q27" s="1107"/>
      <c r="R27" s="1054" t="str">
        <f t="shared" si="0"/>
        <v/>
      </c>
      <c r="S27" s="806" t="str">
        <f t="shared" si="9"/>
        <v/>
      </c>
      <c r="T27" s="1104">
        <f t="shared" si="10"/>
        <v>0</v>
      </c>
      <c r="U27" s="696" t="str">
        <f t="shared" si="11"/>
        <v/>
      </c>
      <c r="V27" s="1116"/>
      <c r="W27" s="806" t="str">
        <f t="shared" si="12"/>
        <v/>
      </c>
      <c r="X27" s="1104">
        <f t="shared" si="13"/>
        <v>0</v>
      </c>
      <c r="Y27" s="696" t="str">
        <f t="shared" si="14"/>
        <v/>
      </c>
      <c r="Z27" s="1114"/>
      <c r="AA27" s="806" t="str">
        <f t="shared" si="15"/>
        <v/>
      </c>
      <c r="AB27" s="1104">
        <f t="shared" si="17"/>
        <v>0</v>
      </c>
      <c r="AC27" s="414">
        <f t="shared" si="1"/>
        <v>0</v>
      </c>
      <c r="AD27" s="414">
        <f t="shared" si="2"/>
        <v>0</v>
      </c>
      <c r="AF27" s="414">
        <v>20</v>
      </c>
      <c r="AG27" s="414">
        <f t="shared" ca="1" si="3"/>
        <v>0</v>
      </c>
      <c r="AH27" s="414">
        <f t="shared" si="16"/>
        <v>0</v>
      </c>
    </row>
    <row r="28" spans="1:34" x14ac:dyDescent="0.2">
      <c r="A28" s="671">
        <v>21</v>
      </c>
      <c r="B28" s="1121" t="str">
        <f>IFERROR(VLOOKUP($C$4,学部!A:AA,学部!AG24,0)&amp;"","")</f>
        <v/>
      </c>
      <c r="C28" s="1122"/>
      <c r="D28" s="1123"/>
      <c r="F28" s="1124" t="str">
        <f>IFERROR(VLOOKUP($C$4,研究科!A:AA,研究科!AG24,0)&amp;"","")</f>
        <v/>
      </c>
      <c r="G28" s="1125"/>
      <c r="H28" s="1126"/>
      <c r="K28" s="693" t="str">
        <f t="shared" si="4"/>
        <v/>
      </c>
      <c r="L28" s="1108"/>
      <c r="M28" s="1055" t="str">
        <f t="shared" si="5"/>
        <v/>
      </c>
      <c r="N28" s="806" t="str">
        <f t="shared" si="6"/>
        <v/>
      </c>
      <c r="O28" s="1104">
        <f t="shared" si="7"/>
        <v>0</v>
      </c>
      <c r="P28" s="693" t="str">
        <f t="shared" si="8"/>
        <v/>
      </c>
      <c r="Q28" s="1108"/>
      <c r="R28" s="1055" t="str">
        <f t="shared" si="0"/>
        <v/>
      </c>
      <c r="S28" s="806" t="str">
        <f t="shared" si="9"/>
        <v/>
      </c>
      <c r="T28" s="1104">
        <f t="shared" si="10"/>
        <v>0</v>
      </c>
      <c r="U28" s="693" t="str">
        <f t="shared" si="11"/>
        <v/>
      </c>
      <c r="V28" s="1117"/>
      <c r="W28" s="806" t="str">
        <f t="shared" si="12"/>
        <v/>
      </c>
      <c r="X28" s="1104">
        <f t="shared" si="13"/>
        <v>0</v>
      </c>
      <c r="Y28" s="693" t="str">
        <f t="shared" si="14"/>
        <v/>
      </c>
      <c r="Z28" s="1115"/>
      <c r="AA28" s="806" t="str">
        <f t="shared" si="15"/>
        <v/>
      </c>
      <c r="AB28" s="1104">
        <f t="shared" si="17"/>
        <v>0</v>
      </c>
      <c r="AC28" s="414">
        <f t="shared" si="1"/>
        <v>0</v>
      </c>
      <c r="AD28" s="414">
        <f t="shared" si="2"/>
        <v>0</v>
      </c>
      <c r="AF28" s="414">
        <v>21</v>
      </c>
      <c r="AG28" s="414">
        <f t="shared" ca="1" si="3"/>
        <v>0</v>
      </c>
      <c r="AH28" s="414">
        <f t="shared" si="16"/>
        <v>0</v>
      </c>
    </row>
    <row r="29" spans="1:34" x14ac:dyDescent="0.2">
      <c r="A29" s="671">
        <v>22</v>
      </c>
      <c r="B29" s="1121" t="str">
        <f>IFERROR(VLOOKUP($C$4,学部!A:AA,学部!AG25,0)&amp;"","")</f>
        <v/>
      </c>
      <c r="C29" s="1122"/>
      <c r="D29" s="1123"/>
      <c r="F29" s="1124" t="str">
        <f>IFERROR(VLOOKUP($C$4,研究科!A:AA,研究科!AG25,0)&amp;"","")</f>
        <v/>
      </c>
      <c r="G29" s="1125"/>
      <c r="H29" s="1126"/>
      <c r="K29" s="697" t="str">
        <f t="shared" si="4"/>
        <v/>
      </c>
      <c r="L29" s="1106"/>
      <c r="M29" s="1051" t="str">
        <f t="shared" si="5"/>
        <v/>
      </c>
      <c r="N29" s="806" t="str">
        <f t="shared" si="6"/>
        <v/>
      </c>
      <c r="O29" s="1104">
        <f t="shared" si="7"/>
        <v>0</v>
      </c>
      <c r="P29" s="697" t="str">
        <f t="shared" si="8"/>
        <v/>
      </c>
      <c r="Q29" s="1106"/>
      <c r="R29" s="1051" t="str">
        <f t="shared" si="0"/>
        <v/>
      </c>
      <c r="S29" s="806" t="str">
        <f t="shared" si="9"/>
        <v/>
      </c>
      <c r="T29" s="1104">
        <f t="shared" si="10"/>
        <v>0</v>
      </c>
      <c r="U29" s="697" t="str">
        <f t="shared" si="11"/>
        <v/>
      </c>
      <c r="V29" s="1113"/>
      <c r="W29" s="806" t="str">
        <f t="shared" si="12"/>
        <v/>
      </c>
      <c r="X29" s="1104">
        <f t="shared" si="13"/>
        <v>0</v>
      </c>
      <c r="Y29" s="697" t="str">
        <f t="shared" si="14"/>
        <v/>
      </c>
      <c r="Z29" s="1113"/>
      <c r="AA29" s="806" t="str">
        <f t="shared" si="15"/>
        <v/>
      </c>
      <c r="AB29" s="1104">
        <f t="shared" si="17"/>
        <v>0</v>
      </c>
      <c r="AC29" s="414">
        <f t="shared" si="1"/>
        <v>0</v>
      </c>
      <c r="AD29" s="414">
        <f t="shared" si="2"/>
        <v>0</v>
      </c>
      <c r="AF29" s="414">
        <v>22</v>
      </c>
      <c r="AG29" s="414">
        <f t="shared" ca="1" si="3"/>
        <v>0</v>
      </c>
      <c r="AH29" s="414">
        <f t="shared" si="16"/>
        <v>0</v>
      </c>
    </row>
    <row r="30" spans="1:34" x14ac:dyDescent="0.2">
      <c r="A30" s="671">
        <v>23</v>
      </c>
      <c r="B30" s="1121" t="str">
        <f>IFERROR(VLOOKUP($C$4,学部!A:AA,学部!AG26,0)&amp;"","")</f>
        <v/>
      </c>
      <c r="C30" s="1122"/>
      <c r="D30" s="1123"/>
      <c r="F30" s="1124" t="str">
        <f>IFERROR(VLOOKUP($C$4,研究科!A:AA,研究科!AG26,0)&amp;"","")</f>
        <v/>
      </c>
      <c r="G30" s="1125"/>
      <c r="H30" s="1126"/>
      <c r="K30" s="697" t="str">
        <f t="shared" si="4"/>
        <v/>
      </c>
      <c r="L30" s="1106"/>
      <c r="M30" s="1051" t="str">
        <f t="shared" si="5"/>
        <v/>
      </c>
      <c r="N30" s="806" t="str">
        <f t="shared" si="6"/>
        <v/>
      </c>
      <c r="O30" s="1104">
        <f t="shared" si="7"/>
        <v>0</v>
      </c>
      <c r="P30" s="697" t="str">
        <f t="shared" si="8"/>
        <v/>
      </c>
      <c r="Q30" s="1106"/>
      <c r="R30" s="1051" t="str">
        <f t="shared" si="0"/>
        <v/>
      </c>
      <c r="S30" s="806" t="str">
        <f t="shared" si="9"/>
        <v/>
      </c>
      <c r="T30" s="1104">
        <f t="shared" si="10"/>
        <v>0</v>
      </c>
      <c r="U30" s="697" t="str">
        <f t="shared" si="11"/>
        <v/>
      </c>
      <c r="V30" s="1113"/>
      <c r="W30" s="806" t="str">
        <f t="shared" si="12"/>
        <v/>
      </c>
      <c r="X30" s="1104">
        <f t="shared" si="13"/>
        <v>0</v>
      </c>
      <c r="Y30" s="697" t="str">
        <f t="shared" si="14"/>
        <v/>
      </c>
      <c r="Z30" s="1113"/>
      <c r="AA30" s="806" t="str">
        <f t="shared" si="15"/>
        <v/>
      </c>
      <c r="AB30" s="1104">
        <f t="shared" si="17"/>
        <v>0</v>
      </c>
      <c r="AC30" s="414">
        <f t="shared" si="1"/>
        <v>0</v>
      </c>
      <c r="AD30" s="414">
        <f t="shared" si="2"/>
        <v>0</v>
      </c>
      <c r="AF30" s="414">
        <v>23</v>
      </c>
      <c r="AG30" s="414">
        <f t="shared" ca="1" si="3"/>
        <v>0</v>
      </c>
      <c r="AH30" s="414">
        <f t="shared" si="16"/>
        <v>0</v>
      </c>
    </row>
    <row r="31" spans="1:34" x14ac:dyDescent="0.2">
      <c r="A31" s="671">
        <v>24</v>
      </c>
      <c r="B31" s="1121" t="str">
        <f>IFERROR(VLOOKUP($C$4,学部!A:AA,学部!AG27,0)&amp;"","")</f>
        <v/>
      </c>
      <c r="C31" s="1122"/>
      <c r="D31" s="1123"/>
      <c r="F31" s="1124" t="str">
        <f>IFERROR(VLOOKUP($C$4,研究科!A:AA,研究科!AG27,0)&amp;"","")</f>
        <v/>
      </c>
      <c r="G31" s="1125"/>
      <c r="H31" s="1126"/>
      <c r="K31" s="696" t="str">
        <f t="shared" si="4"/>
        <v/>
      </c>
      <c r="L31" s="1107"/>
      <c r="M31" s="1056" t="str">
        <f t="shared" si="5"/>
        <v/>
      </c>
      <c r="N31" s="806" t="str">
        <f t="shared" si="6"/>
        <v/>
      </c>
      <c r="O31" s="1104">
        <f t="shared" si="7"/>
        <v>0</v>
      </c>
      <c r="P31" s="696" t="str">
        <f t="shared" si="8"/>
        <v/>
      </c>
      <c r="Q31" s="1107"/>
      <c r="R31" s="1052" t="str">
        <f t="shared" si="0"/>
        <v/>
      </c>
      <c r="S31" s="806" t="str">
        <f t="shared" si="9"/>
        <v/>
      </c>
      <c r="T31" s="1104">
        <f t="shared" si="10"/>
        <v>0</v>
      </c>
      <c r="U31" s="696" t="str">
        <f t="shared" si="11"/>
        <v/>
      </c>
      <c r="V31" s="1114"/>
      <c r="W31" s="806" t="str">
        <f t="shared" si="12"/>
        <v/>
      </c>
      <c r="X31" s="1104">
        <f t="shared" si="13"/>
        <v>0</v>
      </c>
      <c r="Y31" s="696" t="str">
        <f t="shared" si="14"/>
        <v/>
      </c>
      <c r="Z31" s="1114"/>
      <c r="AA31" s="806" t="str">
        <f t="shared" si="15"/>
        <v/>
      </c>
      <c r="AB31" s="1104">
        <f t="shared" si="17"/>
        <v>0</v>
      </c>
      <c r="AC31" s="414">
        <f t="shared" si="1"/>
        <v>0</v>
      </c>
      <c r="AD31" s="414">
        <f t="shared" si="2"/>
        <v>0</v>
      </c>
      <c r="AF31" s="414">
        <v>24</v>
      </c>
      <c r="AG31" s="414">
        <f t="shared" ca="1" si="3"/>
        <v>0</v>
      </c>
      <c r="AH31" s="414">
        <f t="shared" si="16"/>
        <v>0</v>
      </c>
    </row>
    <row r="32" spans="1:34" x14ac:dyDescent="0.2">
      <c r="A32" s="671">
        <v>25</v>
      </c>
      <c r="B32" s="1121" t="str">
        <f>IFERROR(VLOOKUP($C$4,学部!A:AA,学部!AG28,0)&amp;"","")</f>
        <v/>
      </c>
      <c r="C32" s="1122"/>
      <c r="D32" s="1123"/>
      <c r="F32" s="1124" t="str">
        <f>IFERROR(VLOOKUP($C$4,研究科!A:AA,研究科!AG28,0)&amp;"","")</f>
        <v/>
      </c>
      <c r="G32" s="1125"/>
      <c r="H32" s="1126"/>
      <c r="K32" s="692" t="str">
        <f t="shared" si="4"/>
        <v/>
      </c>
      <c r="L32" s="1110"/>
      <c r="M32" s="1055" t="str">
        <f t="shared" si="5"/>
        <v/>
      </c>
      <c r="N32" s="806" t="str">
        <f t="shared" si="6"/>
        <v/>
      </c>
      <c r="O32" s="1104">
        <f t="shared" si="7"/>
        <v>0</v>
      </c>
      <c r="P32" s="692" t="str">
        <f t="shared" si="8"/>
        <v/>
      </c>
      <c r="Q32" s="1110"/>
      <c r="R32" s="1053" t="str">
        <f t="shared" si="0"/>
        <v/>
      </c>
      <c r="S32" s="806" t="str">
        <f t="shared" si="9"/>
        <v/>
      </c>
      <c r="T32" s="1104">
        <f t="shared" si="10"/>
        <v>0</v>
      </c>
      <c r="U32" s="693" t="str">
        <f t="shared" si="11"/>
        <v/>
      </c>
      <c r="V32" s="1115"/>
      <c r="W32" s="806" t="str">
        <f t="shared" si="12"/>
        <v/>
      </c>
      <c r="X32" s="1104">
        <f t="shared" si="13"/>
        <v>0</v>
      </c>
      <c r="Y32" s="693" t="str">
        <f t="shared" si="14"/>
        <v/>
      </c>
      <c r="Z32" s="1115"/>
      <c r="AA32" s="806" t="str">
        <f t="shared" si="15"/>
        <v/>
      </c>
      <c r="AB32" s="1104">
        <f t="shared" si="17"/>
        <v>0</v>
      </c>
      <c r="AC32" s="414">
        <f t="shared" si="1"/>
        <v>0</v>
      </c>
      <c r="AD32" s="414">
        <f t="shared" si="2"/>
        <v>0</v>
      </c>
      <c r="AF32" s="414">
        <v>25</v>
      </c>
      <c r="AG32" s="414">
        <f t="shared" ca="1" si="3"/>
        <v>0</v>
      </c>
      <c r="AH32" s="414">
        <f t="shared" si="16"/>
        <v>0</v>
      </c>
    </row>
    <row r="33" spans="2:34" x14ac:dyDescent="0.2">
      <c r="B33" s="1121" t="str">
        <f>IFERROR(VLOOKUP($C$4,学部!A:AA,学部!AG29,0),"")</f>
        <v/>
      </c>
      <c r="C33" s="1122"/>
      <c r="D33" s="1123"/>
      <c r="F33" s="1124" t="str">
        <f>IFERROR(VLOOKUP($C$4,研究科!A:AA,研究科!AG30,0)&amp;"","")</f>
        <v/>
      </c>
      <c r="G33" s="1125"/>
      <c r="H33" s="1126"/>
      <c r="K33" s="697" t="str">
        <f t="shared" si="4"/>
        <v/>
      </c>
      <c r="L33" s="1106"/>
      <c r="M33" s="1051" t="str">
        <f t="shared" si="5"/>
        <v/>
      </c>
      <c r="N33" s="806" t="str">
        <f t="shared" si="6"/>
        <v/>
      </c>
      <c r="O33" s="1104">
        <f t="shared" si="7"/>
        <v>0</v>
      </c>
      <c r="P33" s="697" t="str">
        <f t="shared" si="8"/>
        <v/>
      </c>
      <c r="Q33" s="1106"/>
      <c r="R33" s="1051" t="str">
        <f t="shared" si="0"/>
        <v/>
      </c>
      <c r="S33" s="806" t="str">
        <f t="shared" si="9"/>
        <v/>
      </c>
      <c r="T33" s="1104">
        <f t="shared" si="10"/>
        <v>0</v>
      </c>
      <c r="U33" s="697" t="str">
        <f t="shared" si="11"/>
        <v/>
      </c>
      <c r="V33" s="1113"/>
      <c r="W33" s="806" t="str">
        <f t="shared" si="12"/>
        <v/>
      </c>
      <c r="X33" s="1104">
        <f t="shared" si="13"/>
        <v>0</v>
      </c>
      <c r="Y33" s="697" t="str">
        <f t="shared" si="14"/>
        <v/>
      </c>
      <c r="Z33" s="1113"/>
      <c r="AA33" s="806" t="str">
        <f t="shared" si="15"/>
        <v/>
      </c>
      <c r="AB33" s="1104">
        <f t="shared" si="17"/>
        <v>0</v>
      </c>
      <c r="AC33" s="414">
        <f t="shared" si="1"/>
        <v>0</v>
      </c>
      <c r="AD33" s="414">
        <f t="shared" si="2"/>
        <v>0</v>
      </c>
      <c r="AF33" s="414">
        <v>26</v>
      </c>
      <c r="AG33" s="414">
        <f t="shared" ca="1" si="3"/>
        <v>0</v>
      </c>
      <c r="AH33" s="414">
        <f t="shared" si="16"/>
        <v>0</v>
      </c>
    </row>
    <row r="34" spans="2:34" x14ac:dyDescent="0.2">
      <c r="B34" s="1121" t="str">
        <f>IFERROR(VLOOKUP($C$4,学部!A:AA,学部!AG30,0),"")</f>
        <v/>
      </c>
      <c r="C34" s="1122"/>
      <c r="D34" s="1123"/>
      <c r="F34" s="1124" t="str">
        <f>IFERROR(VLOOKUP($C$4,研究科!A:AA,研究科!AG31,0)&amp;"","")</f>
        <v/>
      </c>
      <c r="G34" s="1125"/>
      <c r="H34" s="1126"/>
      <c r="K34" s="697" t="str">
        <f t="shared" si="4"/>
        <v/>
      </c>
      <c r="L34" s="1106"/>
      <c r="M34" s="1051" t="str">
        <f t="shared" si="5"/>
        <v/>
      </c>
      <c r="N34" s="806" t="str">
        <f t="shared" si="6"/>
        <v/>
      </c>
      <c r="O34" s="1104">
        <f t="shared" si="7"/>
        <v>0</v>
      </c>
      <c r="P34" s="697" t="str">
        <f t="shared" si="8"/>
        <v/>
      </c>
      <c r="Q34" s="1106"/>
      <c r="R34" s="1054" t="str">
        <f t="shared" si="0"/>
        <v/>
      </c>
      <c r="S34" s="806" t="str">
        <f t="shared" si="9"/>
        <v/>
      </c>
      <c r="T34" s="1104">
        <f t="shared" si="10"/>
        <v>0</v>
      </c>
      <c r="U34" s="697" t="str">
        <f t="shared" si="11"/>
        <v/>
      </c>
      <c r="V34" s="1113"/>
      <c r="W34" s="806" t="str">
        <f t="shared" si="12"/>
        <v/>
      </c>
      <c r="X34" s="1104">
        <f t="shared" si="13"/>
        <v>0</v>
      </c>
      <c r="Y34" s="697" t="str">
        <f t="shared" si="14"/>
        <v/>
      </c>
      <c r="Z34" s="1113"/>
      <c r="AA34" s="806" t="str">
        <f t="shared" si="15"/>
        <v/>
      </c>
      <c r="AB34" s="1104">
        <f t="shared" si="17"/>
        <v>0</v>
      </c>
      <c r="AC34" s="414">
        <f t="shared" si="1"/>
        <v>0</v>
      </c>
      <c r="AD34" s="414">
        <f t="shared" si="2"/>
        <v>0</v>
      </c>
      <c r="AF34" s="414">
        <v>27</v>
      </c>
      <c r="AG34" s="414">
        <f t="shared" ca="1" si="3"/>
        <v>0</v>
      </c>
      <c r="AH34" s="414">
        <f t="shared" si="16"/>
        <v>0</v>
      </c>
    </row>
    <row r="35" spans="2:34" x14ac:dyDescent="0.2">
      <c r="B35" s="1121" t="str">
        <f>IFERROR(VLOOKUP($C$4,学部!A:AA,学部!AG31,0),"")</f>
        <v/>
      </c>
      <c r="C35" s="1122"/>
      <c r="D35" s="1123"/>
      <c r="F35" s="1124" t="str">
        <f>IFERROR(VLOOKUP($C$4,研究科!A:AA,研究科!AG32,0)&amp;"","")</f>
        <v/>
      </c>
      <c r="G35" s="1125"/>
      <c r="H35" s="1126"/>
      <c r="K35" s="696" t="str">
        <f t="shared" si="4"/>
        <v/>
      </c>
      <c r="L35" s="1107"/>
      <c r="M35" s="1056" t="str">
        <f t="shared" si="5"/>
        <v/>
      </c>
      <c r="N35" s="806" t="str">
        <f t="shared" si="6"/>
        <v/>
      </c>
      <c r="O35" s="1104">
        <f t="shared" si="7"/>
        <v>0</v>
      </c>
      <c r="P35" s="696" t="str">
        <f t="shared" si="8"/>
        <v/>
      </c>
      <c r="Q35" s="1107"/>
      <c r="R35" s="1052" t="str">
        <f t="shared" si="0"/>
        <v/>
      </c>
      <c r="S35" s="806" t="str">
        <f t="shared" si="9"/>
        <v/>
      </c>
      <c r="T35" s="1104">
        <f t="shared" si="10"/>
        <v>0</v>
      </c>
      <c r="U35" s="696" t="str">
        <f t="shared" si="11"/>
        <v/>
      </c>
      <c r="V35" s="1114"/>
      <c r="W35" s="806" t="str">
        <f t="shared" si="12"/>
        <v/>
      </c>
      <c r="X35" s="1104">
        <f t="shared" si="13"/>
        <v>0</v>
      </c>
      <c r="Y35" s="696" t="str">
        <f t="shared" si="14"/>
        <v/>
      </c>
      <c r="Z35" s="1116"/>
      <c r="AA35" s="806" t="str">
        <f t="shared" si="15"/>
        <v/>
      </c>
      <c r="AB35" s="1104">
        <f t="shared" si="17"/>
        <v>0</v>
      </c>
      <c r="AC35" s="414">
        <f t="shared" si="1"/>
        <v>0</v>
      </c>
      <c r="AD35" s="414">
        <f t="shared" si="2"/>
        <v>0</v>
      </c>
      <c r="AF35" s="414">
        <v>28</v>
      </c>
      <c r="AG35" s="414">
        <f t="shared" ca="1" si="3"/>
        <v>0</v>
      </c>
      <c r="AH35" s="414">
        <f t="shared" si="16"/>
        <v>0</v>
      </c>
    </row>
    <row r="36" spans="2:34" x14ac:dyDescent="0.2">
      <c r="B36" s="1121" t="str">
        <f>IFERROR(VLOOKUP($C$4,学部!A:AA,学部!AG32,0),"")</f>
        <v/>
      </c>
      <c r="C36" s="1122"/>
      <c r="D36" s="1123"/>
      <c r="F36" s="1124" t="str">
        <f>IFERROR(VLOOKUP($C$4,研究科!A:AA,研究科!AG33,0)&amp;"","")</f>
        <v/>
      </c>
      <c r="G36" s="1125"/>
      <c r="H36" s="1126"/>
      <c r="K36" s="693" t="str">
        <f t="shared" si="4"/>
        <v/>
      </c>
      <c r="L36" s="1108"/>
      <c r="M36" s="1055" t="str">
        <f t="shared" si="5"/>
        <v/>
      </c>
      <c r="N36" s="806" t="str">
        <f t="shared" si="6"/>
        <v/>
      </c>
      <c r="O36" s="1104">
        <f t="shared" si="7"/>
        <v>0</v>
      </c>
      <c r="P36" s="693" t="str">
        <f t="shared" si="8"/>
        <v/>
      </c>
      <c r="Q36" s="1108"/>
      <c r="R36" s="1054" t="str">
        <f t="shared" si="0"/>
        <v/>
      </c>
      <c r="S36" s="806" t="str">
        <f t="shared" si="9"/>
        <v/>
      </c>
      <c r="T36" s="1104">
        <f t="shared" si="10"/>
        <v>0</v>
      </c>
      <c r="U36" s="693" t="str">
        <f t="shared" si="11"/>
        <v/>
      </c>
      <c r="V36" s="1115"/>
      <c r="W36" s="806" t="str">
        <f t="shared" si="12"/>
        <v/>
      </c>
      <c r="X36" s="1104">
        <f t="shared" si="13"/>
        <v>0</v>
      </c>
      <c r="Y36" s="693" t="str">
        <f t="shared" si="14"/>
        <v/>
      </c>
      <c r="Z36" s="1117"/>
      <c r="AA36" s="806" t="str">
        <f t="shared" si="15"/>
        <v/>
      </c>
      <c r="AB36" s="1104">
        <f t="shared" si="17"/>
        <v>0</v>
      </c>
      <c r="AC36" s="414">
        <f t="shared" si="1"/>
        <v>0</v>
      </c>
      <c r="AD36" s="414">
        <f t="shared" si="2"/>
        <v>0</v>
      </c>
      <c r="AF36" s="414">
        <v>29</v>
      </c>
      <c r="AG36" s="414">
        <f t="shared" ca="1" si="3"/>
        <v>0</v>
      </c>
      <c r="AH36" s="414">
        <f t="shared" si="16"/>
        <v>0</v>
      </c>
    </row>
    <row r="37" spans="2:34" ht="13.8" thickBot="1" x14ac:dyDescent="0.25">
      <c r="B37" s="1127" t="str">
        <f>IFERROR(VLOOKUP($C$4,学部!A:AA,学部!AG33,0),"")</f>
        <v/>
      </c>
      <c r="C37" s="1128"/>
      <c r="D37" s="1129"/>
      <c r="F37" s="1130" t="str">
        <f>IFERROR(VLOOKUP($C$4,研究科!A:AA,研究科!AG34,0)&amp;"","")</f>
        <v/>
      </c>
      <c r="G37" s="1131"/>
      <c r="H37" s="1132"/>
      <c r="K37" s="699" t="str">
        <f t="shared" si="4"/>
        <v/>
      </c>
      <c r="L37" s="1111"/>
      <c r="M37" s="1057" t="str">
        <f t="shared" si="5"/>
        <v/>
      </c>
      <c r="N37" s="806" t="str">
        <f t="shared" si="6"/>
        <v/>
      </c>
      <c r="O37" s="1104">
        <f t="shared" si="7"/>
        <v>0</v>
      </c>
      <c r="P37" s="699" t="str">
        <f t="shared" si="8"/>
        <v/>
      </c>
      <c r="Q37" s="1111"/>
      <c r="R37" s="1057" t="str">
        <f t="shared" si="0"/>
        <v/>
      </c>
      <c r="S37" s="806" t="str">
        <f t="shared" si="9"/>
        <v/>
      </c>
      <c r="T37" s="1104">
        <f t="shared" si="10"/>
        <v>0</v>
      </c>
      <c r="U37" s="699" t="str">
        <f t="shared" si="11"/>
        <v/>
      </c>
      <c r="V37" s="1118"/>
      <c r="W37" s="806" t="str">
        <f t="shared" si="12"/>
        <v/>
      </c>
      <c r="X37" s="1104">
        <f t="shared" si="13"/>
        <v>0</v>
      </c>
      <c r="Y37" s="699" t="str">
        <f t="shared" si="14"/>
        <v/>
      </c>
      <c r="Z37" s="1114"/>
      <c r="AA37" s="806" t="str">
        <f t="shared" si="15"/>
        <v/>
      </c>
      <c r="AB37" s="1104">
        <f t="shared" si="17"/>
        <v>0</v>
      </c>
      <c r="AC37" s="414">
        <f t="shared" si="1"/>
        <v>0</v>
      </c>
      <c r="AD37" s="414">
        <f t="shared" si="2"/>
        <v>0</v>
      </c>
      <c r="AF37" s="414">
        <v>30</v>
      </c>
      <c r="AG37" s="414">
        <f t="shared" ca="1" si="3"/>
        <v>0</v>
      </c>
      <c r="AH37" s="414">
        <f t="shared" si="16"/>
        <v>0</v>
      </c>
    </row>
    <row r="38" spans="2:34" ht="13.5" customHeight="1" x14ac:dyDescent="0.2">
      <c r="F38" s="671">
        <f>COUNTA(F8:I37)-COUNTIF(F8:I37,0)</f>
        <v>30</v>
      </c>
      <c r="R38" s="1058"/>
      <c r="Z38" s="701"/>
      <c r="AF38" s="414">
        <v>31</v>
      </c>
      <c r="AG38" s="414">
        <f t="shared" ca="1" si="3"/>
        <v>0</v>
      </c>
      <c r="AH38" s="414">
        <f t="shared" si="16"/>
        <v>0</v>
      </c>
    </row>
    <row r="39" spans="2:34" ht="13.5" customHeight="1" x14ac:dyDescent="0.2">
      <c r="AF39" s="414">
        <v>32</v>
      </c>
      <c r="AG39" s="414">
        <f t="shared" ca="1" si="3"/>
        <v>0</v>
      </c>
      <c r="AH39" s="414">
        <f t="shared" si="16"/>
        <v>0</v>
      </c>
    </row>
    <row r="40" spans="2:34" x14ac:dyDescent="0.2">
      <c r="AF40" s="414">
        <v>33</v>
      </c>
      <c r="AG40" s="414">
        <f t="shared" ref="AG40:AG67" ca="1" si="18">IF(AF40=IFERROR(VLOOKUP(AF40,AC:AC,1,0),0),INDIRECT("B"&amp;AF40+7),IF(AF40=IFERROR(VLOOKUP(AF40,AD:AD,1,0),0),INDIRECT("F"&amp;AF40-AD$7+7),0))</f>
        <v>0</v>
      </c>
      <c r="AH40" s="414">
        <f t="shared" si="16"/>
        <v>0</v>
      </c>
    </row>
    <row r="41" spans="2:34" x14ac:dyDescent="0.2">
      <c r="AF41" s="414">
        <v>34</v>
      </c>
      <c r="AG41" s="414">
        <f t="shared" ca="1" si="18"/>
        <v>0</v>
      </c>
      <c r="AH41" s="414">
        <f t="shared" si="16"/>
        <v>0</v>
      </c>
    </row>
    <row r="42" spans="2:34" x14ac:dyDescent="0.2">
      <c r="AF42" s="414">
        <v>35</v>
      </c>
      <c r="AG42" s="414">
        <f t="shared" ca="1" si="18"/>
        <v>0</v>
      </c>
      <c r="AH42" s="414">
        <f t="shared" si="16"/>
        <v>0</v>
      </c>
    </row>
    <row r="43" spans="2:34" x14ac:dyDescent="0.2">
      <c r="AF43" s="414">
        <v>36</v>
      </c>
      <c r="AG43" s="414">
        <f t="shared" ca="1" si="18"/>
        <v>0</v>
      </c>
      <c r="AH43" s="414">
        <f t="shared" si="16"/>
        <v>0</v>
      </c>
    </row>
    <row r="44" spans="2:34" x14ac:dyDescent="0.2">
      <c r="AF44" s="414">
        <v>37</v>
      </c>
      <c r="AG44" s="414">
        <f t="shared" ca="1" si="18"/>
        <v>0</v>
      </c>
      <c r="AH44" s="414">
        <f t="shared" si="16"/>
        <v>0</v>
      </c>
    </row>
    <row r="45" spans="2:34" x14ac:dyDescent="0.2">
      <c r="AF45" s="414">
        <v>38</v>
      </c>
      <c r="AG45" s="414">
        <f t="shared" ca="1" si="18"/>
        <v>0</v>
      </c>
      <c r="AH45" s="414">
        <f t="shared" si="16"/>
        <v>0</v>
      </c>
    </row>
    <row r="46" spans="2:34" x14ac:dyDescent="0.2">
      <c r="AF46" s="414">
        <v>39</v>
      </c>
      <c r="AG46" s="414">
        <f t="shared" ca="1" si="18"/>
        <v>0</v>
      </c>
      <c r="AH46" s="414">
        <f t="shared" si="16"/>
        <v>0</v>
      </c>
    </row>
    <row r="47" spans="2:34" x14ac:dyDescent="0.2">
      <c r="AF47" s="414">
        <v>40</v>
      </c>
      <c r="AG47" s="414">
        <f t="shared" ca="1" si="18"/>
        <v>0</v>
      </c>
      <c r="AH47" s="414">
        <f t="shared" si="16"/>
        <v>0</v>
      </c>
    </row>
    <row r="48" spans="2:34" x14ac:dyDescent="0.2">
      <c r="AF48" s="414">
        <v>41</v>
      </c>
      <c r="AG48" s="414">
        <f t="shared" ca="1" si="18"/>
        <v>0</v>
      </c>
      <c r="AH48" s="414">
        <f t="shared" si="16"/>
        <v>0</v>
      </c>
    </row>
    <row r="49" spans="32:34" x14ac:dyDescent="0.2">
      <c r="AF49" s="414">
        <v>42</v>
      </c>
      <c r="AG49" s="414">
        <f t="shared" ca="1" si="18"/>
        <v>0</v>
      </c>
      <c r="AH49" s="414">
        <f t="shared" si="16"/>
        <v>0</v>
      </c>
    </row>
    <row r="50" spans="32:34" x14ac:dyDescent="0.2">
      <c r="AF50" s="414">
        <v>43</v>
      </c>
      <c r="AG50" s="414">
        <f t="shared" ca="1" si="18"/>
        <v>0</v>
      </c>
      <c r="AH50" s="414">
        <f t="shared" si="16"/>
        <v>0</v>
      </c>
    </row>
    <row r="51" spans="32:34" x14ac:dyDescent="0.2">
      <c r="AF51" s="414">
        <v>44</v>
      </c>
      <c r="AG51" s="414">
        <f t="shared" ca="1" si="18"/>
        <v>0</v>
      </c>
      <c r="AH51" s="414">
        <f t="shared" si="16"/>
        <v>0</v>
      </c>
    </row>
    <row r="52" spans="32:34" x14ac:dyDescent="0.2">
      <c r="AF52" s="414">
        <v>45</v>
      </c>
      <c r="AG52" s="414">
        <f t="shared" ca="1" si="18"/>
        <v>0</v>
      </c>
      <c r="AH52" s="414">
        <f t="shared" si="16"/>
        <v>0</v>
      </c>
    </row>
    <row r="53" spans="32:34" x14ac:dyDescent="0.2">
      <c r="AF53" s="414">
        <v>46</v>
      </c>
      <c r="AG53" s="414">
        <f t="shared" ca="1" si="18"/>
        <v>0</v>
      </c>
      <c r="AH53" s="414">
        <f t="shared" si="16"/>
        <v>0</v>
      </c>
    </row>
    <row r="54" spans="32:34" x14ac:dyDescent="0.2">
      <c r="AF54" s="414">
        <v>47</v>
      </c>
      <c r="AG54" s="414">
        <f t="shared" ca="1" si="18"/>
        <v>0</v>
      </c>
      <c r="AH54" s="414">
        <f t="shared" si="16"/>
        <v>0</v>
      </c>
    </row>
    <row r="55" spans="32:34" x14ac:dyDescent="0.2">
      <c r="AF55" s="414">
        <v>48</v>
      </c>
      <c r="AG55" s="414">
        <f t="shared" ca="1" si="18"/>
        <v>0</v>
      </c>
      <c r="AH55" s="414">
        <f t="shared" si="16"/>
        <v>0</v>
      </c>
    </row>
    <row r="56" spans="32:34" x14ac:dyDescent="0.2">
      <c r="AF56" s="414">
        <v>49</v>
      </c>
      <c r="AG56" s="414">
        <f t="shared" ca="1" si="18"/>
        <v>0</v>
      </c>
      <c r="AH56" s="414">
        <f t="shared" si="16"/>
        <v>0</v>
      </c>
    </row>
    <row r="57" spans="32:34" x14ac:dyDescent="0.2">
      <c r="AF57" s="414">
        <v>50</v>
      </c>
      <c r="AG57" s="414">
        <f t="shared" ca="1" si="18"/>
        <v>0</v>
      </c>
      <c r="AH57" s="414">
        <f t="shared" si="16"/>
        <v>0</v>
      </c>
    </row>
    <row r="58" spans="32:34" x14ac:dyDescent="0.2">
      <c r="AF58" s="414">
        <v>51</v>
      </c>
      <c r="AG58" s="414">
        <f t="shared" ca="1" si="18"/>
        <v>0</v>
      </c>
      <c r="AH58" s="414">
        <f t="shared" ref="AH58:AH67" si="19">IF(AF58=IFERROR(VLOOKUP(AF58,AC:AC,1,0),0),"学部",IF(AF58=IFERROR(VLOOKUP(AF58,AD:AD,1,0),0),"研究科",0))</f>
        <v>0</v>
      </c>
    </row>
    <row r="59" spans="32:34" x14ac:dyDescent="0.2">
      <c r="AF59" s="414">
        <v>52</v>
      </c>
      <c r="AG59" s="414">
        <f t="shared" ca="1" si="18"/>
        <v>0</v>
      </c>
      <c r="AH59" s="414">
        <f t="shared" si="19"/>
        <v>0</v>
      </c>
    </row>
    <row r="60" spans="32:34" x14ac:dyDescent="0.2">
      <c r="AF60" s="414">
        <v>53</v>
      </c>
      <c r="AG60" s="414">
        <f t="shared" ca="1" si="18"/>
        <v>0</v>
      </c>
      <c r="AH60" s="414">
        <f t="shared" si="19"/>
        <v>0</v>
      </c>
    </row>
    <row r="61" spans="32:34" x14ac:dyDescent="0.2">
      <c r="AF61" s="414">
        <v>54</v>
      </c>
      <c r="AG61" s="414">
        <f t="shared" ca="1" si="18"/>
        <v>0</v>
      </c>
      <c r="AH61" s="414">
        <f t="shared" si="19"/>
        <v>0</v>
      </c>
    </row>
    <row r="62" spans="32:34" x14ac:dyDescent="0.2">
      <c r="AF62" s="414">
        <v>55</v>
      </c>
      <c r="AG62" s="414">
        <f t="shared" ca="1" si="18"/>
        <v>0</v>
      </c>
      <c r="AH62" s="414">
        <f t="shared" si="19"/>
        <v>0</v>
      </c>
    </row>
    <row r="63" spans="32:34" x14ac:dyDescent="0.2">
      <c r="AF63" s="414">
        <v>56</v>
      </c>
      <c r="AG63" s="414">
        <f t="shared" ca="1" si="18"/>
        <v>0</v>
      </c>
      <c r="AH63" s="414">
        <f t="shared" si="19"/>
        <v>0</v>
      </c>
    </row>
    <row r="64" spans="32:34" x14ac:dyDescent="0.2">
      <c r="AF64" s="414">
        <v>57</v>
      </c>
      <c r="AG64" s="414">
        <f t="shared" ca="1" si="18"/>
        <v>0</v>
      </c>
      <c r="AH64" s="414">
        <f t="shared" si="19"/>
        <v>0</v>
      </c>
    </row>
    <row r="65" spans="32:34" x14ac:dyDescent="0.2">
      <c r="AF65" s="414">
        <v>58</v>
      </c>
      <c r="AG65" s="414">
        <f t="shared" ca="1" si="18"/>
        <v>0</v>
      </c>
      <c r="AH65" s="414">
        <f t="shared" si="19"/>
        <v>0</v>
      </c>
    </row>
    <row r="66" spans="32:34" x14ac:dyDescent="0.2">
      <c r="AF66" s="414">
        <v>59</v>
      </c>
      <c r="AG66" s="414">
        <f t="shared" ca="1" si="18"/>
        <v>0</v>
      </c>
      <c r="AH66" s="414">
        <f t="shared" si="19"/>
        <v>0</v>
      </c>
    </row>
    <row r="67" spans="32:34" x14ac:dyDescent="0.2">
      <c r="AF67" s="414">
        <v>60</v>
      </c>
      <c r="AG67" s="414">
        <f t="shared" ca="1" si="18"/>
        <v>0</v>
      </c>
      <c r="AH67" s="414">
        <f t="shared" si="19"/>
        <v>0</v>
      </c>
    </row>
  </sheetData>
  <sheetProtection algorithmName="SHA-512" hashValue="DPpeEeS/zgpSQ6V8RlHLXKWx+i61BEbpk1V5QD/AWgOWHO5b/d2hiCdX5TlHYBcE7/bkSD8gPO819iuvepq64g==" saltValue="m19pS33LeZqnjTtBbuExnA==" spinCount="100000" sheet="1" objects="1" scenarios="1"/>
  <mergeCells count="63">
    <mergeCell ref="B12:D12"/>
    <mergeCell ref="F12:H12"/>
    <mergeCell ref="B13:D13"/>
    <mergeCell ref="B9:D9"/>
    <mergeCell ref="F9:H9"/>
    <mergeCell ref="B10:D10"/>
    <mergeCell ref="F10:H10"/>
    <mergeCell ref="B11:D11"/>
    <mergeCell ref="F11:H11"/>
    <mergeCell ref="B31:D31"/>
    <mergeCell ref="F31:H31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8:D18"/>
    <mergeCell ref="F18:H18"/>
    <mergeCell ref="B19:D19"/>
    <mergeCell ref="F19:H19"/>
    <mergeCell ref="B20:D20"/>
    <mergeCell ref="D4:H4"/>
    <mergeCell ref="B7:D7"/>
    <mergeCell ref="F7:H7"/>
    <mergeCell ref="B8:D8"/>
    <mergeCell ref="F8:H8"/>
    <mergeCell ref="F20:H20"/>
    <mergeCell ref="B21:D21"/>
    <mergeCell ref="F21:H21"/>
    <mergeCell ref="B22:D22"/>
    <mergeCell ref="F22:H22"/>
    <mergeCell ref="B23:D23"/>
    <mergeCell ref="F23:H23"/>
    <mergeCell ref="B24:D24"/>
    <mergeCell ref="F24:H24"/>
    <mergeCell ref="B37:D37"/>
    <mergeCell ref="F37:H37"/>
    <mergeCell ref="B28:D28"/>
    <mergeCell ref="F28:H28"/>
    <mergeCell ref="B29:D29"/>
    <mergeCell ref="F29:H29"/>
    <mergeCell ref="B30:D30"/>
    <mergeCell ref="F30:H30"/>
    <mergeCell ref="B32:D32"/>
    <mergeCell ref="F32:H32"/>
    <mergeCell ref="B33:D33"/>
    <mergeCell ref="F33:H33"/>
    <mergeCell ref="B36:D36"/>
    <mergeCell ref="F36:H36"/>
    <mergeCell ref="B35:D35"/>
    <mergeCell ref="F35:H35"/>
    <mergeCell ref="B34:D34"/>
    <mergeCell ref="F34:H34"/>
    <mergeCell ref="B27:D27"/>
    <mergeCell ref="F27:H27"/>
    <mergeCell ref="B25:D25"/>
    <mergeCell ref="F25:H25"/>
    <mergeCell ref="B26:D26"/>
    <mergeCell ref="F26:H26"/>
  </mergeCells>
  <phoneticPr fontId="2"/>
  <conditionalFormatting sqref="L8:L37">
    <cfRule type="notContainsBlanks" dxfId="445" priority="11">
      <formula>LEN(TRIM(L8))&gt;0</formula>
    </cfRule>
    <cfRule type="expression" dxfId="444" priority="12">
      <formula>$K8&lt;&gt;""</formula>
    </cfRule>
  </conditionalFormatting>
  <conditionalFormatting sqref="N8:N37">
    <cfRule type="expression" dxfId="443" priority="4">
      <formula>$N8&lt;&gt;""</formula>
    </cfRule>
  </conditionalFormatting>
  <conditionalFormatting sqref="Q8:Q37">
    <cfRule type="notContainsBlanks" dxfId="442" priority="9">
      <formula>LEN(TRIM(Q8))&gt;0</formula>
    </cfRule>
    <cfRule type="expression" dxfId="441" priority="10">
      <formula>$P8&lt;&gt;""</formula>
    </cfRule>
  </conditionalFormatting>
  <conditionalFormatting sqref="S8:S37">
    <cfRule type="expression" dxfId="440" priority="3">
      <formula>$S8&lt;&gt;""</formula>
    </cfRule>
  </conditionalFormatting>
  <conditionalFormatting sqref="V8:V37">
    <cfRule type="notContainsBlanks" dxfId="439" priority="7">
      <formula>LEN(TRIM(V8))&gt;0</formula>
    </cfRule>
    <cfRule type="expression" dxfId="438" priority="8">
      <formula>$U8&lt;&gt;""</formula>
    </cfRule>
  </conditionalFormatting>
  <conditionalFormatting sqref="W8:W37">
    <cfRule type="expression" dxfId="437" priority="2">
      <formula>$W8&lt;&gt;""</formula>
    </cfRule>
  </conditionalFormatting>
  <conditionalFormatting sqref="Z8:Z37">
    <cfRule type="notContainsBlanks" dxfId="436" priority="5">
      <formula>LEN(TRIM(Z8))&gt;0</formula>
    </cfRule>
    <cfRule type="expression" dxfId="435" priority="6">
      <formula>$Y8&lt;&gt;""</formula>
    </cfRule>
  </conditionalFormatting>
  <conditionalFormatting sqref="AA8:AA37">
    <cfRule type="expression" dxfId="434" priority="1">
      <formula>$AA8&lt;&gt;""</formula>
    </cfRule>
  </conditionalFormatting>
  <dataValidations count="2">
    <dataValidation type="list" allowBlank="1" showInputMessage="1" showErrorMessage="1" sqref="V8:V37 Z8:Z37" xr:uid="{CC8B2C43-8964-4BAB-A592-7E2471273C86}">
      <formula1>"Ａ　人文科学,Ｂ　社会科学,Ｃ　理学,Ｄ　工学,Ｅ　農学,Ｆ　保健,Ｇ　商船,Ｈ　家政,Ｉ　教育,Ｊ　芸術,Ｋ　その他"</formula1>
    </dataValidation>
    <dataValidation type="whole" allowBlank="1" showInputMessage="1" showErrorMessage="1" sqref="L8:L37 Q8:Q37" xr:uid="{1E27AAA7-5977-47BA-9A2D-F4E4B29FF1B4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9D0BC-E4BC-4B45-9207-DAF0ABFB3ECB}">
  <dimension ref="A1:AJJ50"/>
  <sheetViews>
    <sheetView workbookViewId="0"/>
    <sheetView workbookViewId="1"/>
  </sheetViews>
  <sheetFormatPr defaultRowHeight="13.2" x14ac:dyDescent="0.2"/>
  <cols>
    <col min="1" max="1" width="15.109375" bestFit="1" customWidth="1"/>
    <col min="2" max="2" width="11.6640625" bestFit="1" customWidth="1"/>
    <col min="4" max="4" width="9.5546875" bestFit="1" customWidth="1"/>
    <col min="5" max="5" width="16.109375" bestFit="1" customWidth="1"/>
    <col min="6" max="7" width="18.33203125" bestFit="1" customWidth="1"/>
    <col min="8" max="8" width="20.44140625" bestFit="1" customWidth="1"/>
    <col min="9" max="10" width="7.77734375" bestFit="1" customWidth="1"/>
    <col min="11" max="15" width="2.5546875" bestFit="1" customWidth="1"/>
    <col min="16" max="16" width="2.109375" bestFit="1" customWidth="1"/>
    <col min="17" max="17" width="7.77734375" bestFit="1" customWidth="1"/>
    <col min="18" max="22" width="2.5546875" bestFit="1" customWidth="1"/>
    <col min="23" max="23" width="2.109375" bestFit="1" customWidth="1"/>
    <col min="24" max="24" width="2.44140625" bestFit="1" customWidth="1"/>
    <col min="25" max="25" width="2.5546875" bestFit="1" customWidth="1"/>
    <col min="26" max="27" width="2" bestFit="1" customWidth="1"/>
    <col min="28" max="28" width="2.44140625" bestFit="1" customWidth="1"/>
    <col min="29" max="29" width="2" bestFit="1" customWidth="1"/>
    <col min="30" max="30" width="3" bestFit="1" customWidth="1"/>
    <col min="31" max="39" width="2.5546875" bestFit="1" customWidth="1"/>
    <col min="40" max="40" width="2.109375" bestFit="1" customWidth="1"/>
    <col min="41" max="41" width="2.44140625" bestFit="1" customWidth="1"/>
    <col min="42" max="42" width="2.5546875" bestFit="1" customWidth="1"/>
    <col min="43" max="44" width="2" bestFit="1" customWidth="1"/>
    <col min="45" max="45" width="2.44140625" bestFit="1" customWidth="1"/>
    <col min="46" max="46" width="2" bestFit="1" customWidth="1"/>
    <col min="47" max="47" width="3" bestFit="1" customWidth="1"/>
    <col min="48" max="48" width="7.77734375" bestFit="1" customWidth="1"/>
    <col min="49" max="53" width="2.5546875" bestFit="1" customWidth="1"/>
    <col min="54" max="54" width="18.5546875" bestFit="1" customWidth="1"/>
    <col min="55" max="55" width="7.88671875" bestFit="1" customWidth="1"/>
    <col min="56" max="60" width="2.5546875" bestFit="1" customWidth="1"/>
    <col min="61" max="61" width="2.109375" bestFit="1" customWidth="1"/>
    <col min="62" max="62" width="2.44140625" bestFit="1" customWidth="1"/>
    <col min="63" max="63" width="2.5546875" bestFit="1" customWidth="1"/>
    <col min="64" max="65" width="2" bestFit="1" customWidth="1"/>
    <col min="66" max="66" width="2.44140625" bestFit="1" customWidth="1"/>
    <col min="67" max="67" width="2" bestFit="1" customWidth="1"/>
    <col min="68" max="68" width="7.88671875" bestFit="1" customWidth="1"/>
    <col min="69" max="73" width="2.5546875" bestFit="1" customWidth="1"/>
    <col min="74" max="74" width="2.109375" bestFit="1" customWidth="1"/>
    <col min="75" max="75" width="2.44140625" bestFit="1" customWidth="1"/>
    <col min="76" max="76" width="2.5546875" bestFit="1" customWidth="1"/>
    <col min="77" max="78" width="2" bestFit="1" customWidth="1"/>
    <col min="79" max="79" width="2.44140625" bestFit="1" customWidth="1"/>
    <col min="80" max="80" width="2" bestFit="1" customWidth="1"/>
    <col min="81" max="81" width="3" bestFit="1" customWidth="1"/>
    <col min="82" max="82" width="2.5546875" bestFit="1" customWidth="1"/>
    <col min="83" max="84" width="7.88671875" bestFit="1" customWidth="1"/>
    <col min="85" max="89" width="2.5546875" bestFit="1" customWidth="1"/>
    <col min="90" max="90" width="7.88671875" bestFit="1" customWidth="1"/>
    <col min="91" max="95" width="2.5546875" bestFit="1" customWidth="1"/>
    <col min="96" max="96" width="2.109375" bestFit="1" customWidth="1"/>
    <col min="97" max="97" width="2.44140625" bestFit="1" customWidth="1"/>
    <col min="98" max="98" width="2.5546875" bestFit="1" customWidth="1"/>
    <col min="99" max="99" width="2" bestFit="1" customWidth="1"/>
    <col min="100" max="100" width="7.6640625" bestFit="1" customWidth="1"/>
    <col min="101" max="105" width="2.5546875" bestFit="1" customWidth="1"/>
    <col min="106" max="106" width="2.109375" bestFit="1" customWidth="1"/>
    <col min="107" max="107" width="7.6640625" bestFit="1" customWidth="1"/>
    <col min="108" max="112" width="2.5546875" bestFit="1" customWidth="1"/>
    <col min="113" max="113" width="2.109375" bestFit="1" customWidth="1"/>
    <col min="114" max="114" width="2.44140625" bestFit="1" customWidth="1"/>
    <col min="115" max="115" width="11.6640625" bestFit="1" customWidth="1"/>
    <col min="116" max="117" width="7.6640625" bestFit="1" customWidth="1"/>
    <col min="118" max="121" width="2.5546875" bestFit="1" customWidth="1"/>
    <col min="122" max="122" width="11.5546875" bestFit="1" customWidth="1"/>
    <col min="123" max="123" width="7.77734375" bestFit="1" customWidth="1"/>
    <col min="125" max="125" width="11.5546875" bestFit="1" customWidth="1"/>
    <col min="126" max="127" width="7.88671875" bestFit="1" customWidth="1"/>
    <col min="128" max="132" width="2.5546875" bestFit="1" customWidth="1"/>
    <col min="133" max="133" width="2.109375" bestFit="1" customWidth="1"/>
    <col min="134" max="134" width="2.44140625" bestFit="1" customWidth="1"/>
    <col min="135" max="135" width="2.5546875" bestFit="1" customWidth="1"/>
    <col min="136" max="137" width="2" bestFit="1" customWidth="1"/>
    <col min="138" max="138" width="2.44140625" bestFit="1" customWidth="1"/>
    <col min="139" max="139" width="2" bestFit="1" customWidth="1"/>
    <col min="140" max="144" width="2.5546875" bestFit="1" customWidth="1"/>
    <col min="145" max="145" width="2.109375" bestFit="1" customWidth="1"/>
    <col min="146" max="146" width="2.44140625" bestFit="1" customWidth="1"/>
    <col min="147" max="147" width="2.5546875" bestFit="1" customWidth="1"/>
    <col min="148" max="149" width="2" bestFit="1" customWidth="1"/>
    <col min="150" max="150" width="2.44140625" bestFit="1" customWidth="1"/>
    <col min="151" max="151" width="2" bestFit="1" customWidth="1"/>
    <col min="152" max="152" width="3" bestFit="1" customWidth="1"/>
    <col min="153" max="156" width="2.5546875" bestFit="1" customWidth="1"/>
    <col min="157" max="157" width="11.5546875" bestFit="1" customWidth="1"/>
    <col min="158" max="159" width="7.6640625" bestFit="1" customWidth="1"/>
    <col min="160" max="173" width="2.5546875" bestFit="1" customWidth="1"/>
    <col min="174" max="174" width="2.109375" bestFit="1" customWidth="1"/>
    <col min="175" max="175" width="7.88671875" bestFit="1" customWidth="1"/>
    <col min="176" max="180" width="2.5546875" bestFit="1" customWidth="1"/>
    <col min="181" max="181" width="2.109375" bestFit="1" customWidth="1"/>
    <col min="182" max="182" width="2.44140625" bestFit="1" customWidth="1"/>
    <col min="183" max="188" width="2.5546875" bestFit="1" customWidth="1"/>
    <col min="189" max="189" width="11.5546875" bestFit="1" customWidth="1"/>
    <col min="190" max="194" width="2.5546875" bestFit="1" customWidth="1"/>
    <col min="195" max="195" width="11.5546875" bestFit="1" customWidth="1"/>
    <col min="196" max="200" width="2.5546875" bestFit="1" customWidth="1"/>
    <col min="201" max="201" width="2.109375" bestFit="1" customWidth="1"/>
    <col min="202" max="202" width="11.109375" bestFit="1" customWidth="1"/>
    <col min="203" max="207" width="2.5546875" bestFit="1" customWidth="1"/>
    <col min="208" max="208" width="2.109375" bestFit="1" customWidth="1"/>
    <col min="209" max="209" width="11.109375" bestFit="1" customWidth="1"/>
    <col min="210" max="210" width="7.88671875" bestFit="1" customWidth="1"/>
    <col min="211" max="220" width="2.5546875" bestFit="1" customWidth="1"/>
    <col min="221" max="221" width="2.109375" bestFit="1" customWidth="1"/>
    <col min="222" max="222" width="2.44140625" bestFit="1" customWidth="1"/>
    <col min="223" max="223" width="2.5546875" bestFit="1" customWidth="1"/>
    <col min="224" max="224" width="11.5546875" bestFit="1" customWidth="1"/>
    <col min="225" max="225" width="7" bestFit="1" customWidth="1"/>
    <col min="226" max="230" width="2.5546875" bestFit="1" customWidth="1"/>
    <col min="231" max="231" width="2.109375" bestFit="1" customWidth="1"/>
    <col min="232" max="232" width="2.44140625" bestFit="1" customWidth="1"/>
    <col min="233" max="233" width="2.5546875" bestFit="1" customWidth="1"/>
    <col min="234" max="235" width="2" bestFit="1" customWidth="1"/>
    <col min="236" max="236" width="2.44140625" bestFit="1" customWidth="1"/>
    <col min="237" max="237" width="2" bestFit="1" customWidth="1"/>
    <col min="238" max="239" width="7.77734375" bestFit="1" customWidth="1"/>
    <col min="240" max="244" width="2.5546875" bestFit="1" customWidth="1"/>
    <col min="245" max="245" width="2.109375" bestFit="1" customWidth="1"/>
    <col min="246" max="246" width="2.44140625" bestFit="1" customWidth="1"/>
    <col min="247" max="247" width="2.5546875" bestFit="1" customWidth="1"/>
    <col min="248" max="248" width="2" bestFit="1" customWidth="1"/>
    <col min="249" max="253" width="2.5546875" bestFit="1" customWidth="1"/>
    <col min="254" max="254" width="2.109375" bestFit="1" customWidth="1"/>
    <col min="255" max="255" width="2.44140625" bestFit="1" customWidth="1"/>
    <col min="256" max="259" width="2.5546875" bestFit="1" customWidth="1"/>
    <col min="260" max="260" width="9.5546875" bestFit="1" customWidth="1"/>
    <col min="261" max="261" width="9.44140625" bestFit="1" customWidth="1"/>
    <col min="262" max="264" width="7.88671875" bestFit="1" customWidth="1"/>
    <col min="265" max="267" width="2.5546875" bestFit="1" customWidth="1"/>
    <col min="268" max="271" width="9.5546875" bestFit="1" customWidth="1"/>
    <col min="272" max="273" width="7.6640625" bestFit="1" customWidth="1"/>
    <col min="274" max="278" width="2.5546875" bestFit="1" customWidth="1"/>
    <col min="279" max="279" width="2.109375" bestFit="1" customWidth="1"/>
    <col min="280" max="280" width="2.44140625" bestFit="1" customWidth="1"/>
    <col min="281" max="281" width="2.5546875" bestFit="1" customWidth="1"/>
    <col min="282" max="283" width="2" bestFit="1" customWidth="1"/>
    <col min="284" max="284" width="2.44140625" bestFit="1" customWidth="1"/>
    <col min="285" max="285" width="2" bestFit="1" customWidth="1"/>
    <col min="286" max="286" width="3" bestFit="1" customWidth="1"/>
    <col min="287" max="290" width="2.5546875" bestFit="1" customWidth="1"/>
    <col min="291" max="291" width="2.21875" bestFit="1" customWidth="1"/>
    <col min="292" max="292" width="2.44140625" bestFit="1" customWidth="1"/>
    <col min="293" max="293" width="2.21875" bestFit="1" customWidth="1"/>
    <col min="294" max="295" width="2.5546875" bestFit="1" customWidth="1"/>
    <col min="297" max="297" width="11.6640625" bestFit="1" customWidth="1"/>
    <col min="298" max="299" width="7.77734375" bestFit="1" customWidth="1"/>
    <col min="300" max="304" width="2.5546875" bestFit="1" customWidth="1"/>
    <col min="305" max="305" width="2.109375" bestFit="1" customWidth="1"/>
    <col min="306" max="306" width="2.44140625" bestFit="1" customWidth="1"/>
    <col min="307" max="307" width="2.5546875" bestFit="1" customWidth="1"/>
    <col min="308" max="310" width="7.88671875" bestFit="1" customWidth="1"/>
    <col min="311" max="311" width="10.6640625" bestFit="1" customWidth="1"/>
    <col min="312" max="316" width="2.5546875" bestFit="1" customWidth="1"/>
    <col min="317" max="317" width="2.109375" bestFit="1" customWidth="1"/>
    <col min="318" max="318" width="2.44140625" bestFit="1" customWidth="1"/>
    <col min="319" max="319" width="2.5546875" bestFit="1" customWidth="1"/>
    <col min="320" max="321" width="2" bestFit="1" customWidth="1"/>
    <col min="322" max="322" width="2.44140625" bestFit="1" customWidth="1"/>
    <col min="323" max="323" width="2" bestFit="1" customWidth="1"/>
    <col min="324" max="324" width="3" bestFit="1" customWidth="1"/>
    <col min="325" max="327" width="2.5546875" bestFit="1" customWidth="1"/>
    <col min="328" max="328" width="11.5546875" bestFit="1" customWidth="1"/>
    <col min="329" max="329" width="10.88671875" bestFit="1" customWidth="1"/>
    <col min="330" max="330" width="10.6640625" bestFit="1" customWidth="1"/>
    <col min="331" max="331" width="10.88671875" bestFit="1" customWidth="1"/>
    <col min="332" max="332" width="10.5546875" bestFit="1" customWidth="1"/>
    <col min="333" max="333" width="10.88671875" bestFit="1" customWidth="1"/>
    <col min="334" max="334" width="7.6640625" bestFit="1" customWidth="1"/>
    <col min="335" max="335" width="10.44140625" bestFit="1" customWidth="1"/>
    <col min="336" max="340" width="2.5546875" bestFit="1" customWidth="1"/>
    <col min="341" max="341" width="2.109375" bestFit="1" customWidth="1"/>
    <col min="342" max="342" width="2.44140625" bestFit="1" customWidth="1"/>
    <col min="343" max="343" width="2.5546875" bestFit="1" customWidth="1"/>
    <col min="344" max="345" width="2" bestFit="1" customWidth="1"/>
    <col min="346" max="346" width="2.44140625" bestFit="1" customWidth="1"/>
    <col min="347" max="347" width="2" bestFit="1" customWidth="1"/>
    <col min="348" max="348" width="3" bestFit="1" customWidth="1"/>
    <col min="349" max="351" width="2.5546875" bestFit="1" customWidth="1"/>
    <col min="352" max="352" width="11.5546875" bestFit="1" customWidth="1"/>
    <col min="353" max="353" width="10.5546875" bestFit="1" customWidth="1"/>
    <col min="354" max="354" width="10.44140625" bestFit="1" customWidth="1"/>
    <col min="355" max="355" width="10.5546875" bestFit="1" customWidth="1"/>
    <col min="356" max="356" width="10.33203125" bestFit="1" customWidth="1"/>
    <col min="357" max="357" width="7.6640625" bestFit="1" customWidth="1"/>
    <col min="358" max="358" width="10.44140625" bestFit="1" customWidth="1"/>
    <col min="359" max="363" width="2.5546875" bestFit="1" customWidth="1"/>
    <col min="364" max="364" width="2.109375" bestFit="1" customWidth="1"/>
    <col min="365" max="365" width="2.44140625" bestFit="1" customWidth="1"/>
    <col min="366" max="366" width="2.5546875" bestFit="1" customWidth="1"/>
    <col min="367" max="368" width="2" bestFit="1" customWidth="1"/>
    <col min="369" max="369" width="2.44140625" bestFit="1" customWidth="1"/>
    <col min="370" max="370" width="2" bestFit="1" customWidth="1"/>
    <col min="371" max="371" width="3" bestFit="1" customWidth="1"/>
    <col min="372" max="374" width="2.5546875" bestFit="1" customWidth="1"/>
    <col min="375" max="375" width="11.5546875" bestFit="1" customWidth="1"/>
    <col min="376" max="376" width="10.5546875" bestFit="1" customWidth="1"/>
    <col min="377" max="377" width="10.44140625" bestFit="1" customWidth="1"/>
    <col min="378" max="382" width="2.5546875" bestFit="1" customWidth="1"/>
    <col min="383" max="383" width="2.109375" bestFit="1" customWidth="1"/>
    <col min="384" max="384" width="2.44140625" bestFit="1" customWidth="1"/>
    <col min="385" max="385" width="2.5546875" bestFit="1" customWidth="1"/>
    <col min="386" max="387" width="2" bestFit="1" customWidth="1"/>
    <col min="388" max="388" width="2.44140625" bestFit="1" customWidth="1"/>
    <col min="389" max="397" width="2.5546875" bestFit="1" customWidth="1"/>
    <col min="398" max="398" width="7.77734375" bestFit="1" customWidth="1"/>
    <col min="399" max="403" width="2.5546875" bestFit="1" customWidth="1"/>
    <col min="404" max="404" width="9.5546875" bestFit="1" customWidth="1"/>
    <col min="405" max="405" width="5.5546875" bestFit="1" customWidth="1"/>
    <col min="406" max="406" width="7.77734375" bestFit="1" customWidth="1"/>
    <col min="407" max="409" width="7.88671875" bestFit="1" customWidth="1"/>
    <col min="410" max="414" width="2.5546875" bestFit="1" customWidth="1"/>
    <col min="415" max="415" width="11.5546875" bestFit="1" customWidth="1"/>
    <col min="416" max="417" width="7.88671875" bestFit="1" customWidth="1"/>
    <col min="418" max="422" width="2.5546875" bestFit="1" customWidth="1"/>
    <col min="423" max="423" width="11.5546875" bestFit="1" customWidth="1"/>
    <col min="424" max="428" width="2.5546875" bestFit="1" customWidth="1"/>
    <col min="429" max="429" width="2.109375" bestFit="1" customWidth="1"/>
    <col min="430" max="430" width="2.44140625" bestFit="1" customWidth="1"/>
    <col min="431" max="431" width="2.5546875" bestFit="1" customWidth="1"/>
    <col min="432" max="433" width="2" bestFit="1" customWidth="1"/>
    <col min="434" max="434" width="2.44140625" bestFit="1" customWidth="1"/>
    <col min="435" max="435" width="2" bestFit="1" customWidth="1"/>
    <col min="436" max="436" width="3" bestFit="1" customWidth="1"/>
    <col min="437" max="439" width="2.5546875" bestFit="1" customWidth="1"/>
    <col min="440" max="440" width="11.5546875" bestFit="1" customWidth="1"/>
    <col min="441" max="445" width="2.5546875" bestFit="1" customWidth="1"/>
    <col min="446" max="446" width="2.109375" bestFit="1" customWidth="1"/>
    <col min="447" max="447" width="2.44140625" bestFit="1" customWidth="1"/>
    <col min="448" max="448" width="7.77734375" bestFit="1" customWidth="1"/>
    <col min="449" max="450" width="8.5546875" bestFit="1" customWidth="1"/>
    <col min="451" max="452" width="10.5546875" bestFit="1" customWidth="1"/>
    <col min="453" max="460" width="8.5546875" bestFit="1" customWidth="1"/>
    <col min="461" max="462" width="10.5546875" bestFit="1" customWidth="1"/>
    <col min="463" max="470" width="8.5546875" bestFit="1" customWidth="1"/>
    <col min="471" max="472" width="10.5546875" bestFit="1" customWidth="1"/>
    <col min="473" max="480" width="8.5546875" bestFit="1" customWidth="1"/>
    <col min="481" max="482" width="10.5546875" bestFit="1" customWidth="1"/>
    <col min="483" max="490" width="8.5546875" bestFit="1" customWidth="1"/>
    <col min="491" max="492" width="10.5546875" bestFit="1" customWidth="1"/>
    <col min="493" max="500" width="8.5546875" bestFit="1" customWidth="1"/>
    <col min="501" max="502" width="10.5546875" bestFit="1" customWidth="1"/>
    <col min="503" max="510" width="8.5546875" bestFit="1" customWidth="1"/>
    <col min="511" max="512" width="10.5546875" bestFit="1" customWidth="1"/>
    <col min="513" max="520" width="8.5546875" bestFit="1" customWidth="1"/>
    <col min="521" max="522" width="10.5546875" bestFit="1" customWidth="1"/>
    <col min="523" max="530" width="8.5546875" bestFit="1" customWidth="1"/>
    <col min="531" max="532" width="10.5546875" bestFit="1" customWidth="1"/>
    <col min="533" max="540" width="8.5546875" bestFit="1" customWidth="1"/>
    <col min="541" max="542" width="10.5546875" bestFit="1" customWidth="1"/>
    <col min="543" max="550" width="8.5546875" bestFit="1" customWidth="1"/>
    <col min="551" max="552" width="10.5546875" bestFit="1" customWidth="1"/>
    <col min="553" max="560" width="8.5546875" bestFit="1" customWidth="1"/>
    <col min="561" max="562" width="10.5546875" bestFit="1" customWidth="1"/>
    <col min="563" max="570" width="8.5546875" bestFit="1" customWidth="1"/>
    <col min="571" max="572" width="10.5546875" bestFit="1" customWidth="1"/>
    <col min="573" max="580" width="8.5546875" bestFit="1" customWidth="1"/>
    <col min="581" max="582" width="10.5546875" bestFit="1" customWidth="1"/>
    <col min="583" max="590" width="8.5546875" bestFit="1" customWidth="1"/>
    <col min="591" max="592" width="10.5546875" bestFit="1" customWidth="1"/>
    <col min="593" max="600" width="8.5546875" bestFit="1" customWidth="1"/>
    <col min="601" max="602" width="10.5546875" bestFit="1" customWidth="1"/>
    <col min="603" max="610" width="8.5546875" bestFit="1" customWidth="1"/>
    <col min="611" max="612" width="10.5546875" bestFit="1" customWidth="1"/>
    <col min="613" max="620" width="8.5546875" bestFit="1" customWidth="1"/>
    <col min="621" max="622" width="10.5546875" bestFit="1" customWidth="1"/>
    <col min="623" max="630" width="8.5546875" bestFit="1" customWidth="1"/>
    <col min="631" max="632" width="10.5546875" bestFit="1" customWidth="1"/>
    <col min="633" max="640" width="8.5546875" bestFit="1" customWidth="1"/>
    <col min="641" max="642" width="10.5546875" bestFit="1" customWidth="1"/>
    <col min="643" max="650" width="8.5546875" bestFit="1" customWidth="1"/>
    <col min="651" max="652" width="10.5546875" bestFit="1" customWidth="1"/>
    <col min="653" max="660" width="8.5546875" bestFit="1" customWidth="1"/>
    <col min="661" max="662" width="10.5546875" bestFit="1" customWidth="1"/>
    <col min="663" max="670" width="8.5546875" bestFit="1" customWidth="1"/>
    <col min="671" max="672" width="10.5546875" bestFit="1" customWidth="1"/>
    <col min="673" max="680" width="8.5546875" bestFit="1" customWidth="1"/>
    <col min="681" max="682" width="10.5546875" bestFit="1" customWidth="1"/>
    <col min="683" max="690" width="8.5546875" bestFit="1" customWidth="1"/>
    <col min="691" max="692" width="10.5546875" bestFit="1" customWidth="1"/>
    <col min="693" max="700" width="8.5546875" bestFit="1" customWidth="1"/>
    <col min="701" max="702" width="10.5546875" bestFit="1" customWidth="1"/>
    <col min="703" max="710" width="8.5546875" bestFit="1" customWidth="1"/>
    <col min="711" max="712" width="10.5546875" bestFit="1" customWidth="1"/>
    <col min="713" max="720" width="8.5546875" bestFit="1" customWidth="1"/>
    <col min="721" max="722" width="10.5546875" bestFit="1" customWidth="1"/>
    <col min="723" max="730" width="8.5546875" bestFit="1" customWidth="1"/>
    <col min="731" max="732" width="10.5546875" bestFit="1" customWidth="1"/>
    <col min="733" max="740" width="8.5546875" bestFit="1" customWidth="1"/>
    <col min="741" max="742" width="10.5546875" bestFit="1" customWidth="1"/>
    <col min="743" max="748" width="8.5546875" bestFit="1" customWidth="1"/>
    <col min="749" max="749" width="5.5546875" bestFit="1" customWidth="1"/>
    <col min="750" max="750" width="7.5546875" bestFit="1" customWidth="1"/>
    <col min="751" max="754" width="5.5546875" bestFit="1" customWidth="1"/>
    <col min="755" max="755" width="7.5546875" bestFit="1" customWidth="1"/>
    <col min="756" max="758" width="5.5546875" bestFit="1" customWidth="1"/>
    <col min="759" max="761" width="7.88671875" bestFit="1" customWidth="1"/>
    <col min="762" max="765" width="2.5546875" bestFit="1" customWidth="1"/>
    <col min="766" max="766" width="7.88671875" bestFit="1" customWidth="1"/>
    <col min="767" max="774" width="2.5546875" bestFit="1" customWidth="1"/>
    <col min="775" max="775" width="2.109375" bestFit="1" customWidth="1"/>
    <col min="776" max="776" width="2.44140625" bestFit="1" customWidth="1"/>
    <col min="777" max="777" width="2.5546875" bestFit="1" customWidth="1"/>
    <col min="778" max="779" width="2" bestFit="1" customWidth="1"/>
    <col min="780" max="780" width="2.44140625" bestFit="1" customWidth="1"/>
    <col min="781" max="785" width="2.5546875" bestFit="1" customWidth="1"/>
    <col min="786" max="786" width="2.109375" bestFit="1" customWidth="1"/>
    <col min="787" max="787" width="2.44140625" bestFit="1" customWidth="1"/>
    <col min="788" max="788" width="2.5546875" bestFit="1" customWidth="1"/>
    <col min="789" max="790" width="2" bestFit="1" customWidth="1"/>
    <col min="791" max="795" width="2.5546875" bestFit="1" customWidth="1"/>
    <col min="796" max="796" width="2.109375" bestFit="1" customWidth="1"/>
    <col min="797" max="797" width="2.44140625" bestFit="1" customWidth="1"/>
    <col min="798" max="798" width="2.5546875" bestFit="1" customWidth="1"/>
    <col min="799" max="800" width="2" bestFit="1" customWidth="1"/>
    <col min="801" max="805" width="2.5546875" bestFit="1" customWidth="1"/>
    <col min="806" max="806" width="2.109375" bestFit="1" customWidth="1"/>
    <col min="807" max="807" width="2.44140625" bestFit="1" customWidth="1"/>
    <col min="808" max="808" width="2.5546875" bestFit="1" customWidth="1"/>
    <col min="809" max="810" width="2" bestFit="1" customWidth="1"/>
    <col min="811" max="823" width="2.5546875" bestFit="1" customWidth="1"/>
    <col min="824" max="824" width="2.109375" bestFit="1" customWidth="1"/>
    <col min="825" max="825" width="2.44140625" bestFit="1" customWidth="1"/>
    <col min="826" max="826" width="2.5546875" bestFit="1" customWidth="1"/>
    <col min="827" max="827" width="2" bestFit="1" customWidth="1"/>
    <col min="828" max="832" width="2.5546875" bestFit="1" customWidth="1"/>
    <col min="833" max="833" width="2.109375" bestFit="1" customWidth="1"/>
    <col min="834" max="834" width="2.44140625" bestFit="1" customWidth="1"/>
    <col min="835" max="835" width="2.5546875" bestFit="1" customWidth="1"/>
    <col min="836" max="837" width="2" bestFit="1" customWidth="1"/>
    <col min="838" max="842" width="2.5546875" bestFit="1" customWidth="1"/>
    <col min="843" max="843" width="2.109375" bestFit="1" customWidth="1"/>
    <col min="844" max="845" width="4.77734375" customWidth="1"/>
    <col min="846" max="846" width="7.77734375" bestFit="1" customWidth="1"/>
    <col min="847" max="851" width="2.5546875" bestFit="1" customWidth="1"/>
    <col min="852" max="852" width="2.109375" bestFit="1" customWidth="1"/>
    <col min="853" max="853" width="2.44140625" bestFit="1" customWidth="1"/>
    <col min="854" max="854" width="2.5546875" bestFit="1" customWidth="1"/>
    <col min="855" max="856" width="2" bestFit="1" customWidth="1"/>
    <col min="857" max="857" width="2.44140625" bestFit="1" customWidth="1"/>
    <col min="858" max="858" width="2" bestFit="1" customWidth="1"/>
    <col min="859" max="859" width="3" bestFit="1" customWidth="1"/>
    <col min="860" max="861" width="2.5546875" bestFit="1" customWidth="1"/>
    <col min="862" max="862" width="7.77734375" bestFit="1" customWidth="1"/>
    <col min="863" max="867" width="2.5546875" bestFit="1" customWidth="1"/>
    <col min="868" max="868" width="2.109375" bestFit="1" customWidth="1"/>
    <col min="869" max="869" width="2.44140625" bestFit="1" customWidth="1"/>
    <col min="870" max="870" width="2.5546875" bestFit="1" customWidth="1"/>
    <col min="871" max="871" width="2" bestFit="1" customWidth="1"/>
    <col min="873" max="873" width="11.5546875" bestFit="1" customWidth="1"/>
    <col min="874" max="874" width="7.88671875" bestFit="1" customWidth="1"/>
    <col min="875" max="875" width="10.6640625" bestFit="1" customWidth="1"/>
    <col min="876" max="876" width="11.6640625" bestFit="1" customWidth="1"/>
    <col min="877" max="877" width="9.5546875" bestFit="1" customWidth="1"/>
    <col min="878" max="878" width="11.6640625" bestFit="1" customWidth="1"/>
    <col min="879" max="879" width="9.5546875" bestFit="1" customWidth="1"/>
    <col min="880" max="881" width="5.5546875" bestFit="1" customWidth="1"/>
    <col min="882" max="882" width="7.5546875" bestFit="1" customWidth="1"/>
    <col min="883" max="883" width="7.44140625" bestFit="1" customWidth="1"/>
    <col min="884" max="888" width="2.5546875" bestFit="1" customWidth="1"/>
    <col min="889" max="889" width="2.109375" bestFit="1" customWidth="1"/>
    <col min="890" max="890" width="2.44140625" bestFit="1" customWidth="1"/>
    <col min="891" max="891" width="2.5546875" bestFit="1" customWidth="1"/>
    <col min="892" max="893" width="2" bestFit="1" customWidth="1"/>
    <col min="894" max="894" width="7.5546875" bestFit="1" customWidth="1"/>
    <col min="895" max="895" width="9.5546875" bestFit="1" customWidth="1"/>
    <col min="896" max="897" width="8.77734375" customWidth="1"/>
    <col min="898" max="909" width="9.5546875" bestFit="1" customWidth="1"/>
    <col min="910" max="910" width="10.6640625" bestFit="1" customWidth="1"/>
    <col min="911" max="911" width="11.6640625" bestFit="1" customWidth="1"/>
    <col min="912" max="912" width="9.5546875" bestFit="1" customWidth="1"/>
    <col min="913" max="913" width="10.6640625" bestFit="1" customWidth="1"/>
    <col min="914" max="914" width="11.6640625" bestFit="1" customWidth="1"/>
    <col min="915" max="915" width="9.5546875" bestFit="1" customWidth="1"/>
    <col min="916" max="916" width="10.88671875" bestFit="1" customWidth="1"/>
    <col min="917" max="917" width="10.6640625" bestFit="1" customWidth="1"/>
    <col min="918" max="918" width="11.6640625" bestFit="1" customWidth="1"/>
    <col min="919" max="919" width="9.5546875" bestFit="1" customWidth="1"/>
    <col min="920" max="920" width="10.88671875" bestFit="1" customWidth="1"/>
    <col min="921" max="921" width="7.6640625" bestFit="1" customWidth="1"/>
    <col min="922" max="922" width="10.44140625" bestFit="1" customWidth="1"/>
    <col min="923" max="924" width="5.5546875" bestFit="1" customWidth="1"/>
    <col min="925" max="925" width="7.5546875" bestFit="1" customWidth="1"/>
    <col min="926" max="926" width="10.5546875" bestFit="1" customWidth="1"/>
    <col min="927" max="930" width="5.77734375" customWidth="1"/>
    <col min="931" max="934" width="6.77734375" customWidth="1"/>
    <col min="935" max="939" width="2.5546875" bestFit="1" customWidth="1"/>
    <col min="940" max="940" width="2.109375" bestFit="1" customWidth="1"/>
    <col min="941" max="941" width="2.44140625" bestFit="1" customWidth="1"/>
    <col min="942" max="942" width="2.5546875" bestFit="1" customWidth="1"/>
    <col min="943" max="944" width="2" bestFit="1" customWidth="1"/>
    <col min="945" max="945" width="10.33203125" bestFit="1" customWidth="1"/>
  </cols>
  <sheetData>
    <row r="1" spans="1:946" x14ac:dyDescent="0.2">
      <c r="A1" s="1083" t="s">
        <v>3505</v>
      </c>
      <c r="B1" s="1083" t="s">
        <v>1921</v>
      </c>
      <c r="C1" s="1083" t="s">
        <v>1922</v>
      </c>
      <c r="D1" s="1083" t="s">
        <v>6619</v>
      </c>
      <c r="E1" s="1083" t="s">
        <v>3901</v>
      </c>
      <c r="F1" s="1083" t="s">
        <v>3902</v>
      </c>
      <c r="G1" s="1083" t="s">
        <v>6621</v>
      </c>
      <c r="H1" s="1083" t="s">
        <v>6622</v>
      </c>
      <c r="I1" s="1083" t="s">
        <v>6623</v>
      </c>
      <c r="J1" s="1083" t="s">
        <v>6624</v>
      </c>
      <c r="K1" s="1144" t="s">
        <v>6625</v>
      </c>
      <c r="L1" s="1144"/>
      <c r="M1" s="1144"/>
      <c r="N1" s="1144"/>
      <c r="O1" s="1144"/>
      <c r="P1" s="1144"/>
      <c r="Q1" s="1083" t="s">
        <v>6626</v>
      </c>
      <c r="R1" s="1144" t="s">
        <v>6843</v>
      </c>
      <c r="S1" s="1144"/>
      <c r="T1" s="1144"/>
      <c r="U1" s="1144"/>
      <c r="V1" s="1144"/>
      <c r="W1" s="1144"/>
      <c r="X1" s="1144"/>
      <c r="Y1" s="1144"/>
      <c r="Z1" s="1144"/>
      <c r="AA1" s="1144"/>
      <c r="AB1" s="1144"/>
      <c r="AC1" s="1144"/>
      <c r="AD1" s="1144"/>
      <c r="AE1" s="1144"/>
      <c r="AF1" s="1144"/>
      <c r="AG1" s="1144"/>
      <c r="AH1" s="1144"/>
      <c r="AI1" s="1144" t="s">
        <v>6627</v>
      </c>
      <c r="AJ1" s="1144"/>
      <c r="AK1" s="1144"/>
      <c r="AL1" s="1144"/>
      <c r="AM1" s="1144"/>
      <c r="AN1" s="1144"/>
      <c r="AO1" s="1144"/>
      <c r="AP1" s="1144"/>
      <c r="AQ1" s="1144"/>
      <c r="AR1" s="1144"/>
      <c r="AS1" s="1144"/>
      <c r="AT1" s="1144"/>
      <c r="AU1" s="1144"/>
      <c r="AV1" s="1083" t="s">
        <v>6628</v>
      </c>
      <c r="AW1" s="1144" t="s">
        <v>6629</v>
      </c>
      <c r="AX1" s="1144"/>
      <c r="AY1" s="1144"/>
      <c r="AZ1" s="1144"/>
      <c r="BA1" s="1144"/>
      <c r="BB1" s="1144"/>
      <c r="BC1" s="1083" t="s">
        <v>6631</v>
      </c>
      <c r="BD1" s="1144" t="s">
        <v>6632</v>
      </c>
      <c r="BE1" s="1144"/>
      <c r="BF1" s="1144"/>
      <c r="BG1" s="1144"/>
      <c r="BH1" s="1144"/>
      <c r="BI1" s="1144"/>
      <c r="BJ1" s="1144"/>
      <c r="BK1" s="1144"/>
      <c r="BL1" s="1144"/>
      <c r="BM1" s="1144"/>
      <c r="BN1" s="1144"/>
      <c r="BO1" s="1144"/>
      <c r="BP1" s="1083" t="s">
        <v>6633</v>
      </c>
      <c r="BQ1" s="1144" t="s">
        <v>6634</v>
      </c>
      <c r="BR1" s="1144"/>
      <c r="BS1" s="1144"/>
      <c r="BT1" s="1144"/>
      <c r="BU1" s="1144"/>
      <c r="BV1" s="1144"/>
      <c r="BW1" s="1144"/>
      <c r="BX1" s="1144"/>
      <c r="BY1" s="1144"/>
      <c r="BZ1" s="1144"/>
      <c r="CA1" s="1144"/>
      <c r="CB1" s="1144"/>
      <c r="CC1" s="1144"/>
      <c r="CD1" s="1144"/>
      <c r="CE1" s="1083" t="s">
        <v>6635</v>
      </c>
      <c r="CF1" s="1083" t="s">
        <v>6636</v>
      </c>
      <c r="CG1" s="1144" t="s">
        <v>6637</v>
      </c>
      <c r="CH1" s="1144"/>
      <c r="CI1" s="1144"/>
      <c r="CJ1" s="1144"/>
      <c r="CK1" s="1144"/>
      <c r="CL1" s="1083" t="s">
        <v>6638</v>
      </c>
      <c r="CM1" s="1144" t="s">
        <v>6639</v>
      </c>
      <c r="CN1" s="1144"/>
      <c r="CO1" s="1144"/>
      <c r="CP1" s="1144"/>
      <c r="CQ1" s="1144"/>
      <c r="CR1" s="1144"/>
      <c r="CS1" s="1144"/>
      <c r="CT1" s="1144"/>
      <c r="CU1" s="1144"/>
      <c r="CV1" s="1083" t="s">
        <v>6640</v>
      </c>
      <c r="CW1" s="1144" t="s">
        <v>6641</v>
      </c>
      <c r="CX1" s="1144"/>
      <c r="CY1" s="1144"/>
      <c r="CZ1" s="1144"/>
      <c r="DA1" s="1144"/>
      <c r="DB1" s="1144"/>
      <c r="DC1" s="1083" t="s">
        <v>6642</v>
      </c>
      <c r="DD1" s="1144" t="s">
        <v>6643</v>
      </c>
      <c r="DE1" s="1144"/>
      <c r="DF1" s="1144"/>
      <c r="DG1" s="1144"/>
      <c r="DH1" s="1144"/>
      <c r="DI1" s="1144"/>
      <c r="DJ1" s="1144"/>
      <c r="DK1" s="1144"/>
      <c r="DL1" s="1083" t="s">
        <v>6645</v>
      </c>
      <c r="DM1" s="1083" t="s">
        <v>6646</v>
      </c>
      <c r="DN1" s="1144" t="s">
        <v>6648</v>
      </c>
      <c r="DO1" s="1144"/>
      <c r="DP1" s="1144"/>
      <c r="DQ1" s="1144"/>
      <c r="DR1" s="1144"/>
      <c r="DS1" s="1083" t="s">
        <v>6649</v>
      </c>
      <c r="DT1" s="1144" t="s">
        <v>6650</v>
      </c>
      <c r="DU1" s="1144"/>
      <c r="DV1" s="1083" t="s">
        <v>6652</v>
      </c>
      <c r="DW1" s="1083" t="s">
        <v>6653</v>
      </c>
      <c r="DX1" s="1144" t="s">
        <v>6654</v>
      </c>
      <c r="DY1" s="1144"/>
      <c r="DZ1" s="1144"/>
      <c r="EA1" s="1144"/>
      <c r="EB1" s="1144"/>
      <c r="EC1" s="1144"/>
      <c r="ED1" s="1144"/>
      <c r="EE1" s="1144"/>
      <c r="EF1" s="1144"/>
      <c r="EG1" s="1144"/>
      <c r="EH1" s="1144"/>
      <c r="EI1" s="1144"/>
      <c r="EJ1" s="1144" t="s">
        <v>6655</v>
      </c>
      <c r="EK1" s="1144"/>
      <c r="EL1" s="1144"/>
      <c r="EM1" s="1144"/>
      <c r="EN1" s="1144"/>
      <c r="EO1" s="1144"/>
      <c r="EP1" s="1144"/>
      <c r="EQ1" s="1144"/>
      <c r="ER1" s="1144"/>
      <c r="ES1" s="1144"/>
      <c r="ET1" s="1144"/>
      <c r="EU1" s="1144"/>
      <c r="EV1" s="1144"/>
      <c r="EW1" s="1144"/>
      <c r="EX1" s="1144"/>
      <c r="EY1" s="1144"/>
      <c r="EZ1" s="1144"/>
      <c r="FA1" s="1144"/>
      <c r="FB1" s="1083" t="s">
        <v>6657</v>
      </c>
      <c r="FC1" s="1083" t="s">
        <v>6658</v>
      </c>
      <c r="FD1" s="1144" t="s">
        <v>6659</v>
      </c>
      <c r="FE1" s="1144"/>
      <c r="FF1" s="1144"/>
      <c r="FG1" s="1144"/>
      <c r="FH1" s="1144"/>
      <c r="FI1" s="1144" t="s">
        <v>6660</v>
      </c>
      <c r="FJ1" s="1144"/>
      <c r="FK1" s="1144"/>
      <c r="FL1" s="1144"/>
      <c r="FM1" s="1144" t="s">
        <v>6661</v>
      </c>
      <c r="FN1" s="1144"/>
      <c r="FO1" s="1144"/>
      <c r="FP1" s="1144"/>
      <c r="FQ1" s="1144"/>
      <c r="FR1" s="1144"/>
      <c r="FS1" s="1083" t="s">
        <v>6662</v>
      </c>
      <c r="FT1" s="1144" t="s">
        <v>6663</v>
      </c>
      <c r="FU1" s="1144"/>
      <c r="FV1" s="1144"/>
      <c r="FW1" s="1144"/>
      <c r="FX1" s="1144"/>
      <c r="FY1" s="1144"/>
      <c r="FZ1" s="1144"/>
      <c r="GA1" s="1144"/>
      <c r="GB1" s="1144" t="s">
        <v>6664</v>
      </c>
      <c r="GC1" s="1144"/>
      <c r="GD1" s="1144"/>
      <c r="GE1" s="1144"/>
      <c r="GF1" s="1144"/>
      <c r="GG1" s="1144"/>
      <c r="GH1" s="1144" t="s">
        <v>6666</v>
      </c>
      <c r="GI1" s="1144"/>
      <c r="GJ1" s="1144"/>
      <c r="GK1" s="1144"/>
      <c r="GL1" s="1144"/>
      <c r="GM1" s="1144"/>
      <c r="GN1" s="1144" t="s">
        <v>6668</v>
      </c>
      <c r="GO1" s="1144"/>
      <c r="GP1" s="1144"/>
      <c r="GQ1" s="1144"/>
      <c r="GR1" s="1144"/>
      <c r="GS1" s="1144"/>
      <c r="GT1" s="1144"/>
      <c r="GU1" s="1144" t="s">
        <v>6669</v>
      </c>
      <c r="GV1" s="1144"/>
      <c r="GW1" s="1144"/>
      <c r="GX1" s="1144"/>
      <c r="GY1" s="1144"/>
      <c r="GZ1" s="1144"/>
      <c r="HA1" s="1144"/>
      <c r="HB1" s="1083" t="s">
        <v>6670</v>
      </c>
      <c r="HC1" s="1144" t="s">
        <v>6671</v>
      </c>
      <c r="HD1" s="1144"/>
      <c r="HE1" s="1144"/>
      <c r="HF1" s="1144"/>
      <c r="HG1" s="1144"/>
      <c r="HH1" s="1144" t="s">
        <v>6672</v>
      </c>
      <c r="HI1" s="1144"/>
      <c r="HJ1" s="1144"/>
      <c r="HK1" s="1144"/>
      <c r="HL1" s="1144"/>
      <c r="HM1" s="1144"/>
      <c r="HN1" s="1144"/>
      <c r="HO1" s="1144"/>
      <c r="HP1" s="1144"/>
      <c r="HQ1" s="1083" t="s">
        <v>6674</v>
      </c>
      <c r="HR1" s="1144" t="s">
        <v>6675</v>
      </c>
      <c r="HS1" s="1144"/>
      <c r="HT1" s="1144"/>
      <c r="HU1" s="1144"/>
      <c r="HV1" s="1144"/>
      <c r="HW1" s="1144"/>
      <c r="HX1" s="1144"/>
      <c r="HY1" s="1144"/>
      <c r="HZ1" s="1144"/>
      <c r="IA1" s="1144"/>
      <c r="IB1" s="1144"/>
      <c r="IC1" s="1144"/>
      <c r="ID1" s="1083" t="s">
        <v>6676</v>
      </c>
      <c r="IE1" s="1083" t="s">
        <v>6677</v>
      </c>
      <c r="IF1" s="1144" t="s">
        <v>6678</v>
      </c>
      <c r="IG1" s="1144"/>
      <c r="IH1" s="1144"/>
      <c r="II1" s="1144"/>
      <c r="IJ1" s="1144"/>
      <c r="IK1" s="1144"/>
      <c r="IL1" s="1144"/>
      <c r="IM1" s="1144"/>
      <c r="IN1" s="1144"/>
      <c r="IO1" s="1144" t="s">
        <v>6679</v>
      </c>
      <c r="IP1" s="1144"/>
      <c r="IQ1" s="1144"/>
      <c r="IR1" s="1144"/>
      <c r="IS1" s="1144"/>
      <c r="IT1" s="1144"/>
      <c r="IU1" s="1144"/>
      <c r="IV1" s="1144" t="s">
        <v>6680</v>
      </c>
      <c r="IW1" s="1144"/>
      <c r="IX1" s="1144"/>
      <c r="IY1" s="1144"/>
      <c r="IZ1" s="1144" t="s">
        <v>6681</v>
      </c>
      <c r="JA1" s="1144"/>
      <c r="JB1" s="1083" t="s">
        <v>6683</v>
      </c>
      <c r="JC1" s="1083" t="s">
        <v>6685</v>
      </c>
      <c r="JD1" s="1083" t="s">
        <v>6684</v>
      </c>
      <c r="JE1" s="1144" t="s">
        <v>6686</v>
      </c>
      <c r="JF1" s="1144"/>
      <c r="JG1" s="1144"/>
      <c r="JH1" s="1144" t="s">
        <v>6687</v>
      </c>
      <c r="JI1" s="1144"/>
      <c r="JJ1" s="1144" t="s">
        <v>6690</v>
      </c>
      <c r="JK1" s="1144"/>
      <c r="JL1" s="1083" t="s">
        <v>6691</v>
      </c>
      <c r="JM1" s="1083" t="s">
        <v>6692</v>
      </c>
      <c r="JN1" s="1144" t="s">
        <v>6693</v>
      </c>
      <c r="JO1" s="1144"/>
      <c r="JP1" s="1144"/>
      <c r="JQ1" s="1144"/>
      <c r="JR1" s="1144"/>
      <c r="JS1" s="1144"/>
      <c r="JT1" s="1144"/>
      <c r="JU1" s="1144"/>
      <c r="JV1" s="1144"/>
      <c r="JW1" s="1144"/>
      <c r="JX1" s="1144"/>
      <c r="JY1" s="1144"/>
      <c r="JZ1" s="1144"/>
      <c r="KA1" s="1144"/>
      <c r="KB1" s="1144"/>
      <c r="KC1" s="1144"/>
      <c r="KD1" s="1144"/>
      <c r="KE1" s="1144"/>
      <c r="KF1" s="1144"/>
      <c r="KG1" s="1144"/>
      <c r="KH1" s="1144"/>
      <c r="KI1" s="1144"/>
      <c r="KJ1" s="1144" t="s">
        <v>6699</v>
      </c>
      <c r="KK1" s="1144"/>
      <c r="KL1" s="1083" t="s">
        <v>6700</v>
      </c>
      <c r="KM1" s="1083" t="s">
        <v>6702</v>
      </c>
      <c r="KN1" s="1144" t="s">
        <v>6703</v>
      </c>
      <c r="KO1" s="1144"/>
      <c r="KP1" s="1144"/>
      <c r="KQ1" s="1144"/>
      <c r="KR1" s="1144"/>
      <c r="KS1" s="1144"/>
      <c r="KT1" s="1144"/>
      <c r="KU1" s="1144"/>
      <c r="KV1" s="1083" t="s">
        <v>6704</v>
      </c>
      <c r="KW1" s="1083" t="s">
        <v>6705</v>
      </c>
      <c r="KX1" s="1083" t="s">
        <v>6706</v>
      </c>
      <c r="KY1" s="1083" t="s">
        <v>6707</v>
      </c>
      <c r="KZ1" s="1144" t="s">
        <v>6708</v>
      </c>
      <c r="LA1" s="1144"/>
      <c r="LB1" s="1144"/>
      <c r="LC1" s="1144"/>
      <c r="LD1" s="1144"/>
      <c r="LE1" s="1144"/>
      <c r="LF1" s="1144"/>
      <c r="LG1" s="1144"/>
      <c r="LH1" s="1144"/>
      <c r="LI1" s="1144"/>
      <c r="LJ1" s="1144"/>
      <c r="LK1" s="1144"/>
      <c r="LL1" s="1144"/>
      <c r="LM1" s="1144"/>
      <c r="LN1" s="1144"/>
      <c r="LO1" s="1144"/>
      <c r="LP1" s="1144"/>
      <c r="LQ1" s="1083" t="s">
        <v>6710</v>
      </c>
      <c r="LR1" s="1083" t="s">
        <v>6711</v>
      </c>
      <c r="LS1" s="1083" t="s">
        <v>6712</v>
      </c>
      <c r="LT1" s="1083" t="s">
        <v>6713</v>
      </c>
      <c r="LU1" s="1083" t="s">
        <v>6714</v>
      </c>
      <c r="LV1" s="1083" t="s">
        <v>6715</v>
      </c>
      <c r="LW1" s="1083" t="s">
        <v>6716</v>
      </c>
      <c r="LX1" s="1144" t="s">
        <v>6717</v>
      </c>
      <c r="LY1" s="1144"/>
      <c r="LZ1" s="1144"/>
      <c r="MA1" s="1144"/>
      <c r="MB1" s="1144"/>
      <c r="MC1" s="1144"/>
      <c r="MD1" s="1144"/>
      <c r="ME1" s="1144"/>
      <c r="MF1" s="1144"/>
      <c r="MG1" s="1144"/>
      <c r="MH1" s="1144"/>
      <c r="MI1" s="1144"/>
      <c r="MJ1" s="1144"/>
      <c r="MK1" s="1144"/>
      <c r="ML1" s="1144"/>
      <c r="MM1" s="1144"/>
      <c r="MN1" s="1144"/>
      <c r="MO1" s="1083" t="s">
        <v>6718</v>
      </c>
      <c r="MP1" s="1083" t="s">
        <v>6719</v>
      </c>
      <c r="MQ1" s="1083" t="s">
        <v>6720</v>
      </c>
      <c r="MR1" s="1083" t="s">
        <v>6721</v>
      </c>
      <c r="MS1" s="1083" t="s">
        <v>6722</v>
      </c>
      <c r="MT1" s="1083" t="s">
        <v>6723</v>
      </c>
      <c r="MU1" s="1144" t="s">
        <v>6724</v>
      </c>
      <c r="MV1" s="1144"/>
      <c r="MW1" s="1144"/>
      <c r="MX1" s="1144"/>
      <c r="MY1" s="1144"/>
      <c r="MZ1" s="1144"/>
      <c r="NA1" s="1144"/>
      <c r="NB1" s="1144"/>
      <c r="NC1" s="1144"/>
      <c r="ND1" s="1144"/>
      <c r="NE1" s="1144"/>
      <c r="NF1" s="1144"/>
      <c r="NG1" s="1144"/>
      <c r="NH1" s="1144"/>
      <c r="NI1" s="1144"/>
      <c r="NJ1" s="1144"/>
      <c r="NK1" s="1144"/>
      <c r="NL1" s="1083" t="s">
        <v>6725</v>
      </c>
      <c r="NM1" s="1083" t="s">
        <v>6726</v>
      </c>
      <c r="NN1" s="1144" t="s">
        <v>6727</v>
      </c>
      <c r="NO1" s="1144"/>
      <c r="NP1" s="1144"/>
      <c r="NQ1" s="1144"/>
      <c r="NR1" s="1144"/>
      <c r="NS1" s="1144"/>
      <c r="NT1" s="1144"/>
      <c r="NU1" s="1144"/>
      <c r="NV1" s="1144"/>
      <c r="NW1" s="1144"/>
      <c r="NX1" s="1144"/>
      <c r="NY1" s="1144" t="s">
        <v>6728</v>
      </c>
      <c r="NZ1" s="1144"/>
      <c r="OA1" s="1144"/>
      <c r="OB1" s="1144"/>
      <c r="OC1" s="1144" t="s">
        <v>6729</v>
      </c>
      <c r="OD1" s="1144"/>
      <c r="OE1" s="1144"/>
      <c r="OF1" s="1144"/>
      <c r="OG1" s="1144"/>
      <c r="OH1" s="1083" t="s">
        <v>6730</v>
      </c>
      <c r="OI1" s="1144" t="s">
        <v>6731</v>
      </c>
      <c r="OJ1" s="1144"/>
      <c r="OK1" s="1144"/>
      <c r="OL1" s="1144"/>
      <c r="OM1" s="1144"/>
      <c r="ON1" s="1144" t="s">
        <v>6732</v>
      </c>
      <c r="OO1" s="1144"/>
      <c r="OP1" s="1083" t="s">
        <v>6735</v>
      </c>
      <c r="OQ1" s="1083" t="s">
        <v>6736</v>
      </c>
      <c r="OR1" s="1083" t="s">
        <v>6737</v>
      </c>
      <c r="OS1" s="1083" t="s">
        <v>6738</v>
      </c>
      <c r="OT1" s="1144" t="s">
        <v>6739</v>
      </c>
      <c r="OU1" s="1144"/>
      <c r="OV1" s="1144"/>
      <c r="OW1" s="1144"/>
      <c r="OX1" s="1144"/>
      <c r="OY1" s="1144"/>
      <c r="OZ1" s="1083" t="s">
        <v>6740</v>
      </c>
      <c r="PA1" s="1083" t="s">
        <v>6741</v>
      </c>
      <c r="PB1" s="1144" t="s">
        <v>6742</v>
      </c>
      <c r="PC1" s="1144"/>
      <c r="PD1" s="1144"/>
      <c r="PE1" s="1144"/>
      <c r="PF1" s="1144"/>
      <c r="PG1" s="1144"/>
      <c r="PH1" s="1144" t="s">
        <v>6743</v>
      </c>
      <c r="PI1" s="1144"/>
      <c r="PJ1" s="1144"/>
      <c r="PK1" s="1144"/>
      <c r="PL1" s="1144"/>
      <c r="PM1" s="1144"/>
      <c r="PN1" s="1144"/>
      <c r="PO1" s="1144"/>
      <c r="PP1" s="1144"/>
      <c r="PQ1" s="1144"/>
      <c r="PR1" s="1144"/>
      <c r="PS1" s="1144"/>
      <c r="PT1" s="1144"/>
      <c r="PU1" s="1144"/>
      <c r="PV1" s="1144"/>
      <c r="PW1" s="1144"/>
      <c r="PX1" s="1144"/>
      <c r="PY1" s="1144" t="s">
        <v>6744</v>
      </c>
      <c r="PZ1" s="1144"/>
      <c r="QA1" s="1144"/>
      <c r="QB1" s="1144"/>
      <c r="QC1" s="1144"/>
      <c r="QD1" s="1144"/>
      <c r="QE1" s="1144"/>
      <c r="QF1" s="1083" t="s">
        <v>6745</v>
      </c>
      <c r="QG1" s="1144" t="s">
        <v>6853</v>
      </c>
      <c r="QH1" s="1144"/>
      <c r="QI1" s="1144"/>
      <c r="QJ1" s="1144"/>
      <c r="QK1" s="1144"/>
      <c r="QL1" s="1144"/>
      <c r="QM1" s="1144"/>
      <c r="QN1" s="1144"/>
      <c r="QO1" s="1144"/>
      <c r="QP1" s="1144"/>
      <c r="QQ1" s="1144" t="s">
        <v>6814</v>
      </c>
      <c r="QR1" s="1144"/>
      <c r="QS1" s="1144"/>
      <c r="QT1" s="1144"/>
      <c r="QU1" s="1144"/>
      <c r="QV1" s="1144"/>
      <c r="QW1" s="1144"/>
      <c r="QX1" s="1144"/>
      <c r="QY1" s="1144"/>
      <c r="QZ1" s="1144"/>
      <c r="RA1" s="1144" t="s">
        <v>6815</v>
      </c>
      <c r="RB1" s="1144"/>
      <c r="RC1" s="1144"/>
      <c r="RD1" s="1144"/>
      <c r="RE1" s="1144"/>
      <c r="RF1" s="1144"/>
      <c r="RG1" s="1144"/>
      <c r="RH1" s="1144"/>
      <c r="RI1" s="1144"/>
      <c r="RJ1" s="1144"/>
      <c r="RK1" s="1144" t="s">
        <v>6816</v>
      </c>
      <c r="RL1" s="1144"/>
      <c r="RM1" s="1144"/>
      <c r="RN1" s="1144"/>
      <c r="RO1" s="1144"/>
      <c r="RP1" s="1144"/>
      <c r="RQ1" s="1144"/>
      <c r="RR1" s="1144"/>
      <c r="RS1" s="1144"/>
      <c r="RT1" s="1144"/>
      <c r="RU1" s="1144" t="s">
        <v>6817</v>
      </c>
      <c r="RV1" s="1144"/>
      <c r="RW1" s="1144"/>
      <c r="RX1" s="1144"/>
      <c r="RY1" s="1144"/>
      <c r="RZ1" s="1144"/>
      <c r="SA1" s="1144"/>
      <c r="SB1" s="1144"/>
      <c r="SC1" s="1144"/>
      <c r="SD1" s="1144"/>
      <c r="SE1" s="1144" t="s">
        <v>6818</v>
      </c>
      <c r="SF1" s="1144"/>
      <c r="SG1" s="1144"/>
      <c r="SH1" s="1144"/>
      <c r="SI1" s="1144"/>
      <c r="SJ1" s="1144"/>
      <c r="SK1" s="1144"/>
      <c r="SL1" s="1144"/>
      <c r="SM1" s="1144"/>
      <c r="SN1" s="1144"/>
      <c r="SO1" s="1144" t="s">
        <v>6819</v>
      </c>
      <c r="SP1" s="1144"/>
      <c r="SQ1" s="1144"/>
      <c r="SR1" s="1144"/>
      <c r="SS1" s="1144"/>
      <c r="ST1" s="1144"/>
      <c r="SU1" s="1144"/>
      <c r="SV1" s="1144"/>
      <c r="SW1" s="1144"/>
      <c r="SX1" s="1144"/>
      <c r="SY1" s="1144" t="s">
        <v>6820</v>
      </c>
      <c r="SZ1" s="1144"/>
      <c r="TA1" s="1144"/>
      <c r="TB1" s="1144"/>
      <c r="TC1" s="1144"/>
      <c r="TD1" s="1144"/>
      <c r="TE1" s="1144"/>
      <c r="TF1" s="1144"/>
      <c r="TG1" s="1144"/>
      <c r="TH1" s="1144"/>
      <c r="TI1" s="1144" t="s">
        <v>6821</v>
      </c>
      <c r="TJ1" s="1144"/>
      <c r="TK1" s="1144"/>
      <c r="TL1" s="1144"/>
      <c r="TM1" s="1144"/>
      <c r="TN1" s="1144"/>
      <c r="TO1" s="1144"/>
      <c r="TP1" s="1144"/>
      <c r="TQ1" s="1144"/>
      <c r="TR1" s="1144"/>
      <c r="TS1" s="1144" t="s">
        <v>6822</v>
      </c>
      <c r="TT1" s="1144"/>
      <c r="TU1" s="1144"/>
      <c r="TV1" s="1144"/>
      <c r="TW1" s="1144"/>
      <c r="TX1" s="1144"/>
      <c r="TY1" s="1144"/>
      <c r="TZ1" s="1144"/>
      <c r="UA1" s="1144"/>
      <c r="UB1" s="1144"/>
      <c r="UC1" s="1144" t="s">
        <v>6824</v>
      </c>
      <c r="UD1" s="1144"/>
      <c r="UE1" s="1144"/>
      <c r="UF1" s="1144"/>
      <c r="UG1" s="1144"/>
      <c r="UH1" s="1144"/>
      <c r="UI1" s="1144"/>
      <c r="UJ1" s="1144"/>
      <c r="UK1" s="1144"/>
      <c r="UL1" s="1144"/>
      <c r="UM1" s="1144" t="s">
        <v>6825</v>
      </c>
      <c r="UN1" s="1144"/>
      <c r="UO1" s="1144"/>
      <c r="UP1" s="1144"/>
      <c r="UQ1" s="1144"/>
      <c r="UR1" s="1144"/>
      <c r="US1" s="1144"/>
      <c r="UT1" s="1144"/>
      <c r="UU1" s="1144"/>
      <c r="UV1" s="1144"/>
      <c r="UW1" s="1144" t="s">
        <v>6826</v>
      </c>
      <c r="UX1" s="1144"/>
      <c r="UY1" s="1144"/>
      <c r="UZ1" s="1144"/>
      <c r="VA1" s="1144"/>
      <c r="VB1" s="1144"/>
      <c r="VC1" s="1144"/>
      <c r="VD1" s="1144"/>
      <c r="VE1" s="1144"/>
      <c r="VF1" s="1144"/>
      <c r="VG1" s="1144" t="s">
        <v>6827</v>
      </c>
      <c r="VH1" s="1144"/>
      <c r="VI1" s="1144"/>
      <c r="VJ1" s="1144"/>
      <c r="VK1" s="1144"/>
      <c r="VL1" s="1144"/>
      <c r="VM1" s="1144"/>
      <c r="VN1" s="1144"/>
      <c r="VO1" s="1144"/>
      <c r="VP1" s="1144"/>
      <c r="VQ1" s="1144" t="s">
        <v>6828</v>
      </c>
      <c r="VR1" s="1144"/>
      <c r="VS1" s="1144"/>
      <c r="VT1" s="1144"/>
      <c r="VU1" s="1144"/>
      <c r="VV1" s="1144"/>
      <c r="VW1" s="1144"/>
      <c r="VX1" s="1144"/>
      <c r="VY1" s="1144"/>
      <c r="VZ1" s="1144"/>
      <c r="WA1" s="1144" t="s">
        <v>6829</v>
      </c>
      <c r="WB1" s="1144"/>
      <c r="WC1" s="1144"/>
      <c r="WD1" s="1144"/>
      <c r="WE1" s="1144"/>
      <c r="WF1" s="1144"/>
      <c r="WG1" s="1144"/>
      <c r="WH1" s="1144"/>
      <c r="WI1" s="1144"/>
      <c r="WJ1" s="1144"/>
      <c r="WK1" s="1144" t="s">
        <v>6830</v>
      </c>
      <c r="WL1" s="1144"/>
      <c r="WM1" s="1144"/>
      <c r="WN1" s="1144"/>
      <c r="WO1" s="1144"/>
      <c r="WP1" s="1144"/>
      <c r="WQ1" s="1144"/>
      <c r="WR1" s="1144"/>
      <c r="WS1" s="1144"/>
      <c r="WT1" s="1144"/>
      <c r="WU1" s="1144" t="s">
        <v>6831</v>
      </c>
      <c r="WV1" s="1144"/>
      <c r="WW1" s="1144"/>
      <c r="WX1" s="1144"/>
      <c r="WY1" s="1144"/>
      <c r="WZ1" s="1144"/>
      <c r="XA1" s="1144"/>
      <c r="XB1" s="1144"/>
      <c r="XC1" s="1144"/>
      <c r="XD1" s="1144"/>
      <c r="XE1" s="1144" t="s">
        <v>6832</v>
      </c>
      <c r="XF1" s="1144"/>
      <c r="XG1" s="1144"/>
      <c r="XH1" s="1144"/>
      <c r="XI1" s="1144"/>
      <c r="XJ1" s="1144"/>
      <c r="XK1" s="1144"/>
      <c r="XL1" s="1144"/>
      <c r="XM1" s="1144"/>
      <c r="XN1" s="1144"/>
      <c r="XO1" s="1144" t="s">
        <v>6823</v>
      </c>
      <c r="XP1" s="1144"/>
      <c r="XQ1" s="1144"/>
      <c r="XR1" s="1144"/>
      <c r="XS1" s="1144"/>
      <c r="XT1" s="1144"/>
      <c r="XU1" s="1144"/>
      <c r="XV1" s="1144"/>
      <c r="XW1" s="1144"/>
      <c r="XX1" s="1144"/>
      <c r="XY1" s="1144" t="s">
        <v>6833</v>
      </c>
      <c r="XZ1" s="1144"/>
      <c r="YA1" s="1144"/>
      <c r="YB1" s="1144"/>
      <c r="YC1" s="1144"/>
      <c r="YD1" s="1144"/>
      <c r="YE1" s="1144"/>
      <c r="YF1" s="1144"/>
      <c r="YG1" s="1144"/>
      <c r="YH1" s="1144"/>
      <c r="YI1" s="1144" t="s">
        <v>6834</v>
      </c>
      <c r="YJ1" s="1144"/>
      <c r="YK1" s="1144"/>
      <c r="YL1" s="1144"/>
      <c r="YM1" s="1144"/>
      <c r="YN1" s="1144"/>
      <c r="YO1" s="1144"/>
      <c r="YP1" s="1144"/>
      <c r="YQ1" s="1144"/>
      <c r="YR1" s="1144"/>
      <c r="YS1" s="1144" t="s">
        <v>6835</v>
      </c>
      <c r="YT1" s="1144"/>
      <c r="YU1" s="1144"/>
      <c r="YV1" s="1144"/>
      <c r="YW1" s="1144"/>
      <c r="YX1" s="1144"/>
      <c r="YY1" s="1144"/>
      <c r="YZ1" s="1144"/>
      <c r="ZA1" s="1144"/>
      <c r="ZB1" s="1144"/>
      <c r="ZC1" s="1144" t="s">
        <v>6836</v>
      </c>
      <c r="ZD1" s="1144"/>
      <c r="ZE1" s="1144"/>
      <c r="ZF1" s="1144"/>
      <c r="ZG1" s="1144"/>
      <c r="ZH1" s="1144"/>
      <c r="ZI1" s="1144"/>
      <c r="ZJ1" s="1144"/>
      <c r="ZK1" s="1144"/>
      <c r="ZL1" s="1144"/>
      <c r="ZM1" s="1144" t="s">
        <v>6837</v>
      </c>
      <c r="ZN1" s="1144"/>
      <c r="ZO1" s="1144"/>
      <c r="ZP1" s="1144"/>
      <c r="ZQ1" s="1144"/>
      <c r="ZR1" s="1144"/>
      <c r="ZS1" s="1144"/>
      <c r="ZT1" s="1144"/>
      <c r="ZU1" s="1144"/>
      <c r="ZV1" s="1144"/>
      <c r="ZW1" s="1144" t="s">
        <v>6838</v>
      </c>
      <c r="ZX1" s="1144"/>
      <c r="ZY1" s="1144"/>
      <c r="ZZ1" s="1144"/>
      <c r="AAA1" s="1144"/>
      <c r="AAB1" s="1144"/>
      <c r="AAC1" s="1144"/>
      <c r="AAD1" s="1144"/>
      <c r="AAE1" s="1144"/>
      <c r="AAF1" s="1144"/>
      <c r="AAG1" s="1144" t="s">
        <v>6839</v>
      </c>
      <c r="AAH1" s="1144"/>
      <c r="AAI1" s="1144"/>
      <c r="AAJ1" s="1144"/>
      <c r="AAK1" s="1144"/>
      <c r="AAL1" s="1144"/>
      <c r="AAM1" s="1144"/>
      <c r="AAN1" s="1144"/>
      <c r="AAO1" s="1144"/>
      <c r="AAP1" s="1144"/>
      <c r="AAQ1" s="1144" t="s">
        <v>6840</v>
      </c>
      <c r="AAR1" s="1144"/>
      <c r="AAS1" s="1144"/>
      <c r="AAT1" s="1144"/>
      <c r="AAU1" s="1144"/>
      <c r="AAV1" s="1144"/>
      <c r="AAW1" s="1144"/>
      <c r="AAX1" s="1144"/>
      <c r="AAY1" s="1144"/>
      <c r="AAZ1" s="1144"/>
      <c r="ABA1" s="1144" t="s">
        <v>6841</v>
      </c>
      <c r="ABB1" s="1144"/>
      <c r="ABC1" s="1144"/>
      <c r="ABD1" s="1144"/>
      <c r="ABE1" s="1144"/>
      <c r="ABF1" s="1144"/>
      <c r="ABG1" s="1144"/>
      <c r="ABH1" s="1144"/>
      <c r="ABI1" s="1144"/>
      <c r="ABJ1" s="1144"/>
      <c r="ABK1" s="1144" t="s">
        <v>6842</v>
      </c>
      <c r="ABL1" s="1144"/>
      <c r="ABM1" s="1144"/>
      <c r="ABN1" s="1144"/>
      <c r="ABO1" s="1144"/>
      <c r="ABP1" s="1144"/>
      <c r="ABQ1" s="1144"/>
      <c r="ABR1" s="1144"/>
      <c r="ABS1" s="1144"/>
      <c r="ABT1" s="1144"/>
      <c r="ABU1" s="1144" t="s">
        <v>6746</v>
      </c>
      <c r="ABV1" s="1144"/>
      <c r="ABW1" s="1144"/>
      <c r="ABX1" s="1144"/>
      <c r="ABY1" s="1144"/>
      <c r="ABZ1" s="1144" t="s">
        <v>6748</v>
      </c>
      <c r="ACA1" s="1144"/>
      <c r="ACB1" s="1144"/>
      <c r="ACC1" s="1144"/>
      <c r="ACD1" s="1144"/>
      <c r="ACE1" s="1083" t="s">
        <v>6749</v>
      </c>
      <c r="ACF1" s="1083" t="s">
        <v>6750</v>
      </c>
      <c r="ACG1" s="1083" t="s">
        <v>6751</v>
      </c>
      <c r="ACH1" s="1144" t="s">
        <v>6753</v>
      </c>
      <c r="ACI1" s="1144"/>
      <c r="ACJ1" s="1144"/>
      <c r="ACK1" s="1144"/>
      <c r="ACL1" s="1083" t="s">
        <v>6752</v>
      </c>
      <c r="ACM1" s="1144" t="s">
        <v>6754</v>
      </c>
      <c r="ACN1" s="1144"/>
      <c r="ACO1" s="1144"/>
      <c r="ACP1" s="1144" t="s">
        <v>6755</v>
      </c>
      <c r="ACQ1" s="1144"/>
      <c r="ACR1" s="1144"/>
      <c r="ACS1" s="1144"/>
      <c r="ACT1" s="1144"/>
      <c r="ACU1" s="1144"/>
      <c r="ACV1" s="1144"/>
      <c r="ACW1" s="1144"/>
      <c r="ACX1" s="1144"/>
      <c r="ACY1" s="1144"/>
      <c r="ACZ1" s="1144"/>
      <c r="ADA1" s="1144" t="s">
        <v>6756</v>
      </c>
      <c r="ADB1" s="1144"/>
      <c r="ADC1" s="1144"/>
      <c r="ADD1" s="1144"/>
      <c r="ADE1" s="1144"/>
      <c r="ADF1" s="1144"/>
      <c r="ADG1" s="1144"/>
      <c r="ADH1" s="1144"/>
      <c r="ADI1" s="1144"/>
      <c r="ADJ1" s="1144"/>
      <c r="ADK1" s="1144" t="s">
        <v>6757</v>
      </c>
      <c r="ADL1" s="1144"/>
      <c r="ADM1" s="1144"/>
      <c r="ADN1" s="1144"/>
      <c r="ADO1" s="1144"/>
      <c r="ADP1" s="1144"/>
      <c r="ADQ1" s="1144"/>
      <c r="ADR1" s="1144"/>
      <c r="ADS1" s="1144"/>
      <c r="ADT1" s="1144"/>
      <c r="ADU1" s="1144" t="s">
        <v>6758</v>
      </c>
      <c r="ADV1" s="1144"/>
      <c r="ADW1" s="1144"/>
      <c r="ADX1" s="1144"/>
      <c r="ADY1" s="1144"/>
      <c r="ADZ1" s="1144"/>
      <c r="AEA1" s="1144"/>
      <c r="AEB1" s="1144"/>
      <c r="AEC1" s="1144"/>
      <c r="AED1" s="1144"/>
      <c r="AEE1" s="1144" t="s">
        <v>6759</v>
      </c>
      <c r="AEF1" s="1144"/>
      <c r="AEG1" s="1144"/>
      <c r="AEH1" s="1144"/>
      <c r="AEI1" s="1144"/>
      <c r="AEJ1" s="1144" t="s">
        <v>6760</v>
      </c>
      <c r="AEK1" s="1144"/>
      <c r="AEL1" s="1144"/>
      <c r="AEM1" s="1144" t="s">
        <v>6761</v>
      </c>
      <c r="AEN1" s="1144"/>
      <c r="AEO1" s="1144"/>
      <c r="AEP1" s="1144"/>
      <c r="AEQ1" s="1144"/>
      <c r="AER1" s="1144"/>
      <c r="AES1" s="1144"/>
      <c r="AET1" s="1144"/>
      <c r="AEU1" s="1144"/>
      <c r="AEV1" s="1144" t="s">
        <v>6762</v>
      </c>
      <c r="AEW1" s="1144"/>
      <c r="AEX1" s="1144"/>
      <c r="AEY1" s="1144"/>
      <c r="AEZ1" s="1144"/>
      <c r="AFA1" s="1144"/>
      <c r="AFB1" s="1144"/>
      <c r="AFC1" s="1144"/>
      <c r="AFD1" s="1144"/>
      <c r="AFE1" s="1144"/>
      <c r="AFF1" s="1144" t="s">
        <v>6763</v>
      </c>
      <c r="AFG1" s="1144"/>
      <c r="AFH1" s="1144"/>
      <c r="AFI1" s="1144"/>
      <c r="AFJ1" s="1144"/>
      <c r="AFK1" s="1144"/>
      <c r="AFL1" s="1144" t="s">
        <v>6764</v>
      </c>
      <c r="AFM1" s="1144"/>
      <c r="AFN1" s="1083" t="s">
        <v>6765</v>
      </c>
      <c r="AFO1" s="1144" t="s">
        <v>6766</v>
      </c>
      <c r="AFP1" s="1144"/>
      <c r="AFQ1" s="1144"/>
      <c r="AFR1" s="1144"/>
      <c r="AFS1" s="1144"/>
      <c r="AFT1" s="1144"/>
      <c r="AFU1" s="1144"/>
      <c r="AFV1" s="1144"/>
      <c r="AFW1" s="1144"/>
      <c r="AFX1" s="1144"/>
      <c r="AFY1" s="1144"/>
      <c r="AFZ1" s="1144"/>
      <c r="AGA1" s="1144"/>
      <c r="AGB1" s="1144"/>
      <c r="AGC1" s="1144"/>
      <c r="AGD1" s="1083" t="s">
        <v>6767</v>
      </c>
      <c r="AGE1" s="1144" t="s">
        <v>6768</v>
      </c>
      <c r="AGF1" s="1144"/>
      <c r="AGG1" s="1144"/>
      <c r="AGH1" s="1144"/>
      <c r="AGI1" s="1144"/>
      <c r="AGJ1" s="1144"/>
      <c r="AGK1" s="1144"/>
      <c r="AGL1" s="1144"/>
      <c r="AGM1" s="1144"/>
      <c r="AGN1" s="1144" t="s">
        <v>6769</v>
      </c>
      <c r="AGO1" s="1144"/>
      <c r="AGP1" s="1083" t="s">
        <v>6771</v>
      </c>
      <c r="AGQ1" s="1083" t="s">
        <v>6772</v>
      </c>
      <c r="AGR1" s="1144" t="s">
        <v>6773</v>
      </c>
      <c r="AGS1" s="1144"/>
      <c r="AGT1" s="1144" t="s">
        <v>6774</v>
      </c>
      <c r="AGU1" s="1144"/>
      <c r="AGV1" s="1144" t="s">
        <v>6775</v>
      </c>
      <c r="AGW1" s="1144"/>
      <c r="AGX1" s="1144"/>
      <c r="AGY1" s="1144"/>
      <c r="AGZ1" s="1144" t="s">
        <v>6778</v>
      </c>
      <c r="AHA1" s="1144"/>
      <c r="AHB1" s="1144"/>
      <c r="AHC1" s="1144"/>
      <c r="AHD1" s="1144"/>
      <c r="AHE1" s="1144"/>
      <c r="AHF1" s="1144"/>
      <c r="AHG1" s="1144"/>
      <c r="AHH1" s="1144"/>
      <c r="AHI1" s="1144"/>
      <c r="AHJ1" s="1144" t="s">
        <v>6779</v>
      </c>
      <c r="AHK1" s="1144"/>
      <c r="AHL1" s="1144" t="s">
        <v>6782</v>
      </c>
      <c r="AHM1" s="1144"/>
      <c r="AHN1" s="1144" t="s">
        <v>6783</v>
      </c>
      <c r="AHO1" s="1144"/>
      <c r="AHP1" s="1144"/>
      <c r="AHQ1" s="1144"/>
      <c r="AHR1" s="1144" t="s">
        <v>6784</v>
      </c>
      <c r="AHS1" s="1144"/>
      <c r="AHT1" s="1144"/>
      <c r="AHU1" s="1144"/>
      <c r="AHV1" s="1144" t="s">
        <v>6785</v>
      </c>
      <c r="AHW1" s="1144"/>
      <c r="AHX1" s="1144"/>
      <c r="AHY1" s="1144"/>
      <c r="AHZ1" s="1083" t="s">
        <v>6786</v>
      </c>
      <c r="AIA1" s="1144" t="s">
        <v>6787</v>
      </c>
      <c r="AIB1" s="1144"/>
      <c r="AIC1" s="1083" t="s">
        <v>6788</v>
      </c>
      <c r="AID1" s="1144" t="s">
        <v>6789</v>
      </c>
      <c r="AIE1" s="1144"/>
      <c r="AIF1" s="1083" t="s">
        <v>6792</v>
      </c>
      <c r="AIG1" s="1083" t="s">
        <v>6793</v>
      </c>
      <c r="AIH1" s="1144" t="s">
        <v>6794</v>
      </c>
      <c r="AII1" s="1144"/>
      <c r="AIJ1" s="1083" t="s">
        <v>6795</v>
      </c>
      <c r="AIK1" s="1083" t="s">
        <v>6796</v>
      </c>
      <c r="AIL1" s="1083" t="s">
        <v>6797</v>
      </c>
      <c r="AIM1" s="1144" t="s">
        <v>6798</v>
      </c>
      <c r="AIN1" s="1144"/>
      <c r="AIO1" s="1144"/>
      <c r="AIP1" s="1083" t="s">
        <v>6799</v>
      </c>
      <c r="AIQ1" s="1144" t="s">
        <v>6800</v>
      </c>
      <c r="AIR1" s="1144"/>
      <c r="AIS1" s="1144"/>
      <c r="AIT1" s="1144"/>
      <c r="AIU1" s="1144" t="s">
        <v>6801</v>
      </c>
      <c r="AIV1" s="1144"/>
      <c r="AIW1" s="1144"/>
      <c r="AIX1" s="1144"/>
      <c r="AIY1" s="1144" t="s">
        <v>6802</v>
      </c>
      <c r="AIZ1" s="1144"/>
      <c r="AJA1" s="1144"/>
      <c r="AJB1" s="1144"/>
      <c r="AJC1" s="1144"/>
      <c r="AJD1" s="1144"/>
      <c r="AJE1" s="1144"/>
      <c r="AJF1" s="1144"/>
      <c r="AJG1" s="1144"/>
      <c r="AJH1" s="1144"/>
      <c r="AJI1" s="1083" t="s">
        <v>6803</v>
      </c>
      <c r="AJJ1" t="s">
        <v>6852</v>
      </c>
    </row>
    <row r="2" spans="1:946" x14ac:dyDescent="0.2">
      <c r="A2" s="1083"/>
      <c r="B2" s="1083"/>
      <c r="C2" s="1083"/>
      <c r="D2" s="1083"/>
      <c r="E2" s="1083"/>
      <c r="F2" s="1083"/>
      <c r="G2" s="1083"/>
      <c r="H2" s="1083"/>
      <c r="I2" s="1083"/>
      <c r="J2" s="1083"/>
      <c r="K2" s="1083" t="s">
        <v>2244</v>
      </c>
      <c r="L2" s="1083" t="s">
        <v>2334</v>
      </c>
      <c r="M2" s="1083" t="s">
        <v>1966</v>
      </c>
      <c r="N2" s="1083" t="s">
        <v>2020</v>
      </c>
      <c r="O2" s="1083" t="s">
        <v>2021</v>
      </c>
      <c r="P2" s="1083" t="s">
        <v>2022</v>
      </c>
      <c r="Q2" s="1083"/>
      <c r="R2" s="1083" t="s">
        <v>2244</v>
      </c>
      <c r="S2" s="1083" t="s">
        <v>2334</v>
      </c>
      <c r="T2" s="1083" t="s">
        <v>1966</v>
      </c>
      <c r="U2" s="1083" t="s">
        <v>2020</v>
      </c>
      <c r="V2" s="1083" t="s">
        <v>2021</v>
      </c>
      <c r="W2" s="1083" t="s">
        <v>2022</v>
      </c>
      <c r="X2" s="1083" t="s">
        <v>2023</v>
      </c>
      <c r="Y2" s="1083" t="s">
        <v>3830</v>
      </c>
      <c r="Z2" s="1083" t="s">
        <v>2008</v>
      </c>
      <c r="AA2" s="1083" t="s">
        <v>2010</v>
      </c>
      <c r="AB2" s="1083" t="s">
        <v>1992</v>
      </c>
      <c r="AC2" s="1083" t="s">
        <v>1993</v>
      </c>
      <c r="AD2" s="1083" t="s">
        <v>2011</v>
      </c>
      <c r="AE2" s="1083" t="s">
        <v>2012</v>
      </c>
      <c r="AF2" s="1083" t="s">
        <v>2252</v>
      </c>
      <c r="AG2" s="1083" t="s">
        <v>2337</v>
      </c>
      <c r="AH2" s="1083" t="s">
        <v>3814</v>
      </c>
      <c r="AI2" s="1083" t="s">
        <v>2244</v>
      </c>
      <c r="AJ2" s="1083" t="s">
        <v>2334</v>
      </c>
      <c r="AK2" s="1083" t="s">
        <v>1966</v>
      </c>
      <c r="AL2" s="1083" t="s">
        <v>2020</v>
      </c>
      <c r="AM2" s="1083" t="s">
        <v>2021</v>
      </c>
      <c r="AN2" s="1083" t="s">
        <v>2022</v>
      </c>
      <c r="AO2" s="1083" t="s">
        <v>2023</v>
      </c>
      <c r="AP2" s="1083" t="s">
        <v>3830</v>
      </c>
      <c r="AQ2" s="1083" t="s">
        <v>2008</v>
      </c>
      <c r="AR2" s="1083" t="s">
        <v>2010</v>
      </c>
      <c r="AS2" s="1083" t="s">
        <v>1992</v>
      </c>
      <c r="AT2" s="1083" t="s">
        <v>1993</v>
      </c>
      <c r="AU2" s="1083" t="s">
        <v>2011</v>
      </c>
      <c r="AV2" s="1083"/>
      <c r="AW2" s="1083" t="s">
        <v>2244</v>
      </c>
      <c r="AX2" s="1083" t="s">
        <v>2334</v>
      </c>
      <c r="AY2" s="1083" t="s">
        <v>1966</v>
      </c>
      <c r="AZ2" s="1083" t="s">
        <v>2020</v>
      </c>
      <c r="BA2" s="1083" t="s">
        <v>2021</v>
      </c>
      <c r="BB2" s="1083" t="s">
        <v>6630</v>
      </c>
      <c r="BC2" s="1083"/>
      <c r="BD2" s="1083" t="s">
        <v>2244</v>
      </c>
      <c r="BE2" s="1083" t="s">
        <v>2334</v>
      </c>
      <c r="BF2" s="1083" t="s">
        <v>1966</v>
      </c>
      <c r="BG2" s="1083" t="s">
        <v>2020</v>
      </c>
      <c r="BH2" s="1083" t="s">
        <v>2021</v>
      </c>
      <c r="BI2" s="1083" t="s">
        <v>2022</v>
      </c>
      <c r="BJ2" s="1083" t="s">
        <v>2023</v>
      </c>
      <c r="BK2" s="1083" t="s">
        <v>3830</v>
      </c>
      <c r="BL2" s="1083" t="s">
        <v>2008</v>
      </c>
      <c r="BM2" s="1083" t="s">
        <v>2010</v>
      </c>
      <c r="BN2" s="1083" t="s">
        <v>1992</v>
      </c>
      <c r="BO2" s="1083" t="s">
        <v>1993</v>
      </c>
      <c r="BP2" s="1083"/>
      <c r="BQ2" s="1083" t="s">
        <v>2244</v>
      </c>
      <c r="BR2" s="1083" t="s">
        <v>2334</v>
      </c>
      <c r="BS2" s="1083" t="s">
        <v>1966</v>
      </c>
      <c r="BT2" s="1083" t="s">
        <v>2020</v>
      </c>
      <c r="BU2" s="1083" t="s">
        <v>2021</v>
      </c>
      <c r="BV2" s="1083" t="s">
        <v>2022</v>
      </c>
      <c r="BW2" s="1083" t="s">
        <v>2023</v>
      </c>
      <c r="BX2" s="1083" t="s">
        <v>3830</v>
      </c>
      <c r="BY2" s="1083" t="s">
        <v>2008</v>
      </c>
      <c r="BZ2" s="1083" t="s">
        <v>2010</v>
      </c>
      <c r="CA2" s="1083" t="s">
        <v>1992</v>
      </c>
      <c r="CB2" s="1083" t="s">
        <v>1993</v>
      </c>
      <c r="CC2" s="1083" t="s">
        <v>2011</v>
      </c>
      <c r="CD2" s="1083" t="s">
        <v>2012</v>
      </c>
      <c r="CE2" s="1083"/>
      <c r="CF2" s="1083"/>
      <c r="CG2" s="1083" t="s">
        <v>2244</v>
      </c>
      <c r="CH2" s="1083" t="s">
        <v>2334</v>
      </c>
      <c r="CI2" s="1083" t="s">
        <v>1966</v>
      </c>
      <c r="CJ2" s="1083" t="s">
        <v>2020</v>
      </c>
      <c r="CK2" s="1083" t="s">
        <v>2021</v>
      </c>
      <c r="CL2" s="1083"/>
      <c r="CM2" s="1083" t="s">
        <v>2244</v>
      </c>
      <c r="CN2" s="1083" t="s">
        <v>2334</v>
      </c>
      <c r="CO2" s="1083" t="s">
        <v>1966</v>
      </c>
      <c r="CP2" s="1083" t="s">
        <v>2020</v>
      </c>
      <c r="CQ2" s="1083" t="s">
        <v>2021</v>
      </c>
      <c r="CR2" s="1083" t="s">
        <v>2022</v>
      </c>
      <c r="CS2" s="1083" t="s">
        <v>2023</v>
      </c>
      <c r="CT2" s="1083" t="s">
        <v>3830</v>
      </c>
      <c r="CU2" s="1083" t="s">
        <v>2008</v>
      </c>
      <c r="CV2" s="1083"/>
      <c r="CW2" s="1083" t="s">
        <v>2244</v>
      </c>
      <c r="CX2" s="1083" t="s">
        <v>2334</v>
      </c>
      <c r="CY2" s="1083" t="s">
        <v>1966</v>
      </c>
      <c r="CZ2" s="1083" t="s">
        <v>2020</v>
      </c>
      <c r="DA2" s="1083" t="s">
        <v>2021</v>
      </c>
      <c r="DB2" s="1083" t="s">
        <v>2022</v>
      </c>
      <c r="DC2" s="1083"/>
      <c r="DD2" s="1083" t="s">
        <v>2244</v>
      </c>
      <c r="DE2" s="1083" t="s">
        <v>2334</v>
      </c>
      <c r="DF2" s="1083" t="s">
        <v>1966</v>
      </c>
      <c r="DG2" s="1083" t="s">
        <v>2020</v>
      </c>
      <c r="DH2" s="1083" t="s">
        <v>2021</v>
      </c>
      <c r="DI2" s="1083" t="s">
        <v>2022</v>
      </c>
      <c r="DJ2" s="1083" t="s">
        <v>2023</v>
      </c>
      <c r="DK2" s="1083" t="s">
        <v>6644</v>
      </c>
      <c r="DL2" s="1083"/>
      <c r="DM2" s="1083"/>
      <c r="DN2" s="1083" t="s">
        <v>2244</v>
      </c>
      <c r="DO2" s="1083" t="s">
        <v>2334</v>
      </c>
      <c r="DP2" s="1083" t="s">
        <v>1966</v>
      </c>
      <c r="DQ2" s="1083" t="s">
        <v>2020</v>
      </c>
      <c r="DR2" s="1083" t="s">
        <v>6647</v>
      </c>
      <c r="DS2" s="1083"/>
      <c r="DT2" s="1083"/>
      <c r="DU2" s="1083" t="s">
        <v>6651</v>
      </c>
      <c r="DV2" s="1083"/>
      <c r="DW2" s="1083"/>
      <c r="DX2" s="1083" t="s">
        <v>2244</v>
      </c>
      <c r="DY2" s="1083" t="s">
        <v>2334</v>
      </c>
      <c r="DZ2" s="1083" t="s">
        <v>1966</v>
      </c>
      <c r="EA2" s="1083" t="s">
        <v>2020</v>
      </c>
      <c r="EB2" s="1083" t="s">
        <v>2021</v>
      </c>
      <c r="EC2" s="1083" t="s">
        <v>2022</v>
      </c>
      <c r="ED2" s="1083" t="s">
        <v>2023</v>
      </c>
      <c r="EE2" s="1083" t="s">
        <v>3830</v>
      </c>
      <c r="EF2" s="1083" t="s">
        <v>2008</v>
      </c>
      <c r="EG2" s="1083" t="s">
        <v>2010</v>
      </c>
      <c r="EH2" s="1083" t="s">
        <v>1992</v>
      </c>
      <c r="EI2" s="1083" t="s">
        <v>1993</v>
      </c>
      <c r="EJ2" s="1083" t="s">
        <v>2244</v>
      </c>
      <c r="EK2" s="1083" t="s">
        <v>2334</v>
      </c>
      <c r="EL2" s="1083" t="s">
        <v>1966</v>
      </c>
      <c r="EM2" s="1083" t="s">
        <v>2020</v>
      </c>
      <c r="EN2" s="1083" t="s">
        <v>2021</v>
      </c>
      <c r="EO2" s="1083" t="s">
        <v>2022</v>
      </c>
      <c r="EP2" s="1083" t="s">
        <v>2023</v>
      </c>
      <c r="EQ2" s="1083" t="s">
        <v>3830</v>
      </c>
      <c r="ER2" s="1083" t="s">
        <v>2008</v>
      </c>
      <c r="ES2" s="1083" t="s">
        <v>2010</v>
      </c>
      <c r="ET2" s="1083" t="s">
        <v>1992</v>
      </c>
      <c r="EU2" s="1083" t="s">
        <v>1993</v>
      </c>
      <c r="EV2" s="1083" t="s">
        <v>2011</v>
      </c>
      <c r="EW2" s="1083" t="s">
        <v>2012</v>
      </c>
      <c r="EX2" s="1083" t="s">
        <v>2252</v>
      </c>
      <c r="EY2" s="1083" t="s">
        <v>2337</v>
      </c>
      <c r="EZ2" s="1083" t="s">
        <v>3814</v>
      </c>
      <c r="FA2" s="1083" t="s">
        <v>6656</v>
      </c>
      <c r="FB2" s="1083"/>
      <c r="FC2" s="1083"/>
      <c r="FD2" s="1083" t="s">
        <v>2244</v>
      </c>
      <c r="FE2" s="1083" t="s">
        <v>2334</v>
      </c>
      <c r="FF2" s="1083" t="s">
        <v>1966</v>
      </c>
      <c r="FG2" s="1083" t="s">
        <v>2020</v>
      </c>
      <c r="FH2" s="1083" t="s">
        <v>2021</v>
      </c>
      <c r="FI2" s="1083" t="s">
        <v>2244</v>
      </c>
      <c r="FJ2" s="1083" t="s">
        <v>2334</v>
      </c>
      <c r="FK2" s="1083" t="s">
        <v>1966</v>
      </c>
      <c r="FL2" s="1083" t="s">
        <v>2020</v>
      </c>
      <c r="FM2" s="1083" t="s">
        <v>2244</v>
      </c>
      <c r="FN2" s="1083" t="s">
        <v>2334</v>
      </c>
      <c r="FO2" s="1083" t="s">
        <v>1966</v>
      </c>
      <c r="FP2" s="1083" t="s">
        <v>2020</v>
      </c>
      <c r="FQ2" s="1083" t="s">
        <v>2021</v>
      </c>
      <c r="FR2" s="1083" t="s">
        <v>2022</v>
      </c>
      <c r="FS2" s="1083"/>
      <c r="FT2" s="1083" t="s">
        <v>2244</v>
      </c>
      <c r="FU2" s="1083" t="s">
        <v>2334</v>
      </c>
      <c r="FV2" s="1083" t="s">
        <v>1966</v>
      </c>
      <c r="FW2" s="1083" t="s">
        <v>2020</v>
      </c>
      <c r="FX2" s="1083" t="s">
        <v>2021</v>
      </c>
      <c r="FY2" s="1083" t="s">
        <v>2022</v>
      </c>
      <c r="FZ2" s="1083" t="s">
        <v>2023</v>
      </c>
      <c r="GA2" s="1083" t="s">
        <v>3830</v>
      </c>
      <c r="GB2" s="1083" t="s">
        <v>2244</v>
      </c>
      <c r="GC2" s="1083" t="s">
        <v>2334</v>
      </c>
      <c r="GD2" s="1083" t="s">
        <v>1966</v>
      </c>
      <c r="GE2" s="1083" t="s">
        <v>2020</v>
      </c>
      <c r="GF2" s="1083" t="s">
        <v>2021</v>
      </c>
      <c r="GG2" s="1083" t="s">
        <v>6665</v>
      </c>
      <c r="GH2" s="1083" t="s">
        <v>2244</v>
      </c>
      <c r="GI2" s="1083" t="s">
        <v>2334</v>
      </c>
      <c r="GJ2" s="1083" t="s">
        <v>1966</v>
      </c>
      <c r="GK2" s="1083" t="s">
        <v>2020</v>
      </c>
      <c r="GL2" s="1083" t="s">
        <v>2021</v>
      </c>
      <c r="GM2" s="1083" t="s">
        <v>6665</v>
      </c>
      <c r="GN2" s="1083" t="s">
        <v>2244</v>
      </c>
      <c r="GO2" s="1083" t="s">
        <v>2334</v>
      </c>
      <c r="GP2" s="1083" t="s">
        <v>1966</v>
      </c>
      <c r="GQ2" s="1083" t="s">
        <v>2020</v>
      </c>
      <c r="GR2" s="1083" t="s">
        <v>2021</v>
      </c>
      <c r="GS2" s="1083" t="s">
        <v>2022</v>
      </c>
      <c r="GT2" s="1083" t="s">
        <v>6667</v>
      </c>
      <c r="GU2" s="1083" t="s">
        <v>2244</v>
      </c>
      <c r="GV2" s="1083" t="s">
        <v>2334</v>
      </c>
      <c r="GW2" s="1083" t="s">
        <v>1966</v>
      </c>
      <c r="GX2" s="1083" t="s">
        <v>2020</v>
      </c>
      <c r="GY2" s="1083" t="s">
        <v>2021</v>
      </c>
      <c r="GZ2" s="1083" t="s">
        <v>2022</v>
      </c>
      <c r="HA2" s="1083" t="s">
        <v>6667</v>
      </c>
      <c r="HB2" s="1083"/>
      <c r="HC2" s="1083" t="s">
        <v>2244</v>
      </c>
      <c r="HD2" s="1083" t="s">
        <v>2334</v>
      </c>
      <c r="HE2" s="1083" t="s">
        <v>1966</v>
      </c>
      <c r="HF2" s="1083" t="s">
        <v>2020</v>
      </c>
      <c r="HG2" s="1083" t="s">
        <v>2021</v>
      </c>
      <c r="HH2" s="1083" t="s">
        <v>2244</v>
      </c>
      <c r="HI2" s="1083" t="s">
        <v>2334</v>
      </c>
      <c r="HJ2" s="1083" t="s">
        <v>1966</v>
      </c>
      <c r="HK2" s="1083" t="s">
        <v>2020</v>
      </c>
      <c r="HL2" s="1083" t="s">
        <v>2021</v>
      </c>
      <c r="HM2" s="1083" t="s">
        <v>2022</v>
      </c>
      <c r="HN2" s="1083" t="s">
        <v>2023</v>
      </c>
      <c r="HO2" s="1083" t="s">
        <v>3830</v>
      </c>
      <c r="HP2" s="1083" t="s">
        <v>6673</v>
      </c>
      <c r="HQ2" s="1083"/>
      <c r="HR2" s="1083" t="s">
        <v>2244</v>
      </c>
      <c r="HS2" s="1083" t="s">
        <v>2334</v>
      </c>
      <c r="HT2" s="1083" t="s">
        <v>1966</v>
      </c>
      <c r="HU2" s="1083" t="s">
        <v>2020</v>
      </c>
      <c r="HV2" s="1083" t="s">
        <v>2021</v>
      </c>
      <c r="HW2" s="1083" t="s">
        <v>2022</v>
      </c>
      <c r="HX2" s="1083" t="s">
        <v>2023</v>
      </c>
      <c r="HY2" s="1083" t="s">
        <v>3830</v>
      </c>
      <c r="HZ2" s="1083" t="s">
        <v>2008</v>
      </c>
      <c r="IA2" s="1083" t="s">
        <v>2010</v>
      </c>
      <c r="IB2" s="1083" t="s">
        <v>1992</v>
      </c>
      <c r="IC2" s="1083" t="s">
        <v>1993</v>
      </c>
      <c r="ID2" s="1083"/>
      <c r="IE2" s="1083"/>
      <c r="IF2" s="1083" t="s">
        <v>2244</v>
      </c>
      <c r="IG2" s="1083" t="s">
        <v>2334</v>
      </c>
      <c r="IH2" s="1083" t="s">
        <v>1966</v>
      </c>
      <c r="II2" s="1083" t="s">
        <v>2020</v>
      </c>
      <c r="IJ2" s="1083" t="s">
        <v>2021</v>
      </c>
      <c r="IK2" s="1083" t="s">
        <v>2022</v>
      </c>
      <c r="IL2" s="1083" t="s">
        <v>2023</v>
      </c>
      <c r="IM2" s="1083" t="s">
        <v>3830</v>
      </c>
      <c r="IN2" s="1083" t="s">
        <v>2008</v>
      </c>
      <c r="IO2" s="1083" t="s">
        <v>2244</v>
      </c>
      <c r="IP2" s="1083" t="s">
        <v>2334</v>
      </c>
      <c r="IQ2" s="1083" t="s">
        <v>1966</v>
      </c>
      <c r="IR2" s="1083" t="s">
        <v>2020</v>
      </c>
      <c r="IS2" s="1083" t="s">
        <v>2021</v>
      </c>
      <c r="IT2" s="1083" t="s">
        <v>2022</v>
      </c>
      <c r="IU2" s="1083" t="s">
        <v>2023</v>
      </c>
      <c r="IV2" s="1083" t="s">
        <v>2244</v>
      </c>
      <c r="IW2" s="1083" t="s">
        <v>2334</v>
      </c>
      <c r="IX2" s="1083" t="s">
        <v>1966</v>
      </c>
      <c r="IY2" s="1083" t="s">
        <v>2020</v>
      </c>
      <c r="IZ2" s="1083" t="s">
        <v>6682</v>
      </c>
      <c r="JA2" s="1083" t="s">
        <v>4081</v>
      </c>
      <c r="JB2" s="1083"/>
      <c r="JC2" s="1083"/>
      <c r="JD2" s="1083"/>
      <c r="JE2" s="1083" t="s">
        <v>2244</v>
      </c>
      <c r="JF2" s="1083" t="s">
        <v>2334</v>
      </c>
      <c r="JG2" s="1083" t="s">
        <v>1966</v>
      </c>
      <c r="JH2" s="1083" t="s">
        <v>6688</v>
      </c>
      <c r="JI2" s="1083" t="s">
        <v>6689</v>
      </c>
      <c r="JJ2" s="1083" t="s">
        <v>6688</v>
      </c>
      <c r="JK2" s="1083" t="s">
        <v>6689</v>
      </c>
      <c r="JL2" s="1083"/>
      <c r="JM2" s="1083"/>
      <c r="JN2" s="1083" t="s">
        <v>2244</v>
      </c>
      <c r="JO2" s="1083" t="s">
        <v>2334</v>
      </c>
      <c r="JP2" s="1083" t="s">
        <v>1966</v>
      </c>
      <c r="JQ2" s="1083" t="s">
        <v>2020</v>
      </c>
      <c r="JR2" s="1083" t="s">
        <v>2021</v>
      </c>
      <c r="JS2" s="1083" t="s">
        <v>2022</v>
      </c>
      <c r="JT2" s="1083" t="s">
        <v>2023</v>
      </c>
      <c r="JU2" s="1083" t="s">
        <v>3830</v>
      </c>
      <c r="JV2" s="1083" t="s">
        <v>2008</v>
      </c>
      <c r="JW2" s="1083" t="s">
        <v>2010</v>
      </c>
      <c r="JX2" s="1083" t="s">
        <v>1992</v>
      </c>
      <c r="JY2" s="1083" t="s">
        <v>1993</v>
      </c>
      <c r="JZ2" s="1083" t="s">
        <v>2011</v>
      </c>
      <c r="KA2" s="1083" t="s">
        <v>2012</v>
      </c>
      <c r="KB2" s="1083" t="s">
        <v>2252</v>
      </c>
      <c r="KC2" s="1083" t="s">
        <v>2337</v>
      </c>
      <c r="KD2" s="1083" t="s">
        <v>3814</v>
      </c>
      <c r="KE2" s="1083" t="s">
        <v>6694</v>
      </c>
      <c r="KF2" s="1083" t="s">
        <v>6695</v>
      </c>
      <c r="KG2" s="1083" t="s">
        <v>6696</v>
      </c>
      <c r="KH2" s="1083" t="s">
        <v>6697</v>
      </c>
      <c r="KI2" s="1083" t="s">
        <v>6698</v>
      </c>
      <c r="KJ2" s="1083"/>
      <c r="KK2" s="1083" t="s">
        <v>6701</v>
      </c>
      <c r="KL2" s="1083"/>
      <c r="KM2" s="1083"/>
      <c r="KN2" s="1083" t="s">
        <v>2244</v>
      </c>
      <c r="KO2" s="1083" t="s">
        <v>2334</v>
      </c>
      <c r="KP2" s="1083" t="s">
        <v>1966</v>
      </c>
      <c r="KQ2" s="1083" t="s">
        <v>2020</v>
      </c>
      <c r="KR2" s="1083" t="s">
        <v>2021</v>
      </c>
      <c r="KS2" s="1083" t="s">
        <v>2022</v>
      </c>
      <c r="KT2" s="1083" t="s">
        <v>2023</v>
      </c>
      <c r="KU2" s="1083" t="s">
        <v>3830</v>
      </c>
      <c r="KV2" s="1083"/>
      <c r="KW2" s="1083"/>
      <c r="KX2" s="1083"/>
      <c r="KY2" s="1083"/>
      <c r="KZ2" s="1083" t="s">
        <v>2244</v>
      </c>
      <c r="LA2" s="1083" t="s">
        <v>2334</v>
      </c>
      <c r="LB2" s="1083" t="s">
        <v>1966</v>
      </c>
      <c r="LC2" s="1083" t="s">
        <v>2020</v>
      </c>
      <c r="LD2" s="1083" t="s">
        <v>2021</v>
      </c>
      <c r="LE2" s="1083" t="s">
        <v>2022</v>
      </c>
      <c r="LF2" s="1083" t="s">
        <v>2023</v>
      </c>
      <c r="LG2" s="1083" t="s">
        <v>3830</v>
      </c>
      <c r="LH2" s="1083" t="s">
        <v>2008</v>
      </c>
      <c r="LI2" s="1083" t="s">
        <v>2010</v>
      </c>
      <c r="LJ2" s="1083" t="s">
        <v>1992</v>
      </c>
      <c r="LK2" s="1083" t="s">
        <v>1993</v>
      </c>
      <c r="LL2" s="1083" t="s">
        <v>2011</v>
      </c>
      <c r="LM2" s="1083" t="s">
        <v>2012</v>
      </c>
      <c r="LN2" s="1083" t="s">
        <v>2252</v>
      </c>
      <c r="LO2" s="1083" t="s">
        <v>2337</v>
      </c>
      <c r="LP2" s="1083" t="s">
        <v>6709</v>
      </c>
      <c r="LQ2" s="1083"/>
      <c r="LR2" s="1083"/>
      <c r="LS2" s="1083"/>
      <c r="LT2" s="1083"/>
      <c r="LU2" s="1083"/>
      <c r="LV2" s="1083"/>
      <c r="LW2" s="1083"/>
      <c r="LX2" s="1083" t="s">
        <v>2244</v>
      </c>
      <c r="LY2" s="1083" t="s">
        <v>2334</v>
      </c>
      <c r="LZ2" s="1083" t="s">
        <v>1966</v>
      </c>
      <c r="MA2" s="1083" t="s">
        <v>2020</v>
      </c>
      <c r="MB2" s="1083" t="s">
        <v>2021</v>
      </c>
      <c r="MC2" s="1083" t="s">
        <v>2022</v>
      </c>
      <c r="MD2" s="1083" t="s">
        <v>2023</v>
      </c>
      <c r="ME2" s="1083" t="s">
        <v>3830</v>
      </c>
      <c r="MF2" s="1083" t="s">
        <v>2008</v>
      </c>
      <c r="MG2" s="1083" t="s">
        <v>2010</v>
      </c>
      <c r="MH2" s="1083" t="s">
        <v>1992</v>
      </c>
      <c r="MI2" s="1083" t="s">
        <v>1993</v>
      </c>
      <c r="MJ2" s="1083" t="s">
        <v>2011</v>
      </c>
      <c r="MK2" s="1083" t="s">
        <v>2012</v>
      </c>
      <c r="ML2" s="1083" t="s">
        <v>2252</v>
      </c>
      <c r="MM2" s="1083" t="s">
        <v>2337</v>
      </c>
      <c r="MN2" s="1083" t="s">
        <v>6709</v>
      </c>
      <c r="MO2" s="1083"/>
      <c r="MP2" s="1083"/>
      <c r="MQ2" s="1083"/>
      <c r="MR2" s="1083"/>
      <c r="MS2" s="1083"/>
      <c r="MT2" s="1083"/>
      <c r="MU2" s="1083" t="s">
        <v>2244</v>
      </c>
      <c r="MV2" s="1083" t="s">
        <v>2334</v>
      </c>
      <c r="MW2" s="1083" t="s">
        <v>1966</v>
      </c>
      <c r="MX2" s="1083" t="s">
        <v>2020</v>
      </c>
      <c r="MY2" s="1083" t="s">
        <v>2021</v>
      </c>
      <c r="MZ2" s="1083" t="s">
        <v>2022</v>
      </c>
      <c r="NA2" s="1083" t="s">
        <v>2023</v>
      </c>
      <c r="NB2" s="1083" t="s">
        <v>3830</v>
      </c>
      <c r="NC2" s="1083" t="s">
        <v>2008</v>
      </c>
      <c r="ND2" s="1083" t="s">
        <v>2010</v>
      </c>
      <c r="NE2" s="1083" t="s">
        <v>1992</v>
      </c>
      <c r="NF2" s="1083" t="s">
        <v>1993</v>
      </c>
      <c r="NG2" s="1083" t="s">
        <v>2011</v>
      </c>
      <c r="NH2" s="1083" t="s">
        <v>2012</v>
      </c>
      <c r="NI2" s="1083" t="s">
        <v>2252</v>
      </c>
      <c r="NJ2" s="1083" t="s">
        <v>2337</v>
      </c>
      <c r="NK2" s="1083" t="s">
        <v>6709</v>
      </c>
      <c r="NL2" s="1083"/>
      <c r="NM2" s="1083"/>
      <c r="NN2" s="1083" t="s">
        <v>2244</v>
      </c>
      <c r="NO2" s="1083" t="s">
        <v>2334</v>
      </c>
      <c r="NP2" s="1083" t="s">
        <v>1966</v>
      </c>
      <c r="NQ2" s="1083" t="s">
        <v>2020</v>
      </c>
      <c r="NR2" s="1083" t="s">
        <v>2021</v>
      </c>
      <c r="NS2" s="1083" t="s">
        <v>2022</v>
      </c>
      <c r="NT2" s="1083" t="s">
        <v>2023</v>
      </c>
      <c r="NU2" s="1083" t="s">
        <v>3830</v>
      </c>
      <c r="NV2" s="1083" t="s">
        <v>2008</v>
      </c>
      <c r="NW2" s="1083" t="s">
        <v>2010</v>
      </c>
      <c r="NX2" s="1083" t="s">
        <v>1992</v>
      </c>
      <c r="NY2" s="1083" t="s">
        <v>2244</v>
      </c>
      <c r="NZ2" s="1083" t="s">
        <v>2334</v>
      </c>
      <c r="OA2" s="1083" t="s">
        <v>1966</v>
      </c>
      <c r="OB2" s="1083" t="s">
        <v>2020</v>
      </c>
      <c r="OC2" s="1083" t="s">
        <v>2244</v>
      </c>
      <c r="OD2" s="1083" t="s">
        <v>2334</v>
      </c>
      <c r="OE2" s="1083" t="s">
        <v>1966</v>
      </c>
      <c r="OF2" s="1083" t="s">
        <v>2020</v>
      </c>
      <c r="OG2" s="1083" t="s">
        <v>2021</v>
      </c>
      <c r="OH2" s="1083"/>
      <c r="OI2" s="1083" t="s">
        <v>2244</v>
      </c>
      <c r="OJ2" s="1083" t="s">
        <v>2334</v>
      </c>
      <c r="OK2" s="1083" t="s">
        <v>1966</v>
      </c>
      <c r="OL2" s="1083" t="s">
        <v>2020</v>
      </c>
      <c r="OM2" s="1083" t="s">
        <v>2021</v>
      </c>
      <c r="ON2" s="1083" t="s">
        <v>6733</v>
      </c>
      <c r="OO2" s="1083" t="s">
        <v>6734</v>
      </c>
      <c r="OP2" s="1083"/>
      <c r="OQ2" s="1083"/>
      <c r="OR2" s="1083"/>
      <c r="OS2" s="1083"/>
      <c r="OT2" s="1083" t="s">
        <v>2244</v>
      </c>
      <c r="OU2" s="1083" t="s">
        <v>2334</v>
      </c>
      <c r="OV2" s="1083" t="s">
        <v>1966</v>
      </c>
      <c r="OW2" s="1083" t="s">
        <v>2020</v>
      </c>
      <c r="OX2" s="1083" t="s">
        <v>2021</v>
      </c>
      <c r="OY2" s="1083" t="s">
        <v>6665</v>
      </c>
      <c r="OZ2" s="1083"/>
      <c r="PA2" s="1083"/>
      <c r="PB2" s="1083" t="s">
        <v>2244</v>
      </c>
      <c r="PC2" s="1083" t="s">
        <v>2334</v>
      </c>
      <c r="PD2" s="1083" t="s">
        <v>1966</v>
      </c>
      <c r="PE2" s="1083" t="s">
        <v>2020</v>
      </c>
      <c r="PF2" s="1083" t="s">
        <v>2021</v>
      </c>
      <c r="PG2" s="1083" t="s">
        <v>6665</v>
      </c>
      <c r="PH2" s="1083" t="s">
        <v>2244</v>
      </c>
      <c r="PI2" s="1083" t="s">
        <v>2334</v>
      </c>
      <c r="PJ2" s="1083" t="s">
        <v>1966</v>
      </c>
      <c r="PK2" s="1083" t="s">
        <v>2020</v>
      </c>
      <c r="PL2" s="1083" t="s">
        <v>2021</v>
      </c>
      <c r="PM2" s="1083" t="s">
        <v>2022</v>
      </c>
      <c r="PN2" s="1083" t="s">
        <v>2023</v>
      </c>
      <c r="PO2" s="1083" t="s">
        <v>3830</v>
      </c>
      <c r="PP2" s="1083" t="s">
        <v>2008</v>
      </c>
      <c r="PQ2" s="1083" t="s">
        <v>2010</v>
      </c>
      <c r="PR2" s="1083" t="s">
        <v>1992</v>
      </c>
      <c r="PS2" s="1083" t="s">
        <v>1993</v>
      </c>
      <c r="PT2" s="1083" t="s">
        <v>2011</v>
      </c>
      <c r="PU2" s="1083" t="s">
        <v>2012</v>
      </c>
      <c r="PV2" s="1083" t="s">
        <v>2252</v>
      </c>
      <c r="PW2" s="1083" t="s">
        <v>2337</v>
      </c>
      <c r="PX2" s="1083" t="s">
        <v>6709</v>
      </c>
      <c r="PY2" s="1083" t="s">
        <v>2244</v>
      </c>
      <c r="PZ2" s="1083" t="s">
        <v>2334</v>
      </c>
      <c r="QA2" s="1083" t="s">
        <v>1966</v>
      </c>
      <c r="QB2" s="1083" t="s">
        <v>2020</v>
      </c>
      <c r="QC2" s="1083" t="s">
        <v>2021</v>
      </c>
      <c r="QD2" s="1083" t="s">
        <v>2022</v>
      </c>
      <c r="QE2" s="1083" t="s">
        <v>2023</v>
      </c>
      <c r="QF2" s="1083"/>
      <c r="QG2" s="1083" t="s">
        <v>6804</v>
      </c>
      <c r="QH2" s="1083" t="s">
        <v>6805</v>
      </c>
      <c r="QI2" s="1083" t="s">
        <v>6806</v>
      </c>
      <c r="QJ2" s="1083" t="s">
        <v>6807</v>
      </c>
      <c r="QK2" s="1083" t="s">
        <v>6808</v>
      </c>
      <c r="QL2" s="1083" t="s">
        <v>6809</v>
      </c>
      <c r="QM2" s="1083" t="s">
        <v>6810</v>
      </c>
      <c r="QN2" s="1083" t="s">
        <v>6811</v>
      </c>
      <c r="QO2" s="1083" t="s">
        <v>6812</v>
      </c>
      <c r="QP2" s="1083" t="s">
        <v>6813</v>
      </c>
      <c r="QQ2" s="1083" t="s">
        <v>6804</v>
      </c>
      <c r="QR2" s="1083" t="s">
        <v>6805</v>
      </c>
      <c r="QS2" s="1083" t="s">
        <v>6806</v>
      </c>
      <c r="QT2" s="1083" t="s">
        <v>6807</v>
      </c>
      <c r="QU2" s="1083" t="s">
        <v>6808</v>
      </c>
      <c r="QV2" s="1083" t="s">
        <v>6809</v>
      </c>
      <c r="QW2" s="1083" t="s">
        <v>6810</v>
      </c>
      <c r="QX2" s="1083" t="s">
        <v>6811</v>
      </c>
      <c r="QY2" s="1083" t="s">
        <v>6812</v>
      </c>
      <c r="QZ2" s="1083" t="s">
        <v>6813</v>
      </c>
      <c r="RA2" s="1083" t="s">
        <v>6804</v>
      </c>
      <c r="RB2" s="1083" t="s">
        <v>6805</v>
      </c>
      <c r="RC2" s="1083" t="s">
        <v>6806</v>
      </c>
      <c r="RD2" s="1083" t="s">
        <v>6807</v>
      </c>
      <c r="RE2" s="1083" t="s">
        <v>6808</v>
      </c>
      <c r="RF2" s="1083" t="s">
        <v>6809</v>
      </c>
      <c r="RG2" s="1083" t="s">
        <v>6810</v>
      </c>
      <c r="RH2" s="1083" t="s">
        <v>6811</v>
      </c>
      <c r="RI2" s="1083" t="s">
        <v>6812</v>
      </c>
      <c r="RJ2" s="1083" t="s">
        <v>6813</v>
      </c>
      <c r="RK2" s="1083" t="s">
        <v>6804</v>
      </c>
      <c r="RL2" s="1083" t="s">
        <v>6805</v>
      </c>
      <c r="RM2" s="1083" t="s">
        <v>6806</v>
      </c>
      <c r="RN2" s="1083" t="s">
        <v>6807</v>
      </c>
      <c r="RO2" s="1083" t="s">
        <v>6808</v>
      </c>
      <c r="RP2" s="1083" t="s">
        <v>6809</v>
      </c>
      <c r="RQ2" s="1083" t="s">
        <v>6810</v>
      </c>
      <c r="RR2" s="1083" t="s">
        <v>6811</v>
      </c>
      <c r="RS2" s="1083" t="s">
        <v>6812</v>
      </c>
      <c r="RT2" s="1083" t="s">
        <v>6813</v>
      </c>
      <c r="RU2" s="1083" t="s">
        <v>6804</v>
      </c>
      <c r="RV2" s="1083" t="s">
        <v>6805</v>
      </c>
      <c r="RW2" s="1083" t="s">
        <v>6806</v>
      </c>
      <c r="RX2" s="1083" t="s">
        <v>6807</v>
      </c>
      <c r="RY2" s="1083" t="s">
        <v>6808</v>
      </c>
      <c r="RZ2" s="1083" t="s">
        <v>6809</v>
      </c>
      <c r="SA2" s="1083" t="s">
        <v>6810</v>
      </c>
      <c r="SB2" s="1083" t="s">
        <v>6811</v>
      </c>
      <c r="SC2" s="1083" t="s">
        <v>6812</v>
      </c>
      <c r="SD2" s="1083" t="s">
        <v>6813</v>
      </c>
      <c r="SE2" s="1083" t="s">
        <v>6804</v>
      </c>
      <c r="SF2" s="1083" t="s">
        <v>6805</v>
      </c>
      <c r="SG2" s="1083" t="s">
        <v>6806</v>
      </c>
      <c r="SH2" s="1083" t="s">
        <v>6807</v>
      </c>
      <c r="SI2" s="1083" t="s">
        <v>6808</v>
      </c>
      <c r="SJ2" s="1083" t="s">
        <v>6809</v>
      </c>
      <c r="SK2" s="1083" t="s">
        <v>6810</v>
      </c>
      <c r="SL2" s="1083" t="s">
        <v>6811</v>
      </c>
      <c r="SM2" s="1083" t="s">
        <v>6812</v>
      </c>
      <c r="SN2" s="1083" t="s">
        <v>6813</v>
      </c>
      <c r="SO2" s="1083" t="s">
        <v>6804</v>
      </c>
      <c r="SP2" s="1083" t="s">
        <v>6805</v>
      </c>
      <c r="SQ2" s="1083" t="s">
        <v>6806</v>
      </c>
      <c r="SR2" s="1083" t="s">
        <v>6807</v>
      </c>
      <c r="SS2" s="1083" t="s">
        <v>6808</v>
      </c>
      <c r="ST2" s="1083" t="s">
        <v>6809</v>
      </c>
      <c r="SU2" s="1083" t="s">
        <v>6810</v>
      </c>
      <c r="SV2" s="1083" t="s">
        <v>6811</v>
      </c>
      <c r="SW2" s="1083" t="s">
        <v>6812</v>
      </c>
      <c r="SX2" s="1083" t="s">
        <v>6813</v>
      </c>
      <c r="SY2" s="1083" t="s">
        <v>6804</v>
      </c>
      <c r="SZ2" s="1083" t="s">
        <v>6805</v>
      </c>
      <c r="TA2" s="1083" t="s">
        <v>6806</v>
      </c>
      <c r="TB2" s="1083" t="s">
        <v>6807</v>
      </c>
      <c r="TC2" s="1083" t="s">
        <v>6808</v>
      </c>
      <c r="TD2" s="1083" t="s">
        <v>6809</v>
      </c>
      <c r="TE2" s="1083" t="s">
        <v>6810</v>
      </c>
      <c r="TF2" s="1083" t="s">
        <v>6811</v>
      </c>
      <c r="TG2" s="1083" t="s">
        <v>6812</v>
      </c>
      <c r="TH2" s="1083" t="s">
        <v>6813</v>
      </c>
      <c r="TI2" s="1083" t="s">
        <v>6804</v>
      </c>
      <c r="TJ2" s="1083" t="s">
        <v>6805</v>
      </c>
      <c r="TK2" s="1083" t="s">
        <v>6806</v>
      </c>
      <c r="TL2" s="1083" t="s">
        <v>6807</v>
      </c>
      <c r="TM2" s="1083" t="s">
        <v>6808</v>
      </c>
      <c r="TN2" s="1083" t="s">
        <v>6809</v>
      </c>
      <c r="TO2" s="1083" t="s">
        <v>6810</v>
      </c>
      <c r="TP2" s="1083" t="s">
        <v>6811</v>
      </c>
      <c r="TQ2" s="1083" t="s">
        <v>6812</v>
      </c>
      <c r="TR2" s="1083" t="s">
        <v>6813</v>
      </c>
      <c r="TS2" s="1083" t="s">
        <v>6804</v>
      </c>
      <c r="TT2" s="1083" t="s">
        <v>6805</v>
      </c>
      <c r="TU2" s="1083" t="s">
        <v>6806</v>
      </c>
      <c r="TV2" s="1083" t="s">
        <v>6807</v>
      </c>
      <c r="TW2" s="1083" t="s">
        <v>6808</v>
      </c>
      <c r="TX2" s="1083" t="s">
        <v>6809</v>
      </c>
      <c r="TY2" s="1083" t="s">
        <v>6810</v>
      </c>
      <c r="TZ2" s="1083" t="s">
        <v>6811</v>
      </c>
      <c r="UA2" s="1083" t="s">
        <v>6812</v>
      </c>
      <c r="UB2" s="1083" t="s">
        <v>6813</v>
      </c>
      <c r="UC2" s="1083" t="s">
        <v>6804</v>
      </c>
      <c r="UD2" s="1083" t="s">
        <v>6805</v>
      </c>
      <c r="UE2" s="1083" t="s">
        <v>6806</v>
      </c>
      <c r="UF2" s="1083" t="s">
        <v>6807</v>
      </c>
      <c r="UG2" s="1083" t="s">
        <v>6808</v>
      </c>
      <c r="UH2" s="1083" t="s">
        <v>6809</v>
      </c>
      <c r="UI2" s="1083" t="s">
        <v>6810</v>
      </c>
      <c r="UJ2" s="1083" t="s">
        <v>6811</v>
      </c>
      <c r="UK2" s="1083" t="s">
        <v>6812</v>
      </c>
      <c r="UL2" s="1083" t="s">
        <v>6813</v>
      </c>
      <c r="UM2" s="1083" t="s">
        <v>6804</v>
      </c>
      <c r="UN2" s="1083" t="s">
        <v>6805</v>
      </c>
      <c r="UO2" s="1083" t="s">
        <v>6806</v>
      </c>
      <c r="UP2" s="1083" t="s">
        <v>6807</v>
      </c>
      <c r="UQ2" s="1083" t="s">
        <v>6808</v>
      </c>
      <c r="UR2" s="1083" t="s">
        <v>6809</v>
      </c>
      <c r="US2" s="1083" t="s">
        <v>6810</v>
      </c>
      <c r="UT2" s="1083" t="s">
        <v>6811</v>
      </c>
      <c r="UU2" s="1083" t="s">
        <v>6812</v>
      </c>
      <c r="UV2" s="1083" t="s">
        <v>6813</v>
      </c>
      <c r="UW2" s="1083" t="s">
        <v>6804</v>
      </c>
      <c r="UX2" s="1083" t="s">
        <v>6805</v>
      </c>
      <c r="UY2" s="1083" t="s">
        <v>6806</v>
      </c>
      <c r="UZ2" s="1083" t="s">
        <v>6807</v>
      </c>
      <c r="VA2" s="1083" t="s">
        <v>6808</v>
      </c>
      <c r="VB2" s="1083" t="s">
        <v>6809</v>
      </c>
      <c r="VC2" s="1083" t="s">
        <v>6810</v>
      </c>
      <c r="VD2" s="1083" t="s">
        <v>6811</v>
      </c>
      <c r="VE2" s="1083" t="s">
        <v>6812</v>
      </c>
      <c r="VF2" s="1083" t="s">
        <v>6813</v>
      </c>
      <c r="VG2" s="1083" t="s">
        <v>6804</v>
      </c>
      <c r="VH2" s="1083" t="s">
        <v>6805</v>
      </c>
      <c r="VI2" s="1083" t="s">
        <v>6806</v>
      </c>
      <c r="VJ2" s="1083" t="s">
        <v>6807</v>
      </c>
      <c r="VK2" s="1083" t="s">
        <v>6808</v>
      </c>
      <c r="VL2" s="1083" t="s">
        <v>6809</v>
      </c>
      <c r="VM2" s="1083" t="s">
        <v>6810</v>
      </c>
      <c r="VN2" s="1083" t="s">
        <v>6811</v>
      </c>
      <c r="VO2" s="1083" t="s">
        <v>6812</v>
      </c>
      <c r="VP2" s="1083" t="s">
        <v>6813</v>
      </c>
      <c r="VQ2" s="1083" t="s">
        <v>6804</v>
      </c>
      <c r="VR2" s="1083" t="s">
        <v>6805</v>
      </c>
      <c r="VS2" s="1083" t="s">
        <v>6806</v>
      </c>
      <c r="VT2" s="1083" t="s">
        <v>6807</v>
      </c>
      <c r="VU2" s="1083" t="s">
        <v>6808</v>
      </c>
      <c r="VV2" s="1083" t="s">
        <v>6809</v>
      </c>
      <c r="VW2" s="1083" t="s">
        <v>6810</v>
      </c>
      <c r="VX2" s="1083" t="s">
        <v>6811</v>
      </c>
      <c r="VY2" s="1083" t="s">
        <v>6812</v>
      </c>
      <c r="VZ2" s="1083" t="s">
        <v>6813</v>
      </c>
      <c r="WA2" s="1083" t="s">
        <v>6804</v>
      </c>
      <c r="WB2" s="1083" t="s">
        <v>6805</v>
      </c>
      <c r="WC2" s="1083" t="s">
        <v>6806</v>
      </c>
      <c r="WD2" s="1083" t="s">
        <v>6807</v>
      </c>
      <c r="WE2" s="1083" t="s">
        <v>6808</v>
      </c>
      <c r="WF2" s="1083" t="s">
        <v>6809</v>
      </c>
      <c r="WG2" s="1083" t="s">
        <v>6810</v>
      </c>
      <c r="WH2" s="1083" t="s">
        <v>6811</v>
      </c>
      <c r="WI2" s="1083" t="s">
        <v>6812</v>
      </c>
      <c r="WJ2" s="1083" t="s">
        <v>6813</v>
      </c>
      <c r="WK2" s="1083" t="s">
        <v>6804</v>
      </c>
      <c r="WL2" s="1083" t="s">
        <v>6805</v>
      </c>
      <c r="WM2" s="1083" t="s">
        <v>6806</v>
      </c>
      <c r="WN2" s="1083" t="s">
        <v>6807</v>
      </c>
      <c r="WO2" s="1083" t="s">
        <v>6808</v>
      </c>
      <c r="WP2" s="1083" t="s">
        <v>6809</v>
      </c>
      <c r="WQ2" s="1083" t="s">
        <v>6810</v>
      </c>
      <c r="WR2" s="1083" t="s">
        <v>6811</v>
      </c>
      <c r="WS2" s="1083" t="s">
        <v>6812</v>
      </c>
      <c r="WT2" s="1083" t="s">
        <v>6813</v>
      </c>
      <c r="WU2" s="1083" t="s">
        <v>6804</v>
      </c>
      <c r="WV2" s="1083" t="s">
        <v>6805</v>
      </c>
      <c r="WW2" s="1083" t="s">
        <v>6806</v>
      </c>
      <c r="WX2" s="1083" t="s">
        <v>6807</v>
      </c>
      <c r="WY2" s="1083" t="s">
        <v>6808</v>
      </c>
      <c r="WZ2" s="1083" t="s">
        <v>6809</v>
      </c>
      <c r="XA2" s="1083" t="s">
        <v>6810</v>
      </c>
      <c r="XB2" s="1083" t="s">
        <v>6811</v>
      </c>
      <c r="XC2" s="1083" t="s">
        <v>6812</v>
      </c>
      <c r="XD2" s="1083" t="s">
        <v>6813</v>
      </c>
      <c r="XE2" s="1083" t="s">
        <v>6804</v>
      </c>
      <c r="XF2" s="1083" t="s">
        <v>6805</v>
      </c>
      <c r="XG2" s="1083" t="s">
        <v>6806</v>
      </c>
      <c r="XH2" s="1083" t="s">
        <v>6807</v>
      </c>
      <c r="XI2" s="1083" t="s">
        <v>6808</v>
      </c>
      <c r="XJ2" s="1083" t="s">
        <v>6809</v>
      </c>
      <c r="XK2" s="1083" t="s">
        <v>6810</v>
      </c>
      <c r="XL2" s="1083" t="s">
        <v>6811</v>
      </c>
      <c r="XM2" s="1083" t="s">
        <v>6812</v>
      </c>
      <c r="XN2" s="1083" t="s">
        <v>6813</v>
      </c>
      <c r="XO2" s="1083" t="s">
        <v>6804</v>
      </c>
      <c r="XP2" s="1083" t="s">
        <v>6805</v>
      </c>
      <c r="XQ2" s="1083" t="s">
        <v>6806</v>
      </c>
      <c r="XR2" s="1083" t="s">
        <v>6807</v>
      </c>
      <c r="XS2" s="1083" t="s">
        <v>6808</v>
      </c>
      <c r="XT2" s="1083" t="s">
        <v>6809</v>
      </c>
      <c r="XU2" s="1083" t="s">
        <v>6810</v>
      </c>
      <c r="XV2" s="1083" t="s">
        <v>6811</v>
      </c>
      <c r="XW2" s="1083" t="s">
        <v>6812</v>
      </c>
      <c r="XX2" s="1083" t="s">
        <v>6813</v>
      </c>
      <c r="XY2" s="1083" t="s">
        <v>6804</v>
      </c>
      <c r="XZ2" s="1083" t="s">
        <v>6805</v>
      </c>
      <c r="YA2" s="1083" t="s">
        <v>6806</v>
      </c>
      <c r="YB2" s="1083" t="s">
        <v>6807</v>
      </c>
      <c r="YC2" s="1083" t="s">
        <v>6808</v>
      </c>
      <c r="YD2" s="1083" t="s">
        <v>6809</v>
      </c>
      <c r="YE2" s="1083" t="s">
        <v>6810</v>
      </c>
      <c r="YF2" s="1083" t="s">
        <v>6811</v>
      </c>
      <c r="YG2" s="1083" t="s">
        <v>6812</v>
      </c>
      <c r="YH2" s="1083" t="s">
        <v>6813</v>
      </c>
      <c r="YI2" s="1083" t="s">
        <v>6804</v>
      </c>
      <c r="YJ2" s="1083" t="s">
        <v>6805</v>
      </c>
      <c r="YK2" s="1083" t="s">
        <v>6806</v>
      </c>
      <c r="YL2" s="1083" t="s">
        <v>6807</v>
      </c>
      <c r="YM2" s="1083" t="s">
        <v>6808</v>
      </c>
      <c r="YN2" s="1083" t="s">
        <v>6809</v>
      </c>
      <c r="YO2" s="1083" t="s">
        <v>6810</v>
      </c>
      <c r="YP2" s="1083" t="s">
        <v>6811</v>
      </c>
      <c r="YQ2" s="1083" t="s">
        <v>6812</v>
      </c>
      <c r="YR2" s="1083" t="s">
        <v>6813</v>
      </c>
      <c r="YS2" s="1083" t="s">
        <v>6804</v>
      </c>
      <c r="YT2" s="1083" t="s">
        <v>6805</v>
      </c>
      <c r="YU2" s="1083" t="s">
        <v>6806</v>
      </c>
      <c r="YV2" s="1083" t="s">
        <v>6807</v>
      </c>
      <c r="YW2" s="1083" t="s">
        <v>6808</v>
      </c>
      <c r="YX2" s="1083" t="s">
        <v>6809</v>
      </c>
      <c r="YY2" s="1083" t="s">
        <v>6810</v>
      </c>
      <c r="YZ2" s="1083" t="s">
        <v>6811</v>
      </c>
      <c r="ZA2" s="1083" t="s">
        <v>6812</v>
      </c>
      <c r="ZB2" s="1083" t="s">
        <v>6813</v>
      </c>
      <c r="ZC2" s="1083" t="s">
        <v>6804</v>
      </c>
      <c r="ZD2" s="1083" t="s">
        <v>6805</v>
      </c>
      <c r="ZE2" s="1083" t="s">
        <v>6806</v>
      </c>
      <c r="ZF2" s="1083" t="s">
        <v>6807</v>
      </c>
      <c r="ZG2" s="1083" t="s">
        <v>6808</v>
      </c>
      <c r="ZH2" s="1083" t="s">
        <v>6809</v>
      </c>
      <c r="ZI2" s="1083" t="s">
        <v>6810</v>
      </c>
      <c r="ZJ2" s="1083" t="s">
        <v>6811</v>
      </c>
      <c r="ZK2" s="1083" t="s">
        <v>6812</v>
      </c>
      <c r="ZL2" s="1083" t="s">
        <v>6813</v>
      </c>
      <c r="ZM2" s="1083" t="s">
        <v>6804</v>
      </c>
      <c r="ZN2" s="1083" t="s">
        <v>6805</v>
      </c>
      <c r="ZO2" s="1083" t="s">
        <v>6806</v>
      </c>
      <c r="ZP2" s="1083" t="s">
        <v>6807</v>
      </c>
      <c r="ZQ2" s="1083" t="s">
        <v>6808</v>
      </c>
      <c r="ZR2" s="1083" t="s">
        <v>6809</v>
      </c>
      <c r="ZS2" s="1083" t="s">
        <v>6810</v>
      </c>
      <c r="ZT2" s="1083" t="s">
        <v>6811</v>
      </c>
      <c r="ZU2" s="1083" t="s">
        <v>6812</v>
      </c>
      <c r="ZV2" s="1083" t="s">
        <v>6813</v>
      </c>
      <c r="ZW2" s="1083" t="s">
        <v>6804</v>
      </c>
      <c r="ZX2" s="1083" t="s">
        <v>6805</v>
      </c>
      <c r="ZY2" s="1083" t="s">
        <v>6806</v>
      </c>
      <c r="ZZ2" s="1083" t="s">
        <v>6807</v>
      </c>
      <c r="AAA2" s="1083" t="s">
        <v>6808</v>
      </c>
      <c r="AAB2" s="1083" t="s">
        <v>6809</v>
      </c>
      <c r="AAC2" s="1083" t="s">
        <v>6810</v>
      </c>
      <c r="AAD2" s="1083" t="s">
        <v>6811</v>
      </c>
      <c r="AAE2" s="1083" t="s">
        <v>6812</v>
      </c>
      <c r="AAF2" s="1083" t="s">
        <v>6813</v>
      </c>
      <c r="AAG2" s="1083" t="s">
        <v>6804</v>
      </c>
      <c r="AAH2" s="1083" t="s">
        <v>6805</v>
      </c>
      <c r="AAI2" s="1083" t="s">
        <v>6806</v>
      </c>
      <c r="AAJ2" s="1083" t="s">
        <v>6807</v>
      </c>
      <c r="AAK2" s="1083" t="s">
        <v>6808</v>
      </c>
      <c r="AAL2" s="1083" t="s">
        <v>6809</v>
      </c>
      <c r="AAM2" s="1083" t="s">
        <v>6810</v>
      </c>
      <c r="AAN2" s="1083" t="s">
        <v>6811</v>
      </c>
      <c r="AAO2" s="1083" t="s">
        <v>6812</v>
      </c>
      <c r="AAP2" s="1083" t="s">
        <v>6813</v>
      </c>
      <c r="AAQ2" s="1083" t="s">
        <v>6804</v>
      </c>
      <c r="AAR2" s="1083" t="s">
        <v>6805</v>
      </c>
      <c r="AAS2" s="1083" t="s">
        <v>6806</v>
      </c>
      <c r="AAT2" s="1083" t="s">
        <v>6807</v>
      </c>
      <c r="AAU2" s="1083" t="s">
        <v>6808</v>
      </c>
      <c r="AAV2" s="1083" t="s">
        <v>6809</v>
      </c>
      <c r="AAW2" s="1083" t="s">
        <v>6810</v>
      </c>
      <c r="AAX2" s="1083" t="s">
        <v>6811</v>
      </c>
      <c r="AAY2" s="1083" t="s">
        <v>6812</v>
      </c>
      <c r="AAZ2" s="1083" t="s">
        <v>6813</v>
      </c>
      <c r="ABA2" s="1083" t="s">
        <v>6804</v>
      </c>
      <c r="ABB2" s="1083" t="s">
        <v>6805</v>
      </c>
      <c r="ABC2" s="1083" t="s">
        <v>6806</v>
      </c>
      <c r="ABD2" s="1083" t="s">
        <v>6807</v>
      </c>
      <c r="ABE2" s="1083" t="s">
        <v>6808</v>
      </c>
      <c r="ABF2" s="1083" t="s">
        <v>6809</v>
      </c>
      <c r="ABG2" s="1083" t="s">
        <v>6810</v>
      </c>
      <c r="ABH2" s="1083" t="s">
        <v>6811</v>
      </c>
      <c r="ABI2" s="1083" t="s">
        <v>6812</v>
      </c>
      <c r="ABJ2" s="1083" t="s">
        <v>6813</v>
      </c>
      <c r="ABK2" s="1083" t="s">
        <v>6804</v>
      </c>
      <c r="ABL2" s="1083" t="s">
        <v>6805</v>
      </c>
      <c r="ABM2" s="1083" t="s">
        <v>6806</v>
      </c>
      <c r="ABN2" s="1083" t="s">
        <v>6807</v>
      </c>
      <c r="ABO2" s="1083" t="s">
        <v>6808</v>
      </c>
      <c r="ABP2" s="1083" t="s">
        <v>6809</v>
      </c>
      <c r="ABQ2" s="1083" t="s">
        <v>6810</v>
      </c>
      <c r="ABR2" s="1083" t="s">
        <v>6811</v>
      </c>
      <c r="ABS2" s="1083" t="s">
        <v>6812</v>
      </c>
      <c r="ABT2" s="1083" t="s">
        <v>6813</v>
      </c>
      <c r="ABU2" s="1083" t="s">
        <v>1961</v>
      </c>
      <c r="ABV2" s="1083" t="s">
        <v>6747</v>
      </c>
      <c r="ABW2" s="1083" t="s">
        <v>1963</v>
      </c>
      <c r="ABX2" s="1083" t="s">
        <v>1964</v>
      </c>
      <c r="ABY2" s="1083" t="s">
        <v>1965</v>
      </c>
      <c r="ABZ2" s="1083" t="s">
        <v>1961</v>
      </c>
      <c r="ACA2" s="1083" t="s">
        <v>6747</v>
      </c>
      <c r="ACB2" s="1083" t="s">
        <v>1963</v>
      </c>
      <c r="ACC2" s="1083" t="s">
        <v>1964</v>
      </c>
      <c r="ACD2" s="1083" t="s">
        <v>1965</v>
      </c>
      <c r="ACE2" s="1083"/>
      <c r="ACF2" s="1083"/>
      <c r="ACG2" s="1083"/>
      <c r="ACH2" s="1083" t="s">
        <v>2244</v>
      </c>
      <c r="ACI2" s="1083" t="s">
        <v>2334</v>
      </c>
      <c r="ACJ2" s="1083" t="s">
        <v>1966</v>
      </c>
      <c r="ACK2" s="1083" t="s">
        <v>2020</v>
      </c>
      <c r="ACL2" s="1083"/>
      <c r="ACM2" s="1083" t="s">
        <v>2244</v>
      </c>
      <c r="ACN2" s="1083" t="s">
        <v>2334</v>
      </c>
      <c r="ACO2" s="1083" t="s">
        <v>1966</v>
      </c>
      <c r="ACP2" s="1083" t="s">
        <v>2244</v>
      </c>
      <c r="ACQ2" s="1083" t="s">
        <v>2334</v>
      </c>
      <c r="ACR2" s="1083" t="s">
        <v>1966</v>
      </c>
      <c r="ACS2" s="1083" t="s">
        <v>2020</v>
      </c>
      <c r="ACT2" s="1083" t="s">
        <v>2021</v>
      </c>
      <c r="ACU2" s="1083" t="s">
        <v>2022</v>
      </c>
      <c r="ACV2" s="1083" t="s">
        <v>2023</v>
      </c>
      <c r="ACW2" s="1083" t="s">
        <v>3830</v>
      </c>
      <c r="ACX2" s="1083" t="s">
        <v>2008</v>
      </c>
      <c r="ACY2" s="1083" t="s">
        <v>2010</v>
      </c>
      <c r="ACZ2" s="1083" t="s">
        <v>1992</v>
      </c>
      <c r="ADA2" s="1083" t="s">
        <v>2244</v>
      </c>
      <c r="ADB2" s="1083" t="s">
        <v>2334</v>
      </c>
      <c r="ADC2" s="1083" t="s">
        <v>1966</v>
      </c>
      <c r="ADD2" s="1083" t="s">
        <v>2020</v>
      </c>
      <c r="ADE2" s="1083" t="s">
        <v>2021</v>
      </c>
      <c r="ADF2" s="1083" t="s">
        <v>2022</v>
      </c>
      <c r="ADG2" s="1083" t="s">
        <v>2023</v>
      </c>
      <c r="ADH2" s="1083" t="s">
        <v>3830</v>
      </c>
      <c r="ADI2" s="1083" t="s">
        <v>2008</v>
      </c>
      <c r="ADJ2" s="1083" t="s">
        <v>2010</v>
      </c>
      <c r="ADK2" s="1083" t="s">
        <v>2244</v>
      </c>
      <c r="ADL2" s="1083" t="s">
        <v>2334</v>
      </c>
      <c r="ADM2" s="1083" t="s">
        <v>1966</v>
      </c>
      <c r="ADN2" s="1083" t="s">
        <v>2020</v>
      </c>
      <c r="ADO2" s="1083" t="s">
        <v>2021</v>
      </c>
      <c r="ADP2" s="1083" t="s">
        <v>2022</v>
      </c>
      <c r="ADQ2" s="1083" t="s">
        <v>2023</v>
      </c>
      <c r="ADR2" s="1083" t="s">
        <v>3830</v>
      </c>
      <c r="ADS2" s="1083" t="s">
        <v>2008</v>
      </c>
      <c r="ADT2" s="1083" t="s">
        <v>2010</v>
      </c>
      <c r="ADU2" s="1083" t="s">
        <v>2244</v>
      </c>
      <c r="ADV2" s="1083" t="s">
        <v>2334</v>
      </c>
      <c r="ADW2" s="1083" t="s">
        <v>1966</v>
      </c>
      <c r="ADX2" s="1083" t="s">
        <v>2020</v>
      </c>
      <c r="ADY2" s="1083" t="s">
        <v>2021</v>
      </c>
      <c r="ADZ2" s="1083" t="s">
        <v>2022</v>
      </c>
      <c r="AEA2" s="1083" t="s">
        <v>2023</v>
      </c>
      <c r="AEB2" s="1083" t="s">
        <v>3830</v>
      </c>
      <c r="AEC2" s="1083" t="s">
        <v>2008</v>
      </c>
      <c r="AED2" s="1083" t="s">
        <v>2010</v>
      </c>
      <c r="AEE2" s="1083" t="s">
        <v>2244</v>
      </c>
      <c r="AEF2" s="1083" t="s">
        <v>2334</v>
      </c>
      <c r="AEG2" s="1083" t="s">
        <v>1966</v>
      </c>
      <c r="AEH2" s="1083" t="s">
        <v>2020</v>
      </c>
      <c r="AEI2" s="1083" t="s">
        <v>2021</v>
      </c>
      <c r="AEJ2" s="1083" t="s">
        <v>2244</v>
      </c>
      <c r="AEK2" s="1083" t="s">
        <v>2334</v>
      </c>
      <c r="AEL2" s="1083" t="s">
        <v>1966</v>
      </c>
      <c r="AEM2" s="1083" t="s">
        <v>2244</v>
      </c>
      <c r="AEN2" s="1083" t="s">
        <v>2334</v>
      </c>
      <c r="AEO2" s="1083" t="s">
        <v>1966</v>
      </c>
      <c r="AEP2" s="1083" t="s">
        <v>2020</v>
      </c>
      <c r="AEQ2" s="1083" t="s">
        <v>2021</v>
      </c>
      <c r="AER2" s="1083" t="s">
        <v>2022</v>
      </c>
      <c r="AES2" s="1083" t="s">
        <v>2023</v>
      </c>
      <c r="AET2" s="1083" t="s">
        <v>3830</v>
      </c>
      <c r="AEU2" s="1083" t="s">
        <v>2008</v>
      </c>
      <c r="AEV2" s="1083" t="s">
        <v>2244</v>
      </c>
      <c r="AEW2" s="1083" t="s">
        <v>2334</v>
      </c>
      <c r="AEX2" s="1083" t="s">
        <v>1966</v>
      </c>
      <c r="AEY2" s="1083" t="s">
        <v>2020</v>
      </c>
      <c r="AEZ2" s="1083" t="s">
        <v>2021</v>
      </c>
      <c r="AFA2" s="1083" t="s">
        <v>2022</v>
      </c>
      <c r="AFB2" s="1083" t="s">
        <v>2023</v>
      </c>
      <c r="AFC2" s="1083" t="s">
        <v>3830</v>
      </c>
      <c r="AFD2" s="1083" t="s">
        <v>2008</v>
      </c>
      <c r="AFE2" s="1083" t="s">
        <v>2010</v>
      </c>
      <c r="AFF2" s="1083" t="s">
        <v>2244</v>
      </c>
      <c r="AFG2" s="1083" t="s">
        <v>2334</v>
      </c>
      <c r="AFH2" s="1083" t="s">
        <v>1966</v>
      </c>
      <c r="AFI2" s="1083" t="s">
        <v>2020</v>
      </c>
      <c r="AFJ2" s="1083" t="s">
        <v>2021</v>
      </c>
      <c r="AFK2" s="1083" t="s">
        <v>2022</v>
      </c>
      <c r="AFL2" s="1083" t="s">
        <v>2244</v>
      </c>
      <c r="AFM2" s="1083" t="s">
        <v>2334</v>
      </c>
      <c r="AFN2" s="1083"/>
      <c r="AFO2" s="1083" t="s">
        <v>2244</v>
      </c>
      <c r="AFP2" s="1083" t="s">
        <v>2334</v>
      </c>
      <c r="AFQ2" s="1083" t="s">
        <v>1966</v>
      </c>
      <c r="AFR2" s="1083" t="s">
        <v>2020</v>
      </c>
      <c r="AFS2" s="1083" t="s">
        <v>2021</v>
      </c>
      <c r="AFT2" s="1083" t="s">
        <v>2022</v>
      </c>
      <c r="AFU2" s="1083" t="s">
        <v>2023</v>
      </c>
      <c r="AFV2" s="1083" t="s">
        <v>3830</v>
      </c>
      <c r="AFW2" s="1083" t="s">
        <v>2008</v>
      </c>
      <c r="AFX2" s="1083" t="s">
        <v>2010</v>
      </c>
      <c r="AFY2" s="1083" t="s">
        <v>1992</v>
      </c>
      <c r="AFZ2" s="1083" t="s">
        <v>1993</v>
      </c>
      <c r="AGA2" s="1083" t="s">
        <v>2011</v>
      </c>
      <c r="AGB2" s="1083" t="s">
        <v>2012</v>
      </c>
      <c r="AGC2" s="1083" t="s">
        <v>2252</v>
      </c>
      <c r="AGD2" s="1083"/>
      <c r="AGE2" s="1083" t="s">
        <v>2244</v>
      </c>
      <c r="AGF2" s="1083" t="s">
        <v>2334</v>
      </c>
      <c r="AGG2" s="1083" t="s">
        <v>1966</v>
      </c>
      <c r="AGH2" s="1083" t="s">
        <v>2020</v>
      </c>
      <c r="AGI2" s="1083" t="s">
        <v>2021</v>
      </c>
      <c r="AGJ2" s="1083" t="s">
        <v>2022</v>
      </c>
      <c r="AGK2" s="1083" t="s">
        <v>2023</v>
      </c>
      <c r="AGL2" s="1083" t="s">
        <v>3830</v>
      </c>
      <c r="AGM2" s="1083" t="s">
        <v>2008</v>
      </c>
      <c r="AGN2" s="1083"/>
      <c r="AGO2" s="1083" t="s">
        <v>6770</v>
      </c>
      <c r="AGP2" s="1083"/>
      <c r="AGQ2" s="1083"/>
      <c r="AGR2" s="1083" t="s">
        <v>1969</v>
      </c>
      <c r="AGS2" s="1083" t="s">
        <v>1970</v>
      </c>
      <c r="AGT2" s="1083" t="s">
        <v>1969</v>
      </c>
      <c r="AGU2" s="1083" t="s">
        <v>1970</v>
      </c>
      <c r="AGV2" s="1083" t="s">
        <v>1971</v>
      </c>
      <c r="AGW2" s="1083" t="s">
        <v>6776</v>
      </c>
      <c r="AGX2" s="1083" t="s">
        <v>6777</v>
      </c>
      <c r="AGY2" s="1083" t="s">
        <v>2001</v>
      </c>
      <c r="AGZ2" s="1083" t="s">
        <v>2244</v>
      </c>
      <c r="AHA2" s="1083" t="s">
        <v>2334</v>
      </c>
      <c r="AHB2" s="1083" t="s">
        <v>1966</v>
      </c>
      <c r="AHC2" s="1083" t="s">
        <v>2020</v>
      </c>
      <c r="AHD2" s="1083" t="s">
        <v>2021</v>
      </c>
      <c r="AHE2" s="1083" t="s">
        <v>2022</v>
      </c>
      <c r="AHF2" s="1083" t="s">
        <v>2023</v>
      </c>
      <c r="AHG2" s="1083" t="s">
        <v>3830</v>
      </c>
      <c r="AHH2" s="1083" t="s">
        <v>2008</v>
      </c>
      <c r="AHI2" s="1083" t="s">
        <v>2010</v>
      </c>
      <c r="AHJ2" s="1083" t="s">
        <v>3803</v>
      </c>
      <c r="AHK2" s="1083" t="s">
        <v>6780</v>
      </c>
      <c r="AHL2" s="1083" t="s">
        <v>6781</v>
      </c>
      <c r="AHM2" s="1083" t="s">
        <v>1976</v>
      </c>
      <c r="AHN2" s="1083" t="s">
        <v>4008</v>
      </c>
      <c r="AHO2" s="1083" t="s">
        <v>4009</v>
      </c>
      <c r="AHP2" s="1083" t="s">
        <v>4010</v>
      </c>
      <c r="AHQ2" s="1083" t="s">
        <v>4011</v>
      </c>
      <c r="AHR2" s="1083" t="s">
        <v>4008</v>
      </c>
      <c r="AHS2" s="1083" t="s">
        <v>4009</v>
      </c>
      <c r="AHT2" s="1083" t="s">
        <v>4010</v>
      </c>
      <c r="AHU2" s="1083" t="s">
        <v>4011</v>
      </c>
      <c r="AHV2" s="1083" t="s">
        <v>4008</v>
      </c>
      <c r="AHW2" s="1083" t="s">
        <v>4009</v>
      </c>
      <c r="AHX2" s="1083" t="s">
        <v>4010</v>
      </c>
      <c r="AHY2" s="1083" t="s">
        <v>4011</v>
      </c>
      <c r="AHZ2" s="1083"/>
      <c r="AIA2" s="1083" t="s">
        <v>1969</v>
      </c>
      <c r="AIB2" s="1083" t="s">
        <v>1970</v>
      </c>
      <c r="AIC2" s="1083"/>
      <c r="AID2" s="1083" t="s">
        <v>6790</v>
      </c>
      <c r="AIE2" s="1083" t="s">
        <v>6791</v>
      </c>
      <c r="AIF2" s="1083"/>
      <c r="AIG2" s="1083"/>
      <c r="AIH2" s="1083" t="s">
        <v>6790</v>
      </c>
      <c r="AII2" s="1083" t="s">
        <v>6791</v>
      </c>
      <c r="AIJ2" s="1083"/>
      <c r="AIK2" s="1083"/>
      <c r="AIL2" s="1083"/>
      <c r="AIM2" s="1083" t="s">
        <v>1971</v>
      </c>
      <c r="AIN2" s="1083" t="s">
        <v>6776</v>
      </c>
      <c r="AIO2" s="1083" t="s">
        <v>6777</v>
      </c>
      <c r="AIP2" s="1083"/>
      <c r="AIQ2" s="1083" t="s">
        <v>2244</v>
      </c>
      <c r="AIR2" s="1083" t="s">
        <v>2334</v>
      </c>
      <c r="AIS2" s="1083" t="s">
        <v>1966</v>
      </c>
      <c r="AIT2" s="1083" t="s">
        <v>2020</v>
      </c>
      <c r="AIU2" s="1083" t="s">
        <v>2244</v>
      </c>
      <c r="AIV2" s="1083" t="s">
        <v>2334</v>
      </c>
      <c r="AIW2" s="1083" t="s">
        <v>1966</v>
      </c>
      <c r="AIX2" s="1083" t="s">
        <v>2020</v>
      </c>
      <c r="AIY2" s="1083" t="s">
        <v>2244</v>
      </c>
      <c r="AIZ2" s="1083" t="s">
        <v>2334</v>
      </c>
      <c r="AJA2" s="1083" t="s">
        <v>1966</v>
      </c>
      <c r="AJB2" s="1083" t="s">
        <v>2020</v>
      </c>
      <c r="AJC2" s="1083" t="s">
        <v>2021</v>
      </c>
      <c r="AJD2" s="1083" t="s">
        <v>2022</v>
      </c>
      <c r="AJE2" s="1083" t="s">
        <v>2023</v>
      </c>
      <c r="AJF2" s="1083" t="s">
        <v>3830</v>
      </c>
      <c r="AJG2" s="1083" t="s">
        <v>2008</v>
      </c>
      <c r="AJH2" s="1083" t="s">
        <v>2010</v>
      </c>
      <c r="AJI2" s="1083"/>
      <c r="AJJ2" t="s">
        <v>6852</v>
      </c>
    </row>
    <row r="3" spans="1:946" x14ac:dyDescent="0.2">
      <c r="A3" s="1084">
        <f>設定!C4</f>
        <v>0</v>
      </c>
      <c r="B3" s="1084" t="str">
        <f>設定!D4</f>
        <v>※シート【学校コード】より、学校コードを入力してください。</v>
      </c>
      <c r="C3" s="1084" t="s">
        <v>1924</v>
      </c>
      <c r="D3" s="1084" t="s">
        <v>6620</v>
      </c>
      <c r="E3" s="1085"/>
      <c r="F3" s="1085"/>
      <c r="G3" s="1085"/>
      <c r="H3" s="1085"/>
      <c r="I3" s="1084" t="str">
        <f>IF('1A'!E7&lt;&gt;"",'1A'!E7,"")</f>
        <v/>
      </c>
      <c r="J3" s="1084" t="str">
        <f>IF('1A'!F7&lt;&gt;"",'1A'!F7,"")</f>
        <v/>
      </c>
      <c r="K3" s="1084" t="str">
        <f>IF('1A'!G7&lt;&gt;"",'1A'!G7,"")</f>
        <v/>
      </c>
      <c r="L3" s="1084" t="str">
        <f>IF('1A'!H7&lt;&gt;"",'1A'!H7,"")</f>
        <v/>
      </c>
      <c r="M3" s="1084" t="str">
        <f>IF('1A'!I7&lt;&gt;"",'1A'!I7,"")</f>
        <v/>
      </c>
      <c r="N3" s="1084" t="str">
        <f>IF('1A'!J7&lt;&gt;"",'1A'!J7,"")</f>
        <v/>
      </c>
      <c r="O3" s="1084" t="str">
        <f>IF('1A'!K7&lt;&gt;"",'1A'!K7,"")</f>
        <v/>
      </c>
      <c r="P3" s="1084" t="str">
        <f>IF('1A'!L7&lt;&gt;"",'1A'!L7,"")</f>
        <v/>
      </c>
      <c r="Q3" s="1084" t="str">
        <f>IF('1A'!M7&lt;&gt;"",'1A'!M7,"")</f>
        <v/>
      </c>
      <c r="R3" s="1085"/>
      <c r="S3" s="1085"/>
      <c r="T3" s="1085"/>
      <c r="U3" s="1085"/>
      <c r="V3" s="1085"/>
      <c r="W3" s="1085"/>
      <c r="X3" s="1085"/>
      <c r="Y3" s="1085"/>
      <c r="Z3" s="1085"/>
      <c r="AA3" s="1085"/>
      <c r="AB3" s="1085"/>
      <c r="AC3" s="1085"/>
      <c r="AD3" s="1085"/>
      <c r="AE3" s="1085"/>
      <c r="AF3" s="1085"/>
      <c r="AG3" s="1085"/>
      <c r="AH3" s="1085"/>
      <c r="AI3" s="1085"/>
      <c r="AJ3" s="1085"/>
      <c r="AK3" s="1085"/>
      <c r="AL3" s="1085"/>
      <c r="AM3" s="1085"/>
      <c r="AN3" s="1085"/>
      <c r="AO3" s="1085"/>
      <c r="AP3" s="1085"/>
      <c r="AQ3" s="1085"/>
      <c r="AR3" s="1085"/>
      <c r="AS3" s="1085"/>
      <c r="AT3" s="1085"/>
      <c r="AU3" s="1085"/>
      <c r="AV3" s="1085"/>
      <c r="AW3" s="1085"/>
      <c r="AX3" s="1085"/>
      <c r="AY3" s="1085"/>
      <c r="AZ3" s="1085"/>
      <c r="BA3" s="1085"/>
      <c r="BB3" s="1085"/>
      <c r="BC3" s="1085"/>
      <c r="BD3" s="1085"/>
      <c r="BE3" s="1085"/>
      <c r="BF3" s="1085"/>
      <c r="BG3" s="1085"/>
      <c r="BH3" s="1085"/>
      <c r="BI3" s="1085"/>
      <c r="BJ3" s="1085"/>
      <c r="BK3" s="1085"/>
      <c r="BL3" s="1085"/>
      <c r="BM3" s="1085"/>
      <c r="BN3" s="1085"/>
      <c r="BO3" s="1085"/>
      <c r="BP3" s="1085"/>
      <c r="BQ3" s="1085"/>
      <c r="BR3" s="1085"/>
      <c r="BS3" s="1085"/>
      <c r="BT3" s="1085"/>
      <c r="BU3" s="1085"/>
      <c r="BV3" s="1085"/>
      <c r="BW3" s="1085"/>
      <c r="BX3" s="1085"/>
      <c r="BY3" s="1085"/>
      <c r="BZ3" s="1085"/>
      <c r="CA3" s="1085"/>
      <c r="CB3" s="1085"/>
      <c r="CC3" s="1085"/>
      <c r="CD3" s="1085"/>
      <c r="CE3" s="1084" t="str">
        <f>IF('2C'!AG7&lt;&gt;"",'2C'!AG7,"")</f>
        <v/>
      </c>
      <c r="CF3" s="1084" t="str">
        <f>IF('2D'!E7&lt;&gt;"",'2D'!E7,"")</f>
        <v/>
      </c>
      <c r="CG3" s="1084" t="str">
        <f>IF('2D'!F7&lt;&gt;"",'2D'!F7,"")</f>
        <v/>
      </c>
      <c r="CH3" s="1084" t="str">
        <f>IF('2D'!G7&lt;&gt;"",'2D'!G7,"")</f>
        <v/>
      </c>
      <c r="CI3" s="1084" t="str">
        <f>IF('2D'!H7&lt;&gt;"",'2D'!H7,"")</f>
        <v/>
      </c>
      <c r="CJ3" s="1084" t="str">
        <f>IF('2D'!I7&lt;&gt;"",'2D'!I7,"")</f>
        <v/>
      </c>
      <c r="CK3" s="1084" t="str">
        <f>IF('2D'!J7&lt;&gt;"",'2D'!J7,"")</f>
        <v/>
      </c>
      <c r="CL3" s="1084" t="str">
        <f>IF('2D'!K7&lt;&gt;"",'2D'!K7,"")</f>
        <v/>
      </c>
      <c r="CM3" s="1084" t="str">
        <f>IF('2D'!L7&lt;&gt;"",'2D'!L7,"")</f>
        <v/>
      </c>
      <c r="CN3" s="1084" t="str">
        <f>IF('2D'!M7&lt;&gt;"",'2D'!M7,"")</f>
        <v/>
      </c>
      <c r="CO3" s="1084" t="str">
        <f>IF('2D'!N7&lt;&gt;"",'2D'!N7,"")</f>
        <v/>
      </c>
      <c r="CP3" s="1084" t="str">
        <f>IF('2D'!O7&lt;&gt;"",'2D'!O7,"")</f>
        <v/>
      </c>
      <c r="CQ3" s="1084" t="str">
        <f>IF('2D'!P7&lt;&gt;"",'2D'!P7,"")</f>
        <v/>
      </c>
      <c r="CR3" s="1084" t="str">
        <f>IF('2D'!Q7&lt;&gt;"",'2D'!Q7,"")</f>
        <v/>
      </c>
      <c r="CS3" s="1084" t="str">
        <f>IF('2D'!R7&lt;&gt;"",'2D'!R7,"")</f>
        <v/>
      </c>
      <c r="CT3" s="1084" t="str">
        <f>IF('2D'!S7&lt;&gt;"",'2D'!S7,"")</f>
        <v/>
      </c>
      <c r="CU3" s="1084" t="str">
        <f>IF('2D'!T7&lt;&gt;"",'2D'!T7,"")</f>
        <v/>
      </c>
      <c r="CV3" s="1085"/>
      <c r="CW3" s="1085"/>
      <c r="CX3" s="1085"/>
      <c r="CY3" s="1085"/>
      <c r="CZ3" s="1085"/>
      <c r="DA3" s="1085"/>
      <c r="DB3" s="1085"/>
      <c r="DC3" s="1085"/>
      <c r="DD3" s="1085"/>
      <c r="DE3" s="1085"/>
      <c r="DF3" s="1085"/>
      <c r="DG3" s="1085"/>
      <c r="DH3" s="1085"/>
      <c r="DI3" s="1085"/>
      <c r="DJ3" s="1085"/>
      <c r="DK3" s="1085"/>
      <c r="DL3" s="1085"/>
      <c r="DM3" s="1085"/>
      <c r="DN3" s="1085"/>
      <c r="DO3" s="1085"/>
      <c r="DP3" s="1085"/>
      <c r="DQ3" s="1085"/>
      <c r="DR3" s="1085"/>
      <c r="DS3" s="1085"/>
      <c r="DT3" s="1085"/>
      <c r="DU3" s="1085"/>
      <c r="DV3" s="1085"/>
      <c r="DW3" s="1085"/>
      <c r="DX3" s="1085"/>
      <c r="DY3" s="1085"/>
      <c r="DZ3" s="1085"/>
      <c r="EA3" s="1085"/>
      <c r="EB3" s="1085"/>
      <c r="EC3" s="1085"/>
      <c r="ED3" s="1085"/>
      <c r="EE3" s="1085"/>
      <c r="EF3" s="1085"/>
      <c r="EG3" s="1085"/>
      <c r="EH3" s="1085"/>
      <c r="EI3" s="1085"/>
      <c r="EJ3" s="1084" t="str">
        <f>IF('3EF'!E7&lt;&gt;"",'3EF'!E7,"")</f>
        <v/>
      </c>
      <c r="EK3" s="1084" t="str">
        <f>IF('3EF'!F7&lt;&gt;"",'3EF'!F7,"")</f>
        <v/>
      </c>
      <c r="EL3" s="1084" t="str">
        <f>IF('3EF'!G7&lt;&gt;"",'3EF'!G7,"")</f>
        <v/>
      </c>
      <c r="EM3" s="1084" t="str">
        <f>IF('3EF'!H7&lt;&gt;"",'3EF'!H7,"")</f>
        <v/>
      </c>
      <c r="EN3" s="1084" t="str">
        <f>IF('3EF'!I7&lt;&gt;"",'3EF'!I7,"")</f>
        <v/>
      </c>
      <c r="EO3" s="1084" t="str">
        <f>IF('3EF'!J7&lt;&gt;"",'3EF'!J7,"")</f>
        <v/>
      </c>
      <c r="EP3" s="1084" t="str">
        <f>IF('3EF'!K7&lt;&gt;"",'3EF'!K7,"")</f>
        <v/>
      </c>
      <c r="EQ3" s="1084" t="str">
        <f>IF('3EF'!L7&lt;&gt;"",'3EF'!L7,"")</f>
        <v/>
      </c>
      <c r="ER3" s="1084" t="str">
        <f>IF('3EF'!M7&lt;&gt;"",'3EF'!M7,"")</f>
        <v/>
      </c>
      <c r="ES3" s="1084" t="str">
        <f>IF('3EF'!N7&lt;&gt;"",'3EF'!N7,"")</f>
        <v/>
      </c>
      <c r="ET3" s="1084" t="str">
        <f>IF('3EF'!O7&lt;&gt;"",'3EF'!O7,"")</f>
        <v/>
      </c>
      <c r="EU3" s="1084" t="str">
        <f>IF('3EF'!P7&lt;&gt;"",'3EF'!P7,"")</f>
        <v/>
      </c>
      <c r="EV3" s="1084" t="str">
        <f>IF('3EF'!Q7&lt;&gt;"",'3EF'!Q7,"")</f>
        <v/>
      </c>
      <c r="EW3" s="1084" t="str">
        <f>IF('3EF'!R7&lt;&gt;"",'3EF'!R7,"")</f>
        <v/>
      </c>
      <c r="EX3" s="1084" t="str">
        <f>IF('3EF'!S7&lt;&gt;"",'3EF'!S7,"")</f>
        <v/>
      </c>
      <c r="EY3" s="1084" t="str">
        <f>IF('3EF'!T7&lt;&gt;"",'3EF'!T7,"")</f>
        <v/>
      </c>
      <c r="EZ3" s="1084" t="str">
        <f>IF('3EF'!U7&lt;&gt;"",'3EF'!U7,"")</f>
        <v/>
      </c>
      <c r="FA3" s="1084" t="str">
        <f>IF('3EF'!V7&lt;&gt;"",'3EF'!V7,"")</f>
        <v/>
      </c>
      <c r="FB3" s="1084" t="str">
        <f>IF('3EF'!W7&lt;&gt;"",'3EF'!W7,"")</f>
        <v/>
      </c>
      <c r="FC3" s="1084" t="str">
        <f>IF('3EF'!X7&lt;&gt;"",'3EF'!X7,"")</f>
        <v/>
      </c>
      <c r="FD3" s="1084" t="str">
        <f>IF('3EF'!Y7&lt;&gt;"",'3EF'!Y7,"")</f>
        <v/>
      </c>
      <c r="FE3" s="1084" t="str">
        <f>IF('3EF'!Z7&lt;&gt;"",'3EF'!Z7,"")</f>
        <v/>
      </c>
      <c r="FF3" s="1084" t="str">
        <f>IF('3EF'!AA7&lt;&gt;"",'3EF'!AA7,"")</f>
        <v/>
      </c>
      <c r="FG3" s="1084" t="str">
        <f>IF('3EF'!AB7&lt;&gt;"",'3EF'!AB7,"")</f>
        <v/>
      </c>
      <c r="FH3" s="1084" t="str">
        <f>IF('3EF'!AC7&lt;&gt;"",'3EF'!AC7,"")</f>
        <v/>
      </c>
      <c r="FI3" s="1084" t="str">
        <f>IF('3EF'!AD7&lt;&gt;"",'3EF'!AD7,"")</f>
        <v/>
      </c>
      <c r="FJ3" s="1084" t="str">
        <f>IF('3EF'!AE7&lt;&gt;"",'3EF'!AE7,"")</f>
        <v/>
      </c>
      <c r="FK3" s="1084" t="str">
        <f>IF('3EF'!AF7&lt;&gt;"",'3EF'!AF7,"")</f>
        <v/>
      </c>
      <c r="FL3" s="1084" t="str">
        <f>IF('3EF'!AG7&lt;&gt;"",'3EF'!AG7,"")</f>
        <v/>
      </c>
      <c r="FM3" s="1084" t="str">
        <f>IF('3EF'!AH7&lt;&gt;"",'3EF'!AH7,"")</f>
        <v/>
      </c>
      <c r="FN3" s="1084" t="str">
        <f>IF('3EF'!AI7&lt;&gt;"",'3EF'!AI7,"")</f>
        <v/>
      </c>
      <c r="FO3" s="1084" t="str">
        <f>IF('3EF'!AJ7&lt;&gt;"",'3EF'!AJ7,"")</f>
        <v/>
      </c>
      <c r="FP3" s="1084" t="str">
        <f>IF('3EF'!AK7&lt;&gt;"",'3EF'!AK7,"")</f>
        <v/>
      </c>
      <c r="FQ3" s="1084" t="str">
        <f>IF('3EF'!AL7&lt;&gt;"",'3EF'!AL7,"")</f>
        <v/>
      </c>
      <c r="FR3" s="1084" t="str">
        <f>IF('3EF'!AM7&lt;&gt;"",'3EF'!AM7,"")</f>
        <v/>
      </c>
      <c r="FS3" s="1084" t="str">
        <f>IF('3G'!E7&lt;&gt;"",'3G'!E7,"")</f>
        <v/>
      </c>
      <c r="FT3" s="1084" t="str">
        <f>IF('3G'!F7&lt;&gt;"",'3G'!F7,"")</f>
        <v/>
      </c>
      <c r="FU3" s="1084" t="str">
        <f>IF('3G'!G7&lt;&gt;"",'3G'!G7,"")</f>
        <v/>
      </c>
      <c r="FV3" s="1084" t="str">
        <f>IF('3G'!H7&lt;&gt;"",'3G'!H7,"")</f>
        <v/>
      </c>
      <c r="FW3" s="1084" t="str">
        <f>IF('3G'!I7&lt;&gt;"",'3G'!I7,"")</f>
        <v/>
      </c>
      <c r="FX3" s="1084" t="str">
        <f>IF('3G'!J7&lt;&gt;"",'3G'!J7,"")</f>
        <v/>
      </c>
      <c r="FY3" s="1084" t="str">
        <f>IF('3G'!K7&lt;&gt;"",'3G'!K7,"")</f>
        <v/>
      </c>
      <c r="FZ3" s="1084" t="str">
        <f>IF('3G'!L7&lt;&gt;"",'3G'!L7,"")</f>
        <v/>
      </c>
      <c r="GA3" s="1084" t="str">
        <f>IF('3G'!M7&lt;&gt;"",'3G'!M7,"")</f>
        <v/>
      </c>
      <c r="GB3" s="1084" t="str">
        <f>IF('3G'!N7&lt;&gt;"",'3G'!N7,"")</f>
        <v/>
      </c>
      <c r="GC3" s="1084" t="str">
        <f>IF('3G'!O7&lt;&gt;"",'3G'!O7,"")</f>
        <v/>
      </c>
      <c r="GD3" s="1084" t="str">
        <f>IF('3G'!P7&lt;&gt;"",'3G'!P7,"")</f>
        <v/>
      </c>
      <c r="GE3" s="1084" t="str">
        <f>IF('3G'!Q7&lt;&gt;"",'3G'!Q7,"")</f>
        <v/>
      </c>
      <c r="GF3" s="1084" t="str">
        <f>IF('3G'!R7&lt;&gt;"",'3G'!R7,"")</f>
        <v/>
      </c>
      <c r="GG3" s="1084" t="str">
        <f>IF('3G'!S7&lt;&gt;"",'3G'!S7,"")</f>
        <v/>
      </c>
      <c r="GH3" s="1084" t="str">
        <f>IF('3G'!T7&lt;&gt;"",'3G'!T7,"")</f>
        <v/>
      </c>
      <c r="GI3" s="1084" t="str">
        <f>IF('3G'!U7&lt;&gt;"",'3G'!U7,"")</f>
        <v/>
      </c>
      <c r="GJ3" s="1084" t="str">
        <f>IF('3G'!V7&lt;&gt;"",'3G'!V7,"")</f>
        <v/>
      </c>
      <c r="GK3" s="1084" t="str">
        <f>IF('3G'!W7&lt;&gt;"",'3G'!W7,"")</f>
        <v/>
      </c>
      <c r="GL3" s="1084" t="str">
        <f>IF('3G'!X7&lt;&gt;"",'3G'!X7,"")</f>
        <v/>
      </c>
      <c r="GM3" s="1084" t="str">
        <f>IF('3G'!Y7&lt;&gt;"",'3G'!Y7,"")</f>
        <v/>
      </c>
      <c r="GN3" s="1084" t="str">
        <f>IF('3G'!Z7&lt;&gt;"",'3G'!Z7,"")</f>
        <v/>
      </c>
      <c r="GO3" s="1084" t="str">
        <f>IF('3G'!AA7&lt;&gt;"",'3G'!AA7,"")</f>
        <v/>
      </c>
      <c r="GP3" s="1084" t="str">
        <f>IF('3G'!AB7&lt;&gt;"",'3G'!AB7,"")</f>
        <v/>
      </c>
      <c r="GQ3" s="1084" t="str">
        <f>IF('3G'!AC7&lt;&gt;"",'3G'!AC7,"")</f>
        <v/>
      </c>
      <c r="GR3" s="1084" t="str">
        <f>IF('3G'!AD7&lt;&gt;"",'3G'!AD7,"")</f>
        <v/>
      </c>
      <c r="GS3" s="1084" t="str">
        <f>IF('3G'!AE7&lt;&gt;"",'3G'!AE7,"")</f>
        <v/>
      </c>
      <c r="GT3" s="1084" t="str">
        <f>IF('3G'!AF7&lt;&gt;"",'3G'!AF7,"")</f>
        <v/>
      </c>
      <c r="GU3" s="1084" t="str">
        <f>IF('3G'!AG7&lt;&gt;"",'3G'!AG7,"")</f>
        <v/>
      </c>
      <c r="GV3" s="1084" t="str">
        <f>IF('3G'!AH7&lt;&gt;"",'3G'!AH7,"")</f>
        <v/>
      </c>
      <c r="GW3" s="1084" t="str">
        <f>IF('3G'!AI7&lt;&gt;"",'3G'!AI7,"")</f>
        <v/>
      </c>
      <c r="GX3" s="1084" t="str">
        <f>IF('3G'!AJ7&lt;&gt;"",'3G'!AJ7,"")</f>
        <v/>
      </c>
      <c r="GY3" s="1084" t="str">
        <f>IF('3G'!AK7&lt;&gt;"",'3G'!AK7,"")</f>
        <v/>
      </c>
      <c r="GZ3" s="1084" t="str">
        <f>IF('3G'!AL7&lt;&gt;"",'3G'!AL7,"")</f>
        <v/>
      </c>
      <c r="HA3" s="1084" t="str">
        <f>IF('3G'!AM7&lt;&gt;"",'3G'!AM7,"")</f>
        <v/>
      </c>
      <c r="HB3" s="1084" t="str">
        <f>IF('3G'!AN7&lt;&gt;"",'3G'!AN7,"")</f>
        <v/>
      </c>
      <c r="HC3" s="1084" t="str">
        <f>IF('3HI'!E7&lt;&gt;"",'3HI'!E7,"")</f>
        <v/>
      </c>
      <c r="HD3" s="1084" t="str">
        <f>IF('3HI'!F7&lt;&gt;"",'3HI'!F7,"")</f>
        <v/>
      </c>
      <c r="HE3" s="1084" t="str">
        <f>IF('3HI'!G7&lt;&gt;"",'3HI'!G7,"")</f>
        <v/>
      </c>
      <c r="HF3" s="1084" t="str">
        <f>IF('3HI'!H7&lt;&gt;"",'3HI'!H7,"")</f>
        <v/>
      </c>
      <c r="HG3" s="1084" t="str">
        <f>IF('3HI'!I7&lt;&gt;"",'3HI'!I7,"")</f>
        <v/>
      </c>
      <c r="HH3" s="1084" t="str">
        <f>IF('3HI'!J7&lt;&gt;"",'3HI'!J7,"")</f>
        <v/>
      </c>
      <c r="HI3" s="1084" t="str">
        <f>IF('3HI'!K7&lt;&gt;"",'3HI'!K7,"")</f>
        <v/>
      </c>
      <c r="HJ3" s="1084" t="str">
        <f>IF('3HI'!L7&lt;&gt;"",'3HI'!L7,"")</f>
        <v/>
      </c>
      <c r="HK3" s="1084" t="str">
        <f>IF('3HI'!M7&lt;&gt;"",'3HI'!M7,"")</f>
        <v/>
      </c>
      <c r="HL3" s="1084" t="str">
        <f>IF('3HI'!N7&lt;&gt;"",'3HI'!N7,"")</f>
        <v/>
      </c>
      <c r="HM3" s="1084" t="str">
        <f>IF('3HI'!O7&lt;&gt;"",'3HI'!O7,"")</f>
        <v/>
      </c>
      <c r="HN3" s="1084" t="str">
        <f>IF('3HI'!P7&lt;&gt;"",'3HI'!P7,"")</f>
        <v/>
      </c>
      <c r="HO3" s="1084" t="str">
        <f>IF('3HI'!Q7&lt;&gt;"",'3HI'!Q7,"")</f>
        <v/>
      </c>
      <c r="HP3" s="1084" t="str">
        <f>IF('3HI'!R7&lt;&gt;"",'3HI'!R7,"")</f>
        <v/>
      </c>
      <c r="HQ3" s="1084" t="str">
        <f>IF('3HI'!S7&lt;&gt;"",'3HI'!S7,"")</f>
        <v/>
      </c>
      <c r="HR3" s="1084" t="str">
        <f>IF('3HI'!T7&lt;&gt;"",'3HI'!T7,"")</f>
        <v/>
      </c>
      <c r="HS3" s="1084" t="str">
        <f>IF('3HI'!U7&lt;&gt;"",'3HI'!U7,"")</f>
        <v/>
      </c>
      <c r="HT3" s="1084" t="str">
        <f>IF('3HI'!V7&lt;&gt;"",'3HI'!V7,"")</f>
        <v/>
      </c>
      <c r="HU3" s="1084" t="str">
        <f>IF('3HI'!W7&lt;&gt;"",'3HI'!W7,"")</f>
        <v/>
      </c>
      <c r="HV3" s="1084" t="str">
        <f>IF('3HI'!X7&lt;&gt;"",'3HI'!X7,"")</f>
        <v/>
      </c>
      <c r="HW3" s="1084" t="str">
        <f>IF('3HI'!Y7&lt;&gt;"",'3HI'!Y7,"")</f>
        <v/>
      </c>
      <c r="HX3" s="1084" t="str">
        <f>IF('3HI'!Z7&lt;&gt;"",'3HI'!Z7,"")</f>
        <v/>
      </c>
      <c r="HY3" s="1084" t="str">
        <f>IF('3HI'!AA7&lt;&gt;"",'3HI'!AA7,"")</f>
        <v/>
      </c>
      <c r="HZ3" s="1084" t="str">
        <f>IF('3HI'!AB7&lt;&gt;"",'3HI'!AB7,"")</f>
        <v/>
      </c>
      <c r="IA3" s="1084" t="str">
        <f>IF('3HI'!AC7&lt;&gt;"",'3HI'!AC7,"")</f>
        <v/>
      </c>
      <c r="IB3" s="1084" t="str">
        <f>IF('3HI'!AD7&lt;&gt;"",'3HI'!AD7,"")</f>
        <v/>
      </c>
      <c r="IC3" s="1084" t="str">
        <f>IF('3HI'!AE7&lt;&gt;"",'3HI'!AE7,"")</f>
        <v/>
      </c>
      <c r="ID3" s="1084" t="str">
        <f>IF('4AB'!E7&lt;&gt;"",'4AB'!E7,"")</f>
        <v/>
      </c>
      <c r="IE3" s="1084" t="str">
        <f>IF('4AB'!F7&lt;&gt;"",'4AB'!F7,"")</f>
        <v/>
      </c>
      <c r="IF3" s="1084" t="str">
        <f>IF('4AB'!G7&lt;&gt;"",'4AB'!G7,"")</f>
        <v/>
      </c>
      <c r="IG3" s="1084" t="str">
        <f>IF('4AB'!H7&lt;&gt;"",'4AB'!H7,"")</f>
        <v/>
      </c>
      <c r="IH3" s="1084" t="str">
        <f>IF('4AB'!I7&lt;&gt;"",'4AB'!I7,"")</f>
        <v/>
      </c>
      <c r="II3" s="1084" t="str">
        <f>IF('4AB'!J7&lt;&gt;"",'4AB'!J7,"")</f>
        <v/>
      </c>
      <c r="IJ3" s="1084" t="str">
        <f>IF('4AB'!K7&lt;&gt;"",'4AB'!K7,"")</f>
        <v/>
      </c>
      <c r="IK3" s="1084" t="str">
        <f>IF('4AB'!L7&lt;&gt;"",'4AB'!L7,"")</f>
        <v/>
      </c>
      <c r="IL3" s="1084" t="str">
        <f>IF('4AB'!M7&lt;&gt;"",'4AB'!M7,"")</f>
        <v/>
      </c>
      <c r="IM3" s="1084" t="str">
        <f>IF('4AB'!N7&lt;&gt;"",'4AB'!N7,"")</f>
        <v/>
      </c>
      <c r="IN3" s="1084" t="str">
        <f>IF('4AB'!O7&lt;&gt;"",'4AB'!O7,"")</f>
        <v/>
      </c>
      <c r="IO3" s="1084" t="str">
        <f>IF('4AB'!P7&lt;&gt;"",'4AB'!P7,"")</f>
        <v/>
      </c>
      <c r="IP3" s="1084" t="str">
        <f>IF('4AB'!Q7&lt;&gt;"",'4AB'!Q7,"")</f>
        <v/>
      </c>
      <c r="IQ3" s="1084" t="str">
        <f>IF('4AB'!R7&lt;&gt;"",'4AB'!R7,"")</f>
        <v/>
      </c>
      <c r="IR3" s="1084" t="str">
        <f>IF('4AB'!S7&lt;&gt;"",'4AB'!S7,"")</f>
        <v/>
      </c>
      <c r="IS3" s="1084" t="str">
        <f>IF('4AB'!T7&lt;&gt;"",'4AB'!T7,"")</f>
        <v/>
      </c>
      <c r="IT3" s="1084" t="str">
        <f>IF('4AB'!U7&lt;&gt;"",'4AB'!U7,"")</f>
        <v/>
      </c>
      <c r="IU3" s="1084" t="str">
        <f>IF('4AB'!V7&lt;&gt;"",'4AB'!V7,"")</f>
        <v/>
      </c>
      <c r="IV3" s="1084" t="str">
        <f>IF('4AB'!W7&lt;&gt;"",'4AB'!W7,"")</f>
        <v/>
      </c>
      <c r="IW3" s="1084" t="str">
        <f>IF('4AB'!X7&lt;&gt;"",'4AB'!X7,"")</f>
        <v/>
      </c>
      <c r="IX3" s="1084" t="str">
        <f>IF('4AB'!Y7&lt;&gt;"",'4AB'!Y7,"")</f>
        <v/>
      </c>
      <c r="IY3" s="1084" t="str">
        <f>IF('4AB'!Z7&lt;&gt;"",'4AB'!Z7,"")</f>
        <v/>
      </c>
      <c r="IZ3" s="1084" t="str">
        <f>IF('4AB'!AA7&lt;&gt;"",'4AB'!AA7,"")</f>
        <v/>
      </c>
      <c r="JA3" s="1084" t="str">
        <f>IF('4AB'!AB7&lt;&gt;"",'4AB'!AB7,"")</f>
        <v/>
      </c>
      <c r="JB3" s="1085"/>
      <c r="JC3" s="1084" t="str">
        <f>IF('4D'!E7&lt;&gt;"",'4D'!E7,"")</f>
        <v/>
      </c>
      <c r="JD3" s="1084" t="str">
        <f>IF('4D'!F7&lt;&gt;"",'4D'!F7,"")</f>
        <v/>
      </c>
      <c r="JE3" s="1084" t="str">
        <f>IF('4D'!G7&lt;&gt;"",'4D'!G7,"")</f>
        <v/>
      </c>
      <c r="JF3" s="1084" t="str">
        <f>IF('4D'!H7&lt;&gt;"",'4D'!H7,"")</f>
        <v/>
      </c>
      <c r="JG3" s="1084" t="str">
        <f>IF('4D'!I7&lt;&gt;"",'4D'!I7,"")</f>
        <v/>
      </c>
      <c r="JH3" s="1084" t="str">
        <f>IF('4D'!J7&lt;&gt;"",'4D'!J7,"")</f>
        <v/>
      </c>
      <c r="JI3" s="1084" t="str">
        <f>IF('4D'!K7&lt;&gt;"",'4D'!K7,"")</f>
        <v/>
      </c>
      <c r="JJ3" s="1084" t="str">
        <f>IF('4D'!L7&lt;&gt;"",'4D'!L7,"")</f>
        <v/>
      </c>
      <c r="JK3" s="1084" t="str">
        <f>IF('4D'!M7&lt;&gt;"",'4D'!M7,"")</f>
        <v/>
      </c>
      <c r="JL3" s="1084" t="str">
        <f>IF('4EF'!E7&lt;&gt;"",'4EF'!E7,"")</f>
        <v/>
      </c>
      <c r="JM3" s="1084" t="str">
        <f>IF('4EF'!F7&lt;&gt;"",'4EF'!F7,"")</f>
        <v/>
      </c>
      <c r="JN3" s="1084" t="str">
        <f>IF('4EF'!G7&lt;&gt;"",'4EF'!G7,"")</f>
        <v/>
      </c>
      <c r="JO3" s="1084" t="str">
        <f>IF('4EF'!H7&lt;&gt;"",'4EF'!H7,"")</f>
        <v/>
      </c>
      <c r="JP3" s="1084" t="str">
        <f>IF('4EF'!I7&lt;&gt;"",'4EF'!I7,"")</f>
        <v/>
      </c>
      <c r="JQ3" s="1084" t="str">
        <f>IF('4EF'!J7&lt;&gt;"",'4EF'!J7,"")</f>
        <v/>
      </c>
      <c r="JR3" s="1084" t="str">
        <f>IF('4EF'!K7&lt;&gt;"",'4EF'!K7,"")</f>
        <v/>
      </c>
      <c r="JS3" s="1084" t="str">
        <f>IF('4EF'!L7&lt;&gt;"",'4EF'!L7,"")</f>
        <v/>
      </c>
      <c r="JT3" s="1084" t="str">
        <f>IF('4EF'!M7&lt;&gt;"",'4EF'!M7,"")</f>
        <v/>
      </c>
      <c r="JU3" s="1084" t="str">
        <f>IF('4EF'!N7&lt;&gt;"",'4EF'!N7,"")</f>
        <v/>
      </c>
      <c r="JV3" s="1084" t="str">
        <f>IF('4EF'!O7&lt;&gt;"",'4EF'!O7,"")</f>
        <v/>
      </c>
      <c r="JW3" s="1084" t="str">
        <f>IF('4EF'!P7&lt;&gt;"",'4EF'!P7,"")</f>
        <v/>
      </c>
      <c r="JX3" s="1084" t="str">
        <f>IF('4EF'!Q7&lt;&gt;"",'4EF'!Q7,"")</f>
        <v/>
      </c>
      <c r="JY3" s="1084" t="str">
        <f>IF('4EF'!R7&lt;&gt;"",'4EF'!R7,"")</f>
        <v/>
      </c>
      <c r="JZ3" s="1084" t="str">
        <f>IF('4EF'!S7&lt;&gt;"",'4EF'!S7,"")</f>
        <v/>
      </c>
      <c r="KA3" s="1084" t="str">
        <f>IF('4EF'!T7&lt;&gt;"",'4EF'!T7,"")</f>
        <v/>
      </c>
      <c r="KB3" s="1084" t="str">
        <f>IF('4EF'!U7&lt;&gt;"",'4EF'!U7,"")</f>
        <v/>
      </c>
      <c r="KC3" s="1084" t="str">
        <f>IF('4EF'!V7&lt;&gt;"",'4EF'!V7,"")</f>
        <v/>
      </c>
      <c r="KD3" s="1084" t="str">
        <f>IF('4EF'!W7&lt;&gt;"",'4EF'!W7,"")</f>
        <v/>
      </c>
      <c r="KE3" s="1084" t="str">
        <f>IF('4EF'!X7&lt;&gt;"",'4EF'!X7,"")</f>
        <v/>
      </c>
      <c r="KF3" s="1084" t="str">
        <f>IF('4EF'!Y7&lt;&gt;"",'4EF'!Y7,"")</f>
        <v/>
      </c>
      <c r="KG3" s="1084" t="str">
        <f>IF('4EF'!Z7&lt;&gt;"",'4EF'!Z7,"")</f>
        <v/>
      </c>
      <c r="KH3" s="1084" t="str">
        <f>IF('4EF'!AA7&lt;&gt;"",'4EF'!AA7,"")</f>
        <v/>
      </c>
      <c r="KI3" s="1084" t="str">
        <f>IF('4EF'!AB7&lt;&gt;"",'4EF'!AB7,"")</f>
        <v/>
      </c>
      <c r="KJ3" s="1085"/>
      <c r="KK3" s="1085"/>
      <c r="KL3" s="1085"/>
      <c r="KM3" s="1084" t="str">
        <f>IF('5BC'!E7&lt;&gt;"",'5BC'!E7,"")</f>
        <v/>
      </c>
      <c r="KN3" s="1084" t="str">
        <f>IF('5BC'!F7&lt;&gt;"",'5BC'!F7,"")</f>
        <v/>
      </c>
      <c r="KO3" s="1084" t="str">
        <f>IF('5BC'!G7&lt;&gt;"",'5BC'!G7,"")</f>
        <v/>
      </c>
      <c r="KP3" s="1084" t="str">
        <f>IF('5BC'!H7&lt;&gt;"",'5BC'!H7,"")</f>
        <v/>
      </c>
      <c r="KQ3" s="1084" t="str">
        <f>IF('5BC'!I7&lt;&gt;"",'5BC'!I7,"")</f>
        <v/>
      </c>
      <c r="KR3" s="1084" t="str">
        <f>IF('5BC'!J7&lt;&gt;"",'5BC'!J7,"")</f>
        <v/>
      </c>
      <c r="KS3" s="1084" t="str">
        <f>IF('5BC'!K7&lt;&gt;"",'5BC'!K7,"")</f>
        <v/>
      </c>
      <c r="KT3" s="1084" t="str">
        <f>IF('5BC'!L7&lt;&gt;"",'5BC'!L7,"")</f>
        <v/>
      </c>
      <c r="KU3" s="1084" t="str">
        <f>IF('5BC'!M7&lt;&gt;"",'5BC'!M7,"")</f>
        <v/>
      </c>
      <c r="KV3" s="1084" t="str">
        <f>IF('5BC'!N7&lt;&gt;"",'5BC'!N7,"")</f>
        <v/>
      </c>
      <c r="KW3" s="1084" t="str">
        <f>IF('5BC'!O7&lt;&gt;"",'5BC'!O7,"")</f>
        <v/>
      </c>
      <c r="KX3" s="1084" t="str">
        <f>IF('5D'!E7&lt;&gt;"",'5D'!E7,"")</f>
        <v/>
      </c>
      <c r="KY3" s="1084" t="str">
        <f>IF('5D'!E13&lt;&gt;"",'5D'!E13,"")</f>
        <v/>
      </c>
      <c r="KZ3" s="1084" t="str">
        <f>IF('5D'!F13&lt;&gt;"",'5D'!F13,"")</f>
        <v/>
      </c>
      <c r="LA3" s="1084" t="str">
        <f>IF('5D'!G13&lt;&gt;"",'5D'!G13,"")</f>
        <v/>
      </c>
      <c r="LB3" s="1084" t="str">
        <f>IF('5D'!H13&lt;&gt;"",'5D'!H13,"")</f>
        <v/>
      </c>
      <c r="LC3" s="1084" t="str">
        <f>IF('5D'!I13&lt;&gt;"",'5D'!I13,"")</f>
        <v/>
      </c>
      <c r="LD3" s="1084" t="str">
        <f>IF('5D'!J13&lt;&gt;"",'5D'!J13,"")</f>
        <v/>
      </c>
      <c r="LE3" s="1084" t="str">
        <f>IF('5D'!K13&lt;&gt;"",'5D'!K13,"")</f>
        <v/>
      </c>
      <c r="LF3" s="1084" t="str">
        <f>IF('5D'!L13&lt;&gt;"",'5D'!L13,"")</f>
        <v/>
      </c>
      <c r="LG3" s="1084" t="str">
        <f>IF('5D'!M13&lt;&gt;"",'5D'!M13,"")</f>
        <v/>
      </c>
      <c r="LH3" s="1084" t="str">
        <f>IF('5D'!N13&lt;&gt;"",'5D'!N13,"")</f>
        <v/>
      </c>
      <c r="LI3" s="1084" t="str">
        <f>IF('5D'!O13&lt;&gt;"",'5D'!O13,"")</f>
        <v/>
      </c>
      <c r="LJ3" s="1084" t="str">
        <f>IF('5D'!P13&lt;&gt;"",'5D'!P13,"")</f>
        <v/>
      </c>
      <c r="LK3" s="1084" t="str">
        <f>IF('5D'!Q13&lt;&gt;"",'5D'!Q13,"")</f>
        <v/>
      </c>
      <c r="LL3" s="1084" t="str">
        <f>IF('5D'!R13&lt;&gt;"",'5D'!R13,"")</f>
        <v/>
      </c>
      <c r="LM3" s="1084" t="str">
        <f>IF('5D'!S13&lt;&gt;"",'5D'!S13,"")</f>
        <v/>
      </c>
      <c r="LN3" s="1084" t="str">
        <f>IF('5D'!T13&lt;&gt;"",'5D'!T13,"")</f>
        <v/>
      </c>
      <c r="LO3" s="1084" t="str">
        <f>IF('5D'!U13&lt;&gt;"",'5D'!U13,"")</f>
        <v/>
      </c>
      <c r="LP3" s="1084" t="str">
        <f>IF('5D'!V13&lt;&gt;"",'5D'!V13,"")</f>
        <v/>
      </c>
      <c r="LQ3" s="1084" t="str">
        <f>IF('5D'!W13&lt;&gt;"",'5D'!W13,"")</f>
        <v/>
      </c>
      <c r="LR3" s="1084" t="str">
        <f>IF('5D'!Y13&lt;&gt;"",'5D'!Y13,"")</f>
        <v/>
      </c>
      <c r="LS3" s="1084" t="str">
        <f>IF('5D'!Z13&lt;&gt;"",'5D'!Z13,"")</f>
        <v/>
      </c>
      <c r="LT3" s="1084" t="str">
        <f>IF('5D'!AA13&lt;&gt;"",'5D'!AA13,"")</f>
        <v/>
      </c>
      <c r="LU3" s="1084" t="str">
        <f>IF('5D'!AB13&lt;&gt;"",'5D'!AB13,"")</f>
        <v/>
      </c>
      <c r="LV3" s="1084" t="str">
        <f>IF('5E'!E7&lt;&gt;"",'5E'!E7,"")</f>
        <v/>
      </c>
      <c r="LW3" s="1084" t="str">
        <f>IF('5E'!E13&lt;&gt;"",'5E'!E13,"")</f>
        <v/>
      </c>
      <c r="LX3" s="1084" t="str">
        <f>IF('5E'!F13&lt;&gt;"",'5E'!F13,"")</f>
        <v/>
      </c>
      <c r="LY3" s="1084" t="str">
        <f>IF('5E'!G13&lt;&gt;"",'5E'!G13,"")</f>
        <v/>
      </c>
      <c r="LZ3" s="1084" t="str">
        <f>IF('5E'!H13&lt;&gt;"",'5E'!H13,"")</f>
        <v/>
      </c>
      <c r="MA3" s="1084" t="str">
        <f>IF('5E'!I13&lt;&gt;"",'5E'!I13,"")</f>
        <v/>
      </c>
      <c r="MB3" s="1084" t="str">
        <f>IF('5E'!J13&lt;&gt;"",'5E'!J13,"")</f>
        <v/>
      </c>
      <c r="MC3" s="1084" t="str">
        <f>IF('5E'!K13&lt;&gt;"",'5E'!K13,"")</f>
        <v/>
      </c>
      <c r="MD3" s="1084" t="str">
        <f>IF('5E'!L13&lt;&gt;"",'5E'!L13,"")</f>
        <v/>
      </c>
      <c r="ME3" s="1084" t="str">
        <f>IF('5E'!M13&lt;&gt;"",'5E'!M13,"")</f>
        <v/>
      </c>
      <c r="MF3" s="1084" t="str">
        <f>IF('5E'!N13&lt;&gt;"",'5E'!N13,"")</f>
        <v/>
      </c>
      <c r="MG3" s="1084" t="str">
        <f>IF('5E'!O13&lt;&gt;"",'5E'!O13,"")</f>
        <v/>
      </c>
      <c r="MH3" s="1084" t="str">
        <f>IF('5E'!P13&lt;&gt;"",'5E'!P13,"")</f>
        <v/>
      </c>
      <c r="MI3" s="1084" t="str">
        <f>IF('5E'!Q13&lt;&gt;"",'5E'!Q13,"")</f>
        <v/>
      </c>
      <c r="MJ3" s="1084" t="str">
        <f>IF('5E'!R13&lt;&gt;"",'5E'!R13,"")</f>
        <v/>
      </c>
      <c r="MK3" s="1084" t="str">
        <f>IF('5E'!S13&lt;&gt;"",'5E'!S13,"")</f>
        <v/>
      </c>
      <c r="ML3" s="1084" t="str">
        <f>IF('5E'!T13&lt;&gt;"",'5E'!T13,"")</f>
        <v/>
      </c>
      <c r="MM3" s="1084" t="str">
        <f>IF('5E'!U13&lt;&gt;"",'5E'!U13,"")</f>
        <v/>
      </c>
      <c r="MN3" s="1084" t="str">
        <f>IF('5E'!V13&lt;&gt;"",'5E'!V13,"")</f>
        <v/>
      </c>
      <c r="MO3" s="1084" t="str">
        <f>IF('5E'!W13&lt;&gt;"",'5E'!W13,"")</f>
        <v/>
      </c>
      <c r="MP3" s="1084" t="str">
        <f>IF('5E'!Y13&lt;&gt;"",'5E'!Y13,"")</f>
        <v/>
      </c>
      <c r="MQ3" s="1084" t="str">
        <f>IF('5E'!Z13&lt;&gt;"",'5E'!Z13,"")</f>
        <v/>
      </c>
      <c r="MR3" s="1084" t="str">
        <f>IF('5E'!AA13&lt;&gt;"",'5E'!AA13,"")</f>
        <v/>
      </c>
      <c r="MS3" s="1084" t="str">
        <f>IF('5F'!E7&lt;&gt;"",'5F'!E7,"")</f>
        <v/>
      </c>
      <c r="MT3" s="1084" t="str">
        <f>IF('5F'!E13&lt;&gt;"",'5F'!E13,"")</f>
        <v/>
      </c>
      <c r="MU3" s="1084" t="str">
        <f>IF('5F'!F13&lt;&gt;"",'5F'!F13,"")</f>
        <v/>
      </c>
      <c r="MV3" s="1084" t="str">
        <f>IF('5F'!G13&lt;&gt;"",'5F'!G13,"")</f>
        <v/>
      </c>
      <c r="MW3" s="1084" t="str">
        <f>IF('5F'!H13&lt;&gt;"",'5F'!H13,"")</f>
        <v/>
      </c>
      <c r="MX3" s="1084" t="str">
        <f>IF('5F'!I13&lt;&gt;"",'5F'!I13,"")</f>
        <v/>
      </c>
      <c r="MY3" s="1084" t="str">
        <f>IF('5F'!J13&lt;&gt;"",'5F'!J13,"")</f>
        <v/>
      </c>
      <c r="MZ3" s="1084" t="str">
        <f>IF('5F'!K13&lt;&gt;"",'5F'!K13,"")</f>
        <v/>
      </c>
      <c r="NA3" s="1084" t="str">
        <f>IF('5F'!L13&lt;&gt;"",'5F'!L13,"")</f>
        <v/>
      </c>
      <c r="NB3" s="1084" t="str">
        <f>IF('5F'!M13&lt;&gt;"",'5F'!M13,"")</f>
        <v/>
      </c>
      <c r="NC3" s="1084" t="str">
        <f>IF('5F'!N13&lt;&gt;"",'5F'!N13,"")</f>
        <v/>
      </c>
      <c r="ND3" s="1084" t="str">
        <f>IF('5F'!O13&lt;&gt;"",'5F'!O13,"")</f>
        <v/>
      </c>
      <c r="NE3" s="1084" t="str">
        <f>IF('5F'!P13&lt;&gt;"",'5F'!P13,"")</f>
        <v/>
      </c>
      <c r="NF3" s="1084" t="str">
        <f>IF('5F'!Q13&lt;&gt;"",'5F'!Q13,"")</f>
        <v/>
      </c>
      <c r="NG3" s="1084" t="str">
        <f>IF('5F'!R13&lt;&gt;"",'5F'!R13,"")</f>
        <v/>
      </c>
      <c r="NH3" s="1084" t="str">
        <f>IF('5F'!S13&lt;&gt;"",'5F'!S13,"")</f>
        <v/>
      </c>
      <c r="NI3" s="1084" t="str">
        <f>IF('5F'!T13&lt;&gt;"",'5F'!T13,"")</f>
        <v/>
      </c>
      <c r="NJ3" s="1084" t="str">
        <f>IF('5F'!U13&lt;&gt;"",'5F'!U13,"")</f>
        <v/>
      </c>
      <c r="NK3" s="1084" t="str">
        <f>IF('5F'!V13&lt;&gt;"",'5F'!V13,"")</f>
        <v/>
      </c>
      <c r="NL3" s="1084" t="str">
        <f>IF('5F'!W13&lt;&gt;"",'5F'!W13,"")</f>
        <v/>
      </c>
      <c r="NM3" s="1084" t="str">
        <f>IF('5F'!X13&lt;&gt;"",'5F'!X13,"")</f>
        <v/>
      </c>
      <c r="NN3" s="1084" t="str">
        <f>IF('6A'!E7&lt;&gt;"",'6A'!E7,"")</f>
        <v/>
      </c>
      <c r="NO3" s="1084" t="str">
        <f>IF('6A'!F7&lt;&gt;"",'6A'!F7,"")</f>
        <v/>
      </c>
      <c r="NP3" s="1084" t="str">
        <f>IF('6A'!G7&lt;&gt;"",'6A'!G7,"")</f>
        <v/>
      </c>
      <c r="NQ3" s="1084" t="str">
        <f>IF('6A'!H7&lt;&gt;"",'6A'!H7,"")</f>
        <v/>
      </c>
      <c r="NR3" s="1084" t="str">
        <f>IF('6A'!I7&lt;&gt;"",'6A'!I7,"")</f>
        <v/>
      </c>
      <c r="NS3" s="1084" t="str">
        <f>IF('6A'!J7&lt;&gt;"",'6A'!J7,"")</f>
        <v/>
      </c>
      <c r="NT3" s="1084" t="str">
        <f>IF('6A'!K7&lt;&gt;"",'6A'!K7,"")</f>
        <v/>
      </c>
      <c r="NU3" s="1084" t="str">
        <f>IF('6A'!L7&lt;&gt;"",'6A'!L7,"")</f>
        <v/>
      </c>
      <c r="NV3" s="1084" t="str">
        <f>IF('6A'!M7&lt;&gt;"",'6A'!M7,"")</f>
        <v/>
      </c>
      <c r="NW3" s="1084" t="str">
        <f>IF('6A'!N7&lt;&gt;"",'6A'!N7,"")</f>
        <v/>
      </c>
      <c r="NX3" s="1084" t="str">
        <f>IF('6A'!O7&lt;&gt;"",'6A'!O7,"")</f>
        <v/>
      </c>
      <c r="NY3" s="1084" t="str">
        <f>IF('6A'!P7&lt;&gt;"",'6A'!P7,"")</f>
        <v/>
      </c>
      <c r="NZ3" s="1084" t="str">
        <f>IF('6A'!Q7&lt;&gt;"",'6A'!Q7,"")</f>
        <v/>
      </c>
      <c r="OA3" s="1084" t="str">
        <f>IF('6A'!R7&lt;&gt;"",'6A'!R7,"")</f>
        <v/>
      </c>
      <c r="OB3" s="1084" t="str">
        <f>IF('6A'!S7&lt;&gt;"",'6A'!S7,"")</f>
        <v/>
      </c>
      <c r="OC3" s="1084" t="str">
        <f>IF('6A'!T7&lt;&gt;"",'6A'!T7,"")</f>
        <v/>
      </c>
      <c r="OD3" s="1084" t="str">
        <f>IF('6A'!U7&lt;&gt;"",'6A'!U7,"")</f>
        <v/>
      </c>
      <c r="OE3" s="1084" t="str">
        <f>IF('6A'!V7&lt;&gt;"",'6A'!V7,"")</f>
        <v/>
      </c>
      <c r="OF3" s="1084" t="str">
        <f>IF('6A'!W7&lt;&gt;"",'6A'!W7,"")</f>
        <v/>
      </c>
      <c r="OG3" s="1084" t="str">
        <f>IF('6A'!X7&lt;&gt;"",'6A'!X7,"")</f>
        <v/>
      </c>
      <c r="OH3" s="1084" t="str">
        <f>IF('6A'!Y7&lt;&gt;"",'6A'!Y7,"")</f>
        <v/>
      </c>
      <c r="OI3" s="1084" t="str">
        <f>IF('6A'!Z7&lt;&gt;"",'6A'!Z7,"")</f>
        <v/>
      </c>
      <c r="OJ3" s="1084" t="str">
        <f>IF('6A'!AA7&lt;&gt;"",'6A'!AA7,"")</f>
        <v/>
      </c>
      <c r="OK3" s="1084" t="str">
        <f>IF('6A'!AB7&lt;&gt;"",'6A'!AB7,"")</f>
        <v/>
      </c>
      <c r="OL3" s="1084" t="str">
        <f>IF('6A'!AC7&lt;&gt;"",'6A'!AC7,"")</f>
        <v/>
      </c>
      <c r="OM3" s="1084" t="str">
        <f>IF('6A'!AD7&lt;&gt;"",'6A'!AD7,"")</f>
        <v/>
      </c>
      <c r="ON3" s="1084" t="str">
        <f>IF('6B'!E7&lt;&gt;"",'6B'!E7,"")</f>
        <v/>
      </c>
      <c r="OO3" s="1084" t="str">
        <f>IF('6B'!F7&lt;&gt;"",'6B'!F7,"")</f>
        <v/>
      </c>
      <c r="OP3" s="1084" t="str">
        <f>IF('6B'!G7&lt;&gt;"",'6B'!G7,"")</f>
        <v/>
      </c>
      <c r="OQ3" s="1084" t="str">
        <f>IF('6C'!E7&lt;&gt;"",'6C'!E7,"")</f>
        <v/>
      </c>
      <c r="OR3" s="1084" t="str">
        <f>IF('6C'!F7&lt;&gt;"",'6C'!F7,"")</f>
        <v/>
      </c>
      <c r="OS3" s="1084" t="str">
        <f>IF('6C'!G7&lt;&gt;"",'6C'!G7,"")</f>
        <v/>
      </c>
      <c r="OT3" s="1084" t="str">
        <f>IF('6C'!H7&lt;&gt;"",'6C'!H7,"")</f>
        <v/>
      </c>
      <c r="OU3" s="1084" t="str">
        <f>IF('6C'!I7&lt;&gt;"",'6C'!I7,"")</f>
        <v/>
      </c>
      <c r="OV3" s="1084" t="str">
        <f>IF('6C'!J7&lt;&gt;"",'6C'!J7,"")</f>
        <v/>
      </c>
      <c r="OW3" s="1084" t="str">
        <f>IF('6C'!K7&lt;&gt;"",'6C'!K7,"")</f>
        <v/>
      </c>
      <c r="OX3" s="1084" t="str">
        <f>IF('6C'!L7&lt;&gt;"",'6C'!L7,"")</f>
        <v/>
      </c>
      <c r="OY3" s="1084" t="str">
        <f>IF('6C'!M7&lt;&gt;"",'6C'!M7,"")</f>
        <v/>
      </c>
      <c r="OZ3" s="1084" t="str">
        <f>IF('6C'!N7&lt;&gt;"",'6C'!N7,"")</f>
        <v/>
      </c>
      <c r="PA3" s="1084" t="str">
        <f>IF('6C'!O7&lt;&gt;"",'6C'!O7,"")</f>
        <v/>
      </c>
      <c r="PB3" s="1084" t="str">
        <f>IF('6C'!P7&lt;&gt;"",'6C'!P7,"")</f>
        <v/>
      </c>
      <c r="PC3" s="1084" t="str">
        <f>IF('6C'!Q7&lt;&gt;"",'6C'!Q7,"")</f>
        <v/>
      </c>
      <c r="PD3" s="1084" t="str">
        <f>IF('6C'!R7&lt;&gt;"",'6C'!R7,"")</f>
        <v/>
      </c>
      <c r="PE3" s="1084" t="str">
        <f>IF('6C'!S7&lt;&gt;"",'6C'!S7,"")</f>
        <v/>
      </c>
      <c r="PF3" s="1084" t="str">
        <f>IF('6C'!T7&lt;&gt;"",'6C'!T7,"")</f>
        <v/>
      </c>
      <c r="PG3" s="1084" t="str">
        <f>IF('6C'!U7&lt;&gt;"",'6C'!U7,"")</f>
        <v/>
      </c>
      <c r="PH3" s="1084" t="str">
        <f>IF('6C'!V7&lt;&gt;"",'6C'!V7,"")</f>
        <v/>
      </c>
      <c r="PI3" s="1084" t="str">
        <f>IF('6C'!W7&lt;&gt;"",'6C'!W7,"")</f>
        <v/>
      </c>
      <c r="PJ3" s="1084" t="str">
        <f>IF('6C'!X7&lt;&gt;"",'6C'!X7,"")</f>
        <v/>
      </c>
      <c r="PK3" s="1084" t="str">
        <f>IF('6C'!Y7&lt;&gt;"",'6C'!Y7,"")</f>
        <v/>
      </c>
      <c r="PL3" s="1084" t="str">
        <f>IF('6C'!Z7&lt;&gt;"",'6C'!Z7,"")</f>
        <v/>
      </c>
      <c r="PM3" s="1084" t="str">
        <f>IF('6C'!AA7&lt;&gt;"",'6C'!AA7,"")</f>
        <v/>
      </c>
      <c r="PN3" s="1084" t="str">
        <f>IF('6C'!AB7&lt;&gt;"",'6C'!AB7,"")</f>
        <v/>
      </c>
      <c r="PO3" s="1084" t="str">
        <f>IF('6C'!AC7&lt;&gt;"",'6C'!AC7,"")</f>
        <v/>
      </c>
      <c r="PP3" s="1084" t="str">
        <f>IF('6C'!AD7&lt;&gt;"",'6C'!AD7,"")</f>
        <v/>
      </c>
      <c r="PQ3" s="1084" t="str">
        <f>IF('6C'!AE7&lt;&gt;"",'6C'!AE7,"")</f>
        <v/>
      </c>
      <c r="PR3" s="1084" t="str">
        <f>IF('6C'!AF7&lt;&gt;"",'6C'!AF7,"")</f>
        <v/>
      </c>
      <c r="PS3" s="1084" t="str">
        <f>IF('6C'!AG7&lt;&gt;"",'6C'!AG7,"")</f>
        <v/>
      </c>
      <c r="PT3" s="1084" t="str">
        <f>IF('6C'!AH7&lt;&gt;"",'6C'!AH7,"")</f>
        <v/>
      </c>
      <c r="PU3" s="1084" t="str">
        <f>IF('6C'!AI7&lt;&gt;"",'6C'!AI7,"")</f>
        <v/>
      </c>
      <c r="PV3" s="1084" t="str">
        <f>IF('6C'!AJ7&lt;&gt;"",'6C'!AJ7,"")</f>
        <v/>
      </c>
      <c r="PW3" s="1084" t="str">
        <f>IF('6C'!AK7&lt;&gt;"",'6C'!AK7,"")</f>
        <v/>
      </c>
      <c r="PX3" s="1084" t="str">
        <f>IF('6C'!AL7&lt;&gt;"",'6C'!AL7,"")</f>
        <v/>
      </c>
      <c r="PY3" s="1084" t="str">
        <f>IF('7A'!E7&lt;&gt;"",'7A'!E7,"")</f>
        <v/>
      </c>
      <c r="PZ3" s="1084" t="str">
        <f>IF('7A'!F7&lt;&gt;"",'7A'!F7,"")</f>
        <v/>
      </c>
      <c r="QA3" s="1084" t="str">
        <f>IF('7A'!G7&lt;&gt;"",'7A'!G7,"")</f>
        <v/>
      </c>
      <c r="QB3" s="1084" t="str">
        <f>IF('7A'!H7&lt;&gt;"",'7A'!H7,"")</f>
        <v/>
      </c>
      <c r="QC3" s="1084" t="str">
        <f>IF('7A'!I7&lt;&gt;"",'7A'!I7,"")</f>
        <v/>
      </c>
      <c r="QD3" s="1084" t="str">
        <f>IF('7A'!J7&lt;&gt;"",'7A'!J7,"")</f>
        <v/>
      </c>
      <c r="QE3" s="1084" t="str">
        <f>IF('7A'!K7&lt;&gt;"",'7A'!K7,"")</f>
        <v/>
      </c>
      <c r="QF3" s="1084" t="str">
        <f>IF('7A'!L7&lt;&gt;"",'7A'!L7,"")</f>
        <v/>
      </c>
      <c r="QG3" s="1084" t="str">
        <f>IF('7A'!R7&lt;&gt;"",'7A'!R7,"")</f>
        <v/>
      </c>
      <c r="QH3" s="1084" t="str">
        <f>IF('7A'!S7&lt;&gt;"",'7A'!S7,"")</f>
        <v/>
      </c>
      <c r="QI3" s="1084" t="str">
        <f>IF('7A'!T7&lt;&gt;"",'7A'!T7,"")</f>
        <v/>
      </c>
      <c r="QJ3" s="1084" t="str">
        <f>IF('7A'!U7&lt;&gt;"",'7A'!U7,"")</f>
        <v/>
      </c>
      <c r="QK3" s="1084" t="str">
        <f>IF('7A'!V7&lt;&gt;"",'7A'!V7,"")</f>
        <v/>
      </c>
      <c r="QL3" s="1084" t="str">
        <f>IF('7A'!W7&lt;&gt;"",'7A'!W7,"")</f>
        <v/>
      </c>
      <c r="QM3" s="1084" t="str">
        <f>IF('7A'!X7&lt;&gt;"",'7A'!X7,"")</f>
        <v/>
      </c>
      <c r="QN3" s="1084" t="str">
        <f>IF('7A'!Y7&lt;&gt;"",'7A'!Y7,"")</f>
        <v/>
      </c>
      <c r="QO3" s="1084" t="str">
        <f>IF('7A'!Z7&lt;&gt;"",'7A'!Z7,"")</f>
        <v/>
      </c>
      <c r="QP3" s="1084" t="str">
        <f>IF('7A'!AA7&lt;&gt;"",'7A'!AA7,"")</f>
        <v/>
      </c>
      <c r="QQ3" s="1084" t="str">
        <f>IF('7A'!R8&lt;&gt;"",'7A'!R8,"")</f>
        <v/>
      </c>
      <c r="QR3" s="1084" t="str">
        <f>IF('7A'!S8&lt;&gt;"",'7A'!S8,"")</f>
        <v/>
      </c>
      <c r="QS3" s="1084" t="str">
        <f>IF('7A'!T8&lt;&gt;"",'7A'!T8,"")</f>
        <v/>
      </c>
      <c r="QT3" s="1084" t="str">
        <f>IF('7A'!U8&lt;&gt;"",'7A'!U8,"")</f>
        <v/>
      </c>
      <c r="QU3" s="1084" t="str">
        <f>IF('7A'!V8&lt;&gt;"",'7A'!V8,"")</f>
        <v/>
      </c>
      <c r="QV3" s="1084" t="str">
        <f>IF('7A'!W8&lt;&gt;"",'7A'!W8,"")</f>
        <v/>
      </c>
      <c r="QW3" s="1084" t="str">
        <f>IF('7A'!X8&lt;&gt;"",'7A'!X8,"")</f>
        <v/>
      </c>
      <c r="QX3" s="1084" t="str">
        <f>IF('7A'!Y8&lt;&gt;"",'7A'!Y8,"")</f>
        <v/>
      </c>
      <c r="QY3" s="1084" t="str">
        <f>IF('7A'!Z8&lt;&gt;"",'7A'!Z8,"")</f>
        <v/>
      </c>
      <c r="QZ3" s="1084" t="str">
        <f>IF('7A'!AA8&lt;&gt;"",'7A'!AA8,"")</f>
        <v/>
      </c>
      <c r="RA3" s="1084" t="str">
        <f>IF('7A'!R9&lt;&gt;"",'7A'!R9,"")</f>
        <v/>
      </c>
      <c r="RB3" s="1084" t="str">
        <f>IF('7A'!S9&lt;&gt;"",'7A'!S9,"")</f>
        <v/>
      </c>
      <c r="RC3" s="1084" t="str">
        <f>IF('7A'!T9&lt;&gt;"",'7A'!T9,"")</f>
        <v/>
      </c>
      <c r="RD3" s="1084" t="str">
        <f>IF('7A'!U9&lt;&gt;"",'7A'!U9,"")</f>
        <v/>
      </c>
      <c r="RE3" s="1084" t="str">
        <f>IF('7A'!V9&lt;&gt;"",'7A'!V9,"")</f>
        <v/>
      </c>
      <c r="RF3" s="1084" t="str">
        <f>IF('7A'!W9&lt;&gt;"",'7A'!W9,"")</f>
        <v/>
      </c>
      <c r="RG3" s="1084" t="str">
        <f>IF('7A'!X9&lt;&gt;"",'7A'!X9,"")</f>
        <v/>
      </c>
      <c r="RH3" s="1084" t="str">
        <f>IF('7A'!Y9&lt;&gt;"",'7A'!Y9,"")</f>
        <v/>
      </c>
      <c r="RI3" s="1084" t="str">
        <f>IF('7A'!Z9&lt;&gt;"",'7A'!Z9,"")</f>
        <v/>
      </c>
      <c r="RJ3" s="1084" t="str">
        <f>IF('7A'!AA9&lt;&gt;"",'7A'!AA9,"")</f>
        <v/>
      </c>
      <c r="RK3" s="1084" t="str">
        <f>IF('7A'!R10&lt;&gt;"",'7A'!R10,"")</f>
        <v/>
      </c>
      <c r="RL3" s="1084" t="str">
        <f>IF('7A'!S10&lt;&gt;"",'7A'!S10,"")</f>
        <v/>
      </c>
      <c r="RM3" s="1084" t="str">
        <f>IF('7A'!T10&lt;&gt;"",'7A'!T10,"")</f>
        <v/>
      </c>
      <c r="RN3" s="1084" t="str">
        <f>IF('7A'!U10&lt;&gt;"",'7A'!U10,"")</f>
        <v/>
      </c>
      <c r="RO3" s="1084" t="str">
        <f>IF('7A'!V10&lt;&gt;"",'7A'!V10,"")</f>
        <v/>
      </c>
      <c r="RP3" s="1084" t="str">
        <f>IF('7A'!W10&lt;&gt;"",'7A'!W10,"")</f>
        <v/>
      </c>
      <c r="RQ3" s="1084" t="str">
        <f>IF('7A'!X10&lt;&gt;"",'7A'!X10,"")</f>
        <v/>
      </c>
      <c r="RR3" s="1084" t="str">
        <f>IF('7A'!Y10&lt;&gt;"",'7A'!Y10,"")</f>
        <v/>
      </c>
      <c r="RS3" s="1084" t="str">
        <f>IF('7A'!Z10&lt;&gt;"",'7A'!Z10,"")</f>
        <v/>
      </c>
      <c r="RT3" s="1084" t="str">
        <f>IF('7A'!AA10&lt;&gt;"",'7A'!AA10,"")</f>
        <v/>
      </c>
      <c r="RU3" s="1084" t="str">
        <f>IF('7A'!R11&lt;&gt;"",'7A'!R11,"")</f>
        <v/>
      </c>
      <c r="RV3" s="1084" t="str">
        <f>IF('7A'!S11&lt;&gt;"",'7A'!S11,"")</f>
        <v/>
      </c>
      <c r="RW3" s="1084" t="str">
        <f>IF('7A'!T11&lt;&gt;"",'7A'!T11,"")</f>
        <v/>
      </c>
      <c r="RX3" s="1084" t="str">
        <f>IF('7A'!U11&lt;&gt;"",'7A'!U11,"")</f>
        <v/>
      </c>
      <c r="RY3" s="1084" t="str">
        <f>IF('7A'!V11&lt;&gt;"",'7A'!V11,"")</f>
        <v/>
      </c>
      <c r="RZ3" s="1084" t="str">
        <f>IF('7A'!W11&lt;&gt;"",'7A'!W11,"")</f>
        <v/>
      </c>
      <c r="SA3" s="1084" t="str">
        <f>IF('7A'!X11&lt;&gt;"",'7A'!X11,"")</f>
        <v/>
      </c>
      <c r="SB3" s="1084" t="str">
        <f>IF('7A'!Y11&lt;&gt;"",'7A'!Y11,"")</f>
        <v/>
      </c>
      <c r="SC3" s="1084" t="str">
        <f>IF('7A'!Z11&lt;&gt;"",'7A'!Z11,"")</f>
        <v/>
      </c>
      <c r="SD3" s="1084" t="str">
        <f>IF('7A'!AA11&lt;&gt;"",'7A'!AA11,"")</f>
        <v/>
      </c>
      <c r="SE3" s="1084" t="str">
        <f>IF('7A'!R12&lt;&gt;"",'7A'!R12,"")</f>
        <v/>
      </c>
      <c r="SF3" s="1084" t="str">
        <f>IF('7A'!S12&lt;&gt;"",'7A'!S12,"")</f>
        <v/>
      </c>
      <c r="SG3" s="1084" t="str">
        <f>IF('7A'!T12&lt;&gt;"",'7A'!T12,"")</f>
        <v/>
      </c>
      <c r="SH3" s="1084" t="str">
        <f>IF('7A'!U12&lt;&gt;"",'7A'!U12,"")</f>
        <v/>
      </c>
      <c r="SI3" s="1084" t="str">
        <f>IF('7A'!V12&lt;&gt;"",'7A'!V12,"")</f>
        <v/>
      </c>
      <c r="SJ3" s="1084" t="str">
        <f>IF('7A'!W12&lt;&gt;"",'7A'!W12,"")</f>
        <v/>
      </c>
      <c r="SK3" s="1084" t="str">
        <f>IF('7A'!X12&lt;&gt;"",'7A'!X12,"")</f>
        <v/>
      </c>
      <c r="SL3" s="1084" t="str">
        <f>IF('7A'!Y12&lt;&gt;"",'7A'!Y12,"")</f>
        <v/>
      </c>
      <c r="SM3" s="1084" t="str">
        <f>IF('7A'!Z12&lt;&gt;"",'7A'!Z12,"")</f>
        <v/>
      </c>
      <c r="SN3" s="1084" t="str">
        <f>IF('7A'!AA12&lt;&gt;"",'7A'!AA12,"")</f>
        <v/>
      </c>
      <c r="SO3" s="1084" t="str">
        <f>IF('7A'!R13&lt;&gt;"",'7A'!R13,"")</f>
        <v/>
      </c>
      <c r="SP3" s="1084" t="str">
        <f>IF('7A'!S13&lt;&gt;"",'7A'!S13,"")</f>
        <v/>
      </c>
      <c r="SQ3" s="1084" t="str">
        <f>IF('7A'!T13&lt;&gt;"",'7A'!T13,"")</f>
        <v/>
      </c>
      <c r="SR3" s="1084" t="str">
        <f>IF('7A'!U13&lt;&gt;"",'7A'!U13,"")</f>
        <v/>
      </c>
      <c r="SS3" s="1084" t="str">
        <f>IF('7A'!V13&lt;&gt;"",'7A'!V13,"")</f>
        <v/>
      </c>
      <c r="ST3" s="1084" t="str">
        <f>IF('7A'!W13&lt;&gt;"",'7A'!W13,"")</f>
        <v/>
      </c>
      <c r="SU3" s="1084" t="str">
        <f>IF('7A'!X13&lt;&gt;"",'7A'!X13,"")</f>
        <v/>
      </c>
      <c r="SV3" s="1084" t="str">
        <f>IF('7A'!Y13&lt;&gt;"",'7A'!Y13,"")</f>
        <v/>
      </c>
      <c r="SW3" s="1084" t="str">
        <f>IF('7A'!Z13&lt;&gt;"",'7A'!Z13,"")</f>
        <v/>
      </c>
      <c r="SX3" s="1084" t="str">
        <f>IF('7A'!AA13&lt;&gt;"",'7A'!AA13,"")</f>
        <v/>
      </c>
      <c r="SY3" s="1084" t="str">
        <f>IF('7A'!R14&lt;&gt;"",'7A'!R14,"")</f>
        <v/>
      </c>
      <c r="SZ3" s="1084" t="str">
        <f>IF('7A'!S14&lt;&gt;"",'7A'!S14,"")</f>
        <v/>
      </c>
      <c r="TA3" s="1084" t="str">
        <f>IF('7A'!T14&lt;&gt;"",'7A'!T14,"")</f>
        <v/>
      </c>
      <c r="TB3" s="1084" t="str">
        <f>IF('7A'!U14&lt;&gt;"",'7A'!U14,"")</f>
        <v/>
      </c>
      <c r="TC3" s="1084" t="str">
        <f>IF('7A'!V14&lt;&gt;"",'7A'!V14,"")</f>
        <v/>
      </c>
      <c r="TD3" s="1084" t="str">
        <f>IF('7A'!W14&lt;&gt;"",'7A'!W14,"")</f>
        <v/>
      </c>
      <c r="TE3" s="1084" t="str">
        <f>IF('7A'!X14&lt;&gt;"",'7A'!X14,"")</f>
        <v/>
      </c>
      <c r="TF3" s="1084" t="str">
        <f>IF('7A'!Y14&lt;&gt;"",'7A'!Y14,"")</f>
        <v/>
      </c>
      <c r="TG3" s="1084" t="str">
        <f>IF('7A'!Z14&lt;&gt;"",'7A'!Z14,"")</f>
        <v/>
      </c>
      <c r="TH3" s="1084" t="str">
        <f>IF('7A'!AA14&lt;&gt;"",'7A'!AA14,"")</f>
        <v/>
      </c>
      <c r="TI3" s="1084" t="str">
        <f>IF('7A'!R15&lt;&gt;"",'7A'!R15,"")</f>
        <v/>
      </c>
      <c r="TJ3" s="1084" t="str">
        <f>IF('7A'!S15&lt;&gt;"",'7A'!S15,"")</f>
        <v/>
      </c>
      <c r="TK3" s="1084" t="str">
        <f>IF('7A'!T15&lt;&gt;"",'7A'!T15,"")</f>
        <v/>
      </c>
      <c r="TL3" s="1084" t="str">
        <f>IF('7A'!U15&lt;&gt;"",'7A'!U15,"")</f>
        <v/>
      </c>
      <c r="TM3" s="1084" t="str">
        <f>IF('7A'!V15&lt;&gt;"",'7A'!V15,"")</f>
        <v/>
      </c>
      <c r="TN3" s="1084" t="str">
        <f>IF('7A'!W15&lt;&gt;"",'7A'!W15,"")</f>
        <v/>
      </c>
      <c r="TO3" s="1084" t="str">
        <f>IF('7A'!X15&lt;&gt;"",'7A'!X15,"")</f>
        <v/>
      </c>
      <c r="TP3" s="1084" t="str">
        <f>IF('7A'!Y15&lt;&gt;"",'7A'!Y15,"")</f>
        <v/>
      </c>
      <c r="TQ3" s="1084" t="str">
        <f>IF('7A'!Z15&lt;&gt;"",'7A'!Z15,"")</f>
        <v/>
      </c>
      <c r="TR3" s="1084" t="str">
        <f>IF('7A'!AA15&lt;&gt;"",'7A'!AA15,"")</f>
        <v/>
      </c>
      <c r="TS3" s="1084" t="str">
        <f>IF('7A'!R16&lt;&gt;"",'7A'!R16,"")</f>
        <v/>
      </c>
      <c r="TT3" s="1084" t="str">
        <f>IF('7A'!S16&lt;&gt;"",'7A'!S16,"")</f>
        <v/>
      </c>
      <c r="TU3" s="1084" t="str">
        <f>IF('7A'!T16&lt;&gt;"",'7A'!T16,"")</f>
        <v/>
      </c>
      <c r="TV3" s="1084" t="str">
        <f>IF('7A'!U16&lt;&gt;"",'7A'!U16,"")</f>
        <v/>
      </c>
      <c r="TW3" s="1084" t="str">
        <f>IF('7A'!V16&lt;&gt;"",'7A'!V16,"")</f>
        <v/>
      </c>
      <c r="TX3" s="1084" t="str">
        <f>IF('7A'!W16&lt;&gt;"",'7A'!W16,"")</f>
        <v/>
      </c>
      <c r="TY3" s="1084" t="str">
        <f>IF('7A'!X16&lt;&gt;"",'7A'!X16,"")</f>
        <v/>
      </c>
      <c r="TZ3" s="1084" t="str">
        <f>IF('7A'!Y16&lt;&gt;"",'7A'!Y16,"")</f>
        <v/>
      </c>
      <c r="UA3" s="1084" t="str">
        <f>IF('7A'!Z16&lt;&gt;"",'7A'!Z16,"")</f>
        <v/>
      </c>
      <c r="UB3" s="1084" t="str">
        <f>IF('7A'!AA16&lt;&gt;"",'7A'!AA16,"")</f>
        <v/>
      </c>
      <c r="UC3" s="1084" t="str">
        <f>IF('7A'!R17&lt;&gt;"",'7A'!R17,"")</f>
        <v/>
      </c>
      <c r="UD3" s="1084" t="str">
        <f>IF('7A'!S17&lt;&gt;"",'7A'!S17,"")</f>
        <v/>
      </c>
      <c r="UE3" s="1084" t="str">
        <f>IF('7A'!T17&lt;&gt;"",'7A'!T17,"")</f>
        <v/>
      </c>
      <c r="UF3" s="1084" t="str">
        <f>IF('7A'!U17&lt;&gt;"",'7A'!U17,"")</f>
        <v/>
      </c>
      <c r="UG3" s="1084" t="str">
        <f>IF('7A'!V17&lt;&gt;"",'7A'!V17,"")</f>
        <v/>
      </c>
      <c r="UH3" s="1084" t="str">
        <f>IF('7A'!W17&lt;&gt;"",'7A'!W17,"")</f>
        <v/>
      </c>
      <c r="UI3" s="1084" t="str">
        <f>IF('7A'!X17&lt;&gt;"",'7A'!X17,"")</f>
        <v/>
      </c>
      <c r="UJ3" s="1084" t="str">
        <f>IF('7A'!Y17&lt;&gt;"",'7A'!Y17,"")</f>
        <v/>
      </c>
      <c r="UK3" s="1084" t="str">
        <f>IF('7A'!Z17&lt;&gt;"",'7A'!Z17,"")</f>
        <v/>
      </c>
      <c r="UL3" s="1084" t="str">
        <f>IF('7A'!AA17&lt;&gt;"",'7A'!AA17,"")</f>
        <v/>
      </c>
      <c r="UM3" s="1084" t="str">
        <f>IF('7A'!R18&lt;&gt;"",'7A'!R18,"")</f>
        <v/>
      </c>
      <c r="UN3" s="1084" t="str">
        <f>IF('7A'!S18&lt;&gt;"",'7A'!S18,"")</f>
        <v/>
      </c>
      <c r="UO3" s="1084" t="str">
        <f>IF('7A'!T18&lt;&gt;"",'7A'!T18,"")</f>
        <v/>
      </c>
      <c r="UP3" s="1084" t="str">
        <f>IF('7A'!U18&lt;&gt;"",'7A'!U18,"")</f>
        <v/>
      </c>
      <c r="UQ3" s="1084" t="str">
        <f>IF('7A'!V18&lt;&gt;"",'7A'!V18,"")</f>
        <v/>
      </c>
      <c r="UR3" s="1084" t="str">
        <f>IF('7A'!W18&lt;&gt;"",'7A'!W18,"")</f>
        <v/>
      </c>
      <c r="US3" s="1084" t="str">
        <f>IF('7A'!X18&lt;&gt;"",'7A'!X18,"")</f>
        <v/>
      </c>
      <c r="UT3" s="1084" t="str">
        <f>IF('7A'!Y18&lt;&gt;"",'7A'!Y18,"")</f>
        <v/>
      </c>
      <c r="UU3" s="1084" t="str">
        <f>IF('7A'!Z18&lt;&gt;"",'7A'!Z18,"")</f>
        <v/>
      </c>
      <c r="UV3" s="1084" t="str">
        <f>IF('7A'!AA18&lt;&gt;"",'7A'!AA18,"")</f>
        <v/>
      </c>
      <c r="UW3" s="1084" t="str">
        <f>IF('7A'!R19&lt;&gt;"",'7A'!R19,"")</f>
        <v/>
      </c>
      <c r="UX3" s="1084" t="str">
        <f>IF('7A'!S19&lt;&gt;"",'7A'!S19,"")</f>
        <v/>
      </c>
      <c r="UY3" s="1084" t="str">
        <f>IF('7A'!T19&lt;&gt;"",'7A'!T19,"")</f>
        <v/>
      </c>
      <c r="UZ3" s="1084" t="str">
        <f>IF('7A'!U19&lt;&gt;"",'7A'!U19,"")</f>
        <v/>
      </c>
      <c r="VA3" s="1084" t="str">
        <f>IF('7A'!V19&lt;&gt;"",'7A'!V19,"")</f>
        <v/>
      </c>
      <c r="VB3" s="1084" t="str">
        <f>IF('7A'!W19&lt;&gt;"",'7A'!W19,"")</f>
        <v/>
      </c>
      <c r="VC3" s="1084" t="str">
        <f>IF('7A'!X19&lt;&gt;"",'7A'!X19,"")</f>
        <v/>
      </c>
      <c r="VD3" s="1084" t="str">
        <f>IF('7A'!Y19&lt;&gt;"",'7A'!Y19,"")</f>
        <v/>
      </c>
      <c r="VE3" s="1084" t="str">
        <f>IF('7A'!Z19&lt;&gt;"",'7A'!Z19,"")</f>
        <v/>
      </c>
      <c r="VF3" s="1084" t="str">
        <f>IF('7A'!AA19&lt;&gt;"",'7A'!AA19,"")</f>
        <v/>
      </c>
      <c r="VG3" s="1084" t="str">
        <f>IF('7A'!R20&lt;&gt;"",'7A'!R20,"")</f>
        <v/>
      </c>
      <c r="VH3" s="1084" t="str">
        <f>IF('7A'!S20&lt;&gt;"",'7A'!S20,"")</f>
        <v/>
      </c>
      <c r="VI3" s="1084" t="str">
        <f>IF('7A'!T20&lt;&gt;"",'7A'!T20,"")</f>
        <v/>
      </c>
      <c r="VJ3" s="1084" t="str">
        <f>IF('7A'!U20&lt;&gt;"",'7A'!U20,"")</f>
        <v/>
      </c>
      <c r="VK3" s="1084" t="str">
        <f>IF('7A'!V20&lt;&gt;"",'7A'!V20,"")</f>
        <v/>
      </c>
      <c r="VL3" s="1084" t="str">
        <f>IF('7A'!W20&lt;&gt;"",'7A'!W20,"")</f>
        <v/>
      </c>
      <c r="VM3" s="1084" t="str">
        <f>IF('7A'!X20&lt;&gt;"",'7A'!X20,"")</f>
        <v/>
      </c>
      <c r="VN3" s="1084" t="str">
        <f>IF('7A'!Y20&lt;&gt;"",'7A'!Y20,"")</f>
        <v/>
      </c>
      <c r="VO3" s="1084" t="str">
        <f>IF('7A'!Z20&lt;&gt;"",'7A'!Z20,"")</f>
        <v/>
      </c>
      <c r="VP3" s="1084" t="str">
        <f>IF('7A'!AA20&lt;&gt;"",'7A'!AA20,"")</f>
        <v/>
      </c>
      <c r="VQ3" s="1084" t="str">
        <f>IF('7A'!R21&lt;&gt;"",'7A'!R21,"")</f>
        <v/>
      </c>
      <c r="VR3" s="1084" t="str">
        <f>IF('7A'!S21&lt;&gt;"",'7A'!S21,"")</f>
        <v/>
      </c>
      <c r="VS3" s="1084" t="str">
        <f>IF('7A'!T21&lt;&gt;"",'7A'!T21,"")</f>
        <v/>
      </c>
      <c r="VT3" s="1084" t="str">
        <f>IF('7A'!U21&lt;&gt;"",'7A'!U21,"")</f>
        <v/>
      </c>
      <c r="VU3" s="1084" t="str">
        <f>IF('7A'!V21&lt;&gt;"",'7A'!V21,"")</f>
        <v/>
      </c>
      <c r="VV3" s="1084" t="str">
        <f>IF('7A'!W21&lt;&gt;"",'7A'!W21,"")</f>
        <v/>
      </c>
      <c r="VW3" s="1084" t="str">
        <f>IF('7A'!X21&lt;&gt;"",'7A'!X21,"")</f>
        <v/>
      </c>
      <c r="VX3" s="1084" t="str">
        <f>IF('7A'!Y21&lt;&gt;"",'7A'!Y21,"")</f>
        <v/>
      </c>
      <c r="VY3" s="1084" t="str">
        <f>IF('7A'!Z21&lt;&gt;"",'7A'!Z21,"")</f>
        <v/>
      </c>
      <c r="VZ3" s="1084" t="str">
        <f>IF('7A'!AA21&lt;&gt;"",'7A'!AA21,"")</f>
        <v/>
      </c>
      <c r="WA3" s="1084" t="str">
        <f>IF('7A'!R22&lt;&gt;"",'7A'!R22,"")</f>
        <v/>
      </c>
      <c r="WB3" s="1084" t="str">
        <f>IF('7A'!S22&lt;&gt;"",'7A'!S22,"")</f>
        <v/>
      </c>
      <c r="WC3" s="1084" t="str">
        <f>IF('7A'!T22&lt;&gt;"",'7A'!T22,"")</f>
        <v/>
      </c>
      <c r="WD3" s="1084" t="str">
        <f>IF('7A'!U22&lt;&gt;"",'7A'!U22,"")</f>
        <v/>
      </c>
      <c r="WE3" s="1084" t="str">
        <f>IF('7A'!V22&lt;&gt;"",'7A'!V22,"")</f>
        <v/>
      </c>
      <c r="WF3" s="1084" t="str">
        <f>IF('7A'!W22&lt;&gt;"",'7A'!W22,"")</f>
        <v/>
      </c>
      <c r="WG3" s="1084" t="str">
        <f>IF('7A'!X22&lt;&gt;"",'7A'!X22,"")</f>
        <v/>
      </c>
      <c r="WH3" s="1084" t="str">
        <f>IF('7A'!Y22&lt;&gt;"",'7A'!Y22,"")</f>
        <v/>
      </c>
      <c r="WI3" s="1084" t="str">
        <f>IF('7A'!Z22&lt;&gt;"",'7A'!Z22,"")</f>
        <v/>
      </c>
      <c r="WJ3" s="1084" t="str">
        <f>IF('7A'!AA22&lt;&gt;"",'7A'!AA22,"")</f>
        <v/>
      </c>
      <c r="WK3" s="1084" t="str">
        <f>IF('7A'!R23&lt;&gt;"",'7A'!R23,"")</f>
        <v/>
      </c>
      <c r="WL3" s="1084" t="str">
        <f>IF('7A'!S23&lt;&gt;"",'7A'!S23,"")</f>
        <v/>
      </c>
      <c r="WM3" s="1084" t="str">
        <f>IF('7A'!T23&lt;&gt;"",'7A'!T23,"")</f>
        <v/>
      </c>
      <c r="WN3" s="1084" t="str">
        <f>IF('7A'!U23&lt;&gt;"",'7A'!U23,"")</f>
        <v/>
      </c>
      <c r="WO3" s="1084" t="str">
        <f>IF('7A'!V23&lt;&gt;"",'7A'!V23,"")</f>
        <v/>
      </c>
      <c r="WP3" s="1084" t="str">
        <f>IF('7A'!W23&lt;&gt;"",'7A'!W23,"")</f>
        <v/>
      </c>
      <c r="WQ3" s="1084" t="str">
        <f>IF('7A'!X23&lt;&gt;"",'7A'!X23,"")</f>
        <v/>
      </c>
      <c r="WR3" s="1084" t="str">
        <f>IF('7A'!Y23&lt;&gt;"",'7A'!Y23,"")</f>
        <v/>
      </c>
      <c r="WS3" s="1084" t="str">
        <f>IF('7A'!Z23&lt;&gt;"",'7A'!Z23,"")</f>
        <v/>
      </c>
      <c r="WT3" s="1084" t="str">
        <f>IF('7A'!AA23&lt;&gt;"",'7A'!AA23,"")</f>
        <v/>
      </c>
      <c r="WU3" s="1084" t="str">
        <f>IF('7A'!R24&lt;&gt;"",'7A'!R24,"")</f>
        <v/>
      </c>
      <c r="WV3" s="1084" t="str">
        <f>IF('7A'!S24&lt;&gt;"",'7A'!S24,"")</f>
        <v/>
      </c>
      <c r="WW3" s="1084" t="str">
        <f>IF('7A'!T24&lt;&gt;"",'7A'!T24,"")</f>
        <v/>
      </c>
      <c r="WX3" s="1084" t="str">
        <f>IF('7A'!U24&lt;&gt;"",'7A'!U24,"")</f>
        <v/>
      </c>
      <c r="WY3" s="1084" t="str">
        <f>IF('7A'!V24&lt;&gt;"",'7A'!V24,"")</f>
        <v/>
      </c>
      <c r="WZ3" s="1084" t="str">
        <f>IF('7A'!W24&lt;&gt;"",'7A'!W24,"")</f>
        <v/>
      </c>
      <c r="XA3" s="1084" t="str">
        <f>IF('7A'!X24&lt;&gt;"",'7A'!X24,"")</f>
        <v/>
      </c>
      <c r="XB3" s="1084" t="str">
        <f>IF('7A'!Y24&lt;&gt;"",'7A'!Y24,"")</f>
        <v/>
      </c>
      <c r="XC3" s="1084" t="str">
        <f>IF('7A'!Z24&lt;&gt;"",'7A'!Z24,"")</f>
        <v/>
      </c>
      <c r="XD3" s="1084" t="str">
        <f>IF('7A'!AA24&lt;&gt;"",'7A'!AA24,"")</f>
        <v/>
      </c>
      <c r="XE3" s="1084" t="str">
        <f>IF('7A'!R25&lt;&gt;"",'7A'!R25,"")</f>
        <v/>
      </c>
      <c r="XF3" s="1084" t="str">
        <f>IF('7A'!S25&lt;&gt;"",'7A'!S25,"")</f>
        <v/>
      </c>
      <c r="XG3" s="1084" t="str">
        <f>IF('7A'!T25&lt;&gt;"",'7A'!T25,"")</f>
        <v/>
      </c>
      <c r="XH3" s="1084" t="str">
        <f>IF('7A'!U25&lt;&gt;"",'7A'!U25,"")</f>
        <v/>
      </c>
      <c r="XI3" s="1084" t="str">
        <f>IF('7A'!V25&lt;&gt;"",'7A'!V25,"")</f>
        <v/>
      </c>
      <c r="XJ3" s="1084" t="str">
        <f>IF('7A'!W25&lt;&gt;"",'7A'!W25,"")</f>
        <v/>
      </c>
      <c r="XK3" s="1084" t="str">
        <f>IF('7A'!X25&lt;&gt;"",'7A'!X25,"")</f>
        <v/>
      </c>
      <c r="XL3" s="1084" t="str">
        <f>IF('7A'!Y25&lt;&gt;"",'7A'!Y25,"")</f>
        <v/>
      </c>
      <c r="XM3" s="1084" t="str">
        <f>IF('7A'!Z25&lt;&gt;"",'7A'!Z25,"")</f>
        <v/>
      </c>
      <c r="XN3" s="1084" t="str">
        <f>IF('7A'!AA25&lt;&gt;"",'7A'!AA25,"")</f>
        <v/>
      </c>
      <c r="XO3" s="1084" t="str">
        <f>IF('7A'!R26&lt;&gt;"",'7A'!R26,"")</f>
        <v/>
      </c>
      <c r="XP3" s="1084" t="str">
        <f>IF('7A'!S26&lt;&gt;"",'7A'!S26,"")</f>
        <v/>
      </c>
      <c r="XQ3" s="1084" t="str">
        <f>IF('7A'!T26&lt;&gt;"",'7A'!T26,"")</f>
        <v/>
      </c>
      <c r="XR3" s="1084" t="str">
        <f>IF('7A'!U26&lt;&gt;"",'7A'!U26,"")</f>
        <v/>
      </c>
      <c r="XS3" s="1084" t="str">
        <f>IF('7A'!V26&lt;&gt;"",'7A'!V26,"")</f>
        <v/>
      </c>
      <c r="XT3" s="1084" t="str">
        <f>IF('7A'!W26&lt;&gt;"",'7A'!W26,"")</f>
        <v/>
      </c>
      <c r="XU3" s="1084" t="str">
        <f>IF('7A'!X26&lt;&gt;"",'7A'!X26,"")</f>
        <v/>
      </c>
      <c r="XV3" s="1084" t="str">
        <f>IF('7A'!Y26&lt;&gt;"",'7A'!Y26,"")</f>
        <v/>
      </c>
      <c r="XW3" s="1084" t="str">
        <f>IF('7A'!Z26&lt;&gt;"",'7A'!Z26,"")</f>
        <v/>
      </c>
      <c r="XX3" s="1084" t="str">
        <f>IF('7A'!AA26&lt;&gt;"",'7A'!AA26,"")</f>
        <v/>
      </c>
      <c r="XY3" s="1084" t="str">
        <f>IF('7A'!R27&lt;&gt;"",'7A'!R27,"")</f>
        <v/>
      </c>
      <c r="XZ3" s="1084" t="str">
        <f>IF('7A'!S27&lt;&gt;"",'7A'!S27,"")</f>
        <v/>
      </c>
      <c r="YA3" s="1084" t="str">
        <f>IF('7A'!T27&lt;&gt;"",'7A'!T27,"")</f>
        <v/>
      </c>
      <c r="YB3" s="1084" t="str">
        <f>IF('7A'!U27&lt;&gt;"",'7A'!U27,"")</f>
        <v/>
      </c>
      <c r="YC3" s="1084" t="str">
        <f>IF('7A'!V27&lt;&gt;"",'7A'!V27,"")</f>
        <v/>
      </c>
      <c r="YD3" s="1084" t="str">
        <f>IF('7A'!W27&lt;&gt;"",'7A'!W27,"")</f>
        <v/>
      </c>
      <c r="YE3" s="1084" t="str">
        <f>IF('7A'!X27&lt;&gt;"",'7A'!X27,"")</f>
        <v/>
      </c>
      <c r="YF3" s="1084" t="str">
        <f>IF('7A'!Y27&lt;&gt;"",'7A'!Y27,"")</f>
        <v/>
      </c>
      <c r="YG3" s="1084" t="str">
        <f>IF('7A'!Z27&lt;&gt;"",'7A'!Z27,"")</f>
        <v/>
      </c>
      <c r="YH3" s="1084" t="str">
        <f>IF('7A'!AA27&lt;&gt;"",'7A'!AA27,"")</f>
        <v/>
      </c>
      <c r="YI3" s="1084" t="str">
        <f>IF('7A'!R28&lt;&gt;"",'7A'!R28,"")</f>
        <v/>
      </c>
      <c r="YJ3" s="1084" t="str">
        <f>IF('7A'!S28&lt;&gt;"",'7A'!S28,"")</f>
        <v/>
      </c>
      <c r="YK3" s="1084" t="str">
        <f>IF('7A'!T28&lt;&gt;"",'7A'!T28,"")</f>
        <v/>
      </c>
      <c r="YL3" s="1084" t="str">
        <f>IF('7A'!U28&lt;&gt;"",'7A'!U28,"")</f>
        <v/>
      </c>
      <c r="YM3" s="1084" t="str">
        <f>IF('7A'!V28&lt;&gt;"",'7A'!V28,"")</f>
        <v/>
      </c>
      <c r="YN3" s="1084" t="str">
        <f>IF('7A'!W28&lt;&gt;"",'7A'!W28,"")</f>
        <v/>
      </c>
      <c r="YO3" s="1084" t="str">
        <f>IF('7A'!X28&lt;&gt;"",'7A'!X28,"")</f>
        <v/>
      </c>
      <c r="YP3" s="1084" t="str">
        <f>IF('7A'!Y28&lt;&gt;"",'7A'!Y28,"")</f>
        <v/>
      </c>
      <c r="YQ3" s="1084" t="str">
        <f>IF('7A'!Z28&lt;&gt;"",'7A'!Z28,"")</f>
        <v/>
      </c>
      <c r="YR3" s="1084" t="str">
        <f>IF('7A'!AA28&lt;&gt;"",'7A'!AA28,"")</f>
        <v/>
      </c>
      <c r="YS3" s="1084" t="str">
        <f>IF('7A'!R29&lt;&gt;"",'7A'!R29,"")</f>
        <v/>
      </c>
      <c r="YT3" s="1084" t="str">
        <f>IF('7A'!S29&lt;&gt;"",'7A'!S29,"")</f>
        <v/>
      </c>
      <c r="YU3" s="1084" t="str">
        <f>IF('7A'!T29&lt;&gt;"",'7A'!T29,"")</f>
        <v/>
      </c>
      <c r="YV3" s="1084" t="str">
        <f>IF('7A'!U29&lt;&gt;"",'7A'!U29,"")</f>
        <v/>
      </c>
      <c r="YW3" s="1084" t="str">
        <f>IF('7A'!V29&lt;&gt;"",'7A'!V29,"")</f>
        <v/>
      </c>
      <c r="YX3" s="1084" t="str">
        <f>IF('7A'!W29&lt;&gt;"",'7A'!W29,"")</f>
        <v/>
      </c>
      <c r="YY3" s="1084" t="str">
        <f>IF('7A'!X29&lt;&gt;"",'7A'!X29,"")</f>
        <v/>
      </c>
      <c r="YZ3" s="1084" t="str">
        <f>IF('7A'!Y29&lt;&gt;"",'7A'!Y29,"")</f>
        <v/>
      </c>
      <c r="ZA3" s="1084" t="str">
        <f>IF('7A'!Z29&lt;&gt;"",'7A'!Z29,"")</f>
        <v/>
      </c>
      <c r="ZB3" s="1084" t="str">
        <f>IF('7A'!AA29&lt;&gt;"",'7A'!AA29,"")</f>
        <v/>
      </c>
      <c r="ZC3" s="1084" t="str">
        <f>IF('7A'!R30&lt;&gt;"",'7A'!R30,"")</f>
        <v/>
      </c>
      <c r="ZD3" s="1084" t="str">
        <f>IF('7A'!S30&lt;&gt;"",'7A'!S30,"")</f>
        <v/>
      </c>
      <c r="ZE3" s="1084" t="str">
        <f>IF('7A'!T30&lt;&gt;"",'7A'!T30,"")</f>
        <v/>
      </c>
      <c r="ZF3" s="1084" t="str">
        <f>IF('7A'!U30&lt;&gt;"",'7A'!U30,"")</f>
        <v/>
      </c>
      <c r="ZG3" s="1084" t="str">
        <f>IF('7A'!V30&lt;&gt;"",'7A'!V30,"")</f>
        <v/>
      </c>
      <c r="ZH3" s="1084" t="str">
        <f>IF('7A'!W30&lt;&gt;"",'7A'!W30,"")</f>
        <v/>
      </c>
      <c r="ZI3" s="1084" t="str">
        <f>IF('7A'!X30&lt;&gt;"",'7A'!X30,"")</f>
        <v/>
      </c>
      <c r="ZJ3" s="1084" t="str">
        <f>IF('7A'!Y30&lt;&gt;"",'7A'!Y30,"")</f>
        <v/>
      </c>
      <c r="ZK3" s="1084" t="str">
        <f>IF('7A'!Z30&lt;&gt;"",'7A'!Z30,"")</f>
        <v/>
      </c>
      <c r="ZL3" s="1084" t="str">
        <f>IF('7A'!AA30&lt;&gt;"",'7A'!AA30,"")</f>
        <v/>
      </c>
      <c r="ZM3" s="1084" t="str">
        <f>IF('7A'!R31&lt;&gt;"",'7A'!R31,"")</f>
        <v/>
      </c>
      <c r="ZN3" s="1084" t="str">
        <f>IF('7A'!S31&lt;&gt;"",'7A'!S31,"")</f>
        <v/>
      </c>
      <c r="ZO3" s="1084" t="str">
        <f>IF('7A'!T31&lt;&gt;"",'7A'!T31,"")</f>
        <v/>
      </c>
      <c r="ZP3" s="1084" t="str">
        <f>IF('7A'!U31&lt;&gt;"",'7A'!U31,"")</f>
        <v/>
      </c>
      <c r="ZQ3" s="1084" t="str">
        <f>IF('7A'!V31&lt;&gt;"",'7A'!V31,"")</f>
        <v/>
      </c>
      <c r="ZR3" s="1084" t="str">
        <f>IF('7A'!W31&lt;&gt;"",'7A'!W31,"")</f>
        <v/>
      </c>
      <c r="ZS3" s="1084" t="str">
        <f>IF('7A'!X31&lt;&gt;"",'7A'!X31,"")</f>
        <v/>
      </c>
      <c r="ZT3" s="1084" t="str">
        <f>IF('7A'!Y31&lt;&gt;"",'7A'!Y31,"")</f>
        <v/>
      </c>
      <c r="ZU3" s="1084" t="str">
        <f>IF('7A'!Z31&lt;&gt;"",'7A'!Z31,"")</f>
        <v/>
      </c>
      <c r="ZV3" s="1084" t="str">
        <f>IF('7A'!AA31&lt;&gt;"",'7A'!AA31,"")</f>
        <v/>
      </c>
      <c r="ZW3" s="1084" t="str">
        <f>IF('7A'!R32&lt;&gt;"",'7A'!R32,"")</f>
        <v/>
      </c>
      <c r="ZX3" s="1084" t="str">
        <f>IF('7A'!S32&lt;&gt;"",'7A'!S32,"")</f>
        <v/>
      </c>
      <c r="ZY3" s="1084" t="str">
        <f>IF('7A'!T32&lt;&gt;"",'7A'!T32,"")</f>
        <v/>
      </c>
      <c r="ZZ3" s="1084" t="str">
        <f>IF('7A'!U32&lt;&gt;"",'7A'!U32,"")</f>
        <v/>
      </c>
      <c r="AAA3" s="1084" t="str">
        <f>IF('7A'!V32&lt;&gt;"",'7A'!V32,"")</f>
        <v/>
      </c>
      <c r="AAB3" s="1084" t="str">
        <f>IF('7A'!W32&lt;&gt;"",'7A'!W32,"")</f>
        <v/>
      </c>
      <c r="AAC3" s="1084" t="str">
        <f>IF('7A'!X32&lt;&gt;"",'7A'!X32,"")</f>
        <v/>
      </c>
      <c r="AAD3" s="1084" t="str">
        <f>IF('7A'!Y32&lt;&gt;"",'7A'!Y32,"")</f>
        <v/>
      </c>
      <c r="AAE3" s="1084" t="str">
        <f>IF('7A'!Z32&lt;&gt;"",'7A'!Z32,"")</f>
        <v/>
      </c>
      <c r="AAF3" s="1084" t="str">
        <f>IF('7A'!AA32&lt;&gt;"",'7A'!AA32,"")</f>
        <v/>
      </c>
      <c r="AAG3" s="1084" t="str">
        <f>IF('7A'!R33&lt;&gt;"",'7A'!R33,"")</f>
        <v/>
      </c>
      <c r="AAH3" s="1084" t="str">
        <f>IF('7A'!S33&lt;&gt;"",'7A'!S33,"")</f>
        <v/>
      </c>
      <c r="AAI3" s="1084" t="str">
        <f>IF('7A'!T33&lt;&gt;"",'7A'!T33,"")</f>
        <v/>
      </c>
      <c r="AAJ3" s="1084" t="str">
        <f>IF('7A'!U33&lt;&gt;"",'7A'!U33,"")</f>
        <v/>
      </c>
      <c r="AAK3" s="1084" t="str">
        <f>IF('7A'!V33&lt;&gt;"",'7A'!V33,"")</f>
        <v/>
      </c>
      <c r="AAL3" s="1084" t="str">
        <f>IF('7A'!W33&lt;&gt;"",'7A'!W33,"")</f>
        <v/>
      </c>
      <c r="AAM3" s="1084" t="str">
        <f>IF('7A'!X33&lt;&gt;"",'7A'!X33,"")</f>
        <v/>
      </c>
      <c r="AAN3" s="1084" t="str">
        <f>IF('7A'!Y33&lt;&gt;"",'7A'!Y33,"")</f>
        <v/>
      </c>
      <c r="AAO3" s="1084" t="str">
        <f>IF('7A'!Z33&lt;&gt;"",'7A'!Z33,"")</f>
        <v/>
      </c>
      <c r="AAP3" s="1084" t="str">
        <f>IF('7A'!AA33&lt;&gt;"",'7A'!AA33,"")</f>
        <v/>
      </c>
      <c r="AAQ3" s="1084" t="str">
        <f>IF('7A'!R34&lt;&gt;"",'7A'!R34,"")</f>
        <v/>
      </c>
      <c r="AAR3" s="1084" t="str">
        <f>IF('7A'!S34&lt;&gt;"",'7A'!S34,"")</f>
        <v/>
      </c>
      <c r="AAS3" s="1084" t="str">
        <f>IF('7A'!T34&lt;&gt;"",'7A'!T34,"")</f>
        <v/>
      </c>
      <c r="AAT3" s="1084" t="str">
        <f>IF('7A'!U34&lt;&gt;"",'7A'!U34,"")</f>
        <v/>
      </c>
      <c r="AAU3" s="1084" t="str">
        <f>IF('7A'!V34&lt;&gt;"",'7A'!V34,"")</f>
        <v/>
      </c>
      <c r="AAV3" s="1084" t="str">
        <f>IF('7A'!W34&lt;&gt;"",'7A'!W34,"")</f>
        <v/>
      </c>
      <c r="AAW3" s="1084" t="str">
        <f>IF('7A'!X34&lt;&gt;"",'7A'!X34,"")</f>
        <v/>
      </c>
      <c r="AAX3" s="1084" t="str">
        <f>IF('7A'!Y34&lt;&gt;"",'7A'!Y34,"")</f>
        <v/>
      </c>
      <c r="AAY3" s="1084" t="str">
        <f>IF('7A'!Z34&lt;&gt;"",'7A'!Z34,"")</f>
        <v/>
      </c>
      <c r="AAZ3" s="1084" t="str">
        <f>IF('7A'!AA34&lt;&gt;"",'7A'!AA34,"")</f>
        <v/>
      </c>
      <c r="ABA3" s="1084" t="str">
        <f>IF('7A'!R35&lt;&gt;"",'7A'!R35,"")</f>
        <v/>
      </c>
      <c r="ABB3" s="1084" t="str">
        <f>IF('7A'!S35&lt;&gt;"",'7A'!S35,"")</f>
        <v/>
      </c>
      <c r="ABC3" s="1084" t="str">
        <f>IF('7A'!T35&lt;&gt;"",'7A'!T35,"")</f>
        <v/>
      </c>
      <c r="ABD3" s="1084" t="str">
        <f>IF('7A'!U35&lt;&gt;"",'7A'!U35,"")</f>
        <v/>
      </c>
      <c r="ABE3" s="1084" t="str">
        <f>IF('7A'!V35&lt;&gt;"",'7A'!V35,"")</f>
        <v/>
      </c>
      <c r="ABF3" s="1084" t="str">
        <f>IF('7A'!W35&lt;&gt;"",'7A'!W35,"")</f>
        <v/>
      </c>
      <c r="ABG3" s="1084" t="str">
        <f>IF('7A'!X35&lt;&gt;"",'7A'!X35,"")</f>
        <v/>
      </c>
      <c r="ABH3" s="1084" t="str">
        <f>IF('7A'!Y35&lt;&gt;"",'7A'!Y35,"")</f>
        <v/>
      </c>
      <c r="ABI3" s="1084" t="str">
        <f>IF('7A'!Z35&lt;&gt;"",'7A'!Z35,"")</f>
        <v/>
      </c>
      <c r="ABJ3" s="1084" t="str">
        <f>IF('7A'!AA35&lt;&gt;"",'7A'!AA35,"")</f>
        <v/>
      </c>
      <c r="ABK3" s="1084" t="str">
        <f>IF('7A'!R36&lt;&gt;"",'7A'!R36,"")</f>
        <v/>
      </c>
      <c r="ABL3" s="1084" t="str">
        <f>IF('7A'!S36&lt;&gt;"",'7A'!S36,"")</f>
        <v/>
      </c>
      <c r="ABM3" s="1084" t="str">
        <f>IF('7A'!T36&lt;&gt;"",'7A'!T36,"")</f>
        <v/>
      </c>
      <c r="ABN3" s="1084" t="str">
        <f>IF('7A'!U36&lt;&gt;"",'7A'!U36,"")</f>
        <v/>
      </c>
      <c r="ABO3" s="1084" t="str">
        <f>IF('7A'!V36&lt;&gt;"",'7A'!V36,"")</f>
        <v/>
      </c>
      <c r="ABP3" s="1084" t="str">
        <f>IF('7A'!W36&lt;&gt;"",'7A'!W36,"")</f>
        <v/>
      </c>
      <c r="ABQ3" s="1084" t="str">
        <f>IF('7A'!X36&lt;&gt;"",'7A'!X36,"")</f>
        <v/>
      </c>
      <c r="ABR3" s="1084" t="str">
        <f>IF('7A'!Y36&lt;&gt;"",'7A'!Y36,"")</f>
        <v/>
      </c>
      <c r="ABS3" s="1084" t="str">
        <f>IF('7A'!Z36&lt;&gt;"",'7A'!Z36,"")</f>
        <v/>
      </c>
      <c r="ABT3" s="1084" t="str">
        <f>IF('7A'!AA36&lt;&gt;"",'7A'!AA36,"")</f>
        <v/>
      </c>
      <c r="ABU3" s="1084" t="str">
        <f>IF('7B'!E7&lt;&gt;"",'7B'!E7,"")</f>
        <v/>
      </c>
      <c r="ABV3" s="1084" t="str">
        <f>IF('7B'!F7&lt;&gt;"",'7B'!F7,"")</f>
        <v/>
      </c>
      <c r="ABW3" s="1084" t="str">
        <f>IF('7B'!G7&lt;&gt;"",'7B'!G7,"")</f>
        <v/>
      </c>
      <c r="ABX3" s="1084" t="str">
        <f>IF('7B'!H7&lt;&gt;"",'7B'!H7,"")</f>
        <v/>
      </c>
      <c r="ABY3" s="1084" t="str">
        <f>IF('7B'!I7&lt;&gt;"",'7B'!I7,"")</f>
        <v/>
      </c>
      <c r="ABZ3" s="1084" t="str">
        <f>IF('7B'!J7&lt;&gt;"",'7B'!J7,"")</f>
        <v/>
      </c>
      <c r="ACA3" s="1084" t="str">
        <f>IF('7B'!K7&lt;&gt;"",'7B'!K7,"")</f>
        <v/>
      </c>
      <c r="ACB3" s="1084" t="str">
        <f>IF('7B'!L7&lt;&gt;"",'7B'!L7,"")</f>
        <v/>
      </c>
      <c r="ACC3" s="1084" t="str">
        <f>IF('7B'!M7&lt;&gt;"",'7B'!M7,"")</f>
        <v/>
      </c>
      <c r="ACD3" s="1084" t="str">
        <f>IF('7B'!N7&lt;&gt;"",'7B'!N7,"")</f>
        <v/>
      </c>
      <c r="ACE3" s="1084" t="str">
        <f>IF('7CD'!E7&lt;&gt;"",'7CD'!E7,"")</f>
        <v/>
      </c>
      <c r="ACF3" s="1084" t="str">
        <f>IF('7CD'!F7&lt;&gt;"",'7CD'!F7,"")</f>
        <v/>
      </c>
      <c r="ACG3" s="1084" t="str">
        <f>IF('7CD'!G7&lt;&gt;"",'7CD'!G7,"")</f>
        <v/>
      </c>
      <c r="ACH3" s="1084" t="str">
        <f>IF('7CD'!H7&lt;&gt;"",'7CD'!H7,"")</f>
        <v/>
      </c>
      <c r="ACI3" s="1084" t="str">
        <f>IF('7CD'!I7&lt;&gt;"",'7CD'!I7,"")</f>
        <v/>
      </c>
      <c r="ACJ3" s="1084" t="str">
        <f>IF('7CD'!J7&lt;&gt;"",'7CD'!J7,"")</f>
        <v/>
      </c>
      <c r="ACK3" s="1084" t="str">
        <f>IF('7CD'!K7&lt;&gt;"",'7CD'!K7,"")</f>
        <v/>
      </c>
      <c r="ACL3" s="1084" t="str">
        <f>IF('7CD'!L7&lt;&gt;"",'7CD'!L7,"")</f>
        <v/>
      </c>
      <c r="ACM3" s="1084" t="str">
        <f>IF('7CD'!M7&lt;&gt;"",'7CD'!M7,"")</f>
        <v/>
      </c>
      <c r="ACN3" s="1084" t="str">
        <f>IF('7CD'!N7&lt;&gt;"",'7CD'!N7,"")</f>
        <v/>
      </c>
      <c r="ACO3" s="1084" t="str">
        <f>IF('7CD'!O7&lt;&gt;"",'7CD'!O7,"")</f>
        <v/>
      </c>
      <c r="ACP3" s="1084" t="str">
        <f>IF('7CD'!P7&lt;&gt;"",'7CD'!P7,"")</f>
        <v/>
      </c>
      <c r="ACQ3" s="1084" t="str">
        <f>IF('7CD'!Q7&lt;&gt;"",'7CD'!Q7,"")</f>
        <v/>
      </c>
      <c r="ACR3" s="1084" t="str">
        <f>IF('7CD'!R7&lt;&gt;"",'7CD'!R7,"")</f>
        <v/>
      </c>
      <c r="ACS3" s="1084" t="str">
        <f>IF('7CD'!S7&lt;&gt;"",'7CD'!S7,"")</f>
        <v/>
      </c>
      <c r="ACT3" s="1084" t="str">
        <f>IF('7CD'!T7&lt;&gt;"",'7CD'!T7,"")</f>
        <v/>
      </c>
      <c r="ACU3" s="1084" t="str">
        <f>IF('7CD'!U7&lt;&gt;"",'7CD'!U7,"")</f>
        <v/>
      </c>
      <c r="ACV3" s="1084" t="str">
        <f>IF('7CD'!V7&lt;&gt;"",'7CD'!V7,"")</f>
        <v/>
      </c>
      <c r="ACW3" s="1084" t="str">
        <f>IF('7CD'!W7&lt;&gt;"",'7CD'!W7,"")</f>
        <v/>
      </c>
      <c r="ACX3" s="1084" t="str">
        <f>IF('7CD'!X7&lt;&gt;"",'7CD'!X7,"")</f>
        <v/>
      </c>
      <c r="ACY3" s="1084" t="str">
        <f>IF('7CD'!Y7&lt;&gt;"",'7CD'!Y7,"")</f>
        <v/>
      </c>
      <c r="ACZ3" s="1084" t="str">
        <f>IF('7CD'!Z7&lt;&gt;"",'7CD'!Z7,"")</f>
        <v/>
      </c>
      <c r="ADA3" s="1084" t="str">
        <f>IF('7E'!E8&lt;&gt;"",'7E'!E8,"")</f>
        <v/>
      </c>
      <c r="ADB3" s="1084" t="str">
        <f>IF('7E'!F8&lt;&gt;"",'7E'!F8,"")</f>
        <v/>
      </c>
      <c r="ADC3" s="1084" t="str">
        <f>IF('7E'!G8&lt;&gt;"",'7E'!G8,"")</f>
        <v/>
      </c>
      <c r="ADD3" s="1084" t="str">
        <f>IF('7E'!H8&lt;&gt;"",'7E'!H8,"")</f>
        <v/>
      </c>
      <c r="ADE3" s="1084" t="str">
        <f>IF('7E'!I8&lt;&gt;"",'7E'!I8,"")</f>
        <v/>
      </c>
      <c r="ADF3" s="1084" t="str">
        <f>IF('7E'!J8&lt;&gt;"",'7E'!J8,"")</f>
        <v/>
      </c>
      <c r="ADG3" s="1084" t="str">
        <f>IF('7E'!K8&lt;&gt;"",'7E'!K8,"")</f>
        <v/>
      </c>
      <c r="ADH3" s="1084" t="str">
        <f>IF('7E'!L8&lt;&gt;"",'7E'!L8,"")</f>
        <v/>
      </c>
      <c r="ADI3" s="1084" t="str">
        <f>IF('7E'!M8&lt;&gt;"",'7E'!M8,"")</f>
        <v/>
      </c>
      <c r="ADJ3" s="1084" t="str">
        <f>IF('7E'!N8&lt;&gt;"",'7E'!N8,"")</f>
        <v/>
      </c>
      <c r="ADK3" s="1084" t="str">
        <f>IF('7E'!O8&lt;&gt;"",'7E'!O8,"")</f>
        <v/>
      </c>
      <c r="ADL3" s="1084" t="str">
        <f>IF('7E'!P8&lt;&gt;"",'7E'!P8,"")</f>
        <v/>
      </c>
      <c r="ADM3" s="1084" t="str">
        <f>IF('7E'!Q8&lt;&gt;"",'7E'!Q8,"")</f>
        <v/>
      </c>
      <c r="ADN3" s="1084" t="str">
        <f>IF('7E'!R8&lt;&gt;"",'7E'!R8,"")</f>
        <v/>
      </c>
      <c r="ADO3" s="1084" t="str">
        <f>IF('7E'!S8&lt;&gt;"",'7E'!S8,"")</f>
        <v/>
      </c>
      <c r="ADP3" s="1084" t="str">
        <f>IF('7E'!T8&lt;&gt;"",'7E'!T8,"")</f>
        <v/>
      </c>
      <c r="ADQ3" s="1084" t="str">
        <f>IF('7E'!U8&lt;&gt;"",'7E'!U8,"")</f>
        <v/>
      </c>
      <c r="ADR3" s="1084" t="str">
        <f>IF('7E'!V8&lt;&gt;"",'7E'!V8,"")</f>
        <v/>
      </c>
      <c r="ADS3" s="1084" t="str">
        <f>IF('7E'!W8&lt;&gt;"",'7E'!W8,"")</f>
        <v/>
      </c>
      <c r="ADT3" s="1084" t="str">
        <f>IF('7E'!X8&lt;&gt;"",'7E'!X8,"")</f>
        <v/>
      </c>
      <c r="ADU3" s="1084" t="str">
        <f>IF('7E'!Y8&lt;&gt;"",'7E'!Y8,"")</f>
        <v/>
      </c>
      <c r="ADV3" s="1084" t="str">
        <f>IF('7E'!Z8&lt;&gt;"",'7E'!Z8,"")</f>
        <v/>
      </c>
      <c r="ADW3" s="1084" t="str">
        <f>IF('7E'!AA8&lt;&gt;"",'7E'!AA8,"")</f>
        <v/>
      </c>
      <c r="ADX3" s="1084" t="str">
        <f>IF('7E'!AB8&lt;&gt;"",'7E'!AB8,"")</f>
        <v/>
      </c>
      <c r="ADY3" s="1084" t="str">
        <f>IF('7E'!AC8&lt;&gt;"",'7E'!AC8,"")</f>
        <v/>
      </c>
      <c r="ADZ3" s="1084" t="str">
        <f>IF('7E'!AD8&lt;&gt;"",'7E'!AD8,"")</f>
        <v/>
      </c>
      <c r="AEA3" s="1084" t="str">
        <f>IF('7E'!AE8&lt;&gt;"",'7E'!AE8,"")</f>
        <v/>
      </c>
      <c r="AEB3" s="1084" t="str">
        <f>IF('7E'!AF8&lt;&gt;"",'7E'!AF8,"")</f>
        <v/>
      </c>
      <c r="AEC3" s="1084" t="str">
        <f>IF('7E'!AG8&lt;&gt;"",'7E'!AG8,"")</f>
        <v/>
      </c>
      <c r="AED3" s="1084" t="str">
        <f>IF('7E'!AH8&lt;&gt;"",'7E'!AH8,"")</f>
        <v/>
      </c>
      <c r="AEE3" s="1084" t="str">
        <f>IF('7E'!AI8&lt;&gt;"",'7E'!AI8,"")</f>
        <v/>
      </c>
      <c r="AEF3" s="1084" t="str">
        <f>IF('7E'!AJ8&lt;&gt;"",'7E'!AJ8,"")</f>
        <v/>
      </c>
      <c r="AEG3" s="1084" t="str">
        <f>IF('7E'!AK8&lt;&gt;"",'7E'!AK8,"")</f>
        <v/>
      </c>
      <c r="AEH3" s="1084" t="str">
        <f>IF('7E'!AL8&lt;&gt;"",'7E'!AL8,"")</f>
        <v/>
      </c>
      <c r="AEI3" s="1084" t="str">
        <f>IF('7E'!AM8&lt;&gt;"",'7E'!AM8,"")</f>
        <v/>
      </c>
      <c r="AEJ3" s="1084" t="str">
        <f>IF('7E'!AN8&lt;&gt;"",'7E'!AN8,"")</f>
        <v/>
      </c>
      <c r="AEK3" s="1084" t="str">
        <f>IF('7E'!AO8&lt;&gt;"",'7E'!AO8,"")</f>
        <v/>
      </c>
      <c r="AEL3" s="1084" t="str">
        <f>IF('7E'!AP8&lt;&gt;"",'7E'!AP8,"")</f>
        <v/>
      </c>
      <c r="AEM3" s="1084" t="str">
        <f>IF('7E'!AQ8&lt;&gt;"",'7E'!AQ8,"")</f>
        <v/>
      </c>
      <c r="AEN3" s="1084" t="str">
        <f>IF('7E'!AR8&lt;&gt;"",'7E'!AR8,"")</f>
        <v/>
      </c>
      <c r="AEO3" s="1084" t="str">
        <f>IF('7E'!AS8&lt;&gt;"",'7E'!AS8,"")</f>
        <v/>
      </c>
      <c r="AEP3" s="1084" t="str">
        <f>IF('7E'!AT8&lt;&gt;"",'7E'!AT8,"")</f>
        <v/>
      </c>
      <c r="AEQ3" s="1084" t="str">
        <f>IF('7E'!AU8&lt;&gt;"",'7E'!AU8,"")</f>
        <v/>
      </c>
      <c r="AER3" s="1084" t="str">
        <f>IF('7E'!AV8&lt;&gt;"",'7E'!AV8,"")</f>
        <v/>
      </c>
      <c r="AES3" s="1084" t="str">
        <f>IF('7E'!AW8&lt;&gt;"",'7E'!AW8,"")</f>
        <v/>
      </c>
      <c r="AET3" s="1084" t="str">
        <f>IF('7E'!AX8&lt;&gt;"",'7E'!AX8,"")</f>
        <v/>
      </c>
      <c r="AEU3" s="1084" t="str">
        <f>IF('7E'!AY8&lt;&gt;"",'7E'!AY8,"")</f>
        <v/>
      </c>
      <c r="AEV3" s="1085"/>
      <c r="AEW3" s="1085"/>
      <c r="AEX3" s="1085"/>
      <c r="AEY3" s="1085"/>
      <c r="AEZ3" s="1085"/>
      <c r="AFA3" s="1085"/>
      <c r="AFB3" s="1085"/>
      <c r="AFC3" s="1085"/>
      <c r="AFD3" s="1085"/>
      <c r="AFE3" s="1085"/>
      <c r="AFF3" s="1085"/>
      <c r="AFG3" s="1085"/>
      <c r="AFH3" s="1085"/>
      <c r="AFI3" s="1085"/>
      <c r="AFJ3" s="1085"/>
      <c r="AFK3" s="1085"/>
      <c r="AFL3" s="1085"/>
      <c r="AFM3" s="1085"/>
      <c r="AFN3" s="1085"/>
      <c r="AFO3" s="1085"/>
      <c r="AFP3" s="1085"/>
      <c r="AFQ3" s="1085"/>
      <c r="AFR3" s="1085"/>
      <c r="AFS3" s="1085"/>
      <c r="AFT3" s="1085"/>
      <c r="AFU3" s="1085"/>
      <c r="AFV3" s="1085"/>
      <c r="AFW3" s="1085"/>
      <c r="AFX3" s="1085"/>
      <c r="AFY3" s="1085"/>
      <c r="AFZ3" s="1085"/>
      <c r="AGA3" s="1085"/>
      <c r="AGB3" s="1085"/>
      <c r="AGC3" s="1085"/>
      <c r="AGD3" s="1085"/>
      <c r="AGE3" s="1085"/>
      <c r="AGF3" s="1085"/>
      <c r="AGG3" s="1085"/>
      <c r="AGH3" s="1085"/>
      <c r="AGI3" s="1085"/>
      <c r="AGJ3" s="1085"/>
      <c r="AGK3" s="1085"/>
      <c r="AGL3" s="1085"/>
      <c r="AGM3" s="1085"/>
      <c r="AGN3" s="1085"/>
      <c r="AGO3" s="1085"/>
      <c r="AGP3" s="1084" t="str">
        <f>IF('8D'!E7&lt;&gt;"",'8D'!E7,"")</f>
        <v/>
      </c>
      <c r="AGQ3" s="1084" t="str">
        <f>IF('8D'!D14&lt;&gt;"",'8D'!D14,"")</f>
        <v/>
      </c>
      <c r="AGR3" s="1084" t="str">
        <f>IF('8D'!E14&lt;&gt;"",'8D'!E14,"")</f>
        <v/>
      </c>
      <c r="AGS3" s="1084" t="str">
        <f>IF('8D'!F14&lt;&gt;"",'8D'!F14,"")</f>
        <v/>
      </c>
      <c r="AGT3" s="1084" t="str">
        <f>IF('8D'!G14&lt;&gt;"",'8D'!G14,"")</f>
        <v/>
      </c>
      <c r="AGU3" s="1084" t="str">
        <f>IF('8D'!H14&lt;&gt;"",'8D'!H14,"")</f>
        <v/>
      </c>
      <c r="AGV3" s="1084" t="str">
        <f>IF('8D'!I14&lt;&gt;"",'8D'!I14,"")</f>
        <v/>
      </c>
      <c r="AGW3" s="1084" t="str">
        <f>IF('8D'!J14&lt;&gt;"",'8D'!J14,"")</f>
        <v/>
      </c>
      <c r="AGX3" s="1084" t="str">
        <f>IF('8D'!K14&lt;&gt;"",'8D'!K14,"")</f>
        <v/>
      </c>
      <c r="AGY3" s="1084" t="str">
        <f>IF('8D'!L14&lt;&gt;"",'8D'!L14,"")</f>
        <v/>
      </c>
      <c r="AGZ3" s="1084" t="str">
        <f>IF('8D'!M14&lt;&gt;"",'8D'!M14,"")</f>
        <v/>
      </c>
      <c r="AHA3" s="1084" t="str">
        <f>IF('8D'!N14&lt;&gt;"",'8D'!N14,"")</f>
        <v/>
      </c>
      <c r="AHB3" s="1084" t="str">
        <f>IF('8D'!O14&lt;&gt;"",'8D'!O14,"")</f>
        <v/>
      </c>
      <c r="AHC3" s="1084" t="str">
        <f>IF('8D'!P14&lt;&gt;"",'8D'!P14,"")</f>
        <v/>
      </c>
      <c r="AHD3" s="1084" t="str">
        <f>IF('8D'!Q14&lt;&gt;"",'8D'!Q14,"")</f>
        <v/>
      </c>
      <c r="AHE3" s="1084" t="str">
        <f>IF('8D'!R14&lt;&gt;"",'8D'!R14,"")</f>
        <v/>
      </c>
      <c r="AHF3" s="1084" t="str">
        <f>IF('8D'!S14&lt;&gt;"",'8D'!S14,"")</f>
        <v/>
      </c>
      <c r="AHG3" s="1084" t="str">
        <f>IF('8D'!T14&lt;&gt;"",'8D'!T14,"")</f>
        <v/>
      </c>
      <c r="AHH3" s="1084" t="str">
        <f>IF('8D'!U14&lt;&gt;"",'8D'!U14,"")</f>
        <v/>
      </c>
      <c r="AHI3" s="1084" t="str">
        <f>IF('8D'!V14&lt;&gt;"",'8D'!V14,"")</f>
        <v/>
      </c>
      <c r="AHJ3" s="1084" t="str">
        <f>IF('8D'!W14&lt;&gt;"",'8D'!W14,"")</f>
        <v/>
      </c>
      <c r="AHK3" s="1084" t="str">
        <f>IF('8D'!X14&lt;&gt;"",'8D'!X14,"")</f>
        <v/>
      </c>
      <c r="AHL3" s="1084" t="str">
        <f>IF('8D'!Y14&lt;&gt;"",'8D'!Y14,"")</f>
        <v/>
      </c>
      <c r="AHM3" s="1084" t="str">
        <f>IF('8D'!Z14&lt;&gt;"",'8D'!Z14,"")</f>
        <v/>
      </c>
      <c r="AHN3" s="1084" t="str">
        <f>IF('8D'!AA14&lt;&gt;"",'8D'!AA14,"")</f>
        <v/>
      </c>
      <c r="AHO3" s="1084" t="str">
        <f>IF('8D'!AB14&lt;&gt;"",'8D'!AB14,"")</f>
        <v/>
      </c>
      <c r="AHP3" s="1084" t="str">
        <f>IF('8D'!AC14&lt;&gt;"",'8D'!AC14,"")</f>
        <v/>
      </c>
      <c r="AHQ3" s="1084" t="str">
        <f>IF('8D'!AD14&lt;&gt;"",'8D'!AD14,"")</f>
        <v/>
      </c>
      <c r="AHR3" s="1084" t="str">
        <f>IF('8D'!AE14&lt;&gt;"",'8D'!AE14,"")</f>
        <v/>
      </c>
      <c r="AHS3" s="1084" t="str">
        <f>IF('8D'!AF14&lt;&gt;"",'8D'!AF14,"")</f>
        <v/>
      </c>
      <c r="AHT3" s="1084" t="str">
        <f>IF('8D'!AG14&lt;&gt;"",'8D'!AG14,"")</f>
        <v/>
      </c>
      <c r="AHU3" s="1084" t="str">
        <f>IF('8D'!AH14&lt;&gt;"",'8D'!AH14,"")</f>
        <v/>
      </c>
      <c r="AHV3" s="1084" t="str">
        <f>IF('8D'!AI14&lt;&gt;"",'8D'!AI14,"")</f>
        <v/>
      </c>
      <c r="AHW3" s="1084" t="str">
        <f>IF('8D'!AJ14&lt;&gt;"",'8D'!AJ14,"")</f>
        <v/>
      </c>
      <c r="AHX3" s="1084" t="str">
        <f>IF('8D'!AK14&lt;&gt;"",'8D'!AK14,"")</f>
        <v/>
      </c>
      <c r="AHY3" s="1084" t="str">
        <f>IF('8D'!AL14&lt;&gt;"",'8D'!AL14,"")</f>
        <v/>
      </c>
      <c r="AHZ3" s="1084" t="str">
        <f>IF('8D'!AM14&lt;&gt;"",'8D'!AM14,"")</f>
        <v/>
      </c>
      <c r="AIA3" s="1084" t="str">
        <f>IF('8D'!AN14&lt;&gt;"",'8D'!AN14,"")</f>
        <v/>
      </c>
      <c r="AIB3" s="1084" t="str">
        <f>IF('8D'!AO14&lt;&gt;"",'8D'!AO14,"")</f>
        <v/>
      </c>
      <c r="AIC3" s="1084" t="str">
        <f>IF('8D'!AP14&lt;&gt;"",'8D'!AP14,"")</f>
        <v/>
      </c>
      <c r="AID3" s="1084" t="str">
        <f>IF('8D'!AQ14&lt;&gt;"",'8D'!AQ14,"")</f>
        <v/>
      </c>
      <c r="AIE3" s="1084" t="str">
        <f>IF('8D'!AR14&lt;&gt;"",'8D'!AR14,"")</f>
        <v/>
      </c>
      <c r="AIF3" s="1084" t="str">
        <f>IF('8D'!AS14&lt;&gt;"",'8D'!AS14,"")</f>
        <v/>
      </c>
      <c r="AIG3" s="1084" t="str">
        <f>IF('8D'!AT14&lt;&gt;"",'8D'!AT14,"")</f>
        <v/>
      </c>
      <c r="AIH3" s="1084" t="str">
        <f>IF('8D'!AU14&lt;&gt;"",'8D'!AU14,"")</f>
        <v/>
      </c>
      <c r="AII3" s="1084" t="str">
        <f>IF('8D'!AV14&lt;&gt;"",'8D'!AV14,"")</f>
        <v/>
      </c>
      <c r="AIJ3" s="1084" t="str">
        <f>IF('8D'!AW14&lt;&gt;"",'8D'!AW14,"")</f>
        <v/>
      </c>
      <c r="AIK3" s="1084" t="str">
        <f>IF('8E'!E7&lt;&gt;"",'8E'!E7,"")</f>
        <v/>
      </c>
      <c r="AIL3" s="1084" t="str">
        <f>IF('8E'!D14&lt;&gt;"",'8E'!D14,"")</f>
        <v/>
      </c>
      <c r="AIM3" s="1084" t="str">
        <f>IF('8E'!E14&lt;&gt;"",'8E'!E14,"")</f>
        <v/>
      </c>
      <c r="AIN3" s="1084" t="str">
        <f>IF('8E'!F14&lt;&gt;"",'8E'!F14,"")</f>
        <v/>
      </c>
      <c r="AIO3" s="1084" t="str">
        <f>IF('8E'!G14&lt;&gt;"",'8E'!G14,"")</f>
        <v/>
      </c>
      <c r="AIP3" s="1084" t="str">
        <f>IF('8E'!H14&lt;&gt;"",'8E'!H14,"")</f>
        <v/>
      </c>
      <c r="AIQ3" s="1084" t="str">
        <f>IF('8E'!I14&lt;&gt;"",'8E'!I14,"")</f>
        <v/>
      </c>
      <c r="AIR3" s="1084" t="str">
        <f>IF('8E'!J14&lt;&gt;"",'8E'!J14,"")</f>
        <v/>
      </c>
      <c r="AIS3" s="1084" t="str">
        <f>IF('8E'!K14&lt;&gt;"",'8E'!K14,"")</f>
        <v/>
      </c>
      <c r="AIT3" s="1084" t="str">
        <f>IF('8E'!L14&lt;&gt;"",'8E'!L14,"")</f>
        <v/>
      </c>
      <c r="AIU3" s="1084" t="str">
        <f>IF('8E'!M14&lt;&gt;"",'8E'!M14,"")</f>
        <v/>
      </c>
      <c r="AIV3" s="1084" t="str">
        <f>IF('8E'!N14&lt;&gt;"",'8E'!N14,"")</f>
        <v/>
      </c>
      <c r="AIW3" s="1084" t="str">
        <f>IF('8E'!O14&lt;&gt;"",'8E'!O14,"")</f>
        <v/>
      </c>
      <c r="AIX3" s="1084" t="str">
        <f>IF('8E'!P14&lt;&gt;"",'8E'!P14,"")</f>
        <v/>
      </c>
      <c r="AIY3" s="1084" t="str">
        <f>IF('8E'!Q14&lt;&gt;"",'8E'!Q14,"")</f>
        <v/>
      </c>
      <c r="AIZ3" s="1084" t="str">
        <f>IF('8E'!R14&lt;&gt;"",'8E'!R14,"")</f>
        <v/>
      </c>
      <c r="AJA3" s="1084" t="str">
        <f>IF('8E'!S14&lt;&gt;"",'8E'!S14,"")</f>
        <v/>
      </c>
      <c r="AJB3" s="1084" t="str">
        <f>IF('8E'!T14&lt;&gt;"",'8E'!T14,"")</f>
        <v/>
      </c>
      <c r="AJC3" s="1084" t="str">
        <f>IF('8E'!U14&lt;&gt;"",'8E'!U14,"")</f>
        <v/>
      </c>
      <c r="AJD3" s="1084" t="str">
        <f>IF('8E'!V14&lt;&gt;"",'8E'!V14,"")</f>
        <v/>
      </c>
      <c r="AJE3" s="1084" t="str">
        <f>IF('8E'!W14&lt;&gt;"",'8E'!W14,"")</f>
        <v/>
      </c>
      <c r="AJF3" s="1084" t="str">
        <f>IF('8E'!X14&lt;&gt;"",'8E'!X14,"")</f>
        <v/>
      </c>
      <c r="AJG3" s="1084" t="str">
        <f>IF('8E'!Y14&lt;&gt;"",'8E'!Y14,"")</f>
        <v/>
      </c>
      <c r="AJH3" s="1084" t="str">
        <f>IF('8E'!Z14&lt;&gt;"",'8E'!Z14,"")</f>
        <v/>
      </c>
      <c r="AJI3" s="1084" t="str">
        <f>IF('8E'!AA14&lt;&gt;"",'8E'!AA14,"")</f>
        <v/>
      </c>
      <c r="AJJ3" t="s">
        <v>6852</v>
      </c>
    </row>
    <row r="4" spans="1:946" x14ac:dyDescent="0.2">
      <c r="A4" s="1084" t="str">
        <f>IF(C4&lt;&gt;"",A3,"")</f>
        <v/>
      </c>
      <c r="B4" s="1084" t="str">
        <f>IF(C4&lt;&gt;"",B3,"")</f>
        <v/>
      </c>
      <c r="C4" s="1084" t="str">
        <f>IF(設定!AH8&lt;&gt;0,設定!AH8,"")</f>
        <v/>
      </c>
      <c r="D4" s="1084" t="str">
        <f ca="1">IF(設定!AG8&lt;&gt;0,設定!AG8,"")</f>
        <v/>
      </c>
      <c r="E4" s="1084" t="str">
        <f>IF(C4="学部",VLOOKUP(D4,設定!$K$8:$L$37,2,FALSE),"")</f>
        <v/>
      </c>
      <c r="F4" s="1084" t="str">
        <f>IF(C4="研究科",VLOOKUP(D4,設定!$P$8:$Q$37,2,FALSE),"")</f>
        <v/>
      </c>
      <c r="G4" s="1084" t="str">
        <f>IF(C4="学部",VLOOKUP(D4,設定!$U$8:$V$37,2,FALSE),"")</f>
        <v/>
      </c>
      <c r="H4" s="1084" t="str">
        <f>IF(C4="研究科",VLOOKUP(D4,設定!$Y$8:$Z$37,2,FALSE),"")</f>
        <v/>
      </c>
      <c r="I4" s="1085"/>
      <c r="J4" s="1085"/>
      <c r="K4" s="1085"/>
      <c r="L4" s="1085"/>
      <c r="M4" s="1085"/>
      <c r="N4" s="1085"/>
      <c r="O4" s="1085"/>
      <c r="P4" s="1085"/>
      <c r="Q4" s="1085"/>
      <c r="R4" s="1084" t="str">
        <f>IF('2A'!E7&lt;&gt;"",'2A'!E7,"")</f>
        <v/>
      </c>
      <c r="S4" s="1084" t="str">
        <f>IF('2A'!F7&lt;&gt;"",'2A'!F7,"")</f>
        <v/>
      </c>
      <c r="T4" s="1084" t="str">
        <f>IF('2A'!G7&lt;&gt;"",'2A'!G7,"")</f>
        <v/>
      </c>
      <c r="U4" s="1084" t="str">
        <f>IF('2A'!H7&lt;&gt;"",'2A'!H7,"")</f>
        <v/>
      </c>
      <c r="V4" s="1084" t="str">
        <f>IF('2A'!I7&lt;&gt;"",'2A'!I7,"")</f>
        <v/>
      </c>
      <c r="W4" s="1084" t="str">
        <f>IF('2A'!J7&lt;&gt;"",'2A'!J7,"")</f>
        <v/>
      </c>
      <c r="X4" s="1084" t="str">
        <f>IF('2A'!K7&lt;&gt;"",'2A'!K7,"")</f>
        <v/>
      </c>
      <c r="Y4" s="1084" t="str">
        <f>IF('2A'!L7&lt;&gt;"",'2A'!L7,"")</f>
        <v/>
      </c>
      <c r="Z4" s="1084" t="str">
        <f>IF('2A'!M7&lt;&gt;"",'2A'!M7,"")</f>
        <v/>
      </c>
      <c r="AA4" s="1084" t="str">
        <f>IF('2A'!N7&lt;&gt;"",'2A'!N7,"")</f>
        <v/>
      </c>
      <c r="AB4" s="1084" t="str">
        <f>IF('2A'!O7&lt;&gt;"",'2A'!O7,"")</f>
        <v/>
      </c>
      <c r="AC4" s="1084" t="str">
        <f>IF('2A'!P7&lt;&gt;"",'2A'!P7,"")</f>
        <v/>
      </c>
      <c r="AD4" s="1084" t="str">
        <f>IF('2A'!Q7&lt;&gt;"",'2A'!Q7,"")</f>
        <v/>
      </c>
      <c r="AE4" s="1084" t="str">
        <f>IF('2A'!R7&lt;&gt;"",'2A'!R7,"")</f>
        <v/>
      </c>
      <c r="AF4" s="1084" t="str">
        <f>IF('2A'!S7&lt;&gt;"",'2A'!S7,"")</f>
        <v/>
      </c>
      <c r="AG4" s="1084" t="str">
        <f>IF('2A'!T7&lt;&gt;"",'2A'!T7,"")</f>
        <v/>
      </c>
      <c r="AH4" s="1084" t="str">
        <f>IF('2A'!U7&lt;&gt;"",'2A'!U7,"")</f>
        <v/>
      </c>
      <c r="AI4" s="1084" t="str">
        <f>IF('2B'!E7&lt;&gt;"",'2B'!E7,"")</f>
        <v/>
      </c>
      <c r="AJ4" s="1084" t="str">
        <f>IF('2B'!F7&lt;&gt;"",'2B'!F7,"")</f>
        <v/>
      </c>
      <c r="AK4" s="1084" t="str">
        <f>IF('2B'!G7&lt;&gt;"",'2B'!G7,"")</f>
        <v/>
      </c>
      <c r="AL4" s="1084" t="str">
        <f>IF('2B'!H7&lt;&gt;"",'2B'!H7,"")</f>
        <v/>
      </c>
      <c r="AM4" s="1084" t="str">
        <f>IF('2B'!I7&lt;&gt;"",'2B'!I7,"")</f>
        <v/>
      </c>
      <c r="AN4" s="1084" t="str">
        <f>IF('2B'!J7&lt;&gt;"",'2B'!J7,"")</f>
        <v/>
      </c>
      <c r="AO4" s="1084" t="str">
        <f>IF('2B'!K7&lt;&gt;"",'2B'!K7,"")</f>
        <v/>
      </c>
      <c r="AP4" s="1084" t="str">
        <f>IF('2B'!L7&lt;&gt;"",'2B'!L7,"")</f>
        <v/>
      </c>
      <c r="AQ4" s="1084" t="str">
        <f>IF('2B'!M7&lt;&gt;"",'2B'!M7,"")</f>
        <v/>
      </c>
      <c r="AR4" s="1084" t="str">
        <f>IF('2B'!N7&lt;&gt;"",'2B'!N7,"")</f>
        <v/>
      </c>
      <c r="AS4" s="1084" t="str">
        <f>IF('2B'!O7&lt;&gt;"",'2B'!O7,"")</f>
        <v/>
      </c>
      <c r="AT4" s="1084" t="str">
        <f>IF('2B'!P7&lt;&gt;"",'2B'!P7,"")</f>
        <v/>
      </c>
      <c r="AU4" s="1084" t="str">
        <f>IF('2B'!Q7&lt;&gt;"",'2B'!Q7,"")</f>
        <v/>
      </c>
      <c r="AV4" s="1084" t="str">
        <f>IF('2B'!R7&lt;&gt;"",'2B'!R7,"")</f>
        <v/>
      </c>
      <c r="AW4" s="1084" t="str">
        <f>IF('2B'!S7&lt;&gt;"",'2B'!S7,"")</f>
        <v/>
      </c>
      <c r="AX4" s="1084" t="str">
        <f>IF('2B'!T7&lt;&gt;"",'2B'!T7,"")</f>
        <v/>
      </c>
      <c r="AY4" s="1084" t="str">
        <f>IF('2B'!U7&lt;&gt;"",'2B'!U7,"")</f>
        <v/>
      </c>
      <c r="AZ4" s="1084" t="str">
        <f>IF('2B'!V7&lt;&gt;"",'2B'!V7,"")</f>
        <v/>
      </c>
      <c r="BA4" s="1084" t="str">
        <f>IF('2B'!W7&lt;&gt;"",'2B'!W7,"")</f>
        <v/>
      </c>
      <c r="BB4" s="1084" t="str">
        <f>IF('2B'!X7&lt;&gt;"",'2B'!X7,"")</f>
        <v/>
      </c>
      <c r="BC4" s="1084" t="str">
        <f>IF('2C'!E8&lt;&gt;"",'2C'!E8,"")</f>
        <v/>
      </c>
      <c r="BD4" s="1084" t="str">
        <f>IF('2C'!F8&lt;&gt;"",'2C'!F8,"")</f>
        <v/>
      </c>
      <c r="BE4" s="1084" t="str">
        <f>IF('2C'!G8&lt;&gt;"",'2C'!G8,"")</f>
        <v/>
      </c>
      <c r="BF4" s="1084" t="str">
        <f>IF('2C'!H8&lt;&gt;"",'2C'!H8,"")</f>
        <v/>
      </c>
      <c r="BG4" s="1084" t="str">
        <f>IF('2C'!I8&lt;&gt;"",'2C'!I8,"")</f>
        <v/>
      </c>
      <c r="BH4" s="1084" t="str">
        <f>IF('2C'!J8&lt;&gt;"",'2C'!J8,"")</f>
        <v/>
      </c>
      <c r="BI4" s="1084" t="str">
        <f>IF('2C'!K8&lt;&gt;"",'2C'!K8,"")</f>
        <v/>
      </c>
      <c r="BJ4" s="1084" t="str">
        <f>IF('2C'!L8&lt;&gt;"",'2C'!L8,"")</f>
        <v/>
      </c>
      <c r="BK4" s="1084" t="str">
        <f>IF('2C'!M8&lt;&gt;"",'2C'!M8,"")</f>
        <v/>
      </c>
      <c r="BL4" s="1084" t="str">
        <f>IF('2C'!N8&lt;&gt;"",'2C'!N8,"")</f>
        <v/>
      </c>
      <c r="BM4" s="1084" t="str">
        <f>IF('2C'!O8&lt;&gt;"",'2C'!O8,"")</f>
        <v/>
      </c>
      <c r="BN4" s="1084" t="str">
        <f>IF('2C'!P8&lt;&gt;"",'2C'!P8,"")</f>
        <v/>
      </c>
      <c r="BO4" s="1084" t="str">
        <f>IF('2C'!Q8&lt;&gt;"",'2C'!Q8,"")</f>
        <v/>
      </c>
      <c r="BP4" s="1084" t="str">
        <f>IF('2C'!R8&lt;&gt;"",'2C'!R8,"")</f>
        <v/>
      </c>
      <c r="BQ4" s="1084" t="str">
        <f>IF('2C'!S8&lt;&gt;"",'2C'!S8,"")</f>
        <v/>
      </c>
      <c r="BR4" s="1084" t="str">
        <f>IF('2C'!T8&lt;&gt;"",'2C'!T8,"")</f>
        <v/>
      </c>
      <c r="BS4" s="1084" t="str">
        <f>IF('2C'!U8&lt;&gt;"",'2C'!U8,"")</f>
        <v/>
      </c>
      <c r="BT4" s="1084" t="str">
        <f>IF('2C'!V8&lt;&gt;"",'2C'!V8,"")</f>
        <v/>
      </c>
      <c r="BU4" s="1084" t="str">
        <f>IF('2C'!W8&lt;&gt;"",'2C'!W8,"")</f>
        <v/>
      </c>
      <c r="BV4" s="1084" t="str">
        <f>IF('2C'!X8&lt;&gt;"",'2C'!X8,"")</f>
        <v/>
      </c>
      <c r="BW4" s="1084" t="str">
        <f>IF('2C'!Y8&lt;&gt;"",'2C'!Y8,"")</f>
        <v/>
      </c>
      <c r="BX4" s="1084" t="str">
        <f>IF('2C'!Z8&lt;&gt;"",'2C'!Z8,"")</f>
        <v/>
      </c>
      <c r="BY4" s="1084" t="str">
        <f>IF('2C'!AA8&lt;&gt;"",'2C'!AA8,"")</f>
        <v/>
      </c>
      <c r="BZ4" s="1084" t="str">
        <f>IF('2C'!AB8&lt;&gt;"",'2C'!AB8,"")</f>
        <v/>
      </c>
      <c r="CA4" s="1084" t="str">
        <f>IF('2C'!AC8&lt;&gt;"",'2C'!AC8,"")</f>
        <v/>
      </c>
      <c r="CB4" s="1084" t="str">
        <f>IF('2C'!AD8&lt;&gt;"",'2C'!AD8,"")</f>
        <v/>
      </c>
      <c r="CC4" s="1084" t="str">
        <f>IF('2C'!AE8&lt;&gt;"",'2C'!AE8,"")</f>
        <v/>
      </c>
      <c r="CD4" s="1084" t="str">
        <f>IF('2C'!AF8&lt;&gt;"",'2C'!AF8,"")</f>
        <v/>
      </c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4" t="str">
        <f>IF('2E'!E7&lt;&gt;"",'2E'!E7,"")</f>
        <v/>
      </c>
      <c r="CW4" s="1084" t="str">
        <f>IF('2E'!F7&lt;&gt;"",'2E'!F7,"")</f>
        <v/>
      </c>
      <c r="CX4" s="1084" t="str">
        <f>IF('2E'!G7&lt;&gt;"",'2E'!G7,"")</f>
        <v/>
      </c>
      <c r="CY4" s="1084" t="str">
        <f>IF('2E'!H7&lt;&gt;"",'2E'!H7,"")</f>
        <v/>
      </c>
      <c r="CZ4" s="1084" t="str">
        <f>IF('2E'!I7&lt;&gt;"",'2E'!I7,"")</f>
        <v/>
      </c>
      <c r="DA4" s="1084" t="str">
        <f>IF('2E'!J7&lt;&gt;"",'2E'!J7,"")</f>
        <v/>
      </c>
      <c r="DB4" s="1084" t="str">
        <f>IF('2E'!K7&lt;&gt;"",'2E'!K7,"")</f>
        <v/>
      </c>
      <c r="DC4" s="1084" t="str">
        <f>IF('2E'!L7&lt;&gt;"",'2E'!L7,"")</f>
        <v/>
      </c>
      <c r="DD4" s="1084" t="str">
        <f>IF('2E'!M7&lt;&gt;"",'2E'!M7,"")</f>
        <v/>
      </c>
      <c r="DE4" s="1084" t="str">
        <f>IF('2E'!N7&lt;&gt;"",'2E'!N7,"")</f>
        <v/>
      </c>
      <c r="DF4" s="1084" t="str">
        <f>IF('2E'!O7&lt;&gt;"",'2E'!O7,"")</f>
        <v/>
      </c>
      <c r="DG4" s="1084" t="str">
        <f>IF('2E'!P7&lt;&gt;"",'2E'!P7,"")</f>
        <v/>
      </c>
      <c r="DH4" s="1084" t="str">
        <f>IF('2E'!Q7&lt;&gt;"",'2E'!Q7,"")</f>
        <v/>
      </c>
      <c r="DI4" s="1084" t="str">
        <f>IF('2E'!R7&lt;&gt;"",'2E'!R7,"")</f>
        <v/>
      </c>
      <c r="DJ4" s="1084" t="str">
        <f>IF('2E'!S7&lt;&gt;"",'2E'!S7,"")</f>
        <v/>
      </c>
      <c r="DK4" s="1084" t="str">
        <f>IF('2E'!T7&lt;&gt;"",'2E'!T7,"")</f>
        <v/>
      </c>
      <c r="DL4" s="1084" t="str">
        <f>IF('2F'!E7&lt;&gt;"",'2F'!E7,"")</f>
        <v/>
      </c>
      <c r="DM4" s="1084" t="str">
        <f>IF('2F'!F7&lt;&gt;"",'2F'!F7,"")</f>
        <v/>
      </c>
      <c r="DN4" s="1084" t="str">
        <f>IF('3AB'!E7&lt;&gt;"",'3AB'!E7,"")</f>
        <v/>
      </c>
      <c r="DO4" s="1084" t="str">
        <f>IF('3AB'!F7&lt;&gt;"",'3AB'!F7,"")</f>
        <v/>
      </c>
      <c r="DP4" s="1084" t="str">
        <f>IF('3AB'!G7&lt;&gt;"",'3AB'!G7,"")</f>
        <v/>
      </c>
      <c r="DQ4" s="1084" t="str">
        <f>IF('3AB'!H7&lt;&gt;"",'3AB'!H7,"")</f>
        <v/>
      </c>
      <c r="DR4" s="1084" t="str">
        <f>IF('3AB'!I7&lt;&gt;"",'3AB'!I7,"")</f>
        <v/>
      </c>
      <c r="DS4" s="1084" t="str">
        <f>IF('3AB'!J7&lt;&gt;"",'3AB'!J7,"")</f>
        <v/>
      </c>
      <c r="DT4" s="1084" t="str">
        <f>IF('3AB'!K7&lt;&gt;"",'3AB'!K7,"")</f>
        <v/>
      </c>
      <c r="DU4" s="1084" t="str">
        <f>IF('3AB'!L7&lt;&gt;"",'3AB'!L7,"")</f>
        <v/>
      </c>
      <c r="DV4" s="1084" t="str">
        <f>IF('3CD'!E7&lt;&gt;"",'3CD'!E7,"")</f>
        <v/>
      </c>
      <c r="DW4" s="1084" t="str">
        <f>IF('3CD'!F7&lt;&gt;"",'3CD'!F7,"")</f>
        <v/>
      </c>
      <c r="DX4" s="1084" t="str">
        <f>IF('3CD'!G7&lt;&gt;"",'3CD'!G7,"")</f>
        <v/>
      </c>
      <c r="DY4" s="1084" t="str">
        <f>IF('3CD'!H7&lt;&gt;"",'3CD'!H7,"")</f>
        <v/>
      </c>
      <c r="DZ4" s="1084" t="str">
        <f>IF('3CD'!I7&lt;&gt;"",'3CD'!I7,"")</f>
        <v/>
      </c>
      <c r="EA4" s="1084" t="str">
        <f>IF('3CD'!J7&lt;&gt;"",'3CD'!J7,"")</f>
        <v/>
      </c>
      <c r="EB4" s="1084" t="str">
        <f>IF('3CD'!K7&lt;&gt;"",'3CD'!K7,"")</f>
        <v/>
      </c>
      <c r="EC4" s="1084" t="str">
        <f>IF('3CD'!L7&lt;&gt;"",'3CD'!L7,"")</f>
        <v/>
      </c>
      <c r="ED4" s="1084" t="str">
        <f>IF('3CD'!M7&lt;&gt;"",'3CD'!M7,"")</f>
        <v/>
      </c>
      <c r="EE4" s="1084" t="str">
        <f>IF('3CD'!N7&lt;&gt;"",'3CD'!N7,"")</f>
        <v/>
      </c>
      <c r="EF4" s="1084" t="str">
        <f>IF('3CD'!O7&lt;&gt;"",'3CD'!O7,"")</f>
        <v/>
      </c>
      <c r="EG4" s="1084" t="str">
        <f>IF('3CD'!P7&lt;&gt;"",'3CD'!P7,"")</f>
        <v/>
      </c>
      <c r="EH4" s="1084" t="str">
        <f>IF('3CD'!Q7&lt;&gt;"",'3CD'!Q7,"")</f>
        <v/>
      </c>
      <c r="EI4" s="1084" t="str">
        <f>IF('3CD'!R7&lt;&gt;"",'3CD'!R7,"")</f>
        <v/>
      </c>
      <c r="EJ4" s="1085"/>
      <c r="EK4" s="1085"/>
      <c r="EL4" s="1085"/>
      <c r="EM4" s="1085"/>
      <c r="EN4" s="1085"/>
      <c r="EO4" s="1085"/>
      <c r="EP4" s="1085"/>
      <c r="EQ4" s="1085"/>
      <c r="ER4" s="1085"/>
      <c r="ES4" s="1085"/>
      <c r="ET4" s="1085"/>
      <c r="EU4" s="1085"/>
      <c r="EV4" s="1085"/>
      <c r="EW4" s="1085"/>
      <c r="EX4" s="1085"/>
      <c r="EY4" s="1085"/>
      <c r="EZ4" s="1085"/>
      <c r="FA4" s="1085"/>
      <c r="FB4" s="1084" t="str">
        <f>IF('3EF'!W8&lt;&gt;"",'3EF'!W8,"")</f>
        <v/>
      </c>
      <c r="FC4" s="1084" t="str">
        <f>IF('3EF'!X8&lt;&gt;"",'3EF'!X8,"")</f>
        <v/>
      </c>
      <c r="FD4" s="1084" t="str">
        <f>IF('3EF'!Y8&lt;&gt;"",'3EF'!Y8,"")</f>
        <v/>
      </c>
      <c r="FE4" s="1084" t="str">
        <f>IF('3EF'!Z8&lt;&gt;"",'3EF'!Z8,"")</f>
        <v/>
      </c>
      <c r="FF4" s="1084" t="str">
        <f>IF('3EF'!AA8&lt;&gt;"",'3EF'!AA8,"")</f>
        <v/>
      </c>
      <c r="FG4" s="1084" t="str">
        <f>IF('3EF'!AB8&lt;&gt;"",'3EF'!AB8,"")</f>
        <v/>
      </c>
      <c r="FH4" s="1084" t="str">
        <f>IF('3EF'!AC8&lt;&gt;"",'3EF'!AC8,"")</f>
        <v/>
      </c>
      <c r="FI4" s="1084" t="str">
        <f>IF('3EF'!AD8&lt;&gt;"",'3EF'!AD8,"")</f>
        <v/>
      </c>
      <c r="FJ4" s="1084" t="str">
        <f>IF('3EF'!AE8&lt;&gt;"",'3EF'!AE8,"")</f>
        <v/>
      </c>
      <c r="FK4" s="1084" t="str">
        <f>IF('3EF'!AF8&lt;&gt;"",'3EF'!AF8,"")</f>
        <v/>
      </c>
      <c r="FL4" s="1084" t="str">
        <f>IF('3EF'!AG8&lt;&gt;"",'3EF'!AG8,"")</f>
        <v/>
      </c>
      <c r="FM4" s="1084" t="str">
        <f>IF('3EF'!AH8&lt;&gt;"",'3EF'!AH8,"")</f>
        <v/>
      </c>
      <c r="FN4" s="1084" t="str">
        <f>IF('3EF'!AI8&lt;&gt;"",'3EF'!AI8,"")</f>
        <v/>
      </c>
      <c r="FO4" s="1084" t="str">
        <f>IF('3EF'!AJ8&lt;&gt;"",'3EF'!AJ8,"")</f>
        <v/>
      </c>
      <c r="FP4" s="1084" t="str">
        <f>IF('3EF'!AK8&lt;&gt;"",'3EF'!AK8,"")</f>
        <v/>
      </c>
      <c r="FQ4" s="1084" t="str">
        <f>IF('3EF'!AL8&lt;&gt;"",'3EF'!AL8,"")</f>
        <v/>
      </c>
      <c r="FR4" s="1084" t="str">
        <f>IF('3EF'!AM8&lt;&gt;"",'3EF'!AM8,"")</f>
        <v/>
      </c>
      <c r="FS4" s="1084" t="str">
        <f>IF('3G'!E8&lt;&gt;"",'3G'!E8,"")</f>
        <v/>
      </c>
      <c r="FT4" s="1084" t="str">
        <f>IF('3G'!F8&lt;&gt;"",'3G'!F8,"")</f>
        <v/>
      </c>
      <c r="FU4" s="1084" t="str">
        <f>IF('3G'!G8&lt;&gt;"",'3G'!G8,"")</f>
        <v/>
      </c>
      <c r="FV4" s="1084" t="str">
        <f>IF('3G'!H8&lt;&gt;"",'3G'!H8,"")</f>
        <v/>
      </c>
      <c r="FW4" s="1084" t="str">
        <f>IF('3G'!I8&lt;&gt;"",'3G'!I8,"")</f>
        <v/>
      </c>
      <c r="FX4" s="1084" t="str">
        <f>IF('3G'!J8&lt;&gt;"",'3G'!J8,"")</f>
        <v/>
      </c>
      <c r="FY4" s="1084" t="str">
        <f>IF('3G'!K8&lt;&gt;"",'3G'!K8,"")</f>
        <v/>
      </c>
      <c r="FZ4" s="1084" t="str">
        <f>IF('3G'!L8&lt;&gt;"",'3G'!L8,"")</f>
        <v/>
      </c>
      <c r="GA4" s="1084" t="str">
        <f>IF('3G'!M8&lt;&gt;"",'3G'!M8,"")</f>
        <v/>
      </c>
      <c r="GB4" s="1084" t="str">
        <f>IF('3G'!N8&lt;&gt;"",'3G'!N8,"")</f>
        <v/>
      </c>
      <c r="GC4" s="1084" t="str">
        <f>IF('3G'!O8&lt;&gt;"",'3G'!O8,"")</f>
        <v/>
      </c>
      <c r="GD4" s="1084" t="str">
        <f>IF('3G'!P8&lt;&gt;"",'3G'!P8,"")</f>
        <v/>
      </c>
      <c r="GE4" s="1084" t="str">
        <f>IF('3G'!Q8&lt;&gt;"",'3G'!Q8,"")</f>
        <v/>
      </c>
      <c r="GF4" s="1084" t="str">
        <f>IF('3G'!R8&lt;&gt;"",'3G'!R8,"")</f>
        <v/>
      </c>
      <c r="GG4" s="1084" t="str">
        <f>IF('3G'!S8&lt;&gt;"",'3G'!S8,"")</f>
        <v/>
      </c>
      <c r="GH4" s="1084" t="str">
        <f>IF('3G'!T8&lt;&gt;"",'3G'!T8,"")</f>
        <v/>
      </c>
      <c r="GI4" s="1084" t="str">
        <f>IF('3G'!U8&lt;&gt;"",'3G'!U8,"")</f>
        <v/>
      </c>
      <c r="GJ4" s="1084" t="str">
        <f>IF('3G'!V8&lt;&gt;"",'3G'!V8,"")</f>
        <v/>
      </c>
      <c r="GK4" s="1084" t="str">
        <f>IF('3G'!W8&lt;&gt;"",'3G'!W8,"")</f>
        <v/>
      </c>
      <c r="GL4" s="1084" t="str">
        <f>IF('3G'!X8&lt;&gt;"",'3G'!X8,"")</f>
        <v/>
      </c>
      <c r="GM4" s="1084" t="str">
        <f>IF('3G'!Y8&lt;&gt;"",'3G'!Y8,"")</f>
        <v/>
      </c>
      <c r="GN4" s="1084" t="str">
        <f>IF('3G'!Z8&lt;&gt;"",'3G'!Z8,"")</f>
        <v/>
      </c>
      <c r="GO4" s="1084" t="str">
        <f>IF('3G'!AA8&lt;&gt;"",'3G'!AA8,"")</f>
        <v/>
      </c>
      <c r="GP4" s="1084" t="str">
        <f>IF('3G'!AB8&lt;&gt;"",'3G'!AB8,"")</f>
        <v/>
      </c>
      <c r="GQ4" s="1084" t="str">
        <f>IF('3G'!AC8&lt;&gt;"",'3G'!AC8,"")</f>
        <v/>
      </c>
      <c r="GR4" s="1084" t="str">
        <f>IF('3G'!AD8&lt;&gt;"",'3G'!AD8,"")</f>
        <v/>
      </c>
      <c r="GS4" s="1084" t="str">
        <f>IF('3G'!AE8&lt;&gt;"",'3G'!AE8,"")</f>
        <v/>
      </c>
      <c r="GT4" s="1084" t="str">
        <f>IF('3G'!AF8&lt;&gt;"",'3G'!AF8,"")</f>
        <v/>
      </c>
      <c r="GU4" s="1084" t="str">
        <f>IF('3G'!AG8&lt;&gt;"",'3G'!AG8,"")</f>
        <v/>
      </c>
      <c r="GV4" s="1084" t="str">
        <f>IF('3G'!AH8&lt;&gt;"",'3G'!AH8,"")</f>
        <v/>
      </c>
      <c r="GW4" s="1084" t="str">
        <f>IF('3G'!AI8&lt;&gt;"",'3G'!AI8,"")</f>
        <v/>
      </c>
      <c r="GX4" s="1084" t="str">
        <f>IF('3G'!AJ8&lt;&gt;"",'3G'!AJ8,"")</f>
        <v/>
      </c>
      <c r="GY4" s="1084" t="str">
        <f>IF('3G'!AK8&lt;&gt;"",'3G'!AK8,"")</f>
        <v/>
      </c>
      <c r="GZ4" s="1084" t="str">
        <f>IF('3G'!AL8&lt;&gt;"",'3G'!AL8,"")</f>
        <v/>
      </c>
      <c r="HA4" s="1084" t="str">
        <f>IF('3G'!AM8&lt;&gt;"",'3G'!AM8,"")</f>
        <v/>
      </c>
      <c r="HB4" s="1084" t="str">
        <f>IF('3G'!AN8&lt;&gt;"",'3G'!AN8,"")</f>
        <v/>
      </c>
      <c r="HC4" s="1085"/>
      <c r="HD4" s="1085"/>
      <c r="HE4" s="1085"/>
      <c r="HF4" s="1085"/>
      <c r="HG4" s="1085"/>
      <c r="HH4" s="1085"/>
      <c r="HI4" s="1085"/>
      <c r="HJ4" s="1085"/>
      <c r="HK4" s="1085"/>
      <c r="HL4" s="1085"/>
      <c r="HM4" s="1085"/>
      <c r="HN4" s="1085"/>
      <c r="HO4" s="1085"/>
      <c r="HP4" s="1085"/>
      <c r="HQ4" s="1085"/>
      <c r="HR4" s="1085"/>
      <c r="HS4" s="1085"/>
      <c r="HT4" s="1085"/>
      <c r="HU4" s="1085"/>
      <c r="HV4" s="1085"/>
      <c r="HW4" s="1085"/>
      <c r="HX4" s="1085"/>
      <c r="HY4" s="1085"/>
      <c r="HZ4" s="1085"/>
      <c r="IA4" s="1085"/>
      <c r="IB4" s="1085"/>
      <c r="IC4" s="1085"/>
      <c r="ID4" s="1085"/>
      <c r="IE4" s="1085"/>
      <c r="IF4" s="1085"/>
      <c r="IG4" s="1085"/>
      <c r="IH4" s="1085"/>
      <c r="II4" s="1085"/>
      <c r="IJ4" s="1085"/>
      <c r="IK4" s="1085"/>
      <c r="IL4" s="1085"/>
      <c r="IM4" s="1085"/>
      <c r="IN4" s="1085"/>
      <c r="IO4" s="1085"/>
      <c r="IP4" s="1085"/>
      <c r="IQ4" s="1085"/>
      <c r="IR4" s="1085"/>
      <c r="IS4" s="1085"/>
      <c r="IT4" s="1085"/>
      <c r="IU4" s="1085"/>
      <c r="IV4" s="1085"/>
      <c r="IW4" s="1085"/>
      <c r="IX4" s="1085"/>
      <c r="IY4" s="1085"/>
      <c r="IZ4" s="1085"/>
      <c r="JA4" s="1085"/>
      <c r="JB4" s="1084" t="str">
        <f>IF('4C'!E7&lt;&gt;"",'4C'!E7,"")</f>
        <v/>
      </c>
      <c r="JC4" s="1085"/>
      <c r="JD4" s="1085"/>
      <c r="JE4" s="1085"/>
      <c r="JF4" s="1085"/>
      <c r="JG4" s="1085"/>
      <c r="JH4" s="1085"/>
      <c r="JI4" s="1085"/>
      <c r="JJ4" s="1085"/>
      <c r="JK4" s="1085"/>
      <c r="JL4" s="1085"/>
      <c r="JM4" s="1085"/>
      <c r="JN4" s="1085"/>
      <c r="JO4" s="1085"/>
      <c r="JP4" s="1085"/>
      <c r="JQ4" s="1085"/>
      <c r="JR4" s="1085"/>
      <c r="JS4" s="1085"/>
      <c r="JT4" s="1085"/>
      <c r="JU4" s="1085"/>
      <c r="JV4" s="1085"/>
      <c r="JW4" s="1085"/>
      <c r="JX4" s="1085"/>
      <c r="JY4" s="1085"/>
      <c r="JZ4" s="1085"/>
      <c r="KA4" s="1085"/>
      <c r="KB4" s="1085"/>
      <c r="KC4" s="1085"/>
      <c r="KD4" s="1085"/>
      <c r="KE4" s="1085"/>
      <c r="KF4" s="1085"/>
      <c r="KG4" s="1085"/>
      <c r="KH4" s="1085"/>
      <c r="KI4" s="1085"/>
      <c r="KJ4" s="1084" t="str">
        <f>IF('5A'!E7&lt;&gt;"",'5A'!E7,"")</f>
        <v/>
      </c>
      <c r="KK4" s="1084" t="str">
        <f>IF('5A'!F7&lt;&gt;"",'5A'!F7,"")</f>
        <v/>
      </c>
      <c r="KL4" s="1084" t="str">
        <f>IF('5A'!G7&lt;&gt;"",'5A'!G7,"")</f>
        <v/>
      </c>
      <c r="KM4" s="1085"/>
      <c r="KN4" s="1085"/>
      <c r="KO4" s="1085"/>
      <c r="KP4" s="1085"/>
      <c r="KQ4" s="1085"/>
      <c r="KR4" s="1085"/>
      <c r="KS4" s="1085"/>
      <c r="KT4" s="1085"/>
      <c r="KU4" s="1085"/>
      <c r="KV4" s="1085"/>
      <c r="KW4" s="1085"/>
      <c r="KX4" s="1085"/>
      <c r="KY4" s="1084" t="str">
        <f>IF('5D'!E14&lt;&gt;"",'5D'!E14,"")</f>
        <v/>
      </c>
      <c r="KZ4" s="1084" t="str">
        <f>IF('5D'!F14&lt;&gt;"",'5D'!F14,"")</f>
        <v/>
      </c>
      <c r="LA4" s="1084" t="str">
        <f>IF('5D'!G14&lt;&gt;"",'5D'!G14,"")</f>
        <v/>
      </c>
      <c r="LB4" s="1084" t="str">
        <f>IF('5D'!H14&lt;&gt;"",'5D'!H14,"")</f>
        <v/>
      </c>
      <c r="LC4" s="1084" t="str">
        <f>IF('5D'!I14&lt;&gt;"",'5D'!I14,"")</f>
        <v/>
      </c>
      <c r="LD4" s="1084" t="str">
        <f>IF('5D'!J14&lt;&gt;"",'5D'!J14,"")</f>
        <v/>
      </c>
      <c r="LE4" s="1084" t="str">
        <f>IF('5D'!K14&lt;&gt;"",'5D'!K14,"")</f>
        <v/>
      </c>
      <c r="LF4" s="1084" t="str">
        <f>IF('5D'!L14&lt;&gt;"",'5D'!L14,"")</f>
        <v/>
      </c>
      <c r="LG4" s="1084" t="str">
        <f>IF('5D'!M14&lt;&gt;"",'5D'!M14,"")</f>
        <v/>
      </c>
      <c r="LH4" s="1084" t="str">
        <f>IF('5D'!N14&lt;&gt;"",'5D'!N14,"")</f>
        <v/>
      </c>
      <c r="LI4" s="1084" t="str">
        <f>IF('5D'!O14&lt;&gt;"",'5D'!O14,"")</f>
        <v/>
      </c>
      <c r="LJ4" s="1084" t="str">
        <f>IF('5D'!P14&lt;&gt;"",'5D'!P14,"")</f>
        <v/>
      </c>
      <c r="LK4" s="1084" t="str">
        <f>IF('5D'!Q14&lt;&gt;"",'5D'!Q14,"")</f>
        <v/>
      </c>
      <c r="LL4" s="1084" t="str">
        <f>IF('5D'!R14&lt;&gt;"",'5D'!R14,"")</f>
        <v/>
      </c>
      <c r="LM4" s="1084" t="str">
        <f>IF('5D'!S14&lt;&gt;"",'5D'!S14,"")</f>
        <v/>
      </c>
      <c r="LN4" s="1084" t="str">
        <f>IF('5D'!T14&lt;&gt;"",'5D'!T14,"")</f>
        <v/>
      </c>
      <c r="LO4" s="1084" t="str">
        <f>IF('5D'!U14&lt;&gt;"",'5D'!U14,"")</f>
        <v/>
      </c>
      <c r="LP4" s="1084" t="str">
        <f>IF('5D'!V14&lt;&gt;"",'5D'!V14,"")</f>
        <v/>
      </c>
      <c r="LQ4" s="1084" t="str">
        <f>IF('5D'!W14&lt;&gt;"",'5D'!W14,"")</f>
        <v/>
      </c>
      <c r="LR4" s="1084" t="str">
        <f>IF('5D'!Y14&lt;&gt;"",'5D'!Y14,"")</f>
        <v/>
      </c>
      <c r="LS4" s="1084" t="str">
        <f>IF('5D'!Z14&lt;&gt;"",'5D'!Z14,"")</f>
        <v/>
      </c>
      <c r="LT4" s="1084" t="str">
        <f>IF('5D'!AA14&lt;&gt;"",'5D'!AA14,"")</f>
        <v/>
      </c>
      <c r="LU4" s="1084" t="str">
        <f>IF('5D'!AB14&lt;&gt;"",'5D'!AB14,"")</f>
        <v/>
      </c>
      <c r="LV4" s="1085"/>
      <c r="LW4" s="1084" t="str">
        <f>IF('5E'!E14&lt;&gt;"",'5E'!E14,"")</f>
        <v/>
      </c>
      <c r="LX4" s="1084" t="str">
        <f>IF('5E'!F14&lt;&gt;"",'5E'!F14,"")</f>
        <v/>
      </c>
      <c r="LY4" s="1084" t="str">
        <f>IF('5E'!G14&lt;&gt;"",'5E'!G14,"")</f>
        <v/>
      </c>
      <c r="LZ4" s="1084" t="str">
        <f>IF('5E'!H14&lt;&gt;"",'5E'!H14,"")</f>
        <v/>
      </c>
      <c r="MA4" s="1084" t="str">
        <f>IF('5E'!I14&lt;&gt;"",'5E'!I14,"")</f>
        <v/>
      </c>
      <c r="MB4" s="1084" t="str">
        <f>IF('5E'!J14&lt;&gt;"",'5E'!J14,"")</f>
        <v/>
      </c>
      <c r="MC4" s="1084" t="str">
        <f>IF('5E'!K14&lt;&gt;"",'5E'!K14,"")</f>
        <v/>
      </c>
      <c r="MD4" s="1084" t="str">
        <f>IF('5E'!L14&lt;&gt;"",'5E'!L14,"")</f>
        <v/>
      </c>
      <c r="ME4" s="1084" t="str">
        <f>IF('5E'!M14&lt;&gt;"",'5E'!M14,"")</f>
        <v/>
      </c>
      <c r="MF4" s="1084" t="str">
        <f>IF('5E'!N14&lt;&gt;"",'5E'!N14,"")</f>
        <v/>
      </c>
      <c r="MG4" s="1084" t="str">
        <f>IF('5E'!O14&lt;&gt;"",'5E'!O14,"")</f>
        <v/>
      </c>
      <c r="MH4" s="1084" t="str">
        <f>IF('5E'!P14&lt;&gt;"",'5E'!P14,"")</f>
        <v/>
      </c>
      <c r="MI4" s="1084" t="str">
        <f>IF('5E'!Q14&lt;&gt;"",'5E'!Q14,"")</f>
        <v/>
      </c>
      <c r="MJ4" s="1084" t="str">
        <f>IF('5E'!R14&lt;&gt;"",'5E'!R14,"")</f>
        <v/>
      </c>
      <c r="MK4" s="1084" t="str">
        <f>IF('5E'!S14&lt;&gt;"",'5E'!S14,"")</f>
        <v/>
      </c>
      <c r="ML4" s="1084" t="str">
        <f>IF('5E'!T14&lt;&gt;"",'5E'!T14,"")</f>
        <v/>
      </c>
      <c r="MM4" s="1084" t="str">
        <f>IF('5E'!U14&lt;&gt;"",'5E'!U14,"")</f>
        <v/>
      </c>
      <c r="MN4" s="1084" t="str">
        <f>IF('5E'!V14&lt;&gt;"",'5E'!V14,"")</f>
        <v/>
      </c>
      <c r="MO4" s="1084" t="str">
        <f>IF('5E'!W14&lt;&gt;"",'5E'!W14,"")</f>
        <v/>
      </c>
      <c r="MP4" s="1084" t="str">
        <f>IF('5E'!Y14&lt;&gt;"",'5E'!Y14,"")</f>
        <v/>
      </c>
      <c r="MQ4" s="1084" t="str">
        <f>IF('5E'!Z14&lt;&gt;"",'5E'!Z14,"")</f>
        <v/>
      </c>
      <c r="MR4" s="1084" t="str">
        <f>IF('5E'!AA14&lt;&gt;"",'5E'!AA14,"")</f>
        <v/>
      </c>
      <c r="MS4" s="1085"/>
      <c r="MT4" s="1085"/>
      <c r="MU4" s="1085"/>
      <c r="MV4" s="1085"/>
      <c r="MW4" s="1085"/>
      <c r="MX4" s="1085"/>
      <c r="MY4" s="1085"/>
      <c r="MZ4" s="1085"/>
      <c r="NA4" s="1085"/>
      <c r="NB4" s="1085"/>
      <c r="NC4" s="1085"/>
      <c r="ND4" s="1085"/>
      <c r="NE4" s="1085"/>
      <c r="NF4" s="1085"/>
      <c r="NG4" s="1085"/>
      <c r="NH4" s="1085"/>
      <c r="NI4" s="1085"/>
      <c r="NJ4" s="1085"/>
      <c r="NK4" s="1085"/>
      <c r="NL4" s="1085"/>
      <c r="NM4" s="1085"/>
      <c r="NN4" s="1085"/>
      <c r="NO4" s="1085"/>
      <c r="NP4" s="1085"/>
      <c r="NQ4" s="1085"/>
      <c r="NR4" s="1085"/>
      <c r="NS4" s="1085"/>
      <c r="NT4" s="1085"/>
      <c r="NU4" s="1085"/>
      <c r="NV4" s="1085"/>
      <c r="NW4" s="1085"/>
      <c r="NX4" s="1085"/>
      <c r="NY4" s="1085"/>
      <c r="NZ4" s="1085"/>
      <c r="OA4" s="1085"/>
      <c r="OB4" s="1085"/>
      <c r="OC4" s="1085"/>
      <c r="OD4" s="1085"/>
      <c r="OE4" s="1085"/>
      <c r="OF4" s="1085"/>
      <c r="OG4" s="1085"/>
      <c r="OH4" s="1085"/>
      <c r="OI4" s="1085"/>
      <c r="OJ4" s="1085"/>
      <c r="OK4" s="1085"/>
      <c r="OL4" s="1085"/>
      <c r="OM4" s="1085"/>
      <c r="ON4" s="1085"/>
      <c r="OO4" s="1085"/>
      <c r="OP4" s="1085"/>
      <c r="OQ4" s="1085"/>
      <c r="OR4" s="1085"/>
      <c r="OS4" s="1085"/>
      <c r="OT4" s="1085"/>
      <c r="OU4" s="1085"/>
      <c r="OV4" s="1085"/>
      <c r="OW4" s="1085"/>
      <c r="OX4" s="1085"/>
      <c r="OY4" s="1085"/>
      <c r="OZ4" s="1085"/>
      <c r="PA4" s="1085"/>
      <c r="PB4" s="1085"/>
      <c r="PC4" s="1085"/>
      <c r="PD4" s="1085"/>
      <c r="PE4" s="1085"/>
      <c r="PF4" s="1085"/>
      <c r="PG4" s="1085"/>
      <c r="PH4" s="1085"/>
      <c r="PI4" s="1085"/>
      <c r="PJ4" s="1085"/>
      <c r="PK4" s="1085"/>
      <c r="PL4" s="1085"/>
      <c r="PM4" s="1085"/>
      <c r="PN4" s="1085"/>
      <c r="PO4" s="1085"/>
      <c r="PP4" s="1085"/>
      <c r="PQ4" s="1085"/>
      <c r="PR4" s="1085"/>
      <c r="PS4" s="1085"/>
      <c r="PT4" s="1085"/>
      <c r="PU4" s="1085"/>
      <c r="PV4" s="1085"/>
      <c r="PW4" s="1085"/>
      <c r="PX4" s="1085"/>
      <c r="PY4" s="1085"/>
      <c r="PZ4" s="1085"/>
      <c r="QA4" s="1085"/>
      <c r="QB4" s="1085"/>
      <c r="QC4" s="1085"/>
      <c r="QD4" s="1085"/>
      <c r="QE4" s="1085"/>
      <c r="QF4" s="1085"/>
      <c r="QG4" s="1085"/>
      <c r="QH4" s="1085"/>
      <c r="QI4" s="1085"/>
      <c r="QJ4" s="1085"/>
      <c r="QK4" s="1085"/>
      <c r="QL4" s="1085"/>
      <c r="QM4" s="1085"/>
      <c r="QN4" s="1085"/>
      <c r="QO4" s="1085"/>
      <c r="QP4" s="1085"/>
      <c r="QQ4" s="1085"/>
      <c r="QR4" s="1085"/>
      <c r="QS4" s="1085"/>
      <c r="QT4" s="1085"/>
      <c r="QU4" s="1085"/>
      <c r="QV4" s="1085"/>
      <c r="QW4" s="1085"/>
      <c r="QX4" s="1085"/>
      <c r="QY4" s="1085"/>
      <c r="QZ4" s="1085"/>
      <c r="RA4" s="1085"/>
      <c r="RB4" s="1085"/>
      <c r="RC4" s="1085"/>
      <c r="RD4" s="1085"/>
      <c r="RE4" s="1085"/>
      <c r="RF4" s="1085"/>
      <c r="RG4" s="1085"/>
      <c r="RH4" s="1085"/>
      <c r="RI4" s="1085"/>
      <c r="RJ4" s="1085"/>
      <c r="RK4" s="1085"/>
      <c r="RL4" s="1085"/>
      <c r="RM4" s="1085"/>
      <c r="RN4" s="1085"/>
      <c r="RO4" s="1085"/>
      <c r="RP4" s="1085"/>
      <c r="RQ4" s="1085"/>
      <c r="RR4" s="1085"/>
      <c r="RS4" s="1085"/>
      <c r="RT4" s="1085"/>
      <c r="RU4" s="1085"/>
      <c r="RV4" s="1085"/>
      <c r="RW4" s="1085"/>
      <c r="RX4" s="1085"/>
      <c r="RY4" s="1085"/>
      <c r="RZ4" s="1085"/>
      <c r="SA4" s="1085"/>
      <c r="SB4" s="1085"/>
      <c r="SC4" s="1085"/>
      <c r="SD4" s="1085"/>
      <c r="SE4" s="1085"/>
      <c r="SF4" s="1085"/>
      <c r="SG4" s="1085"/>
      <c r="SH4" s="1085"/>
      <c r="SI4" s="1085"/>
      <c r="SJ4" s="1085"/>
      <c r="SK4" s="1085"/>
      <c r="SL4" s="1085"/>
      <c r="SM4" s="1085"/>
      <c r="SN4" s="1085"/>
      <c r="SO4" s="1085"/>
      <c r="SP4" s="1085"/>
      <c r="SQ4" s="1085"/>
      <c r="SR4" s="1085"/>
      <c r="SS4" s="1085"/>
      <c r="ST4" s="1085"/>
      <c r="SU4" s="1085"/>
      <c r="SV4" s="1085"/>
      <c r="SW4" s="1085"/>
      <c r="SX4" s="1085"/>
      <c r="SY4" s="1085"/>
      <c r="SZ4" s="1085"/>
      <c r="TA4" s="1085"/>
      <c r="TB4" s="1085"/>
      <c r="TC4" s="1085"/>
      <c r="TD4" s="1085"/>
      <c r="TE4" s="1085"/>
      <c r="TF4" s="1085"/>
      <c r="TG4" s="1085"/>
      <c r="TH4" s="1085"/>
      <c r="TI4" s="1085"/>
      <c r="TJ4" s="1085"/>
      <c r="TK4" s="1085"/>
      <c r="TL4" s="1085"/>
      <c r="TM4" s="1085"/>
      <c r="TN4" s="1085"/>
      <c r="TO4" s="1085"/>
      <c r="TP4" s="1085"/>
      <c r="TQ4" s="1085"/>
      <c r="TR4" s="1085"/>
      <c r="TS4" s="1085"/>
      <c r="TT4" s="1085"/>
      <c r="TU4" s="1085"/>
      <c r="TV4" s="1085"/>
      <c r="TW4" s="1085"/>
      <c r="TX4" s="1085"/>
      <c r="TY4" s="1085"/>
      <c r="TZ4" s="1085"/>
      <c r="UA4" s="1085"/>
      <c r="UB4" s="1085"/>
      <c r="UC4" s="1085"/>
      <c r="UD4" s="1085"/>
      <c r="UE4" s="1085"/>
      <c r="UF4" s="1085"/>
      <c r="UG4" s="1085"/>
      <c r="UH4" s="1085"/>
      <c r="UI4" s="1085"/>
      <c r="UJ4" s="1085"/>
      <c r="UK4" s="1085"/>
      <c r="UL4" s="1085"/>
      <c r="UM4" s="1085"/>
      <c r="UN4" s="1085"/>
      <c r="UO4" s="1085"/>
      <c r="UP4" s="1085"/>
      <c r="UQ4" s="1085"/>
      <c r="UR4" s="1085"/>
      <c r="US4" s="1085"/>
      <c r="UT4" s="1085"/>
      <c r="UU4" s="1085"/>
      <c r="UV4" s="1085"/>
      <c r="UW4" s="1085"/>
      <c r="UX4" s="1085"/>
      <c r="UY4" s="1085"/>
      <c r="UZ4" s="1085"/>
      <c r="VA4" s="1085"/>
      <c r="VB4" s="1085"/>
      <c r="VC4" s="1085"/>
      <c r="VD4" s="1085"/>
      <c r="VE4" s="1085"/>
      <c r="VF4" s="1085"/>
      <c r="VG4" s="1085"/>
      <c r="VH4" s="1085"/>
      <c r="VI4" s="1085"/>
      <c r="VJ4" s="1085"/>
      <c r="VK4" s="1085"/>
      <c r="VL4" s="1085"/>
      <c r="VM4" s="1085"/>
      <c r="VN4" s="1085"/>
      <c r="VO4" s="1085"/>
      <c r="VP4" s="1085"/>
      <c r="VQ4" s="1085"/>
      <c r="VR4" s="1085"/>
      <c r="VS4" s="1085"/>
      <c r="VT4" s="1085"/>
      <c r="VU4" s="1085"/>
      <c r="VV4" s="1085"/>
      <c r="VW4" s="1085"/>
      <c r="VX4" s="1085"/>
      <c r="VY4" s="1085"/>
      <c r="VZ4" s="1085"/>
      <c r="WA4" s="1085"/>
      <c r="WB4" s="1085"/>
      <c r="WC4" s="1085"/>
      <c r="WD4" s="1085"/>
      <c r="WE4" s="1085"/>
      <c r="WF4" s="1085"/>
      <c r="WG4" s="1085"/>
      <c r="WH4" s="1085"/>
      <c r="WI4" s="1085"/>
      <c r="WJ4" s="1085"/>
      <c r="WK4" s="1085"/>
      <c r="WL4" s="1085"/>
      <c r="WM4" s="1085"/>
      <c r="WN4" s="1085"/>
      <c r="WO4" s="1085"/>
      <c r="WP4" s="1085"/>
      <c r="WQ4" s="1085"/>
      <c r="WR4" s="1085"/>
      <c r="WS4" s="1085"/>
      <c r="WT4" s="1085"/>
      <c r="WU4" s="1085"/>
      <c r="WV4" s="1085"/>
      <c r="WW4" s="1085"/>
      <c r="WX4" s="1085"/>
      <c r="WY4" s="1085"/>
      <c r="WZ4" s="1085"/>
      <c r="XA4" s="1085"/>
      <c r="XB4" s="1085"/>
      <c r="XC4" s="1085"/>
      <c r="XD4" s="1085"/>
      <c r="XE4" s="1085"/>
      <c r="XF4" s="1085"/>
      <c r="XG4" s="1085"/>
      <c r="XH4" s="1085"/>
      <c r="XI4" s="1085"/>
      <c r="XJ4" s="1085"/>
      <c r="XK4" s="1085"/>
      <c r="XL4" s="1085"/>
      <c r="XM4" s="1085"/>
      <c r="XN4" s="1085"/>
      <c r="XO4" s="1085"/>
      <c r="XP4" s="1085"/>
      <c r="XQ4" s="1085"/>
      <c r="XR4" s="1085"/>
      <c r="XS4" s="1085"/>
      <c r="XT4" s="1085"/>
      <c r="XU4" s="1085"/>
      <c r="XV4" s="1085"/>
      <c r="XW4" s="1085"/>
      <c r="XX4" s="1085"/>
      <c r="XY4" s="1085"/>
      <c r="XZ4" s="1085"/>
      <c r="YA4" s="1085"/>
      <c r="YB4" s="1085"/>
      <c r="YC4" s="1085"/>
      <c r="YD4" s="1085"/>
      <c r="YE4" s="1085"/>
      <c r="YF4" s="1085"/>
      <c r="YG4" s="1085"/>
      <c r="YH4" s="1085"/>
      <c r="YI4" s="1085"/>
      <c r="YJ4" s="1085"/>
      <c r="YK4" s="1085"/>
      <c r="YL4" s="1085"/>
      <c r="YM4" s="1085"/>
      <c r="YN4" s="1085"/>
      <c r="YO4" s="1085"/>
      <c r="YP4" s="1085"/>
      <c r="YQ4" s="1085"/>
      <c r="YR4" s="1085"/>
      <c r="YS4" s="1085"/>
      <c r="YT4" s="1085"/>
      <c r="YU4" s="1085"/>
      <c r="YV4" s="1085"/>
      <c r="YW4" s="1085"/>
      <c r="YX4" s="1085"/>
      <c r="YY4" s="1085"/>
      <c r="YZ4" s="1085"/>
      <c r="ZA4" s="1085"/>
      <c r="ZB4" s="1085"/>
      <c r="ZC4" s="1085"/>
      <c r="ZD4" s="1085"/>
      <c r="ZE4" s="1085"/>
      <c r="ZF4" s="1085"/>
      <c r="ZG4" s="1085"/>
      <c r="ZH4" s="1085"/>
      <c r="ZI4" s="1085"/>
      <c r="ZJ4" s="1085"/>
      <c r="ZK4" s="1085"/>
      <c r="ZL4" s="1085"/>
      <c r="ZM4" s="1085"/>
      <c r="ZN4" s="1085"/>
      <c r="ZO4" s="1085"/>
      <c r="ZP4" s="1085"/>
      <c r="ZQ4" s="1085"/>
      <c r="ZR4" s="1085"/>
      <c r="ZS4" s="1085"/>
      <c r="ZT4" s="1085"/>
      <c r="ZU4" s="1085"/>
      <c r="ZV4" s="1085"/>
      <c r="ZW4" s="1085"/>
      <c r="ZX4" s="1085"/>
      <c r="ZY4" s="1085"/>
      <c r="ZZ4" s="1085"/>
      <c r="AAA4" s="1085"/>
      <c r="AAB4" s="1085"/>
      <c r="AAC4" s="1085"/>
      <c r="AAD4" s="1085"/>
      <c r="AAE4" s="1085"/>
      <c r="AAF4" s="1085"/>
      <c r="AAG4" s="1085"/>
      <c r="AAH4" s="1085"/>
      <c r="AAI4" s="1085"/>
      <c r="AAJ4" s="1085"/>
      <c r="AAK4" s="1085"/>
      <c r="AAL4" s="1085"/>
      <c r="AAM4" s="1085"/>
      <c r="AAN4" s="1085"/>
      <c r="AAO4" s="1085"/>
      <c r="AAP4" s="1085"/>
      <c r="AAQ4" s="1085"/>
      <c r="AAR4" s="1085"/>
      <c r="AAS4" s="1085"/>
      <c r="AAT4" s="1085"/>
      <c r="AAU4" s="1085"/>
      <c r="AAV4" s="1085"/>
      <c r="AAW4" s="1085"/>
      <c r="AAX4" s="1085"/>
      <c r="AAY4" s="1085"/>
      <c r="AAZ4" s="1085"/>
      <c r="ABA4" s="1085"/>
      <c r="ABB4" s="1085"/>
      <c r="ABC4" s="1085"/>
      <c r="ABD4" s="1085"/>
      <c r="ABE4" s="1085"/>
      <c r="ABF4" s="1085"/>
      <c r="ABG4" s="1085"/>
      <c r="ABH4" s="1085"/>
      <c r="ABI4" s="1085"/>
      <c r="ABJ4" s="1085"/>
      <c r="ABK4" s="1085"/>
      <c r="ABL4" s="1085"/>
      <c r="ABM4" s="1085"/>
      <c r="ABN4" s="1085"/>
      <c r="ABO4" s="1085"/>
      <c r="ABP4" s="1085"/>
      <c r="ABQ4" s="1085"/>
      <c r="ABR4" s="1085"/>
      <c r="ABS4" s="1085"/>
      <c r="ABT4" s="1085"/>
      <c r="ABU4" s="1085"/>
      <c r="ABV4" s="1085"/>
      <c r="ABW4" s="1085"/>
      <c r="ABX4" s="1085"/>
      <c r="ABY4" s="1085"/>
      <c r="ABZ4" s="1085"/>
      <c r="ACA4" s="1085"/>
      <c r="ACB4" s="1085"/>
      <c r="ACC4" s="1085"/>
      <c r="ACD4" s="1085"/>
      <c r="ACE4" s="1085"/>
      <c r="ACF4" s="1085"/>
      <c r="ACG4" s="1085"/>
      <c r="ACH4" s="1085"/>
      <c r="ACI4" s="1085"/>
      <c r="ACJ4" s="1085"/>
      <c r="ACK4" s="1085"/>
      <c r="ACL4" s="1085"/>
      <c r="ACM4" s="1085"/>
      <c r="ACN4" s="1085"/>
      <c r="ACO4" s="1085"/>
      <c r="ACP4" s="1085"/>
      <c r="ACQ4" s="1085"/>
      <c r="ACR4" s="1085"/>
      <c r="ACS4" s="1085"/>
      <c r="ACT4" s="1085"/>
      <c r="ACU4" s="1085"/>
      <c r="ACV4" s="1085"/>
      <c r="ACW4" s="1085"/>
      <c r="ACX4" s="1085"/>
      <c r="ACY4" s="1085"/>
      <c r="ACZ4" s="1085"/>
      <c r="ADA4" s="1085"/>
      <c r="ADB4" s="1085"/>
      <c r="ADC4" s="1085"/>
      <c r="ADD4" s="1085"/>
      <c r="ADE4" s="1085"/>
      <c r="ADF4" s="1085"/>
      <c r="ADG4" s="1085"/>
      <c r="ADH4" s="1085"/>
      <c r="ADI4" s="1085"/>
      <c r="ADJ4" s="1085"/>
      <c r="ADK4" s="1085"/>
      <c r="ADL4" s="1085"/>
      <c r="ADM4" s="1085"/>
      <c r="ADN4" s="1085"/>
      <c r="ADO4" s="1085"/>
      <c r="ADP4" s="1085"/>
      <c r="ADQ4" s="1085"/>
      <c r="ADR4" s="1085"/>
      <c r="ADS4" s="1085"/>
      <c r="ADT4" s="1085"/>
      <c r="ADU4" s="1085"/>
      <c r="ADV4" s="1085"/>
      <c r="ADW4" s="1085"/>
      <c r="ADX4" s="1085"/>
      <c r="ADY4" s="1085"/>
      <c r="ADZ4" s="1085"/>
      <c r="AEA4" s="1085"/>
      <c r="AEB4" s="1085"/>
      <c r="AEC4" s="1085"/>
      <c r="AED4" s="1085"/>
      <c r="AEE4" s="1085"/>
      <c r="AEF4" s="1085"/>
      <c r="AEG4" s="1085"/>
      <c r="AEH4" s="1085"/>
      <c r="AEI4" s="1085"/>
      <c r="AEJ4" s="1085"/>
      <c r="AEK4" s="1085"/>
      <c r="AEL4" s="1085"/>
      <c r="AEM4" s="1085"/>
      <c r="AEN4" s="1085"/>
      <c r="AEO4" s="1085"/>
      <c r="AEP4" s="1085"/>
      <c r="AEQ4" s="1085"/>
      <c r="AER4" s="1085"/>
      <c r="AES4" s="1085"/>
      <c r="AET4" s="1085"/>
      <c r="AEU4" s="1085"/>
      <c r="AEV4" s="1084" t="str">
        <f>IF('8A'!E7&lt;&gt;"",'8A'!E7,"")</f>
        <v/>
      </c>
      <c r="AEW4" s="1084" t="str">
        <f>IF('8A'!F7&lt;&gt;"",'8A'!F7,"")</f>
        <v/>
      </c>
      <c r="AEX4" s="1084" t="str">
        <f>IF('8A'!G7&lt;&gt;"",'8A'!G7,"")</f>
        <v/>
      </c>
      <c r="AEY4" s="1084" t="str">
        <f>IF('8A'!H7&lt;&gt;"",'8A'!H7,"")</f>
        <v/>
      </c>
      <c r="AEZ4" s="1084" t="str">
        <f>IF('8A'!I7&lt;&gt;"",'8A'!I7,"")</f>
        <v/>
      </c>
      <c r="AFA4" s="1084" t="str">
        <f>IF('8A'!J7&lt;&gt;"",'8A'!J7,"")</f>
        <v/>
      </c>
      <c r="AFB4" s="1084" t="str">
        <f>IF('8A'!K7&lt;&gt;"",'8A'!K7,"")</f>
        <v/>
      </c>
      <c r="AFC4" s="1084" t="str">
        <f>IF('8A'!L7&lt;&gt;"",'8A'!L7,"")</f>
        <v/>
      </c>
      <c r="AFD4" s="1084" t="str">
        <f>IF('8A'!M7&lt;&gt;"",'8A'!M7,"")</f>
        <v/>
      </c>
      <c r="AFE4" s="1084" t="str">
        <f>IF('8A'!N7&lt;&gt;"",'8A'!N7,"")</f>
        <v/>
      </c>
      <c r="AFF4" s="1084" t="str">
        <f>IF('8A'!O7&lt;&gt;"",'8A'!O7,"")</f>
        <v/>
      </c>
      <c r="AFG4" s="1084" t="str">
        <f>IF('8A'!P7&lt;&gt;"",'8A'!P7,"")</f>
        <v/>
      </c>
      <c r="AFH4" s="1084" t="str">
        <f>IF('8A'!Q7&lt;&gt;"",'8A'!Q7,"")</f>
        <v/>
      </c>
      <c r="AFI4" s="1084" t="str">
        <f>IF('8A'!R7&lt;&gt;"",'8A'!R7,"")</f>
        <v/>
      </c>
      <c r="AFJ4" s="1084" t="str">
        <f>IF('8A'!S7&lt;&gt;"",'8A'!S7,"")</f>
        <v/>
      </c>
      <c r="AFK4" s="1084" t="str">
        <f>IF('8A'!T7&lt;&gt;"",'8A'!T7,"")</f>
        <v/>
      </c>
      <c r="AFL4" s="1084" t="str">
        <f>IF('8A'!U7&lt;&gt;"",'8A'!U7,"")</f>
        <v/>
      </c>
      <c r="AFM4" s="1084" t="str">
        <f>IF('8A'!V7&lt;&gt;"",'8A'!V7,"")</f>
        <v/>
      </c>
      <c r="AFN4" s="1084" t="str">
        <f>IF('8B'!E7&lt;&gt;"",'8B'!E7,"")</f>
        <v/>
      </c>
      <c r="AFO4" s="1084" t="str">
        <f>IF('8B'!F7&lt;&gt;"",'8B'!F7,"")</f>
        <v/>
      </c>
      <c r="AFP4" s="1084" t="str">
        <f>IF('8B'!G7&lt;&gt;"",'8B'!G7,"")</f>
        <v/>
      </c>
      <c r="AFQ4" s="1084" t="str">
        <f>IF('8B'!H7&lt;&gt;"",'8B'!H7,"")</f>
        <v/>
      </c>
      <c r="AFR4" s="1084" t="str">
        <f>IF('8B'!I7&lt;&gt;"",'8B'!I7,"")</f>
        <v/>
      </c>
      <c r="AFS4" s="1084" t="str">
        <f>IF('8B'!J7&lt;&gt;"",'8B'!J7,"")</f>
        <v/>
      </c>
      <c r="AFT4" s="1084" t="str">
        <f>IF('8B'!K7&lt;&gt;"",'8B'!K7,"")</f>
        <v/>
      </c>
      <c r="AFU4" s="1084" t="str">
        <f>IF('8B'!L7&lt;&gt;"",'8B'!L7,"")</f>
        <v/>
      </c>
      <c r="AFV4" s="1084" t="str">
        <f>IF('8B'!M7&lt;&gt;"",'8B'!M7,"")</f>
        <v/>
      </c>
      <c r="AFW4" s="1084" t="str">
        <f>IF('8B'!N7&lt;&gt;"",'8B'!N7,"")</f>
        <v/>
      </c>
      <c r="AFX4" s="1084" t="str">
        <f>IF('8B'!O7&lt;&gt;"",'8B'!O7,"")</f>
        <v/>
      </c>
      <c r="AFY4" s="1084" t="str">
        <f>IF('8B'!P7&lt;&gt;"",'8B'!P7,"")</f>
        <v/>
      </c>
      <c r="AFZ4" s="1084" t="str">
        <f>IF('8B'!Q7&lt;&gt;"",'8B'!Q7,"")</f>
        <v/>
      </c>
      <c r="AGA4" s="1084" t="str">
        <f>IF('8B'!R7&lt;&gt;"",'8B'!R7,"")</f>
        <v/>
      </c>
      <c r="AGB4" s="1084" t="str">
        <f>IF('8B'!S7&lt;&gt;"",'8B'!S7,"")</f>
        <v/>
      </c>
      <c r="AGC4" s="1084" t="str">
        <f>IF('8B'!T7&lt;&gt;"",'8B'!T7,"")</f>
        <v/>
      </c>
      <c r="AGD4" s="1084" t="str">
        <f>IF('8B'!U7&lt;&gt;"",'8B'!U7,"")</f>
        <v/>
      </c>
      <c r="AGE4" s="1084" t="str">
        <f>IF('8C'!E7&lt;&gt;"",'8C'!E7,"")</f>
        <v/>
      </c>
      <c r="AGF4" s="1084" t="str">
        <f>IF('8C'!F7&lt;&gt;"",'8C'!F7,"")</f>
        <v/>
      </c>
      <c r="AGG4" s="1084" t="str">
        <f>IF('8C'!G7&lt;&gt;"",'8C'!G7,"")</f>
        <v/>
      </c>
      <c r="AGH4" s="1084" t="str">
        <f>IF('8C'!H7&lt;&gt;"",'8C'!H7,"")</f>
        <v/>
      </c>
      <c r="AGI4" s="1084" t="str">
        <f>IF('8C'!I7&lt;&gt;"",'8C'!I7,"")</f>
        <v/>
      </c>
      <c r="AGJ4" s="1084" t="str">
        <f>IF('8C'!J7&lt;&gt;"",'8C'!J7,"")</f>
        <v/>
      </c>
      <c r="AGK4" s="1084" t="str">
        <f>IF('8C'!K7&lt;&gt;"",'8C'!K7,"")</f>
        <v/>
      </c>
      <c r="AGL4" s="1084" t="str">
        <f>IF('8C'!L7&lt;&gt;"",'8C'!L7,"")</f>
        <v/>
      </c>
      <c r="AGM4" s="1084" t="str">
        <f>IF('8C'!M7&lt;&gt;"",'8C'!M7,"")</f>
        <v/>
      </c>
      <c r="AGN4" s="1084" t="str">
        <f>IF('8C'!N7&lt;&gt;"",'8C'!N7,"")</f>
        <v/>
      </c>
      <c r="AGO4" s="1084" t="str">
        <f>IF('8C'!O7&lt;&gt;"",'8C'!O7,"")</f>
        <v/>
      </c>
      <c r="AGP4" s="1085"/>
      <c r="AGQ4" s="1084" t="str">
        <f>IF('8D'!D15&lt;&gt;"",'8D'!D15,"")</f>
        <v/>
      </c>
      <c r="AGR4" s="1084" t="str">
        <f>IF('8D'!E15&lt;&gt;"",'8D'!E15,"")</f>
        <v/>
      </c>
      <c r="AGS4" s="1084" t="str">
        <f>IF('8D'!F15&lt;&gt;"",'8D'!F15,"")</f>
        <v/>
      </c>
      <c r="AGT4" s="1084" t="str">
        <f>IF('8D'!G15&lt;&gt;"",'8D'!G15,"")</f>
        <v/>
      </c>
      <c r="AGU4" s="1084" t="str">
        <f>IF('8D'!H15&lt;&gt;"",'8D'!H15,"")</f>
        <v/>
      </c>
      <c r="AGV4" s="1084" t="str">
        <f>IF('8D'!I15&lt;&gt;"",'8D'!I15,"")</f>
        <v/>
      </c>
      <c r="AGW4" s="1084" t="str">
        <f>IF('8D'!J15&lt;&gt;"",'8D'!J15,"")</f>
        <v/>
      </c>
      <c r="AGX4" s="1084" t="str">
        <f>IF('8D'!K15&lt;&gt;"",'8D'!K15,"")</f>
        <v/>
      </c>
      <c r="AGY4" s="1084" t="str">
        <f>IF('8D'!L15&lt;&gt;"",'8D'!L15,"")</f>
        <v/>
      </c>
      <c r="AGZ4" s="1084" t="str">
        <f>IF('8D'!M15&lt;&gt;"",'8D'!M15,"")</f>
        <v/>
      </c>
      <c r="AHA4" s="1084" t="str">
        <f>IF('8D'!N15&lt;&gt;"",'8D'!N15,"")</f>
        <v/>
      </c>
      <c r="AHB4" s="1084" t="str">
        <f>IF('8D'!O15&lt;&gt;"",'8D'!O15,"")</f>
        <v/>
      </c>
      <c r="AHC4" s="1084" t="str">
        <f>IF('8D'!P15&lt;&gt;"",'8D'!P15,"")</f>
        <v/>
      </c>
      <c r="AHD4" s="1084" t="str">
        <f>IF('8D'!Q15&lt;&gt;"",'8D'!Q15,"")</f>
        <v/>
      </c>
      <c r="AHE4" s="1084" t="str">
        <f>IF('8D'!R15&lt;&gt;"",'8D'!R15,"")</f>
        <v/>
      </c>
      <c r="AHF4" s="1084" t="str">
        <f>IF('8D'!S15&lt;&gt;"",'8D'!S15,"")</f>
        <v/>
      </c>
      <c r="AHG4" s="1084" t="str">
        <f>IF('8D'!T15&lt;&gt;"",'8D'!T15,"")</f>
        <v/>
      </c>
      <c r="AHH4" s="1084" t="str">
        <f>IF('8D'!U15&lt;&gt;"",'8D'!U15,"")</f>
        <v/>
      </c>
      <c r="AHI4" s="1084" t="str">
        <f>IF('8D'!V15&lt;&gt;"",'8D'!V15,"")</f>
        <v/>
      </c>
      <c r="AHJ4" s="1084" t="str">
        <f>IF('8D'!W15&lt;&gt;"",'8D'!W15,"")</f>
        <v/>
      </c>
      <c r="AHK4" s="1084" t="str">
        <f>IF('8D'!X15&lt;&gt;"",'8D'!X15,"")</f>
        <v/>
      </c>
      <c r="AHL4" s="1084" t="str">
        <f>IF('8D'!Y15&lt;&gt;"",'8D'!Y15,"")</f>
        <v/>
      </c>
      <c r="AHM4" s="1084" t="str">
        <f>IF('8D'!Z15&lt;&gt;"",'8D'!Z15,"")</f>
        <v/>
      </c>
      <c r="AHN4" s="1084" t="str">
        <f>IF('8D'!AA15&lt;&gt;"",'8D'!AA15,"")</f>
        <v/>
      </c>
      <c r="AHO4" s="1084" t="str">
        <f>IF('8D'!AB15&lt;&gt;"",'8D'!AB15,"")</f>
        <v/>
      </c>
      <c r="AHP4" s="1084" t="str">
        <f>IF('8D'!AC15&lt;&gt;"",'8D'!AC15,"")</f>
        <v/>
      </c>
      <c r="AHQ4" s="1084" t="str">
        <f>IF('8D'!AD15&lt;&gt;"",'8D'!AD15,"")</f>
        <v/>
      </c>
      <c r="AHR4" s="1084" t="str">
        <f>IF('8D'!AE15&lt;&gt;"",'8D'!AE15,"")</f>
        <v/>
      </c>
      <c r="AHS4" s="1084" t="str">
        <f>IF('8D'!AF15&lt;&gt;"",'8D'!AF15,"")</f>
        <v/>
      </c>
      <c r="AHT4" s="1084" t="str">
        <f>IF('8D'!AG15&lt;&gt;"",'8D'!AG15,"")</f>
        <v/>
      </c>
      <c r="AHU4" s="1084" t="str">
        <f>IF('8D'!AH15&lt;&gt;"",'8D'!AH15,"")</f>
        <v/>
      </c>
      <c r="AHV4" s="1084" t="str">
        <f>IF('8D'!AI15&lt;&gt;"",'8D'!AI15,"")</f>
        <v/>
      </c>
      <c r="AHW4" s="1084" t="str">
        <f>IF('8D'!AJ15&lt;&gt;"",'8D'!AJ15,"")</f>
        <v/>
      </c>
      <c r="AHX4" s="1084" t="str">
        <f>IF('8D'!AK15&lt;&gt;"",'8D'!AK15,"")</f>
        <v/>
      </c>
      <c r="AHY4" s="1084" t="str">
        <f>IF('8D'!AL15&lt;&gt;"",'8D'!AL15,"")</f>
        <v/>
      </c>
      <c r="AHZ4" s="1084" t="str">
        <f>IF('8D'!AM15&lt;&gt;"",'8D'!AM15,"")</f>
        <v/>
      </c>
      <c r="AIA4" s="1084" t="str">
        <f>IF('8D'!AN15&lt;&gt;"",'8D'!AN15,"")</f>
        <v/>
      </c>
      <c r="AIB4" s="1084" t="str">
        <f>IF('8D'!AO15&lt;&gt;"",'8D'!AO15,"")</f>
        <v/>
      </c>
      <c r="AIC4" s="1084" t="str">
        <f>IF('8D'!AP15&lt;&gt;"",'8D'!AP15,"")</f>
        <v/>
      </c>
      <c r="AID4" s="1084" t="str">
        <f>IF('8D'!AQ15&lt;&gt;"",'8D'!AQ15,"")</f>
        <v/>
      </c>
      <c r="AIE4" s="1084" t="str">
        <f>IF('8D'!AR15&lt;&gt;"",'8D'!AR15,"")</f>
        <v/>
      </c>
      <c r="AIF4" s="1084" t="str">
        <f>IF('8D'!AS15&lt;&gt;"",'8D'!AS15,"")</f>
        <v/>
      </c>
      <c r="AIG4" s="1084" t="str">
        <f>IF('8D'!AT15&lt;&gt;"",'8D'!AT15,"")</f>
        <v/>
      </c>
      <c r="AIH4" s="1084" t="str">
        <f>IF('8D'!AU15&lt;&gt;"",'8D'!AU15,"")</f>
        <v/>
      </c>
      <c r="AII4" s="1084" t="str">
        <f>IF('8D'!AV15&lt;&gt;"",'8D'!AV15,"")</f>
        <v/>
      </c>
      <c r="AIJ4" s="1084" t="str">
        <f>IF('8D'!AW15&lt;&gt;"",'8D'!AW15,"")</f>
        <v/>
      </c>
      <c r="AIK4" s="1085"/>
      <c r="AIL4" s="1084" t="str">
        <f>IF('8E'!D15&lt;&gt;"",'8E'!D15,"")</f>
        <v/>
      </c>
      <c r="AIM4" s="1084" t="str">
        <f>IF('8E'!E15&lt;&gt;"",'8E'!E15,"")</f>
        <v/>
      </c>
      <c r="AIN4" s="1084" t="str">
        <f>IF('8E'!F15&lt;&gt;"",'8E'!F15,"")</f>
        <v/>
      </c>
      <c r="AIO4" s="1084" t="str">
        <f>IF('8E'!G15&lt;&gt;"",'8E'!G15,"")</f>
        <v/>
      </c>
      <c r="AIP4" s="1084" t="str">
        <f>IF('8E'!H15&lt;&gt;"",'8E'!H15,"")</f>
        <v/>
      </c>
      <c r="AIQ4" s="1084" t="str">
        <f>IF('8E'!I15&lt;&gt;"",'8E'!I15,"")</f>
        <v/>
      </c>
      <c r="AIR4" s="1084" t="str">
        <f>IF('8E'!J15&lt;&gt;"",'8E'!J15,"")</f>
        <v/>
      </c>
      <c r="AIS4" s="1084" t="str">
        <f>IF('8E'!K15&lt;&gt;"",'8E'!K15,"")</f>
        <v/>
      </c>
      <c r="AIT4" s="1084" t="str">
        <f>IF('8E'!L15&lt;&gt;"",'8E'!L15,"")</f>
        <v/>
      </c>
      <c r="AIU4" s="1084" t="str">
        <f>IF('8E'!M15&lt;&gt;"",'8E'!M15,"")</f>
        <v/>
      </c>
      <c r="AIV4" s="1084" t="str">
        <f>IF('8E'!N15&lt;&gt;"",'8E'!N15,"")</f>
        <v/>
      </c>
      <c r="AIW4" s="1084" t="str">
        <f>IF('8E'!O15&lt;&gt;"",'8E'!O15,"")</f>
        <v/>
      </c>
      <c r="AIX4" s="1084" t="str">
        <f>IF('8E'!P15&lt;&gt;"",'8E'!P15,"")</f>
        <v/>
      </c>
      <c r="AIY4" s="1084" t="str">
        <f>IF('8E'!Q15&lt;&gt;"",'8E'!Q15,"")</f>
        <v/>
      </c>
      <c r="AIZ4" s="1084" t="str">
        <f>IF('8E'!R15&lt;&gt;"",'8E'!R15,"")</f>
        <v/>
      </c>
      <c r="AJA4" s="1084" t="str">
        <f>IF('8E'!S15&lt;&gt;"",'8E'!S15,"")</f>
        <v/>
      </c>
      <c r="AJB4" s="1084" t="str">
        <f>IF('8E'!T15&lt;&gt;"",'8E'!T15,"")</f>
        <v/>
      </c>
      <c r="AJC4" s="1084" t="str">
        <f>IF('8E'!U15&lt;&gt;"",'8E'!U15,"")</f>
        <v/>
      </c>
      <c r="AJD4" s="1084" t="str">
        <f>IF('8E'!V15&lt;&gt;"",'8E'!V15,"")</f>
        <v/>
      </c>
      <c r="AJE4" s="1084" t="str">
        <f>IF('8E'!W15&lt;&gt;"",'8E'!W15,"")</f>
        <v/>
      </c>
      <c r="AJF4" s="1084" t="str">
        <f>IF('8E'!X15&lt;&gt;"",'8E'!X15,"")</f>
        <v/>
      </c>
      <c r="AJG4" s="1084" t="str">
        <f>IF('8E'!Y15&lt;&gt;"",'8E'!Y15,"")</f>
        <v/>
      </c>
      <c r="AJH4" s="1084" t="str">
        <f>IF('8E'!Z15&lt;&gt;"",'8E'!Z15,"")</f>
        <v/>
      </c>
      <c r="AJI4" s="1084" t="str">
        <f>IF('8E'!AA15&lt;&gt;"",'8E'!AA15,"")</f>
        <v/>
      </c>
      <c r="AJJ4" t="s">
        <v>6852</v>
      </c>
    </row>
    <row r="5" spans="1:946" x14ac:dyDescent="0.2">
      <c r="A5" s="1084" t="str">
        <f t="shared" ref="A5:A48" si="0">IF(C5&lt;&gt;"",A4,"")</f>
        <v/>
      </c>
      <c r="B5" s="1084" t="str">
        <f t="shared" ref="B5:B48" si="1">IF(C5&lt;&gt;"",B4,"")</f>
        <v/>
      </c>
      <c r="C5" s="1084" t="str">
        <f>IF(設定!AH9&lt;&gt;0,設定!AH9,"")</f>
        <v/>
      </c>
      <c r="D5" s="1084" t="str">
        <f ca="1">IF(設定!AG9&lt;&gt;0,設定!AG9,"")</f>
        <v/>
      </c>
      <c r="E5" s="1084" t="str">
        <f>IF(C5="学部",VLOOKUP(D5,設定!$K$8:$L$37,2,FALSE),"")</f>
        <v/>
      </c>
      <c r="F5" s="1084" t="str">
        <f>IF(C5="研究科",VLOOKUP(D5,設定!$P$8:$Q$37,2,FALSE),"")</f>
        <v/>
      </c>
      <c r="G5" s="1084" t="str">
        <f>IF(C5="学部",VLOOKUP(D5,設定!$U$8:$V$37,2,FALSE),"")</f>
        <v/>
      </c>
      <c r="H5" s="1084" t="str">
        <f>IF(C5="研究科",VLOOKUP(D5,設定!$Y$8:$Z$37,2,FALSE),"")</f>
        <v/>
      </c>
      <c r="I5" s="1085"/>
      <c r="J5" s="1085"/>
      <c r="K5" s="1085"/>
      <c r="L5" s="1085"/>
      <c r="M5" s="1085"/>
      <c r="N5" s="1085"/>
      <c r="O5" s="1085"/>
      <c r="P5" s="1085"/>
      <c r="Q5" s="1085"/>
      <c r="R5" s="1084" t="str">
        <f>IF('2A'!E8&lt;&gt;"",'2A'!E8,"")</f>
        <v/>
      </c>
      <c r="S5" s="1084" t="str">
        <f>IF('2A'!F8&lt;&gt;"",'2A'!F8,"")</f>
        <v/>
      </c>
      <c r="T5" s="1084" t="str">
        <f>IF('2A'!G8&lt;&gt;"",'2A'!G8,"")</f>
        <v/>
      </c>
      <c r="U5" s="1084" t="str">
        <f>IF('2A'!H8&lt;&gt;"",'2A'!H8,"")</f>
        <v/>
      </c>
      <c r="V5" s="1084" t="str">
        <f>IF('2A'!I8&lt;&gt;"",'2A'!I8,"")</f>
        <v/>
      </c>
      <c r="W5" s="1084" t="str">
        <f>IF('2A'!J8&lt;&gt;"",'2A'!J8,"")</f>
        <v/>
      </c>
      <c r="X5" s="1084" t="str">
        <f>IF('2A'!K8&lt;&gt;"",'2A'!K8,"")</f>
        <v/>
      </c>
      <c r="Y5" s="1084" t="str">
        <f>IF('2A'!L8&lt;&gt;"",'2A'!L8,"")</f>
        <v/>
      </c>
      <c r="Z5" s="1084" t="str">
        <f>IF('2A'!M8&lt;&gt;"",'2A'!M8,"")</f>
        <v/>
      </c>
      <c r="AA5" s="1084" t="str">
        <f>IF('2A'!N8&lt;&gt;"",'2A'!N8,"")</f>
        <v/>
      </c>
      <c r="AB5" s="1084" t="str">
        <f>IF('2A'!O8&lt;&gt;"",'2A'!O8,"")</f>
        <v/>
      </c>
      <c r="AC5" s="1084" t="str">
        <f>IF('2A'!P8&lt;&gt;"",'2A'!P8,"")</f>
        <v/>
      </c>
      <c r="AD5" s="1084" t="str">
        <f>IF('2A'!Q8&lt;&gt;"",'2A'!Q8,"")</f>
        <v/>
      </c>
      <c r="AE5" s="1084" t="str">
        <f>IF('2A'!R8&lt;&gt;"",'2A'!R8,"")</f>
        <v/>
      </c>
      <c r="AF5" s="1084" t="str">
        <f>IF('2A'!S8&lt;&gt;"",'2A'!S8,"")</f>
        <v/>
      </c>
      <c r="AG5" s="1084" t="str">
        <f>IF('2A'!T8&lt;&gt;"",'2A'!T8,"")</f>
        <v/>
      </c>
      <c r="AH5" s="1084" t="str">
        <f>IF('2A'!U8&lt;&gt;"",'2A'!U8,"")</f>
        <v/>
      </c>
      <c r="AI5" s="1084" t="str">
        <f>IF('2B'!E8&lt;&gt;"",'2B'!E8,"")</f>
        <v/>
      </c>
      <c r="AJ5" s="1084" t="str">
        <f>IF('2B'!F8&lt;&gt;"",'2B'!F8,"")</f>
        <v/>
      </c>
      <c r="AK5" s="1084" t="str">
        <f>IF('2B'!G8&lt;&gt;"",'2B'!G8,"")</f>
        <v/>
      </c>
      <c r="AL5" s="1084" t="str">
        <f>IF('2B'!H8&lt;&gt;"",'2B'!H8,"")</f>
        <v/>
      </c>
      <c r="AM5" s="1084" t="str">
        <f>IF('2B'!I8&lt;&gt;"",'2B'!I8,"")</f>
        <v/>
      </c>
      <c r="AN5" s="1084" t="str">
        <f>IF('2B'!J8&lt;&gt;"",'2B'!J8,"")</f>
        <v/>
      </c>
      <c r="AO5" s="1084" t="str">
        <f>IF('2B'!K8&lt;&gt;"",'2B'!K8,"")</f>
        <v/>
      </c>
      <c r="AP5" s="1084" t="str">
        <f>IF('2B'!L8&lt;&gt;"",'2B'!L8,"")</f>
        <v/>
      </c>
      <c r="AQ5" s="1084" t="str">
        <f>IF('2B'!M8&lt;&gt;"",'2B'!M8,"")</f>
        <v/>
      </c>
      <c r="AR5" s="1084" t="str">
        <f>IF('2B'!N8&lt;&gt;"",'2B'!N8,"")</f>
        <v/>
      </c>
      <c r="AS5" s="1084" t="str">
        <f>IF('2B'!O8&lt;&gt;"",'2B'!O8,"")</f>
        <v/>
      </c>
      <c r="AT5" s="1084" t="str">
        <f>IF('2B'!P8&lt;&gt;"",'2B'!P8,"")</f>
        <v/>
      </c>
      <c r="AU5" s="1084" t="str">
        <f>IF('2B'!Q8&lt;&gt;"",'2B'!Q8,"")</f>
        <v/>
      </c>
      <c r="AV5" s="1084" t="str">
        <f>IF('2B'!R8&lt;&gt;"",'2B'!R8,"")</f>
        <v/>
      </c>
      <c r="AW5" s="1084" t="str">
        <f>IF('2B'!S8&lt;&gt;"",'2B'!S8,"")</f>
        <v/>
      </c>
      <c r="AX5" s="1084" t="str">
        <f>IF('2B'!T8&lt;&gt;"",'2B'!T8,"")</f>
        <v/>
      </c>
      <c r="AY5" s="1084" t="str">
        <f>IF('2B'!U8&lt;&gt;"",'2B'!U8,"")</f>
        <v/>
      </c>
      <c r="AZ5" s="1084" t="str">
        <f>IF('2B'!V8&lt;&gt;"",'2B'!V8,"")</f>
        <v/>
      </c>
      <c r="BA5" s="1084" t="str">
        <f>IF('2B'!W8&lt;&gt;"",'2B'!W8,"")</f>
        <v/>
      </c>
      <c r="BB5" s="1084" t="str">
        <f>IF('2B'!X8&lt;&gt;"",'2B'!X8,"")</f>
        <v/>
      </c>
      <c r="BC5" s="1084" t="str">
        <f>IF('2C'!E9&lt;&gt;"",'2C'!E9,"")</f>
        <v/>
      </c>
      <c r="BD5" s="1084" t="str">
        <f>IF('2C'!F9&lt;&gt;"",'2C'!F9,"")</f>
        <v/>
      </c>
      <c r="BE5" s="1084" t="str">
        <f>IF('2C'!G9&lt;&gt;"",'2C'!G9,"")</f>
        <v/>
      </c>
      <c r="BF5" s="1084" t="str">
        <f>IF('2C'!H9&lt;&gt;"",'2C'!H9,"")</f>
        <v/>
      </c>
      <c r="BG5" s="1084" t="str">
        <f>IF('2C'!I9&lt;&gt;"",'2C'!I9,"")</f>
        <v/>
      </c>
      <c r="BH5" s="1084" t="str">
        <f>IF('2C'!J9&lt;&gt;"",'2C'!J9,"")</f>
        <v/>
      </c>
      <c r="BI5" s="1084" t="str">
        <f>IF('2C'!K9&lt;&gt;"",'2C'!K9,"")</f>
        <v/>
      </c>
      <c r="BJ5" s="1084" t="str">
        <f>IF('2C'!L9&lt;&gt;"",'2C'!L9,"")</f>
        <v/>
      </c>
      <c r="BK5" s="1084" t="str">
        <f>IF('2C'!M9&lt;&gt;"",'2C'!M9,"")</f>
        <v/>
      </c>
      <c r="BL5" s="1084" t="str">
        <f>IF('2C'!N9&lt;&gt;"",'2C'!N9,"")</f>
        <v/>
      </c>
      <c r="BM5" s="1084" t="str">
        <f>IF('2C'!O9&lt;&gt;"",'2C'!O9,"")</f>
        <v/>
      </c>
      <c r="BN5" s="1084" t="str">
        <f>IF('2C'!P9&lt;&gt;"",'2C'!P9,"")</f>
        <v/>
      </c>
      <c r="BO5" s="1084" t="str">
        <f>IF('2C'!Q9&lt;&gt;"",'2C'!Q9,"")</f>
        <v/>
      </c>
      <c r="BP5" s="1084" t="str">
        <f>IF('2C'!R9&lt;&gt;"",'2C'!R9,"")</f>
        <v/>
      </c>
      <c r="BQ5" s="1084" t="str">
        <f>IF('2C'!S9&lt;&gt;"",'2C'!S9,"")</f>
        <v/>
      </c>
      <c r="BR5" s="1084" t="str">
        <f>IF('2C'!T9&lt;&gt;"",'2C'!T9,"")</f>
        <v/>
      </c>
      <c r="BS5" s="1084" t="str">
        <f>IF('2C'!U9&lt;&gt;"",'2C'!U9,"")</f>
        <v/>
      </c>
      <c r="BT5" s="1084" t="str">
        <f>IF('2C'!V9&lt;&gt;"",'2C'!V9,"")</f>
        <v/>
      </c>
      <c r="BU5" s="1084" t="str">
        <f>IF('2C'!W9&lt;&gt;"",'2C'!W9,"")</f>
        <v/>
      </c>
      <c r="BV5" s="1084" t="str">
        <f>IF('2C'!X9&lt;&gt;"",'2C'!X9,"")</f>
        <v/>
      </c>
      <c r="BW5" s="1084" t="str">
        <f>IF('2C'!Y9&lt;&gt;"",'2C'!Y9,"")</f>
        <v/>
      </c>
      <c r="BX5" s="1084" t="str">
        <f>IF('2C'!Z9&lt;&gt;"",'2C'!Z9,"")</f>
        <v/>
      </c>
      <c r="BY5" s="1084" t="str">
        <f>IF('2C'!AA9&lt;&gt;"",'2C'!AA9,"")</f>
        <v/>
      </c>
      <c r="BZ5" s="1084" t="str">
        <f>IF('2C'!AB9&lt;&gt;"",'2C'!AB9,"")</f>
        <v/>
      </c>
      <c r="CA5" s="1084" t="str">
        <f>IF('2C'!AC9&lt;&gt;"",'2C'!AC9,"")</f>
        <v/>
      </c>
      <c r="CB5" s="1084" t="str">
        <f>IF('2C'!AD9&lt;&gt;"",'2C'!AD9,"")</f>
        <v/>
      </c>
      <c r="CC5" s="1084" t="str">
        <f>IF('2C'!AE9&lt;&gt;"",'2C'!AE9,"")</f>
        <v/>
      </c>
      <c r="CD5" s="1084" t="str">
        <f>IF('2C'!AF9&lt;&gt;"",'2C'!AF9,"")</f>
        <v/>
      </c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4" t="str">
        <f>IF('2E'!E8&lt;&gt;"",'2E'!E8,"")</f>
        <v/>
      </c>
      <c r="CW5" s="1084" t="str">
        <f>IF('2E'!F8&lt;&gt;"",'2E'!F8,"")</f>
        <v/>
      </c>
      <c r="CX5" s="1084" t="str">
        <f>IF('2E'!G8&lt;&gt;"",'2E'!G8,"")</f>
        <v/>
      </c>
      <c r="CY5" s="1084" t="str">
        <f>IF('2E'!H8&lt;&gt;"",'2E'!H8,"")</f>
        <v/>
      </c>
      <c r="CZ5" s="1084" t="str">
        <f>IF('2E'!I8&lt;&gt;"",'2E'!I8,"")</f>
        <v/>
      </c>
      <c r="DA5" s="1084" t="str">
        <f>IF('2E'!J8&lt;&gt;"",'2E'!J8,"")</f>
        <v/>
      </c>
      <c r="DB5" s="1084" t="str">
        <f>IF('2E'!K8&lt;&gt;"",'2E'!K8,"")</f>
        <v/>
      </c>
      <c r="DC5" s="1084" t="str">
        <f>IF('2E'!L8&lt;&gt;"",'2E'!L8,"")</f>
        <v/>
      </c>
      <c r="DD5" s="1084" t="str">
        <f>IF('2E'!M8&lt;&gt;"",'2E'!M8,"")</f>
        <v/>
      </c>
      <c r="DE5" s="1084" t="str">
        <f>IF('2E'!N8&lt;&gt;"",'2E'!N8,"")</f>
        <v/>
      </c>
      <c r="DF5" s="1084" t="str">
        <f>IF('2E'!O8&lt;&gt;"",'2E'!O8,"")</f>
        <v/>
      </c>
      <c r="DG5" s="1084" t="str">
        <f>IF('2E'!P8&lt;&gt;"",'2E'!P8,"")</f>
        <v/>
      </c>
      <c r="DH5" s="1084" t="str">
        <f>IF('2E'!Q8&lt;&gt;"",'2E'!Q8,"")</f>
        <v/>
      </c>
      <c r="DI5" s="1084" t="str">
        <f>IF('2E'!R8&lt;&gt;"",'2E'!R8,"")</f>
        <v/>
      </c>
      <c r="DJ5" s="1084" t="str">
        <f>IF('2E'!S8&lt;&gt;"",'2E'!S8,"")</f>
        <v/>
      </c>
      <c r="DK5" s="1084" t="str">
        <f>IF('2E'!T8&lt;&gt;"",'2E'!T8,"")</f>
        <v/>
      </c>
      <c r="DL5" s="1084" t="str">
        <f>IF('2F'!E8&lt;&gt;"",'2F'!E8,"")</f>
        <v/>
      </c>
      <c r="DM5" s="1084" t="str">
        <f>IF('2F'!F8&lt;&gt;"",'2F'!F8,"")</f>
        <v/>
      </c>
      <c r="DN5" s="1084" t="str">
        <f>IF('3AB'!E8&lt;&gt;"",'3AB'!E8,"")</f>
        <v/>
      </c>
      <c r="DO5" s="1084" t="str">
        <f>IF('3AB'!F8&lt;&gt;"",'3AB'!F8,"")</f>
        <v/>
      </c>
      <c r="DP5" s="1084" t="str">
        <f>IF('3AB'!G8&lt;&gt;"",'3AB'!G8,"")</f>
        <v/>
      </c>
      <c r="DQ5" s="1084" t="str">
        <f>IF('3AB'!H8&lt;&gt;"",'3AB'!H8,"")</f>
        <v/>
      </c>
      <c r="DR5" s="1084" t="str">
        <f>IF('3AB'!I8&lt;&gt;"",'3AB'!I8,"")</f>
        <v/>
      </c>
      <c r="DS5" s="1084" t="str">
        <f>IF('3AB'!J8&lt;&gt;"",'3AB'!J8,"")</f>
        <v/>
      </c>
      <c r="DT5" s="1084" t="str">
        <f>IF('3AB'!K8&lt;&gt;"",'3AB'!K8,"")</f>
        <v/>
      </c>
      <c r="DU5" s="1084" t="str">
        <f>IF('3AB'!L8&lt;&gt;"",'3AB'!L8,"")</f>
        <v/>
      </c>
      <c r="DV5" s="1084" t="str">
        <f>IF('3CD'!E8&lt;&gt;"",'3CD'!E8,"")</f>
        <v/>
      </c>
      <c r="DW5" s="1084" t="str">
        <f>IF('3CD'!F8&lt;&gt;"",'3CD'!F8,"")</f>
        <v/>
      </c>
      <c r="DX5" s="1084" t="str">
        <f>IF('3CD'!G8&lt;&gt;"",'3CD'!G8,"")</f>
        <v/>
      </c>
      <c r="DY5" s="1084" t="str">
        <f>IF('3CD'!H8&lt;&gt;"",'3CD'!H8,"")</f>
        <v/>
      </c>
      <c r="DZ5" s="1084" t="str">
        <f>IF('3CD'!I8&lt;&gt;"",'3CD'!I8,"")</f>
        <v/>
      </c>
      <c r="EA5" s="1084" t="str">
        <f>IF('3CD'!J8&lt;&gt;"",'3CD'!J8,"")</f>
        <v/>
      </c>
      <c r="EB5" s="1084" t="str">
        <f>IF('3CD'!K8&lt;&gt;"",'3CD'!K8,"")</f>
        <v/>
      </c>
      <c r="EC5" s="1084" t="str">
        <f>IF('3CD'!L8&lt;&gt;"",'3CD'!L8,"")</f>
        <v/>
      </c>
      <c r="ED5" s="1084" t="str">
        <f>IF('3CD'!M8&lt;&gt;"",'3CD'!M8,"")</f>
        <v/>
      </c>
      <c r="EE5" s="1084" t="str">
        <f>IF('3CD'!N8&lt;&gt;"",'3CD'!N8,"")</f>
        <v/>
      </c>
      <c r="EF5" s="1084" t="str">
        <f>IF('3CD'!O8&lt;&gt;"",'3CD'!O8,"")</f>
        <v/>
      </c>
      <c r="EG5" s="1084" t="str">
        <f>IF('3CD'!P8&lt;&gt;"",'3CD'!P8,"")</f>
        <v/>
      </c>
      <c r="EH5" s="1084" t="str">
        <f>IF('3CD'!Q8&lt;&gt;"",'3CD'!Q8,"")</f>
        <v/>
      </c>
      <c r="EI5" s="1084" t="str">
        <f>IF('3CD'!R8&lt;&gt;"",'3CD'!R8,"")</f>
        <v/>
      </c>
      <c r="EJ5" s="1085"/>
      <c r="EK5" s="1085"/>
      <c r="EL5" s="1085"/>
      <c r="EM5" s="1085"/>
      <c r="EN5" s="1085"/>
      <c r="EO5" s="1085"/>
      <c r="EP5" s="1085"/>
      <c r="EQ5" s="1085"/>
      <c r="ER5" s="1085"/>
      <c r="ES5" s="1085"/>
      <c r="ET5" s="1085"/>
      <c r="EU5" s="1085"/>
      <c r="EV5" s="1085"/>
      <c r="EW5" s="1085"/>
      <c r="EX5" s="1085"/>
      <c r="EY5" s="1085"/>
      <c r="EZ5" s="1085"/>
      <c r="FA5" s="1085"/>
      <c r="FB5" s="1084" t="str">
        <f>IF('3EF'!W9&lt;&gt;"",'3EF'!W9,"")</f>
        <v/>
      </c>
      <c r="FC5" s="1084" t="str">
        <f>IF('3EF'!X9&lt;&gt;"",'3EF'!X9,"")</f>
        <v/>
      </c>
      <c r="FD5" s="1084" t="str">
        <f>IF('3EF'!Y9&lt;&gt;"",'3EF'!Y9,"")</f>
        <v/>
      </c>
      <c r="FE5" s="1084" t="str">
        <f>IF('3EF'!Z9&lt;&gt;"",'3EF'!Z9,"")</f>
        <v/>
      </c>
      <c r="FF5" s="1084" t="str">
        <f>IF('3EF'!AA9&lt;&gt;"",'3EF'!AA9,"")</f>
        <v/>
      </c>
      <c r="FG5" s="1084" t="str">
        <f>IF('3EF'!AB9&lt;&gt;"",'3EF'!AB9,"")</f>
        <v/>
      </c>
      <c r="FH5" s="1084" t="str">
        <f>IF('3EF'!AC9&lt;&gt;"",'3EF'!AC9,"")</f>
        <v/>
      </c>
      <c r="FI5" s="1084" t="str">
        <f>IF('3EF'!AD9&lt;&gt;"",'3EF'!AD9,"")</f>
        <v/>
      </c>
      <c r="FJ5" s="1084" t="str">
        <f>IF('3EF'!AE9&lt;&gt;"",'3EF'!AE9,"")</f>
        <v/>
      </c>
      <c r="FK5" s="1084" t="str">
        <f>IF('3EF'!AF9&lt;&gt;"",'3EF'!AF9,"")</f>
        <v/>
      </c>
      <c r="FL5" s="1084" t="str">
        <f>IF('3EF'!AG9&lt;&gt;"",'3EF'!AG9,"")</f>
        <v/>
      </c>
      <c r="FM5" s="1084" t="str">
        <f>IF('3EF'!AH9&lt;&gt;"",'3EF'!AH9,"")</f>
        <v/>
      </c>
      <c r="FN5" s="1084" t="str">
        <f>IF('3EF'!AI9&lt;&gt;"",'3EF'!AI9,"")</f>
        <v/>
      </c>
      <c r="FO5" s="1084" t="str">
        <f>IF('3EF'!AJ9&lt;&gt;"",'3EF'!AJ9,"")</f>
        <v/>
      </c>
      <c r="FP5" s="1084" t="str">
        <f>IF('3EF'!AK9&lt;&gt;"",'3EF'!AK9,"")</f>
        <v/>
      </c>
      <c r="FQ5" s="1084" t="str">
        <f>IF('3EF'!AL9&lt;&gt;"",'3EF'!AL9,"")</f>
        <v/>
      </c>
      <c r="FR5" s="1084" t="str">
        <f>IF('3EF'!AM9&lt;&gt;"",'3EF'!AM9,"")</f>
        <v/>
      </c>
      <c r="FS5" s="1084" t="str">
        <f>IF('3G'!E9&lt;&gt;"",'3G'!E9,"")</f>
        <v/>
      </c>
      <c r="FT5" s="1084" t="str">
        <f>IF('3G'!F9&lt;&gt;"",'3G'!F9,"")</f>
        <v/>
      </c>
      <c r="FU5" s="1084" t="str">
        <f>IF('3G'!G9&lt;&gt;"",'3G'!G9,"")</f>
        <v/>
      </c>
      <c r="FV5" s="1084" t="str">
        <f>IF('3G'!H9&lt;&gt;"",'3G'!H9,"")</f>
        <v/>
      </c>
      <c r="FW5" s="1084" t="str">
        <f>IF('3G'!I9&lt;&gt;"",'3G'!I9,"")</f>
        <v/>
      </c>
      <c r="FX5" s="1084" t="str">
        <f>IF('3G'!J9&lt;&gt;"",'3G'!J9,"")</f>
        <v/>
      </c>
      <c r="FY5" s="1084" t="str">
        <f>IF('3G'!K9&lt;&gt;"",'3G'!K9,"")</f>
        <v/>
      </c>
      <c r="FZ5" s="1084" t="str">
        <f>IF('3G'!L9&lt;&gt;"",'3G'!L9,"")</f>
        <v/>
      </c>
      <c r="GA5" s="1084" t="str">
        <f>IF('3G'!M9&lt;&gt;"",'3G'!M9,"")</f>
        <v/>
      </c>
      <c r="GB5" s="1084" t="str">
        <f>IF('3G'!N9&lt;&gt;"",'3G'!N9,"")</f>
        <v/>
      </c>
      <c r="GC5" s="1084" t="str">
        <f>IF('3G'!O9&lt;&gt;"",'3G'!O9,"")</f>
        <v/>
      </c>
      <c r="GD5" s="1084" t="str">
        <f>IF('3G'!P9&lt;&gt;"",'3G'!P9,"")</f>
        <v/>
      </c>
      <c r="GE5" s="1084" t="str">
        <f>IF('3G'!Q9&lt;&gt;"",'3G'!Q9,"")</f>
        <v/>
      </c>
      <c r="GF5" s="1084" t="str">
        <f>IF('3G'!R9&lt;&gt;"",'3G'!R9,"")</f>
        <v/>
      </c>
      <c r="GG5" s="1084" t="str">
        <f>IF('3G'!S9&lt;&gt;"",'3G'!S9,"")</f>
        <v/>
      </c>
      <c r="GH5" s="1084" t="str">
        <f>IF('3G'!T9&lt;&gt;"",'3G'!T9,"")</f>
        <v/>
      </c>
      <c r="GI5" s="1084" t="str">
        <f>IF('3G'!U9&lt;&gt;"",'3G'!U9,"")</f>
        <v/>
      </c>
      <c r="GJ5" s="1084" t="str">
        <f>IF('3G'!V9&lt;&gt;"",'3G'!V9,"")</f>
        <v/>
      </c>
      <c r="GK5" s="1084" t="str">
        <f>IF('3G'!W9&lt;&gt;"",'3G'!W9,"")</f>
        <v/>
      </c>
      <c r="GL5" s="1084" t="str">
        <f>IF('3G'!X9&lt;&gt;"",'3G'!X9,"")</f>
        <v/>
      </c>
      <c r="GM5" s="1084" t="str">
        <f>IF('3G'!Y9&lt;&gt;"",'3G'!Y9,"")</f>
        <v/>
      </c>
      <c r="GN5" s="1084" t="str">
        <f>IF('3G'!Z9&lt;&gt;"",'3G'!Z9,"")</f>
        <v/>
      </c>
      <c r="GO5" s="1084" t="str">
        <f>IF('3G'!AA9&lt;&gt;"",'3G'!AA9,"")</f>
        <v/>
      </c>
      <c r="GP5" s="1084" t="str">
        <f>IF('3G'!AB9&lt;&gt;"",'3G'!AB9,"")</f>
        <v/>
      </c>
      <c r="GQ5" s="1084" t="str">
        <f>IF('3G'!AC9&lt;&gt;"",'3G'!AC9,"")</f>
        <v/>
      </c>
      <c r="GR5" s="1084" t="str">
        <f>IF('3G'!AD9&lt;&gt;"",'3G'!AD9,"")</f>
        <v/>
      </c>
      <c r="GS5" s="1084" t="str">
        <f>IF('3G'!AE9&lt;&gt;"",'3G'!AE9,"")</f>
        <v/>
      </c>
      <c r="GT5" s="1084" t="str">
        <f>IF('3G'!AF9&lt;&gt;"",'3G'!AF9,"")</f>
        <v/>
      </c>
      <c r="GU5" s="1084" t="str">
        <f>IF('3G'!AG9&lt;&gt;"",'3G'!AG9,"")</f>
        <v/>
      </c>
      <c r="GV5" s="1084" t="str">
        <f>IF('3G'!AH9&lt;&gt;"",'3G'!AH9,"")</f>
        <v/>
      </c>
      <c r="GW5" s="1084" t="str">
        <f>IF('3G'!AI9&lt;&gt;"",'3G'!AI9,"")</f>
        <v/>
      </c>
      <c r="GX5" s="1084" t="str">
        <f>IF('3G'!AJ9&lt;&gt;"",'3G'!AJ9,"")</f>
        <v/>
      </c>
      <c r="GY5" s="1084" t="str">
        <f>IF('3G'!AK9&lt;&gt;"",'3G'!AK9,"")</f>
        <v/>
      </c>
      <c r="GZ5" s="1084" t="str">
        <f>IF('3G'!AL9&lt;&gt;"",'3G'!AL9,"")</f>
        <v/>
      </c>
      <c r="HA5" s="1084" t="str">
        <f>IF('3G'!AM9&lt;&gt;"",'3G'!AM9,"")</f>
        <v/>
      </c>
      <c r="HB5" s="1084" t="str">
        <f>IF('3G'!AN9&lt;&gt;"",'3G'!AN9,"")</f>
        <v/>
      </c>
      <c r="HC5" s="1085"/>
      <c r="HD5" s="1085"/>
      <c r="HE5" s="1085"/>
      <c r="HF5" s="1085"/>
      <c r="HG5" s="1085"/>
      <c r="HH5" s="1085"/>
      <c r="HI5" s="1085"/>
      <c r="HJ5" s="1085"/>
      <c r="HK5" s="1085"/>
      <c r="HL5" s="1085"/>
      <c r="HM5" s="1085"/>
      <c r="HN5" s="1085"/>
      <c r="HO5" s="1085"/>
      <c r="HP5" s="1085"/>
      <c r="HQ5" s="1085"/>
      <c r="HR5" s="1085"/>
      <c r="HS5" s="1085"/>
      <c r="HT5" s="1085"/>
      <c r="HU5" s="1085"/>
      <c r="HV5" s="1085"/>
      <c r="HW5" s="1085"/>
      <c r="HX5" s="1085"/>
      <c r="HY5" s="1085"/>
      <c r="HZ5" s="1085"/>
      <c r="IA5" s="1085"/>
      <c r="IB5" s="1085"/>
      <c r="IC5" s="1085"/>
      <c r="ID5" s="1085"/>
      <c r="IE5" s="1085"/>
      <c r="IF5" s="1085"/>
      <c r="IG5" s="1085"/>
      <c r="IH5" s="1085"/>
      <c r="II5" s="1085"/>
      <c r="IJ5" s="1085"/>
      <c r="IK5" s="1085"/>
      <c r="IL5" s="1085"/>
      <c r="IM5" s="1085"/>
      <c r="IN5" s="1085"/>
      <c r="IO5" s="1085"/>
      <c r="IP5" s="1085"/>
      <c r="IQ5" s="1085"/>
      <c r="IR5" s="1085"/>
      <c r="IS5" s="1085"/>
      <c r="IT5" s="1085"/>
      <c r="IU5" s="1085"/>
      <c r="IV5" s="1085"/>
      <c r="IW5" s="1085"/>
      <c r="IX5" s="1085"/>
      <c r="IY5" s="1085"/>
      <c r="IZ5" s="1085"/>
      <c r="JA5" s="1085"/>
      <c r="JB5" s="1084" t="str">
        <f>IF('4C'!E8&lt;&gt;"",'4C'!E8,"")</f>
        <v/>
      </c>
      <c r="JC5" s="1085"/>
      <c r="JD5" s="1085"/>
      <c r="JE5" s="1085"/>
      <c r="JF5" s="1085"/>
      <c r="JG5" s="1085"/>
      <c r="JH5" s="1085"/>
      <c r="JI5" s="1085"/>
      <c r="JJ5" s="1085"/>
      <c r="JK5" s="1085"/>
      <c r="JL5" s="1085"/>
      <c r="JM5" s="1085"/>
      <c r="JN5" s="1085"/>
      <c r="JO5" s="1085"/>
      <c r="JP5" s="1085"/>
      <c r="JQ5" s="1085"/>
      <c r="JR5" s="1085"/>
      <c r="JS5" s="1085"/>
      <c r="JT5" s="1085"/>
      <c r="JU5" s="1085"/>
      <c r="JV5" s="1085"/>
      <c r="JW5" s="1085"/>
      <c r="JX5" s="1085"/>
      <c r="JY5" s="1085"/>
      <c r="JZ5" s="1085"/>
      <c r="KA5" s="1085"/>
      <c r="KB5" s="1085"/>
      <c r="KC5" s="1085"/>
      <c r="KD5" s="1085"/>
      <c r="KE5" s="1085"/>
      <c r="KF5" s="1085"/>
      <c r="KG5" s="1085"/>
      <c r="KH5" s="1085"/>
      <c r="KI5" s="1085"/>
      <c r="KJ5" s="1084" t="str">
        <f>IF('5A'!E8&lt;&gt;"",'5A'!E8,"")</f>
        <v/>
      </c>
      <c r="KK5" s="1084" t="str">
        <f>IF('5A'!F8&lt;&gt;"",'5A'!F8,"")</f>
        <v/>
      </c>
      <c r="KL5" s="1084" t="str">
        <f>IF('5A'!G8&lt;&gt;"",'5A'!G8,"")</f>
        <v/>
      </c>
      <c r="KM5" s="1085"/>
      <c r="KN5" s="1085"/>
      <c r="KO5" s="1085"/>
      <c r="KP5" s="1085"/>
      <c r="KQ5" s="1085"/>
      <c r="KR5" s="1085"/>
      <c r="KS5" s="1085"/>
      <c r="KT5" s="1085"/>
      <c r="KU5" s="1085"/>
      <c r="KV5" s="1085"/>
      <c r="KW5" s="1085"/>
      <c r="KX5" s="1085"/>
      <c r="KY5" s="1084" t="str">
        <f>IF('5D'!E15&lt;&gt;"",'5D'!E15,"")</f>
        <v/>
      </c>
      <c r="KZ5" s="1084" t="str">
        <f>IF('5D'!F15&lt;&gt;"",'5D'!F15,"")</f>
        <v/>
      </c>
      <c r="LA5" s="1084" t="str">
        <f>IF('5D'!G15&lt;&gt;"",'5D'!G15,"")</f>
        <v/>
      </c>
      <c r="LB5" s="1084" t="str">
        <f>IF('5D'!H15&lt;&gt;"",'5D'!H15,"")</f>
        <v/>
      </c>
      <c r="LC5" s="1084" t="str">
        <f>IF('5D'!I15&lt;&gt;"",'5D'!I15,"")</f>
        <v/>
      </c>
      <c r="LD5" s="1084" t="str">
        <f>IF('5D'!J15&lt;&gt;"",'5D'!J15,"")</f>
        <v/>
      </c>
      <c r="LE5" s="1084" t="str">
        <f>IF('5D'!K15&lt;&gt;"",'5D'!K15,"")</f>
        <v/>
      </c>
      <c r="LF5" s="1084" t="str">
        <f>IF('5D'!L15&lt;&gt;"",'5D'!L15,"")</f>
        <v/>
      </c>
      <c r="LG5" s="1084" t="str">
        <f>IF('5D'!M15&lt;&gt;"",'5D'!M15,"")</f>
        <v/>
      </c>
      <c r="LH5" s="1084" t="str">
        <f>IF('5D'!N15&lt;&gt;"",'5D'!N15,"")</f>
        <v/>
      </c>
      <c r="LI5" s="1084" t="str">
        <f>IF('5D'!O15&lt;&gt;"",'5D'!O15,"")</f>
        <v/>
      </c>
      <c r="LJ5" s="1084" t="str">
        <f>IF('5D'!P15&lt;&gt;"",'5D'!P15,"")</f>
        <v/>
      </c>
      <c r="LK5" s="1084" t="str">
        <f>IF('5D'!Q15&lt;&gt;"",'5D'!Q15,"")</f>
        <v/>
      </c>
      <c r="LL5" s="1084" t="str">
        <f>IF('5D'!R15&lt;&gt;"",'5D'!R15,"")</f>
        <v/>
      </c>
      <c r="LM5" s="1084" t="str">
        <f>IF('5D'!S15&lt;&gt;"",'5D'!S15,"")</f>
        <v/>
      </c>
      <c r="LN5" s="1084" t="str">
        <f>IF('5D'!T15&lt;&gt;"",'5D'!T15,"")</f>
        <v/>
      </c>
      <c r="LO5" s="1084" t="str">
        <f>IF('5D'!U15&lt;&gt;"",'5D'!U15,"")</f>
        <v/>
      </c>
      <c r="LP5" s="1084" t="str">
        <f>IF('5D'!V15&lt;&gt;"",'5D'!V15,"")</f>
        <v/>
      </c>
      <c r="LQ5" s="1084" t="str">
        <f>IF('5D'!W15&lt;&gt;"",'5D'!W15,"")</f>
        <v/>
      </c>
      <c r="LR5" s="1084" t="str">
        <f>IF('5D'!Y15&lt;&gt;"",'5D'!Y15,"")</f>
        <v/>
      </c>
      <c r="LS5" s="1084" t="str">
        <f>IF('5D'!Z15&lt;&gt;"",'5D'!Z15,"")</f>
        <v/>
      </c>
      <c r="LT5" s="1084" t="str">
        <f>IF('5D'!AA15&lt;&gt;"",'5D'!AA15,"")</f>
        <v/>
      </c>
      <c r="LU5" s="1084" t="str">
        <f>IF('5D'!AB15&lt;&gt;"",'5D'!AB15,"")</f>
        <v/>
      </c>
      <c r="LV5" s="1085"/>
      <c r="LW5" s="1084" t="str">
        <f>IF('5E'!E15&lt;&gt;"",'5E'!E15,"")</f>
        <v/>
      </c>
      <c r="LX5" s="1084" t="str">
        <f>IF('5E'!F15&lt;&gt;"",'5E'!F15,"")</f>
        <v/>
      </c>
      <c r="LY5" s="1084" t="str">
        <f>IF('5E'!G15&lt;&gt;"",'5E'!G15,"")</f>
        <v/>
      </c>
      <c r="LZ5" s="1084" t="str">
        <f>IF('5E'!H15&lt;&gt;"",'5E'!H15,"")</f>
        <v/>
      </c>
      <c r="MA5" s="1084" t="str">
        <f>IF('5E'!I15&lt;&gt;"",'5E'!I15,"")</f>
        <v/>
      </c>
      <c r="MB5" s="1084" t="str">
        <f>IF('5E'!J15&lt;&gt;"",'5E'!J15,"")</f>
        <v/>
      </c>
      <c r="MC5" s="1084" t="str">
        <f>IF('5E'!K15&lt;&gt;"",'5E'!K15,"")</f>
        <v/>
      </c>
      <c r="MD5" s="1084" t="str">
        <f>IF('5E'!L15&lt;&gt;"",'5E'!L15,"")</f>
        <v/>
      </c>
      <c r="ME5" s="1084" t="str">
        <f>IF('5E'!M15&lt;&gt;"",'5E'!M15,"")</f>
        <v/>
      </c>
      <c r="MF5" s="1084" t="str">
        <f>IF('5E'!N15&lt;&gt;"",'5E'!N15,"")</f>
        <v/>
      </c>
      <c r="MG5" s="1084" t="str">
        <f>IF('5E'!O15&lt;&gt;"",'5E'!O15,"")</f>
        <v/>
      </c>
      <c r="MH5" s="1084" t="str">
        <f>IF('5E'!P15&lt;&gt;"",'5E'!P15,"")</f>
        <v/>
      </c>
      <c r="MI5" s="1084" t="str">
        <f>IF('5E'!Q15&lt;&gt;"",'5E'!Q15,"")</f>
        <v/>
      </c>
      <c r="MJ5" s="1084" t="str">
        <f>IF('5E'!R15&lt;&gt;"",'5E'!R15,"")</f>
        <v/>
      </c>
      <c r="MK5" s="1084" t="str">
        <f>IF('5E'!S15&lt;&gt;"",'5E'!S15,"")</f>
        <v/>
      </c>
      <c r="ML5" s="1084" t="str">
        <f>IF('5E'!T15&lt;&gt;"",'5E'!T15,"")</f>
        <v/>
      </c>
      <c r="MM5" s="1084" t="str">
        <f>IF('5E'!U15&lt;&gt;"",'5E'!U15,"")</f>
        <v/>
      </c>
      <c r="MN5" s="1084" t="str">
        <f>IF('5E'!V15&lt;&gt;"",'5E'!V15,"")</f>
        <v/>
      </c>
      <c r="MO5" s="1084" t="str">
        <f>IF('5E'!W15&lt;&gt;"",'5E'!W15,"")</f>
        <v/>
      </c>
      <c r="MP5" s="1084" t="str">
        <f>IF('5E'!Y15&lt;&gt;"",'5E'!Y15,"")</f>
        <v/>
      </c>
      <c r="MQ5" s="1084" t="str">
        <f>IF('5E'!Z15&lt;&gt;"",'5E'!Z15,"")</f>
        <v/>
      </c>
      <c r="MR5" s="1084" t="str">
        <f>IF('5E'!AA15&lt;&gt;"",'5E'!AA15,"")</f>
        <v/>
      </c>
      <c r="MS5" s="1085"/>
      <c r="MT5" s="1085"/>
      <c r="MU5" s="1085"/>
      <c r="MV5" s="1085"/>
      <c r="MW5" s="1085"/>
      <c r="MX5" s="1085"/>
      <c r="MY5" s="1085"/>
      <c r="MZ5" s="1085"/>
      <c r="NA5" s="1085"/>
      <c r="NB5" s="1085"/>
      <c r="NC5" s="1085"/>
      <c r="ND5" s="1085"/>
      <c r="NE5" s="1085"/>
      <c r="NF5" s="1085"/>
      <c r="NG5" s="1085"/>
      <c r="NH5" s="1085"/>
      <c r="NI5" s="1085"/>
      <c r="NJ5" s="1085"/>
      <c r="NK5" s="1085"/>
      <c r="NL5" s="1085"/>
      <c r="NM5" s="1085"/>
      <c r="NN5" s="1085"/>
      <c r="NO5" s="1085"/>
      <c r="NP5" s="1085"/>
      <c r="NQ5" s="1085"/>
      <c r="NR5" s="1085"/>
      <c r="NS5" s="1085"/>
      <c r="NT5" s="1085"/>
      <c r="NU5" s="1085"/>
      <c r="NV5" s="1085"/>
      <c r="NW5" s="1085"/>
      <c r="NX5" s="1085"/>
      <c r="NY5" s="1085"/>
      <c r="NZ5" s="1085"/>
      <c r="OA5" s="1085"/>
      <c r="OB5" s="1085"/>
      <c r="OC5" s="1085"/>
      <c r="OD5" s="1085"/>
      <c r="OE5" s="1085"/>
      <c r="OF5" s="1085"/>
      <c r="OG5" s="1085"/>
      <c r="OH5" s="1085"/>
      <c r="OI5" s="1085"/>
      <c r="OJ5" s="1085"/>
      <c r="OK5" s="1085"/>
      <c r="OL5" s="1085"/>
      <c r="OM5" s="1085"/>
      <c r="ON5" s="1085"/>
      <c r="OO5" s="1085"/>
      <c r="OP5" s="1085"/>
      <c r="OQ5" s="1085"/>
      <c r="OR5" s="1085"/>
      <c r="OS5" s="1085"/>
      <c r="OT5" s="1085"/>
      <c r="OU5" s="1085"/>
      <c r="OV5" s="1085"/>
      <c r="OW5" s="1085"/>
      <c r="OX5" s="1085"/>
      <c r="OY5" s="1085"/>
      <c r="OZ5" s="1085"/>
      <c r="PA5" s="1085"/>
      <c r="PB5" s="1085"/>
      <c r="PC5" s="1085"/>
      <c r="PD5" s="1085"/>
      <c r="PE5" s="1085"/>
      <c r="PF5" s="1085"/>
      <c r="PG5" s="1085"/>
      <c r="PH5" s="1085"/>
      <c r="PI5" s="1085"/>
      <c r="PJ5" s="1085"/>
      <c r="PK5" s="1085"/>
      <c r="PL5" s="1085"/>
      <c r="PM5" s="1085"/>
      <c r="PN5" s="1085"/>
      <c r="PO5" s="1085"/>
      <c r="PP5" s="1085"/>
      <c r="PQ5" s="1085"/>
      <c r="PR5" s="1085"/>
      <c r="PS5" s="1085"/>
      <c r="PT5" s="1085"/>
      <c r="PU5" s="1085"/>
      <c r="PV5" s="1085"/>
      <c r="PW5" s="1085"/>
      <c r="PX5" s="1085"/>
      <c r="PY5" s="1085"/>
      <c r="PZ5" s="1085"/>
      <c r="QA5" s="1085"/>
      <c r="QB5" s="1085"/>
      <c r="QC5" s="1085"/>
      <c r="QD5" s="1085"/>
      <c r="QE5" s="1085"/>
      <c r="QF5" s="1085"/>
      <c r="QG5" s="1085"/>
      <c r="QH5" s="1085"/>
      <c r="QI5" s="1085"/>
      <c r="QJ5" s="1085"/>
      <c r="QK5" s="1085"/>
      <c r="QL5" s="1085"/>
      <c r="QM5" s="1085"/>
      <c r="QN5" s="1085"/>
      <c r="QO5" s="1085"/>
      <c r="QP5" s="1085"/>
      <c r="QQ5" s="1085"/>
      <c r="QR5" s="1085"/>
      <c r="QS5" s="1085"/>
      <c r="QT5" s="1085"/>
      <c r="QU5" s="1085"/>
      <c r="QV5" s="1085"/>
      <c r="QW5" s="1085"/>
      <c r="QX5" s="1085"/>
      <c r="QY5" s="1085"/>
      <c r="QZ5" s="1085"/>
      <c r="RA5" s="1085"/>
      <c r="RB5" s="1085"/>
      <c r="RC5" s="1085"/>
      <c r="RD5" s="1085"/>
      <c r="RE5" s="1085"/>
      <c r="RF5" s="1085"/>
      <c r="RG5" s="1085"/>
      <c r="RH5" s="1085"/>
      <c r="RI5" s="1085"/>
      <c r="RJ5" s="1085"/>
      <c r="RK5" s="1085"/>
      <c r="RL5" s="1085"/>
      <c r="RM5" s="1085"/>
      <c r="RN5" s="1085"/>
      <c r="RO5" s="1085"/>
      <c r="RP5" s="1085"/>
      <c r="RQ5" s="1085"/>
      <c r="RR5" s="1085"/>
      <c r="RS5" s="1085"/>
      <c r="RT5" s="1085"/>
      <c r="RU5" s="1085"/>
      <c r="RV5" s="1085"/>
      <c r="RW5" s="1085"/>
      <c r="RX5" s="1085"/>
      <c r="RY5" s="1085"/>
      <c r="RZ5" s="1085"/>
      <c r="SA5" s="1085"/>
      <c r="SB5" s="1085"/>
      <c r="SC5" s="1085"/>
      <c r="SD5" s="1085"/>
      <c r="SE5" s="1085"/>
      <c r="SF5" s="1085"/>
      <c r="SG5" s="1085"/>
      <c r="SH5" s="1085"/>
      <c r="SI5" s="1085"/>
      <c r="SJ5" s="1085"/>
      <c r="SK5" s="1085"/>
      <c r="SL5" s="1085"/>
      <c r="SM5" s="1085"/>
      <c r="SN5" s="1085"/>
      <c r="SO5" s="1085"/>
      <c r="SP5" s="1085"/>
      <c r="SQ5" s="1085"/>
      <c r="SR5" s="1085"/>
      <c r="SS5" s="1085"/>
      <c r="ST5" s="1085"/>
      <c r="SU5" s="1085"/>
      <c r="SV5" s="1085"/>
      <c r="SW5" s="1085"/>
      <c r="SX5" s="1085"/>
      <c r="SY5" s="1085"/>
      <c r="SZ5" s="1085"/>
      <c r="TA5" s="1085"/>
      <c r="TB5" s="1085"/>
      <c r="TC5" s="1085"/>
      <c r="TD5" s="1085"/>
      <c r="TE5" s="1085"/>
      <c r="TF5" s="1085"/>
      <c r="TG5" s="1085"/>
      <c r="TH5" s="1085"/>
      <c r="TI5" s="1085"/>
      <c r="TJ5" s="1085"/>
      <c r="TK5" s="1085"/>
      <c r="TL5" s="1085"/>
      <c r="TM5" s="1085"/>
      <c r="TN5" s="1085"/>
      <c r="TO5" s="1085"/>
      <c r="TP5" s="1085"/>
      <c r="TQ5" s="1085"/>
      <c r="TR5" s="1085"/>
      <c r="TS5" s="1085"/>
      <c r="TT5" s="1085"/>
      <c r="TU5" s="1085"/>
      <c r="TV5" s="1085"/>
      <c r="TW5" s="1085"/>
      <c r="TX5" s="1085"/>
      <c r="TY5" s="1085"/>
      <c r="TZ5" s="1085"/>
      <c r="UA5" s="1085"/>
      <c r="UB5" s="1085"/>
      <c r="UC5" s="1085"/>
      <c r="UD5" s="1085"/>
      <c r="UE5" s="1085"/>
      <c r="UF5" s="1085"/>
      <c r="UG5" s="1085"/>
      <c r="UH5" s="1085"/>
      <c r="UI5" s="1085"/>
      <c r="UJ5" s="1085"/>
      <c r="UK5" s="1085"/>
      <c r="UL5" s="1085"/>
      <c r="UM5" s="1085"/>
      <c r="UN5" s="1085"/>
      <c r="UO5" s="1085"/>
      <c r="UP5" s="1085"/>
      <c r="UQ5" s="1085"/>
      <c r="UR5" s="1085"/>
      <c r="US5" s="1085"/>
      <c r="UT5" s="1085"/>
      <c r="UU5" s="1085"/>
      <c r="UV5" s="1085"/>
      <c r="UW5" s="1085"/>
      <c r="UX5" s="1085"/>
      <c r="UY5" s="1085"/>
      <c r="UZ5" s="1085"/>
      <c r="VA5" s="1085"/>
      <c r="VB5" s="1085"/>
      <c r="VC5" s="1085"/>
      <c r="VD5" s="1085"/>
      <c r="VE5" s="1085"/>
      <c r="VF5" s="1085"/>
      <c r="VG5" s="1085"/>
      <c r="VH5" s="1085"/>
      <c r="VI5" s="1085"/>
      <c r="VJ5" s="1085"/>
      <c r="VK5" s="1085"/>
      <c r="VL5" s="1085"/>
      <c r="VM5" s="1085"/>
      <c r="VN5" s="1085"/>
      <c r="VO5" s="1085"/>
      <c r="VP5" s="1085"/>
      <c r="VQ5" s="1085"/>
      <c r="VR5" s="1085"/>
      <c r="VS5" s="1085"/>
      <c r="VT5" s="1085"/>
      <c r="VU5" s="1085"/>
      <c r="VV5" s="1085"/>
      <c r="VW5" s="1085"/>
      <c r="VX5" s="1085"/>
      <c r="VY5" s="1085"/>
      <c r="VZ5" s="1085"/>
      <c r="WA5" s="1085"/>
      <c r="WB5" s="1085"/>
      <c r="WC5" s="1085"/>
      <c r="WD5" s="1085"/>
      <c r="WE5" s="1085"/>
      <c r="WF5" s="1085"/>
      <c r="WG5" s="1085"/>
      <c r="WH5" s="1085"/>
      <c r="WI5" s="1085"/>
      <c r="WJ5" s="1085"/>
      <c r="WK5" s="1085"/>
      <c r="WL5" s="1085"/>
      <c r="WM5" s="1085"/>
      <c r="WN5" s="1085"/>
      <c r="WO5" s="1085"/>
      <c r="WP5" s="1085"/>
      <c r="WQ5" s="1085"/>
      <c r="WR5" s="1085"/>
      <c r="WS5" s="1085"/>
      <c r="WT5" s="1085"/>
      <c r="WU5" s="1085"/>
      <c r="WV5" s="1085"/>
      <c r="WW5" s="1085"/>
      <c r="WX5" s="1085"/>
      <c r="WY5" s="1085"/>
      <c r="WZ5" s="1085"/>
      <c r="XA5" s="1085"/>
      <c r="XB5" s="1085"/>
      <c r="XC5" s="1085"/>
      <c r="XD5" s="1085"/>
      <c r="XE5" s="1085"/>
      <c r="XF5" s="1085"/>
      <c r="XG5" s="1085"/>
      <c r="XH5" s="1085"/>
      <c r="XI5" s="1085"/>
      <c r="XJ5" s="1085"/>
      <c r="XK5" s="1085"/>
      <c r="XL5" s="1085"/>
      <c r="XM5" s="1085"/>
      <c r="XN5" s="1085"/>
      <c r="XO5" s="1085"/>
      <c r="XP5" s="1085"/>
      <c r="XQ5" s="1085"/>
      <c r="XR5" s="1085"/>
      <c r="XS5" s="1085"/>
      <c r="XT5" s="1085"/>
      <c r="XU5" s="1085"/>
      <c r="XV5" s="1085"/>
      <c r="XW5" s="1085"/>
      <c r="XX5" s="1085"/>
      <c r="XY5" s="1085"/>
      <c r="XZ5" s="1085"/>
      <c r="YA5" s="1085"/>
      <c r="YB5" s="1085"/>
      <c r="YC5" s="1085"/>
      <c r="YD5" s="1085"/>
      <c r="YE5" s="1085"/>
      <c r="YF5" s="1085"/>
      <c r="YG5" s="1085"/>
      <c r="YH5" s="1085"/>
      <c r="YI5" s="1085"/>
      <c r="YJ5" s="1085"/>
      <c r="YK5" s="1085"/>
      <c r="YL5" s="1085"/>
      <c r="YM5" s="1085"/>
      <c r="YN5" s="1085"/>
      <c r="YO5" s="1085"/>
      <c r="YP5" s="1085"/>
      <c r="YQ5" s="1085"/>
      <c r="YR5" s="1085"/>
      <c r="YS5" s="1085"/>
      <c r="YT5" s="1085"/>
      <c r="YU5" s="1085"/>
      <c r="YV5" s="1085"/>
      <c r="YW5" s="1085"/>
      <c r="YX5" s="1085"/>
      <c r="YY5" s="1085"/>
      <c r="YZ5" s="1085"/>
      <c r="ZA5" s="1085"/>
      <c r="ZB5" s="1085"/>
      <c r="ZC5" s="1085"/>
      <c r="ZD5" s="1085"/>
      <c r="ZE5" s="1085"/>
      <c r="ZF5" s="1085"/>
      <c r="ZG5" s="1085"/>
      <c r="ZH5" s="1085"/>
      <c r="ZI5" s="1085"/>
      <c r="ZJ5" s="1085"/>
      <c r="ZK5" s="1085"/>
      <c r="ZL5" s="1085"/>
      <c r="ZM5" s="1085"/>
      <c r="ZN5" s="1085"/>
      <c r="ZO5" s="1085"/>
      <c r="ZP5" s="1085"/>
      <c r="ZQ5" s="1085"/>
      <c r="ZR5" s="1085"/>
      <c r="ZS5" s="1085"/>
      <c r="ZT5" s="1085"/>
      <c r="ZU5" s="1085"/>
      <c r="ZV5" s="1085"/>
      <c r="ZW5" s="1085"/>
      <c r="ZX5" s="1085"/>
      <c r="ZY5" s="1085"/>
      <c r="ZZ5" s="1085"/>
      <c r="AAA5" s="1085"/>
      <c r="AAB5" s="1085"/>
      <c r="AAC5" s="1085"/>
      <c r="AAD5" s="1085"/>
      <c r="AAE5" s="1085"/>
      <c r="AAF5" s="1085"/>
      <c r="AAG5" s="1085"/>
      <c r="AAH5" s="1085"/>
      <c r="AAI5" s="1085"/>
      <c r="AAJ5" s="1085"/>
      <c r="AAK5" s="1085"/>
      <c r="AAL5" s="1085"/>
      <c r="AAM5" s="1085"/>
      <c r="AAN5" s="1085"/>
      <c r="AAO5" s="1085"/>
      <c r="AAP5" s="1085"/>
      <c r="AAQ5" s="1085"/>
      <c r="AAR5" s="1085"/>
      <c r="AAS5" s="1085"/>
      <c r="AAT5" s="1085"/>
      <c r="AAU5" s="1085"/>
      <c r="AAV5" s="1085"/>
      <c r="AAW5" s="1085"/>
      <c r="AAX5" s="1085"/>
      <c r="AAY5" s="1085"/>
      <c r="AAZ5" s="1085"/>
      <c r="ABA5" s="1085"/>
      <c r="ABB5" s="1085"/>
      <c r="ABC5" s="1085"/>
      <c r="ABD5" s="1085"/>
      <c r="ABE5" s="1085"/>
      <c r="ABF5" s="1085"/>
      <c r="ABG5" s="1085"/>
      <c r="ABH5" s="1085"/>
      <c r="ABI5" s="1085"/>
      <c r="ABJ5" s="1085"/>
      <c r="ABK5" s="1085"/>
      <c r="ABL5" s="1085"/>
      <c r="ABM5" s="1085"/>
      <c r="ABN5" s="1085"/>
      <c r="ABO5" s="1085"/>
      <c r="ABP5" s="1085"/>
      <c r="ABQ5" s="1085"/>
      <c r="ABR5" s="1085"/>
      <c r="ABS5" s="1085"/>
      <c r="ABT5" s="1085"/>
      <c r="ABU5" s="1085"/>
      <c r="ABV5" s="1085"/>
      <c r="ABW5" s="1085"/>
      <c r="ABX5" s="1085"/>
      <c r="ABY5" s="1085"/>
      <c r="ABZ5" s="1085"/>
      <c r="ACA5" s="1085"/>
      <c r="ACB5" s="1085"/>
      <c r="ACC5" s="1085"/>
      <c r="ACD5" s="1085"/>
      <c r="ACE5" s="1085"/>
      <c r="ACF5" s="1085"/>
      <c r="ACG5" s="1085"/>
      <c r="ACH5" s="1085"/>
      <c r="ACI5" s="1085"/>
      <c r="ACJ5" s="1085"/>
      <c r="ACK5" s="1085"/>
      <c r="ACL5" s="1085"/>
      <c r="ACM5" s="1085"/>
      <c r="ACN5" s="1085"/>
      <c r="ACO5" s="1085"/>
      <c r="ACP5" s="1085"/>
      <c r="ACQ5" s="1085"/>
      <c r="ACR5" s="1085"/>
      <c r="ACS5" s="1085"/>
      <c r="ACT5" s="1085"/>
      <c r="ACU5" s="1085"/>
      <c r="ACV5" s="1085"/>
      <c r="ACW5" s="1085"/>
      <c r="ACX5" s="1085"/>
      <c r="ACY5" s="1085"/>
      <c r="ACZ5" s="1085"/>
      <c r="ADA5" s="1085"/>
      <c r="ADB5" s="1085"/>
      <c r="ADC5" s="1085"/>
      <c r="ADD5" s="1085"/>
      <c r="ADE5" s="1085"/>
      <c r="ADF5" s="1085"/>
      <c r="ADG5" s="1085"/>
      <c r="ADH5" s="1085"/>
      <c r="ADI5" s="1085"/>
      <c r="ADJ5" s="1085"/>
      <c r="ADK5" s="1085"/>
      <c r="ADL5" s="1085"/>
      <c r="ADM5" s="1085"/>
      <c r="ADN5" s="1085"/>
      <c r="ADO5" s="1085"/>
      <c r="ADP5" s="1085"/>
      <c r="ADQ5" s="1085"/>
      <c r="ADR5" s="1085"/>
      <c r="ADS5" s="1085"/>
      <c r="ADT5" s="1085"/>
      <c r="ADU5" s="1085"/>
      <c r="ADV5" s="1085"/>
      <c r="ADW5" s="1085"/>
      <c r="ADX5" s="1085"/>
      <c r="ADY5" s="1085"/>
      <c r="ADZ5" s="1085"/>
      <c r="AEA5" s="1085"/>
      <c r="AEB5" s="1085"/>
      <c r="AEC5" s="1085"/>
      <c r="AED5" s="1085"/>
      <c r="AEE5" s="1085"/>
      <c r="AEF5" s="1085"/>
      <c r="AEG5" s="1085"/>
      <c r="AEH5" s="1085"/>
      <c r="AEI5" s="1085"/>
      <c r="AEJ5" s="1085"/>
      <c r="AEK5" s="1085"/>
      <c r="AEL5" s="1085"/>
      <c r="AEM5" s="1085"/>
      <c r="AEN5" s="1085"/>
      <c r="AEO5" s="1085"/>
      <c r="AEP5" s="1085"/>
      <c r="AEQ5" s="1085"/>
      <c r="AER5" s="1085"/>
      <c r="AES5" s="1085"/>
      <c r="AET5" s="1085"/>
      <c r="AEU5" s="1085"/>
      <c r="AEV5" s="1084" t="str">
        <f>IF('8A'!E8&lt;&gt;"",'8A'!E8,"")</f>
        <v/>
      </c>
      <c r="AEW5" s="1084" t="str">
        <f>IF('8A'!F8&lt;&gt;"",'8A'!F8,"")</f>
        <v/>
      </c>
      <c r="AEX5" s="1084" t="str">
        <f>IF('8A'!G8&lt;&gt;"",'8A'!G8,"")</f>
        <v/>
      </c>
      <c r="AEY5" s="1084" t="str">
        <f>IF('8A'!H8&lt;&gt;"",'8A'!H8,"")</f>
        <v/>
      </c>
      <c r="AEZ5" s="1084" t="str">
        <f>IF('8A'!I8&lt;&gt;"",'8A'!I8,"")</f>
        <v/>
      </c>
      <c r="AFA5" s="1084" t="str">
        <f>IF('8A'!J8&lt;&gt;"",'8A'!J8,"")</f>
        <v/>
      </c>
      <c r="AFB5" s="1084" t="str">
        <f>IF('8A'!K8&lt;&gt;"",'8A'!K8,"")</f>
        <v/>
      </c>
      <c r="AFC5" s="1084" t="str">
        <f>IF('8A'!L8&lt;&gt;"",'8A'!L8,"")</f>
        <v/>
      </c>
      <c r="AFD5" s="1084" t="str">
        <f>IF('8A'!M8&lt;&gt;"",'8A'!M8,"")</f>
        <v/>
      </c>
      <c r="AFE5" s="1084" t="str">
        <f>IF('8A'!N8&lt;&gt;"",'8A'!N8,"")</f>
        <v/>
      </c>
      <c r="AFF5" s="1084" t="str">
        <f>IF('8A'!O8&lt;&gt;"",'8A'!O8,"")</f>
        <v/>
      </c>
      <c r="AFG5" s="1084" t="str">
        <f>IF('8A'!P8&lt;&gt;"",'8A'!P8,"")</f>
        <v/>
      </c>
      <c r="AFH5" s="1084" t="str">
        <f>IF('8A'!Q8&lt;&gt;"",'8A'!Q8,"")</f>
        <v/>
      </c>
      <c r="AFI5" s="1084" t="str">
        <f>IF('8A'!R8&lt;&gt;"",'8A'!R8,"")</f>
        <v/>
      </c>
      <c r="AFJ5" s="1084" t="str">
        <f>IF('8A'!S8&lt;&gt;"",'8A'!S8,"")</f>
        <v/>
      </c>
      <c r="AFK5" s="1084" t="str">
        <f>IF('8A'!T8&lt;&gt;"",'8A'!T8,"")</f>
        <v/>
      </c>
      <c r="AFL5" s="1084" t="str">
        <f>IF('8A'!U8&lt;&gt;"",'8A'!U8,"")</f>
        <v/>
      </c>
      <c r="AFM5" s="1084" t="str">
        <f>IF('8A'!V8&lt;&gt;"",'8A'!V8,"")</f>
        <v/>
      </c>
      <c r="AFN5" s="1084" t="str">
        <f>IF('8B'!E8&lt;&gt;"",'8B'!E8,"")</f>
        <v/>
      </c>
      <c r="AFO5" s="1084" t="str">
        <f>IF('8B'!F8&lt;&gt;"",'8B'!F8,"")</f>
        <v/>
      </c>
      <c r="AFP5" s="1084" t="str">
        <f>IF('8B'!G8&lt;&gt;"",'8B'!G8,"")</f>
        <v/>
      </c>
      <c r="AFQ5" s="1084" t="str">
        <f>IF('8B'!H8&lt;&gt;"",'8B'!H8,"")</f>
        <v/>
      </c>
      <c r="AFR5" s="1084" t="str">
        <f>IF('8B'!I8&lt;&gt;"",'8B'!I8,"")</f>
        <v/>
      </c>
      <c r="AFS5" s="1084" t="str">
        <f>IF('8B'!J8&lt;&gt;"",'8B'!J8,"")</f>
        <v/>
      </c>
      <c r="AFT5" s="1084" t="str">
        <f>IF('8B'!K8&lt;&gt;"",'8B'!K8,"")</f>
        <v/>
      </c>
      <c r="AFU5" s="1084" t="str">
        <f>IF('8B'!L8&lt;&gt;"",'8B'!L8,"")</f>
        <v/>
      </c>
      <c r="AFV5" s="1084" t="str">
        <f>IF('8B'!M8&lt;&gt;"",'8B'!M8,"")</f>
        <v/>
      </c>
      <c r="AFW5" s="1084" t="str">
        <f>IF('8B'!N8&lt;&gt;"",'8B'!N8,"")</f>
        <v/>
      </c>
      <c r="AFX5" s="1084" t="str">
        <f>IF('8B'!O8&lt;&gt;"",'8B'!O8,"")</f>
        <v/>
      </c>
      <c r="AFY5" s="1084" t="str">
        <f>IF('8B'!P8&lt;&gt;"",'8B'!P8,"")</f>
        <v/>
      </c>
      <c r="AFZ5" s="1084" t="str">
        <f>IF('8B'!Q8&lt;&gt;"",'8B'!Q8,"")</f>
        <v/>
      </c>
      <c r="AGA5" s="1084" t="str">
        <f>IF('8B'!R8&lt;&gt;"",'8B'!R8,"")</f>
        <v/>
      </c>
      <c r="AGB5" s="1084" t="str">
        <f>IF('8B'!S8&lt;&gt;"",'8B'!S8,"")</f>
        <v/>
      </c>
      <c r="AGC5" s="1084" t="str">
        <f>IF('8B'!T8&lt;&gt;"",'8B'!T8,"")</f>
        <v/>
      </c>
      <c r="AGD5" s="1084" t="str">
        <f>IF('8B'!U8&lt;&gt;"",'8B'!U8,"")</f>
        <v/>
      </c>
      <c r="AGE5" s="1084" t="str">
        <f>IF('8C'!E8&lt;&gt;"",'8C'!E8,"")</f>
        <v/>
      </c>
      <c r="AGF5" s="1084" t="str">
        <f>IF('8C'!F8&lt;&gt;"",'8C'!F8,"")</f>
        <v/>
      </c>
      <c r="AGG5" s="1084" t="str">
        <f>IF('8C'!G8&lt;&gt;"",'8C'!G8,"")</f>
        <v/>
      </c>
      <c r="AGH5" s="1084" t="str">
        <f>IF('8C'!H8&lt;&gt;"",'8C'!H8,"")</f>
        <v/>
      </c>
      <c r="AGI5" s="1084" t="str">
        <f>IF('8C'!I8&lt;&gt;"",'8C'!I8,"")</f>
        <v/>
      </c>
      <c r="AGJ5" s="1084" t="str">
        <f>IF('8C'!J8&lt;&gt;"",'8C'!J8,"")</f>
        <v/>
      </c>
      <c r="AGK5" s="1084" t="str">
        <f>IF('8C'!K8&lt;&gt;"",'8C'!K8,"")</f>
        <v/>
      </c>
      <c r="AGL5" s="1084" t="str">
        <f>IF('8C'!L8&lt;&gt;"",'8C'!L8,"")</f>
        <v/>
      </c>
      <c r="AGM5" s="1084" t="str">
        <f>IF('8C'!M8&lt;&gt;"",'8C'!M8,"")</f>
        <v/>
      </c>
      <c r="AGN5" s="1084" t="str">
        <f>IF('8C'!N8&lt;&gt;"",'8C'!N8,"")</f>
        <v/>
      </c>
      <c r="AGO5" s="1084" t="str">
        <f>IF('8C'!O8&lt;&gt;"",'8C'!O8,"")</f>
        <v/>
      </c>
      <c r="AGP5" s="1085"/>
      <c r="AGQ5" s="1084" t="str">
        <f>IF('8D'!D16&lt;&gt;"",'8D'!D16,"")</f>
        <v/>
      </c>
      <c r="AGR5" s="1084" t="str">
        <f>IF('8D'!E16&lt;&gt;"",'8D'!E16,"")</f>
        <v/>
      </c>
      <c r="AGS5" s="1084" t="str">
        <f>IF('8D'!F16&lt;&gt;"",'8D'!F16,"")</f>
        <v/>
      </c>
      <c r="AGT5" s="1084" t="str">
        <f>IF('8D'!G16&lt;&gt;"",'8D'!G16,"")</f>
        <v/>
      </c>
      <c r="AGU5" s="1084" t="str">
        <f>IF('8D'!H16&lt;&gt;"",'8D'!H16,"")</f>
        <v/>
      </c>
      <c r="AGV5" s="1084" t="str">
        <f>IF('8D'!I16&lt;&gt;"",'8D'!I16,"")</f>
        <v/>
      </c>
      <c r="AGW5" s="1084" t="str">
        <f>IF('8D'!J16&lt;&gt;"",'8D'!J16,"")</f>
        <v/>
      </c>
      <c r="AGX5" s="1084" t="str">
        <f>IF('8D'!K16&lt;&gt;"",'8D'!K16,"")</f>
        <v/>
      </c>
      <c r="AGY5" s="1084" t="str">
        <f>IF('8D'!L16&lt;&gt;"",'8D'!L16,"")</f>
        <v/>
      </c>
      <c r="AGZ5" s="1084" t="str">
        <f>IF('8D'!M16&lt;&gt;"",'8D'!M16,"")</f>
        <v/>
      </c>
      <c r="AHA5" s="1084" t="str">
        <f>IF('8D'!N16&lt;&gt;"",'8D'!N16,"")</f>
        <v/>
      </c>
      <c r="AHB5" s="1084" t="str">
        <f>IF('8D'!O16&lt;&gt;"",'8D'!O16,"")</f>
        <v/>
      </c>
      <c r="AHC5" s="1084" t="str">
        <f>IF('8D'!P16&lt;&gt;"",'8D'!P16,"")</f>
        <v/>
      </c>
      <c r="AHD5" s="1084" t="str">
        <f>IF('8D'!Q16&lt;&gt;"",'8D'!Q16,"")</f>
        <v/>
      </c>
      <c r="AHE5" s="1084" t="str">
        <f>IF('8D'!R16&lt;&gt;"",'8D'!R16,"")</f>
        <v/>
      </c>
      <c r="AHF5" s="1084" t="str">
        <f>IF('8D'!S16&lt;&gt;"",'8D'!S16,"")</f>
        <v/>
      </c>
      <c r="AHG5" s="1084" t="str">
        <f>IF('8D'!T16&lt;&gt;"",'8D'!T16,"")</f>
        <v/>
      </c>
      <c r="AHH5" s="1084" t="str">
        <f>IF('8D'!U16&lt;&gt;"",'8D'!U16,"")</f>
        <v/>
      </c>
      <c r="AHI5" s="1084" t="str">
        <f>IF('8D'!V16&lt;&gt;"",'8D'!V16,"")</f>
        <v/>
      </c>
      <c r="AHJ5" s="1084" t="str">
        <f>IF('8D'!W16&lt;&gt;"",'8D'!W16,"")</f>
        <v/>
      </c>
      <c r="AHK5" s="1084" t="str">
        <f>IF('8D'!X16&lt;&gt;"",'8D'!X16,"")</f>
        <v/>
      </c>
      <c r="AHL5" s="1084" t="str">
        <f>IF('8D'!Y16&lt;&gt;"",'8D'!Y16,"")</f>
        <v/>
      </c>
      <c r="AHM5" s="1084" t="str">
        <f>IF('8D'!Z16&lt;&gt;"",'8D'!Z16,"")</f>
        <v/>
      </c>
      <c r="AHN5" s="1084" t="str">
        <f>IF('8D'!AA16&lt;&gt;"",'8D'!AA16,"")</f>
        <v/>
      </c>
      <c r="AHO5" s="1084" t="str">
        <f>IF('8D'!AB16&lt;&gt;"",'8D'!AB16,"")</f>
        <v/>
      </c>
      <c r="AHP5" s="1084" t="str">
        <f>IF('8D'!AC16&lt;&gt;"",'8D'!AC16,"")</f>
        <v/>
      </c>
      <c r="AHQ5" s="1084" t="str">
        <f>IF('8D'!AD16&lt;&gt;"",'8D'!AD16,"")</f>
        <v/>
      </c>
      <c r="AHR5" s="1084" t="str">
        <f>IF('8D'!AE16&lt;&gt;"",'8D'!AE16,"")</f>
        <v/>
      </c>
      <c r="AHS5" s="1084" t="str">
        <f>IF('8D'!AF16&lt;&gt;"",'8D'!AF16,"")</f>
        <v/>
      </c>
      <c r="AHT5" s="1084" t="str">
        <f>IF('8D'!AG16&lt;&gt;"",'8D'!AG16,"")</f>
        <v/>
      </c>
      <c r="AHU5" s="1084" t="str">
        <f>IF('8D'!AH16&lt;&gt;"",'8D'!AH16,"")</f>
        <v/>
      </c>
      <c r="AHV5" s="1084" t="str">
        <f>IF('8D'!AI16&lt;&gt;"",'8D'!AI16,"")</f>
        <v/>
      </c>
      <c r="AHW5" s="1084" t="str">
        <f>IF('8D'!AJ16&lt;&gt;"",'8D'!AJ16,"")</f>
        <v/>
      </c>
      <c r="AHX5" s="1084" t="str">
        <f>IF('8D'!AK16&lt;&gt;"",'8D'!AK16,"")</f>
        <v/>
      </c>
      <c r="AHY5" s="1084" t="str">
        <f>IF('8D'!AL16&lt;&gt;"",'8D'!AL16,"")</f>
        <v/>
      </c>
      <c r="AHZ5" s="1084" t="str">
        <f>IF('8D'!AM16&lt;&gt;"",'8D'!AM16,"")</f>
        <v/>
      </c>
      <c r="AIA5" s="1084" t="str">
        <f>IF('8D'!AN16&lt;&gt;"",'8D'!AN16,"")</f>
        <v/>
      </c>
      <c r="AIB5" s="1084" t="str">
        <f>IF('8D'!AO16&lt;&gt;"",'8D'!AO16,"")</f>
        <v/>
      </c>
      <c r="AIC5" s="1084" t="str">
        <f>IF('8D'!AP16&lt;&gt;"",'8D'!AP16,"")</f>
        <v/>
      </c>
      <c r="AID5" s="1084" t="str">
        <f>IF('8D'!AQ16&lt;&gt;"",'8D'!AQ16,"")</f>
        <v/>
      </c>
      <c r="AIE5" s="1084" t="str">
        <f>IF('8D'!AR16&lt;&gt;"",'8D'!AR16,"")</f>
        <v/>
      </c>
      <c r="AIF5" s="1084" t="str">
        <f>IF('8D'!AS16&lt;&gt;"",'8D'!AS16,"")</f>
        <v/>
      </c>
      <c r="AIG5" s="1084" t="str">
        <f>IF('8D'!AT16&lt;&gt;"",'8D'!AT16,"")</f>
        <v/>
      </c>
      <c r="AIH5" s="1084" t="str">
        <f>IF('8D'!AU16&lt;&gt;"",'8D'!AU16,"")</f>
        <v/>
      </c>
      <c r="AII5" s="1084" t="str">
        <f>IF('8D'!AV16&lt;&gt;"",'8D'!AV16,"")</f>
        <v/>
      </c>
      <c r="AIJ5" s="1084" t="str">
        <f>IF('8D'!AW16&lt;&gt;"",'8D'!AW16,"")</f>
        <v/>
      </c>
      <c r="AIK5" s="1085"/>
      <c r="AIL5" s="1084" t="str">
        <f>IF('8E'!D16&lt;&gt;"",'8E'!D16,"")</f>
        <v/>
      </c>
      <c r="AIM5" s="1084" t="str">
        <f>IF('8E'!E16&lt;&gt;"",'8E'!E16,"")</f>
        <v/>
      </c>
      <c r="AIN5" s="1084" t="str">
        <f>IF('8E'!F16&lt;&gt;"",'8E'!F16,"")</f>
        <v/>
      </c>
      <c r="AIO5" s="1084" t="str">
        <f>IF('8E'!G16&lt;&gt;"",'8E'!G16,"")</f>
        <v/>
      </c>
      <c r="AIP5" s="1084" t="str">
        <f>IF('8E'!H16&lt;&gt;"",'8E'!H16,"")</f>
        <v/>
      </c>
      <c r="AIQ5" s="1084" t="str">
        <f>IF('8E'!I16&lt;&gt;"",'8E'!I16,"")</f>
        <v/>
      </c>
      <c r="AIR5" s="1084" t="str">
        <f>IF('8E'!J16&lt;&gt;"",'8E'!J16,"")</f>
        <v/>
      </c>
      <c r="AIS5" s="1084" t="str">
        <f>IF('8E'!K16&lt;&gt;"",'8E'!K16,"")</f>
        <v/>
      </c>
      <c r="AIT5" s="1084" t="str">
        <f>IF('8E'!L16&lt;&gt;"",'8E'!L16,"")</f>
        <v/>
      </c>
      <c r="AIU5" s="1084" t="str">
        <f>IF('8E'!M16&lt;&gt;"",'8E'!M16,"")</f>
        <v/>
      </c>
      <c r="AIV5" s="1084" t="str">
        <f>IF('8E'!N16&lt;&gt;"",'8E'!N16,"")</f>
        <v/>
      </c>
      <c r="AIW5" s="1084" t="str">
        <f>IF('8E'!O16&lt;&gt;"",'8E'!O16,"")</f>
        <v/>
      </c>
      <c r="AIX5" s="1084" t="str">
        <f>IF('8E'!P16&lt;&gt;"",'8E'!P16,"")</f>
        <v/>
      </c>
      <c r="AIY5" s="1084" t="str">
        <f>IF('8E'!Q16&lt;&gt;"",'8E'!Q16,"")</f>
        <v/>
      </c>
      <c r="AIZ5" s="1084" t="str">
        <f>IF('8E'!R16&lt;&gt;"",'8E'!R16,"")</f>
        <v/>
      </c>
      <c r="AJA5" s="1084" t="str">
        <f>IF('8E'!S16&lt;&gt;"",'8E'!S16,"")</f>
        <v/>
      </c>
      <c r="AJB5" s="1084" t="str">
        <f>IF('8E'!T16&lt;&gt;"",'8E'!T16,"")</f>
        <v/>
      </c>
      <c r="AJC5" s="1084" t="str">
        <f>IF('8E'!U16&lt;&gt;"",'8E'!U16,"")</f>
        <v/>
      </c>
      <c r="AJD5" s="1084" t="str">
        <f>IF('8E'!V16&lt;&gt;"",'8E'!V16,"")</f>
        <v/>
      </c>
      <c r="AJE5" s="1084" t="str">
        <f>IF('8E'!W16&lt;&gt;"",'8E'!W16,"")</f>
        <v/>
      </c>
      <c r="AJF5" s="1084" t="str">
        <f>IF('8E'!X16&lt;&gt;"",'8E'!X16,"")</f>
        <v/>
      </c>
      <c r="AJG5" s="1084" t="str">
        <f>IF('8E'!Y16&lt;&gt;"",'8E'!Y16,"")</f>
        <v/>
      </c>
      <c r="AJH5" s="1084" t="str">
        <f>IF('8E'!Z16&lt;&gt;"",'8E'!Z16,"")</f>
        <v/>
      </c>
      <c r="AJI5" s="1084" t="str">
        <f>IF('8E'!AA16&lt;&gt;"",'8E'!AA16,"")</f>
        <v/>
      </c>
      <c r="AJJ5" t="s">
        <v>6852</v>
      </c>
    </row>
    <row r="6" spans="1:946" x14ac:dyDescent="0.2">
      <c r="A6" s="1084" t="str">
        <f t="shared" si="0"/>
        <v/>
      </c>
      <c r="B6" s="1084" t="str">
        <f t="shared" si="1"/>
        <v/>
      </c>
      <c r="C6" s="1084" t="str">
        <f>IF(設定!AH10&lt;&gt;0,設定!AH10,"")</f>
        <v/>
      </c>
      <c r="D6" s="1084" t="str">
        <f ca="1">IF(設定!AG10&lt;&gt;0,設定!AG10,"")</f>
        <v/>
      </c>
      <c r="E6" s="1084" t="str">
        <f>IF(C6="学部",VLOOKUP(D6,設定!$K$8:$L$37,2,FALSE),"")</f>
        <v/>
      </c>
      <c r="F6" s="1084" t="str">
        <f>IF(C6="研究科",VLOOKUP(D6,設定!$P$8:$Q$37,2,FALSE),"")</f>
        <v/>
      </c>
      <c r="G6" s="1084" t="str">
        <f>IF(C6="学部",VLOOKUP(D6,設定!$U$8:$V$37,2,FALSE),"")</f>
        <v/>
      </c>
      <c r="H6" s="1084" t="str">
        <f>IF(C6="研究科",VLOOKUP(D6,設定!$Y$8:$Z$37,2,FALSE),"")</f>
        <v/>
      </c>
      <c r="I6" s="1085"/>
      <c r="J6" s="1085"/>
      <c r="K6" s="1085"/>
      <c r="L6" s="1085"/>
      <c r="M6" s="1085"/>
      <c r="N6" s="1085"/>
      <c r="O6" s="1085"/>
      <c r="P6" s="1085"/>
      <c r="Q6" s="1085"/>
      <c r="R6" s="1084" t="str">
        <f>IF('2A'!E9&lt;&gt;"",'2A'!E9,"")</f>
        <v/>
      </c>
      <c r="S6" s="1084" t="str">
        <f>IF('2A'!F9&lt;&gt;"",'2A'!F9,"")</f>
        <v/>
      </c>
      <c r="T6" s="1084" t="str">
        <f>IF('2A'!G9&lt;&gt;"",'2A'!G9,"")</f>
        <v/>
      </c>
      <c r="U6" s="1084" t="str">
        <f>IF('2A'!H9&lt;&gt;"",'2A'!H9,"")</f>
        <v/>
      </c>
      <c r="V6" s="1084" t="str">
        <f>IF('2A'!I9&lt;&gt;"",'2A'!I9,"")</f>
        <v/>
      </c>
      <c r="W6" s="1084" t="str">
        <f>IF('2A'!J9&lt;&gt;"",'2A'!J9,"")</f>
        <v/>
      </c>
      <c r="X6" s="1084" t="str">
        <f>IF('2A'!K9&lt;&gt;"",'2A'!K9,"")</f>
        <v/>
      </c>
      <c r="Y6" s="1084" t="str">
        <f>IF('2A'!L9&lt;&gt;"",'2A'!L9,"")</f>
        <v/>
      </c>
      <c r="Z6" s="1084" t="str">
        <f>IF('2A'!M9&lt;&gt;"",'2A'!M9,"")</f>
        <v/>
      </c>
      <c r="AA6" s="1084" t="str">
        <f>IF('2A'!N9&lt;&gt;"",'2A'!N9,"")</f>
        <v/>
      </c>
      <c r="AB6" s="1084" t="str">
        <f>IF('2A'!O9&lt;&gt;"",'2A'!O9,"")</f>
        <v/>
      </c>
      <c r="AC6" s="1084" t="str">
        <f>IF('2A'!P9&lt;&gt;"",'2A'!P9,"")</f>
        <v/>
      </c>
      <c r="AD6" s="1084" t="str">
        <f>IF('2A'!Q9&lt;&gt;"",'2A'!Q9,"")</f>
        <v/>
      </c>
      <c r="AE6" s="1084" t="str">
        <f>IF('2A'!R9&lt;&gt;"",'2A'!R9,"")</f>
        <v/>
      </c>
      <c r="AF6" s="1084" t="str">
        <f>IF('2A'!S9&lt;&gt;"",'2A'!S9,"")</f>
        <v/>
      </c>
      <c r="AG6" s="1084" t="str">
        <f>IF('2A'!T9&lt;&gt;"",'2A'!T9,"")</f>
        <v/>
      </c>
      <c r="AH6" s="1084" t="str">
        <f>IF('2A'!U9&lt;&gt;"",'2A'!U9,"")</f>
        <v/>
      </c>
      <c r="AI6" s="1084" t="str">
        <f>IF('2B'!E9&lt;&gt;"",'2B'!E9,"")</f>
        <v/>
      </c>
      <c r="AJ6" s="1084" t="str">
        <f>IF('2B'!F9&lt;&gt;"",'2B'!F9,"")</f>
        <v/>
      </c>
      <c r="AK6" s="1084" t="str">
        <f>IF('2B'!G9&lt;&gt;"",'2B'!G9,"")</f>
        <v/>
      </c>
      <c r="AL6" s="1084" t="str">
        <f>IF('2B'!H9&lt;&gt;"",'2B'!H9,"")</f>
        <v/>
      </c>
      <c r="AM6" s="1084" t="str">
        <f>IF('2B'!I9&lt;&gt;"",'2B'!I9,"")</f>
        <v/>
      </c>
      <c r="AN6" s="1084" t="str">
        <f>IF('2B'!J9&lt;&gt;"",'2B'!J9,"")</f>
        <v/>
      </c>
      <c r="AO6" s="1084" t="str">
        <f>IF('2B'!K9&lt;&gt;"",'2B'!K9,"")</f>
        <v/>
      </c>
      <c r="AP6" s="1084" t="str">
        <f>IF('2B'!L9&lt;&gt;"",'2B'!L9,"")</f>
        <v/>
      </c>
      <c r="AQ6" s="1084" t="str">
        <f>IF('2B'!M9&lt;&gt;"",'2B'!M9,"")</f>
        <v/>
      </c>
      <c r="AR6" s="1084" t="str">
        <f>IF('2B'!N9&lt;&gt;"",'2B'!N9,"")</f>
        <v/>
      </c>
      <c r="AS6" s="1084" t="str">
        <f>IF('2B'!O9&lt;&gt;"",'2B'!O9,"")</f>
        <v/>
      </c>
      <c r="AT6" s="1084" t="str">
        <f>IF('2B'!P9&lt;&gt;"",'2B'!P9,"")</f>
        <v/>
      </c>
      <c r="AU6" s="1084" t="str">
        <f>IF('2B'!Q9&lt;&gt;"",'2B'!Q9,"")</f>
        <v/>
      </c>
      <c r="AV6" s="1084" t="str">
        <f>IF('2B'!R9&lt;&gt;"",'2B'!R9,"")</f>
        <v/>
      </c>
      <c r="AW6" s="1084" t="str">
        <f>IF('2B'!S9&lt;&gt;"",'2B'!S9,"")</f>
        <v/>
      </c>
      <c r="AX6" s="1084" t="str">
        <f>IF('2B'!T9&lt;&gt;"",'2B'!T9,"")</f>
        <v/>
      </c>
      <c r="AY6" s="1084" t="str">
        <f>IF('2B'!U9&lt;&gt;"",'2B'!U9,"")</f>
        <v/>
      </c>
      <c r="AZ6" s="1084" t="str">
        <f>IF('2B'!V9&lt;&gt;"",'2B'!V9,"")</f>
        <v/>
      </c>
      <c r="BA6" s="1084" t="str">
        <f>IF('2B'!W9&lt;&gt;"",'2B'!W9,"")</f>
        <v/>
      </c>
      <c r="BB6" s="1084" t="str">
        <f>IF('2B'!X9&lt;&gt;"",'2B'!X9,"")</f>
        <v/>
      </c>
      <c r="BC6" s="1084" t="str">
        <f>IF('2C'!E10&lt;&gt;"",'2C'!E10,"")</f>
        <v/>
      </c>
      <c r="BD6" s="1084" t="str">
        <f>IF('2C'!F10&lt;&gt;"",'2C'!F10,"")</f>
        <v/>
      </c>
      <c r="BE6" s="1084" t="str">
        <f>IF('2C'!G10&lt;&gt;"",'2C'!G10,"")</f>
        <v/>
      </c>
      <c r="BF6" s="1084" t="str">
        <f>IF('2C'!H10&lt;&gt;"",'2C'!H10,"")</f>
        <v/>
      </c>
      <c r="BG6" s="1084" t="str">
        <f>IF('2C'!I10&lt;&gt;"",'2C'!I10,"")</f>
        <v/>
      </c>
      <c r="BH6" s="1084" t="str">
        <f>IF('2C'!J10&lt;&gt;"",'2C'!J10,"")</f>
        <v/>
      </c>
      <c r="BI6" s="1084" t="str">
        <f>IF('2C'!K10&lt;&gt;"",'2C'!K10,"")</f>
        <v/>
      </c>
      <c r="BJ6" s="1084" t="str">
        <f>IF('2C'!L10&lt;&gt;"",'2C'!L10,"")</f>
        <v/>
      </c>
      <c r="BK6" s="1084" t="str">
        <f>IF('2C'!M10&lt;&gt;"",'2C'!M10,"")</f>
        <v/>
      </c>
      <c r="BL6" s="1084" t="str">
        <f>IF('2C'!N10&lt;&gt;"",'2C'!N10,"")</f>
        <v/>
      </c>
      <c r="BM6" s="1084" t="str">
        <f>IF('2C'!O10&lt;&gt;"",'2C'!O10,"")</f>
        <v/>
      </c>
      <c r="BN6" s="1084" t="str">
        <f>IF('2C'!P10&lt;&gt;"",'2C'!P10,"")</f>
        <v/>
      </c>
      <c r="BO6" s="1084" t="str">
        <f>IF('2C'!Q10&lt;&gt;"",'2C'!Q10,"")</f>
        <v/>
      </c>
      <c r="BP6" s="1084" t="str">
        <f>IF('2C'!R10&lt;&gt;"",'2C'!R10,"")</f>
        <v/>
      </c>
      <c r="BQ6" s="1084" t="str">
        <f>IF('2C'!S10&lt;&gt;"",'2C'!S10,"")</f>
        <v/>
      </c>
      <c r="BR6" s="1084" t="str">
        <f>IF('2C'!T10&lt;&gt;"",'2C'!T10,"")</f>
        <v/>
      </c>
      <c r="BS6" s="1084" t="str">
        <f>IF('2C'!U10&lt;&gt;"",'2C'!U10,"")</f>
        <v/>
      </c>
      <c r="BT6" s="1084" t="str">
        <f>IF('2C'!V10&lt;&gt;"",'2C'!V10,"")</f>
        <v/>
      </c>
      <c r="BU6" s="1084" t="str">
        <f>IF('2C'!W10&lt;&gt;"",'2C'!W10,"")</f>
        <v/>
      </c>
      <c r="BV6" s="1084" t="str">
        <f>IF('2C'!X10&lt;&gt;"",'2C'!X10,"")</f>
        <v/>
      </c>
      <c r="BW6" s="1084" t="str">
        <f>IF('2C'!Y10&lt;&gt;"",'2C'!Y10,"")</f>
        <v/>
      </c>
      <c r="BX6" s="1084" t="str">
        <f>IF('2C'!Z10&lt;&gt;"",'2C'!Z10,"")</f>
        <v/>
      </c>
      <c r="BY6" s="1084" t="str">
        <f>IF('2C'!AA10&lt;&gt;"",'2C'!AA10,"")</f>
        <v/>
      </c>
      <c r="BZ6" s="1084" t="str">
        <f>IF('2C'!AB10&lt;&gt;"",'2C'!AB10,"")</f>
        <v/>
      </c>
      <c r="CA6" s="1084" t="str">
        <f>IF('2C'!AC10&lt;&gt;"",'2C'!AC10,"")</f>
        <v/>
      </c>
      <c r="CB6" s="1084" t="str">
        <f>IF('2C'!AD10&lt;&gt;"",'2C'!AD10,"")</f>
        <v/>
      </c>
      <c r="CC6" s="1084" t="str">
        <f>IF('2C'!AE10&lt;&gt;"",'2C'!AE10,"")</f>
        <v/>
      </c>
      <c r="CD6" s="1084" t="str">
        <f>IF('2C'!AF10&lt;&gt;"",'2C'!AF10,"")</f>
        <v/>
      </c>
      <c r="CE6" s="1085"/>
      <c r="CF6" s="1085"/>
      <c r="CG6" s="1085"/>
      <c r="CH6" s="1085"/>
      <c r="CI6" s="1085"/>
      <c r="CJ6" s="1085"/>
      <c r="CK6" s="1085"/>
      <c r="CL6" s="1085"/>
      <c r="CM6" s="1085"/>
      <c r="CN6" s="1085"/>
      <c r="CO6" s="1085"/>
      <c r="CP6" s="1085"/>
      <c r="CQ6" s="1085"/>
      <c r="CR6" s="1085"/>
      <c r="CS6" s="1085"/>
      <c r="CT6" s="1085"/>
      <c r="CU6" s="1085"/>
      <c r="CV6" s="1084" t="str">
        <f>IF('2E'!E9&lt;&gt;"",'2E'!E9,"")</f>
        <v/>
      </c>
      <c r="CW6" s="1084" t="str">
        <f>IF('2E'!F9&lt;&gt;"",'2E'!F9,"")</f>
        <v/>
      </c>
      <c r="CX6" s="1084" t="str">
        <f>IF('2E'!G9&lt;&gt;"",'2E'!G9,"")</f>
        <v/>
      </c>
      <c r="CY6" s="1084" t="str">
        <f>IF('2E'!H9&lt;&gt;"",'2E'!H9,"")</f>
        <v/>
      </c>
      <c r="CZ6" s="1084" t="str">
        <f>IF('2E'!I9&lt;&gt;"",'2E'!I9,"")</f>
        <v/>
      </c>
      <c r="DA6" s="1084" t="str">
        <f>IF('2E'!J9&lt;&gt;"",'2E'!J9,"")</f>
        <v/>
      </c>
      <c r="DB6" s="1084" t="str">
        <f>IF('2E'!K9&lt;&gt;"",'2E'!K9,"")</f>
        <v/>
      </c>
      <c r="DC6" s="1084" t="str">
        <f>IF('2E'!L9&lt;&gt;"",'2E'!L9,"")</f>
        <v/>
      </c>
      <c r="DD6" s="1084" t="str">
        <f>IF('2E'!M9&lt;&gt;"",'2E'!M9,"")</f>
        <v/>
      </c>
      <c r="DE6" s="1084" t="str">
        <f>IF('2E'!N9&lt;&gt;"",'2E'!N9,"")</f>
        <v/>
      </c>
      <c r="DF6" s="1084" t="str">
        <f>IF('2E'!O9&lt;&gt;"",'2E'!O9,"")</f>
        <v/>
      </c>
      <c r="DG6" s="1084" t="str">
        <f>IF('2E'!P9&lt;&gt;"",'2E'!P9,"")</f>
        <v/>
      </c>
      <c r="DH6" s="1084" t="str">
        <f>IF('2E'!Q9&lt;&gt;"",'2E'!Q9,"")</f>
        <v/>
      </c>
      <c r="DI6" s="1084" t="str">
        <f>IF('2E'!R9&lt;&gt;"",'2E'!R9,"")</f>
        <v/>
      </c>
      <c r="DJ6" s="1084" t="str">
        <f>IF('2E'!S9&lt;&gt;"",'2E'!S9,"")</f>
        <v/>
      </c>
      <c r="DK6" s="1084" t="str">
        <f>IF('2E'!T9&lt;&gt;"",'2E'!T9,"")</f>
        <v/>
      </c>
      <c r="DL6" s="1084" t="str">
        <f>IF('2F'!E9&lt;&gt;"",'2F'!E9,"")</f>
        <v/>
      </c>
      <c r="DM6" s="1084" t="str">
        <f>IF('2F'!F9&lt;&gt;"",'2F'!F9,"")</f>
        <v/>
      </c>
      <c r="DN6" s="1084" t="str">
        <f>IF('3AB'!E9&lt;&gt;"",'3AB'!E9,"")</f>
        <v/>
      </c>
      <c r="DO6" s="1084" t="str">
        <f>IF('3AB'!F9&lt;&gt;"",'3AB'!F9,"")</f>
        <v/>
      </c>
      <c r="DP6" s="1084" t="str">
        <f>IF('3AB'!G9&lt;&gt;"",'3AB'!G9,"")</f>
        <v/>
      </c>
      <c r="DQ6" s="1084" t="str">
        <f>IF('3AB'!H9&lt;&gt;"",'3AB'!H9,"")</f>
        <v/>
      </c>
      <c r="DR6" s="1084" t="str">
        <f>IF('3AB'!I9&lt;&gt;"",'3AB'!I9,"")</f>
        <v/>
      </c>
      <c r="DS6" s="1084" t="str">
        <f>IF('3AB'!J9&lt;&gt;"",'3AB'!J9,"")</f>
        <v/>
      </c>
      <c r="DT6" s="1084" t="str">
        <f>IF('3AB'!K9&lt;&gt;"",'3AB'!K9,"")</f>
        <v/>
      </c>
      <c r="DU6" s="1084" t="str">
        <f>IF('3AB'!L9&lt;&gt;"",'3AB'!L9,"")</f>
        <v/>
      </c>
      <c r="DV6" s="1084" t="str">
        <f>IF('3CD'!E9&lt;&gt;"",'3CD'!E9,"")</f>
        <v/>
      </c>
      <c r="DW6" s="1084" t="str">
        <f>IF('3CD'!F9&lt;&gt;"",'3CD'!F9,"")</f>
        <v/>
      </c>
      <c r="DX6" s="1084" t="str">
        <f>IF('3CD'!G9&lt;&gt;"",'3CD'!G9,"")</f>
        <v/>
      </c>
      <c r="DY6" s="1084" t="str">
        <f>IF('3CD'!H9&lt;&gt;"",'3CD'!H9,"")</f>
        <v/>
      </c>
      <c r="DZ6" s="1084" t="str">
        <f>IF('3CD'!I9&lt;&gt;"",'3CD'!I9,"")</f>
        <v/>
      </c>
      <c r="EA6" s="1084" t="str">
        <f>IF('3CD'!J9&lt;&gt;"",'3CD'!J9,"")</f>
        <v/>
      </c>
      <c r="EB6" s="1084" t="str">
        <f>IF('3CD'!K9&lt;&gt;"",'3CD'!K9,"")</f>
        <v/>
      </c>
      <c r="EC6" s="1084" t="str">
        <f>IF('3CD'!L9&lt;&gt;"",'3CD'!L9,"")</f>
        <v/>
      </c>
      <c r="ED6" s="1084" t="str">
        <f>IF('3CD'!M9&lt;&gt;"",'3CD'!M9,"")</f>
        <v/>
      </c>
      <c r="EE6" s="1084" t="str">
        <f>IF('3CD'!N9&lt;&gt;"",'3CD'!N9,"")</f>
        <v/>
      </c>
      <c r="EF6" s="1084" t="str">
        <f>IF('3CD'!O9&lt;&gt;"",'3CD'!O9,"")</f>
        <v/>
      </c>
      <c r="EG6" s="1084" t="str">
        <f>IF('3CD'!P9&lt;&gt;"",'3CD'!P9,"")</f>
        <v/>
      </c>
      <c r="EH6" s="1084" t="str">
        <f>IF('3CD'!Q9&lt;&gt;"",'3CD'!Q9,"")</f>
        <v/>
      </c>
      <c r="EI6" s="1084" t="str">
        <f>IF('3CD'!R9&lt;&gt;"",'3CD'!R9,"")</f>
        <v/>
      </c>
      <c r="EJ6" s="1085"/>
      <c r="EK6" s="1085"/>
      <c r="EL6" s="1085"/>
      <c r="EM6" s="1085"/>
      <c r="EN6" s="1085"/>
      <c r="EO6" s="1085"/>
      <c r="EP6" s="1085"/>
      <c r="EQ6" s="1085"/>
      <c r="ER6" s="1085"/>
      <c r="ES6" s="1085"/>
      <c r="ET6" s="1085"/>
      <c r="EU6" s="1085"/>
      <c r="EV6" s="1085"/>
      <c r="EW6" s="1085"/>
      <c r="EX6" s="1085"/>
      <c r="EY6" s="1085"/>
      <c r="EZ6" s="1085"/>
      <c r="FA6" s="1085"/>
      <c r="FB6" s="1084" t="str">
        <f>IF('3EF'!W10&lt;&gt;"",'3EF'!W10,"")</f>
        <v/>
      </c>
      <c r="FC6" s="1084" t="str">
        <f>IF('3EF'!X10&lt;&gt;"",'3EF'!X10,"")</f>
        <v/>
      </c>
      <c r="FD6" s="1084" t="str">
        <f>IF('3EF'!Y10&lt;&gt;"",'3EF'!Y10,"")</f>
        <v/>
      </c>
      <c r="FE6" s="1084" t="str">
        <f>IF('3EF'!Z10&lt;&gt;"",'3EF'!Z10,"")</f>
        <v/>
      </c>
      <c r="FF6" s="1084" t="str">
        <f>IF('3EF'!AA10&lt;&gt;"",'3EF'!AA10,"")</f>
        <v/>
      </c>
      <c r="FG6" s="1084" t="str">
        <f>IF('3EF'!AB10&lt;&gt;"",'3EF'!AB10,"")</f>
        <v/>
      </c>
      <c r="FH6" s="1084" t="str">
        <f>IF('3EF'!AC10&lt;&gt;"",'3EF'!AC10,"")</f>
        <v/>
      </c>
      <c r="FI6" s="1084" t="str">
        <f>IF('3EF'!AD10&lt;&gt;"",'3EF'!AD10,"")</f>
        <v/>
      </c>
      <c r="FJ6" s="1084" t="str">
        <f>IF('3EF'!AE10&lt;&gt;"",'3EF'!AE10,"")</f>
        <v/>
      </c>
      <c r="FK6" s="1084" t="str">
        <f>IF('3EF'!AF10&lt;&gt;"",'3EF'!AF10,"")</f>
        <v/>
      </c>
      <c r="FL6" s="1084" t="str">
        <f>IF('3EF'!AG10&lt;&gt;"",'3EF'!AG10,"")</f>
        <v/>
      </c>
      <c r="FM6" s="1084" t="str">
        <f>IF('3EF'!AH10&lt;&gt;"",'3EF'!AH10,"")</f>
        <v/>
      </c>
      <c r="FN6" s="1084" t="str">
        <f>IF('3EF'!AI10&lt;&gt;"",'3EF'!AI10,"")</f>
        <v/>
      </c>
      <c r="FO6" s="1084" t="str">
        <f>IF('3EF'!AJ10&lt;&gt;"",'3EF'!AJ10,"")</f>
        <v/>
      </c>
      <c r="FP6" s="1084" t="str">
        <f>IF('3EF'!AK10&lt;&gt;"",'3EF'!AK10,"")</f>
        <v/>
      </c>
      <c r="FQ6" s="1084" t="str">
        <f>IF('3EF'!AL10&lt;&gt;"",'3EF'!AL10,"")</f>
        <v/>
      </c>
      <c r="FR6" s="1084" t="str">
        <f>IF('3EF'!AM10&lt;&gt;"",'3EF'!AM10,"")</f>
        <v/>
      </c>
      <c r="FS6" s="1084" t="str">
        <f>IF('3G'!E10&lt;&gt;"",'3G'!E10,"")</f>
        <v/>
      </c>
      <c r="FT6" s="1084" t="str">
        <f>IF('3G'!F10&lt;&gt;"",'3G'!F10,"")</f>
        <v/>
      </c>
      <c r="FU6" s="1084" t="str">
        <f>IF('3G'!G10&lt;&gt;"",'3G'!G10,"")</f>
        <v/>
      </c>
      <c r="FV6" s="1084" t="str">
        <f>IF('3G'!H10&lt;&gt;"",'3G'!H10,"")</f>
        <v/>
      </c>
      <c r="FW6" s="1084" t="str">
        <f>IF('3G'!I10&lt;&gt;"",'3G'!I10,"")</f>
        <v/>
      </c>
      <c r="FX6" s="1084" t="str">
        <f>IF('3G'!J10&lt;&gt;"",'3G'!J10,"")</f>
        <v/>
      </c>
      <c r="FY6" s="1084" t="str">
        <f>IF('3G'!K10&lt;&gt;"",'3G'!K10,"")</f>
        <v/>
      </c>
      <c r="FZ6" s="1084" t="str">
        <f>IF('3G'!L10&lt;&gt;"",'3G'!L10,"")</f>
        <v/>
      </c>
      <c r="GA6" s="1084" t="str">
        <f>IF('3G'!M10&lt;&gt;"",'3G'!M10,"")</f>
        <v/>
      </c>
      <c r="GB6" s="1084" t="str">
        <f>IF('3G'!N10&lt;&gt;"",'3G'!N10,"")</f>
        <v/>
      </c>
      <c r="GC6" s="1084" t="str">
        <f>IF('3G'!O10&lt;&gt;"",'3G'!O10,"")</f>
        <v/>
      </c>
      <c r="GD6" s="1084" t="str">
        <f>IF('3G'!P10&lt;&gt;"",'3G'!P10,"")</f>
        <v/>
      </c>
      <c r="GE6" s="1084" t="str">
        <f>IF('3G'!Q10&lt;&gt;"",'3G'!Q10,"")</f>
        <v/>
      </c>
      <c r="GF6" s="1084" t="str">
        <f>IF('3G'!R10&lt;&gt;"",'3G'!R10,"")</f>
        <v/>
      </c>
      <c r="GG6" s="1084" t="str">
        <f>IF('3G'!S10&lt;&gt;"",'3G'!S10,"")</f>
        <v/>
      </c>
      <c r="GH6" s="1084" t="str">
        <f>IF('3G'!T10&lt;&gt;"",'3G'!T10,"")</f>
        <v/>
      </c>
      <c r="GI6" s="1084" t="str">
        <f>IF('3G'!U10&lt;&gt;"",'3G'!U10,"")</f>
        <v/>
      </c>
      <c r="GJ6" s="1084" t="str">
        <f>IF('3G'!V10&lt;&gt;"",'3G'!V10,"")</f>
        <v/>
      </c>
      <c r="GK6" s="1084" t="str">
        <f>IF('3G'!W10&lt;&gt;"",'3G'!W10,"")</f>
        <v/>
      </c>
      <c r="GL6" s="1084" t="str">
        <f>IF('3G'!X10&lt;&gt;"",'3G'!X10,"")</f>
        <v/>
      </c>
      <c r="GM6" s="1084" t="str">
        <f>IF('3G'!Y10&lt;&gt;"",'3G'!Y10,"")</f>
        <v/>
      </c>
      <c r="GN6" s="1084" t="str">
        <f>IF('3G'!Z10&lt;&gt;"",'3G'!Z10,"")</f>
        <v/>
      </c>
      <c r="GO6" s="1084" t="str">
        <f>IF('3G'!AA10&lt;&gt;"",'3G'!AA10,"")</f>
        <v/>
      </c>
      <c r="GP6" s="1084" t="str">
        <f>IF('3G'!AB10&lt;&gt;"",'3G'!AB10,"")</f>
        <v/>
      </c>
      <c r="GQ6" s="1084" t="str">
        <f>IF('3G'!AC10&lt;&gt;"",'3G'!AC10,"")</f>
        <v/>
      </c>
      <c r="GR6" s="1084" t="str">
        <f>IF('3G'!AD10&lt;&gt;"",'3G'!AD10,"")</f>
        <v/>
      </c>
      <c r="GS6" s="1084" t="str">
        <f>IF('3G'!AE10&lt;&gt;"",'3G'!AE10,"")</f>
        <v/>
      </c>
      <c r="GT6" s="1084" t="str">
        <f>IF('3G'!AF10&lt;&gt;"",'3G'!AF10,"")</f>
        <v/>
      </c>
      <c r="GU6" s="1084" t="str">
        <f>IF('3G'!AG10&lt;&gt;"",'3G'!AG10,"")</f>
        <v/>
      </c>
      <c r="GV6" s="1084" t="str">
        <f>IF('3G'!AH10&lt;&gt;"",'3G'!AH10,"")</f>
        <v/>
      </c>
      <c r="GW6" s="1084" t="str">
        <f>IF('3G'!AI10&lt;&gt;"",'3G'!AI10,"")</f>
        <v/>
      </c>
      <c r="GX6" s="1084" t="str">
        <f>IF('3G'!AJ10&lt;&gt;"",'3G'!AJ10,"")</f>
        <v/>
      </c>
      <c r="GY6" s="1084" t="str">
        <f>IF('3G'!AK10&lt;&gt;"",'3G'!AK10,"")</f>
        <v/>
      </c>
      <c r="GZ6" s="1084" t="str">
        <f>IF('3G'!AL10&lt;&gt;"",'3G'!AL10,"")</f>
        <v/>
      </c>
      <c r="HA6" s="1084" t="str">
        <f>IF('3G'!AM10&lt;&gt;"",'3G'!AM10,"")</f>
        <v/>
      </c>
      <c r="HB6" s="1084" t="str">
        <f>IF('3G'!AN10&lt;&gt;"",'3G'!AN10,"")</f>
        <v/>
      </c>
      <c r="HC6" s="1085"/>
      <c r="HD6" s="1085"/>
      <c r="HE6" s="1085"/>
      <c r="HF6" s="1085"/>
      <c r="HG6" s="1085"/>
      <c r="HH6" s="1085"/>
      <c r="HI6" s="1085"/>
      <c r="HJ6" s="1085"/>
      <c r="HK6" s="1085"/>
      <c r="HL6" s="1085"/>
      <c r="HM6" s="1085"/>
      <c r="HN6" s="1085"/>
      <c r="HO6" s="1085"/>
      <c r="HP6" s="1085"/>
      <c r="HQ6" s="1085"/>
      <c r="HR6" s="1085"/>
      <c r="HS6" s="1085"/>
      <c r="HT6" s="1085"/>
      <c r="HU6" s="1085"/>
      <c r="HV6" s="1085"/>
      <c r="HW6" s="1085"/>
      <c r="HX6" s="1085"/>
      <c r="HY6" s="1085"/>
      <c r="HZ6" s="1085"/>
      <c r="IA6" s="1085"/>
      <c r="IB6" s="1085"/>
      <c r="IC6" s="1085"/>
      <c r="ID6" s="1085"/>
      <c r="IE6" s="1085"/>
      <c r="IF6" s="1085"/>
      <c r="IG6" s="1085"/>
      <c r="IH6" s="1085"/>
      <c r="II6" s="1085"/>
      <c r="IJ6" s="1085"/>
      <c r="IK6" s="1085"/>
      <c r="IL6" s="1085"/>
      <c r="IM6" s="1085"/>
      <c r="IN6" s="1085"/>
      <c r="IO6" s="1085"/>
      <c r="IP6" s="1085"/>
      <c r="IQ6" s="1085"/>
      <c r="IR6" s="1085"/>
      <c r="IS6" s="1085"/>
      <c r="IT6" s="1085"/>
      <c r="IU6" s="1085"/>
      <c r="IV6" s="1085"/>
      <c r="IW6" s="1085"/>
      <c r="IX6" s="1085"/>
      <c r="IY6" s="1085"/>
      <c r="IZ6" s="1085"/>
      <c r="JA6" s="1085"/>
      <c r="JB6" s="1084" t="str">
        <f>IF('4C'!E9&lt;&gt;"",'4C'!E9,"")</f>
        <v/>
      </c>
      <c r="JC6" s="1085"/>
      <c r="JD6" s="1085"/>
      <c r="JE6" s="1085"/>
      <c r="JF6" s="1085"/>
      <c r="JG6" s="1085"/>
      <c r="JH6" s="1085"/>
      <c r="JI6" s="1085"/>
      <c r="JJ6" s="1085"/>
      <c r="JK6" s="1085"/>
      <c r="JL6" s="1085"/>
      <c r="JM6" s="1085"/>
      <c r="JN6" s="1085"/>
      <c r="JO6" s="1085"/>
      <c r="JP6" s="1085"/>
      <c r="JQ6" s="1085"/>
      <c r="JR6" s="1085"/>
      <c r="JS6" s="1085"/>
      <c r="JT6" s="1085"/>
      <c r="JU6" s="1085"/>
      <c r="JV6" s="1085"/>
      <c r="JW6" s="1085"/>
      <c r="JX6" s="1085"/>
      <c r="JY6" s="1085"/>
      <c r="JZ6" s="1085"/>
      <c r="KA6" s="1085"/>
      <c r="KB6" s="1085"/>
      <c r="KC6" s="1085"/>
      <c r="KD6" s="1085"/>
      <c r="KE6" s="1085"/>
      <c r="KF6" s="1085"/>
      <c r="KG6" s="1085"/>
      <c r="KH6" s="1085"/>
      <c r="KI6" s="1085"/>
      <c r="KJ6" s="1084" t="str">
        <f>IF('5A'!E9&lt;&gt;"",'5A'!E9,"")</f>
        <v/>
      </c>
      <c r="KK6" s="1084" t="str">
        <f>IF('5A'!F9&lt;&gt;"",'5A'!F9,"")</f>
        <v/>
      </c>
      <c r="KL6" s="1084" t="str">
        <f>IF('5A'!G9&lt;&gt;"",'5A'!G9,"")</f>
        <v/>
      </c>
      <c r="KM6" s="1085"/>
      <c r="KN6" s="1085"/>
      <c r="KO6" s="1085"/>
      <c r="KP6" s="1085"/>
      <c r="KQ6" s="1085"/>
      <c r="KR6" s="1085"/>
      <c r="KS6" s="1085"/>
      <c r="KT6" s="1085"/>
      <c r="KU6" s="1085"/>
      <c r="KV6" s="1085"/>
      <c r="KW6" s="1085"/>
      <c r="KX6" s="1085"/>
      <c r="KY6" s="1084" t="str">
        <f>IF('5D'!E16&lt;&gt;"",'5D'!E16,"")</f>
        <v/>
      </c>
      <c r="KZ6" s="1084" t="str">
        <f>IF('5D'!F16&lt;&gt;"",'5D'!F16,"")</f>
        <v/>
      </c>
      <c r="LA6" s="1084" t="str">
        <f>IF('5D'!G16&lt;&gt;"",'5D'!G16,"")</f>
        <v/>
      </c>
      <c r="LB6" s="1084" t="str">
        <f>IF('5D'!H16&lt;&gt;"",'5D'!H16,"")</f>
        <v/>
      </c>
      <c r="LC6" s="1084" t="str">
        <f>IF('5D'!I16&lt;&gt;"",'5D'!I16,"")</f>
        <v/>
      </c>
      <c r="LD6" s="1084" t="str">
        <f>IF('5D'!J16&lt;&gt;"",'5D'!J16,"")</f>
        <v/>
      </c>
      <c r="LE6" s="1084" t="str">
        <f>IF('5D'!K16&lt;&gt;"",'5D'!K16,"")</f>
        <v/>
      </c>
      <c r="LF6" s="1084" t="str">
        <f>IF('5D'!L16&lt;&gt;"",'5D'!L16,"")</f>
        <v/>
      </c>
      <c r="LG6" s="1084" t="str">
        <f>IF('5D'!M16&lt;&gt;"",'5D'!M16,"")</f>
        <v/>
      </c>
      <c r="LH6" s="1084" t="str">
        <f>IF('5D'!N16&lt;&gt;"",'5D'!N16,"")</f>
        <v/>
      </c>
      <c r="LI6" s="1084" t="str">
        <f>IF('5D'!O16&lt;&gt;"",'5D'!O16,"")</f>
        <v/>
      </c>
      <c r="LJ6" s="1084" t="str">
        <f>IF('5D'!P16&lt;&gt;"",'5D'!P16,"")</f>
        <v/>
      </c>
      <c r="LK6" s="1084" t="str">
        <f>IF('5D'!Q16&lt;&gt;"",'5D'!Q16,"")</f>
        <v/>
      </c>
      <c r="LL6" s="1084" t="str">
        <f>IF('5D'!R16&lt;&gt;"",'5D'!R16,"")</f>
        <v/>
      </c>
      <c r="LM6" s="1084" t="str">
        <f>IF('5D'!S16&lt;&gt;"",'5D'!S16,"")</f>
        <v/>
      </c>
      <c r="LN6" s="1084" t="str">
        <f>IF('5D'!T16&lt;&gt;"",'5D'!T16,"")</f>
        <v/>
      </c>
      <c r="LO6" s="1084" t="str">
        <f>IF('5D'!U16&lt;&gt;"",'5D'!U16,"")</f>
        <v/>
      </c>
      <c r="LP6" s="1084" t="str">
        <f>IF('5D'!V16&lt;&gt;"",'5D'!V16,"")</f>
        <v/>
      </c>
      <c r="LQ6" s="1084" t="str">
        <f>IF('5D'!W16&lt;&gt;"",'5D'!W16,"")</f>
        <v/>
      </c>
      <c r="LR6" s="1084" t="str">
        <f>IF('5D'!Y16&lt;&gt;"",'5D'!Y16,"")</f>
        <v/>
      </c>
      <c r="LS6" s="1084" t="str">
        <f>IF('5D'!Z16&lt;&gt;"",'5D'!Z16,"")</f>
        <v/>
      </c>
      <c r="LT6" s="1084" t="str">
        <f>IF('5D'!AA16&lt;&gt;"",'5D'!AA16,"")</f>
        <v/>
      </c>
      <c r="LU6" s="1084" t="str">
        <f>IF('5D'!AB16&lt;&gt;"",'5D'!AB16,"")</f>
        <v/>
      </c>
      <c r="LV6" s="1085"/>
      <c r="LW6" s="1084" t="str">
        <f>IF('5E'!E16&lt;&gt;"",'5E'!E16,"")</f>
        <v/>
      </c>
      <c r="LX6" s="1084" t="str">
        <f>IF('5E'!F16&lt;&gt;"",'5E'!F16,"")</f>
        <v/>
      </c>
      <c r="LY6" s="1084" t="str">
        <f>IF('5E'!G16&lt;&gt;"",'5E'!G16,"")</f>
        <v/>
      </c>
      <c r="LZ6" s="1084" t="str">
        <f>IF('5E'!H16&lt;&gt;"",'5E'!H16,"")</f>
        <v/>
      </c>
      <c r="MA6" s="1084" t="str">
        <f>IF('5E'!I16&lt;&gt;"",'5E'!I16,"")</f>
        <v/>
      </c>
      <c r="MB6" s="1084" t="str">
        <f>IF('5E'!J16&lt;&gt;"",'5E'!J16,"")</f>
        <v/>
      </c>
      <c r="MC6" s="1084" t="str">
        <f>IF('5E'!K16&lt;&gt;"",'5E'!K16,"")</f>
        <v/>
      </c>
      <c r="MD6" s="1084" t="str">
        <f>IF('5E'!L16&lt;&gt;"",'5E'!L16,"")</f>
        <v/>
      </c>
      <c r="ME6" s="1084" t="str">
        <f>IF('5E'!M16&lt;&gt;"",'5E'!M16,"")</f>
        <v/>
      </c>
      <c r="MF6" s="1084" t="str">
        <f>IF('5E'!N16&lt;&gt;"",'5E'!N16,"")</f>
        <v/>
      </c>
      <c r="MG6" s="1084" t="str">
        <f>IF('5E'!O16&lt;&gt;"",'5E'!O16,"")</f>
        <v/>
      </c>
      <c r="MH6" s="1084" t="str">
        <f>IF('5E'!P16&lt;&gt;"",'5E'!P16,"")</f>
        <v/>
      </c>
      <c r="MI6" s="1084" t="str">
        <f>IF('5E'!Q16&lt;&gt;"",'5E'!Q16,"")</f>
        <v/>
      </c>
      <c r="MJ6" s="1084" t="str">
        <f>IF('5E'!R16&lt;&gt;"",'5E'!R16,"")</f>
        <v/>
      </c>
      <c r="MK6" s="1084" t="str">
        <f>IF('5E'!S16&lt;&gt;"",'5E'!S16,"")</f>
        <v/>
      </c>
      <c r="ML6" s="1084" t="str">
        <f>IF('5E'!T16&lt;&gt;"",'5E'!T16,"")</f>
        <v/>
      </c>
      <c r="MM6" s="1084" t="str">
        <f>IF('5E'!U16&lt;&gt;"",'5E'!U16,"")</f>
        <v/>
      </c>
      <c r="MN6" s="1084" t="str">
        <f>IF('5E'!V16&lt;&gt;"",'5E'!V16,"")</f>
        <v/>
      </c>
      <c r="MO6" s="1084" t="str">
        <f>IF('5E'!W16&lt;&gt;"",'5E'!W16,"")</f>
        <v/>
      </c>
      <c r="MP6" s="1084" t="str">
        <f>IF('5E'!Y16&lt;&gt;"",'5E'!Y16,"")</f>
        <v/>
      </c>
      <c r="MQ6" s="1084" t="str">
        <f>IF('5E'!Z16&lt;&gt;"",'5E'!Z16,"")</f>
        <v/>
      </c>
      <c r="MR6" s="1084" t="str">
        <f>IF('5E'!AA16&lt;&gt;"",'5E'!AA16,"")</f>
        <v/>
      </c>
      <c r="MS6" s="1085"/>
      <c r="MT6" s="1085"/>
      <c r="MU6" s="1085"/>
      <c r="MV6" s="1085"/>
      <c r="MW6" s="1085"/>
      <c r="MX6" s="1085"/>
      <c r="MY6" s="1085"/>
      <c r="MZ6" s="1085"/>
      <c r="NA6" s="1085"/>
      <c r="NB6" s="1085"/>
      <c r="NC6" s="1085"/>
      <c r="ND6" s="1085"/>
      <c r="NE6" s="1085"/>
      <c r="NF6" s="1085"/>
      <c r="NG6" s="1085"/>
      <c r="NH6" s="1085"/>
      <c r="NI6" s="1085"/>
      <c r="NJ6" s="1085"/>
      <c r="NK6" s="1085"/>
      <c r="NL6" s="1085"/>
      <c r="NM6" s="1085"/>
      <c r="NN6" s="1085"/>
      <c r="NO6" s="1085"/>
      <c r="NP6" s="1085"/>
      <c r="NQ6" s="1085"/>
      <c r="NR6" s="1085"/>
      <c r="NS6" s="1085"/>
      <c r="NT6" s="1085"/>
      <c r="NU6" s="1085"/>
      <c r="NV6" s="1085"/>
      <c r="NW6" s="1085"/>
      <c r="NX6" s="1085"/>
      <c r="NY6" s="1085"/>
      <c r="NZ6" s="1085"/>
      <c r="OA6" s="1085"/>
      <c r="OB6" s="1085"/>
      <c r="OC6" s="1085"/>
      <c r="OD6" s="1085"/>
      <c r="OE6" s="1085"/>
      <c r="OF6" s="1085"/>
      <c r="OG6" s="1085"/>
      <c r="OH6" s="1085"/>
      <c r="OI6" s="1085"/>
      <c r="OJ6" s="1085"/>
      <c r="OK6" s="1085"/>
      <c r="OL6" s="1085"/>
      <c r="OM6" s="1085"/>
      <c r="ON6" s="1085"/>
      <c r="OO6" s="1085"/>
      <c r="OP6" s="1085"/>
      <c r="OQ6" s="1085"/>
      <c r="OR6" s="1085"/>
      <c r="OS6" s="1085"/>
      <c r="OT6" s="1085"/>
      <c r="OU6" s="1085"/>
      <c r="OV6" s="1085"/>
      <c r="OW6" s="1085"/>
      <c r="OX6" s="1085"/>
      <c r="OY6" s="1085"/>
      <c r="OZ6" s="1085"/>
      <c r="PA6" s="1085"/>
      <c r="PB6" s="1085"/>
      <c r="PC6" s="1085"/>
      <c r="PD6" s="1085"/>
      <c r="PE6" s="1085"/>
      <c r="PF6" s="1085"/>
      <c r="PG6" s="1085"/>
      <c r="PH6" s="1085"/>
      <c r="PI6" s="1085"/>
      <c r="PJ6" s="1085"/>
      <c r="PK6" s="1085"/>
      <c r="PL6" s="1085"/>
      <c r="PM6" s="1085"/>
      <c r="PN6" s="1085"/>
      <c r="PO6" s="1085"/>
      <c r="PP6" s="1085"/>
      <c r="PQ6" s="1085"/>
      <c r="PR6" s="1085"/>
      <c r="PS6" s="1085"/>
      <c r="PT6" s="1085"/>
      <c r="PU6" s="1085"/>
      <c r="PV6" s="1085"/>
      <c r="PW6" s="1085"/>
      <c r="PX6" s="1085"/>
      <c r="PY6" s="1085"/>
      <c r="PZ6" s="1085"/>
      <c r="QA6" s="1085"/>
      <c r="QB6" s="1085"/>
      <c r="QC6" s="1085"/>
      <c r="QD6" s="1085"/>
      <c r="QE6" s="1085"/>
      <c r="QF6" s="1085"/>
      <c r="QG6" s="1085"/>
      <c r="QH6" s="1085"/>
      <c r="QI6" s="1085"/>
      <c r="QJ6" s="1085"/>
      <c r="QK6" s="1085"/>
      <c r="QL6" s="1085"/>
      <c r="QM6" s="1085"/>
      <c r="QN6" s="1085"/>
      <c r="QO6" s="1085"/>
      <c r="QP6" s="1085"/>
      <c r="QQ6" s="1085"/>
      <c r="QR6" s="1085"/>
      <c r="QS6" s="1085"/>
      <c r="QT6" s="1085"/>
      <c r="QU6" s="1085"/>
      <c r="QV6" s="1085"/>
      <c r="QW6" s="1085"/>
      <c r="QX6" s="1085"/>
      <c r="QY6" s="1085"/>
      <c r="QZ6" s="1085"/>
      <c r="RA6" s="1085"/>
      <c r="RB6" s="1085"/>
      <c r="RC6" s="1085"/>
      <c r="RD6" s="1085"/>
      <c r="RE6" s="1085"/>
      <c r="RF6" s="1085"/>
      <c r="RG6" s="1085"/>
      <c r="RH6" s="1085"/>
      <c r="RI6" s="1085"/>
      <c r="RJ6" s="1085"/>
      <c r="RK6" s="1085"/>
      <c r="RL6" s="1085"/>
      <c r="RM6" s="1085"/>
      <c r="RN6" s="1085"/>
      <c r="RO6" s="1085"/>
      <c r="RP6" s="1085"/>
      <c r="RQ6" s="1085"/>
      <c r="RR6" s="1085"/>
      <c r="RS6" s="1085"/>
      <c r="RT6" s="1085"/>
      <c r="RU6" s="1085"/>
      <c r="RV6" s="1085"/>
      <c r="RW6" s="1085"/>
      <c r="RX6" s="1085"/>
      <c r="RY6" s="1085"/>
      <c r="RZ6" s="1085"/>
      <c r="SA6" s="1085"/>
      <c r="SB6" s="1085"/>
      <c r="SC6" s="1085"/>
      <c r="SD6" s="1085"/>
      <c r="SE6" s="1085"/>
      <c r="SF6" s="1085"/>
      <c r="SG6" s="1085"/>
      <c r="SH6" s="1085"/>
      <c r="SI6" s="1085"/>
      <c r="SJ6" s="1085"/>
      <c r="SK6" s="1085"/>
      <c r="SL6" s="1085"/>
      <c r="SM6" s="1085"/>
      <c r="SN6" s="1085"/>
      <c r="SO6" s="1085"/>
      <c r="SP6" s="1085"/>
      <c r="SQ6" s="1085"/>
      <c r="SR6" s="1085"/>
      <c r="SS6" s="1085"/>
      <c r="ST6" s="1085"/>
      <c r="SU6" s="1085"/>
      <c r="SV6" s="1085"/>
      <c r="SW6" s="1085"/>
      <c r="SX6" s="1085"/>
      <c r="SY6" s="1085"/>
      <c r="SZ6" s="1085"/>
      <c r="TA6" s="1085"/>
      <c r="TB6" s="1085"/>
      <c r="TC6" s="1085"/>
      <c r="TD6" s="1085"/>
      <c r="TE6" s="1085"/>
      <c r="TF6" s="1085"/>
      <c r="TG6" s="1085"/>
      <c r="TH6" s="1085"/>
      <c r="TI6" s="1085"/>
      <c r="TJ6" s="1085"/>
      <c r="TK6" s="1085"/>
      <c r="TL6" s="1085"/>
      <c r="TM6" s="1085"/>
      <c r="TN6" s="1085"/>
      <c r="TO6" s="1085"/>
      <c r="TP6" s="1085"/>
      <c r="TQ6" s="1085"/>
      <c r="TR6" s="1085"/>
      <c r="TS6" s="1085"/>
      <c r="TT6" s="1085"/>
      <c r="TU6" s="1085"/>
      <c r="TV6" s="1085"/>
      <c r="TW6" s="1085"/>
      <c r="TX6" s="1085"/>
      <c r="TY6" s="1085"/>
      <c r="TZ6" s="1085"/>
      <c r="UA6" s="1085"/>
      <c r="UB6" s="1085"/>
      <c r="UC6" s="1085"/>
      <c r="UD6" s="1085"/>
      <c r="UE6" s="1085"/>
      <c r="UF6" s="1085"/>
      <c r="UG6" s="1085"/>
      <c r="UH6" s="1085"/>
      <c r="UI6" s="1085"/>
      <c r="UJ6" s="1085"/>
      <c r="UK6" s="1085"/>
      <c r="UL6" s="1085"/>
      <c r="UM6" s="1085"/>
      <c r="UN6" s="1085"/>
      <c r="UO6" s="1085"/>
      <c r="UP6" s="1085"/>
      <c r="UQ6" s="1085"/>
      <c r="UR6" s="1085"/>
      <c r="US6" s="1085"/>
      <c r="UT6" s="1085"/>
      <c r="UU6" s="1085"/>
      <c r="UV6" s="1085"/>
      <c r="UW6" s="1085"/>
      <c r="UX6" s="1085"/>
      <c r="UY6" s="1085"/>
      <c r="UZ6" s="1085"/>
      <c r="VA6" s="1085"/>
      <c r="VB6" s="1085"/>
      <c r="VC6" s="1085"/>
      <c r="VD6" s="1085"/>
      <c r="VE6" s="1085"/>
      <c r="VF6" s="1085"/>
      <c r="VG6" s="1085"/>
      <c r="VH6" s="1085"/>
      <c r="VI6" s="1085"/>
      <c r="VJ6" s="1085"/>
      <c r="VK6" s="1085"/>
      <c r="VL6" s="1085"/>
      <c r="VM6" s="1085"/>
      <c r="VN6" s="1085"/>
      <c r="VO6" s="1085"/>
      <c r="VP6" s="1085"/>
      <c r="VQ6" s="1085"/>
      <c r="VR6" s="1085"/>
      <c r="VS6" s="1085"/>
      <c r="VT6" s="1085"/>
      <c r="VU6" s="1085"/>
      <c r="VV6" s="1085"/>
      <c r="VW6" s="1085"/>
      <c r="VX6" s="1085"/>
      <c r="VY6" s="1085"/>
      <c r="VZ6" s="1085"/>
      <c r="WA6" s="1085"/>
      <c r="WB6" s="1085"/>
      <c r="WC6" s="1085"/>
      <c r="WD6" s="1085"/>
      <c r="WE6" s="1085"/>
      <c r="WF6" s="1085"/>
      <c r="WG6" s="1085"/>
      <c r="WH6" s="1085"/>
      <c r="WI6" s="1085"/>
      <c r="WJ6" s="1085"/>
      <c r="WK6" s="1085"/>
      <c r="WL6" s="1085"/>
      <c r="WM6" s="1085"/>
      <c r="WN6" s="1085"/>
      <c r="WO6" s="1085"/>
      <c r="WP6" s="1085"/>
      <c r="WQ6" s="1085"/>
      <c r="WR6" s="1085"/>
      <c r="WS6" s="1085"/>
      <c r="WT6" s="1085"/>
      <c r="WU6" s="1085"/>
      <c r="WV6" s="1085"/>
      <c r="WW6" s="1085"/>
      <c r="WX6" s="1085"/>
      <c r="WY6" s="1085"/>
      <c r="WZ6" s="1085"/>
      <c r="XA6" s="1085"/>
      <c r="XB6" s="1085"/>
      <c r="XC6" s="1085"/>
      <c r="XD6" s="1085"/>
      <c r="XE6" s="1085"/>
      <c r="XF6" s="1085"/>
      <c r="XG6" s="1085"/>
      <c r="XH6" s="1085"/>
      <c r="XI6" s="1085"/>
      <c r="XJ6" s="1085"/>
      <c r="XK6" s="1085"/>
      <c r="XL6" s="1085"/>
      <c r="XM6" s="1085"/>
      <c r="XN6" s="1085"/>
      <c r="XO6" s="1085"/>
      <c r="XP6" s="1085"/>
      <c r="XQ6" s="1085"/>
      <c r="XR6" s="1085"/>
      <c r="XS6" s="1085"/>
      <c r="XT6" s="1085"/>
      <c r="XU6" s="1085"/>
      <c r="XV6" s="1085"/>
      <c r="XW6" s="1085"/>
      <c r="XX6" s="1085"/>
      <c r="XY6" s="1085"/>
      <c r="XZ6" s="1085"/>
      <c r="YA6" s="1085"/>
      <c r="YB6" s="1085"/>
      <c r="YC6" s="1085"/>
      <c r="YD6" s="1085"/>
      <c r="YE6" s="1085"/>
      <c r="YF6" s="1085"/>
      <c r="YG6" s="1085"/>
      <c r="YH6" s="1085"/>
      <c r="YI6" s="1085"/>
      <c r="YJ6" s="1085"/>
      <c r="YK6" s="1085"/>
      <c r="YL6" s="1085"/>
      <c r="YM6" s="1085"/>
      <c r="YN6" s="1085"/>
      <c r="YO6" s="1085"/>
      <c r="YP6" s="1085"/>
      <c r="YQ6" s="1085"/>
      <c r="YR6" s="1085"/>
      <c r="YS6" s="1085"/>
      <c r="YT6" s="1085"/>
      <c r="YU6" s="1085"/>
      <c r="YV6" s="1085"/>
      <c r="YW6" s="1085"/>
      <c r="YX6" s="1085"/>
      <c r="YY6" s="1085"/>
      <c r="YZ6" s="1085"/>
      <c r="ZA6" s="1085"/>
      <c r="ZB6" s="1085"/>
      <c r="ZC6" s="1085"/>
      <c r="ZD6" s="1085"/>
      <c r="ZE6" s="1085"/>
      <c r="ZF6" s="1085"/>
      <c r="ZG6" s="1085"/>
      <c r="ZH6" s="1085"/>
      <c r="ZI6" s="1085"/>
      <c r="ZJ6" s="1085"/>
      <c r="ZK6" s="1085"/>
      <c r="ZL6" s="1085"/>
      <c r="ZM6" s="1085"/>
      <c r="ZN6" s="1085"/>
      <c r="ZO6" s="1085"/>
      <c r="ZP6" s="1085"/>
      <c r="ZQ6" s="1085"/>
      <c r="ZR6" s="1085"/>
      <c r="ZS6" s="1085"/>
      <c r="ZT6" s="1085"/>
      <c r="ZU6" s="1085"/>
      <c r="ZV6" s="1085"/>
      <c r="ZW6" s="1085"/>
      <c r="ZX6" s="1085"/>
      <c r="ZY6" s="1085"/>
      <c r="ZZ6" s="1085"/>
      <c r="AAA6" s="1085"/>
      <c r="AAB6" s="1085"/>
      <c r="AAC6" s="1085"/>
      <c r="AAD6" s="1085"/>
      <c r="AAE6" s="1085"/>
      <c r="AAF6" s="1085"/>
      <c r="AAG6" s="1085"/>
      <c r="AAH6" s="1085"/>
      <c r="AAI6" s="1085"/>
      <c r="AAJ6" s="1085"/>
      <c r="AAK6" s="1085"/>
      <c r="AAL6" s="1085"/>
      <c r="AAM6" s="1085"/>
      <c r="AAN6" s="1085"/>
      <c r="AAO6" s="1085"/>
      <c r="AAP6" s="1085"/>
      <c r="AAQ6" s="1085"/>
      <c r="AAR6" s="1085"/>
      <c r="AAS6" s="1085"/>
      <c r="AAT6" s="1085"/>
      <c r="AAU6" s="1085"/>
      <c r="AAV6" s="1085"/>
      <c r="AAW6" s="1085"/>
      <c r="AAX6" s="1085"/>
      <c r="AAY6" s="1085"/>
      <c r="AAZ6" s="1085"/>
      <c r="ABA6" s="1085"/>
      <c r="ABB6" s="1085"/>
      <c r="ABC6" s="1085"/>
      <c r="ABD6" s="1085"/>
      <c r="ABE6" s="1085"/>
      <c r="ABF6" s="1085"/>
      <c r="ABG6" s="1085"/>
      <c r="ABH6" s="1085"/>
      <c r="ABI6" s="1085"/>
      <c r="ABJ6" s="1085"/>
      <c r="ABK6" s="1085"/>
      <c r="ABL6" s="1085"/>
      <c r="ABM6" s="1085"/>
      <c r="ABN6" s="1085"/>
      <c r="ABO6" s="1085"/>
      <c r="ABP6" s="1085"/>
      <c r="ABQ6" s="1085"/>
      <c r="ABR6" s="1085"/>
      <c r="ABS6" s="1085"/>
      <c r="ABT6" s="1085"/>
      <c r="ABU6" s="1085"/>
      <c r="ABV6" s="1085"/>
      <c r="ABW6" s="1085"/>
      <c r="ABX6" s="1085"/>
      <c r="ABY6" s="1085"/>
      <c r="ABZ6" s="1085"/>
      <c r="ACA6" s="1085"/>
      <c r="ACB6" s="1085"/>
      <c r="ACC6" s="1085"/>
      <c r="ACD6" s="1085"/>
      <c r="ACE6" s="1085"/>
      <c r="ACF6" s="1085"/>
      <c r="ACG6" s="1085"/>
      <c r="ACH6" s="1085"/>
      <c r="ACI6" s="1085"/>
      <c r="ACJ6" s="1085"/>
      <c r="ACK6" s="1085"/>
      <c r="ACL6" s="1085"/>
      <c r="ACM6" s="1085"/>
      <c r="ACN6" s="1085"/>
      <c r="ACO6" s="1085"/>
      <c r="ACP6" s="1085"/>
      <c r="ACQ6" s="1085"/>
      <c r="ACR6" s="1085"/>
      <c r="ACS6" s="1085"/>
      <c r="ACT6" s="1085"/>
      <c r="ACU6" s="1085"/>
      <c r="ACV6" s="1085"/>
      <c r="ACW6" s="1085"/>
      <c r="ACX6" s="1085"/>
      <c r="ACY6" s="1085"/>
      <c r="ACZ6" s="1085"/>
      <c r="ADA6" s="1085"/>
      <c r="ADB6" s="1085"/>
      <c r="ADC6" s="1085"/>
      <c r="ADD6" s="1085"/>
      <c r="ADE6" s="1085"/>
      <c r="ADF6" s="1085"/>
      <c r="ADG6" s="1085"/>
      <c r="ADH6" s="1085"/>
      <c r="ADI6" s="1085"/>
      <c r="ADJ6" s="1085"/>
      <c r="ADK6" s="1085"/>
      <c r="ADL6" s="1085"/>
      <c r="ADM6" s="1085"/>
      <c r="ADN6" s="1085"/>
      <c r="ADO6" s="1085"/>
      <c r="ADP6" s="1085"/>
      <c r="ADQ6" s="1085"/>
      <c r="ADR6" s="1085"/>
      <c r="ADS6" s="1085"/>
      <c r="ADT6" s="1085"/>
      <c r="ADU6" s="1085"/>
      <c r="ADV6" s="1085"/>
      <c r="ADW6" s="1085"/>
      <c r="ADX6" s="1085"/>
      <c r="ADY6" s="1085"/>
      <c r="ADZ6" s="1085"/>
      <c r="AEA6" s="1085"/>
      <c r="AEB6" s="1085"/>
      <c r="AEC6" s="1085"/>
      <c r="AED6" s="1085"/>
      <c r="AEE6" s="1085"/>
      <c r="AEF6" s="1085"/>
      <c r="AEG6" s="1085"/>
      <c r="AEH6" s="1085"/>
      <c r="AEI6" s="1085"/>
      <c r="AEJ6" s="1085"/>
      <c r="AEK6" s="1085"/>
      <c r="AEL6" s="1085"/>
      <c r="AEM6" s="1085"/>
      <c r="AEN6" s="1085"/>
      <c r="AEO6" s="1085"/>
      <c r="AEP6" s="1085"/>
      <c r="AEQ6" s="1085"/>
      <c r="AER6" s="1085"/>
      <c r="AES6" s="1085"/>
      <c r="AET6" s="1085"/>
      <c r="AEU6" s="1085"/>
      <c r="AEV6" s="1084" t="str">
        <f>IF('8A'!E9&lt;&gt;"",'8A'!E9,"")</f>
        <v/>
      </c>
      <c r="AEW6" s="1084" t="str">
        <f>IF('8A'!F9&lt;&gt;"",'8A'!F9,"")</f>
        <v/>
      </c>
      <c r="AEX6" s="1084" t="str">
        <f>IF('8A'!G9&lt;&gt;"",'8A'!G9,"")</f>
        <v/>
      </c>
      <c r="AEY6" s="1084" t="str">
        <f>IF('8A'!H9&lt;&gt;"",'8A'!H9,"")</f>
        <v/>
      </c>
      <c r="AEZ6" s="1084" t="str">
        <f>IF('8A'!I9&lt;&gt;"",'8A'!I9,"")</f>
        <v/>
      </c>
      <c r="AFA6" s="1084" t="str">
        <f>IF('8A'!J9&lt;&gt;"",'8A'!J9,"")</f>
        <v/>
      </c>
      <c r="AFB6" s="1084" t="str">
        <f>IF('8A'!K9&lt;&gt;"",'8A'!K9,"")</f>
        <v/>
      </c>
      <c r="AFC6" s="1084" t="str">
        <f>IF('8A'!L9&lt;&gt;"",'8A'!L9,"")</f>
        <v/>
      </c>
      <c r="AFD6" s="1084" t="str">
        <f>IF('8A'!M9&lt;&gt;"",'8A'!M9,"")</f>
        <v/>
      </c>
      <c r="AFE6" s="1084" t="str">
        <f>IF('8A'!N9&lt;&gt;"",'8A'!N9,"")</f>
        <v/>
      </c>
      <c r="AFF6" s="1084" t="str">
        <f>IF('8A'!O9&lt;&gt;"",'8A'!O9,"")</f>
        <v/>
      </c>
      <c r="AFG6" s="1084" t="str">
        <f>IF('8A'!P9&lt;&gt;"",'8A'!P9,"")</f>
        <v/>
      </c>
      <c r="AFH6" s="1084" t="str">
        <f>IF('8A'!Q9&lt;&gt;"",'8A'!Q9,"")</f>
        <v/>
      </c>
      <c r="AFI6" s="1084" t="str">
        <f>IF('8A'!R9&lt;&gt;"",'8A'!R9,"")</f>
        <v/>
      </c>
      <c r="AFJ6" s="1084" t="str">
        <f>IF('8A'!S9&lt;&gt;"",'8A'!S9,"")</f>
        <v/>
      </c>
      <c r="AFK6" s="1084" t="str">
        <f>IF('8A'!T9&lt;&gt;"",'8A'!T9,"")</f>
        <v/>
      </c>
      <c r="AFL6" s="1084" t="str">
        <f>IF('8A'!U9&lt;&gt;"",'8A'!U9,"")</f>
        <v/>
      </c>
      <c r="AFM6" s="1084" t="str">
        <f>IF('8A'!V9&lt;&gt;"",'8A'!V9,"")</f>
        <v/>
      </c>
      <c r="AFN6" s="1084" t="str">
        <f>IF('8B'!E9&lt;&gt;"",'8B'!E9,"")</f>
        <v/>
      </c>
      <c r="AFO6" s="1084" t="str">
        <f>IF('8B'!F9&lt;&gt;"",'8B'!F9,"")</f>
        <v/>
      </c>
      <c r="AFP6" s="1084" t="str">
        <f>IF('8B'!G9&lt;&gt;"",'8B'!G9,"")</f>
        <v/>
      </c>
      <c r="AFQ6" s="1084" t="str">
        <f>IF('8B'!H9&lt;&gt;"",'8B'!H9,"")</f>
        <v/>
      </c>
      <c r="AFR6" s="1084" t="str">
        <f>IF('8B'!I9&lt;&gt;"",'8B'!I9,"")</f>
        <v/>
      </c>
      <c r="AFS6" s="1084" t="str">
        <f>IF('8B'!J9&lt;&gt;"",'8B'!J9,"")</f>
        <v/>
      </c>
      <c r="AFT6" s="1084" t="str">
        <f>IF('8B'!K9&lt;&gt;"",'8B'!K9,"")</f>
        <v/>
      </c>
      <c r="AFU6" s="1084" t="str">
        <f>IF('8B'!L9&lt;&gt;"",'8B'!L9,"")</f>
        <v/>
      </c>
      <c r="AFV6" s="1084" t="str">
        <f>IF('8B'!M9&lt;&gt;"",'8B'!M9,"")</f>
        <v/>
      </c>
      <c r="AFW6" s="1084" t="str">
        <f>IF('8B'!N9&lt;&gt;"",'8B'!N9,"")</f>
        <v/>
      </c>
      <c r="AFX6" s="1084" t="str">
        <f>IF('8B'!O9&lt;&gt;"",'8B'!O9,"")</f>
        <v/>
      </c>
      <c r="AFY6" s="1084" t="str">
        <f>IF('8B'!P9&lt;&gt;"",'8B'!P9,"")</f>
        <v/>
      </c>
      <c r="AFZ6" s="1084" t="str">
        <f>IF('8B'!Q9&lt;&gt;"",'8B'!Q9,"")</f>
        <v/>
      </c>
      <c r="AGA6" s="1084" t="str">
        <f>IF('8B'!R9&lt;&gt;"",'8B'!R9,"")</f>
        <v/>
      </c>
      <c r="AGB6" s="1084" t="str">
        <f>IF('8B'!S9&lt;&gt;"",'8B'!S9,"")</f>
        <v/>
      </c>
      <c r="AGC6" s="1084" t="str">
        <f>IF('8B'!T9&lt;&gt;"",'8B'!T9,"")</f>
        <v/>
      </c>
      <c r="AGD6" s="1084" t="str">
        <f>IF('8B'!U9&lt;&gt;"",'8B'!U9,"")</f>
        <v/>
      </c>
      <c r="AGE6" s="1084" t="str">
        <f>IF('8C'!E9&lt;&gt;"",'8C'!E9,"")</f>
        <v/>
      </c>
      <c r="AGF6" s="1084" t="str">
        <f>IF('8C'!F9&lt;&gt;"",'8C'!F9,"")</f>
        <v/>
      </c>
      <c r="AGG6" s="1084" t="str">
        <f>IF('8C'!G9&lt;&gt;"",'8C'!G9,"")</f>
        <v/>
      </c>
      <c r="AGH6" s="1084" t="str">
        <f>IF('8C'!H9&lt;&gt;"",'8C'!H9,"")</f>
        <v/>
      </c>
      <c r="AGI6" s="1084" t="str">
        <f>IF('8C'!I9&lt;&gt;"",'8C'!I9,"")</f>
        <v/>
      </c>
      <c r="AGJ6" s="1084" t="str">
        <f>IF('8C'!J9&lt;&gt;"",'8C'!J9,"")</f>
        <v/>
      </c>
      <c r="AGK6" s="1084" t="str">
        <f>IF('8C'!K9&lt;&gt;"",'8C'!K9,"")</f>
        <v/>
      </c>
      <c r="AGL6" s="1084" t="str">
        <f>IF('8C'!L9&lt;&gt;"",'8C'!L9,"")</f>
        <v/>
      </c>
      <c r="AGM6" s="1084" t="str">
        <f>IF('8C'!M9&lt;&gt;"",'8C'!M9,"")</f>
        <v/>
      </c>
      <c r="AGN6" s="1084" t="str">
        <f>IF('8C'!N9&lt;&gt;"",'8C'!N9,"")</f>
        <v/>
      </c>
      <c r="AGO6" s="1084" t="str">
        <f>IF('8C'!O9&lt;&gt;"",'8C'!O9,"")</f>
        <v/>
      </c>
      <c r="AGP6" s="1085"/>
      <c r="AGQ6" s="1084" t="str">
        <f>IF('8D'!D17&lt;&gt;"",'8D'!D17,"")</f>
        <v/>
      </c>
      <c r="AGR6" s="1084" t="str">
        <f>IF('8D'!E17&lt;&gt;"",'8D'!E17,"")</f>
        <v/>
      </c>
      <c r="AGS6" s="1084" t="str">
        <f>IF('8D'!F17&lt;&gt;"",'8D'!F17,"")</f>
        <v/>
      </c>
      <c r="AGT6" s="1084" t="str">
        <f>IF('8D'!G17&lt;&gt;"",'8D'!G17,"")</f>
        <v/>
      </c>
      <c r="AGU6" s="1084" t="str">
        <f>IF('8D'!H17&lt;&gt;"",'8D'!H17,"")</f>
        <v/>
      </c>
      <c r="AGV6" s="1084" t="str">
        <f>IF('8D'!I17&lt;&gt;"",'8D'!I17,"")</f>
        <v/>
      </c>
      <c r="AGW6" s="1084" t="str">
        <f>IF('8D'!J17&lt;&gt;"",'8D'!J17,"")</f>
        <v/>
      </c>
      <c r="AGX6" s="1084" t="str">
        <f>IF('8D'!K17&lt;&gt;"",'8D'!K17,"")</f>
        <v/>
      </c>
      <c r="AGY6" s="1084" t="str">
        <f>IF('8D'!L17&lt;&gt;"",'8D'!L17,"")</f>
        <v/>
      </c>
      <c r="AGZ6" s="1084" t="str">
        <f>IF('8D'!M17&lt;&gt;"",'8D'!M17,"")</f>
        <v/>
      </c>
      <c r="AHA6" s="1084" t="str">
        <f>IF('8D'!N17&lt;&gt;"",'8D'!N17,"")</f>
        <v/>
      </c>
      <c r="AHB6" s="1084" t="str">
        <f>IF('8D'!O17&lt;&gt;"",'8D'!O17,"")</f>
        <v/>
      </c>
      <c r="AHC6" s="1084" t="str">
        <f>IF('8D'!P17&lt;&gt;"",'8D'!P17,"")</f>
        <v/>
      </c>
      <c r="AHD6" s="1084" t="str">
        <f>IF('8D'!Q17&lt;&gt;"",'8D'!Q17,"")</f>
        <v/>
      </c>
      <c r="AHE6" s="1084" t="str">
        <f>IF('8D'!R17&lt;&gt;"",'8D'!R17,"")</f>
        <v/>
      </c>
      <c r="AHF6" s="1084" t="str">
        <f>IF('8D'!S17&lt;&gt;"",'8D'!S17,"")</f>
        <v/>
      </c>
      <c r="AHG6" s="1084" t="str">
        <f>IF('8D'!T17&lt;&gt;"",'8D'!T17,"")</f>
        <v/>
      </c>
      <c r="AHH6" s="1084" t="str">
        <f>IF('8D'!U17&lt;&gt;"",'8D'!U17,"")</f>
        <v/>
      </c>
      <c r="AHI6" s="1084" t="str">
        <f>IF('8D'!V17&lt;&gt;"",'8D'!V17,"")</f>
        <v/>
      </c>
      <c r="AHJ6" s="1084" t="str">
        <f>IF('8D'!W17&lt;&gt;"",'8D'!W17,"")</f>
        <v/>
      </c>
      <c r="AHK6" s="1084" t="str">
        <f>IF('8D'!X17&lt;&gt;"",'8D'!X17,"")</f>
        <v/>
      </c>
      <c r="AHL6" s="1084" t="str">
        <f>IF('8D'!Y17&lt;&gt;"",'8D'!Y17,"")</f>
        <v/>
      </c>
      <c r="AHM6" s="1084" t="str">
        <f>IF('8D'!Z17&lt;&gt;"",'8D'!Z17,"")</f>
        <v/>
      </c>
      <c r="AHN6" s="1084" t="str">
        <f>IF('8D'!AA17&lt;&gt;"",'8D'!AA17,"")</f>
        <v/>
      </c>
      <c r="AHO6" s="1084" t="str">
        <f>IF('8D'!AB17&lt;&gt;"",'8D'!AB17,"")</f>
        <v/>
      </c>
      <c r="AHP6" s="1084" t="str">
        <f>IF('8D'!AC17&lt;&gt;"",'8D'!AC17,"")</f>
        <v/>
      </c>
      <c r="AHQ6" s="1084" t="str">
        <f>IF('8D'!AD17&lt;&gt;"",'8D'!AD17,"")</f>
        <v/>
      </c>
      <c r="AHR6" s="1084" t="str">
        <f>IF('8D'!AE17&lt;&gt;"",'8D'!AE17,"")</f>
        <v/>
      </c>
      <c r="AHS6" s="1084" t="str">
        <f>IF('8D'!AF17&lt;&gt;"",'8D'!AF17,"")</f>
        <v/>
      </c>
      <c r="AHT6" s="1084" t="str">
        <f>IF('8D'!AG17&lt;&gt;"",'8D'!AG17,"")</f>
        <v/>
      </c>
      <c r="AHU6" s="1084" t="str">
        <f>IF('8D'!AH17&lt;&gt;"",'8D'!AH17,"")</f>
        <v/>
      </c>
      <c r="AHV6" s="1084" t="str">
        <f>IF('8D'!AI17&lt;&gt;"",'8D'!AI17,"")</f>
        <v/>
      </c>
      <c r="AHW6" s="1084" t="str">
        <f>IF('8D'!AJ17&lt;&gt;"",'8D'!AJ17,"")</f>
        <v/>
      </c>
      <c r="AHX6" s="1084" t="str">
        <f>IF('8D'!AK17&lt;&gt;"",'8D'!AK17,"")</f>
        <v/>
      </c>
      <c r="AHY6" s="1084" t="str">
        <f>IF('8D'!AL17&lt;&gt;"",'8D'!AL17,"")</f>
        <v/>
      </c>
      <c r="AHZ6" s="1084" t="str">
        <f>IF('8D'!AM17&lt;&gt;"",'8D'!AM17,"")</f>
        <v/>
      </c>
      <c r="AIA6" s="1084" t="str">
        <f>IF('8D'!AN17&lt;&gt;"",'8D'!AN17,"")</f>
        <v/>
      </c>
      <c r="AIB6" s="1084" t="str">
        <f>IF('8D'!AO17&lt;&gt;"",'8D'!AO17,"")</f>
        <v/>
      </c>
      <c r="AIC6" s="1084" t="str">
        <f>IF('8D'!AP17&lt;&gt;"",'8D'!AP17,"")</f>
        <v/>
      </c>
      <c r="AID6" s="1084" t="str">
        <f>IF('8D'!AQ17&lt;&gt;"",'8D'!AQ17,"")</f>
        <v/>
      </c>
      <c r="AIE6" s="1084" t="str">
        <f>IF('8D'!AR17&lt;&gt;"",'8D'!AR17,"")</f>
        <v/>
      </c>
      <c r="AIF6" s="1084" t="str">
        <f>IF('8D'!AS17&lt;&gt;"",'8D'!AS17,"")</f>
        <v/>
      </c>
      <c r="AIG6" s="1084" t="str">
        <f>IF('8D'!AT17&lt;&gt;"",'8D'!AT17,"")</f>
        <v/>
      </c>
      <c r="AIH6" s="1084" t="str">
        <f>IF('8D'!AU17&lt;&gt;"",'8D'!AU17,"")</f>
        <v/>
      </c>
      <c r="AII6" s="1084" t="str">
        <f>IF('8D'!AV17&lt;&gt;"",'8D'!AV17,"")</f>
        <v/>
      </c>
      <c r="AIJ6" s="1084" t="str">
        <f>IF('8D'!AW17&lt;&gt;"",'8D'!AW17,"")</f>
        <v/>
      </c>
      <c r="AIK6" s="1085"/>
      <c r="AIL6" s="1084" t="str">
        <f>IF('8E'!D17&lt;&gt;"",'8E'!D17,"")</f>
        <v/>
      </c>
      <c r="AIM6" s="1084" t="str">
        <f>IF('8E'!E17&lt;&gt;"",'8E'!E17,"")</f>
        <v/>
      </c>
      <c r="AIN6" s="1084" t="str">
        <f>IF('8E'!F17&lt;&gt;"",'8E'!F17,"")</f>
        <v/>
      </c>
      <c r="AIO6" s="1084" t="str">
        <f>IF('8E'!G17&lt;&gt;"",'8E'!G17,"")</f>
        <v/>
      </c>
      <c r="AIP6" s="1084" t="str">
        <f>IF('8E'!H17&lt;&gt;"",'8E'!H17,"")</f>
        <v/>
      </c>
      <c r="AIQ6" s="1084" t="str">
        <f>IF('8E'!I17&lt;&gt;"",'8E'!I17,"")</f>
        <v/>
      </c>
      <c r="AIR6" s="1084" t="str">
        <f>IF('8E'!J17&lt;&gt;"",'8E'!J17,"")</f>
        <v/>
      </c>
      <c r="AIS6" s="1084" t="str">
        <f>IF('8E'!K17&lt;&gt;"",'8E'!K17,"")</f>
        <v/>
      </c>
      <c r="AIT6" s="1084" t="str">
        <f>IF('8E'!L17&lt;&gt;"",'8E'!L17,"")</f>
        <v/>
      </c>
      <c r="AIU6" s="1084" t="str">
        <f>IF('8E'!M17&lt;&gt;"",'8E'!M17,"")</f>
        <v/>
      </c>
      <c r="AIV6" s="1084" t="str">
        <f>IF('8E'!N17&lt;&gt;"",'8E'!N17,"")</f>
        <v/>
      </c>
      <c r="AIW6" s="1084" t="str">
        <f>IF('8E'!O17&lt;&gt;"",'8E'!O17,"")</f>
        <v/>
      </c>
      <c r="AIX6" s="1084" t="str">
        <f>IF('8E'!P17&lt;&gt;"",'8E'!P17,"")</f>
        <v/>
      </c>
      <c r="AIY6" s="1084" t="str">
        <f>IF('8E'!Q17&lt;&gt;"",'8E'!Q17,"")</f>
        <v/>
      </c>
      <c r="AIZ6" s="1084" t="str">
        <f>IF('8E'!R17&lt;&gt;"",'8E'!R17,"")</f>
        <v/>
      </c>
      <c r="AJA6" s="1084" t="str">
        <f>IF('8E'!S17&lt;&gt;"",'8E'!S17,"")</f>
        <v/>
      </c>
      <c r="AJB6" s="1084" t="str">
        <f>IF('8E'!T17&lt;&gt;"",'8E'!T17,"")</f>
        <v/>
      </c>
      <c r="AJC6" s="1084" t="str">
        <f>IF('8E'!U17&lt;&gt;"",'8E'!U17,"")</f>
        <v/>
      </c>
      <c r="AJD6" s="1084" t="str">
        <f>IF('8E'!V17&lt;&gt;"",'8E'!V17,"")</f>
        <v/>
      </c>
      <c r="AJE6" s="1084" t="str">
        <f>IF('8E'!W17&lt;&gt;"",'8E'!W17,"")</f>
        <v/>
      </c>
      <c r="AJF6" s="1084" t="str">
        <f>IF('8E'!X17&lt;&gt;"",'8E'!X17,"")</f>
        <v/>
      </c>
      <c r="AJG6" s="1084" t="str">
        <f>IF('8E'!Y17&lt;&gt;"",'8E'!Y17,"")</f>
        <v/>
      </c>
      <c r="AJH6" s="1084" t="str">
        <f>IF('8E'!Z17&lt;&gt;"",'8E'!Z17,"")</f>
        <v/>
      </c>
      <c r="AJI6" s="1084" t="str">
        <f>IF('8E'!AA17&lt;&gt;"",'8E'!AA17,"")</f>
        <v/>
      </c>
      <c r="AJJ6" t="s">
        <v>6852</v>
      </c>
    </row>
    <row r="7" spans="1:946" x14ac:dyDescent="0.2">
      <c r="A7" s="1084" t="str">
        <f t="shared" si="0"/>
        <v/>
      </c>
      <c r="B7" s="1084" t="str">
        <f t="shared" si="1"/>
        <v/>
      </c>
      <c r="C7" s="1084" t="str">
        <f>IF(設定!AH11&lt;&gt;0,設定!AH11,"")</f>
        <v/>
      </c>
      <c r="D7" s="1084" t="str">
        <f ca="1">IF(設定!AG11&lt;&gt;0,設定!AG11,"")</f>
        <v/>
      </c>
      <c r="E7" s="1084" t="str">
        <f>IF(C7="学部",VLOOKUP(D7,設定!$K$8:$L$37,2,FALSE),"")</f>
        <v/>
      </c>
      <c r="F7" s="1084" t="str">
        <f>IF(C7="研究科",VLOOKUP(D7,設定!$P$8:$Q$37,2,FALSE),"")</f>
        <v/>
      </c>
      <c r="G7" s="1084" t="str">
        <f>IF(C7="学部",VLOOKUP(D7,設定!$U$8:$V$37,2,FALSE),"")</f>
        <v/>
      </c>
      <c r="H7" s="1084" t="str">
        <f>IF(C7="研究科",VLOOKUP(D7,設定!$Y$8:$Z$37,2,FALSE),"")</f>
        <v/>
      </c>
      <c r="I7" s="1085"/>
      <c r="J7" s="1085"/>
      <c r="K7" s="1085"/>
      <c r="L7" s="1085"/>
      <c r="M7" s="1085"/>
      <c r="N7" s="1085"/>
      <c r="O7" s="1085"/>
      <c r="P7" s="1085"/>
      <c r="Q7" s="1085"/>
      <c r="R7" s="1084" t="str">
        <f>IF('2A'!E10&lt;&gt;"",'2A'!E10,"")</f>
        <v/>
      </c>
      <c r="S7" s="1084" t="str">
        <f>IF('2A'!F10&lt;&gt;"",'2A'!F10,"")</f>
        <v/>
      </c>
      <c r="T7" s="1084" t="str">
        <f>IF('2A'!G10&lt;&gt;"",'2A'!G10,"")</f>
        <v/>
      </c>
      <c r="U7" s="1084" t="str">
        <f>IF('2A'!H10&lt;&gt;"",'2A'!H10,"")</f>
        <v/>
      </c>
      <c r="V7" s="1084" t="str">
        <f>IF('2A'!I10&lt;&gt;"",'2A'!I10,"")</f>
        <v/>
      </c>
      <c r="W7" s="1084" t="str">
        <f>IF('2A'!J10&lt;&gt;"",'2A'!J10,"")</f>
        <v/>
      </c>
      <c r="X7" s="1084" t="str">
        <f>IF('2A'!K10&lt;&gt;"",'2A'!K10,"")</f>
        <v/>
      </c>
      <c r="Y7" s="1084" t="str">
        <f>IF('2A'!L10&lt;&gt;"",'2A'!L10,"")</f>
        <v/>
      </c>
      <c r="Z7" s="1084" t="str">
        <f>IF('2A'!M10&lt;&gt;"",'2A'!M10,"")</f>
        <v/>
      </c>
      <c r="AA7" s="1084" t="str">
        <f>IF('2A'!N10&lt;&gt;"",'2A'!N10,"")</f>
        <v/>
      </c>
      <c r="AB7" s="1084" t="str">
        <f>IF('2A'!O10&lt;&gt;"",'2A'!O10,"")</f>
        <v/>
      </c>
      <c r="AC7" s="1084" t="str">
        <f>IF('2A'!P10&lt;&gt;"",'2A'!P10,"")</f>
        <v/>
      </c>
      <c r="AD7" s="1084" t="str">
        <f>IF('2A'!Q10&lt;&gt;"",'2A'!Q10,"")</f>
        <v/>
      </c>
      <c r="AE7" s="1084" t="str">
        <f>IF('2A'!R10&lt;&gt;"",'2A'!R10,"")</f>
        <v/>
      </c>
      <c r="AF7" s="1084" t="str">
        <f>IF('2A'!S10&lt;&gt;"",'2A'!S10,"")</f>
        <v/>
      </c>
      <c r="AG7" s="1084" t="str">
        <f>IF('2A'!T10&lt;&gt;"",'2A'!T10,"")</f>
        <v/>
      </c>
      <c r="AH7" s="1084" t="str">
        <f>IF('2A'!U10&lt;&gt;"",'2A'!U10,"")</f>
        <v/>
      </c>
      <c r="AI7" s="1084" t="str">
        <f>IF('2B'!E10&lt;&gt;"",'2B'!E10,"")</f>
        <v/>
      </c>
      <c r="AJ7" s="1084" t="str">
        <f>IF('2B'!F10&lt;&gt;"",'2B'!F10,"")</f>
        <v/>
      </c>
      <c r="AK7" s="1084" t="str">
        <f>IF('2B'!G10&lt;&gt;"",'2B'!G10,"")</f>
        <v/>
      </c>
      <c r="AL7" s="1084" t="str">
        <f>IF('2B'!H10&lt;&gt;"",'2B'!H10,"")</f>
        <v/>
      </c>
      <c r="AM7" s="1084" t="str">
        <f>IF('2B'!I10&lt;&gt;"",'2B'!I10,"")</f>
        <v/>
      </c>
      <c r="AN7" s="1084" t="str">
        <f>IF('2B'!J10&lt;&gt;"",'2B'!J10,"")</f>
        <v/>
      </c>
      <c r="AO7" s="1084" t="str">
        <f>IF('2B'!K10&lt;&gt;"",'2B'!K10,"")</f>
        <v/>
      </c>
      <c r="AP7" s="1084" t="str">
        <f>IF('2B'!L10&lt;&gt;"",'2B'!L10,"")</f>
        <v/>
      </c>
      <c r="AQ7" s="1084" t="str">
        <f>IF('2B'!M10&lt;&gt;"",'2B'!M10,"")</f>
        <v/>
      </c>
      <c r="AR7" s="1084" t="str">
        <f>IF('2B'!N10&lt;&gt;"",'2B'!N10,"")</f>
        <v/>
      </c>
      <c r="AS7" s="1084" t="str">
        <f>IF('2B'!O10&lt;&gt;"",'2B'!O10,"")</f>
        <v/>
      </c>
      <c r="AT7" s="1084" t="str">
        <f>IF('2B'!P10&lt;&gt;"",'2B'!P10,"")</f>
        <v/>
      </c>
      <c r="AU7" s="1084" t="str">
        <f>IF('2B'!Q10&lt;&gt;"",'2B'!Q10,"")</f>
        <v/>
      </c>
      <c r="AV7" s="1084" t="str">
        <f>IF('2B'!R10&lt;&gt;"",'2B'!R10,"")</f>
        <v/>
      </c>
      <c r="AW7" s="1084" t="str">
        <f>IF('2B'!S10&lt;&gt;"",'2B'!S10,"")</f>
        <v/>
      </c>
      <c r="AX7" s="1084" t="str">
        <f>IF('2B'!T10&lt;&gt;"",'2B'!T10,"")</f>
        <v/>
      </c>
      <c r="AY7" s="1084" t="str">
        <f>IF('2B'!U10&lt;&gt;"",'2B'!U10,"")</f>
        <v/>
      </c>
      <c r="AZ7" s="1084" t="str">
        <f>IF('2B'!V10&lt;&gt;"",'2B'!V10,"")</f>
        <v/>
      </c>
      <c r="BA7" s="1084" t="str">
        <f>IF('2B'!W10&lt;&gt;"",'2B'!W10,"")</f>
        <v/>
      </c>
      <c r="BB7" s="1084" t="str">
        <f>IF('2B'!X10&lt;&gt;"",'2B'!X10,"")</f>
        <v/>
      </c>
      <c r="BC7" s="1084" t="str">
        <f>IF('2C'!E11&lt;&gt;"",'2C'!E11,"")</f>
        <v/>
      </c>
      <c r="BD7" s="1084" t="str">
        <f>IF('2C'!F11&lt;&gt;"",'2C'!F11,"")</f>
        <v/>
      </c>
      <c r="BE7" s="1084" t="str">
        <f>IF('2C'!G11&lt;&gt;"",'2C'!G11,"")</f>
        <v/>
      </c>
      <c r="BF7" s="1084" t="str">
        <f>IF('2C'!H11&lt;&gt;"",'2C'!H11,"")</f>
        <v/>
      </c>
      <c r="BG7" s="1084" t="str">
        <f>IF('2C'!I11&lt;&gt;"",'2C'!I11,"")</f>
        <v/>
      </c>
      <c r="BH7" s="1084" t="str">
        <f>IF('2C'!J11&lt;&gt;"",'2C'!J11,"")</f>
        <v/>
      </c>
      <c r="BI7" s="1084" t="str">
        <f>IF('2C'!K11&lt;&gt;"",'2C'!K11,"")</f>
        <v/>
      </c>
      <c r="BJ7" s="1084" t="str">
        <f>IF('2C'!L11&lt;&gt;"",'2C'!L11,"")</f>
        <v/>
      </c>
      <c r="BK7" s="1084" t="str">
        <f>IF('2C'!M11&lt;&gt;"",'2C'!M11,"")</f>
        <v/>
      </c>
      <c r="BL7" s="1084" t="str">
        <f>IF('2C'!N11&lt;&gt;"",'2C'!N11,"")</f>
        <v/>
      </c>
      <c r="BM7" s="1084" t="str">
        <f>IF('2C'!O11&lt;&gt;"",'2C'!O11,"")</f>
        <v/>
      </c>
      <c r="BN7" s="1084" t="str">
        <f>IF('2C'!P11&lt;&gt;"",'2C'!P11,"")</f>
        <v/>
      </c>
      <c r="BO7" s="1084" t="str">
        <f>IF('2C'!Q11&lt;&gt;"",'2C'!Q11,"")</f>
        <v/>
      </c>
      <c r="BP7" s="1084" t="str">
        <f>IF('2C'!R11&lt;&gt;"",'2C'!R11,"")</f>
        <v/>
      </c>
      <c r="BQ7" s="1084" t="str">
        <f>IF('2C'!S11&lt;&gt;"",'2C'!S11,"")</f>
        <v/>
      </c>
      <c r="BR7" s="1084" t="str">
        <f>IF('2C'!T11&lt;&gt;"",'2C'!T11,"")</f>
        <v/>
      </c>
      <c r="BS7" s="1084" t="str">
        <f>IF('2C'!U11&lt;&gt;"",'2C'!U11,"")</f>
        <v/>
      </c>
      <c r="BT7" s="1084" t="str">
        <f>IF('2C'!V11&lt;&gt;"",'2C'!V11,"")</f>
        <v/>
      </c>
      <c r="BU7" s="1084" t="str">
        <f>IF('2C'!W11&lt;&gt;"",'2C'!W11,"")</f>
        <v/>
      </c>
      <c r="BV7" s="1084" t="str">
        <f>IF('2C'!X11&lt;&gt;"",'2C'!X11,"")</f>
        <v/>
      </c>
      <c r="BW7" s="1084" t="str">
        <f>IF('2C'!Y11&lt;&gt;"",'2C'!Y11,"")</f>
        <v/>
      </c>
      <c r="BX7" s="1084" t="str">
        <f>IF('2C'!Z11&lt;&gt;"",'2C'!Z11,"")</f>
        <v/>
      </c>
      <c r="BY7" s="1084" t="str">
        <f>IF('2C'!AA11&lt;&gt;"",'2C'!AA11,"")</f>
        <v/>
      </c>
      <c r="BZ7" s="1084" t="str">
        <f>IF('2C'!AB11&lt;&gt;"",'2C'!AB11,"")</f>
        <v/>
      </c>
      <c r="CA7" s="1084" t="str">
        <f>IF('2C'!AC11&lt;&gt;"",'2C'!AC11,"")</f>
        <v/>
      </c>
      <c r="CB7" s="1084" t="str">
        <f>IF('2C'!AD11&lt;&gt;"",'2C'!AD11,"")</f>
        <v/>
      </c>
      <c r="CC7" s="1084" t="str">
        <f>IF('2C'!AE11&lt;&gt;"",'2C'!AE11,"")</f>
        <v/>
      </c>
      <c r="CD7" s="1084" t="str">
        <f>IF('2C'!AF11&lt;&gt;"",'2C'!AF11,"")</f>
        <v/>
      </c>
      <c r="CE7" s="1085"/>
      <c r="CF7" s="1085"/>
      <c r="CG7" s="1085"/>
      <c r="CH7" s="1085"/>
      <c r="CI7" s="1085"/>
      <c r="CJ7" s="1085"/>
      <c r="CK7" s="1085"/>
      <c r="CL7" s="1085"/>
      <c r="CM7" s="1085"/>
      <c r="CN7" s="1085"/>
      <c r="CO7" s="1085"/>
      <c r="CP7" s="1085"/>
      <c r="CQ7" s="1085"/>
      <c r="CR7" s="1085"/>
      <c r="CS7" s="1085"/>
      <c r="CT7" s="1085"/>
      <c r="CU7" s="1085"/>
      <c r="CV7" s="1084" t="str">
        <f>IF('2E'!E10&lt;&gt;"",'2E'!E10,"")</f>
        <v/>
      </c>
      <c r="CW7" s="1084" t="str">
        <f>IF('2E'!F10&lt;&gt;"",'2E'!F10,"")</f>
        <v/>
      </c>
      <c r="CX7" s="1084" t="str">
        <f>IF('2E'!G10&lt;&gt;"",'2E'!G10,"")</f>
        <v/>
      </c>
      <c r="CY7" s="1084" t="str">
        <f>IF('2E'!H10&lt;&gt;"",'2E'!H10,"")</f>
        <v/>
      </c>
      <c r="CZ7" s="1084" t="str">
        <f>IF('2E'!I10&lt;&gt;"",'2E'!I10,"")</f>
        <v/>
      </c>
      <c r="DA7" s="1084" t="str">
        <f>IF('2E'!J10&lt;&gt;"",'2E'!J10,"")</f>
        <v/>
      </c>
      <c r="DB7" s="1084" t="str">
        <f>IF('2E'!K10&lt;&gt;"",'2E'!K10,"")</f>
        <v/>
      </c>
      <c r="DC7" s="1084" t="str">
        <f>IF('2E'!L10&lt;&gt;"",'2E'!L10,"")</f>
        <v/>
      </c>
      <c r="DD7" s="1084" t="str">
        <f>IF('2E'!M10&lt;&gt;"",'2E'!M10,"")</f>
        <v/>
      </c>
      <c r="DE7" s="1084" t="str">
        <f>IF('2E'!N10&lt;&gt;"",'2E'!N10,"")</f>
        <v/>
      </c>
      <c r="DF7" s="1084" t="str">
        <f>IF('2E'!O10&lt;&gt;"",'2E'!O10,"")</f>
        <v/>
      </c>
      <c r="DG7" s="1084" t="str">
        <f>IF('2E'!P10&lt;&gt;"",'2E'!P10,"")</f>
        <v/>
      </c>
      <c r="DH7" s="1084" t="str">
        <f>IF('2E'!Q10&lt;&gt;"",'2E'!Q10,"")</f>
        <v/>
      </c>
      <c r="DI7" s="1084" t="str">
        <f>IF('2E'!R10&lt;&gt;"",'2E'!R10,"")</f>
        <v/>
      </c>
      <c r="DJ7" s="1084" t="str">
        <f>IF('2E'!S10&lt;&gt;"",'2E'!S10,"")</f>
        <v/>
      </c>
      <c r="DK7" s="1084" t="str">
        <f>IF('2E'!T10&lt;&gt;"",'2E'!T10,"")</f>
        <v/>
      </c>
      <c r="DL7" s="1084" t="str">
        <f>IF('2F'!E10&lt;&gt;"",'2F'!E10,"")</f>
        <v/>
      </c>
      <c r="DM7" s="1084" t="str">
        <f>IF('2F'!F10&lt;&gt;"",'2F'!F10,"")</f>
        <v/>
      </c>
      <c r="DN7" s="1084" t="str">
        <f>IF('3AB'!E10&lt;&gt;"",'3AB'!E10,"")</f>
        <v/>
      </c>
      <c r="DO7" s="1084" t="str">
        <f>IF('3AB'!F10&lt;&gt;"",'3AB'!F10,"")</f>
        <v/>
      </c>
      <c r="DP7" s="1084" t="str">
        <f>IF('3AB'!G10&lt;&gt;"",'3AB'!G10,"")</f>
        <v/>
      </c>
      <c r="DQ7" s="1084" t="str">
        <f>IF('3AB'!H10&lt;&gt;"",'3AB'!H10,"")</f>
        <v/>
      </c>
      <c r="DR7" s="1084" t="str">
        <f>IF('3AB'!I10&lt;&gt;"",'3AB'!I10,"")</f>
        <v/>
      </c>
      <c r="DS7" s="1084" t="str">
        <f>IF('3AB'!J10&lt;&gt;"",'3AB'!J10,"")</f>
        <v/>
      </c>
      <c r="DT7" s="1084" t="str">
        <f>IF('3AB'!K10&lt;&gt;"",'3AB'!K10,"")</f>
        <v/>
      </c>
      <c r="DU7" s="1084" t="str">
        <f>IF('3AB'!L10&lt;&gt;"",'3AB'!L10,"")</f>
        <v/>
      </c>
      <c r="DV7" s="1084" t="str">
        <f>IF('3CD'!E10&lt;&gt;"",'3CD'!E10,"")</f>
        <v/>
      </c>
      <c r="DW7" s="1084" t="str">
        <f>IF('3CD'!F10&lt;&gt;"",'3CD'!F10,"")</f>
        <v/>
      </c>
      <c r="DX7" s="1084" t="str">
        <f>IF('3CD'!G10&lt;&gt;"",'3CD'!G10,"")</f>
        <v/>
      </c>
      <c r="DY7" s="1084" t="str">
        <f>IF('3CD'!H10&lt;&gt;"",'3CD'!H10,"")</f>
        <v/>
      </c>
      <c r="DZ7" s="1084" t="str">
        <f>IF('3CD'!I10&lt;&gt;"",'3CD'!I10,"")</f>
        <v/>
      </c>
      <c r="EA7" s="1084" t="str">
        <f>IF('3CD'!J10&lt;&gt;"",'3CD'!J10,"")</f>
        <v/>
      </c>
      <c r="EB7" s="1084" t="str">
        <f>IF('3CD'!K10&lt;&gt;"",'3CD'!K10,"")</f>
        <v/>
      </c>
      <c r="EC7" s="1084" t="str">
        <f>IF('3CD'!L10&lt;&gt;"",'3CD'!L10,"")</f>
        <v/>
      </c>
      <c r="ED7" s="1084" t="str">
        <f>IF('3CD'!M10&lt;&gt;"",'3CD'!M10,"")</f>
        <v/>
      </c>
      <c r="EE7" s="1084" t="str">
        <f>IF('3CD'!N10&lt;&gt;"",'3CD'!N10,"")</f>
        <v/>
      </c>
      <c r="EF7" s="1084" t="str">
        <f>IF('3CD'!O10&lt;&gt;"",'3CD'!O10,"")</f>
        <v/>
      </c>
      <c r="EG7" s="1084" t="str">
        <f>IF('3CD'!P10&lt;&gt;"",'3CD'!P10,"")</f>
        <v/>
      </c>
      <c r="EH7" s="1084" t="str">
        <f>IF('3CD'!Q10&lt;&gt;"",'3CD'!Q10,"")</f>
        <v/>
      </c>
      <c r="EI7" s="1084" t="str">
        <f>IF('3CD'!R10&lt;&gt;"",'3CD'!R10,"")</f>
        <v/>
      </c>
      <c r="EJ7" s="1085"/>
      <c r="EK7" s="1085"/>
      <c r="EL7" s="1085"/>
      <c r="EM7" s="1085"/>
      <c r="EN7" s="1085"/>
      <c r="EO7" s="1085"/>
      <c r="EP7" s="1085"/>
      <c r="EQ7" s="1085"/>
      <c r="ER7" s="1085"/>
      <c r="ES7" s="1085"/>
      <c r="ET7" s="1085"/>
      <c r="EU7" s="1085"/>
      <c r="EV7" s="1085"/>
      <c r="EW7" s="1085"/>
      <c r="EX7" s="1085"/>
      <c r="EY7" s="1085"/>
      <c r="EZ7" s="1085"/>
      <c r="FA7" s="1085"/>
      <c r="FB7" s="1084" t="str">
        <f>IF('3EF'!W11&lt;&gt;"",'3EF'!W11,"")</f>
        <v/>
      </c>
      <c r="FC7" s="1084" t="str">
        <f>IF('3EF'!X11&lt;&gt;"",'3EF'!X11,"")</f>
        <v/>
      </c>
      <c r="FD7" s="1084" t="str">
        <f>IF('3EF'!Y11&lt;&gt;"",'3EF'!Y11,"")</f>
        <v/>
      </c>
      <c r="FE7" s="1084" t="str">
        <f>IF('3EF'!Z11&lt;&gt;"",'3EF'!Z11,"")</f>
        <v/>
      </c>
      <c r="FF7" s="1084" t="str">
        <f>IF('3EF'!AA11&lt;&gt;"",'3EF'!AA11,"")</f>
        <v/>
      </c>
      <c r="FG7" s="1084" t="str">
        <f>IF('3EF'!AB11&lt;&gt;"",'3EF'!AB11,"")</f>
        <v/>
      </c>
      <c r="FH7" s="1084" t="str">
        <f>IF('3EF'!AC11&lt;&gt;"",'3EF'!AC11,"")</f>
        <v/>
      </c>
      <c r="FI7" s="1084" t="str">
        <f>IF('3EF'!AD11&lt;&gt;"",'3EF'!AD11,"")</f>
        <v/>
      </c>
      <c r="FJ7" s="1084" t="str">
        <f>IF('3EF'!AE11&lt;&gt;"",'3EF'!AE11,"")</f>
        <v/>
      </c>
      <c r="FK7" s="1084" t="str">
        <f>IF('3EF'!AF11&lt;&gt;"",'3EF'!AF11,"")</f>
        <v/>
      </c>
      <c r="FL7" s="1084" t="str">
        <f>IF('3EF'!AG11&lt;&gt;"",'3EF'!AG11,"")</f>
        <v/>
      </c>
      <c r="FM7" s="1084" t="str">
        <f>IF('3EF'!AH11&lt;&gt;"",'3EF'!AH11,"")</f>
        <v/>
      </c>
      <c r="FN7" s="1084" t="str">
        <f>IF('3EF'!AI11&lt;&gt;"",'3EF'!AI11,"")</f>
        <v/>
      </c>
      <c r="FO7" s="1084" t="str">
        <f>IF('3EF'!AJ11&lt;&gt;"",'3EF'!AJ11,"")</f>
        <v/>
      </c>
      <c r="FP7" s="1084" t="str">
        <f>IF('3EF'!AK11&lt;&gt;"",'3EF'!AK11,"")</f>
        <v/>
      </c>
      <c r="FQ7" s="1084" t="str">
        <f>IF('3EF'!AL11&lt;&gt;"",'3EF'!AL11,"")</f>
        <v/>
      </c>
      <c r="FR7" s="1084" t="str">
        <f>IF('3EF'!AM11&lt;&gt;"",'3EF'!AM11,"")</f>
        <v/>
      </c>
      <c r="FS7" s="1084" t="str">
        <f>IF('3G'!E11&lt;&gt;"",'3G'!E11,"")</f>
        <v/>
      </c>
      <c r="FT7" s="1084" t="str">
        <f>IF('3G'!F11&lt;&gt;"",'3G'!F11,"")</f>
        <v/>
      </c>
      <c r="FU7" s="1084" t="str">
        <f>IF('3G'!G11&lt;&gt;"",'3G'!G11,"")</f>
        <v/>
      </c>
      <c r="FV7" s="1084" t="str">
        <f>IF('3G'!H11&lt;&gt;"",'3G'!H11,"")</f>
        <v/>
      </c>
      <c r="FW7" s="1084" t="str">
        <f>IF('3G'!I11&lt;&gt;"",'3G'!I11,"")</f>
        <v/>
      </c>
      <c r="FX7" s="1084" t="str">
        <f>IF('3G'!J11&lt;&gt;"",'3G'!J11,"")</f>
        <v/>
      </c>
      <c r="FY7" s="1084" t="str">
        <f>IF('3G'!K11&lt;&gt;"",'3G'!K11,"")</f>
        <v/>
      </c>
      <c r="FZ7" s="1084" t="str">
        <f>IF('3G'!L11&lt;&gt;"",'3G'!L11,"")</f>
        <v/>
      </c>
      <c r="GA7" s="1084" t="str">
        <f>IF('3G'!M11&lt;&gt;"",'3G'!M11,"")</f>
        <v/>
      </c>
      <c r="GB7" s="1084" t="str">
        <f>IF('3G'!N11&lt;&gt;"",'3G'!N11,"")</f>
        <v/>
      </c>
      <c r="GC7" s="1084" t="str">
        <f>IF('3G'!O11&lt;&gt;"",'3G'!O11,"")</f>
        <v/>
      </c>
      <c r="GD7" s="1084" t="str">
        <f>IF('3G'!P11&lt;&gt;"",'3G'!P11,"")</f>
        <v/>
      </c>
      <c r="GE7" s="1084" t="str">
        <f>IF('3G'!Q11&lt;&gt;"",'3G'!Q11,"")</f>
        <v/>
      </c>
      <c r="GF7" s="1084" t="str">
        <f>IF('3G'!R11&lt;&gt;"",'3G'!R11,"")</f>
        <v/>
      </c>
      <c r="GG7" s="1084" t="str">
        <f>IF('3G'!S11&lt;&gt;"",'3G'!S11,"")</f>
        <v/>
      </c>
      <c r="GH7" s="1084" t="str">
        <f>IF('3G'!T11&lt;&gt;"",'3G'!T11,"")</f>
        <v/>
      </c>
      <c r="GI7" s="1084" t="str">
        <f>IF('3G'!U11&lt;&gt;"",'3G'!U11,"")</f>
        <v/>
      </c>
      <c r="GJ7" s="1084" t="str">
        <f>IF('3G'!V11&lt;&gt;"",'3G'!V11,"")</f>
        <v/>
      </c>
      <c r="GK7" s="1084" t="str">
        <f>IF('3G'!W11&lt;&gt;"",'3G'!W11,"")</f>
        <v/>
      </c>
      <c r="GL7" s="1084" t="str">
        <f>IF('3G'!X11&lt;&gt;"",'3G'!X11,"")</f>
        <v/>
      </c>
      <c r="GM7" s="1084" t="str">
        <f>IF('3G'!Y11&lt;&gt;"",'3G'!Y11,"")</f>
        <v/>
      </c>
      <c r="GN7" s="1084" t="str">
        <f>IF('3G'!Z11&lt;&gt;"",'3G'!Z11,"")</f>
        <v/>
      </c>
      <c r="GO7" s="1084" t="str">
        <f>IF('3G'!AA11&lt;&gt;"",'3G'!AA11,"")</f>
        <v/>
      </c>
      <c r="GP7" s="1084" t="str">
        <f>IF('3G'!AB11&lt;&gt;"",'3G'!AB11,"")</f>
        <v/>
      </c>
      <c r="GQ7" s="1084" t="str">
        <f>IF('3G'!AC11&lt;&gt;"",'3G'!AC11,"")</f>
        <v/>
      </c>
      <c r="GR7" s="1084" t="str">
        <f>IF('3G'!AD11&lt;&gt;"",'3G'!AD11,"")</f>
        <v/>
      </c>
      <c r="GS7" s="1084" t="str">
        <f>IF('3G'!AE11&lt;&gt;"",'3G'!AE11,"")</f>
        <v/>
      </c>
      <c r="GT7" s="1084" t="str">
        <f>IF('3G'!AF11&lt;&gt;"",'3G'!AF11,"")</f>
        <v/>
      </c>
      <c r="GU7" s="1084" t="str">
        <f>IF('3G'!AG11&lt;&gt;"",'3G'!AG11,"")</f>
        <v/>
      </c>
      <c r="GV7" s="1084" t="str">
        <f>IF('3G'!AH11&lt;&gt;"",'3G'!AH11,"")</f>
        <v/>
      </c>
      <c r="GW7" s="1084" t="str">
        <f>IF('3G'!AI11&lt;&gt;"",'3G'!AI11,"")</f>
        <v/>
      </c>
      <c r="GX7" s="1084" t="str">
        <f>IF('3G'!AJ11&lt;&gt;"",'3G'!AJ11,"")</f>
        <v/>
      </c>
      <c r="GY7" s="1084" t="str">
        <f>IF('3G'!AK11&lt;&gt;"",'3G'!AK11,"")</f>
        <v/>
      </c>
      <c r="GZ7" s="1084" t="str">
        <f>IF('3G'!AL11&lt;&gt;"",'3G'!AL11,"")</f>
        <v/>
      </c>
      <c r="HA7" s="1084" t="str">
        <f>IF('3G'!AM11&lt;&gt;"",'3G'!AM11,"")</f>
        <v/>
      </c>
      <c r="HB7" s="1084" t="str">
        <f>IF('3G'!AN11&lt;&gt;"",'3G'!AN11,"")</f>
        <v/>
      </c>
      <c r="HC7" s="1085"/>
      <c r="HD7" s="1085"/>
      <c r="HE7" s="1085"/>
      <c r="HF7" s="1085"/>
      <c r="HG7" s="1085"/>
      <c r="HH7" s="1085"/>
      <c r="HI7" s="1085"/>
      <c r="HJ7" s="1085"/>
      <c r="HK7" s="1085"/>
      <c r="HL7" s="1085"/>
      <c r="HM7" s="1085"/>
      <c r="HN7" s="1085"/>
      <c r="HO7" s="1085"/>
      <c r="HP7" s="1085"/>
      <c r="HQ7" s="1085"/>
      <c r="HR7" s="1085"/>
      <c r="HS7" s="1085"/>
      <c r="HT7" s="1085"/>
      <c r="HU7" s="1085"/>
      <c r="HV7" s="1085"/>
      <c r="HW7" s="1085"/>
      <c r="HX7" s="1085"/>
      <c r="HY7" s="1085"/>
      <c r="HZ7" s="1085"/>
      <c r="IA7" s="1085"/>
      <c r="IB7" s="1085"/>
      <c r="IC7" s="1085"/>
      <c r="ID7" s="1085"/>
      <c r="IE7" s="1085"/>
      <c r="IF7" s="1085"/>
      <c r="IG7" s="1085"/>
      <c r="IH7" s="1085"/>
      <c r="II7" s="1085"/>
      <c r="IJ7" s="1085"/>
      <c r="IK7" s="1085"/>
      <c r="IL7" s="1085"/>
      <c r="IM7" s="1085"/>
      <c r="IN7" s="1085"/>
      <c r="IO7" s="1085"/>
      <c r="IP7" s="1085"/>
      <c r="IQ7" s="1085"/>
      <c r="IR7" s="1085"/>
      <c r="IS7" s="1085"/>
      <c r="IT7" s="1085"/>
      <c r="IU7" s="1085"/>
      <c r="IV7" s="1085"/>
      <c r="IW7" s="1085"/>
      <c r="IX7" s="1085"/>
      <c r="IY7" s="1085"/>
      <c r="IZ7" s="1085"/>
      <c r="JA7" s="1085"/>
      <c r="JB7" s="1084" t="str">
        <f>IF('4C'!E10&lt;&gt;"",'4C'!E10,"")</f>
        <v/>
      </c>
      <c r="JC7" s="1085"/>
      <c r="JD7" s="1085"/>
      <c r="JE7" s="1085"/>
      <c r="JF7" s="1085"/>
      <c r="JG7" s="1085"/>
      <c r="JH7" s="1085"/>
      <c r="JI7" s="1085"/>
      <c r="JJ7" s="1085"/>
      <c r="JK7" s="1085"/>
      <c r="JL7" s="1085"/>
      <c r="JM7" s="1085"/>
      <c r="JN7" s="1085"/>
      <c r="JO7" s="1085"/>
      <c r="JP7" s="1085"/>
      <c r="JQ7" s="1085"/>
      <c r="JR7" s="1085"/>
      <c r="JS7" s="1085"/>
      <c r="JT7" s="1085"/>
      <c r="JU7" s="1085"/>
      <c r="JV7" s="1085"/>
      <c r="JW7" s="1085"/>
      <c r="JX7" s="1085"/>
      <c r="JY7" s="1085"/>
      <c r="JZ7" s="1085"/>
      <c r="KA7" s="1085"/>
      <c r="KB7" s="1085"/>
      <c r="KC7" s="1085"/>
      <c r="KD7" s="1085"/>
      <c r="KE7" s="1085"/>
      <c r="KF7" s="1085"/>
      <c r="KG7" s="1085"/>
      <c r="KH7" s="1085"/>
      <c r="KI7" s="1085"/>
      <c r="KJ7" s="1084" t="str">
        <f>IF('5A'!E10&lt;&gt;"",'5A'!E10,"")</f>
        <v/>
      </c>
      <c r="KK7" s="1084" t="str">
        <f>IF('5A'!F10&lt;&gt;"",'5A'!F10,"")</f>
        <v/>
      </c>
      <c r="KL7" s="1084" t="str">
        <f>IF('5A'!G10&lt;&gt;"",'5A'!G10,"")</f>
        <v/>
      </c>
      <c r="KM7" s="1085"/>
      <c r="KN7" s="1085"/>
      <c r="KO7" s="1085"/>
      <c r="KP7" s="1085"/>
      <c r="KQ7" s="1085"/>
      <c r="KR7" s="1085"/>
      <c r="KS7" s="1085"/>
      <c r="KT7" s="1085"/>
      <c r="KU7" s="1085"/>
      <c r="KV7" s="1085"/>
      <c r="KW7" s="1085"/>
      <c r="KX7" s="1085"/>
      <c r="KY7" s="1084" t="str">
        <f>IF('5D'!E17&lt;&gt;"",'5D'!E17,"")</f>
        <v/>
      </c>
      <c r="KZ7" s="1084" t="str">
        <f>IF('5D'!F17&lt;&gt;"",'5D'!F17,"")</f>
        <v/>
      </c>
      <c r="LA7" s="1084" t="str">
        <f>IF('5D'!G17&lt;&gt;"",'5D'!G17,"")</f>
        <v/>
      </c>
      <c r="LB7" s="1084" t="str">
        <f>IF('5D'!H17&lt;&gt;"",'5D'!H17,"")</f>
        <v/>
      </c>
      <c r="LC7" s="1084" t="str">
        <f>IF('5D'!I17&lt;&gt;"",'5D'!I17,"")</f>
        <v/>
      </c>
      <c r="LD7" s="1084" t="str">
        <f>IF('5D'!J17&lt;&gt;"",'5D'!J17,"")</f>
        <v/>
      </c>
      <c r="LE7" s="1084" t="str">
        <f>IF('5D'!K17&lt;&gt;"",'5D'!K17,"")</f>
        <v/>
      </c>
      <c r="LF7" s="1084" t="str">
        <f>IF('5D'!L17&lt;&gt;"",'5D'!L17,"")</f>
        <v/>
      </c>
      <c r="LG7" s="1084" t="str">
        <f>IF('5D'!M17&lt;&gt;"",'5D'!M17,"")</f>
        <v/>
      </c>
      <c r="LH7" s="1084" t="str">
        <f>IF('5D'!N17&lt;&gt;"",'5D'!N17,"")</f>
        <v/>
      </c>
      <c r="LI7" s="1084" t="str">
        <f>IF('5D'!O17&lt;&gt;"",'5D'!O17,"")</f>
        <v/>
      </c>
      <c r="LJ7" s="1084" t="str">
        <f>IF('5D'!P17&lt;&gt;"",'5D'!P17,"")</f>
        <v/>
      </c>
      <c r="LK7" s="1084" t="str">
        <f>IF('5D'!Q17&lt;&gt;"",'5D'!Q17,"")</f>
        <v/>
      </c>
      <c r="LL7" s="1084" t="str">
        <f>IF('5D'!R17&lt;&gt;"",'5D'!R17,"")</f>
        <v/>
      </c>
      <c r="LM7" s="1084" t="str">
        <f>IF('5D'!S17&lt;&gt;"",'5D'!S17,"")</f>
        <v/>
      </c>
      <c r="LN7" s="1084" t="str">
        <f>IF('5D'!T17&lt;&gt;"",'5D'!T17,"")</f>
        <v/>
      </c>
      <c r="LO7" s="1084" t="str">
        <f>IF('5D'!U17&lt;&gt;"",'5D'!U17,"")</f>
        <v/>
      </c>
      <c r="LP7" s="1084" t="str">
        <f>IF('5D'!V17&lt;&gt;"",'5D'!V17,"")</f>
        <v/>
      </c>
      <c r="LQ7" s="1084" t="str">
        <f>IF('5D'!W17&lt;&gt;"",'5D'!W17,"")</f>
        <v/>
      </c>
      <c r="LR7" s="1084" t="str">
        <f>IF('5D'!Y17&lt;&gt;"",'5D'!Y17,"")</f>
        <v/>
      </c>
      <c r="LS7" s="1084" t="str">
        <f>IF('5D'!Z17&lt;&gt;"",'5D'!Z17,"")</f>
        <v/>
      </c>
      <c r="LT7" s="1084" t="str">
        <f>IF('5D'!AA17&lt;&gt;"",'5D'!AA17,"")</f>
        <v/>
      </c>
      <c r="LU7" s="1084" t="str">
        <f>IF('5D'!AB17&lt;&gt;"",'5D'!AB17,"")</f>
        <v/>
      </c>
      <c r="LV7" s="1085"/>
      <c r="LW7" s="1084" t="str">
        <f>IF('5E'!E17&lt;&gt;"",'5E'!E17,"")</f>
        <v/>
      </c>
      <c r="LX7" s="1084" t="str">
        <f>IF('5E'!F17&lt;&gt;"",'5E'!F17,"")</f>
        <v/>
      </c>
      <c r="LY7" s="1084" t="str">
        <f>IF('5E'!G17&lt;&gt;"",'5E'!G17,"")</f>
        <v/>
      </c>
      <c r="LZ7" s="1084" t="str">
        <f>IF('5E'!H17&lt;&gt;"",'5E'!H17,"")</f>
        <v/>
      </c>
      <c r="MA7" s="1084" t="str">
        <f>IF('5E'!I17&lt;&gt;"",'5E'!I17,"")</f>
        <v/>
      </c>
      <c r="MB7" s="1084" t="str">
        <f>IF('5E'!J17&lt;&gt;"",'5E'!J17,"")</f>
        <v/>
      </c>
      <c r="MC7" s="1084" t="str">
        <f>IF('5E'!K17&lt;&gt;"",'5E'!K17,"")</f>
        <v/>
      </c>
      <c r="MD7" s="1084" t="str">
        <f>IF('5E'!L17&lt;&gt;"",'5E'!L17,"")</f>
        <v/>
      </c>
      <c r="ME7" s="1084" t="str">
        <f>IF('5E'!M17&lt;&gt;"",'5E'!M17,"")</f>
        <v/>
      </c>
      <c r="MF7" s="1084" t="str">
        <f>IF('5E'!N17&lt;&gt;"",'5E'!N17,"")</f>
        <v/>
      </c>
      <c r="MG7" s="1084" t="str">
        <f>IF('5E'!O17&lt;&gt;"",'5E'!O17,"")</f>
        <v/>
      </c>
      <c r="MH7" s="1084" t="str">
        <f>IF('5E'!P17&lt;&gt;"",'5E'!P17,"")</f>
        <v/>
      </c>
      <c r="MI7" s="1084" t="str">
        <f>IF('5E'!Q17&lt;&gt;"",'5E'!Q17,"")</f>
        <v/>
      </c>
      <c r="MJ7" s="1084" t="str">
        <f>IF('5E'!R17&lt;&gt;"",'5E'!R17,"")</f>
        <v/>
      </c>
      <c r="MK7" s="1084" t="str">
        <f>IF('5E'!S17&lt;&gt;"",'5E'!S17,"")</f>
        <v/>
      </c>
      <c r="ML7" s="1084" t="str">
        <f>IF('5E'!T17&lt;&gt;"",'5E'!T17,"")</f>
        <v/>
      </c>
      <c r="MM7" s="1084" t="str">
        <f>IF('5E'!U17&lt;&gt;"",'5E'!U17,"")</f>
        <v/>
      </c>
      <c r="MN7" s="1084" t="str">
        <f>IF('5E'!V17&lt;&gt;"",'5E'!V17,"")</f>
        <v/>
      </c>
      <c r="MO7" s="1084" t="str">
        <f>IF('5E'!W17&lt;&gt;"",'5E'!W17,"")</f>
        <v/>
      </c>
      <c r="MP7" s="1084" t="str">
        <f>IF('5E'!Y17&lt;&gt;"",'5E'!Y17,"")</f>
        <v/>
      </c>
      <c r="MQ7" s="1084" t="str">
        <f>IF('5E'!Z17&lt;&gt;"",'5E'!Z17,"")</f>
        <v/>
      </c>
      <c r="MR7" s="1084" t="str">
        <f>IF('5E'!AA17&lt;&gt;"",'5E'!AA17,"")</f>
        <v/>
      </c>
      <c r="MS7" s="1085"/>
      <c r="MT7" s="1085"/>
      <c r="MU7" s="1085"/>
      <c r="MV7" s="1085"/>
      <c r="MW7" s="1085"/>
      <c r="MX7" s="1085"/>
      <c r="MY7" s="1085"/>
      <c r="MZ7" s="1085"/>
      <c r="NA7" s="1085"/>
      <c r="NB7" s="1085"/>
      <c r="NC7" s="1085"/>
      <c r="ND7" s="1085"/>
      <c r="NE7" s="1085"/>
      <c r="NF7" s="1085"/>
      <c r="NG7" s="1085"/>
      <c r="NH7" s="1085"/>
      <c r="NI7" s="1085"/>
      <c r="NJ7" s="1085"/>
      <c r="NK7" s="1085"/>
      <c r="NL7" s="1085"/>
      <c r="NM7" s="1085"/>
      <c r="NN7" s="1085"/>
      <c r="NO7" s="1085"/>
      <c r="NP7" s="1085"/>
      <c r="NQ7" s="1085"/>
      <c r="NR7" s="1085"/>
      <c r="NS7" s="1085"/>
      <c r="NT7" s="1085"/>
      <c r="NU7" s="1085"/>
      <c r="NV7" s="1085"/>
      <c r="NW7" s="1085"/>
      <c r="NX7" s="1085"/>
      <c r="NY7" s="1085"/>
      <c r="NZ7" s="1085"/>
      <c r="OA7" s="1085"/>
      <c r="OB7" s="1085"/>
      <c r="OC7" s="1085"/>
      <c r="OD7" s="1085"/>
      <c r="OE7" s="1085"/>
      <c r="OF7" s="1085"/>
      <c r="OG7" s="1085"/>
      <c r="OH7" s="1085"/>
      <c r="OI7" s="1085"/>
      <c r="OJ7" s="1085"/>
      <c r="OK7" s="1085"/>
      <c r="OL7" s="1085"/>
      <c r="OM7" s="1085"/>
      <c r="ON7" s="1085"/>
      <c r="OO7" s="1085"/>
      <c r="OP7" s="1085"/>
      <c r="OQ7" s="1085"/>
      <c r="OR7" s="1085"/>
      <c r="OS7" s="1085"/>
      <c r="OT7" s="1085"/>
      <c r="OU7" s="1085"/>
      <c r="OV7" s="1085"/>
      <c r="OW7" s="1085"/>
      <c r="OX7" s="1085"/>
      <c r="OY7" s="1085"/>
      <c r="OZ7" s="1085"/>
      <c r="PA7" s="1085"/>
      <c r="PB7" s="1085"/>
      <c r="PC7" s="1085"/>
      <c r="PD7" s="1085"/>
      <c r="PE7" s="1085"/>
      <c r="PF7" s="1085"/>
      <c r="PG7" s="1085"/>
      <c r="PH7" s="1085"/>
      <c r="PI7" s="1085"/>
      <c r="PJ7" s="1085"/>
      <c r="PK7" s="1085"/>
      <c r="PL7" s="1085"/>
      <c r="PM7" s="1085"/>
      <c r="PN7" s="1085"/>
      <c r="PO7" s="1085"/>
      <c r="PP7" s="1085"/>
      <c r="PQ7" s="1085"/>
      <c r="PR7" s="1085"/>
      <c r="PS7" s="1085"/>
      <c r="PT7" s="1085"/>
      <c r="PU7" s="1085"/>
      <c r="PV7" s="1085"/>
      <c r="PW7" s="1085"/>
      <c r="PX7" s="1085"/>
      <c r="PY7" s="1085"/>
      <c r="PZ7" s="1085"/>
      <c r="QA7" s="1085"/>
      <c r="QB7" s="1085"/>
      <c r="QC7" s="1085"/>
      <c r="QD7" s="1085"/>
      <c r="QE7" s="1085"/>
      <c r="QF7" s="1085"/>
      <c r="QG7" s="1085"/>
      <c r="QH7" s="1085"/>
      <c r="QI7" s="1085"/>
      <c r="QJ7" s="1085"/>
      <c r="QK7" s="1085"/>
      <c r="QL7" s="1085"/>
      <c r="QM7" s="1085"/>
      <c r="QN7" s="1085"/>
      <c r="QO7" s="1085"/>
      <c r="QP7" s="1085"/>
      <c r="QQ7" s="1085"/>
      <c r="QR7" s="1085"/>
      <c r="QS7" s="1085"/>
      <c r="QT7" s="1085"/>
      <c r="QU7" s="1085"/>
      <c r="QV7" s="1085"/>
      <c r="QW7" s="1085"/>
      <c r="QX7" s="1085"/>
      <c r="QY7" s="1085"/>
      <c r="QZ7" s="1085"/>
      <c r="RA7" s="1085"/>
      <c r="RB7" s="1085"/>
      <c r="RC7" s="1085"/>
      <c r="RD7" s="1085"/>
      <c r="RE7" s="1085"/>
      <c r="RF7" s="1085"/>
      <c r="RG7" s="1085"/>
      <c r="RH7" s="1085"/>
      <c r="RI7" s="1085"/>
      <c r="RJ7" s="1085"/>
      <c r="RK7" s="1085"/>
      <c r="RL7" s="1085"/>
      <c r="RM7" s="1085"/>
      <c r="RN7" s="1085"/>
      <c r="RO7" s="1085"/>
      <c r="RP7" s="1085"/>
      <c r="RQ7" s="1085"/>
      <c r="RR7" s="1085"/>
      <c r="RS7" s="1085"/>
      <c r="RT7" s="1085"/>
      <c r="RU7" s="1085"/>
      <c r="RV7" s="1085"/>
      <c r="RW7" s="1085"/>
      <c r="RX7" s="1085"/>
      <c r="RY7" s="1085"/>
      <c r="RZ7" s="1085"/>
      <c r="SA7" s="1085"/>
      <c r="SB7" s="1085"/>
      <c r="SC7" s="1085"/>
      <c r="SD7" s="1085"/>
      <c r="SE7" s="1085"/>
      <c r="SF7" s="1085"/>
      <c r="SG7" s="1085"/>
      <c r="SH7" s="1085"/>
      <c r="SI7" s="1085"/>
      <c r="SJ7" s="1085"/>
      <c r="SK7" s="1085"/>
      <c r="SL7" s="1085"/>
      <c r="SM7" s="1085"/>
      <c r="SN7" s="1085"/>
      <c r="SO7" s="1085"/>
      <c r="SP7" s="1085"/>
      <c r="SQ7" s="1085"/>
      <c r="SR7" s="1085"/>
      <c r="SS7" s="1085"/>
      <c r="ST7" s="1085"/>
      <c r="SU7" s="1085"/>
      <c r="SV7" s="1085"/>
      <c r="SW7" s="1085"/>
      <c r="SX7" s="1085"/>
      <c r="SY7" s="1085"/>
      <c r="SZ7" s="1085"/>
      <c r="TA7" s="1085"/>
      <c r="TB7" s="1085"/>
      <c r="TC7" s="1085"/>
      <c r="TD7" s="1085"/>
      <c r="TE7" s="1085"/>
      <c r="TF7" s="1085"/>
      <c r="TG7" s="1085"/>
      <c r="TH7" s="1085"/>
      <c r="TI7" s="1085"/>
      <c r="TJ7" s="1085"/>
      <c r="TK7" s="1085"/>
      <c r="TL7" s="1085"/>
      <c r="TM7" s="1085"/>
      <c r="TN7" s="1085"/>
      <c r="TO7" s="1085"/>
      <c r="TP7" s="1085"/>
      <c r="TQ7" s="1085"/>
      <c r="TR7" s="1085"/>
      <c r="TS7" s="1085"/>
      <c r="TT7" s="1085"/>
      <c r="TU7" s="1085"/>
      <c r="TV7" s="1085"/>
      <c r="TW7" s="1085"/>
      <c r="TX7" s="1085"/>
      <c r="TY7" s="1085"/>
      <c r="TZ7" s="1085"/>
      <c r="UA7" s="1085"/>
      <c r="UB7" s="1085"/>
      <c r="UC7" s="1085"/>
      <c r="UD7" s="1085"/>
      <c r="UE7" s="1085"/>
      <c r="UF7" s="1085"/>
      <c r="UG7" s="1085"/>
      <c r="UH7" s="1085"/>
      <c r="UI7" s="1085"/>
      <c r="UJ7" s="1085"/>
      <c r="UK7" s="1085"/>
      <c r="UL7" s="1085"/>
      <c r="UM7" s="1085"/>
      <c r="UN7" s="1085"/>
      <c r="UO7" s="1085"/>
      <c r="UP7" s="1085"/>
      <c r="UQ7" s="1085"/>
      <c r="UR7" s="1085"/>
      <c r="US7" s="1085"/>
      <c r="UT7" s="1085"/>
      <c r="UU7" s="1085"/>
      <c r="UV7" s="1085"/>
      <c r="UW7" s="1085"/>
      <c r="UX7" s="1085"/>
      <c r="UY7" s="1085"/>
      <c r="UZ7" s="1085"/>
      <c r="VA7" s="1085"/>
      <c r="VB7" s="1085"/>
      <c r="VC7" s="1085"/>
      <c r="VD7" s="1085"/>
      <c r="VE7" s="1085"/>
      <c r="VF7" s="1085"/>
      <c r="VG7" s="1085"/>
      <c r="VH7" s="1085"/>
      <c r="VI7" s="1085"/>
      <c r="VJ7" s="1085"/>
      <c r="VK7" s="1085"/>
      <c r="VL7" s="1085"/>
      <c r="VM7" s="1085"/>
      <c r="VN7" s="1085"/>
      <c r="VO7" s="1085"/>
      <c r="VP7" s="1085"/>
      <c r="VQ7" s="1085"/>
      <c r="VR7" s="1085"/>
      <c r="VS7" s="1085"/>
      <c r="VT7" s="1085"/>
      <c r="VU7" s="1085"/>
      <c r="VV7" s="1085"/>
      <c r="VW7" s="1085"/>
      <c r="VX7" s="1085"/>
      <c r="VY7" s="1085"/>
      <c r="VZ7" s="1085"/>
      <c r="WA7" s="1085"/>
      <c r="WB7" s="1085"/>
      <c r="WC7" s="1085"/>
      <c r="WD7" s="1085"/>
      <c r="WE7" s="1085"/>
      <c r="WF7" s="1085"/>
      <c r="WG7" s="1085"/>
      <c r="WH7" s="1085"/>
      <c r="WI7" s="1085"/>
      <c r="WJ7" s="1085"/>
      <c r="WK7" s="1085"/>
      <c r="WL7" s="1085"/>
      <c r="WM7" s="1085"/>
      <c r="WN7" s="1085"/>
      <c r="WO7" s="1085"/>
      <c r="WP7" s="1085"/>
      <c r="WQ7" s="1085"/>
      <c r="WR7" s="1085"/>
      <c r="WS7" s="1085"/>
      <c r="WT7" s="1085"/>
      <c r="WU7" s="1085"/>
      <c r="WV7" s="1085"/>
      <c r="WW7" s="1085"/>
      <c r="WX7" s="1085"/>
      <c r="WY7" s="1085"/>
      <c r="WZ7" s="1085"/>
      <c r="XA7" s="1085"/>
      <c r="XB7" s="1085"/>
      <c r="XC7" s="1085"/>
      <c r="XD7" s="1085"/>
      <c r="XE7" s="1085"/>
      <c r="XF7" s="1085"/>
      <c r="XG7" s="1085"/>
      <c r="XH7" s="1085"/>
      <c r="XI7" s="1085"/>
      <c r="XJ7" s="1085"/>
      <c r="XK7" s="1085"/>
      <c r="XL7" s="1085"/>
      <c r="XM7" s="1085"/>
      <c r="XN7" s="1085"/>
      <c r="XO7" s="1085"/>
      <c r="XP7" s="1085"/>
      <c r="XQ7" s="1085"/>
      <c r="XR7" s="1085"/>
      <c r="XS7" s="1085"/>
      <c r="XT7" s="1085"/>
      <c r="XU7" s="1085"/>
      <c r="XV7" s="1085"/>
      <c r="XW7" s="1085"/>
      <c r="XX7" s="1085"/>
      <c r="XY7" s="1085"/>
      <c r="XZ7" s="1085"/>
      <c r="YA7" s="1085"/>
      <c r="YB7" s="1085"/>
      <c r="YC7" s="1085"/>
      <c r="YD7" s="1085"/>
      <c r="YE7" s="1085"/>
      <c r="YF7" s="1085"/>
      <c r="YG7" s="1085"/>
      <c r="YH7" s="1085"/>
      <c r="YI7" s="1085"/>
      <c r="YJ7" s="1085"/>
      <c r="YK7" s="1085"/>
      <c r="YL7" s="1085"/>
      <c r="YM7" s="1085"/>
      <c r="YN7" s="1085"/>
      <c r="YO7" s="1085"/>
      <c r="YP7" s="1085"/>
      <c r="YQ7" s="1085"/>
      <c r="YR7" s="1085"/>
      <c r="YS7" s="1085"/>
      <c r="YT7" s="1085"/>
      <c r="YU7" s="1085"/>
      <c r="YV7" s="1085"/>
      <c r="YW7" s="1085"/>
      <c r="YX7" s="1085"/>
      <c r="YY7" s="1085"/>
      <c r="YZ7" s="1085"/>
      <c r="ZA7" s="1085"/>
      <c r="ZB7" s="1085"/>
      <c r="ZC7" s="1085"/>
      <c r="ZD7" s="1085"/>
      <c r="ZE7" s="1085"/>
      <c r="ZF7" s="1085"/>
      <c r="ZG7" s="1085"/>
      <c r="ZH7" s="1085"/>
      <c r="ZI7" s="1085"/>
      <c r="ZJ7" s="1085"/>
      <c r="ZK7" s="1085"/>
      <c r="ZL7" s="1085"/>
      <c r="ZM7" s="1085"/>
      <c r="ZN7" s="1085"/>
      <c r="ZO7" s="1085"/>
      <c r="ZP7" s="1085"/>
      <c r="ZQ7" s="1085"/>
      <c r="ZR7" s="1085"/>
      <c r="ZS7" s="1085"/>
      <c r="ZT7" s="1085"/>
      <c r="ZU7" s="1085"/>
      <c r="ZV7" s="1085"/>
      <c r="ZW7" s="1085"/>
      <c r="ZX7" s="1085"/>
      <c r="ZY7" s="1085"/>
      <c r="ZZ7" s="1085"/>
      <c r="AAA7" s="1085"/>
      <c r="AAB7" s="1085"/>
      <c r="AAC7" s="1085"/>
      <c r="AAD7" s="1085"/>
      <c r="AAE7" s="1085"/>
      <c r="AAF7" s="1085"/>
      <c r="AAG7" s="1085"/>
      <c r="AAH7" s="1085"/>
      <c r="AAI7" s="1085"/>
      <c r="AAJ7" s="1085"/>
      <c r="AAK7" s="1085"/>
      <c r="AAL7" s="1085"/>
      <c r="AAM7" s="1085"/>
      <c r="AAN7" s="1085"/>
      <c r="AAO7" s="1085"/>
      <c r="AAP7" s="1085"/>
      <c r="AAQ7" s="1085"/>
      <c r="AAR7" s="1085"/>
      <c r="AAS7" s="1085"/>
      <c r="AAT7" s="1085"/>
      <c r="AAU7" s="1085"/>
      <c r="AAV7" s="1085"/>
      <c r="AAW7" s="1085"/>
      <c r="AAX7" s="1085"/>
      <c r="AAY7" s="1085"/>
      <c r="AAZ7" s="1085"/>
      <c r="ABA7" s="1085"/>
      <c r="ABB7" s="1085"/>
      <c r="ABC7" s="1085"/>
      <c r="ABD7" s="1085"/>
      <c r="ABE7" s="1085"/>
      <c r="ABF7" s="1085"/>
      <c r="ABG7" s="1085"/>
      <c r="ABH7" s="1085"/>
      <c r="ABI7" s="1085"/>
      <c r="ABJ7" s="1085"/>
      <c r="ABK7" s="1085"/>
      <c r="ABL7" s="1085"/>
      <c r="ABM7" s="1085"/>
      <c r="ABN7" s="1085"/>
      <c r="ABO7" s="1085"/>
      <c r="ABP7" s="1085"/>
      <c r="ABQ7" s="1085"/>
      <c r="ABR7" s="1085"/>
      <c r="ABS7" s="1085"/>
      <c r="ABT7" s="1085"/>
      <c r="ABU7" s="1085"/>
      <c r="ABV7" s="1085"/>
      <c r="ABW7" s="1085"/>
      <c r="ABX7" s="1085"/>
      <c r="ABY7" s="1085"/>
      <c r="ABZ7" s="1085"/>
      <c r="ACA7" s="1085"/>
      <c r="ACB7" s="1085"/>
      <c r="ACC7" s="1085"/>
      <c r="ACD7" s="1085"/>
      <c r="ACE7" s="1085"/>
      <c r="ACF7" s="1085"/>
      <c r="ACG7" s="1085"/>
      <c r="ACH7" s="1085"/>
      <c r="ACI7" s="1085"/>
      <c r="ACJ7" s="1085"/>
      <c r="ACK7" s="1085"/>
      <c r="ACL7" s="1085"/>
      <c r="ACM7" s="1085"/>
      <c r="ACN7" s="1085"/>
      <c r="ACO7" s="1085"/>
      <c r="ACP7" s="1085"/>
      <c r="ACQ7" s="1085"/>
      <c r="ACR7" s="1085"/>
      <c r="ACS7" s="1085"/>
      <c r="ACT7" s="1085"/>
      <c r="ACU7" s="1085"/>
      <c r="ACV7" s="1085"/>
      <c r="ACW7" s="1085"/>
      <c r="ACX7" s="1085"/>
      <c r="ACY7" s="1085"/>
      <c r="ACZ7" s="1085"/>
      <c r="ADA7" s="1085"/>
      <c r="ADB7" s="1085"/>
      <c r="ADC7" s="1085"/>
      <c r="ADD7" s="1085"/>
      <c r="ADE7" s="1085"/>
      <c r="ADF7" s="1085"/>
      <c r="ADG7" s="1085"/>
      <c r="ADH7" s="1085"/>
      <c r="ADI7" s="1085"/>
      <c r="ADJ7" s="1085"/>
      <c r="ADK7" s="1085"/>
      <c r="ADL7" s="1085"/>
      <c r="ADM7" s="1085"/>
      <c r="ADN7" s="1085"/>
      <c r="ADO7" s="1085"/>
      <c r="ADP7" s="1085"/>
      <c r="ADQ7" s="1085"/>
      <c r="ADR7" s="1085"/>
      <c r="ADS7" s="1085"/>
      <c r="ADT7" s="1085"/>
      <c r="ADU7" s="1085"/>
      <c r="ADV7" s="1085"/>
      <c r="ADW7" s="1085"/>
      <c r="ADX7" s="1085"/>
      <c r="ADY7" s="1085"/>
      <c r="ADZ7" s="1085"/>
      <c r="AEA7" s="1085"/>
      <c r="AEB7" s="1085"/>
      <c r="AEC7" s="1085"/>
      <c r="AED7" s="1085"/>
      <c r="AEE7" s="1085"/>
      <c r="AEF7" s="1085"/>
      <c r="AEG7" s="1085"/>
      <c r="AEH7" s="1085"/>
      <c r="AEI7" s="1085"/>
      <c r="AEJ7" s="1085"/>
      <c r="AEK7" s="1085"/>
      <c r="AEL7" s="1085"/>
      <c r="AEM7" s="1085"/>
      <c r="AEN7" s="1085"/>
      <c r="AEO7" s="1085"/>
      <c r="AEP7" s="1085"/>
      <c r="AEQ7" s="1085"/>
      <c r="AER7" s="1085"/>
      <c r="AES7" s="1085"/>
      <c r="AET7" s="1085"/>
      <c r="AEU7" s="1085"/>
      <c r="AEV7" s="1084" t="str">
        <f>IF('8A'!E10&lt;&gt;"",'8A'!E10,"")</f>
        <v/>
      </c>
      <c r="AEW7" s="1084" t="str">
        <f>IF('8A'!F10&lt;&gt;"",'8A'!F10,"")</f>
        <v/>
      </c>
      <c r="AEX7" s="1084" t="str">
        <f>IF('8A'!G10&lt;&gt;"",'8A'!G10,"")</f>
        <v/>
      </c>
      <c r="AEY7" s="1084" t="str">
        <f>IF('8A'!H10&lt;&gt;"",'8A'!H10,"")</f>
        <v/>
      </c>
      <c r="AEZ7" s="1084" t="str">
        <f>IF('8A'!I10&lt;&gt;"",'8A'!I10,"")</f>
        <v/>
      </c>
      <c r="AFA7" s="1084" t="str">
        <f>IF('8A'!J10&lt;&gt;"",'8A'!J10,"")</f>
        <v/>
      </c>
      <c r="AFB7" s="1084" t="str">
        <f>IF('8A'!K10&lt;&gt;"",'8A'!K10,"")</f>
        <v/>
      </c>
      <c r="AFC7" s="1084" t="str">
        <f>IF('8A'!L10&lt;&gt;"",'8A'!L10,"")</f>
        <v/>
      </c>
      <c r="AFD7" s="1084" t="str">
        <f>IF('8A'!M10&lt;&gt;"",'8A'!M10,"")</f>
        <v/>
      </c>
      <c r="AFE7" s="1084" t="str">
        <f>IF('8A'!N10&lt;&gt;"",'8A'!N10,"")</f>
        <v/>
      </c>
      <c r="AFF7" s="1084" t="str">
        <f>IF('8A'!O10&lt;&gt;"",'8A'!O10,"")</f>
        <v/>
      </c>
      <c r="AFG7" s="1084" t="str">
        <f>IF('8A'!P10&lt;&gt;"",'8A'!P10,"")</f>
        <v/>
      </c>
      <c r="AFH7" s="1084" t="str">
        <f>IF('8A'!Q10&lt;&gt;"",'8A'!Q10,"")</f>
        <v/>
      </c>
      <c r="AFI7" s="1084" t="str">
        <f>IF('8A'!R10&lt;&gt;"",'8A'!R10,"")</f>
        <v/>
      </c>
      <c r="AFJ7" s="1084" t="str">
        <f>IF('8A'!S10&lt;&gt;"",'8A'!S10,"")</f>
        <v/>
      </c>
      <c r="AFK7" s="1084" t="str">
        <f>IF('8A'!T10&lt;&gt;"",'8A'!T10,"")</f>
        <v/>
      </c>
      <c r="AFL7" s="1084" t="str">
        <f>IF('8A'!U10&lt;&gt;"",'8A'!U10,"")</f>
        <v/>
      </c>
      <c r="AFM7" s="1084" t="str">
        <f>IF('8A'!V10&lt;&gt;"",'8A'!V10,"")</f>
        <v/>
      </c>
      <c r="AFN7" s="1084" t="str">
        <f>IF('8B'!E10&lt;&gt;"",'8B'!E10,"")</f>
        <v/>
      </c>
      <c r="AFO7" s="1084" t="str">
        <f>IF('8B'!F10&lt;&gt;"",'8B'!F10,"")</f>
        <v/>
      </c>
      <c r="AFP7" s="1084" t="str">
        <f>IF('8B'!G10&lt;&gt;"",'8B'!G10,"")</f>
        <v/>
      </c>
      <c r="AFQ7" s="1084" t="str">
        <f>IF('8B'!H10&lt;&gt;"",'8B'!H10,"")</f>
        <v/>
      </c>
      <c r="AFR7" s="1084" t="str">
        <f>IF('8B'!I10&lt;&gt;"",'8B'!I10,"")</f>
        <v/>
      </c>
      <c r="AFS7" s="1084" t="str">
        <f>IF('8B'!J10&lt;&gt;"",'8B'!J10,"")</f>
        <v/>
      </c>
      <c r="AFT7" s="1084" t="str">
        <f>IF('8B'!K10&lt;&gt;"",'8B'!K10,"")</f>
        <v/>
      </c>
      <c r="AFU7" s="1084" t="str">
        <f>IF('8B'!L10&lt;&gt;"",'8B'!L10,"")</f>
        <v/>
      </c>
      <c r="AFV7" s="1084" t="str">
        <f>IF('8B'!M10&lt;&gt;"",'8B'!M10,"")</f>
        <v/>
      </c>
      <c r="AFW7" s="1084" t="str">
        <f>IF('8B'!N10&lt;&gt;"",'8B'!N10,"")</f>
        <v/>
      </c>
      <c r="AFX7" s="1084" t="str">
        <f>IF('8B'!O10&lt;&gt;"",'8B'!O10,"")</f>
        <v/>
      </c>
      <c r="AFY7" s="1084" t="str">
        <f>IF('8B'!P10&lt;&gt;"",'8B'!P10,"")</f>
        <v/>
      </c>
      <c r="AFZ7" s="1084" t="str">
        <f>IF('8B'!Q10&lt;&gt;"",'8B'!Q10,"")</f>
        <v/>
      </c>
      <c r="AGA7" s="1084" t="str">
        <f>IF('8B'!R10&lt;&gt;"",'8B'!R10,"")</f>
        <v/>
      </c>
      <c r="AGB7" s="1084" t="str">
        <f>IF('8B'!S10&lt;&gt;"",'8B'!S10,"")</f>
        <v/>
      </c>
      <c r="AGC7" s="1084" t="str">
        <f>IF('8B'!T10&lt;&gt;"",'8B'!T10,"")</f>
        <v/>
      </c>
      <c r="AGD7" s="1084" t="str">
        <f>IF('8B'!U10&lt;&gt;"",'8B'!U10,"")</f>
        <v/>
      </c>
      <c r="AGE7" s="1084" t="str">
        <f>IF('8C'!E10&lt;&gt;"",'8C'!E10,"")</f>
        <v/>
      </c>
      <c r="AGF7" s="1084" t="str">
        <f>IF('8C'!F10&lt;&gt;"",'8C'!F10,"")</f>
        <v/>
      </c>
      <c r="AGG7" s="1084" t="str">
        <f>IF('8C'!G10&lt;&gt;"",'8C'!G10,"")</f>
        <v/>
      </c>
      <c r="AGH7" s="1084" t="str">
        <f>IF('8C'!H10&lt;&gt;"",'8C'!H10,"")</f>
        <v/>
      </c>
      <c r="AGI7" s="1084" t="str">
        <f>IF('8C'!I10&lt;&gt;"",'8C'!I10,"")</f>
        <v/>
      </c>
      <c r="AGJ7" s="1084" t="str">
        <f>IF('8C'!J10&lt;&gt;"",'8C'!J10,"")</f>
        <v/>
      </c>
      <c r="AGK7" s="1084" t="str">
        <f>IF('8C'!K10&lt;&gt;"",'8C'!K10,"")</f>
        <v/>
      </c>
      <c r="AGL7" s="1084" t="str">
        <f>IF('8C'!L10&lt;&gt;"",'8C'!L10,"")</f>
        <v/>
      </c>
      <c r="AGM7" s="1084" t="str">
        <f>IF('8C'!M10&lt;&gt;"",'8C'!M10,"")</f>
        <v/>
      </c>
      <c r="AGN7" s="1084" t="str">
        <f>IF('8C'!N10&lt;&gt;"",'8C'!N10,"")</f>
        <v/>
      </c>
      <c r="AGO7" s="1084" t="str">
        <f>IF('8C'!O10&lt;&gt;"",'8C'!O10,"")</f>
        <v/>
      </c>
      <c r="AGP7" s="1085"/>
      <c r="AGQ7" s="1084" t="str">
        <f>IF('8D'!D18&lt;&gt;"",'8D'!D18,"")</f>
        <v/>
      </c>
      <c r="AGR7" s="1084" t="str">
        <f>IF('8D'!E18&lt;&gt;"",'8D'!E18,"")</f>
        <v/>
      </c>
      <c r="AGS7" s="1084" t="str">
        <f>IF('8D'!F18&lt;&gt;"",'8D'!F18,"")</f>
        <v/>
      </c>
      <c r="AGT7" s="1084" t="str">
        <f>IF('8D'!G18&lt;&gt;"",'8D'!G18,"")</f>
        <v/>
      </c>
      <c r="AGU7" s="1084" t="str">
        <f>IF('8D'!H18&lt;&gt;"",'8D'!H18,"")</f>
        <v/>
      </c>
      <c r="AGV7" s="1084" t="str">
        <f>IF('8D'!I18&lt;&gt;"",'8D'!I18,"")</f>
        <v/>
      </c>
      <c r="AGW7" s="1084" t="str">
        <f>IF('8D'!J18&lt;&gt;"",'8D'!J18,"")</f>
        <v/>
      </c>
      <c r="AGX7" s="1084" t="str">
        <f>IF('8D'!K18&lt;&gt;"",'8D'!K18,"")</f>
        <v/>
      </c>
      <c r="AGY7" s="1084" t="str">
        <f>IF('8D'!L18&lt;&gt;"",'8D'!L18,"")</f>
        <v/>
      </c>
      <c r="AGZ7" s="1084" t="str">
        <f>IF('8D'!M18&lt;&gt;"",'8D'!M18,"")</f>
        <v/>
      </c>
      <c r="AHA7" s="1084" t="str">
        <f>IF('8D'!N18&lt;&gt;"",'8D'!N18,"")</f>
        <v/>
      </c>
      <c r="AHB7" s="1084" t="str">
        <f>IF('8D'!O18&lt;&gt;"",'8D'!O18,"")</f>
        <v/>
      </c>
      <c r="AHC7" s="1084" t="str">
        <f>IF('8D'!P18&lt;&gt;"",'8D'!P18,"")</f>
        <v/>
      </c>
      <c r="AHD7" s="1084" t="str">
        <f>IF('8D'!Q18&lt;&gt;"",'8D'!Q18,"")</f>
        <v/>
      </c>
      <c r="AHE7" s="1084" t="str">
        <f>IF('8D'!R18&lt;&gt;"",'8D'!R18,"")</f>
        <v/>
      </c>
      <c r="AHF7" s="1084" t="str">
        <f>IF('8D'!S18&lt;&gt;"",'8D'!S18,"")</f>
        <v/>
      </c>
      <c r="AHG7" s="1084" t="str">
        <f>IF('8D'!T18&lt;&gt;"",'8D'!T18,"")</f>
        <v/>
      </c>
      <c r="AHH7" s="1084" t="str">
        <f>IF('8D'!U18&lt;&gt;"",'8D'!U18,"")</f>
        <v/>
      </c>
      <c r="AHI7" s="1084" t="str">
        <f>IF('8D'!V18&lt;&gt;"",'8D'!V18,"")</f>
        <v/>
      </c>
      <c r="AHJ7" s="1084" t="str">
        <f>IF('8D'!W18&lt;&gt;"",'8D'!W18,"")</f>
        <v/>
      </c>
      <c r="AHK7" s="1084" t="str">
        <f>IF('8D'!X18&lt;&gt;"",'8D'!X18,"")</f>
        <v/>
      </c>
      <c r="AHL7" s="1084" t="str">
        <f>IF('8D'!Y18&lt;&gt;"",'8D'!Y18,"")</f>
        <v/>
      </c>
      <c r="AHM7" s="1084" t="str">
        <f>IF('8D'!Z18&lt;&gt;"",'8D'!Z18,"")</f>
        <v/>
      </c>
      <c r="AHN7" s="1084" t="str">
        <f>IF('8D'!AA18&lt;&gt;"",'8D'!AA18,"")</f>
        <v/>
      </c>
      <c r="AHO7" s="1084" t="str">
        <f>IF('8D'!AB18&lt;&gt;"",'8D'!AB18,"")</f>
        <v/>
      </c>
      <c r="AHP7" s="1084" t="str">
        <f>IF('8D'!AC18&lt;&gt;"",'8D'!AC18,"")</f>
        <v/>
      </c>
      <c r="AHQ7" s="1084" t="str">
        <f>IF('8D'!AD18&lt;&gt;"",'8D'!AD18,"")</f>
        <v/>
      </c>
      <c r="AHR7" s="1084" t="str">
        <f>IF('8D'!AE18&lt;&gt;"",'8D'!AE18,"")</f>
        <v/>
      </c>
      <c r="AHS7" s="1084" t="str">
        <f>IF('8D'!AF18&lt;&gt;"",'8D'!AF18,"")</f>
        <v/>
      </c>
      <c r="AHT7" s="1084" t="str">
        <f>IF('8D'!AG18&lt;&gt;"",'8D'!AG18,"")</f>
        <v/>
      </c>
      <c r="AHU7" s="1084" t="str">
        <f>IF('8D'!AH18&lt;&gt;"",'8D'!AH18,"")</f>
        <v/>
      </c>
      <c r="AHV7" s="1084" t="str">
        <f>IF('8D'!AI18&lt;&gt;"",'8D'!AI18,"")</f>
        <v/>
      </c>
      <c r="AHW7" s="1084" t="str">
        <f>IF('8D'!AJ18&lt;&gt;"",'8D'!AJ18,"")</f>
        <v/>
      </c>
      <c r="AHX7" s="1084" t="str">
        <f>IF('8D'!AK18&lt;&gt;"",'8D'!AK18,"")</f>
        <v/>
      </c>
      <c r="AHY7" s="1084" t="str">
        <f>IF('8D'!AL18&lt;&gt;"",'8D'!AL18,"")</f>
        <v/>
      </c>
      <c r="AHZ7" s="1084" t="str">
        <f>IF('8D'!AM18&lt;&gt;"",'8D'!AM18,"")</f>
        <v/>
      </c>
      <c r="AIA7" s="1084" t="str">
        <f>IF('8D'!AN18&lt;&gt;"",'8D'!AN18,"")</f>
        <v/>
      </c>
      <c r="AIB7" s="1084" t="str">
        <f>IF('8D'!AO18&lt;&gt;"",'8D'!AO18,"")</f>
        <v/>
      </c>
      <c r="AIC7" s="1084" t="str">
        <f>IF('8D'!AP18&lt;&gt;"",'8D'!AP18,"")</f>
        <v/>
      </c>
      <c r="AID7" s="1084" t="str">
        <f>IF('8D'!AQ18&lt;&gt;"",'8D'!AQ18,"")</f>
        <v/>
      </c>
      <c r="AIE7" s="1084" t="str">
        <f>IF('8D'!AR18&lt;&gt;"",'8D'!AR18,"")</f>
        <v/>
      </c>
      <c r="AIF7" s="1084" t="str">
        <f>IF('8D'!AS18&lt;&gt;"",'8D'!AS18,"")</f>
        <v/>
      </c>
      <c r="AIG7" s="1084" t="str">
        <f>IF('8D'!AT18&lt;&gt;"",'8D'!AT18,"")</f>
        <v/>
      </c>
      <c r="AIH7" s="1084" t="str">
        <f>IF('8D'!AU18&lt;&gt;"",'8D'!AU18,"")</f>
        <v/>
      </c>
      <c r="AII7" s="1084" t="str">
        <f>IF('8D'!AV18&lt;&gt;"",'8D'!AV18,"")</f>
        <v/>
      </c>
      <c r="AIJ7" s="1084" t="str">
        <f>IF('8D'!AW18&lt;&gt;"",'8D'!AW18,"")</f>
        <v/>
      </c>
      <c r="AIK7" s="1085"/>
      <c r="AIL7" s="1084" t="str">
        <f>IF('8E'!D18&lt;&gt;"",'8E'!D18,"")</f>
        <v/>
      </c>
      <c r="AIM7" s="1084" t="str">
        <f>IF('8E'!E18&lt;&gt;"",'8E'!E18,"")</f>
        <v/>
      </c>
      <c r="AIN7" s="1084" t="str">
        <f>IF('8E'!F18&lt;&gt;"",'8E'!F18,"")</f>
        <v/>
      </c>
      <c r="AIO7" s="1084" t="str">
        <f>IF('8E'!G18&lt;&gt;"",'8E'!G18,"")</f>
        <v/>
      </c>
      <c r="AIP7" s="1084" t="str">
        <f>IF('8E'!H18&lt;&gt;"",'8E'!H18,"")</f>
        <v/>
      </c>
      <c r="AIQ7" s="1084" t="str">
        <f>IF('8E'!I18&lt;&gt;"",'8E'!I18,"")</f>
        <v/>
      </c>
      <c r="AIR7" s="1084" t="str">
        <f>IF('8E'!J18&lt;&gt;"",'8E'!J18,"")</f>
        <v/>
      </c>
      <c r="AIS7" s="1084" t="str">
        <f>IF('8E'!K18&lt;&gt;"",'8E'!K18,"")</f>
        <v/>
      </c>
      <c r="AIT7" s="1084" t="str">
        <f>IF('8E'!L18&lt;&gt;"",'8E'!L18,"")</f>
        <v/>
      </c>
      <c r="AIU7" s="1084" t="str">
        <f>IF('8E'!M18&lt;&gt;"",'8E'!M18,"")</f>
        <v/>
      </c>
      <c r="AIV7" s="1084" t="str">
        <f>IF('8E'!N18&lt;&gt;"",'8E'!N18,"")</f>
        <v/>
      </c>
      <c r="AIW7" s="1084" t="str">
        <f>IF('8E'!O18&lt;&gt;"",'8E'!O18,"")</f>
        <v/>
      </c>
      <c r="AIX7" s="1084" t="str">
        <f>IF('8E'!P18&lt;&gt;"",'8E'!P18,"")</f>
        <v/>
      </c>
      <c r="AIY7" s="1084" t="str">
        <f>IF('8E'!Q18&lt;&gt;"",'8E'!Q18,"")</f>
        <v/>
      </c>
      <c r="AIZ7" s="1084" t="str">
        <f>IF('8E'!R18&lt;&gt;"",'8E'!R18,"")</f>
        <v/>
      </c>
      <c r="AJA7" s="1084" t="str">
        <f>IF('8E'!S18&lt;&gt;"",'8E'!S18,"")</f>
        <v/>
      </c>
      <c r="AJB7" s="1084" t="str">
        <f>IF('8E'!T18&lt;&gt;"",'8E'!T18,"")</f>
        <v/>
      </c>
      <c r="AJC7" s="1084" t="str">
        <f>IF('8E'!U18&lt;&gt;"",'8E'!U18,"")</f>
        <v/>
      </c>
      <c r="AJD7" s="1084" t="str">
        <f>IF('8E'!V18&lt;&gt;"",'8E'!V18,"")</f>
        <v/>
      </c>
      <c r="AJE7" s="1084" t="str">
        <f>IF('8E'!W18&lt;&gt;"",'8E'!W18,"")</f>
        <v/>
      </c>
      <c r="AJF7" s="1084" t="str">
        <f>IF('8E'!X18&lt;&gt;"",'8E'!X18,"")</f>
        <v/>
      </c>
      <c r="AJG7" s="1084" t="str">
        <f>IF('8E'!Y18&lt;&gt;"",'8E'!Y18,"")</f>
        <v/>
      </c>
      <c r="AJH7" s="1084" t="str">
        <f>IF('8E'!Z18&lt;&gt;"",'8E'!Z18,"")</f>
        <v/>
      </c>
      <c r="AJI7" s="1084" t="str">
        <f>IF('8E'!AA18&lt;&gt;"",'8E'!AA18,"")</f>
        <v/>
      </c>
      <c r="AJJ7" t="s">
        <v>6852</v>
      </c>
    </row>
    <row r="8" spans="1:946" x14ac:dyDescent="0.2">
      <c r="A8" s="1084" t="str">
        <f t="shared" si="0"/>
        <v/>
      </c>
      <c r="B8" s="1084" t="str">
        <f t="shared" si="1"/>
        <v/>
      </c>
      <c r="C8" s="1084" t="str">
        <f>IF(設定!AH12&lt;&gt;0,設定!AH12,"")</f>
        <v/>
      </c>
      <c r="D8" s="1084" t="str">
        <f ca="1">IF(設定!AG12&lt;&gt;0,設定!AG12,"")</f>
        <v/>
      </c>
      <c r="E8" s="1084" t="str">
        <f>IF(C8="学部",VLOOKUP(D8,設定!$K$8:$L$37,2,FALSE),"")</f>
        <v/>
      </c>
      <c r="F8" s="1084" t="str">
        <f>IF(C8="研究科",VLOOKUP(D8,設定!$P$8:$Q$37,2,FALSE),"")</f>
        <v/>
      </c>
      <c r="G8" s="1084" t="str">
        <f>IF(C8="学部",VLOOKUP(D8,設定!$U$8:$V$37,2,FALSE),"")</f>
        <v/>
      </c>
      <c r="H8" s="1084" t="str">
        <f>IF(C8="研究科",VLOOKUP(D8,設定!$Y$8:$Z$37,2,FALSE),"")</f>
        <v/>
      </c>
      <c r="I8" s="1085"/>
      <c r="J8" s="1085"/>
      <c r="K8" s="1085"/>
      <c r="L8" s="1085"/>
      <c r="M8" s="1085"/>
      <c r="N8" s="1085"/>
      <c r="O8" s="1085"/>
      <c r="P8" s="1085"/>
      <c r="Q8" s="1085"/>
      <c r="R8" s="1084" t="str">
        <f>IF('2A'!E11&lt;&gt;"",'2A'!E11,"")</f>
        <v/>
      </c>
      <c r="S8" s="1084" t="str">
        <f>IF('2A'!F11&lt;&gt;"",'2A'!F11,"")</f>
        <v/>
      </c>
      <c r="T8" s="1084" t="str">
        <f>IF('2A'!G11&lt;&gt;"",'2A'!G11,"")</f>
        <v/>
      </c>
      <c r="U8" s="1084" t="str">
        <f>IF('2A'!H11&lt;&gt;"",'2A'!H11,"")</f>
        <v/>
      </c>
      <c r="V8" s="1084" t="str">
        <f>IF('2A'!I11&lt;&gt;"",'2A'!I11,"")</f>
        <v/>
      </c>
      <c r="W8" s="1084" t="str">
        <f>IF('2A'!J11&lt;&gt;"",'2A'!J11,"")</f>
        <v/>
      </c>
      <c r="X8" s="1084" t="str">
        <f>IF('2A'!K11&lt;&gt;"",'2A'!K11,"")</f>
        <v/>
      </c>
      <c r="Y8" s="1084" t="str">
        <f>IF('2A'!L11&lt;&gt;"",'2A'!L11,"")</f>
        <v/>
      </c>
      <c r="Z8" s="1084" t="str">
        <f>IF('2A'!M11&lt;&gt;"",'2A'!M11,"")</f>
        <v/>
      </c>
      <c r="AA8" s="1084" t="str">
        <f>IF('2A'!N11&lt;&gt;"",'2A'!N11,"")</f>
        <v/>
      </c>
      <c r="AB8" s="1084" t="str">
        <f>IF('2A'!O11&lt;&gt;"",'2A'!O11,"")</f>
        <v/>
      </c>
      <c r="AC8" s="1084" t="str">
        <f>IF('2A'!P11&lt;&gt;"",'2A'!P11,"")</f>
        <v/>
      </c>
      <c r="AD8" s="1084" t="str">
        <f>IF('2A'!Q11&lt;&gt;"",'2A'!Q11,"")</f>
        <v/>
      </c>
      <c r="AE8" s="1084" t="str">
        <f>IF('2A'!R11&lt;&gt;"",'2A'!R11,"")</f>
        <v/>
      </c>
      <c r="AF8" s="1084" t="str">
        <f>IF('2A'!S11&lt;&gt;"",'2A'!S11,"")</f>
        <v/>
      </c>
      <c r="AG8" s="1084" t="str">
        <f>IF('2A'!T11&lt;&gt;"",'2A'!T11,"")</f>
        <v/>
      </c>
      <c r="AH8" s="1084" t="str">
        <f>IF('2A'!U11&lt;&gt;"",'2A'!U11,"")</f>
        <v/>
      </c>
      <c r="AI8" s="1084" t="str">
        <f>IF('2B'!E11&lt;&gt;"",'2B'!E11,"")</f>
        <v/>
      </c>
      <c r="AJ8" s="1084" t="str">
        <f>IF('2B'!F11&lt;&gt;"",'2B'!F11,"")</f>
        <v/>
      </c>
      <c r="AK8" s="1084" t="str">
        <f>IF('2B'!G11&lt;&gt;"",'2B'!G11,"")</f>
        <v/>
      </c>
      <c r="AL8" s="1084" t="str">
        <f>IF('2B'!H11&lt;&gt;"",'2B'!H11,"")</f>
        <v/>
      </c>
      <c r="AM8" s="1084" t="str">
        <f>IF('2B'!I11&lt;&gt;"",'2B'!I11,"")</f>
        <v/>
      </c>
      <c r="AN8" s="1084" t="str">
        <f>IF('2B'!J11&lt;&gt;"",'2B'!J11,"")</f>
        <v/>
      </c>
      <c r="AO8" s="1084" t="str">
        <f>IF('2B'!K11&lt;&gt;"",'2B'!K11,"")</f>
        <v/>
      </c>
      <c r="AP8" s="1084" t="str">
        <f>IF('2B'!L11&lt;&gt;"",'2B'!L11,"")</f>
        <v/>
      </c>
      <c r="AQ8" s="1084" t="str">
        <f>IF('2B'!M11&lt;&gt;"",'2B'!M11,"")</f>
        <v/>
      </c>
      <c r="AR8" s="1084" t="str">
        <f>IF('2B'!N11&lt;&gt;"",'2B'!N11,"")</f>
        <v/>
      </c>
      <c r="AS8" s="1084" t="str">
        <f>IF('2B'!O11&lt;&gt;"",'2B'!O11,"")</f>
        <v/>
      </c>
      <c r="AT8" s="1084" t="str">
        <f>IF('2B'!P11&lt;&gt;"",'2B'!P11,"")</f>
        <v/>
      </c>
      <c r="AU8" s="1084" t="str">
        <f>IF('2B'!Q11&lt;&gt;"",'2B'!Q11,"")</f>
        <v/>
      </c>
      <c r="AV8" s="1084" t="str">
        <f>IF('2B'!R11&lt;&gt;"",'2B'!R11,"")</f>
        <v/>
      </c>
      <c r="AW8" s="1084" t="str">
        <f>IF('2B'!S11&lt;&gt;"",'2B'!S11,"")</f>
        <v/>
      </c>
      <c r="AX8" s="1084" t="str">
        <f>IF('2B'!T11&lt;&gt;"",'2B'!T11,"")</f>
        <v/>
      </c>
      <c r="AY8" s="1084" t="str">
        <f>IF('2B'!U11&lt;&gt;"",'2B'!U11,"")</f>
        <v/>
      </c>
      <c r="AZ8" s="1084" t="str">
        <f>IF('2B'!V11&lt;&gt;"",'2B'!V11,"")</f>
        <v/>
      </c>
      <c r="BA8" s="1084" t="str">
        <f>IF('2B'!W11&lt;&gt;"",'2B'!W11,"")</f>
        <v/>
      </c>
      <c r="BB8" s="1084" t="str">
        <f>IF('2B'!X11&lt;&gt;"",'2B'!X11,"")</f>
        <v/>
      </c>
      <c r="BC8" s="1084" t="str">
        <f>IF('2C'!E12&lt;&gt;"",'2C'!E12,"")</f>
        <v/>
      </c>
      <c r="BD8" s="1084" t="str">
        <f>IF('2C'!F12&lt;&gt;"",'2C'!F12,"")</f>
        <v/>
      </c>
      <c r="BE8" s="1084" t="str">
        <f>IF('2C'!G12&lt;&gt;"",'2C'!G12,"")</f>
        <v/>
      </c>
      <c r="BF8" s="1084" t="str">
        <f>IF('2C'!H12&lt;&gt;"",'2C'!H12,"")</f>
        <v/>
      </c>
      <c r="BG8" s="1084" t="str">
        <f>IF('2C'!I12&lt;&gt;"",'2C'!I12,"")</f>
        <v/>
      </c>
      <c r="BH8" s="1084" t="str">
        <f>IF('2C'!J12&lt;&gt;"",'2C'!J12,"")</f>
        <v/>
      </c>
      <c r="BI8" s="1084" t="str">
        <f>IF('2C'!K12&lt;&gt;"",'2C'!K12,"")</f>
        <v/>
      </c>
      <c r="BJ8" s="1084" t="str">
        <f>IF('2C'!L12&lt;&gt;"",'2C'!L12,"")</f>
        <v/>
      </c>
      <c r="BK8" s="1084" t="str">
        <f>IF('2C'!M12&lt;&gt;"",'2C'!M12,"")</f>
        <v/>
      </c>
      <c r="BL8" s="1084" t="str">
        <f>IF('2C'!N12&lt;&gt;"",'2C'!N12,"")</f>
        <v/>
      </c>
      <c r="BM8" s="1084" t="str">
        <f>IF('2C'!O12&lt;&gt;"",'2C'!O12,"")</f>
        <v/>
      </c>
      <c r="BN8" s="1084" t="str">
        <f>IF('2C'!P12&lt;&gt;"",'2C'!P12,"")</f>
        <v/>
      </c>
      <c r="BO8" s="1084" t="str">
        <f>IF('2C'!Q12&lt;&gt;"",'2C'!Q12,"")</f>
        <v/>
      </c>
      <c r="BP8" s="1084" t="str">
        <f>IF('2C'!R12&lt;&gt;"",'2C'!R12,"")</f>
        <v/>
      </c>
      <c r="BQ8" s="1084" t="str">
        <f>IF('2C'!S12&lt;&gt;"",'2C'!S12,"")</f>
        <v/>
      </c>
      <c r="BR8" s="1084" t="str">
        <f>IF('2C'!T12&lt;&gt;"",'2C'!T12,"")</f>
        <v/>
      </c>
      <c r="BS8" s="1084" t="str">
        <f>IF('2C'!U12&lt;&gt;"",'2C'!U12,"")</f>
        <v/>
      </c>
      <c r="BT8" s="1084" t="str">
        <f>IF('2C'!V12&lt;&gt;"",'2C'!V12,"")</f>
        <v/>
      </c>
      <c r="BU8" s="1084" t="str">
        <f>IF('2C'!W12&lt;&gt;"",'2C'!W12,"")</f>
        <v/>
      </c>
      <c r="BV8" s="1084" t="str">
        <f>IF('2C'!X12&lt;&gt;"",'2C'!X12,"")</f>
        <v/>
      </c>
      <c r="BW8" s="1084" t="str">
        <f>IF('2C'!Y12&lt;&gt;"",'2C'!Y12,"")</f>
        <v/>
      </c>
      <c r="BX8" s="1084" t="str">
        <f>IF('2C'!Z12&lt;&gt;"",'2C'!Z12,"")</f>
        <v/>
      </c>
      <c r="BY8" s="1084" t="str">
        <f>IF('2C'!AA12&lt;&gt;"",'2C'!AA12,"")</f>
        <v/>
      </c>
      <c r="BZ8" s="1084" t="str">
        <f>IF('2C'!AB12&lt;&gt;"",'2C'!AB12,"")</f>
        <v/>
      </c>
      <c r="CA8" s="1084" t="str">
        <f>IF('2C'!AC12&lt;&gt;"",'2C'!AC12,"")</f>
        <v/>
      </c>
      <c r="CB8" s="1084" t="str">
        <f>IF('2C'!AD12&lt;&gt;"",'2C'!AD12,"")</f>
        <v/>
      </c>
      <c r="CC8" s="1084" t="str">
        <f>IF('2C'!AE12&lt;&gt;"",'2C'!AE12,"")</f>
        <v/>
      </c>
      <c r="CD8" s="1084" t="str">
        <f>IF('2C'!AF12&lt;&gt;"",'2C'!AF12,"")</f>
        <v/>
      </c>
      <c r="CE8" s="1085"/>
      <c r="CF8" s="1085"/>
      <c r="CG8" s="1085"/>
      <c r="CH8" s="1085"/>
      <c r="CI8" s="1085"/>
      <c r="CJ8" s="1085"/>
      <c r="CK8" s="1085"/>
      <c r="CL8" s="1085"/>
      <c r="CM8" s="1085"/>
      <c r="CN8" s="1085"/>
      <c r="CO8" s="1085"/>
      <c r="CP8" s="1085"/>
      <c r="CQ8" s="1085"/>
      <c r="CR8" s="1085"/>
      <c r="CS8" s="1085"/>
      <c r="CT8" s="1085"/>
      <c r="CU8" s="1085"/>
      <c r="CV8" s="1084" t="str">
        <f>IF('2E'!E11&lt;&gt;"",'2E'!E11,"")</f>
        <v/>
      </c>
      <c r="CW8" s="1084" t="str">
        <f>IF('2E'!F11&lt;&gt;"",'2E'!F11,"")</f>
        <v/>
      </c>
      <c r="CX8" s="1084" t="str">
        <f>IF('2E'!G11&lt;&gt;"",'2E'!G11,"")</f>
        <v/>
      </c>
      <c r="CY8" s="1084" t="str">
        <f>IF('2E'!H11&lt;&gt;"",'2E'!H11,"")</f>
        <v/>
      </c>
      <c r="CZ8" s="1084" t="str">
        <f>IF('2E'!I11&lt;&gt;"",'2E'!I11,"")</f>
        <v/>
      </c>
      <c r="DA8" s="1084" t="str">
        <f>IF('2E'!J11&lt;&gt;"",'2E'!J11,"")</f>
        <v/>
      </c>
      <c r="DB8" s="1084" t="str">
        <f>IF('2E'!K11&lt;&gt;"",'2E'!K11,"")</f>
        <v/>
      </c>
      <c r="DC8" s="1084" t="str">
        <f>IF('2E'!L11&lt;&gt;"",'2E'!L11,"")</f>
        <v/>
      </c>
      <c r="DD8" s="1084" t="str">
        <f>IF('2E'!M11&lt;&gt;"",'2E'!M11,"")</f>
        <v/>
      </c>
      <c r="DE8" s="1084" t="str">
        <f>IF('2E'!N11&lt;&gt;"",'2E'!N11,"")</f>
        <v/>
      </c>
      <c r="DF8" s="1084" t="str">
        <f>IF('2E'!O11&lt;&gt;"",'2E'!O11,"")</f>
        <v/>
      </c>
      <c r="DG8" s="1084" t="str">
        <f>IF('2E'!P11&lt;&gt;"",'2E'!P11,"")</f>
        <v/>
      </c>
      <c r="DH8" s="1084" t="str">
        <f>IF('2E'!Q11&lt;&gt;"",'2E'!Q11,"")</f>
        <v/>
      </c>
      <c r="DI8" s="1084" t="str">
        <f>IF('2E'!R11&lt;&gt;"",'2E'!R11,"")</f>
        <v/>
      </c>
      <c r="DJ8" s="1084" t="str">
        <f>IF('2E'!S11&lt;&gt;"",'2E'!S11,"")</f>
        <v/>
      </c>
      <c r="DK8" s="1084" t="str">
        <f>IF('2E'!T11&lt;&gt;"",'2E'!T11,"")</f>
        <v/>
      </c>
      <c r="DL8" s="1084" t="str">
        <f>IF('2F'!E11&lt;&gt;"",'2F'!E11,"")</f>
        <v/>
      </c>
      <c r="DM8" s="1084" t="str">
        <f>IF('2F'!F11&lt;&gt;"",'2F'!F11,"")</f>
        <v/>
      </c>
      <c r="DN8" s="1084" t="str">
        <f>IF('3AB'!E11&lt;&gt;"",'3AB'!E11,"")</f>
        <v/>
      </c>
      <c r="DO8" s="1084" t="str">
        <f>IF('3AB'!F11&lt;&gt;"",'3AB'!F11,"")</f>
        <v/>
      </c>
      <c r="DP8" s="1084" t="str">
        <f>IF('3AB'!G11&lt;&gt;"",'3AB'!G11,"")</f>
        <v/>
      </c>
      <c r="DQ8" s="1084" t="str">
        <f>IF('3AB'!H11&lt;&gt;"",'3AB'!H11,"")</f>
        <v/>
      </c>
      <c r="DR8" s="1084" t="str">
        <f>IF('3AB'!I11&lt;&gt;"",'3AB'!I11,"")</f>
        <v/>
      </c>
      <c r="DS8" s="1084" t="str">
        <f>IF('3AB'!J11&lt;&gt;"",'3AB'!J11,"")</f>
        <v/>
      </c>
      <c r="DT8" s="1084" t="str">
        <f>IF('3AB'!K11&lt;&gt;"",'3AB'!K11,"")</f>
        <v/>
      </c>
      <c r="DU8" s="1084" t="str">
        <f>IF('3AB'!L11&lt;&gt;"",'3AB'!L11,"")</f>
        <v/>
      </c>
      <c r="DV8" s="1084" t="str">
        <f>IF('3CD'!E11&lt;&gt;"",'3CD'!E11,"")</f>
        <v/>
      </c>
      <c r="DW8" s="1084" t="str">
        <f>IF('3CD'!F11&lt;&gt;"",'3CD'!F11,"")</f>
        <v/>
      </c>
      <c r="DX8" s="1084" t="str">
        <f>IF('3CD'!G11&lt;&gt;"",'3CD'!G11,"")</f>
        <v/>
      </c>
      <c r="DY8" s="1084" t="str">
        <f>IF('3CD'!H11&lt;&gt;"",'3CD'!H11,"")</f>
        <v/>
      </c>
      <c r="DZ8" s="1084" t="str">
        <f>IF('3CD'!I11&lt;&gt;"",'3CD'!I11,"")</f>
        <v/>
      </c>
      <c r="EA8" s="1084" t="str">
        <f>IF('3CD'!J11&lt;&gt;"",'3CD'!J11,"")</f>
        <v/>
      </c>
      <c r="EB8" s="1084" t="str">
        <f>IF('3CD'!K11&lt;&gt;"",'3CD'!K11,"")</f>
        <v/>
      </c>
      <c r="EC8" s="1084" t="str">
        <f>IF('3CD'!L11&lt;&gt;"",'3CD'!L11,"")</f>
        <v/>
      </c>
      <c r="ED8" s="1084" t="str">
        <f>IF('3CD'!M11&lt;&gt;"",'3CD'!M11,"")</f>
        <v/>
      </c>
      <c r="EE8" s="1084" t="str">
        <f>IF('3CD'!N11&lt;&gt;"",'3CD'!N11,"")</f>
        <v/>
      </c>
      <c r="EF8" s="1084" t="str">
        <f>IF('3CD'!O11&lt;&gt;"",'3CD'!O11,"")</f>
        <v/>
      </c>
      <c r="EG8" s="1084" t="str">
        <f>IF('3CD'!P11&lt;&gt;"",'3CD'!P11,"")</f>
        <v/>
      </c>
      <c r="EH8" s="1084" t="str">
        <f>IF('3CD'!Q11&lt;&gt;"",'3CD'!Q11,"")</f>
        <v/>
      </c>
      <c r="EI8" s="1084" t="str">
        <f>IF('3CD'!R11&lt;&gt;"",'3CD'!R11,"")</f>
        <v/>
      </c>
      <c r="EJ8" s="1085"/>
      <c r="EK8" s="1085"/>
      <c r="EL8" s="1085"/>
      <c r="EM8" s="1085"/>
      <c r="EN8" s="1085"/>
      <c r="EO8" s="1085"/>
      <c r="EP8" s="1085"/>
      <c r="EQ8" s="1085"/>
      <c r="ER8" s="1085"/>
      <c r="ES8" s="1085"/>
      <c r="ET8" s="1085"/>
      <c r="EU8" s="1085"/>
      <c r="EV8" s="1085"/>
      <c r="EW8" s="1085"/>
      <c r="EX8" s="1085"/>
      <c r="EY8" s="1085"/>
      <c r="EZ8" s="1085"/>
      <c r="FA8" s="1085"/>
      <c r="FB8" s="1084" t="str">
        <f>IF('3EF'!W12&lt;&gt;"",'3EF'!W12,"")</f>
        <v/>
      </c>
      <c r="FC8" s="1084" t="str">
        <f>IF('3EF'!X12&lt;&gt;"",'3EF'!X12,"")</f>
        <v/>
      </c>
      <c r="FD8" s="1084" t="str">
        <f>IF('3EF'!Y12&lt;&gt;"",'3EF'!Y12,"")</f>
        <v/>
      </c>
      <c r="FE8" s="1084" t="str">
        <f>IF('3EF'!Z12&lt;&gt;"",'3EF'!Z12,"")</f>
        <v/>
      </c>
      <c r="FF8" s="1084" t="str">
        <f>IF('3EF'!AA12&lt;&gt;"",'3EF'!AA12,"")</f>
        <v/>
      </c>
      <c r="FG8" s="1084" t="str">
        <f>IF('3EF'!AB12&lt;&gt;"",'3EF'!AB12,"")</f>
        <v/>
      </c>
      <c r="FH8" s="1084" t="str">
        <f>IF('3EF'!AC12&lt;&gt;"",'3EF'!AC12,"")</f>
        <v/>
      </c>
      <c r="FI8" s="1084" t="str">
        <f>IF('3EF'!AD12&lt;&gt;"",'3EF'!AD12,"")</f>
        <v/>
      </c>
      <c r="FJ8" s="1084" t="str">
        <f>IF('3EF'!AE12&lt;&gt;"",'3EF'!AE12,"")</f>
        <v/>
      </c>
      <c r="FK8" s="1084" t="str">
        <f>IF('3EF'!AF12&lt;&gt;"",'3EF'!AF12,"")</f>
        <v/>
      </c>
      <c r="FL8" s="1084" t="str">
        <f>IF('3EF'!AG12&lt;&gt;"",'3EF'!AG12,"")</f>
        <v/>
      </c>
      <c r="FM8" s="1084" t="str">
        <f>IF('3EF'!AH12&lt;&gt;"",'3EF'!AH12,"")</f>
        <v/>
      </c>
      <c r="FN8" s="1084" t="str">
        <f>IF('3EF'!AI12&lt;&gt;"",'3EF'!AI12,"")</f>
        <v/>
      </c>
      <c r="FO8" s="1084" t="str">
        <f>IF('3EF'!AJ12&lt;&gt;"",'3EF'!AJ12,"")</f>
        <v/>
      </c>
      <c r="FP8" s="1084" t="str">
        <f>IF('3EF'!AK12&lt;&gt;"",'3EF'!AK12,"")</f>
        <v/>
      </c>
      <c r="FQ8" s="1084" t="str">
        <f>IF('3EF'!AL12&lt;&gt;"",'3EF'!AL12,"")</f>
        <v/>
      </c>
      <c r="FR8" s="1084" t="str">
        <f>IF('3EF'!AM12&lt;&gt;"",'3EF'!AM12,"")</f>
        <v/>
      </c>
      <c r="FS8" s="1084" t="str">
        <f>IF('3G'!E12&lt;&gt;"",'3G'!E12,"")</f>
        <v/>
      </c>
      <c r="FT8" s="1084" t="str">
        <f>IF('3G'!F12&lt;&gt;"",'3G'!F12,"")</f>
        <v/>
      </c>
      <c r="FU8" s="1084" t="str">
        <f>IF('3G'!G12&lt;&gt;"",'3G'!G12,"")</f>
        <v/>
      </c>
      <c r="FV8" s="1084" t="str">
        <f>IF('3G'!H12&lt;&gt;"",'3G'!H12,"")</f>
        <v/>
      </c>
      <c r="FW8" s="1084" t="str">
        <f>IF('3G'!I12&lt;&gt;"",'3G'!I12,"")</f>
        <v/>
      </c>
      <c r="FX8" s="1084" t="str">
        <f>IF('3G'!J12&lt;&gt;"",'3G'!J12,"")</f>
        <v/>
      </c>
      <c r="FY8" s="1084" t="str">
        <f>IF('3G'!K12&lt;&gt;"",'3G'!K12,"")</f>
        <v/>
      </c>
      <c r="FZ8" s="1084" t="str">
        <f>IF('3G'!L12&lt;&gt;"",'3G'!L12,"")</f>
        <v/>
      </c>
      <c r="GA8" s="1084" t="str">
        <f>IF('3G'!M12&lt;&gt;"",'3G'!M12,"")</f>
        <v/>
      </c>
      <c r="GB8" s="1084" t="str">
        <f>IF('3G'!N12&lt;&gt;"",'3G'!N12,"")</f>
        <v/>
      </c>
      <c r="GC8" s="1084" t="str">
        <f>IF('3G'!O12&lt;&gt;"",'3G'!O12,"")</f>
        <v/>
      </c>
      <c r="GD8" s="1084" t="str">
        <f>IF('3G'!P12&lt;&gt;"",'3G'!P12,"")</f>
        <v/>
      </c>
      <c r="GE8" s="1084" t="str">
        <f>IF('3G'!Q12&lt;&gt;"",'3G'!Q12,"")</f>
        <v/>
      </c>
      <c r="GF8" s="1084" t="str">
        <f>IF('3G'!R12&lt;&gt;"",'3G'!R12,"")</f>
        <v/>
      </c>
      <c r="GG8" s="1084" t="str">
        <f>IF('3G'!S12&lt;&gt;"",'3G'!S12,"")</f>
        <v/>
      </c>
      <c r="GH8" s="1084" t="str">
        <f>IF('3G'!T12&lt;&gt;"",'3G'!T12,"")</f>
        <v/>
      </c>
      <c r="GI8" s="1084" t="str">
        <f>IF('3G'!U12&lt;&gt;"",'3G'!U12,"")</f>
        <v/>
      </c>
      <c r="GJ8" s="1084" t="str">
        <f>IF('3G'!V12&lt;&gt;"",'3G'!V12,"")</f>
        <v/>
      </c>
      <c r="GK8" s="1084" t="str">
        <f>IF('3G'!W12&lt;&gt;"",'3G'!W12,"")</f>
        <v/>
      </c>
      <c r="GL8" s="1084" t="str">
        <f>IF('3G'!X12&lt;&gt;"",'3G'!X12,"")</f>
        <v/>
      </c>
      <c r="GM8" s="1084" t="str">
        <f>IF('3G'!Y12&lt;&gt;"",'3G'!Y12,"")</f>
        <v/>
      </c>
      <c r="GN8" s="1084" t="str">
        <f>IF('3G'!Z12&lt;&gt;"",'3G'!Z12,"")</f>
        <v/>
      </c>
      <c r="GO8" s="1084" t="str">
        <f>IF('3G'!AA12&lt;&gt;"",'3G'!AA12,"")</f>
        <v/>
      </c>
      <c r="GP8" s="1084" t="str">
        <f>IF('3G'!AB12&lt;&gt;"",'3G'!AB12,"")</f>
        <v/>
      </c>
      <c r="GQ8" s="1084" t="str">
        <f>IF('3G'!AC12&lt;&gt;"",'3G'!AC12,"")</f>
        <v/>
      </c>
      <c r="GR8" s="1084" t="str">
        <f>IF('3G'!AD12&lt;&gt;"",'3G'!AD12,"")</f>
        <v/>
      </c>
      <c r="GS8" s="1084" t="str">
        <f>IF('3G'!AE12&lt;&gt;"",'3G'!AE12,"")</f>
        <v/>
      </c>
      <c r="GT8" s="1084" t="str">
        <f>IF('3G'!AF12&lt;&gt;"",'3G'!AF12,"")</f>
        <v/>
      </c>
      <c r="GU8" s="1084" t="str">
        <f>IF('3G'!AG12&lt;&gt;"",'3G'!AG12,"")</f>
        <v/>
      </c>
      <c r="GV8" s="1084" t="str">
        <f>IF('3G'!AH12&lt;&gt;"",'3G'!AH12,"")</f>
        <v/>
      </c>
      <c r="GW8" s="1084" t="str">
        <f>IF('3G'!AI12&lt;&gt;"",'3G'!AI12,"")</f>
        <v/>
      </c>
      <c r="GX8" s="1084" t="str">
        <f>IF('3G'!AJ12&lt;&gt;"",'3G'!AJ12,"")</f>
        <v/>
      </c>
      <c r="GY8" s="1084" t="str">
        <f>IF('3G'!AK12&lt;&gt;"",'3G'!AK12,"")</f>
        <v/>
      </c>
      <c r="GZ8" s="1084" t="str">
        <f>IF('3G'!AL12&lt;&gt;"",'3G'!AL12,"")</f>
        <v/>
      </c>
      <c r="HA8" s="1084" t="str">
        <f>IF('3G'!AM12&lt;&gt;"",'3G'!AM12,"")</f>
        <v/>
      </c>
      <c r="HB8" s="1084" t="str">
        <f>IF('3G'!AN12&lt;&gt;"",'3G'!AN12,"")</f>
        <v/>
      </c>
      <c r="HC8" s="1085"/>
      <c r="HD8" s="1085"/>
      <c r="HE8" s="1085"/>
      <c r="HF8" s="1085"/>
      <c r="HG8" s="1085"/>
      <c r="HH8" s="1085"/>
      <c r="HI8" s="1085"/>
      <c r="HJ8" s="1085"/>
      <c r="HK8" s="1085"/>
      <c r="HL8" s="1085"/>
      <c r="HM8" s="1085"/>
      <c r="HN8" s="1085"/>
      <c r="HO8" s="1085"/>
      <c r="HP8" s="1085"/>
      <c r="HQ8" s="1085"/>
      <c r="HR8" s="1085"/>
      <c r="HS8" s="1085"/>
      <c r="HT8" s="1085"/>
      <c r="HU8" s="1085"/>
      <c r="HV8" s="1085"/>
      <c r="HW8" s="1085"/>
      <c r="HX8" s="1085"/>
      <c r="HY8" s="1085"/>
      <c r="HZ8" s="1085"/>
      <c r="IA8" s="1085"/>
      <c r="IB8" s="1085"/>
      <c r="IC8" s="1085"/>
      <c r="ID8" s="1085"/>
      <c r="IE8" s="1085"/>
      <c r="IF8" s="1085"/>
      <c r="IG8" s="1085"/>
      <c r="IH8" s="1085"/>
      <c r="II8" s="1085"/>
      <c r="IJ8" s="1085"/>
      <c r="IK8" s="1085"/>
      <c r="IL8" s="1085"/>
      <c r="IM8" s="1085"/>
      <c r="IN8" s="1085"/>
      <c r="IO8" s="1085"/>
      <c r="IP8" s="1085"/>
      <c r="IQ8" s="1085"/>
      <c r="IR8" s="1085"/>
      <c r="IS8" s="1085"/>
      <c r="IT8" s="1085"/>
      <c r="IU8" s="1085"/>
      <c r="IV8" s="1085"/>
      <c r="IW8" s="1085"/>
      <c r="IX8" s="1085"/>
      <c r="IY8" s="1085"/>
      <c r="IZ8" s="1085"/>
      <c r="JA8" s="1085"/>
      <c r="JB8" s="1084" t="str">
        <f>IF('4C'!E11&lt;&gt;"",'4C'!E11,"")</f>
        <v/>
      </c>
      <c r="JC8" s="1085"/>
      <c r="JD8" s="1085"/>
      <c r="JE8" s="1085"/>
      <c r="JF8" s="1085"/>
      <c r="JG8" s="1085"/>
      <c r="JH8" s="1085"/>
      <c r="JI8" s="1085"/>
      <c r="JJ8" s="1085"/>
      <c r="JK8" s="1085"/>
      <c r="JL8" s="1085"/>
      <c r="JM8" s="1085"/>
      <c r="JN8" s="1085"/>
      <c r="JO8" s="1085"/>
      <c r="JP8" s="1085"/>
      <c r="JQ8" s="1085"/>
      <c r="JR8" s="1085"/>
      <c r="JS8" s="1085"/>
      <c r="JT8" s="1085"/>
      <c r="JU8" s="1085"/>
      <c r="JV8" s="1085"/>
      <c r="JW8" s="1085"/>
      <c r="JX8" s="1085"/>
      <c r="JY8" s="1085"/>
      <c r="JZ8" s="1085"/>
      <c r="KA8" s="1085"/>
      <c r="KB8" s="1085"/>
      <c r="KC8" s="1085"/>
      <c r="KD8" s="1085"/>
      <c r="KE8" s="1085"/>
      <c r="KF8" s="1085"/>
      <c r="KG8" s="1085"/>
      <c r="KH8" s="1085"/>
      <c r="KI8" s="1085"/>
      <c r="KJ8" s="1084" t="str">
        <f>IF('5A'!E11&lt;&gt;"",'5A'!E11,"")</f>
        <v/>
      </c>
      <c r="KK8" s="1084" t="str">
        <f>IF('5A'!F11&lt;&gt;"",'5A'!F11,"")</f>
        <v/>
      </c>
      <c r="KL8" s="1084" t="str">
        <f>IF('5A'!G11&lt;&gt;"",'5A'!G11,"")</f>
        <v/>
      </c>
      <c r="KM8" s="1085"/>
      <c r="KN8" s="1085"/>
      <c r="KO8" s="1085"/>
      <c r="KP8" s="1085"/>
      <c r="KQ8" s="1085"/>
      <c r="KR8" s="1085"/>
      <c r="KS8" s="1085"/>
      <c r="KT8" s="1085"/>
      <c r="KU8" s="1085"/>
      <c r="KV8" s="1085"/>
      <c r="KW8" s="1085"/>
      <c r="KX8" s="1085"/>
      <c r="KY8" s="1084" t="str">
        <f>IF('5D'!E18&lt;&gt;"",'5D'!E18,"")</f>
        <v/>
      </c>
      <c r="KZ8" s="1084" t="str">
        <f>IF('5D'!F18&lt;&gt;"",'5D'!F18,"")</f>
        <v/>
      </c>
      <c r="LA8" s="1084" t="str">
        <f>IF('5D'!G18&lt;&gt;"",'5D'!G18,"")</f>
        <v/>
      </c>
      <c r="LB8" s="1084" t="str">
        <f>IF('5D'!H18&lt;&gt;"",'5D'!H18,"")</f>
        <v/>
      </c>
      <c r="LC8" s="1084" t="str">
        <f>IF('5D'!I18&lt;&gt;"",'5D'!I18,"")</f>
        <v/>
      </c>
      <c r="LD8" s="1084" t="str">
        <f>IF('5D'!J18&lt;&gt;"",'5D'!J18,"")</f>
        <v/>
      </c>
      <c r="LE8" s="1084" t="str">
        <f>IF('5D'!K18&lt;&gt;"",'5D'!K18,"")</f>
        <v/>
      </c>
      <c r="LF8" s="1084" t="str">
        <f>IF('5D'!L18&lt;&gt;"",'5D'!L18,"")</f>
        <v/>
      </c>
      <c r="LG8" s="1084" t="str">
        <f>IF('5D'!M18&lt;&gt;"",'5D'!M18,"")</f>
        <v/>
      </c>
      <c r="LH8" s="1084" t="str">
        <f>IF('5D'!N18&lt;&gt;"",'5D'!N18,"")</f>
        <v/>
      </c>
      <c r="LI8" s="1084" t="str">
        <f>IF('5D'!O18&lt;&gt;"",'5D'!O18,"")</f>
        <v/>
      </c>
      <c r="LJ8" s="1084" t="str">
        <f>IF('5D'!P18&lt;&gt;"",'5D'!P18,"")</f>
        <v/>
      </c>
      <c r="LK8" s="1084" t="str">
        <f>IF('5D'!Q18&lt;&gt;"",'5D'!Q18,"")</f>
        <v/>
      </c>
      <c r="LL8" s="1084" t="str">
        <f>IF('5D'!R18&lt;&gt;"",'5D'!R18,"")</f>
        <v/>
      </c>
      <c r="LM8" s="1084" t="str">
        <f>IF('5D'!S18&lt;&gt;"",'5D'!S18,"")</f>
        <v/>
      </c>
      <c r="LN8" s="1084" t="str">
        <f>IF('5D'!T18&lt;&gt;"",'5D'!T18,"")</f>
        <v/>
      </c>
      <c r="LO8" s="1084" t="str">
        <f>IF('5D'!U18&lt;&gt;"",'5D'!U18,"")</f>
        <v/>
      </c>
      <c r="LP8" s="1084" t="str">
        <f>IF('5D'!V18&lt;&gt;"",'5D'!V18,"")</f>
        <v/>
      </c>
      <c r="LQ8" s="1084" t="str">
        <f>IF('5D'!W18&lt;&gt;"",'5D'!W18,"")</f>
        <v/>
      </c>
      <c r="LR8" s="1084" t="str">
        <f>IF('5D'!Y18&lt;&gt;"",'5D'!Y18,"")</f>
        <v/>
      </c>
      <c r="LS8" s="1084" t="str">
        <f>IF('5D'!Z18&lt;&gt;"",'5D'!Z18,"")</f>
        <v/>
      </c>
      <c r="LT8" s="1084" t="str">
        <f>IF('5D'!AA18&lt;&gt;"",'5D'!AA18,"")</f>
        <v/>
      </c>
      <c r="LU8" s="1084" t="str">
        <f>IF('5D'!AB18&lt;&gt;"",'5D'!AB18,"")</f>
        <v/>
      </c>
      <c r="LV8" s="1085"/>
      <c r="LW8" s="1084" t="str">
        <f>IF('5E'!E18&lt;&gt;"",'5E'!E18,"")</f>
        <v/>
      </c>
      <c r="LX8" s="1084" t="str">
        <f>IF('5E'!F18&lt;&gt;"",'5E'!F18,"")</f>
        <v/>
      </c>
      <c r="LY8" s="1084" t="str">
        <f>IF('5E'!G18&lt;&gt;"",'5E'!G18,"")</f>
        <v/>
      </c>
      <c r="LZ8" s="1084" t="str">
        <f>IF('5E'!H18&lt;&gt;"",'5E'!H18,"")</f>
        <v/>
      </c>
      <c r="MA8" s="1084" t="str">
        <f>IF('5E'!I18&lt;&gt;"",'5E'!I18,"")</f>
        <v/>
      </c>
      <c r="MB8" s="1084" t="str">
        <f>IF('5E'!J18&lt;&gt;"",'5E'!J18,"")</f>
        <v/>
      </c>
      <c r="MC8" s="1084" t="str">
        <f>IF('5E'!K18&lt;&gt;"",'5E'!K18,"")</f>
        <v/>
      </c>
      <c r="MD8" s="1084" t="str">
        <f>IF('5E'!L18&lt;&gt;"",'5E'!L18,"")</f>
        <v/>
      </c>
      <c r="ME8" s="1084" t="str">
        <f>IF('5E'!M18&lt;&gt;"",'5E'!M18,"")</f>
        <v/>
      </c>
      <c r="MF8" s="1084" t="str">
        <f>IF('5E'!N18&lt;&gt;"",'5E'!N18,"")</f>
        <v/>
      </c>
      <c r="MG8" s="1084" t="str">
        <f>IF('5E'!O18&lt;&gt;"",'5E'!O18,"")</f>
        <v/>
      </c>
      <c r="MH8" s="1084" t="str">
        <f>IF('5E'!P18&lt;&gt;"",'5E'!P18,"")</f>
        <v/>
      </c>
      <c r="MI8" s="1084" t="str">
        <f>IF('5E'!Q18&lt;&gt;"",'5E'!Q18,"")</f>
        <v/>
      </c>
      <c r="MJ8" s="1084" t="str">
        <f>IF('5E'!R18&lt;&gt;"",'5E'!R18,"")</f>
        <v/>
      </c>
      <c r="MK8" s="1084" t="str">
        <f>IF('5E'!S18&lt;&gt;"",'5E'!S18,"")</f>
        <v/>
      </c>
      <c r="ML8" s="1084" t="str">
        <f>IF('5E'!T18&lt;&gt;"",'5E'!T18,"")</f>
        <v/>
      </c>
      <c r="MM8" s="1084" t="str">
        <f>IF('5E'!U18&lt;&gt;"",'5E'!U18,"")</f>
        <v/>
      </c>
      <c r="MN8" s="1084" t="str">
        <f>IF('5E'!V18&lt;&gt;"",'5E'!V18,"")</f>
        <v/>
      </c>
      <c r="MO8" s="1084" t="str">
        <f>IF('5E'!W18&lt;&gt;"",'5E'!W18,"")</f>
        <v/>
      </c>
      <c r="MP8" s="1084" t="str">
        <f>IF('5E'!Y18&lt;&gt;"",'5E'!Y18,"")</f>
        <v/>
      </c>
      <c r="MQ8" s="1084" t="str">
        <f>IF('5E'!Z18&lt;&gt;"",'5E'!Z18,"")</f>
        <v/>
      </c>
      <c r="MR8" s="1084" t="str">
        <f>IF('5E'!AA18&lt;&gt;"",'5E'!AA18,"")</f>
        <v/>
      </c>
      <c r="MS8" s="1085"/>
      <c r="MT8" s="1085"/>
      <c r="MU8" s="1085"/>
      <c r="MV8" s="1085"/>
      <c r="MW8" s="1085"/>
      <c r="MX8" s="1085"/>
      <c r="MY8" s="1085"/>
      <c r="MZ8" s="1085"/>
      <c r="NA8" s="1085"/>
      <c r="NB8" s="1085"/>
      <c r="NC8" s="1085"/>
      <c r="ND8" s="1085"/>
      <c r="NE8" s="1085"/>
      <c r="NF8" s="1085"/>
      <c r="NG8" s="1085"/>
      <c r="NH8" s="1085"/>
      <c r="NI8" s="1085"/>
      <c r="NJ8" s="1085"/>
      <c r="NK8" s="1085"/>
      <c r="NL8" s="1085"/>
      <c r="NM8" s="1085"/>
      <c r="NN8" s="1085"/>
      <c r="NO8" s="1085"/>
      <c r="NP8" s="1085"/>
      <c r="NQ8" s="1085"/>
      <c r="NR8" s="1085"/>
      <c r="NS8" s="1085"/>
      <c r="NT8" s="1085"/>
      <c r="NU8" s="1085"/>
      <c r="NV8" s="1085"/>
      <c r="NW8" s="1085"/>
      <c r="NX8" s="1085"/>
      <c r="NY8" s="1085"/>
      <c r="NZ8" s="1085"/>
      <c r="OA8" s="1085"/>
      <c r="OB8" s="1085"/>
      <c r="OC8" s="1085"/>
      <c r="OD8" s="1085"/>
      <c r="OE8" s="1085"/>
      <c r="OF8" s="1085"/>
      <c r="OG8" s="1085"/>
      <c r="OH8" s="1085"/>
      <c r="OI8" s="1085"/>
      <c r="OJ8" s="1085"/>
      <c r="OK8" s="1085"/>
      <c r="OL8" s="1085"/>
      <c r="OM8" s="1085"/>
      <c r="ON8" s="1085"/>
      <c r="OO8" s="1085"/>
      <c r="OP8" s="1085"/>
      <c r="OQ8" s="1085"/>
      <c r="OR8" s="1085"/>
      <c r="OS8" s="1085"/>
      <c r="OT8" s="1085"/>
      <c r="OU8" s="1085"/>
      <c r="OV8" s="1085"/>
      <c r="OW8" s="1085"/>
      <c r="OX8" s="1085"/>
      <c r="OY8" s="1085"/>
      <c r="OZ8" s="1085"/>
      <c r="PA8" s="1085"/>
      <c r="PB8" s="1085"/>
      <c r="PC8" s="1085"/>
      <c r="PD8" s="1085"/>
      <c r="PE8" s="1085"/>
      <c r="PF8" s="1085"/>
      <c r="PG8" s="1085"/>
      <c r="PH8" s="1085"/>
      <c r="PI8" s="1085"/>
      <c r="PJ8" s="1085"/>
      <c r="PK8" s="1085"/>
      <c r="PL8" s="1085"/>
      <c r="PM8" s="1085"/>
      <c r="PN8" s="1085"/>
      <c r="PO8" s="1085"/>
      <c r="PP8" s="1085"/>
      <c r="PQ8" s="1085"/>
      <c r="PR8" s="1085"/>
      <c r="PS8" s="1085"/>
      <c r="PT8" s="1085"/>
      <c r="PU8" s="1085"/>
      <c r="PV8" s="1085"/>
      <c r="PW8" s="1085"/>
      <c r="PX8" s="1085"/>
      <c r="PY8" s="1085"/>
      <c r="PZ8" s="1085"/>
      <c r="QA8" s="1085"/>
      <c r="QB8" s="1085"/>
      <c r="QC8" s="1085"/>
      <c r="QD8" s="1085"/>
      <c r="QE8" s="1085"/>
      <c r="QF8" s="1085"/>
      <c r="QG8" s="1085"/>
      <c r="QH8" s="1085"/>
      <c r="QI8" s="1085"/>
      <c r="QJ8" s="1085"/>
      <c r="QK8" s="1085"/>
      <c r="QL8" s="1085"/>
      <c r="QM8" s="1085"/>
      <c r="QN8" s="1085"/>
      <c r="QO8" s="1085"/>
      <c r="QP8" s="1085"/>
      <c r="QQ8" s="1085"/>
      <c r="QR8" s="1085"/>
      <c r="QS8" s="1085"/>
      <c r="QT8" s="1085"/>
      <c r="QU8" s="1085"/>
      <c r="QV8" s="1085"/>
      <c r="QW8" s="1085"/>
      <c r="QX8" s="1085"/>
      <c r="QY8" s="1085"/>
      <c r="QZ8" s="1085"/>
      <c r="RA8" s="1085"/>
      <c r="RB8" s="1085"/>
      <c r="RC8" s="1085"/>
      <c r="RD8" s="1085"/>
      <c r="RE8" s="1085"/>
      <c r="RF8" s="1085"/>
      <c r="RG8" s="1085"/>
      <c r="RH8" s="1085"/>
      <c r="RI8" s="1085"/>
      <c r="RJ8" s="1085"/>
      <c r="RK8" s="1085"/>
      <c r="RL8" s="1085"/>
      <c r="RM8" s="1085"/>
      <c r="RN8" s="1085"/>
      <c r="RO8" s="1085"/>
      <c r="RP8" s="1085"/>
      <c r="RQ8" s="1085"/>
      <c r="RR8" s="1085"/>
      <c r="RS8" s="1085"/>
      <c r="RT8" s="1085"/>
      <c r="RU8" s="1085"/>
      <c r="RV8" s="1085"/>
      <c r="RW8" s="1085"/>
      <c r="RX8" s="1085"/>
      <c r="RY8" s="1085"/>
      <c r="RZ8" s="1085"/>
      <c r="SA8" s="1085"/>
      <c r="SB8" s="1085"/>
      <c r="SC8" s="1085"/>
      <c r="SD8" s="1085"/>
      <c r="SE8" s="1085"/>
      <c r="SF8" s="1085"/>
      <c r="SG8" s="1085"/>
      <c r="SH8" s="1085"/>
      <c r="SI8" s="1085"/>
      <c r="SJ8" s="1085"/>
      <c r="SK8" s="1085"/>
      <c r="SL8" s="1085"/>
      <c r="SM8" s="1085"/>
      <c r="SN8" s="1085"/>
      <c r="SO8" s="1085"/>
      <c r="SP8" s="1085"/>
      <c r="SQ8" s="1085"/>
      <c r="SR8" s="1085"/>
      <c r="SS8" s="1085"/>
      <c r="ST8" s="1085"/>
      <c r="SU8" s="1085"/>
      <c r="SV8" s="1085"/>
      <c r="SW8" s="1085"/>
      <c r="SX8" s="1085"/>
      <c r="SY8" s="1085"/>
      <c r="SZ8" s="1085"/>
      <c r="TA8" s="1085"/>
      <c r="TB8" s="1085"/>
      <c r="TC8" s="1085"/>
      <c r="TD8" s="1085"/>
      <c r="TE8" s="1085"/>
      <c r="TF8" s="1085"/>
      <c r="TG8" s="1085"/>
      <c r="TH8" s="1085"/>
      <c r="TI8" s="1085"/>
      <c r="TJ8" s="1085"/>
      <c r="TK8" s="1085"/>
      <c r="TL8" s="1085"/>
      <c r="TM8" s="1085"/>
      <c r="TN8" s="1085"/>
      <c r="TO8" s="1085"/>
      <c r="TP8" s="1085"/>
      <c r="TQ8" s="1085"/>
      <c r="TR8" s="1085"/>
      <c r="TS8" s="1085"/>
      <c r="TT8" s="1085"/>
      <c r="TU8" s="1085"/>
      <c r="TV8" s="1085"/>
      <c r="TW8" s="1085"/>
      <c r="TX8" s="1085"/>
      <c r="TY8" s="1085"/>
      <c r="TZ8" s="1085"/>
      <c r="UA8" s="1085"/>
      <c r="UB8" s="1085"/>
      <c r="UC8" s="1085"/>
      <c r="UD8" s="1085"/>
      <c r="UE8" s="1085"/>
      <c r="UF8" s="1085"/>
      <c r="UG8" s="1085"/>
      <c r="UH8" s="1085"/>
      <c r="UI8" s="1085"/>
      <c r="UJ8" s="1085"/>
      <c r="UK8" s="1085"/>
      <c r="UL8" s="1085"/>
      <c r="UM8" s="1085"/>
      <c r="UN8" s="1085"/>
      <c r="UO8" s="1085"/>
      <c r="UP8" s="1085"/>
      <c r="UQ8" s="1085"/>
      <c r="UR8" s="1085"/>
      <c r="US8" s="1085"/>
      <c r="UT8" s="1085"/>
      <c r="UU8" s="1085"/>
      <c r="UV8" s="1085"/>
      <c r="UW8" s="1085"/>
      <c r="UX8" s="1085"/>
      <c r="UY8" s="1085"/>
      <c r="UZ8" s="1085"/>
      <c r="VA8" s="1085"/>
      <c r="VB8" s="1085"/>
      <c r="VC8" s="1085"/>
      <c r="VD8" s="1085"/>
      <c r="VE8" s="1085"/>
      <c r="VF8" s="1085"/>
      <c r="VG8" s="1085"/>
      <c r="VH8" s="1085"/>
      <c r="VI8" s="1085"/>
      <c r="VJ8" s="1085"/>
      <c r="VK8" s="1085"/>
      <c r="VL8" s="1085"/>
      <c r="VM8" s="1085"/>
      <c r="VN8" s="1085"/>
      <c r="VO8" s="1085"/>
      <c r="VP8" s="1085"/>
      <c r="VQ8" s="1085"/>
      <c r="VR8" s="1085"/>
      <c r="VS8" s="1085"/>
      <c r="VT8" s="1085"/>
      <c r="VU8" s="1085"/>
      <c r="VV8" s="1085"/>
      <c r="VW8" s="1085"/>
      <c r="VX8" s="1085"/>
      <c r="VY8" s="1085"/>
      <c r="VZ8" s="1085"/>
      <c r="WA8" s="1085"/>
      <c r="WB8" s="1085"/>
      <c r="WC8" s="1085"/>
      <c r="WD8" s="1085"/>
      <c r="WE8" s="1085"/>
      <c r="WF8" s="1085"/>
      <c r="WG8" s="1085"/>
      <c r="WH8" s="1085"/>
      <c r="WI8" s="1085"/>
      <c r="WJ8" s="1085"/>
      <c r="WK8" s="1085"/>
      <c r="WL8" s="1085"/>
      <c r="WM8" s="1085"/>
      <c r="WN8" s="1085"/>
      <c r="WO8" s="1085"/>
      <c r="WP8" s="1085"/>
      <c r="WQ8" s="1085"/>
      <c r="WR8" s="1085"/>
      <c r="WS8" s="1085"/>
      <c r="WT8" s="1085"/>
      <c r="WU8" s="1085"/>
      <c r="WV8" s="1085"/>
      <c r="WW8" s="1085"/>
      <c r="WX8" s="1085"/>
      <c r="WY8" s="1085"/>
      <c r="WZ8" s="1085"/>
      <c r="XA8" s="1085"/>
      <c r="XB8" s="1085"/>
      <c r="XC8" s="1085"/>
      <c r="XD8" s="1085"/>
      <c r="XE8" s="1085"/>
      <c r="XF8" s="1085"/>
      <c r="XG8" s="1085"/>
      <c r="XH8" s="1085"/>
      <c r="XI8" s="1085"/>
      <c r="XJ8" s="1085"/>
      <c r="XK8" s="1085"/>
      <c r="XL8" s="1085"/>
      <c r="XM8" s="1085"/>
      <c r="XN8" s="1085"/>
      <c r="XO8" s="1085"/>
      <c r="XP8" s="1085"/>
      <c r="XQ8" s="1085"/>
      <c r="XR8" s="1085"/>
      <c r="XS8" s="1085"/>
      <c r="XT8" s="1085"/>
      <c r="XU8" s="1085"/>
      <c r="XV8" s="1085"/>
      <c r="XW8" s="1085"/>
      <c r="XX8" s="1085"/>
      <c r="XY8" s="1085"/>
      <c r="XZ8" s="1085"/>
      <c r="YA8" s="1085"/>
      <c r="YB8" s="1085"/>
      <c r="YC8" s="1085"/>
      <c r="YD8" s="1085"/>
      <c r="YE8" s="1085"/>
      <c r="YF8" s="1085"/>
      <c r="YG8" s="1085"/>
      <c r="YH8" s="1085"/>
      <c r="YI8" s="1085"/>
      <c r="YJ8" s="1085"/>
      <c r="YK8" s="1085"/>
      <c r="YL8" s="1085"/>
      <c r="YM8" s="1085"/>
      <c r="YN8" s="1085"/>
      <c r="YO8" s="1085"/>
      <c r="YP8" s="1085"/>
      <c r="YQ8" s="1085"/>
      <c r="YR8" s="1085"/>
      <c r="YS8" s="1085"/>
      <c r="YT8" s="1085"/>
      <c r="YU8" s="1085"/>
      <c r="YV8" s="1085"/>
      <c r="YW8" s="1085"/>
      <c r="YX8" s="1085"/>
      <c r="YY8" s="1085"/>
      <c r="YZ8" s="1085"/>
      <c r="ZA8" s="1085"/>
      <c r="ZB8" s="1085"/>
      <c r="ZC8" s="1085"/>
      <c r="ZD8" s="1085"/>
      <c r="ZE8" s="1085"/>
      <c r="ZF8" s="1085"/>
      <c r="ZG8" s="1085"/>
      <c r="ZH8" s="1085"/>
      <c r="ZI8" s="1085"/>
      <c r="ZJ8" s="1085"/>
      <c r="ZK8" s="1085"/>
      <c r="ZL8" s="1085"/>
      <c r="ZM8" s="1085"/>
      <c r="ZN8" s="1085"/>
      <c r="ZO8" s="1085"/>
      <c r="ZP8" s="1085"/>
      <c r="ZQ8" s="1085"/>
      <c r="ZR8" s="1085"/>
      <c r="ZS8" s="1085"/>
      <c r="ZT8" s="1085"/>
      <c r="ZU8" s="1085"/>
      <c r="ZV8" s="1085"/>
      <c r="ZW8" s="1085"/>
      <c r="ZX8" s="1085"/>
      <c r="ZY8" s="1085"/>
      <c r="ZZ8" s="1085"/>
      <c r="AAA8" s="1085"/>
      <c r="AAB8" s="1085"/>
      <c r="AAC8" s="1085"/>
      <c r="AAD8" s="1085"/>
      <c r="AAE8" s="1085"/>
      <c r="AAF8" s="1085"/>
      <c r="AAG8" s="1085"/>
      <c r="AAH8" s="1085"/>
      <c r="AAI8" s="1085"/>
      <c r="AAJ8" s="1085"/>
      <c r="AAK8" s="1085"/>
      <c r="AAL8" s="1085"/>
      <c r="AAM8" s="1085"/>
      <c r="AAN8" s="1085"/>
      <c r="AAO8" s="1085"/>
      <c r="AAP8" s="1085"/>
      <c r="AAQ8" s="1085"/>
      <c r="AAR8" s="1085"/>
      <c r="AAS8" s="1085"/>
      <c r="AAT8" s="1085"/>
      <c r="AAU8" s="1085"/>
      <c r="AAV8" s="1085"/>
      <c r="AAW8" s="1085"/>
      <c r="AAX8" s="1085"/>
      <c r="AAY8" s="1085"/>
      <c r="AAZ8" s="1085"/>
      <c r="ABA8" s="1085"/>
      <c r="ABB8" s="1085"/>
      <c r="ABC8" s="1085"/>
      <c r="ABD8" s="1085"/>
      <c r="ABE8" s="1085"/>
      <c r="ABF8" s="1085"/>
      <c r="ABG8" s="1085"/>
      <c r="ABH8" s="1085"/>
      <c r="ABI8" s="1085"/>
      <c r="ABJ8" s="1085"/>
      <c r="ABK8" s="1085"/>
      <c r="ABL8" s="1085"/>
      <c r="ABM8" s="1085"/>
      <c r="ABN8" s="1085"/>
      <c r="ABO8" s="1085"/>
      <c r="ABP8" s="1085"/>
      <c r="ABQ8" s="1085"/>
      <c r="ABR8" s="1085"/>
      <c r="ABS8" s="1085"/>
      <c r="ABT8" s="1085"/>
      <c r="ABU8" s="1085"/>
      <c r="ABV8" s="1085"/>
      <c r="ABW8" s="1085"/>
      <c r="ABX8" s="1085"/>
      <c r="ABY8" s="1085"/>
      <c r="ABZ8" s="1085"/>
      <c r="ACA8" s="1085"/>
      <c r="ACB8" s="1085"/>
      <c r="ACC8" s="1085"/>
      <c r="ACD8" s="1085"/>
      <c r="ACE8" s="1085"/>
      <c r="ACF8" s="1085"/>
      <c r="ACG8" s="1085"/>
      <c r="ACH8" s="1085"/>
      <c r="ACI8" s="1085"/>
      <c r="ACJ8" s="1085"/>
      <c r="ACK8" s="1085"/>
      <c r="ACL8" s="1085"/>
      <c r="ACM8" s="1085"/>
      <c r="ACN8" s="1085"/>
      <c r="ACO8" s="1085"/>
      <c r="ACP8" s="1085"/>
      <c r="ACQ8" s="1085"/>
      <c r="ACR8" s="1085"/>
      <c r="ACS8" s="1085"/>
      <c r="ACT8" s="1085"/>
      <c r="ACU8" s="1085"/>
      <c r="ACV8" s="1085"/>
      <c r="ACW8" s="1085"/>
      <c r="ACX8" s="1085"/>
      <c r="ACY8" s="1085"/>
      <c r="ACZ8" s="1085"/>
      <c r="ADA8" s="1085"/>
      <c r="ADB8" s="1085"/>
      <c r="ADC8" s="1085"/>
      <c r="ADD8" s="1085"/>
      <c r="ADE8" s="1085"/>
      <c r="ADF8" s="1085"/>
      <c r="ADG8" s="1085"/>
      <c r="ADH8" s="1085"/>
      <c r="ADI8" s="1085"/>
      <c r="ADJ8" s="1085"/>
      <c r="ADK8" s="1085"/>
      <c r="ADL8" s="1085"/>
      <c r="ADM8" s="1085"/>
      <c r="ADN8" s="1085"/>
      <c r="ADO8" s="1085"/>
      <c r="ADP8" s="1085"/>
      <c r="ADQ8" s="1085"/>
      <c r="ADR8" s="1085"/>
      <c r="ADS8" s="1085"/>
      <c r="ADT8" s="1085"/>
      <c r="ADU8" s="1085"/>
      <c r="ADV8" s="1085"/>
      <c r="ADW8" s="1085"/>
      <c r="ADX8" s="1085"/>
      <c r="ADY8" s="1085"/>
      <c r="ADZ8" s="1085"/>
      <c r="AEA8" s="1085"/>
      <c r="AEB8" s="1085"/>
      <c r="AEC8" s="1085"/>
      <c r="AED8" s="1085"/>
      <c r="AEE8" s="1085"/>
      <c r="AEF8" s="1085"/>
      <c r="AEG8" s="1085"/>
      <c r="AEH8" s="1085"/>
      <c r="AEI8" s="1085"/>
      <c r="AEJ8" s="1085"/>
      <c r="AEK8" s="1085"/>
      <c r="AEL8" s="1085"/>
      <c r="AEM8" s="1085"/>
      <c r="AEN8" s="1085"/>
      <c r="AEO8" s="1085"/>
      <c r="AEP8" s="1085"/>
      <c r="AEQ8" s="1085"/>
      <c r="AER8" s="1085"/>
      <c r="AES8" s="1085"/>
      <c r="AET8" s="1085"/>
      <c r="AEU8" s="1085"/>
      <c r="AEV8" s="1084" t="str">
        <f>IF('8A'!E11&lt;&gt;"",'8A'!E11,"")</f>
        <v/>
      </c>
      <c r="AEW8" s="1084" t="str">
        <f>IF('8A'!F11&lt;&gt;"",'8A'!F11,"")</f>
        <v/>
      </c>
      <c r="AEX8" s="1084" t="str">
        <f>IF('8A'!G11&lt;&gt;"",'8A'!G11,"")</f>
        <v/>
      </c>
      <c r="AEY8" s="1084" t="str">
        <f>IF('8A'!H11&lt;&gt;"",'8A'!H11,"")</f>
        <v/>
      </c>
      <c r="AEZ8" s="1084" t="str">
        <f>IF('8A'!I11&lt;&gt;"",'8A'!I11,"")</f>
        <v/>
      </c>
      <c r="AFA8" s="1084" t="str">
        <f>IF('8A'!J11&lt;&gt;"",'8A'!J11,"")</f>
        <v/>
      </c>
      <c r="AFB8" s="1084" t="str">
        <f>IF('8A'!K11&lt;&gt;"",'8A'!K11,"")</f>
        <v/>
      </c>
      <c r="AFC8" s="1084" t="str">
        <f>IF('8A'!L11&lt;&gt;"",'8A'!L11,"")</f>
        <v/>
      </c>
      <c r="AFD8" s="1084" t="str">
        <f>IF('8A'!M11&lt;&gt;"",'8A'!M11,"")</f>
        <v/>
      </c>
      <c r="AFE8" s="1084" t="str">
        <f>IF('8A'!N11&lt;&gt;"",'8A'!N11,"")</f>
        <v/>
      </c>
      <c r="AFF8" s="1084" t="str">
        <f>IF('8A'!O11&lt;&gt;"",'8A'!O11,"")</f>
        <v/>
      </c>
      <c r="AFG8" s="1084" t="str">
        <f>IF('8A'!P11&lt;&gt;"",'8A'!P11,"")</f>
        <v/>
      </c>
      <c r="AFH8" s="1084" t="str">
        <f>IF('8A'!Q11&lt;&gt;"",'8A'!Q11,"")</f>
        <v/>
      </c>
      <c r="AFI8" s="1084" t="str">
        <f>IF('8A'!R11&lt;&gt;"",'8A'!R11,"")</f>
        <v/>
      </c>
      <c r="AFJ8" s="1084" t="str">
        <f>IF('8A'!S11&lt;&gt;"",'8A'!S11,"")</f>
        <v/>
      </c>
      <c r="AFK8" s="1084" t="str">
        <f>IF('8A'!T11&lt;&gt;"",'8A'!T11,"")</f>
        <v/>
      </c>
      <c r="AFL8" s="1084" t="str">
        <f>IF('8A'!U11&lt;&gt;"",'8A'!U11,"")</f>
        <v/>
      </c>
      <c r="AFM8" s="1084" t="str">
        <f>IF('8A'!V11&lt;&gt;"",'8A'!V11,"")</f>
        <v/>
      </c>
      <c r="AFN8" s="1084" t="str">
        <f>IF('8B'!E11&lt;&gt;"",'8B'!E11,"")</f>
        <v/>
      </c>
      <c r="AFO8" s="1084" t="str">
        <f>IF('8B'!F11&lt;&gt;"",'8B'!F11,"")</f>
        <v/>
      </c>
      <c r="AFP8" s="1084" t="str">
        <f>IF('8B'!G11&lt;&gt;"",'8B'!G11,"")</f>
        <v/>
      </c>
      <c r="AFQ8" s="1084" t="str">
        <f>IF('8B'!H11&lt;&gt;"",'8B'!H11,"")</f>
        <v/>
      </c>
      <c r="AFR8" s="1084" t="str">
        <f>IF('8B'!I11&lt;&gt;"",'8B'!I11,"")</f>
        <v/>
      </c>
      <c r="AFS8" s="1084" t="str">
        <f>IF('8B'!J11&lt;&gt;"",'8B'!J11,"")</f>
        <v/>
      </c>
      <c r="AFT8" s="1084" t="str">
        <f>IF('8B'!K11&lt;&gt;"",'8B'!K11,"")</f>
        <v/>
      </c>
      <c r="AFU8" s="1084" t="str">
        <f>IF('8B'!L11&lt;&gt;"",'8B'!L11,"")</f>
        <v/>
      </c>
      <c r="AFV8" s="1084" t="str">
        <f>IF('8B'!M11&lt;&gt;"",'8B'!M11,"")</f>
        <v/>
      </c>
      <c r="AFW8" s="1084" t="str">
        <f>IF('8B'!N11&lt;&gt;"",'8B'!N11,"")</f>
        <v/>
      </c>
      <c r="AFX8" s="1084" t="str">
        <f>IF('8B'!O11&lt;&gt;"",'8B'!O11,"")</f>
        <v/>
      </c>
      <c r="AFY8" s="1084" t="str">
        <f>IF('8B'!P11&lt;&gt;"",'8B'!P11,"")</f>
        <v/>
      </c>
      <c r="AFZ8" s="1084" t="str">
        <f>IF('8B'!Q11&lt;&gt;"",'8B'!Q11,"")</f>
        <v/>
      </c>
      <c r="AGA8" s="1084" t="str">
        <f>IF('8B'!R11&lt;&gt;"",'8B'!R11,"")</f>
        <v/>
      </c>
      <c r="AGB8" s="1084" t="str">
        <f>IF('8B'!S11&lt;&gt;"",'8B'!S11,"")</f>
        <v/>
      </c>
      <c r="AGC8" s="1084" t="str">
        <f>IF('8B'!T11&lt;&gt;"",'8B'!T11,"")</f>
        <v/>
      </c>
      <c r="AGD8" s="1084" t="str">
        <f>IF('8B'!U11&lt;&gt;"",'8B'!U11,"")</f>
        <v/>
      </c>
      <c r="AGE8" s="1084" t="str">
        <f>IF('8C'!E11&lt;&gt;"",'8C'!E11,"")</f>
        <v/>
      </c>
      <c r="AGF8" s="1084" t="str">
        <f>IF('8C'!F11&lt;&gt;"",'8C'!F11,"")</f>
        <v/>
      </c>
      <c r="AGG8" s="1084" t="str">
        <f>IF('8C'!G11&lt;&gt;"",'8C'!G11,"")</f>
        <v/>
      </c>
      <c r="AGH8" s="1084" t="str">
        <f>IF('8C'!H11&lt;&gt;"",'8C'!H11,"")</f>
        <v/>
      </c>
      <c r="AGI8" s="1084" t="str">
        <f>IF('8C'!I11&lt;&gt;"",'8C'!I11,"")</f>
        <v/>
      </c>
      <c r="AGJ8" s="1084" t="str">
        <f>IF('8C'!J11&lt;&gt;"",'8C'!J11,"")</f>
        <v/>
      </c>
      <c r="AGK8" s="1084" t="str">
        <f>IF('8C'!K11&lt;&gt;"",'8C'!K11,"")</f>
        <v/>
      </c>
      <c r="AGL8" s="1084" t="str">
        <f>IF('8C'!L11&lt;&gt;"",'8C'!L11,"")</f>
        <v/>
      </c>
      <c r="AGM8" s="1084" t="str">
        <f>IF('8C'!M11&lt;&gt;"",'8C'!M11,"")</f>
        <v/>
      </c>
      <c r="AGN8" s="1084" t="str">
        <f>IF('8C'!N11&lt;&gt;"",'8C'!N11,"")</f>
        <v/>
      </c>
      <c r="AGO8" s="1084" t="str">
        <f>IF('8C'!O11&lt;&gt;"",'8C'!O11,"")</f>
        <v/>
      </c>
      <c r="AGP8" s="1085"/>
      <c r="AGQ8" s="1084" t="str">
        <f>IF('8D'!D19&lt;&gt;"",'8D'!D19,"")</f>
        <v/>
      </c>
      <c r="AGR8" s="1084" t="str">
        <f>IF('8D'!E19&lt;&gt;"",'8D'!E19,"")</f>
        <v/>
      </c>
      <c r="AGS8" s="1084" t="str">
        <f>IF('8D'!F19&lt;&gt;"",'8D'!F19,"")</f>
        <v/>
      </c>
      <c r="AGT8" s="1084" t="str">
        <f>IF('8D'!G19&lt;&gt;"",'8D'!G19,"")</f>
        <v/>
      </c>
      <c r="AGU8" s="1084" t="str">
        <f>IF('8D'!H19&lt;&gt;"",'8D'!H19,"")</f>
        <v/>
      </c>
      <c r="AGV8" s="1084" t="str">
        <f>IF('8D'!I19&lt;&gt;"",'8D'!I19,"")</f>
        <v/>
      </c>
      <c r="AGW8" s="1084" t="str">
        <f>IF('8D'!J19&lt;&gt;"",'8D'!J19,"")</f>
        <v/>
      </c>
      <c r="AGX8" s="1084" t="str">
        <f>IF('8D'!K19&lt;&gt;"",'8D'!K19,"")</f>
        <v/>
      </c>
      <c r="AGY8" s="1084" t="str">
        <f>IF('8D'!L19&lt;&gt;"",'8D'!L19,"")</f>
        <v/>
      </c>
      <c r="AGZ8" s="1084" t="str">
        <f>IF('8D'!M19&lt;&gt;"",'8D'!M19,"")</f>
        <v/>
      </c>
      <c r="AHA8" s="1084" t="str">
        <f>IF('8D'!N19&lt;&gt;"",'8D'!N19,"")</f>
        <v/>
      </c>
      <c r="AHB8" s="1084" t="str">
        <f>IF('8D'!O19&lt;&gt;"",'8D'!O19,"")</f>
        <v/>
      </c>
      <c r="AHC8" s="1084" t="str">
        <f>IF('8D'!P19&lt;&gt;"",'8D'!P19,"")</f>
        <v/>
      </c>
      <c r="AHD8" s="1084" t="str">
        <f>IF('8D'!Q19&lt;&gt;"",'8D'!Q19,"")</f>
        <v/>
      </c>
      <c r="AHE8" s="1084" t="str">
        <f>IF('8D'!R19&lt;&gt;"",'8D'!R19,"")</f>
        <v/>
      </c>
      <c r="AHF8" s="1084" t="str">
        <f>IF('8D'!S19&lt;&gt;"",'8D'!S19,"")</f>
        <v/>
      </c>
      <c r="AHG8" s="1084" t="str">
        <f>IF('8D'!T19&lt;&gt;"",'8D'!T19,"")</f>
        <v/>
      </c>
      <c r="AHH8" s="1084" t="str">
        <f>IF('8D'!U19&lt;&gt;"",'8D'!U19,"")</f>
        <v/>
      </c>
      <c r="AHI8" s="1084" t="str">
        <f>IF('8D'!V19&lt;&gt;"",'8D'!V19,"")</f>
        <v/>
      </c>
      <c r="AHJ8" s="1084" t="str">
        <f>IF('8D'!W19&lt;&gt;"",'8D'!W19,"")</f>
        <v/>
      </c>
      <c r="AHK8" s="1084" t="str">
        <f>IF('8D'!X19&lt;&gt;"",'8D'!X19,"")</f>
        <v/>
      </c>
      <c r="AHL8" s="1084" t="str">
        <f>IF('8D'!Y19&lt;&gt;"",'8D'!Y19,"")</f>
        <v/>
      </c>
      <c r="AHM8" s="1084" t="str">
        <f>IF('8D'!Z19&lt;&gt;"",'8D'!Z19,"")</f>
        <v/>
      </c>
      <c r="AHN8" s="1084" t="str">
        <f>IF('8D'!AA19&lt;&gt;"",'8D'!AA19,"")</f>
        <v/>
      </c>
      <c r="AHO8" s="1084" t="str">
        <f>IF('8D'!AB19&lt;&gt;"",'8D'!AB19,"")</f>
        <v/>
      </c>
      <c r="AHP8" s="1084" t="str">
        <f>IF('8D'!AC19&lt;&gt;"",'8D'!AC19,"")</f>
        <v/>
      </c>
      <c r="AHQ8" s="1084" t="str">
        <f>IF('8D'!AD19&lt;&gt;"",'8D'!AD19,"")</f>
        <v/>
      </c>
      <c r="AHR8" s="1084" t="str">
        <f>IF('8D'!AE19&lt;&gt;"",'8D'!AE19,"")</f>
        <v/>
      </c>
      <c r="AHS8" s="1084" t="str">
        <f>IF('8D'!AF19&lt;&gt;"",'8D'!AF19,"")</f>
        <v/>
      </c>
      <c r="AHT8" s="1084" t="str">
        <f>IF('8D'!AG19&lt;&gt;"",'8D'!AG19,"")</f>
        <v/>
      </c>
      <c r="AHU8" s="1084" t="str">
        <f>IF('8D'!AH19&lt;&gt;"",'8D'!AH19,"")</f>
        <v/>
      </c>
      <c r="AHV8" s="1084" t="str">
        <f>IF('8D'!AI19&lt;&gt;"",'8D'!AI19,"")</f>
        <v/>
      </c>
      <c r="AHW8" s="1084" t="str">
        <f>IF('8D'!AJ19&lt;&gt;"",'8D'!AJ19,"")</f>
        <v/>
      </c>
      <c r="AHX8" s="1084" t="str">
        <f>IF('8D'!AK19&lt;&gt;"",'8D'!AK19,"")</f>
        <v/>
      </c>
      <c r="AHY8" s="1084" t="str">
        <f>IF('8D'!AL19&lt;&gt;"",'8D'!AL19,"")</f>
        <v/>
      </c>
      <c r="AHZ8" s="1084" t="str">
        <f>IF('8D'!AM19&lt;&gt;"",'8D'!AM19,"")</f>
        <v/>
      </c>
      <c r="AIA8" s="1084" t="str">
        <f>IF('8D'!AN19&lt;&gt;"",'8D'!AN19,"")</f>
        <v/>
      </c>
      <c r="AIB8" s="1084" t="str">
        <f>IF('8D'!AO19&lt;&gt;"",'8D'!AO19,"")</f>
        <v/>
      </c>
      <c r="AIC8" s="1084" t="str">
        <f>IF('8D'!AP19&lt;&gt;"",'8D'!AP19,"")</f>
        <v/>
      </c>
      <c r="AID8" s="1084" t="str">
        <f>IF('8D'!AQ19&lt;&gt;"",'8D'!AQ19,"")</f>
        <v/>
      </c>
      <c r="AIE8" s="1084" t="str">
        <f>IF('8D'!AR19&lt;&gt;"",'8D'!AR19,"")</f>
        <v/>
      </c>
      <c r="AIF8" s="1084" t="str">
        <f>IF('8D'!AS19&lt;&gt;"",'8D'!AS19,"")</f>
        <v/>
      </c>
      <c r="AIG8" s="1084" t="str">
        <f>IF('8D'!AT19&lt;&gt;"",'8D'!AT19,"")</f>
        <v/>
      </c>
      <c r="AIH8" s="1084" t="str">
        <f>IF('8D'!AU19&lt;&gt;"",'8D'!AU19,"")</f>
        <v/>
      </c>
      <c r="AII8" s="1084" t="str">
        <f>IF('8D'!AV19&lt;&gt;"",'8D'!AV19,"")</f>
        <v/>
      </c>
      <c r="AIJ8" s="1084" t="str">
        <f>IF('8D'!AW19&lt;&gt;"",'8D'!AW19,"")</f>
        <v/>
      </c>
      <c r="AIK8" s="1085"/>
      <c r="AIL8" s="1084" t="str">
        <f>IF('8E'!D19&lt;&gt;"",'8E'!D19,"")</f>
        <v/>
      </c>
      <c r="AIM8" s="1084" t="str">
        <f>IF('8E'!E19&lt;&gt;"",'8E'!E19,"")</f>
        <v/>
      </c>
      <c r="AIN8" s="1084" t="str">
        <f>IF('8E'!F19&lt;&gt;"",'8E'!F19,"")</f>
        <v/>
      </c>
      <c r="AIO8" s="1084" t="str">
        <f>IF('8E'!G19&lt;&gt;"",'8E'!G19,"")</f>
        <v/>
      </c>
      <c r="AIP8" s="1084" t="str">
        <f>IF('8E'!H19&lt;&gt;"",'8E'!H19,"")</f>
        <v/>
      </c>
      <c r="AIQ8" s="1084" t="str">
        <f>IF('8E'!I19&lt;&gt;"",'8E'!I19,"")</f>
        <v/>
      </c>
      <c r="AIR8" s="1084" t="str">
        <f>IF('8E'!J19&lt;&gt;"",'8E'!J19,"")</f>
        <v/>
      </c>
      <c r="AIS8" s="1084" t="str">
        <f>IF('8E'!K19&lt;&gt;"",'8E'!K19,"")</f>
        <v/>
      </c>
      <c r="AIT8" s="1084" t="str">
        <f>IF('8E'!L19&lt;&gt;"",'8E'!L19,"")</f>
        <v/>
      </c>
      <c r="AIU8" s="1084" t="str">
        <f>IF('8E'!M19&lt;&gt;"",'8E'!M19,"")</f>
        <v/>
      </c>
      <c r="AIV8" s="1084" t="str">
        <f>IF('8E'!N19&lt;&gt;"",'8E'!N19,"")</f>
        <v/>
      </c>
      <c r="AIW8" s="1084" t="str">
        <f>IF('8E'!O19&lt;&gt;"",'8E'!O19,"")</f>
        <v/>
      </c>
      <c r="AIX8" s="1084" t="str">
        <f>IF('8E'!P19&lt;&gt;"",'8E'!P19,"")</f>
        <v/>
      </c>
      <c r="AIY8" s="1084" t="str">
        <f>IF('8E'!Q19&lt;&gt;"",'8E'!Q19,"")</f>
        <v/>
      </c>
      <c r="AIZ8" s="1084" t="str">
        <f>IF('8E'!R19&lt;&gt;"",'8E'!R19,"")</f>
        <v/>
      </c>
      <c r="AJA8" s="1084" t="str">
        <f>IF('8E'!S19&lt;&gt;"",'8E'!S19,"")</f>
        <v/>
      </c>
      <c r="AJB8" s="1084" t="str">
        <f>IF('8E'!T19&lt;&gt;"",'8E'!T19,"")</f>
        <v/>
      </c>
      <c r="AJC8" s="1084" t="str">
        <f>IF('8E'!U19&lt;&gt;"",'8E'!U19,"")</f>
        <v/>
      </c>
      <c r="AJD8" s="1084" t="str">
        <f>IF('8E'!V19&lt;&gt;"",'8E'!V19,"")</f>
        <v/>
      </c>
      <c r="AJE8" s="1084" t="str">
        <f>IF('8E'!W19&lt;&gt;"",'8E'!W19,"")</f>
        <v/>
      </c>
      <c r="AJF8" s="1084" t="str">
        <f>IF('8E'!X19&lt;&gt;"",'8E'!X19,"")</f>
        <v/>
      </c>
      <c r="AJG8" s="1084" t="str">
        <f>IF('8E'!Y19&lt;&gt;"",'8E'!Y19,"")</f>
        <v/>
      </c>
      <c r="AJH8" s="1084" t="str">
        <f>IF('8E'!Z19&lt;&gt;"",'8E'!Z19,"")</f>
        <v/>
      </c>
      <c r="AJI8" s="1084" t="str">
        <f>IF('8E'!AA19&lt;&gt;"",'8E'!AA19,"")</f>
        <v/>
      </c>
      <c r="AJJ8" t="s">
        <v>6852</v>
      </c>
    </row>
    <row r="9" spans="1:946" x14ac:dyDescent="0.2">
      <c r="A9" s="1084" t="str">
        <f t="shared" si="0"/>
        <v/>
      </c>
      <c r="B9" s="1084" t="str">
        <f t="shared" si="1"/>
        <v/>
      </c>
      <c r="C9" s="1084" t="str">
        <f>IF(設定!AH13&lt;&gt;0,設定!AH13,"")</f>
        <v/>
      </c>
      <c r="D9" s="1084" t="str">
        <f ca="1">IF(設定!AG13&lt;&gt;0,設定!AG13,"")</f>
        <v/>
      </c>
      <c r="E9" s="1084" t="str">
        <f>IF(C9="学部",VLOOKUP(D9,設定!$K$8:$L$37,2,FALSE),"")</f>
        <v/>
      </c>
      <c r="F9" s="1084" t="str">
        <f>IF(C9="研究科",VLOOKUP(D9,設定!$P$8:$Q$37,2,FALSE),"")</f>
        <v/>
      </c>
      <c r="G9" s="1084" t="str">
        <f>IF(C9="学部",VLOOKUP(D9,設定!$U$8:$V$37,2,FALSE),"")</f>
        <v/>
      </c>
      <c r="H9" s="1084" t="str">
        <f>IF(C9="研究科",VLOOKUP(D9,設定!$Y$8:$Z$37,2,FALSE),"")</f>
        <v/>
      </c>
      <c r="I9" s="1085"/>
      <c r="J9" s="1085"/>
      <c r="K9" s="1085"/>
      <c r="L9" s="1085"/>
      <c r="M9" s="1085"/>
      <c r="N9" s="1085"/>
      <c r="O9" s="1085"/>
      <c r="P9" s="1085"/>
      <c r="Q9" s="1085"/>
      <c r="R9" s="1084" t="str">
        <f>IF('2A'!E12&lt;&gt;"",'2A'!E12,"")</f>
        <v/>
      </c>
      <c r="S9" s="1084" t="str">
        <f>IF('2A'!F12&lt;&gt;"",'2A'!F12,"")</f>
        <v/>
      </c>
      <c r="T9" s="1084" t="str">
        <f>IF('2A'!G12&lt;&gt;"",'2A'!G12,"")</f>
        <v/>
      </c>
      <c r="U9" s="1084" t="str">
        <f>IF('2A'!H12&lt;&gt;"",'2A'!H12,"")</f>
        <v/>
      </c>
      <c r="V9" s="1084" t="str">
        <f>IF('2A'!I12&lt;&gt;"",'2A'!I12,"")</f>
        <v/>
      </c>
      <c r="W9" s="1084" t="str">
        <f>IF('2A'!J12&lt;&gt;"",'2A'!J12,"")</f>
        <v/>
      </c>
      <c r="X9" s="1084" t="str">
        <f>IF('2A'!K12&lt;&gt;"",'2A'!K12,"")</f>
        <v/>
      </c>
      <c r="Y9" s="1084" t="str">
        <f>IF('2A'!L12&lt;&gt;"",'2A'!L12,"")</f>
        <v/>
      </c>
      <c r="Z9" s="1084" t="str">
        <f>IF('2A'!M12&lt;&gt;"",'2A'!M12,"")</f>
        <v/>
      </c>
      <c r="AA9" s="1084" t="str">
        <f>IF('2A'!N12&lt;&gt;"",'2A'!N12,"")</f>
        <v/>
      </c>
      <c r="AB9" s="1084" t="str">
        <f>IF('2A'!O12&lt;&gt;"",'2A'!O12,"")</f>
        <v/>
      </c>
      <c r="AC9" s="1084" t="str">
        <f>IF('2A'!P12&lt;&gt;"",'2A'!P12,"")</f>
        <v/>
      </c>
      <c r="AD9" s="1084" t="str">
        <f>IF('2A'!Q12&lt;&gt;"",'2A'!Q12,"")</f>
        <v/>
      </c>
      <c r="AE9" s="1084" t="str">
        <f>IF('2A'!R12&lt;&gt;"",'2A'!R12,"")</f>
        <v/>
      </c>
      <c r="AF9" s="1084" t="str">
        <f>IF('2A'!S12&lt;&gt;"",'2A'!S12,"")</f>
        <v/>
      </c>
      <c r="AG9" s="1084" t="str">
        <f>IF('2A'!T12&lt;&gt;"",'2A'!T12,"")</f>
        <v/>
      </c>
      <c r="AH9" s="1084" t="str">
        <f>IF('2A'!U12&lt;&gt;"",'2A'!U12,"")</f>
        <v/>
      </c>
      <c r="AI9" s="1084" t="str">
        <f>IF('2B'!E12&lt;&gt;"",'2B'!E12,"")</f>
        <v/>
      </c>
      <c r="AJ9" s="1084" t="str">
        <f>IF('2B'!F12&lt;&gt;"",'2B'!F12,"")</f>
        <v/>
      </c>
      <c r="AK9" s="1084" t="str">
        <f>IF('2B'!G12&lt;&gt;"",'2B'!G12,"")</f>
        <v/>
      </c>
      <c r="AL9" s="1084" t="str">
        <f>IF('2B'!H12&lt;&gt;"",'2B'!H12,"")</f>
        <v/>
      </c>
      <c r="AM9" s="1084" t="str">
        <f>IF('2B'!I12&lt;&gt;"",'2B'!I12,"")</f>
        <v/>
      </c>
      <c r="AN9" s="1084" t="str">
        <f>IF('2B'!J12&lt;&gt;"",'2B'!J12,"")</f>
        <v/>
      </c>
      <c r="AO9" s="1084" t="str">
        <f>IF('2B'!K12&lt;&gt;"",'2B'!K12,"")</f>
        <v/>
      </c>
      <c r="AP9" s="1084" t="str">
        <f>IF('2B'!L12&lt;&gt;"",'2B'!L12,"")</f>
        <v/>
      </c>
      <c r="AQ9" s="1084" t="str">
        <f>IF('2B'!M12&lt;&gt;"",'2B'!M12,"")</f>
        <v/>
      </c>
      <c r="AR9" s="1084" t="str">
        <f>IF('2B'!N12&lt;&gt;"",'2B'!N12,"")</f>
        <v/>
      </c>
      <c r="AS9" s="1084" t="str">
        <f>IF('2B'!O12&lt;&gt;"",'2B'!O12,"")</f>
        <v/>
      </c>
      <c r="AT9" s="1084" t="str">
        <f>IF('2B'!P12&lt;&gt;"",'2B'!P12,"")</f>
        <v/>
      </c>
      <c r="AU9" s="1084" t="str">
        <f>IF('2B'!Q12&lt;&gt;"",'2B'!Q12,"")</f>
        <v/>
      </c>
      <c r="AV9" s="1084" t="str">
        <f>IF('2B'!R12&lt;&gt;"",'2B'!R12,"")</f>
        <v/>
      </c>
      <c r="AW9" s="1084" t="str">
        <f>IF('2B'!S12&lt;&gt;"",'2B'!S12,"")</f>
        <v/>
      </c>
      <c r="AX9" s="1084" t="str">
        <f>IF('2B'!T12&lt;&gt;"",'2B'!T12,"")</f>
        <v/>
      </c>
      <c r="AY9" s="1084" t="str">
        <f>IF('2B'!U12&lt;&gt;"",'2B'!U12,"")</f>
        <v/>
      </c>
      <c r="AZ9" s="1084" t="str">
        <f>IF('2B'!V12&lt;&gt;"",'2B'!V12,"")</f>
        <v/>
      </c>
      <c r="BA9" s="1084" t="str">
        <f>IF('2B'!W12&lt;&gt;"",'2B'!W12,"")</f>
        <v/>
      </c>
      <c r="BB9" s="1084" t="str">
        <f>IF('2B'!X12&lt;&gt;"",'2B'!X12,"")</f>
        <v/>
      </c>
      <c r="BC9" s="1084" t="str">
        <f>IF('2C'!E13&lt;&gt;"",'2C'!E13,"")</f>
        <v/>
      </c>
      <c r="BD9" s="1084" t="str">
        <f>IF('2C'!F13&lt;&gt;"",'2C'!F13,"")</f>
        <v/>
      </c>
      <c r="BE9" s="1084" t="str">
        <f>IF('2C'!G13&lt;&gt;"",'2C'!G13,"")</f>
        <v/>
      </c>
      <c r="BF9" s="1084" t="str">
        <f>IF('2C'!H13&lt;&gt;"",'2C'!H13,"")</f>
        <v/>
      </c>
      <c r="BG9" s="1084" t="str">
        <f>IF('2C'!I13&lt;&gt;"",'2C'!I13,"")</f>
        <v/>
      </c>
      <c r="BH9" s="1084" t="str">
        <f>IF('2C'!J13&lt;&gt;"",'2C'!J13,"")</f>
        <v/>
      </c>
      <c r="BI9" s="1084" t="str">
        <f>IF('2C'!K13&lt;&gt;"",'2C'!K13,"")</f>
        <v/>
      </c>
      <c r="BJ9" s="1084" t="str">
        <f>IF('2C'!L13&lt;&gt;"",'2C'!L13,"")</f>
        <v/>
      </c>
      <c r="BK9" s="1084" t="str">
        <f>IF('2C'!M13&lt;&gt;"",'2C'!M13,"")</f>
        <v/>
      </c>
      <c r="BL9" s="1084" t="str">
        <f>IF('2C'!N13&lt;&gt;"",'2C'!N13,"")</f>
        <v/>
      </c>
      <c r="BM9" s="1084" t="str">
        <f>IF('2C'!O13&lt;&gt;"",'2C'!O13,"")</f>
        <v/>
      </c>
      <c r="BN9" s="1084" t="str">
        <f>IF('2C'!P13&lt;&gt;"",'2C'!P13,"")</f>
        <v/>
      </c>
      <c r="BO9" s="1084" t="str">
        <f>IF('2C'!Q13&lt;&gt;"",'2C'!Q13,"")</f>
        <v/>
      </c>
      <c r="BP9" s="1084" t="str">
        <f>IF('2C'!R13&lt;&gt;"",'2C'!R13,"")</f>
        <v/>
      </c>
      <c r="BQ9" s="1084" t="str">
        <f>IF('2C'!S13&lt;&gt;"",'2C'!S13,"")</f>
        <v/>
      </c>
      <c r="BR9" s="1084" t="str">
        <f>IF('2C'!T13&lt;&gt;"",'2C'!T13,"")</f>
        <v/>
      </c>
      <c r="BS9" s="1084" t="str">
        <f>IF('2C'!U13&lt;&gt;"",'2C'!U13,"")</f>
        <v/>
      </c>
      <c r="BT9" s="1084" t="str">
        <f>IF('2C'!V13&lt;&gt;"",'2C'!V13,"")</f>
        <v/>
      </c>
      <c r="BU9" s="1084" t="str">
        <f>IF('2C'!W13&lt;&gt;"",'2C'!W13,"")</f>
        <v/>
      </c>
      <c r="BV9" s="1084" t="str">
        <f>IF('2C'!X13&lt;&gt;"",'2C'!X13,"")</f>
        <v/>
      </c>
      <c r="BW9" s="1084" t="str">
        <f>IF('2C'!Y13&lt;&gt;"",'2C'!Y13,"")</f>
        <v/>
      </c>
      <c r="BX9" s="1084" t="str">
        <f>IF('2C'!Z13&lt;&gt;"",'2C'!Z13,"")</f>
        <v/>
      </c>
      <c r="BY9" s="1084" t="str">
        <f>IF('2C'!AA13&lt;&gt;"",'2C'!AA13,"")</f>
        <v/>
      </c>
      <c r="BZ9" s="1084" t="str">
        <f>IF('2C'!AB13&lt;&gt;"",'2C'!AB13,"")</f>
        <v/>
      </c>
      <c r="CA9" s="1084" t="str">
        <f>IF('2C'!AC13&lt;&gt;"",'2C'!AC13,"")</f>
        <v/>
      </c>
      <c r="CB9" s="1084" t="str">
        <f>IF('2C'!AD13&lt;&gt;"",'2C'!AD13,"")</f>
        <v/>
      </c>
      <c r="CC9" s="1084" t="str">
        <f>IF('2C'!AE13&lt;&gt;"",'2C'!AE13,"")</f>
        <v/>
      </c>
      <c r="CD9" s="1084" t="str">
        <f>IF('2C'!AF13&lt;&gt;"",'2C'!AF13,"")</f>
        <v/>
      </c>
      <c r="CE9" s="1085"/>
      <c r="CF9" s="1085"/>
      <c r="CG9" s="1085"/>
      <c r="CH9" s="1085"/>
      <c r="CI9" s="1085"/>
      <c r="CJ9" s="1085"/>
      <c r="CK9" s="1085"/>
      <c r="CL9" s="1085"/>
      <c r="CM9" s="1085"/>
      <c r="CN9" s="1085"/>
      <c r="CO9" s="1085"/>
      <c r="CP9" s="1085"/>
      <c r="CQ9" s="1085"/>
      <c r="CR9" s="1085"/>
      <c r="CS9" s="1085"/>
      <c r="CT9" s="1085"/>
      <c r="CU9" s="1085"/>
      <c r="CV9" s="1084" t="str">
        <f>IF('2E'!E12&lt;&gt;"",'2E'!E12,"")</f>
        <v/>
      </c>
      <c r="CW9" s="1084" t="str">
        <f>IF('2E'!F12&lt;&gt;"",'2E'!F12,"")</f>
        <v/>
      </c>
      <c r="CX9" s="1084" t="str">
        <f>IF('2E'!G12&lt;&gt;"",'2E'!G12,"")</f>
        <v/>
      </c>
      <c r="CY9" s="1084" t="str">
        <f>IF('2E'!H12&lt;&gt;"",'2E'!H12,"")</f>
        <v/>
      </c>
      <c r="CZ9" s="1084" t="str">
        <f>IF('2E'!I12&lt;&gt;"",'2E'!I12,"")</f>
        <v/>
      </c>
      <c r="DA9" s="1084" t="str">
        <f>IF('2E'!J12&lt;&gt;"",'2E'!J12,"")</f>
        <v/>
      </c>
      <c r="DB9" s="1084" t="str">
        <f>IF('2E'!K12&lt;&gt;"",'2E'!K12,"")</f>
        <v/>
      </c>
      <c r="DC9" s="1084" t="str">
        <f>IF('2E'!L12&lt;&gt;"",'2E'!L12,"")</f>
        <v/>
      </c>
      <c r="DD9" s="1084" t="str">
        <f>IF('2E'!M12&lt;&gt;"",'2E'!M12,"")</f>
        <v/>
      </c>
      <c r="DE9" s="1084" t="str">
        <f>IF('2E'!N12&lt;&gt;"",'2E'!N12,"")</f>
        <v/>
      </c>
      <c r="DF9" s="1084" t="str">
        <f>IF('2E'!O12&lt;&gt;"",'2E'!O12,"")</f>
        <v/>
      </c>
      <c r="DG9" s="1084" t="str">
        <f>IF('2E'!P12&lt;&gt;"",'2E'!P12,"")</f>
        <v/>
      </c>
      <c r="DH9" s="1084" t="str">
        <f>IF('2E'!Q12&lt;&gt;"",'2E'!Q12,"")</f>
        <v/>
      </c>
      <c r="DI9" s="1084" t="str">
        <f>IF('2E'!R12&lt;&gt;"",'2E'!R12,"")</f>
        <v/>
      </c>
      <c r="DJ9" s="1084" t="str">
        <f>IF('2E'!S12&lt;&gt;"",'2E'!S12,"")</f>
        <v/>
      </c>
      <c r="DK9" s="1084" t="str">
        <f>IF('2E'!T12&lt;&gt;"",'2E'!T12,"")</f>
        <v/>
      </c>
      <c r="DL9" s="1084" t="str">
        <f>IF('2F'!E12&lt;&gt;"",'2F'!E12,"")</f>
        <v/>
      </c>
      <c r="DM9" s="1084" t="str">
        <f>IF('2F'!F12&lt;&gt;"",'2F'!F12,"")</f>
        <v/>
      </c>
      <c r="DN9" s="1084" t="str">
        <f>IF('3AB'!E12&lt;&gt;"",'3AB'!E12,"")</f>
        <v/>
      </c>
      <c r="DO9" s="1084" t="str">
        <f>IF('3AB'!F12&lt;&gt;"",'3AB'!F12,"")</f>
        <v/>
      </c>
      <c r="DP9" s="1084" t="str">
        <f>IF('3AB'!G12&lt;&gt;"",'3AB'!G12,"")</f>
        <v/>
      </c>
      <c r="DQ9" s="1084" t="str">
        <f>IF('3AB'!H12&lt;&gt;"",'3AB'!H12,"")</f>
        <v/>
      </c>
      <c r="DR9" s="1084" t="str">
        <f>IF('3AB'!I12&lt;&gt;"",'3AB'!I12,"")</f>
        <v/>
      </c>
      <c r="DS9" s="1084" t="str">
        <f>IF('3AB'!J12&lt;&gt;"",'3AB'!J12,"")</f>
        <v/>
      </c>
      <c r="DT9" s="1084" t="str">
        <f>IF('3AB'!K12&lt;&gt;"",'3AB'!K12,"")</f>
        <v/>
      </c>
      <c r="DU9" s="1084" t="str">
        <f>IF('3AB'!L12&lt;&gt;"",'3AB'!L12,"")</f>
        <v/>
      </c>
      <c r="DV9" s="1084" t="str">
        <f>IF('3CD'!E12&lt;&gt;"",'3CD'!E12,"")</f>
        <v/>
      </c>
      <c r="DW9" s="1084" t="str">
        <f>IF('3CD'!F12&lt;&gt;"",'3CD'!F12,"")</f>
        <v/>
      </c>
      <c r="DX9" s="1084" t="str">
        <f>IF('3CD'!G12&lt;&gt;"",'3CD'!G12,"")</f>
        <v/>
      </c>
      <c r="DY9" s="1084" t="str">
        <f>IF('3CD'!H12&lt;&gt;"",'3CD'!H12,"")</f>
        <v/>
      </c>
      <c r="DZ9" s="1084" t="str">
        <f>IF('3CD'!I12&lt;&gt;"",'3CD'!I12,"")</f>
        <v/>
      </c>
      <c r="EA9" s="1084" t="str">
        <f>IF('3CD'!J12&lt;&gt;"",'3CD'!J12,"")</f>
        <v/>
      </c>
      <c r="EB9" s="1084" t="str">
        <f>IF('3CD'!K12&lt;&gt;"",'3CD'!K12,"")</f>
        <v/>
      </c>
      <c r="EC9" s="1084" t="str">
        <f>IF('3CD'!L12&lt;&gt;"",'3CD'!L12,"")</f>
        <v/>
      </c>
      <c r="ED9" s="1084" t="str">
        <f>IF('3CD'!M12&lt;&gt;"",'3CD'!M12,"")</f>
        <v/>
      </c>
      <c r="EE9" s="1084" t="str">
        <f>IF('3CD'!N12&lt;&gt;"",'3CD'!N12,"")</f>
        <v/>
      </c>
      <c r="EF9" s="1084" t="str">
        <f>IF('3CD'!O12&lt;&gt;"",'3CD'!O12,"")</f>
        <v/>
      </c>
      <c r="EG9" s="1084" t="str">
        <f>IF('3CD'!P12&lt;&gt;"",'3CD'!P12,"")</f>
        <v/>
      </c>
      <c r="EH9" s="1084" t="str">
        <f>IF('3CD'!Q12&lt;&gt;"",'3CD'!Q12,"")</f>
        <v/>
      </c>
      <c r="EI9" s="1084" t="str">
        <f>IF('3CD'!R12&lt;&gt;"",'3CD'!R12,"")</f>
        <v/>
      </c>
      <c r="EJ9" s="1085"/>
      <c r="EK9" s="1085"/>
      <c r="EL9" s="1085"/>
      <c r="EM9" s="1085"/>
      <c r="EN9" s="1085"/>
      <c r="EO9" s="1085"/>
      <c r="EP9" s="1085"/>
      <c r="EQ9" s="1085"/>
      <c r="ER9" s="1085"/>
      <c r="ES9" s="1085"/>
      <c r="ET9" s="1085"/>
      <c r="EU9" s="1085"/>
      <c r="EV9" s="1085"/>
      <c r="EW9" s="1085"/>
      <c r="EX9" s="1085"/>
      <c r="EY9" s="1085"/>
      <c r="EZ9" s="1085"/>
      <c r="FA9" s="1085"/>
      <c r="FB9" s="1084" t="str">
        <f>IF('3EF'!W13&lt;&gt;"",'3EF'!W13,"")</f>
        <v/>
      </c>
      <c r="FC9" s="1084" t="str">
        <f>IF('3EF'!X13&lt;&gt;"",'3EF'!X13,"")</f>
        <v/>
      </c>
      <c r="FD9" s="1084" t="str">
        <f>IF('3EF'!Y13&lt;&gt;"",'3EF'!Y13,"")</f>
        <v/>
      </c>
      <c r="FE9" s="1084" t="str">
        <f>IF('3EF'!Z13&lt;&gt;"",'3EF'!Z13,"")</f>
        <v/>
      </c>
      <c r="FF9" s="1084" t="str">
        <f>IF('3EF'!AA13&lt;&gt;"",'3EF'!AA13,"")</f>
        <v/>
      </c>
      <c r="FG9" s="1084" t="str">
        <f>IF('3EF'!AB13&lt;&gt;"",'3EF'!AB13,"")</f>
        <v/>
      </c>
      <c r="FH9" s="1084" t="str">
        <f>IF('3EF'!AC13&lt;&gt;"",'3EF'!AC13,"")</f>
        <v/>
      </c>
      <c r="FI9" s="1084" t="str">
        <f>IF('3EF'!AD13&lt;&gt;"",'3EF'!AD13,"")</f>
        <v/>
      </c>
      <c r="FJ9" s="1084" t="str">
        <f>IF('3EF'!AE13&lt;&gt;"",'3EF'!AE13,"")</f>
        <v/>
      </c>
      <c r="FK9" s="1084" t="str">
        <f>IF('3EF'!AF13&lt;&gt;"",'3EF'!AF13,"")</f>
        <v/>
      </c>
      <c r="FL9" s="1084" t="str">
        <f>IF('3EF'!AG13&lt;&gt;"",'3EF'!AG13,"")</f>
        <v/>
      </c>
      <c r="FM9" s="1084" t="str">
        <f>IF('3EF'!AH13&lt;&gt;"",'3EF'!AH13,"")</f>
        <v/>
      </c>
      <c r="FN9" s="1084" t="str">
        <f>IF('3EF'!AI13&lt;&gt;"",'3EF'!AI13,"")</f>
        <v/>
      </c>
      <c r="FO9" s="1084" t="str">
        <f>IF('3EF'!AJ13&lt;&gt;"",'3EF'!AJ13,"")</f>
        <v/>
      </c>
      <c r="FP9" s="1084" t="str">
        <f>IF('3EF'!AK13&lt;&gt;"",'3EF'!AK13,"")</f>
        <v/>
      </c>
      <c r="FQ9" s="1084" t="str">
        <f>IF('3EF'!AL13&lt;&gt;"",'3EF'!AL13,"")</f>
        <v/>
      </c>
      <c r="FR9" s="1084" t="str">
        <f>IF('3EF'!AM13&lt;&gt;"",'3EF'!AM13,"")</f>
        <v/>
      </c>
      <c r="FS9" s="1084" t="str">
        <f>IF('3G'!E13&lt;&gt;"",'3G'!E13,"")</f>
        <v/>
      </c>
      <c r="FT9" s="1084" t="str">
        <f>IF('3G'!F13&lt;&gt;"",'3G'!F13,"")</f>
        <v/>
      </c>
      <c r="FU9" s="1084" t="str">
        <f>IF('3G'!G13&lt;&gt;"",'3G'!G13,"")</f>
        <v/>
      </c>
      <c r="FV9" s="1084" t="str">
        <f>IF('3G'!H13&lt;&gt;"",'3G'!H13,"")</f>
        <v/>
      </c>
      <c r="FW9" s="1084" t="str">
        <f>IF('3G'!I13&lt;&gt;"",'3G'!I13,"")</f>
        <v/>
      </c>
      <c r="FX9" s="1084" t="str">
        <f>IF('3G'!J13&lt;&gt;"",'3G'!J13,"")</f>
        <v/>
      </c>
      <c r="FY9" s="1084" t="str">
        <f>IF('3G'!K13&lt;&gt;"",'3G'!K13,"")</f>
        <v/>
      </c>
      <c r="FZ9" s="1084" t="str">
        <f>IF('3G'!L13&lt;&gt;"",'3G'!L13,"")</f>
        <v/>
      </c>
      <c r="GA9" s="1084" t="str">
        <f>IF('3G'!M13&lt;&gt;"",'3G'!M13,"")</f>
        <v/>
      </c>
      <c r="GB9" s="1084" t="str">
        <f>IF('3G'!N13&lt;&gt;"",'3G'!N13,"")</f>
        <v/>
      </c>
      <c r="GC9" s="1084" t="str">
        <f>IF('3G'!O13&lt;&gt;"",'3G'!O13,"")</f>
        <v/>
      </c>
      <c r="GD9" s="1084" t="str">
        <f>IF('3G'!P13&lt;&gt;"",'3G'!P13,"")</f>
        <v/>
      </c>
      <c r="GE9" s="1084" t="str">
        <f>IF('3G'!Q13&lt;&gt;"",'3G'!Q13,"")</f>
        <v/>
      </c>
      <c r="GF9" s="1084" t="str">
        <f>IF('3G'!R13&lt;&gt;"",'3G'!R13,"")</f>
        <v/>
      </c>
      <c r="GG9" s="1084" t="str">
        <f>IF('3G'!S13&lt;&gt;"",'3G'!S13,"")</f>
        <v/>
      </c>
      <c r="GH9" s="1084" t="str">
        <f>IF('3G'!T13&lt;&gt;"",'3G'!T13,"")</f>
        <v/>
      </c>
      <c r="GI9" s="1084" t="str">
        <f>IF('3G'!U13&lt;&gt;"",'3G'!U13,"")</f>
        <v/>
      </c>
      <c r="GJ9" s="1084" t="str">
        <f>IF('3G'!V13&lt;&gt;"",'3G'!V13,"")</f>
        <v/>
      </c>
      <c r="GK9" s="1084" t="str">
        <f>IF('3G'!W13&lt;&gt;"",'3G'!W13,"")</f>
        <v/>
      </c>
      <c r="GL9" s="1084" t="str">
        <f>IF('3G'!X13&lt;&gt;"",'3G'!X13,"")</f>
        <v/>
      </c>
      <c r="GM9" s="1084" t="str">
        <f>IF('3G'!Y13&lt;&gt;"",'3G'!Y13,"")</f>
        <v/>
      </c>
      <c r="GN9" s="1084" t="str">
        <f>IF('3G'!Z13&lt;&gt;"",'3G'!Z13,"")</f>
        <v/>
      </c>
      <c r="GO9" s="1084" t="str">
        <f>IF('3G'!AA13&lt;&gt;"",'3G'!AA13,"")</f>
        <v/>
      </c>
      <c r="GP9" s="1084" t="str">
        <f>IF('3G'!AB13&lt;&gt;"",'3G'!AB13,"")</f>
        <v/>
      </c>
      <c r="GQ9" s="1084" t="str">
        <f>IF('3G'!AC13&lt;&gt;"",'3G'!AC13,"")</f>
        <v/>
      </c>
      <c r="GR9" s="1084" t="str">
        <f>IF('3G'!AD13&lt;&gt;"",'3G'!AD13,"")</f>
        <v/>
      </c>
      <c r="GS9" s="1084" t="str">
        <f>IF('3G'!AE13&lt;&gt;"",'3G'!AE13,"")</f>
        <v/>
      </c>
      <c r="GT9" s="1084" t="str">
        <f>IF('3G'!AF13&lt;&gt;"",'3G'!AF13,"")</f>
        <v/>
      </c>
      <c r="GU9" s="1084" t="str">
        <f>IF('3G'!AG13&lt;&gt;"",'3G'!AG13,"")</f>
        <v/>
      </c>
      <c r="GV9" s="1084" t="str">
        <f>IF('3G'!AH13&lt;&gt;"",'3G'!AH13,"")</f>
        <v/>
      </c>
      <c r="GW9" s="1084" t="str">
        <f>IF('3G'!AI13&lt;&gt;"",'3G'!AI13,"")</f>
        <v/>
      </c>
      <c r="GX9" s="1084" t="str">
        <f>IF('3G'!AJ13&lt;&gt;"",'3G'!AJ13,"")</f>
        <v/>
      </c>
      <c r="GY9" s="1084" t="str">
        <f>IF('3G'!AK13&lt;&gt;"",'3G'!AK13,"")</f>
        <v/>
      </c>
      <c r="GZ9" s="1084" t="str">
        <f>IF('3G'!AL13&lt;&gt;"",'3G'!AL13,"")</f>
        <v/>
      </c>
      <c r="HA9" s="1084" t="str">
        <f>IF('3G'!AM13&lt;&gt;"",'3G'!AM13,"")</f>
        <v/>
      </c>
      <c r="HB9" s="1084" t="str">
        <f>IF('3G'!AN13&lt;&gt;"",'3G'!AN13,"")</f>
        <v/>
      </c>
      <c r="HC9" s="1085"/>
      <c r="HD9" s="1085"/>
      <c r="HE9" s="1085"/>
      <c r="HF9" s="1085"/>
      <c r="HG9" s="1085"/>
      <c r="HH9" s="1085"/>
      <c r="HI9" s="1085"/>
      <c r="HJ9" s="1085"/>
      <c r="HK9" s="1085"/>
      <c r="HL9" s="1085"/>
      <c r="HM9" s="1085"/>
      <c r="HN9" s="1085"/>
      <c r="HO9" s="1085"/>
      <c r="HP9" s="1085"/>
      <c r="HQ9" s="1085"/>
      <c r="HR9" s="1085"/>
      <c r="HS9" s="1085"/>
      <c r="HT9" s="1085"/>
      <c r="HU9" s="1085"/>
      <c r="HV9" s="1085"/>
      <c r="HW9" s="1085"/>
      <c r="HX9" s="1085"/>
      <c r="HY9" s="1085"/>
      <c r="HZ9" s="1085"/>
      <c r="IA9" s="1085"/>
      <c r="IB9" s="1085"/>
      <c r="IC9" s="1085"/>
      <c r="ID9" s="1085"/>
      <c r="IE9" s="1085"/>
      <c r="IF9" s="1085"/>
      <c r="IG9" s="1085"/>
      <c r="IH9" s="1085"/>
      <c r="II9" s="1085"/>
      <c r="IJ9" s="1085"/>
      <c r="IK9" s="1085"/>
      <c r="IL9" s="1085"/>
      <c r="IM9" s="1085"/>
      <c r="IN9" s="1085"/>
      <c r="IO9" s="1085"/>
      <c r="IP9" s="1085"/>
      <c r="IQ9" s="1085"/>
      <c r="IR9" s="1085"/>
      <c r="IS9" s="1085"/>
      <c r="IT9" s="1085"/>
      <c r="IU9" s="1085"/>
      <c r="IV9" s="1085"/>
      <c r="IW9" s="1085"/>
      <c r="IX9" s="1085"/>
      <c r="IY9" s="1085"/>
      <c r="IZ9" s="1085"/>
      <c r="JA9" s="1085"/>
      <c r="JB9" s="1084" t="str">
        <f>IF('4C'!E12&lt;&gt;"",'4C'!E12,"")</f>
        <v/>
      </c>
      <c r="JC9" s="1085"/>
      <c r="JD9" s="1085"/>
      <c r="JE9" s="1085"/>
      <c r="JF9" s="1085"/>
      <c r="JG9" s="1085"/>
      <c r="JH9" s="1085"/>
      <c r="JI9" s="1085"/>
      <c r="JJ9" s="1085"/>
      <c r="JK9" s="1085"/>
      <c r="JL9" s="1085"/>
      <c r="JM9" s="1085"/>
      <c r="JN9" s="1085"/>
      <c r="JO9" s="1085"/>
      <c r="JP9" s="1085"/>
      <c r="JQ9" s="1085"/>
      <c r="JR9" s="1085"/>
      <c r="JS9" s="1085"/>
      <c r="JT9" s="1085"/>
      <c r="JU9" s="1085"/>
      <c r="JV9" s="1085"/>
      <c r="JW9" s="1085"/>
      <c r="JX9" s="1085"/>
      <c r="JY9" s="1085"/>
      <c r="JZ9" s="1085"/>
      <c r="KA9" s="1085"/>
      <c r="KB9" s="1085"/>
      <c r="KC9" s="1085"/>
      <c r="KD9" s="1085"/>
      <c r="KE9" s="1085"/>
      <c r="KF9" s="1085"/>
      <c r="KG9" s="1085"/>
      <c r="KH9" s="1085"/>
      <c r="KI9" s="1085"/>
      <c r="KJ9" s="1084" t="str">
        <f>IF('5A'!E12&lt;&gt;"",'5A'!E12,"")</f>
        <v/>
      </c>
      <c r="KK9" s="1084" t="str">
        <f>IF('5A'!F12&lt;&gt;"",'5A'!F12,"")</f>
        <v/>
      </c>
      <c r="KL9" s="1084" t="str">
        <f>IF('5A'!G12&lt;&gt;"",'5A'!G12,"")</f>
        <v/>
      </c>
      <c r="KM9" s="1085"/>
      <c r="KN9" s="1085"/>
      <c r="KO9" s="1085"/>
      <c r="KP9" s="1085"/>
      <c r="KQ9" s="1085"/>
      <c r="KR9" s="1085"/>
      <c r="KS9" s="1085"/>
      <c r="KT9" s="1085"/>
      <c r="KU9" s="1085"/>
      <c r="KV9" s="1085"/>
      <c r="KW9" s="1085"/>
      <c r="KX9" s="1085"/>
      <c r="KY9" s="1084" t="str">
        <f>IF('5D'!E19&lt;&gt;"",'5D'!E19,"")</f>
        <v/>
      </c>
      <c r="KZ9" s="1084" t="str">
        <f>IF('5D'!F19&lt;&gt;"",'5D'!F19,"")</f>
        <v/>
      </c>
      <c r="LA9" s="1084" t="str">
        <f>IF('5D'!G19&lt;&gt;"",'5D'!G19,"")</f>
        <v/>
      </c>
      <c r="LB9" s="1084" t="str">
        <f>IF('5D'!H19&lt;&gt;"",'5D'!H19,"")</f>
        <v/>
      </c>
      <c r="LC9" s="1084" t="str">
        <f>IF('5D'!I19&lt;&gt;"",'5D'!I19,"")</f>
        <v/>
      </c>
      <c r="LD9" s="1084" t="str">
        <f>IF('5D'!J19&lt;&gt;"",'5D'!J19,"")</f>
        <v/>
      </c>
      <c r="LE9" s="1084" t="str">
        <f>IF('5D'!K19&lt;&gt;"",'5D'!K19,"")</f>
        <v/>
      </c>
      <c r="LF9" s="1084" t="str">
        <f>IF('5D'!L19&lt;&gt;"",'5D'!L19,"")</f>
        <v/>
      </c>
      <c r="LG9" s="1084" t="str">
        <f>IF('5D'!M19&lt;&gt;"",'5D'!M19,"")</f>
        <v/>
      </c>
      <c r="LH9" s="1084" t="str">
        <f>IF('5D'!N19&lt;&gt;"",'5D'!N19,"")</f>
        <v/>
      </c>
      <c r="LI9" s="1084" t="str">
        <f>IF('5D'!O19&lt;&gt;"",'5D'!O19,"")</f>
        <v/>
      </c>
      <c r="LJ9" s="1084" t="str">
        <f>IF('5D'!P19&lt;&gt;"",'5D'!P19,"")</f>
        <v/>
      </c>
      <c r="LK9" s="1084" t="str">
        <f>IF('5D'!Q19&lt;&gt;"",'5D'!Q19,"")</f>
        <v/>
      </c>
      <c r="LL9" s="1084" t="str">
        <f>IF('5D'!R19&lt;&gt;"",'5D'!R19,"")</f>
        <v/>
      </c>
      <c r="LM9" s="1084" t="str">
        <f>IF('5D'!S19&lt;&gt;"",'5D'!S19,"")</f>
        <v/>
      </c>
      <c r="LN9" s="1084" t="str">
        <f>IF('5D'!T19&lt;&gt;"",'5D'!T19,"")</f>
        <v/>
      </c>
      <c r="LO9" s="1084" t="str">
        <f>IF('5D'!U19&lt;&gt;"",'5D'!U19,"")</f>
        <v/>
      </c>
      <c r="LP9" s="1084" t="str">
        <f>IF('5D'!V19&lt;&gt;"",'5D'!V19,"")</f>
        <v/>
      </c>
      <c r="LQ9" s="1084" t="str">
        <f>IF('5D'!W19&lt;&gt;"",'5D'!W19,"")</f>
        <v/>
      </c>
      <c r="LR9" s="1084" t="str">
        <f>IF('5D'!Y19&lt;&gt;"",'5D'!Y19,"")</f>
        <v/>
      </c>
      <c r="LS9" s="1084" t="str">
        <f>IF('5D'!Z19&lt;&gt;"",'5D'!Z19,"")</f>
        <v/>
      </c>
      <c r="LT9" s="1084" t="str">
        <f>IF('5D'!AA19&lt;&gt;"",'5D'!AA19,"")</f>
        <v/>
      </c>
      <c r="LU9" s="1084" t="str">
        <f>IF('5D'!AB19&lt;&gt;"",'5D'!AB19,"")</f>
        <v/>
      </c>
      <c r="LV9" s="1085"/>
      <c r="LW9" s="1084" t="str">
        <f>IF('5E'!E19&lt;&gt;"",'5E'!E19,"")</f>
        <v/>
      </c>
      <c r="LX9" s="1084" t="str">
        <f>IF('5E'!F19&lt;&gt;"",'5E'!F19,"")</f>
        <v/>
      </c>
      <c r="LY9" s="1084" t="str">
        <f>IF('5E'!G19&lt;&gt;"",'5E'!G19,"")</f>
        <v/>
      </c>
      <c r="LZ9" s="1084" t="str">
        <f>IF('5E'!H19&lt;&gt;"",'5E'!H19,"")</f>
        <v/>
      </c>
      <c r="MA9" s="1084" t="str">
        <f>IF('5E'!I19&lt;&gt;"",'5E'!I19,"")</f>
        <v/>
      </c>
      <c r="MB9" s="1084" t="str">
        <f>IF('5E'!J19&lt;&gt;"",'5E'!J19,"")</f>
        <v/>
      </c>
      <c r="MC9" s="1084" t="str">
        <f>IF('5E'!K19&lt;&gt;"",'5E'!K19,"")</f>
        <v/>
      </c>
      <c r="MD9" s="1084" t="str">
        <f>IF('5E'!L19&lt;&gt;"",'5E'!L19,"")</f>
        <v/>
      </c>
      <c r="ME9" s="1084" t="str">
        <f>IF('5E'!M19&lt;&gt;"",'5E'!M19,"")</f>
        <v/>
      </c>
      <c r="MF9" s="1084" t="str">
        <f>IF('5E'!N19&lt;&gt;"",'5E'!N19,"")</f>
        <v/>
      </c>
      <c r="MG9" s="1084" t="str">
        <f>IF('5E'!O19&lt;&gt;"",'5E'!O19,"")</f>
        <v/>
      </c>
      <c r="MH9" s="1084" t="str">
        <f>IF('5E'!P19&lt;&gt;"",'5E'!P19,"")</f>
        <v/>
      </c>
      <c r="MI9" s="1084" t="str">
        <f>IF('5E'!Q19&lt;&gt;"",'5E'!Q19,"")</f>
        <v/>
      </c>
      <c r="MJ9" s="1084" t="str">
        <f>IF('5E'!R19&lt;&gt;"",'5E'!R19,"")</f>
        <v/>
      </c>
      <c r="MK9" s="1084" t="str">
        <f>IF('5E'!S19&lt;&gt;"",'5E'!S19,"")</f>
        <v/>
      </c>
      <c r="ML9" s="1084" t="str">
        <f>IF('5E'!T19&lt;&gt;"",'5E'!T19,"")</f>
        <v/>
      </c>
      <c r="MM9" s="1084" t="str">
        <f>IF('5E'!U19&lt;&gt;"",'5E'!U19,"")</f>
        <v/>
      </c>
      <c r="MN9" s="1084" t="str">
        <f>IF('5E'!V19&lt;&gt;"",'5E'!V19,"")</f>
        <v/>
      </c>
      <c r="MO9" s="1084" t="str">
        <f>IF('5E'!W19&lt;&gt;"",'5E'!W19,"")</f>
        <v/>
      </c>
      <c r="MP9" s="1084" t="str">
        <f>IF('5E'!Y19&lt;&gt;"",'5E'!Y19,"")</f>
        <v/>
      </c>
      <c r="MQ9" s="1084" t="str">
        <f>IF('5E'!Z19&lt;&gt;"",'5E'!Z19,"")</f>
        <v/>
      </c>
      <c r="MR9" s="1084" t="str">
        <f>IF('5E'!AA19&lt;&gt;"",'5E'!AA19,"")</f>
        <v/>
      </c>
      <c r="MS9" s="1085"/>
      <c r="MT9" s="1085"/>
      <c r="MU9" s="1085"/>
      <c r="MV9" s="1085"/>
      <c r="MW9" s="1085"/>
      <c r="MX9" s="1085"/>
      <c r="MY9" s="1085"/>
      <c r="MZ9" s="1085"/>
      <c r="NA9" s="1085"/>
      <c r="NB9" s="1085"/>
      <c r="NC9" s="1085"/>
      <c r="ND9" s="1085"/>
      <c r="NE9" s="1085"/>
      <c r="NF9" s="1085"/>
      <c r="NG9" s="1085"/>
      <c r="NH9" s="1085"/>
      <c r="NI9" s="1085"/>
      <c r="NJ9" s="1085"/>
      <c r="NK9" s="1085"/>
      <c r="NL9" s="1085"/>
      <c r="NM9" s="1085"/>
      <c r="NN9" s="1085"/>
      <c r="NO9" s="1085"/>
      <c r="NP9" s="1085"/>
      <c r="NQ9" s="1085"/>
      <c r="NR9" s="1085"/>
      <c r="NS9" s="1085"/>
      <c r="NT9" s="1085"/>
      <c r="NU9" s="1085"/>
      <c r="NV9" s="1085"/>
      <c r="NW9" s="1085"/>
      <c r="NX9" s="1085"/>
      <c r="NY9" s="1085"/>
      <c r="NZ9" s="1085"/>
      <c r="OA9" s="1085"/>
      <c r="OB9" s="1085"/>
      <c r="OC9" s="1085"/>
      <c r="OD9" s="1085"/>
      <c r="OE9" s="1085"/>
      <c r="OF9" s="1085"/>
      <c r="OG9" s="1085"/>
      <c r="OH9" s="1085"/>
      <c r="OI9" s="1085"/>
      <c r="OJ9" s="1085"/>
      <c r="OK9" s="1085"/>
      <c r="OL9" s="1085"/>
      <c r="OM9" s="1085"/>
      <c r="ON9" s="1085"/>
      <c r="OO9" s="1085"/>
      <c r="OP9" s="1085"/>
      <c r="OQ9" s="1085"/>
      <c r="OR9" s="1085"/>
      <c r="OS9" s="1085"/>
      <c r="OT9" s="1085"/>
      <c r="OU9" s="1085"/>
      <c r="OV9" s="1085"/>
      <c r="OW9" s="1085"/>
      <c r="OX9" s="1085"/>
      <c r="OY9" s="1085"/>
      <c r="OZ9" s="1085"/>
      <c r="PA9" s="1085"/>
      <c r="PB9" s="1085"/>
      <c r="PC9" s="1085"/>
      <c r="PD9" s="1085"/>
      <c r="PE9" s="1085"/>
      <c r="PF9" s="1085"/>
      <c r="PG9" s="1085"/>
      <c r="PH9" s="1085"/>
      <c r="PI9" s="1085"/>
      <c r="PJ9" s="1085"/>
      <c r="PK9" s="1085"/>
      <c r="PL9" s="1085"/>
      <c r="PM9" s="1085"/>
      <c r="PN9" s="1085"/>
      <c r="PO9" s="1085"/>
      <c r="PP9" s="1085"/>
      <c r="PQ9" s="1085"/>
      <c r="PR9" s="1085"/>
      <c r="PS9" s="1085"/>
      <c r="PT9" s="1085"/>
      <c r="PU9" s="1085"/>
      <c r="PV9" s="1085"/>
      <c r="PW9" s="1085"/>
      <c r="PX9" s="1085"/>
      <c r="PY9" s="1085"/>
      <c r="PZ9" s="1085"/>
      <c r="QA9" s="1085"/>
      <c r="QB9" s="1085"/>
      <c r="QC9" s="1085"/>
      <c r="QD9" s="1085"/>
      <c r="QE9" s="1085"/>
      <c r="QF9" s="1085"/>
      <c r="QG9" s="1085"/>
      <c r="QH9" s="1085"/>
      <c r="QI9" s="1085"/>
      <c r="QJ9" s="1085"/>
      <c r="QK9" s="1085"/>
      <c r="QL9" s="1085"/>
      <c r="QM9" s="1085"/>
      <c r="QN9" s="1085"/>
      <c r="QO9" s="1085"/>
      <c r="QP9" s="1085"/>
      <c r="QQ9" s="1085"/>
      <c r="QR9" s="1085"/>
      <c r="QS9" s="1085"/>
      <c r="QT9" s="1085"/>
      <c r="QU9" s="1085"/>
      <c r="QV9" s="1085"/>
      <c r="QW9" s="1085"/>
      <c r="QX9" s="1085"/>
      <c r="QY9" s="1085"/>
      <c r="QZ9" s="1085"/>
      <c r="RA9" s="1085"/>
      <c r="RB9" s="1085"/>
      <c r="RC9" s="1085"/>
      <c r="RD9" s="1085"/>
      <c r="RE9" s="1085"/>
      <c r="RF9" s="1085"/>
      <c r="RG9" s="1085"/>
      <c r="RH9" s="1085"/>
      <c r="RI9" s="1085"/>
      <c r="RJ9" s="1085"/>
      <c r="RK9" s="1085"/>
      <c r="RL9" s="1085"/>
      <c r="RM9" s="1085"/>
      <c r="RN9" s="1085"/>
      <c r="RO9" s="1085"/>
      <c r="RP9" s="1085"/>
      <c r="RQ9" s="1085"/>
      <c r="RR9" s="1085"/>
      <c r="RS9" s="1085"/>
      <c r="RT9" s="1085"/>
      <c r="RU9" s="1085"/>
      <c r="RV9" s="1085"/>
      <c r="RW9" s="1085"/>
      <c r="RX9" s="1085"/>
      <c r="RY9" s="1085"/>
      <c r="RZ9" s="1085"/>
      <c r="SA9" s="1085"/>
      <c r="SB9" s="1085"/>
      <c r="SC9" s="1085"/>
      <c r="SD9" s="1085"/>
      <c r="SE9" s="1085"/>
      <c r="SF9" s="1085"/>
      <c r="SG9" s="1085"/>
      <c r="SH9" s="1085"/>
      <c r="SI9" s="1085"/>
      <c r="SJ9" s="1085"/>
      <c r="SK9" s="1085"/>
      <c r="SL9" s="1085"/>
      <c r="SM9" s="1085"/>
      <c r="SN9" s="1085"/>
      <c r="SO9" s="1085"/>
      <c r="SP9" s="1085"/>
      <c r="SQ9" s="1085"/>
      <c r="SR9" s="1085"/>
      <c r="SS9" s="1085"/>
      <c r="ST9" s="1085"/>
      <c r="SU9" s="1085"/>
      <c r="SV9" s="1085"/>
      <c r="SW9" s="1085"/>
      <c r="SX9" s="1085"/>
      <c r="SY9" s="1085"/>
      <c r="SZ9" s="1085"/>
      <c r="TA9" s="1085"/>
      <c r="TB9" s="1085"/>
      <c r="TC9" s="1085"/>
      <c r="TD9" s="1085"/>
      <c r="TE9" s="1085"/>
      <c r="TF9" s="1085"/>
      <c r="TG9" s="1085"/>
      <c r="TH9" s="1085"/>
      <c r="TI9" s="1085"/>
      <c r="TJ9" s="1085"/>
      <c r="TK9" s="1085"/>
      <c r="TL9" s="1085"/>
      <c r="TM9" s="1085"/>
      <c r="TN9" s="1085"/>
      <c r="TO9" s="1085"/>
      <c r="TP9" s="1085"/>
      <c r="TQ9" s="1085"/>
      <c r="TR9" s="1085"/>
      <c r="TS9" s="1085"/>
      <c r="TT9" s="1085"/>
      <c r="TU9" s="1085"/>
      <c r="TV9" s="1085"/>
      <c r="TW9" s="1085"/>
      <c r="TX9" s="1085"/>
      <c r="TY9" s="1085"/>
      <c r="TZ9" s="1085"/>
      <c r="UA9" s="1085"/>
      <c r="UB9" s="1085"/>
      <c r="UC9" s="1085"/>
      <c r="UD9" s="1085"/>
      <c r="UE9" s="1085"/>
      <c r="UF9" s="1085"/>
      <c r="UG9" s="1085"/>
      <c r="UH9" s="1085"/>
      <c r="UI9" s="1085"/>
      <c r="UJ9" s="1085"/>
      <c r="UK9" s="1085"/>
      <c r="UL9" s="1085"/>
      <c r="UM9" s="1085"/>
      <c r="UN9" s="1085"/>
      <c r="UO9" s="1085"/>
      <c r="UP9" s="1085"/>
      <c r="UQ9" s="1085"/>
      <c r="UR9" s="1085"/>
      <c r="US9" s="1085"/>
      <c r="UT9" s="1085"/>
      <c r="UU9" s="1085"/>
      <c r="UV9" s="1085"/>
      <c r="UW9" s="1085"/>
      <c r="UX9" s="1085"/>
      <c r="UY9" s="1085"/>
      <c r="UZ9" s="1085"/>
      <c r="VA9" s="1085"/>
      <c r="VB9" s="1085"/>
      <c r="VC9" s="1085"/>
      <c r="VD9" s="1085"/>
      <c r="VE9" s="1085"/>
      <c r="VF9" s="1085"/>
      <c r="VG9" s="1085"/>
      <c r="VH9" s="1085"/>
      <c r="VI9" s="1085"/>
      <c r="VJ9" s="1085"/>
      <c r="VK9" s="1085"/>
      <c r="VL9" s="1085"/>
      <c r="VM9" s="1085"/>
      <c r="VN9" s="1085"/>
      <c r="VO9" s="1085"/>
      <c r="VP9" s="1085"/>
      <c r="VQ9" s="1085"/>
      <c r="VR9" s="1085"/>
      <c r="VS9" s="1085"/>
      <c r="VT9" s="1085"/>
      <c r="VU9" s="1085"/>
      <c r="VV9" s="1085"/>
      <c r="VW9" s="1085"/>
      <c r="VX9" s="1085"/>
      <c r="VY9" s="1085"/>
      <c r="VZ9" s="1085"/>
      <c r="WA9" s="1085"/>
      <c r="WB9" s="1085"/>
      <c r="WC9" s="1085"/>
      <c r="WD9" s="1085"/>
      <c r="WE9" s="1085"/>
      <c r="WF9" s="1085"/>
      <c r="WG9" s="1085"/>
      <c r="WH9" s="1085"/>
      <c r="WI9" s="1085"/>
      <c r="WJ9" s="1085"/>
      <c r="WK9" s="1085"/>
      <c r="WL9" s="1085"/>
      <c r="WM9" s="1085"/>
      <c r="WN9" s="1085"/>
      <c r="WO9" s="1085"/>
      <c r="WP9" s="1085"/>
      <c r="WQ9" s="1085"/>
      <c r="WR9" s="1085"/>
      <c r="WS9" s="1085"/>
      <c r="WT9" s="1085"/>
      <c r="WU9" s="1085"/>
      <c r="WV9" s="1085"/>
      <c r="WW9" s="1085"/>
      <c r="WX9" s="1085"/>
      <c r="WY9" s="1085"/>
      <c r="WZ9" s="1085"/>
      <c r="XA9" s="1085"/>
      <c r="XB9" s="1085"/>
      <c r="XC9" s="1085"/>
      <c r="XD9" s="1085"/>
      <c r="XE9" s="1085"/>
      <c r="XF9" s="1085"/>
      <c r="XG9" s="1085"/>
      <c r="XH9" s="1085"/>
      <c r="XI9" s="1085"/>
      <c r="XJ9" s="1085"/>
      <c r="XK9" s="1085"/>
      <c r="XL9" s="1085"/>
      <c r="XM9" s="1085"/>
      <c r="XN9" s="1085"/>
      <c r="XO9" s="1085"/>
      <c r="XP9" s="1085"/>
      <c r="XQ9" s="1085"/>
      <c r="XR9" s="1085"/>
      <c r="XS9" s="1085"/>
      <c r="XT9" s="1085"/>
      <c r="XU9" s="1085"/>
      <c r="XV9" s="1085"/>
      <c r="XW9" s="1085"/>
      <c r="XX9" s="1085"/>
      <c r="XY9" s="1085"/>
      <c r="XZ9" s="1085"/>
      <c r="YA9" s="1085"/>
      <c r="YB9" s="1085"/>
      <c r="YC9" s="1085"/>
      <c r="YD9" s="1085"/>
      <c r="YE9" s="1085"/>
      <c r="YF9" s="1085"/>
      <c r="YG9" s="1085"/>
      <c r="YH9" s="1085"/>
      <c r="YI9" s="1085"/>
      <c r="YJ9" s="1085"/>
      <c r="YK9" s="1085"/>
      <c r="YL9" s="1085"/>
      <c r="YM9" s="1085"/>
      <c r="YN9" s="1085"/>
      <c r="YO9" s="1085"/>
      <c r="YP9" s="1085"/>
      <c r="YQ9" s="1085"/>
      <c r="YR9" s="1085"/>
      <c r="YS9" s="1085"/>
      <c r="YT9" s="1085"/>
      <c r="YU9" s="1085"/>
      <c r="YV9" s="1085"/>
      <c r="YW9" s="1085"/>
      <c r="YX9" s="1085"/>
      <c r="YY9" s="1085"/>
      <c r="YZ9" s="1085"/>
      <c r="ZA9" s="1085"/>
      <c r="ZB9" s="1085"/>
      <c r="ZC9" s="1085"/>
      <c r="ZD9" s="1085"/>
      <c r="ZE9" s="1085"/>
      <c r="ZF9" s="1085"/>
      <c r="ZG9" s="1085"/>
      <c r="ZH9" s="1085"/>
      <c r="ZI9" s="1085"/>
      <c r="ZJ9" s="1085"/>
      <c r="ZK9" s="1085"/>
      <c r="ZL9" s="1085"/>
      <c r="ZM9" s="1085"/>
      <c r="ZN9" s="1085"/>
      <c r="ZO9" s="1085"/>
      <c r="ZP9" s="1085"/>
      <c r="ZQ9" s="1085"/>
      <c r="ZR9" s="1085"/>
      <c r="ZS9" s="1085"/>
      <c r="ZT9" s="1085"/>
      <c r="ZU9" s="1085"/>
      <c r="ZV9" s="1085"/>
      <c r="ZW9" s="1085"/>
      <c r="ZX9" s="1085"/>
      <c r="ZY9" s="1085"/>
      <c r="ZZ9" s="1085"/>
      <c r="AAA9" s="1085"/>
      <c r="AAB9" s="1085"/>
      <c r="AAC9" s="1085"/>
      <c r="AAD9" s="1085"/>
      <c r="AAE9" s="1085"/>
      <c r="AAF9" s="1085"/>
      <c r="AAG9" s="1085"/>
      <c r="AAH9" s="1085"/>
      <c r="AAI9" s="1085"/>
      <c r="AAJ9" s="1085"/>
      <c r="AAK9" s="1085"/>
      <c r="AAL9" s="1085"/>
      <c r="AAM9" s="1085"/>
      <c r="AAN9" s="1085"/>
      <c r="AAO9" s="1085"/>
      <c r="AAP9" s="1085"/>
      <c r="AAQ9" s="1085"/>
      <c r="AAR9" s="1085"/>
      <c r="AAS9" s="1085"/>
      <c r="AAT9" s="1085"/>
      <c r="AAU9" s="1085"/>
      <c r="AAV9" s="1085"/>
      <c r="AAW9" s="1085"/>
      <c r="AAX9" s="1085"/>
      <c r="AAY9" s="1085"/>
      <c r="AAZ9" s="1085"/>
      <c r="ABA9" s="1085"/>
      <c r="ABB9" s="1085"/>
      <c r="ABC9" s="1085"/>
      <c r="ABD9" s="1085"/>
      <c r="ABE9" s="1085"/>
      <c r="ABF9" s="1085"/>
      <c r="ABG9" s="1085"/>
      <c r="ABH9" s="1085"/>
      <c r="ABI9" s="1085"/>
      <c r="ABJ9" s="1085"/>
      <c r="ABK9" s="1085"/>
      <c r="ABL9" s="1085"/>
      <c r="ABM9" s="1085"/>
      <c r="ABN9" s="1085"/>
      <c r="ABO9" s="1085"/>
      <c r="ABP9" s="1085"/>
      <c r="ABQ9" s="1085"/>
      <c r="ABR9" s="1085"/>
      <c r="ABS9" s="1085"/>
      <c r="ABT9" s="1085"/>
      <c r="ABU9" s="1085"/>
      <c r="ABV9" s="1085"/>
      <c r="ABW9" s="1085"/>
      <c r="ABX9" s="1085"/>
      <c r="ABY9" s="1085"/>
      <c r="ABZ9" s="1085"/>
      <c r="ACA9" s="1085"/>
      <c r="ACB9" s="1085"/>
      <c r="ACC9" s="1085"/>
      <c r="ACD9" s="1085"/>
      <c r="ACE9" s="1085"/>
      <c r="ACF9" s="1085"/>
      <c r="ACG9" s="1085"/>
      <c r="ACH9" s="1085"/>
      <c r="ACI9" s="1085"/>
      <c r="ACJ9" s="1085"/>
      <c r="ACK9" s="1085"/>
      <c r="ACL9" s="1085"/>
      <c r="ACM9" s="1085"/>
      <c r="ACN9" s="1085"/>
      <c r="ACO9" s="1085"/>
      <c r="ACP9" s="1085"/>
      <c r="ACQ9" s="1085"/>
      <c r="ACR9" s="1085"/>
      <c r="ACS9" s="1085"/>
      <c r="ACT9" s="1085"/>
      <c r="ACU9" s="1085"/>
      <c r="ACV9" s="1085"/>
      <c r="ACW9" s="1085"/>
      <c r="ACX9" s="1085"/>
      <c r="ACY9" s="1085"/>
      <c r="ACZ9" s="1085"/>
      <c r="ADA9" s="1085"/>
      <c r="ADB9" s="1085"/>
      <c r="ADC9" s="1085"/>
      <c r="ADD9" s="1085"/>
      <c r="ADE9" s="1085"/>
      <c r="ADF9" s="1085"/>
      <c r="ADG9" s="1085"/>
      <c r="ADH9" s="1085"/>
      <c r="ADI9" s="1085"/>
      <c r="ADJ9" s="1085"/>
      <c r="ADK9" s="1085"/>
      <c r="ADL9" s="1085"/>
      <c r="ADM9" s="1085"/>
      <c r="ADN9" s="1085"/>
      <c r="ADO9" s="1085"/>
      <c r="ADP9" s="1085"/>
      <c r="ADQ9" s="1085"/>
      <c r="ADR9" s="1085"/>
      <c r="ADS9" s="1085"/>
      <c r="ADT9" s="1085"/>
      <c r="ADU9" s="1085"/>
      <c r="ADV9" s="1085"/>
      <c r="ADW9" s="1085"/>
      <c r="ADX9" s="1085"/>
      <c r="ADY9" s="1085"/>
      <c r="ADZ9" s="1085"/>
      <c r="AEA9" s="1085"/>
      <c r="AEB9" s="1085"/>
      <c r="AEC9" s="1085"/>
      <c r="AED9" s="1085"/>
      <c r="AEE9" s="1085"/>
      <c r="AEF9" s="1085"/>
      <c r="AEG9" s="1085"/>
      <c r="AEH9" s="1085"/>
      <c r="AEI9" s="1085"/>
      <c r="AEJ9" s="1085"/>
      <c r="AEK9" s="1085"/>
      <c r="AEL9" s="1085"/>
      <c r="AEM9" s="1085"/>
      <c r="AEN9" s="1085"/>
      <c r="AEO9" s="1085"/>
      <c r="AEP9" s="1085"/>
      <c r="AEQ9" s="1085"/>
      <c r="AER9" s="1085"/>
      <c r="AES9" s="1085"/>
      <c r="AET9" s="1085"/>
      <c r="AEU9" s="1085"/>
      <c r="AEV9" s="1084" t="str">
        <f>IF('8A'!E12&lt;&gt;"",'8A'!E12,"")</f>
        <v/>
      </c>
      <c r="AEW9" s="1084" t="str">
        <f>IF('8A'!F12&lt;&gt;"",'8A'!F12,"")</f>
        <v/>
      </c>
      <c r="AEX9" s="1084" t="str">
        <f>IF('8A'!G12&lt;&gt;"",'8A'!G12,"")</f>
        <v/>
      </c>
      <c r="AEY9" s="1084" t="str">
        <f>IF('8A'!H12&lt;&gt;"",'8A'!H12,"")</f>
        <v/>
      </c>
      <c r="AEZ9" s="1084" t="str">
        <f>IF('8A'!I12&lt;&gt;"",'8A'!I12,"")</f>
        <v/>
      </c>
      <c r="AFA9" s="1084" t="str">
        <f>IF('8A'!J12&lt;&gt;"",'8A'!J12,"")</f>
        <v/>
      </c>
      <c r="AFB9" s="1084" t="str">
        <f>IF('8A'!K12&lt;&gt;"",'8A'!K12,"")</f>
        <v/>
      </c>
      <c r="AFC9" s="1084" t="str">
        <f>IF('8A'!L12&lt;&gt;"",'8A'!L12,"")</f>
        <v/>
      </c>
      <c r="AFD9" s="1084" t="str">
        <f>IF('8A'!M12&lt;&gt;"",'8A'!M12,"")</f>
        <v/>
      </c>
      <c r="AFE9" s="1084" t="str">
        <f>IF('8A'!N12&lt;&gt;"",'8A'!N12,"")</f>
        <v/>
      </c>
      <c r="AFF9" s="1084" t="str">
        <f>IF('8A'!O12&lt;&gt;"",'8A'!O12,"")</f>
        <v/>
      </c>
      <c r="AFG9" s="1084" t="str">
        <f>IF('8A'!P12&lt;&gt;"",'8A'!P12,"")</f>
        <v/>
      </c>
      <c r="AFH9" s="1084" t="str">
        <f>IF('8A'!Q12&lt;&gt;"",'8A'!Q12,"")</f>
        <v/>
      </c>
      <c r="AFI9" s="1084" t="str">
        <f>IF('8A'!R12&lt;&gt;"",'8A'!R12,"")</f>
        <v/>
      </c>
      <c r="AFJ9" s="1084" t="str">
        <f>IF('8A'!S12&lt;&gt;"",'8A'!S12,"")</f>
        <v/>
      </c>
      <c r="AFK9" s="1084" t="str">
        <f>IF('8A'!T12&lt;&gt;"",'8A'!T12,"")</f>
        <v/>
      </c>
      <c r="AFL9" s="1084" t="str">
        <f>IF('8A'!U12&lt;&gt;"",'8A'!U12,"")</f>
        <v/>
      </c>
      <c r="AFM9" s="1084" t="str">
        <f>IF('8A'!V12&lt;&gt;"",'8A'!V12,"")</f>
        <v/>
      </c>
      <c r="AFN9" s="1084" t="str">
        <f>IF('8B'!E12&lt;&gt;"",'8B'!E12,"")</f>
        <v/>
      </c>
      <c r="AFO9" s="1084" t="str">
        <f>IF('8B'!F12&lt;&gt;"",'8B'!F12,"")</f>
        <v/>
      </c>
      <c r="AFP9" s="1084" t="str">
        <f>IF('8B'!G12&lt;&gt;"",'8B'!G12,"")</f>
        <v/>
      </c>
      <c r="AFQ9" s="1084" t="str">
        <f>IF('8B'!H12&lt;&gt;"",'8B'!H12,"")</f>
        <v/>
      </c>
      <c r="AFR9" s="1084" t="str">
        <f>IF('8B'!I12&lt;&gt;"",'8B'!I12,"")</f>
        <v/>
      </c>
      <c r="AFS9" s="1084" t="str">
        <f>IF('8B'!J12&lt;&gt;"",'8B'!J12,"")</f>
        <v/>
      </c>
      <c r="AFT9" s="1084" t="str">
        <f>IF('8B'!K12&lt;&gt;"",'8B'!K12,"")</f>
        <v/>
      </c>
      <c r="AFU9" s="1084" t="str">
        <f>IF('8B'!L12&lt;&gt;"",'8B'!L12,"")</f>
        <v/>
      </c>
      <c r="AFV9" s="1084" t="str">
        <f>IF('8B'!M12&lt;&gt;"",'8B'!M12,"")</f>
        <v/>
      </c>
      <c r="AFW9" s="1084" t="str">
        <f>IF('8B'!N12&lt;&gt;"",'8B'!N12,"")</f>
        <v/>
      </c>
      <c r="AFX9" s="1084" t="str">
        <f>IF('8B'!O12&lt;&gt;"",'8B'!O12,"")</f>
        <v/>
      </c>
      <c r="AFY9" s="1084" t="str">
        <f>IF('8B'!P12&lt;&gt;"",'8B'!P12,"")</f>
        <v/>
      </c>
      <c r="AFZ9" s="1084" t="str">
        <f>IF('8B'!Q12&lt;&gt;"",'8B'!Q12,"")</f>
        <v/>
      </c>
      <c r="AGA9" s="1084" t="str">
        <f>IF('8B'!R12&lt;&gt;"",'8B'!R12,"")</f>
        <v/>
      </c>
      <c r="AGB9" s="1084" t="str">
        <f>IF('8B'!S12&lt;&gt;"",'8B'!S12,"")</f>
        <v/>
      </c>
      <c r="AGC9" s="1084" t="str">
        <f>IF('8B'!T12&lt;&gt;"",'8B'!T12,"")</f>
        <v/>
      </c>
      <c r="AGD9" s="1084" t="str">
        <f>IF('8B'!U12&lt;&gt;"",'8B'!U12,"")</f>
        <v/>
      </c>
      <c r="AGE9" s="1084" t="str">
        <f>IF('8C'!E12&lt;&gt;"",'8C'!E12,"")</f>
        <v/>
      </c>
      <c r="AGF9" s="1084" t="str">
        <f>IF('8C'!F12&lt;&gt;"",'8C'!F12,"")</f>
        <v/>
      </c>
      <c r="AGG9" s="1084" t="str">
        <f>IF('8C'!G12&lt;&gt;"",'8C'!G12,"")</f>
        <v/>
      </c>
      <c r="AGH9" s="1084" t="str">
        <f>IF('8C'!H12&lt;&gt;"",'8C'!H12,"")</f>
        <v/>
      </c>
      <c r="AGI9" s="1084" t="str">
        <f>IF('8C'!I12&lt;&gt;"",'8C'!I12,"")</f>
        <v/>
      </c>
      <c r="AGJ9" s="1084" t="str">
        <f>IF('8C'!J12&lt;&gt;"",'8C'!J12,"")</f>
        <v/>
      </c>
      <c r="AGK9" s="1084" t="str">
        <f>IF('8C'!K12&lt;&gt;"",'8C'!K12,"")</f>
        <v/>
      </c>
      <c r="AGL9" s="1084" t="str">
        <f>IF('8C'!L12&lt;&gt;"",'8C'!L12,"")</f>
        <v/>
      </c>
      <c r="AGM9" s="1084" t="str">
        <f>IF('8C'!M12&lt;&gt;"",'8C'!M12,"")</f>
        <v/>
      </c>
      <c r="AGN9" s="1084" t="str">
        <f>IF('8C'!N12&lt;&gt;"",'8C'!N12,"")</f>
        <v/>
      </c>
      <c r="AGO9" s="1084" t="str">
        <f>IF('8C'!O12&lt;&gt;"",'8C'!O12,"")</f>
        <v/>
      </c>
      <c r="AGP9" s="1085"/>
      <c r="AGQ9" s="1084" t="str">
        <f>IF('8D'!D20&lt;&gt;"",'8D'!D20,"")</f>
        <v/>
      </c>
      <c r="AGR9" s="1084" t="str">
        <f>IF('8D'!E20&lt;&gt;"",'8D'!E20,"")</f>
        <v/>
      </c>
      <c r="AGS9" s="1084" t="str">
        <f>IF('8D'!F20&lt;&gt;"",'8D'!F20,"")</f>
        <v/>
      </c>
      <c r="AGT9" s="1084" t="str">
        <f>IF('8D'!G20&lt;&gt;"",'8D'!G20,"")</f>
        <v/>
      </c>
      <c r="AGU9" s="1084" t="str">
        <f>IF('8D'!H20&lt;&gt;"",'8D'!H20,"")</f>
        <v/>
      </c>
      <c r="AGV9" s="1084" t="str">
        <f>IF('8D'!I20&lt;&gt;"",'8D'!I20,"")</f>
        <v/>
      </c>
      <c r="AGW9" s="1084" t="str">
        <f>IF('8D'!J20&lt;&gt;"",'8D'!J20,"")</f>
        <v/>
      </c>
      <c r="AGX9" s="1084" t="str">
        <f>IF('8D'!K20&lt;&gt;"",'8D'!K20,"")</f>
        <v/>
      </c>
      <c r="AGY9" s="1084" t="str">
        <f>IF('8D'!L20&lt;&gt;"",'8D'!L20,"")</f>
        <v/>
      </c>
      <c r="AGZ9" s="1084" t="str">
        <f>IF('8D'!M20&lt;&gt;"",'8D'!M20,"")</f>
        <v/>
      </c>
      <c r="AHA9" s="1084" t="str">
        <f>IF('8D'!N20&lt;&gt;"",'8D'!N20,"")</f>
        <v/>
      </c>
      <c r="AHB9" s="1084" t="str">
        <f>IF('8D'!O20&lt;&gt;"",'8D'!O20,"")</f>
        <v/>
      </c>
      <c r="AHC9" s="1084" t="str">
        <f>IF('8D'!P20&lt;&gt;"",'8D'!P20,"")</f>
        <v/>
      </c>
      <c r="AHD9" s="1084" t="str">
        <f>IF('8D'!Q20&lt;&gt;"",'8D'!Q20,"")</f>
        <v/>
      </c>
      <c r="AHE9" s="1084" t="str">
        <f>IF('8D'!R20&lt;&gt;"",'8D'!R20,"")</f>
        <v/>
      </c>
      <c r="AHF9" s="1084" t="str">
        <f>IF('8D'!S20&lt;&gt;"",'8D'!S20,"")</f>
        <v/>
      </c>
      <c r="AHG9" s="1084" t="str">
        <f>IF('8D'!T20&lt;&gt;"",'8D'!T20,"")</f>
        <v/>
      </c>
      <c r="AHH9" s="1084" t="str">
        <f>IF('8D'!U20&lt;&gt;"",'8D'!U20,"")</f>
        <v/>
      </c>
      <c r="AHI9" s="1084" t="str">
        <f>IF('8D'!V20&lt;&gt;"",'8D'!V20,"")</f>
        <v/>
      </c>
      <c r="AHJ9" s="1084" t="str">
        <f>IF('8D'!W20&lt;&gt;"",'8D'!W20,"")</f>
        <v/>
      </c>
      <c r="AHK9" s="1084" t="str">
        <f>IF('8D'!X20&lt;&gt;"",'8D'!X20,"")</f>
        <v/>
      </c>
      <c r="AHL9" s="1084" t="str">
        <f>IF('8D'!Y20&lt;&gt;"",'8D'!Y20,"")</f>
        <v/>
      </c>
      <c r="AHM9" s="1084" t="str">
        <f>IF('8D'!Z20&lt;&gt;"",'8D'!Z20,"")</f>
        <v/>
      </c>
      <c r="AHN9" s="1084" t="str">
        <f>IF('8D'!AA20&lt;&gt;"",'8D'!AA20,"")</f>
        <v/>
      </c>
      <c r="AHO9" s="1084" t="str">
        <f>IF('8D'!AB20&lt;&gt;"",'8D'!AB20,"")</f>
        <v/>
      </c>
      <c r="AHP9" s="1084" t="str">
        <f>IF('8D'!AC20&lt;&gt;"",'8D'!AC20,"")</f>
        <v/>
      </c>
      <c r="AHQ9" s="1084" t="str">
        <f>IF('8D'!AD20&lt;&gt;"",'8D'!AD20,"")</f>
        <v/>
      </c>
      <c r="AHR9" s="1084" t="str">
        <f>IF('8D'!AE20&lt;&gt;"",'8D'!AE20,"")</f>
        <v/>
      </c>
      <c r="AHS9" s="1084" t="str">
        <f>IF('8D'!AF20&lt;&gt;"",'8D'!AF20,"")</f>
        <v/>
      </c>
      <c r="AHT9" s="1084" t="str">
        <f>IF('8D'!AG20&lt;&gt;"",'8D'!AG20,"")</f>
        <v/>
      </c>
      <c r="AHU9" s="1084" t="str">
        <f>IF('8D'!AH20&lt;&gt;"",'8D'!AH20,"")</f>
        <v/>
      </c>
      <c r="AHV9" s="1084" t="str">
        <f>IF('8D'!AI20&lt;&gt;"",'8D'!AI20,"")</f>
        <v/>
      </c>
      <c r="AHW9" s="1084" t="str">
        <f>IF('8D'!AJ20&lt;&gt;"",'8D'!AJ20,"")</f>
        <v/>
      </c>
      <c r="AHX9" s="1084" t="str">
        <f>IF('8D'!AK20&lt;&gt;"",'8D'!AK20,"")</f>
        <v/>
      </c>
      <c r="AHY9" s="1084" t="str">
        <f>IF('8D'!AL20&lt;&gt;"",'8D'!AL20,"")</f>
        <v/>
      </c>
      <c r="AHZ9" s="1084" t="str">
        <f>IF('8D'!AM20&lt;&gt;"",'8D'!AM20,"")</f>
        <v/>
      </c>
      <c r="AIA9" s="1084" t="str">
        <f>IF('8D'!AN20&lt;&gt;"",'8D'!AN20,"")</f>
        <v/>
      </c>
      <c r="AIB9" s="1084" t="str">
        <f>IF('8D'!AO20&lt;&gt;"",'8D'!AO20,"")</f>
        <v/>
      </c>
      <c r="AIC9" s="1084" t="str">
        <f>IF('8D'!AP20&lt;&gt;"",'8D'!AP20,"")</f>
        <v/>
      </c>
      <c r="AID9" s="1084" t="str">
        <f>IF('8D'!AQ20&lt;&gt;"",'8D'!AQ20,"")</f>
        <v/>
      </c>
      <c r="AIE9" s="1084" t="str">
        <f>IF('8D'!AR20&lt;&gt;"",'8D'!AR20,"")</f>
        <v/>
      </c>
      <c r="AIF9" s="1084" t="str">
        <f>IF('8D'!AS20&lt;&gt;"",'8D'!AS20,"")</f>
        <v/>
      </c>
      <c r="AIG9" s="1084" t="str">
        <f>IF('8D'!AT20&lt;&gt;"",'8D'!AT20,"")</f>
        <v/>
      </c>
      <c r="AIH9" s="1084" t="str">
        <f>IF('8D'!AU20&lt;&gt;"",'8D'!AU20,"")</f>
        <v/>
      </c>
      <c r="AII9" s="1084" t="str">
        <f>IF('8D'!AV20&lt;&gt;"",'8D'!AV20,"")</f>
        <v/>
      </c>
      <c r="AIJ9" s="1084" t="str">
        <f>IF('8D'!AW20&lt;&gt;"",'8D'!AW20,"")</f>
        <v/>
      </c>
      <c r="AIK9" s="1085"/>
      <c r="AIL9" s="1084" t="str">
        <f>IF('8E'!D20&lt;&gt;"",'8E'!D20,"")</f>
        <v/>
      </c>
      <c r="AIM9" s="1084" t="str">
        <f>IF('8E'!E20&lt;&gt;"",'8E'!E20,"")</f>
        <v/>
      </c>
      <c r="AIN9" s="1084" t="str">
        <f>IF('8E'!F20&lt;&gt;"",'8E'!F20,"")</f>
        <v/>
      </c>
      <c r="AIO9" s="1084" t="str">
        <f>IF('8E'!G20&lt;&gt;"",'8E'!G20,"")</f>
        <v/>
      </c>
      <c r="AIP9" s="1084" t="str">
        <f>IF('8E'!H20&lt;&gt;"",'8E'!H20,"")</f>
        <v/>
      </c>
      <c r="AIQ9" s="1084" t="str">
        <f>IF('8E'!I20&lt;&gt;"",'8E'!I20,"")</f>
        <v/>
      </c>
      <c r="AIR9" s="1084" t="str">
        <f>IF('8E'!J20&lt;&gt;"",'8E'!J20,"")</f>
        <v/>
      </c>
      <c r="AIS9" s="1084" t="str">
        <f>IF('8E'!K20&lt;&gt;"",'8E'!K20,"")</f>
        <v/>
      </c>
      <c r="AIT9" s="1084" t="str">
        <f>IF('8E'!L20&lt;&gt;"",'8E'!L20,"")</f>
        <v/>
      </c>
      <c r="AIU9" s="1084" t="str">
        <f>IF('8E'!M20&lt;&gt;"",'8E'!M20,"")</f>
        <v/>
      </c>
      <c r="AIV9" s="1084" t="str">
        <f>IF('8E'!N20&lt;&gt;"",'8E'!N20,"")</f>
        <v/>
      </c>
      <c r="AIW9" s="1084" t="str">
        <f>IF('8E'!O20&lt;&gt;"",'8E'!O20,"")</f>
        <v/>
      </c>
      <c r="AIX9" s="1084" t="str">
        <f>IF('8E'!P20&lt;&gt;"",'8E'!P20,"")</f>
        <v/>
      </c>
      <c r="AIY9" s="1084" t="str">
        <f>IF('8E'!Q20&lt;&gt;"",'8E'!Q20,"")</f>
        <v/>
      </c>
      <c r="AIZ9" s="1084" t="str">
        <f>IF('8E'!R20&lt;&gt;"",'8E'!R20,"")</f>
        <v/>
      </c>
      <c r="AJA9" s="1084" t="str">
        <f>IF('8E'!S20&lt;&gt;"",'8E'!S20,"")</f>
        <v/>
      </c>
      <c r="AJB9" s="1084" t="str">
        <f>IF('8E'!T20&lt;&gt;"",'8E'!T20,"")</f>
        <v/>
      </c>
      <c r="AJC9" s="1084" t="str">
        <f>IF('8E'!U20&lt;&gt;"",'8E'!U20,"")</f>
        <v/>
      </c>
      <c r="AJD9" s="1084" t="str">
        <f>IF('8E'!V20&lt;&gt;"",'8E'!V20,"")</f>
        <v/>
      </c>
      <c r="AJE9" s="1084" t="str">
        <f>IF('8E'!W20&lt;&gt;"",'8E'!W20,"")</f>
        <v/>
      </c>
      <c r="AJF9" s="1084" t="str">
        <f>IF('8E'!X20&lt;&gt;"",'8E'!X20,"")</f>
        <v/>
      </c>
      <c r="AJG9" s="1084" t="str">
        <f>IF('8E'!Y20&lt;&gt;"",'8E'!Y20,"")</f>
        <v/>
      </c>
      <c r="AJH9" s="1084" t="str">
        <f>IF('8E'!Z20&lt;&gt;"",'8E'!Z20,"")</f>
        <v/>
      </c>
      <c r="AJI9" s="1084" t="str">
        <f>IF('8E'!AA20&lt;&gt;"",'8E'!AA20,"")</f>
        <v/>
      </c>
      <c r="AJJ9" t="s">
        <v>6852</v>
      </c>
    </row>
    <row r="10" spans="1:946" x14ac:dyDescent="0.2">
      <c r="A10" s="1084" t="str">
        <f t="shared" si="0"/>
        <v/>
      </c>
      <c r="B10" s="1084" t="str">
        <f t="shared" si="1"/>
        <v/>
      </c>
      <c r="C10" s="1084" t="str">
        <f>IF(設定!AH14&lt;&gt;0,設定!AH14,"")</f>
        <v/>
      </c>
      <c r="D10" s="1084" t="str">
        <f ca="1">IF(設定!AG14&lt;&gt;0,設定!AG14,"")</f>
        <v/>
      </c>
      <c r="E10" s="1084" t="str">
        <f>IF(C10="学部",VLOOKUP(D10,設定!$K$8:$L$37,2,FALSE),"")</f>
        <v/>
      </c>
      <c r="F10" s="1084" t="str">
        <f>IF(C10="研究科",VLOOKUP(D10,設定!$P$8:$Q$37,2,FALSE),"")</f>
        <v/>
      </c>
      <c r="G10" s="1084" t="str">
        <f>IF(C10="学部",VLOOKUP(D10,設定!$U$8:$V$37,2,FALSE),"")</f>
        <v/>
      </c>
      <c r="H10" s="1084" t="str">
        <f>IF(C10="研究科",VLOOKUP(D10,設定!$Y$8:$Z$37,2,FALSE),"")</f>
        <v/>
      </c>
      <c r="I10" s="1085"/>
      <c r="J10" s="1085"/>
      <c r="K10" s="1085"/>
      <c r="L10" s="1085"/>
      <c r="M10" s="1085"/>
      <c r="N10" s="1085"/>
      <c r="O10" s="1085"/>
      <c r="P10" s="1085"/>
      <c r="Q10" s="1085"/>
      <c r="R10" s="1084" t="str">
        <f>IF('2A'!E13&lt;&gt;"",'2A'!E13,"")</f>
        <v/>
      </c>
      <c r="S10" s="1084" t="str">
        <f>IF('2A'!F13&lt;&gt;"",'2A'!F13,"")</f>
        <v/>
      </c>
      <c r="T10" s="1084" t="str">
        <f>IF('2A'!G13&lt;&gt;"",'2A'!G13,"")</f>
        <v/>
      </c>
      <c r="U10" s="1084" t="str">
        <f>IF('2A'!H13&lt;&gt;"",'2A'!H13,"")</f>
        <v/>
      </c>
      <c r="V10" s="1084" t="str">
        <f>IF('2A'!I13&lt;&gt;"",'2A'!I13,"")</f>
        <v/>
      </c>
      <c r="W10" s="1084" t="str">
        <f>IF('2A'!J13&lt;&gt;"",'2A'!J13,"")</f>
        <v/>
      </c>
      <c r="X10" s="1084" t="str">
        <f>IF('2A'!K13&lt;&gt;"",'2A'!K13,"")</f>
        <v/>
      </c>
      <c r="Y10" s="1084" t="str">
        <f>IF('2A'!L13&lt;&gt;"",'2A'!L13,"")</f>
        <v/>
      </c>
      <c r="Z10" s="1084" t="str">
        <f>IF('2A'!M13&lt;&gt;"",'2A'!M13,"")</f>
        <v/>
      </c>
      <c r="AA10" s="1084" t="str">
        <f>IF('2A'!N13&lt;&gt;"",'2A'!N13,"")</f>
        <v/>
      </c>
      <c r="AB10" s="1084" t="str">
        <f>IF('2A'!O13&lt;&gt;"",'2A'!O13,"")</f>
        <v/>
      </c>
      <c r="AC10" s="1084" t="str">
        <f>IF('2A'!P13&lt;&gt;"",'2A'!P13,"")</f>
        <v/>
      </c>
      <c r="AD10" s="1084" t="str">
        <f>IF('2A'!Q13&lt;&gt;"",'2A'!Q13,"")</f>
        <v/>
      </c>
      <c r="AE10" s="1084" t="str">
        <f>IF('2A'!R13&lt;&gt;"",'2A'!R13,"")</f>
        <v/>
      </c>
      <c r="AF10" s="1084" t="str">
        <f>IF('2A'!S13&lt;&gt;"",'2A'!S13,"")</f>
        <v/>
      </c>
      <c r="AG10" s="1084" t="str">
        <f>IF('2A'!T13&lt;&gt;"",'2A'!T13,"")</f>
        <v/>
      </c>
      <c r="AH10" s="1084" t="str">
        <f>IF('2A'!U13&lt;&gt;"",'2A'!U13,"")</f>
        <v/>
      </c>
      <c r="AI10" s="1084" t="str">
        <f>IF('2B'!E13&lt;&gt;"",'2B'!E13,"")</f>
        <v/>
      </c>
      <c r="AJ10" s="1084" t="str">
        <f>IF('2B'!F13&lt;&gt;"",'2B'!F13,"")</f>
        <v/>
      </c>
      <c r="AK10" s="1084" t="str">
        <f>IF('2B'!G13&lt;&gt;"",'2B'!G13,"")</f>
        <v/>
      </c>
      <c r="AL10" s="1084" t="str">
        <f>IF('2B'!H13&lt;&gt;"",'2B'!H13,"")</f>
        <v/>
      </c>
      <c r="AM10" s="1084" t="str">
        <f>IF('2B'!I13&lt;&gt;"",'2B'!I13,"")</f>
        <v/>
      </c>
      <c r="AN10" s="1084" t="str">
        <f>IF('2B'!J13&lt;&gt;"",'2B'!J13,"")</f>
        <v/>
      </c>
      <c r="AO10" s="1084" t="str">
        <f>IF('2B'!K13&lt;&gt;"",'2B'!K13,"")</f>
        <v/>
      </c>
      <c r="AP10" s="1084" t="str">
        <f>IF('2B'!L13&lt;&gt;"",'2B'!L13,"")</f>
        <v/>
      </c>
      <c r="AQ10" s="1084" t="str">
        <f>IF('2B'!M13&lt;&gt;"",'2B'!M13,"")</f>
        <v/>
      </c>
      <c r="AR10" s="1084" t="str">
        <f>IF('2B'!N13&lt;&gt;"",'2B'!N13,"")</f>
        <v/>
      </c>
      <c r="AS10" s="1084" t="str">
        <f>IF('2B'!O13&lt;&gt;"",'2B'!O13,"")</f>
        <v/>
      </c>
      <c r="AT10" s="1084" t="str">
        <f>IF('2B'!P13&lt;&gt;"",'2B'!P13,"")</f>
        <v/>
      </c>
      <c r="AU10" s="1084" t="str">
        <f>IF('2B'!Q13&lt;&gt;"",'2B'!Q13,"")</f>
        <v/>
      </c>
      <c r="AV10" s="1084" t="str">
        <f>IF('2B'!R13&lt;&gt;"",'2B'!R13,"")</f>
        <v/>
      </c>
      <c r="AW10" s="1084" t="str">
        <f>IF('2B'!S13&lt;&gt;"",'2B'!S13,"")</f>
        <v/>
      </c>
      <c r="AX10" s="1084" t="str">
        <f>IF('2B'!T13&lt;&gt;"",'2B'!T13,"")</f>
        <v/>
      </c>
      <c r="AY10" s="1084" t="str">
        <f>IF('2B'!U13&lt;&gt;"",'2B'!U13,"")</f>
        <v/>
      </c>
      <c r="AZ10" s="1084" t="str">
        <f>IF('2B'!V13&lt;&gt;"",'2B'!V13,"")</f>
        <v/>
      </c>
      <c r="BA10" s="1084" t="str">
        <f>IF('2B'!W13&lt;&gt;"",'2B'!W13,"")</f>
        <v/>
      </c>
      <c r="BB10" s="1084" t="str">
        <f>IF('2B'!X13&lt;&gt;"",'2B'!X13,"")</f>
        <v/>
      </c>
      <c r="BC10" s="1084" t="str">
        <f>IF('2C'!E14&lt;&gt;"",'2C'!E14,"")</f>
        <v/>
      </c>
      <c r="BD10" s="1084" t="str">
        <f>IF('2C'!F14&lt;&gt;"",'2C'!F14,"")</f>
        <v/>
      </c>
      <c r="BE10" s="1084" t="str">
        <f>IF('2C'!G14&lt;&gt;"",'2C'!G14,"")</f>
        <v/>
      </c>
      <c r="BF10" s="1084" t="str">
        <f>IF('2C'!H14&lt;&gt;"",'2C'!H14,"")</f>
        <v/>
      </c>
      <c r="BG10" s="1084" t="str">
        <f>IF('2C'!I14&lt;&gt;"",'2C'!I14,"")</f>
        <v/>
      </c>
      <c r="BH10" s="1084" t="str">
        <f>IF('2C'!J14&lt;&gt;"",'2C'!J14,"")</f>
        <v/>
      </c>
      <c r="BI10" s="1084" t="str">
        <f>IF('2C'!K14&lt;&gt;"",'2C'!K14,"")</f>
        <v/>
      </c>
      <c r="BJ10" s="1084" t="str">
        <f>IF('2C'!L14&lt;&gt;"",'2C'!L14,"")</f>
        <v/>
      </c>
      <c r="BK10" s="1084" t="str">
        <f>IF('2C'!M14&lt;&gt;"",'2C'!M14,"")</f>
        <v/>
      </c>
      <c r="BL10" s="1084" t="str">
        <f>IF('2C'!N14&lt;&gt;"",'2C'!N14,"")</f>
        <v/>
      </c>
      <c r="BM10" s="1084" t="str">
        <f>IF('2C'!O14&lt;&gt;"",'2C'!O14,"")</f>
        <v/>
      </c>
      <c r="BN10" s="1084" t="str">
        <f>IF('2C'!P14&lt;&gt;"",'2C'!P14,"")</f>
        <v/>
      </c>
      <c r="BO10" s="1084" t="str">
        <f>IF('2C'!Q14&lt;&gt;"",'2C'!Q14,"")</f>
        <v/>
      </c>
      <c r="BP10" s="1084" t="str">
        <f>IF('2C'!R14&lt;&gt;"",'2C'!R14,"")</f>
        <v/>
      </c>
      <c r="BQ10" s="1084" t="str">
        <f>IF('2C'!S14&lt;&gt;"",'2C'!S14,"")</f>
        <v/>
      </c>
      <c r="BR10" s="1084" t="str">
        <f>IF('2C'!T14&lt;&gt;"",'2C'!T14,"")</f>
        <v/>
      </c>
      <c r="BS10" s="1084" t="str">
        <f>IF('2C'!U14&lt;&gt;"",'2C'!U14,"")</f>
        <v/>
      </c>
      <c r="BT10" s="1084" t="str">
        <f>IF('2C'!V14&lt;&gt;"",'2C'!V14,"")</f>
        <v/>
      </c>
      <c r="BU10" s="1084" t="str">
        <f>IF('2C'!W14&lt;&gt;"",'2C'!W14,"")</f>
        <v/>
      </c>
      <c r="BV10" s="1084" t="str">
        <f>IF('2C'!X14&lt;&gt;"",'2C'!X14,"")</f>
        <v/>
      </c>
      <c r="BW10" s="1084" t="str">
        <f>IF('2C'!Y14&lt;&gt;"",'2C'!Y14,"")</f>
        <v/>
      </c>
      <c r="BX10" s="1084" t="str">
        <f>IF('2C'!Z14&lt;&gt;"",'2C'!Z14,"")</f>
        <v/>
      </c>
      <c r="BY10" s="1084" t="str">
        <f>IF('2C'!AA14&lt;&gt;"",'2C'!AA14,"")</f>
        <v/>
      </c>
      <c r="BZ10" s="1084" t="str">
        <f>IF('2C'!AB14&lt;&gt;"",'2C'!AB14,"")</f>
        <v/>
      </c>
      <c r="CA10" s="1084" t="str">
        <f>IF('2C'!AC14&lt;&gt;"",'2C'!AC14,"")</f>
        <v/>
      </c>
      <c r="CB10" s="1084" t="str">
        <f>IF('2C'!AD14&lt;&gt;"",'2C'!AD14,"")</f>
        <v/>
      </c>
      <c r="CC10" s="1084" t="str">
        <f>IF('2C'!AE14&lt;&gt;"",'2C'!AE14,"")</f>
        <v/>
      </c>
      <c r="CD10" s="1084" t="str">
        <f>IF('2C'!AF14&lt;&gt;"",'2C'!AF14,"")</f>
        <v/>
      </c>
      <c r="CE10" s="1085"/>
      <c r="CF10" s="1085"/>
      <c r="CG10" s="1085"/>
      <c r="CH10" s="1085"/>
      <c r="CI10" s="1085"/>
      <c r="CJ10" s="1085"/>
      <c r="CK10" s="1085"/>
      <c r="CL10" s="1085"/>
      <c r="CM10" s="1085"/>
      <c r="CN10" s="1085"/>
      <c r="CO10" s="1085"/>
      <c r="CP10" s="1085"/>
      <c r="CQ10" s="1085"/>
      <c r="CR10" s="1085"/>
      <c r="CS10" s="1085"/>
      <c r="CT10" s="1085"/>
      <c r="CU10" s="1085"/>
      <c r="CV10" s="1084" t="str">
        <f>IF('2E'!E13&lt;&gt;"",'2E'!E13,"")</f>
        <v/>
      </c>
      <c r="CW10" s="1084" t="str">
        <f>IF('2E'!F13&lt;&gt;"",'2E'!F13,"")</f>
        <v/>
      </c>
      <c r="CX10" s="1084" t="str">
        <f>IF('2E'!G13&lt;&gt;"",'2E'!G13,"")</f>
        <v/>
      </c>
      <c r="CY10" s="1084" t="str">
        <f>IF('2E'!H13&lt;&gt;"",'2E'!H13,"")</f>
        <v/>
      </c>
      <c r="CZ10" s="1084" t="str">
        <f>IF('2E'!I13&lt;&gt;"",'2E'!I13,"")</f>
        <v/>
      </c>
      <c r="DA10" s="1084" t="str">
        <f>IF('2E'!J13&lt;&gt;"",'2E'!J13,"")</f>
        <v/>
      </c>
      <c r="DB10" s="1084" t="str">
        <f>IF('2E'!K13&lt;&gt;"",'2E'!K13,"")</f>
        <v/>
      </c>
      <c r="DC10" s="1084" t="str">
        <f>IF('2E'!L13&lt;&gt;"",'2E'!L13,"")</f>
        <v/>
      </c>
      <c r="DD10" s="1084" t="str">
        <f>IF('2E'!M13&lt;&gt;"",'2E'!M13,"")</f>
        <v/>
      </c>
      <c r="DE10" s="1084" t="str">
        <f>IF('2E'!N13&lt;&gt;"",'2E'!N13,"")</f>
        <v/>
      </c>
      <c r="DF10" s="1084" t="str">
        <f>IF('2E'!O13&lt;&gt;"",'2E'!O13,"")</f>
        <v/>
      </c>
      <c r="DG10" s="1084" t="str">
        <f>IF('2E'!P13&lt;&gt;"",'2E'!P13,"")</f>
        <v/>
      </c>
      <c r="DH10" s="1084" t="str">
        <f>IF('2E'!Q13&lt;&gt;"",'2E'!Q13,"")</f>
        <v/>
      </c>
      <c r="DI10" s="1084" t="str">
        <f>IF('2E'!R13&lt;&gt;"",'2E'!R13,"")</f>
        <v/>
      </c>
      <c r="DJ10" s="1084" t="str">
        <f>IF('2E'!S13&lt;&gt;"",'2E'!S13,"")</f>
        <v/>
      </c>
      <c r="DK10" s="1084" t="str">
        <f>IF('2E'!T13&lt;&gt;"",'2E'!T13,"")</f>
        <v/>
      </c>
      <c r="DL10" s="1084" t="str">
        <f>IF('2F'!E13&lt;&gt;"",'2F'!E13,"")</f>
        <v/>
      </c>
      <c r="DM10" s="1084" t="str">
        <f>IF('2F'!F13&lt;&gt;"",'2F'!F13,"")</f>
        <v/>
      </c>
      <c r="DN10" s="1084" t="str">
        <f>IF('3AB'!E13&lt;&gt;"",'3AB'!E13,"")</f>
        <v/>
      </c>
      <c r="DO10" s="1084" t="str">
        <f>IF('3AB'!F13&lt;&gt;"",'3AB'!F13,"")</f>
        <v/>
      </c>
      <c r="DP10" s="1084" t="str">
        <f>IF('3AB'!G13&lt;&gt;"",'3AB'!G13,"")</f>
        <v/>
      </c>
      <c r="DQ10" s="1084" t="str">
        <f>IF('3AB'!H13&lt;&gt;"",'3AB'!H13,"")</f>
        <v/>
      </c>
      <c r="DR10" s="1084" t="str">
        <f>IF('3AB'!I13&lt;&gt;"",'3AB'!I13,"")</f>
        <v/>
      </c>
      <c r="DS10" s="1084" t="str">
        <f>IF('3AB'!J13&lt;&gt;"",'3AB'!J13,"")</f>
        <v/>
      </c>
      <c r="DT10" s="1084" t="str">
        <f>IF('3AB'!K13&lt;&gt;"",'3AB'!K13,"")</f>
        <v/>
      </c>
      <c r="DU10" s="1084" t="str">
        <f>IF('3AB'!L13&lt;&gt;"",'3AB'!L13,"")</f>
        <v/>
      </c>
      <c r="DV10" s="1084" t="str">
        <f>IF('3CD'!E13&lt;&gt;"",'3CD'!E13,"")</f>
        <v/>
      </c>
      <c r="DW10" s="1084" t="str">
        <f>IF('3CD'!F13&lt;&gt;"",'3CD'!F13,"")</f>
        <v/>
      </c>
      <c r="DX10" s="1084" t="str">
        <f>IF('3CD'!G13&lt;&gt;"",'3CD'!G13,"")</f>
        <v/>
      </c>
      <c r="DY10" s="1084" t="str">
        <f>IF('3CD'!H13&lt;&gt;"",'3CD'!H13,"")</f>
        <v/>
      </c>
      <c r="DZ10" s="1084" t="str">
        <f>IF('3CD'!I13&lt;&gt;"",'3CD'!I13,"")</f>
        <v/>
      </c>
      <c r="EA10" s="1084" t="str">
        <f>IF('3CD'!J13&lt;&gt;"",'3CD'!J13,"")</f>
        <v/>
      </c>
      <c r="EB10" s="1084" t="str">
        <f>IF('3CD'!K13&lt;&gt;"",'3CD'!K13,"")</f>
        <v/>
      </c>
      <c r="EC10" s="1084" t="str">
        <f>IF('3CD'!L13&lt;&gt;"",'3CD'!L13,"")</f>
        <v/>
      </c>
      <c r="ED10" s="1084" t="str">
        <f>IF('3CD'!M13&lt;&gt;"",'3CD'!M13,"")</f>
        <v/>
      </c>
      <c r="EE10" s="1084" t="str">
        <f>IF('3CD'!N13&lt;&gt;"",'3CD'!N13,"")</f>
        <v/>
      </c>
      <c r="EF10" s="1084" t="str">
        <f>IF('3CD'!O13&lt;&gt;"",'3CD'!O13,"")</f>
        <v/>
      </c>
      <c r="EG10" s="1084" t="str">
        <f>IF('3CD'!P13&lt;&gt;"",'3CD'!P13,"")</f>
        <v/>
      </c>
      <c r="EH10" s="1084" t="str">
        <f>IF('3CD'!Q13&lt;&gt;"",'3CD'!Q13,"")</f>
        <v/>
      </c>
      <c r="EI10" s="1084" t="str">
        <f>IF('3CD'!R13&lt;&gt;"",'3CD'!R13,"")</f>
        <v/>
      </c>
      <c r="EJ10" s="1085"/>
      <c r="EK10" s="1085"/>
      <c r="EL10" s="1085"/>
      <c r="EM10" s="1085"/>
      <c r="EN10" s="1085"/>
      <c r="EO10" s="1085"/>
      <c r="EP10" s="1085"/>
      <c r="EQ10" s="1085"/>
      <c r="ER10" s="1085"/>
      <c r="ES10" s="1085"/>
      <c r="ET10" s="1085"/>
      <c r="EU10" s="1085"/>
      <c r="EV10" s="1085"/>
      <c r="EW10" s="1085"/>
      <c r="EX10" s="1085"/>
      <c r="EY10" s="1085"/>
      <c r="EZ10" s="1085"/>
      <c r="FA10" s="1085"/>
      <c r="FB10" s="1084" t="str">
        <f>IF('3EF'!W14&lt;&gt;"",'3EF'!W14,"")</f>
        <v/>
      </c>
      <c r="FC10" s="1084" t="str">
        <f>IF('3EF'!X14&lt;&gt;"",'3EF'!X14,"")</f>
        <v/>
      </c>
      <c r="FD10" s="1084" t="str">
        <f>IF('3EF'!Y14&lt;&gt;"",'3EF'!Y14,"")</f>
        <v/>
      </c>
      <c r="FE10" s="1084" t="str">
        <f>IF('3EF'!Z14&lt;&gt;"",'3EF'!Z14,"")</f>
        <v/>
      </c>
      <c r="FF10" s="1084" t="str">
        <f>IF('3EF'!AA14&lt;&gt;"",'3EF'!AA14,"")</f>
        <v/>
      </c>
      <c r="FG10" s="1084" t="str">
        <f>IF('3EF'!AB14&lt;&gt;"",'3EF'!AB14,"")</f>
        <v/>
      </c>
      <c r="FH10" s="1084" t="str">
        <f>IF('3EF'!AC14&lt;&gt;"",'3EF'!AC14,"")</f>
        <v/>
      </c>
      <c r="FI10" s="1084" t="str">
        <f>IF('3EF'!AD14&lt;&gt;"",'3EF'!AD14,"")</f>
        <v/>
      </c>
      <c r="FJ10" s="1084" t="str">
        <f>IF('3EF'!AE14&lt;&gt;"",'3EF'!AE14,"")</f>
        <v/>
      </c>
      <c r="FK10" s="1084" t="str">
        <f>IF('3EF'!AF14&lt;&gt;"",'3EF'!AF14,"")</f>
        <v/>
      </c>
      <c r="FL10" s="1084" t="str">
        <f>IF('3EF'!AG14&lt;&gt;"",'3EF'!AG14,"")</f>
        <v/>
      </c>
      <c r="FM10" s="1084" t="str">
        <f>IF('3EF'!AH14&lt;&gt;"",'3EF'!AH14,"")</f>
        <v/>
      </c>
      <c r="FN10" s="1084" t="str">
        <f>IF('3EF'!AI14&lt;&gt;"",'3EF'!AI14,"")</f>
        <v/>
      </c>
      <c r="FO10" s="1084" t="str">
        <f>IF('3EF'!AJ14&lt;&gt;"",'3EF'!AJ14,"")</f>
        <v/>
      </c>
      <c r="FP10" s="1084" t="str">
        <f>IF('3EF'!AK14&lt;&gt;"",'3EF'!AK14,"")</f>
        <v/>
      </c>
      <c r="FQ10" s="1084" t="str">
        <f>IF('3EF'!AL14&lt;&gt;"",'3EF'!AL14,"")</f>
        <v/>
      </c>
      <c r="FR10" s="1084" t="str">
        <f>IF('3EF'!AM14&lt;&gt;"",'3EF'!AM14,"")</f>
        <v/>
      </c>
      <c r="FS10" s="1084" t="str">
        <f>IF('3G'!E14&lt;&gt;"",'3G'!E14,"")</f>
        <v/>
      </c>
      <c r="FT10" s="1084" t="str">
        <f>IF('3G'!F14&lt;&gt;"",'3G'!F14,"")</f>
        <v/>
      </c>
      <c r="FU10" s="1084" t="str">
        <f>IF('3G'!G14&lt;&gt;"",'3G'!G14,"")</f>
        <v/>
      </c>
      <c r="FV10" s="1084" t="str">
        <f>IF('3G'!H14&lt;&gt;"",'3G'!H14,"")</f>
        <v/>
      </c>
      <c r="FW10" s="1084" t="str">
        <f>IF('3G'!I14&lt;&gt;"",'3G'!I14,"")</f>
        <v/>
      </c>
      <c r="FX10" s="1084" t="str">
        <f>IF('3G'!J14&lt;&gt;"",'3G'!J14,"")</f>
        <v/>
      </c>
      <c r="FY10" s="1084" t="str">
        <f>IF('3G'!K14&lt;&gt;"",'3G'!K14,"")</f>
        <v/>
      </c>
      <c r="FZ10" s="1084" t="str">
        <f>IF('3G'!L14&lt;&gt;"",'3G'!L14,"")</f>
        <v/>
      </c>
      <c r="GA10" s="1084" t="str">
        <f>IF('3G'!M14&lt;&gt;"",'3G'!M14,"")</f>
        <v/>
      </c>
      <c r="GB10" s="1084" t="str">
        <f>IF('3G'!N14&lt;&gt;"",'3G'!N14,"")</f>
        <v/>
      </c>
      <c r="GC10" s="1084" t="str">
        <f>IF('3G'!O14&lt;&gt;"",'3G'!O14,"")</f>
        <v/>
      </c>
      <c r="GD10" s="1084" t="str">
        <f>IF('3G'!P14&lt;&gt;"",'3G'!P14,"")</f>
        <v/>
      </c>
      <c r="GE10" s="1084" t="str">
        <f>IF('3G'!Q14&lt;&gt;"",'3G'!Q14,"")</f>
        <v/>
      </c>
      <c r="GF10" s="1084" t="str">
        <f>IF('3G'!R14&lt;&gt;"",'3G'!R14,"")</f>
        <v/>
      </c>
      <c r="GG10" s="1084" t="str">
        <f>IF('3G'!S14&lt;&gt;"",'3G'!S14,"")</f>
        <v/>
      </c>
      <c r="GH10" s="1084" t="str">
        <f>IF('3G'!T14&lt;&gt;"",'3G'!T14,"")</f>
        <v/>
      </c>
      <c r="GI10" s="1084" t="str">
        <f>IF('3G'!U14&lt;&gt;"",'3G'!U14,"")</f>
        <v/>
      </c>
      <c r="GJ10" s="1084" t="str">
        <f>IF('3G'!V14&lt;&gt;"",'3G'!V14,"")</f>
        <v/>
      </c>
      <c r="GK10" s="1084" t="str">
        <f>IF('3G'!W14&lt;&gt;"",'3G'!W14,"")</f>
        <v/>
      </c>
      <c r="GL10" s="1084" t="str">
        <f>IF('3G'!X14&lt;&gt;"",'3G'!X14,"")</f>
        <v/>
      </c>
      <c r="GM10" s="1084" t="str">
        <f>IF('3G'!Y14&lt;&gt;"",'3G'!Y14,"")</f>
        <v/>
      </c>
      <c r="GN10" s="1084" t="str">
        <f>IF('3G'!Z14&lt;&gt;"",'3G'!Z14,"")</f>
        <v/>
      </c>
      <c r="GO10" s="1084" t="str">
        <f>IF('3G'!AA14&lt;&gt;"",'3G'!AA14,"")</f>
        <v/>
      </c>
      <c r="GP10" s="1084" t="str">
        <f>IF('3G'!AB14&lt;&gt;"",'3G'!AB14,"")</f>
        <v/>
      </c>
      <c r="GQ10" s="1084" t="str">
        <f>IF('3G'!AC14&lt;&gt;"",'3G'!AC14,"")</f>
        <v/>
      </c>
      <c r="GR10" s="1084" t="str">
        <f>IF('3G'!AD14&lt;&gt;"",'3G'!AD14,"")</f>
        <v/>
      </c>
      <c r="GS10" s="1084" t="str">
        <f>IF('3G'!AE14&lt;&gt;"",'3G'!AE14,"")</f>
        <v/>
      </c>
      <c r="GT10" s="1084" t="str">
        <f>IF('3G'!AF14&lt;&gt;"",'3G'!AF14,"")</f>
        <v/>
      </c>
      <c r="GU10" s="1084" t="str">
        <f>IF('3G'!AG14&lt;&gt;"",'3G'!AG14,"")</f>
        <v/>
      </c>
      <c r="GV10" s="1084" t="str">
        <f>IF('3G'!AH14&lt;&gt;"",'3G'!AH14,"")</f>
        <v/>
      </c>
      <c r="GW10" s="1084" t="str">
        <f>IF('3G'!AI14&lt;&gt;"",'3G'!AI14,"")</f>
        <v/>
      </c>
      <c r="GX10" s="1084" t="str">
        <f>IF('3G'!AJ14&lt;&gt;"",'3G'!AJ14,"")</f>
        <v/>
      </c>
      <c r="GY10" s="1084" t="str">
        <f>IF('3G'!AK14&lt;&gt;"",'3G'!AK14,"")</f>
        <v/>
      </c>
      <c r="GZ10" s="1084" t="str">
        <f>IF('3G'!AL14&lt;&gt;"",'3G'!AL14,"")</f>
        <v/>
      </c>
      <c r="HA10" s="1084" t="str">
        <f>IF('3G'!AM14&lt;&gt;"",'3G'!AM14,"")</f>
        <v/>
      </c>
      <c r="HB10" s="1084" t="str">
        <f>IF('3G'!AN14&lt;&gt;"",'3G'!AN14,"")</f>
        <v/>
      </c>
      <c r="HC10" s="1085"/>
      <c r="HD10" s="1085"/>
      <c r="HE10" s="1085"/>
      <c r="HF10" s="1085"/>
      <c r="HG10" s="1085"/>
      <c r="HH10" s="1085"/>
      <c r="HI10" s="1085"/>
      <c r="HJ10" s="1085"/>
      <c r="HK10" s="1085"/>
      <c r="HL10" s="1085"/>
      <c r="HM10" s="1085"/>
      <c r="HN10" s="1085"/>
      <c r="HO10" s="1085"/>
      <c r="HP10" s="1085"/>
      <c r="HQ10" s="1085"/>
      <c r="HR10" s="1085"/>
      <c r="HS10" s="1085"/>
      <c r="HT10" s="1085"/>
      <c r="HU10" s="1085"/>
      <c r="HV10" s="1085"/>
      <c r="HW10" s="1085"/>
      <c r="HX10" s="1085"/>
      <c r="HY10" s="1085"/>
      <c r="HZ10" s="1085"/>
      <c r="IA10" s="1085"/>
      <c r="IB10" s="1085"/>
      <c r="IC10" s="1085"/>
      <c r="ID10" s="1085"/>
      <c r="IE10" s="1085"/>
      <c r="IF10" s="1085"/>
      <c r="IG10" s="1085"/>
      <c r="IH10" s="1085"/>
      <c r="II10" s="1085"/>
      <c r="IJ10" s="1085"/>
      <c r="IK10" s="1085"/>
      <c r="IL10" s="1085"/>
      <c r="IM10" s="1085"/>
      <c r="IN10" s="1085"/>
      <c r="IO10" s="1085"/>
      <c r="IP10" s="1085"/>
      <c r="IQ10" s="1085"/>
      <c r="IR10" s="1085"/>
      <c r="IS10" s="1085"/>
      <c r="IT10" s="1085"/>
      <c r="IU10" s="1085"/>
      <c r="IV10" s="1085"/>
      <c r="IW10" s="1085"/>
      <c r="IX10" s="1085"/>
      <c r="IY10" s="1085"/>
      <c r="IZ10" s="1085"/>
      <c r="JA10" s="1085"/>
      <c r="JB10" s="1084" t="str">
        <f>IF('4C'!E13&lt;&gt;"",'4C'!E13,"")</f>
        <v/>
      </c>
      <c r="JC10" s="1085"/>
      <c r="JD10" s="1085"/>
      <c r="JE10" s="1085"/>
      <c r="JF10" s="1085"/>
      <c r="JG10" s="1085"/>
      <c r="JH10" s="1085"/>
      <c r="JI10" s="1085"/>
      <c r="JJ10" s="1085"/>
      <c r="JK10" s="1085"/>
      <c r="JL10" s="1085"/>
      <c r="JM10" s="1085"/>
      <c r="JN10" s="1085"/>
      <c r="JO10" s="1085"/>
      <c r="JP10" s="1085"/>
      <c r="JQ10" s="1085"/>
      <c r="JR10" s="1085"/>
      <c r="JS10" s="1085"/>
      <c r="JT10" s="1085"/>
      <c r="JU10" s="1085"/>
      <c r="JV10" s="1085"/>
      <c r="JW10" s="1085"/>
      <c r="JX10" s="1085"/>
      <c r="JY10" s="1085"/>
      <c r="JZ10" s="1085"/>
      <c r="KA10" s="1085"/>
      <c r="KB10" s="1085"/>
      <c r="KC10" s="1085"/>
      <c r="KD10" s="1085"/>
      <c r="KE10" s="1085"/>
      <c r="KF10" s="1085"/>
      <c r="KG10" s="1085"/>
      <c r="KH10" s="1085"/>
      <c r="KI10" s="1085"/>
      <c r="KJ10" s="1084" t="str">
        <f>IF('5A'!E13&lt;&gt;"",'5A'!E13,"")</f>
        <v/>
      </c>
      <c r="KK10" s="1084" t="str">
        <f>IF('5A'!F13&lt;&gt;"",'5A'!F13,"")</f>
        <v/>
      </c>
      <c r="KL10" s="1084" t="str">
        <f>IF('5A'!G13&lt;&gt;"",'5A'!G13,"")</f>
        <v/>
      </c>
      <c r="KM10" s="1085"/>
      <c r="KN10" s="1085"/>
      <c r="KO10" s="1085"/>
      <c r="KP10" s="1085"/>
      <c r="KQ10" s="1085"/>
      <c r="KR10" s="1085"/>
      <c r="KS10" s="1085"/>
      <c r="KT10" s="1085"/>
      <c r="KU10" s="1085"/>
      <c r="KV10" s="1085"/>
      <c r="KW10" s="1085"/>
      <c r="KX10" s="1085"/>
      <c r="KY10" s="1084" t="str">
        <f>IF('5D'!E20&lt;&gt;"",'5D'!E20,"")</f>
        <v/>
      </c>
      <c r="KZ10" s="1084" t="str">
        <f>IF('5D'!F20&lt;&gt;"",'5D'!F20,"")</f>
        <v/>
      </c>
      <c r="LA10" s="1084" t="str">
        <f>IF('5D'!G20&lt;&gt;"",'5D'!G20,"")</f>
        <v/>
      </c>
      <c r="LB10" s="1084" t="str">
        <f>IF('5D'!H20&lt;&gt;"",'5D'!H20,"")</f>
        <v/>
      </c>
      <c r="LC10" s="1084" t="str">
        <f>IF('5D'!I20&lt;&gt;"",'5D'!I20,"")</f>
        <v/>
      </c>
      <c r="LD10" s="1084" t="str">
        <f>IF('5D'!J20&lt;&gt;"",'5D'!J20,"")</f>
        <v/>
      </c>
      <c r="LE10" s="1084" t="str">
        <f>IF('5D'!K20&lt;&gt;"",'5D'!K20,"")</f>
        <v/>
      </c>
      <c r="LF10" s="1084" t="str">
        <f>IF('5D'!L20&lt;&gt;"",'5D'!L20,"")</f>
        <v/>
      </c>
      <c r="LG10" s="1084" t="str">
        <f>IF('5D'!M20&lt;&gt;"",'5D'!M20,"")</f>
        <v/>
      </c>
      <c r="LH10" s="1084" t="str">
        <f>IF('5D'!N20&lt;&gt;"",'5D'!N20,"")</f>
        <v/>
      </c>
      <c r="LI10" s="1084" t="str">
        <f>IF('5D'!O20&lt;&gt;"",'5D'!O20,"")</f>
        <v/>
      </c>
      <c r="LJ10" s="1084" t="str">
        <f>IF('5D'!P20&lt;&gt;"",'5D'!P20,"")</f>
        <v/>
      </c>
      <c r="LK10" s="1084" t="str">
        <f>IF('5D'!Q20&lt;&gt;"",'5D'!Q20,"")</f>
        <v/>
      </c>
      <c r="LL10" s="1084" t="str">
        <f>IF('5D'!R20&lt;&gt;"",'5D'!R20,"")</f>
        <v/>
      </c>
      <c r="LM10" s="1084" t="str">
        <f>IF('5D'!S20&lt;&gt;"",'5D'!S20,"")</f>
        <v/>
      </c>
      <c r="LN10" s="1084" t="str">
        <f>IF('5D'!T20&lt;&gt;"",'5D'!T20,"")</f>
        <v/>
      </c>
      <c r="LO10" s="1084" t="str">
        <f>IF('5D'!U20&lt;&gt;"",'5D'!U20,"")</f>
        <v/>
      </c>
      <c r="LP10" s="1084" t="str">
        <f>IF('5D'!V20&lt;&gt;"",'5D'!V20,"")</f>
        <v/>
      </c>
      <c r="LQ10" s="1084" t="str">
        <f>IF('5D'!W20&lt;&gt;"",'5D'!W20,"")</f>
        <v/>
      </c>
      <c r="LR10" s="1084" t="str">
        <f>IF('5D'!Y20&lt;&gt;"",'5D'!Y20,"")</f>
        <v/>
      </c>
      <c r="LS10" s="1084" t="str">
        <f>IF('5D'!Z20&lt;&gt;"",'5D'!Z20,"")</f>
        <v/>
      </c>
      <c r="LT10" s="1084" t="str">
        <f>IF('5D'!AA20&lt;&gt;"",'5D'!AA20,"")</f>
        <v/>
      </c>
      <c r="LU10" s="1084" t="str">
        <f>IF('5D'!AB20&lt;&gt;"",'5D'!AB20,"")</f>
        <v/>
      </c>
      <c r="LV10" s="1085"/>
      <c r="LW10" s="1084" t="str">
        <f>IF('5E'!E20&lt;&gt;"",'5E'!E20,"")</f>
        <v/>
      </c>
      <c r="LX10" s="1084" t="str">
        <f>IF('5E'!F20&lt;&gt;"",'5E'!F20,"")</f>
        <v/>
      </c>
      <c r="LY10" s="1084" t="str">
        <f>IF('5E'!G20&lt;&gt;"",'5E'!G20,"")</f>
        <v/>
      </c>
      <c r="LZ10" s="1084" t="str">
        <f>IF('5E'!H20&lt;&gt;"",'5E'!H20,"")</f>
        <v/>
      </c>
      <c r="MA10" s="1084" t="str">
        <f>IF('5E'!I20&lt;&gt;"",'5E'!I20,"")</f>
        <v/>
      </c>
      <c r="MB10" s="1084" t="str">
        <f>IF('5E'!J20&lt;&gt;"",'5E'!J20,"")</f>
        <v/>
      </c>
      <c r="MC10" s="1084" t="str">
        <f>IF('5E'!K20&lt;&gt;"",'5E'!K20,"")</f>
        <v/>
      </c>
      <c r="MD10" s="1084" t="str">
        <f>IF('5E'!L20&lt;&gt;"",'5E'!L20,"")</f>
        <v/>
      </c>
      <c r="ME10" s="1084" t="str">
        <f>IF('5E'!M20&lt;&gt;"",'5E'!M20,"")</f>
        <v/>
      </c>
      <c r="MF10" s="1084" t="str">
        <f>IF('5E'!N20&lt;&gt;"",'5E'!N20,"")</f>
        <v/>
      </c>
      <c r="MG10" s="1084" t="str">
        <f>IF('5E'!O20&lt;&gt;"",'5E'!O20,"")</f>
        <v/>
      </c>
      <c r="MH10" s="1084" t="str">
        <f>IF('5E'!P20&lt;&gt;"",'5E'!P20,"")</f>
        <v/>
      </c>
      <c r="MI10" s="1084" t="str">
        <f>IF('5E'!Q20&lt;&gt;"",'5E'!Q20,"")</f>
        <v/>
      </c>
      <c r="MJ10" s="1084" t="str">
        <f>IF('5E'!R20&lt;&gt;"",'5E'!R20,"")</f>
        <v/>
      </c>
      <c r="MK10" s="1084" t="str">
        <f>IF('5E'!S20&lt;&gt;"",'5E'!S20,"")</f>
        <v/>
      </c>
      <c r="ML10" s="1084" t="str">
        <f>IF('5E'!T20&lt;&gt;"",'5E'!T20,"")</f>
        <v/>
      </c>
      <c r="MM10" s="1084" t="str">
        <f>IF('5E'!U20&lt;&gt;"",'5E'!U20,"")</f>
        <v/>
      </c>
      <c r="MN10" s="1084" t="str">
        <f>IF('5E'!V20&lt;&gt;"",'5E'!V20,"")</f>
        <v/>
      </c>
      <c r="MO10" s="1084" t="str">
        <f>IF('5E'!W20&lt;&gt;"",'5E'!W20,"")</f>
        <v/>
      </c>
      <c r="MP10" s="1084" t="str">
        <f>IF('5E'!Y20&lt;&gt;"",'5E'!Y20,"")</f>
        <v/>
      </c>
      <c r="MQ10" s="1084" t="str">
        <f>IF('5E'!Z20&lt;&gt;"",'5E'!Z20,"")</f>
        <v/>
      </c>
      <c r="MR10" s="1084" t="str">
        <f>IF('5E'!AA20&lt;&gt;"",'5E'!AA20,"")</f>
        <v/>
      </c>
      <c r="MS10" s="1085"/>
      <c r="MT10" s="1085"/>
      <c r="MU10" s="1085"/>
      <c r="MV10" s="1085"/>
      <c r="MW10" s="1085"/>
      <c r="MX10" s="1085"/>
      <c r="MY10" s="1085"/>
      <c r="MZ10" s="1085"/>
      <c r="NA10" s="1085"/>
      <c r="NB10" s="1085"/>
      <c r="NC10" s="1085"/>
      <c r="ND10" s="1085"/>
      <c r="NE10" s="1085"/>
      <c r="NF10" s="1085"/>
      <c r="NG10" s="1085"/>
      <c r="NH10" s="1085"/>
      <c r="NI10" s="1085"/>
      <c r="NJ10" s="1085"/>
      <c r="NK10" s="1085"/>
      <c r="NL10" s="1085"/>
      <c r="NM10" s="1085"/>
      <c r="NN10" s="1085"/>
      <c r="NO10" s="1085"/>
      <c r="NP10" s="1085"/>
      <c r="NQ10" s="1085"/>
      <c r="NR10" s="1085"/>
      <c r="NS10" s="1085"/>
      <c r="NT10" s="1085"/>
      <c r="NU10" s="1085"/>
      <c r="NV10" s="1085"/>
      <c r="NW10" s="1085"/>
      <c r="NX10" s="1085"/>
      <c r="NY10" s="1085"/>
      <c r="NZ10" s="1085"/>
      <c r="OA10" s="1085"/>
      <c r="OB10" s="1085"/>
      <c r="OC10" s="1085"/>
      <c r="OD10" s="1085"/>
      <c r="OE10" s="1085"/>
      <c r="OF10" s="1085"/>
      <c r="OG10" s="1085"/>
      <c r="OH10" s="1085"/>
      <c r="OI10" s="1085"/>
      <c r="OJ10" s="1085"/>
      <c r="OK10" s="1085"/>
      <c r="OL10" s="1085"/>
      <c r="OM10" s="1085"/>
      <c r="ON10" s="1085"/>
      <c r="OO10" s="1085"/>
      <c r="OP10" s="1085"/>
      <c r="OQ10" s="1085"/>
      <c r="OR10" s="1085"/>
      <c r="OS10" s="1085"/>
      <c r="OT10" s="1085"/>
      <c r="OU10" s="1085"/>
      <c r="OV10" s="1085"/>
      <c r="OW10" s="1085"/>
      <c r="OX10" s="1085"/>
      <c r="OY10" s="1085"/>
      <c r="OZ10" s="1085"/>
      <c r="PA10" s="1085"/>
      <c r="PB10" s="1085"/>
      <c r="PC10" s="1085"/>
      <c r="PD10" s="1085"/>
      <c r="PE10" s="1085"/>
      <c r="PF10" s="1085"/>
      <c r="PG10" s="1085"/>
      <c r="PH10" s="1085"/>
      <c r="PI10" s="1085"/>
      <c r="PJ10" s="1085"/>
      <c r="PK10" s="1085"/>
      <c r="PL10" s="1085"/>
      <c r="PM10" s="1085"/>
      <c r="PN10" s="1085"/>
      <c r="PO10" s="1085"/>
      <c r="PP10" s="1085"/>
      <c r="PQ10" s="1085"/>
      <c r="PR10" s="1085"/>
      <c r="PS10" s="1085"/>
      <c r="PT10" s="1085"/>
      <c r="PU10" s="1085"/>
      <c r="PV10" s="1085"/>
      <c r="PW10" s="1085"/>
      <c r="PX10" s="1085"/>
      <c r="PY10" s="1085"/>
      <c r="PZ10" s="1085"/>
      <c r="QA10" s="1085"/>
      <c r="QB10" s="1085"/>
      <c r="QC10" s="1085"/>
      <c r="QD10" s="1085"/>
      <c r="QE10" s="1085"/>
      <c r="QF10" s="1085"/>
      <c r="QG10" s="1085"/>
      <c r="QH10" s="1085"/>
      <c r="QI10" s="1085"/>
      <c r="QJ10" s="1085"/>
      <c r="QK10" s="1085"/>
      <c r="QL10" s="1085"/>
      <c r="QM10" s="1085"/>
      <c r="QN10" s="1085"/>
      <c r="QO10" s="1085"/>
      <c r="QP10" s="1085"/>
      <c r="QQ10" s="1085"/>
      <c r="QR10" s="1085"/>
      <c r="QS10" s="1085"/>
      <c r="QT10" s="1085"/>
      <c r="QU10" s="1085"/>
      <c r="QV10" s="1085"/>
      <c r="QW10" s="1085"/>
      <c r="QX10" s="1085"/>
      <c r="QY10" s="1085"/>
      <c r="QZ10" s="1085"/>
      <c r="RA10" s="1085"/>
      <c r="RB10" s="1085"/>
      <c r="RC10" s="1085"/>
      <c r="RD10" s="1085"/>
      <c r="RE10" s="1085"/>
      <c r="RF10" s="1085"/>
      <c r="RG10" s="1085"/>
      <c r="RH10" s="1085"/>
      <c r="RI10" s="1085"/>
      <c r="RJ10" s="1085"/>
      <c r="RK10" s="1085"/>
      <c r="RL10" s="1085"/>
      <c r="RM10" s="1085"/>
      <c r="RN10" s="1085"/>
      <c r="RO10" s="1085"/>
      <c r="RP10" s="1085"/>
      <c r="RQ10" s="1085"/>
      <c r="RR10" s="1085"/>
      <c r="RS10" s="1085"/>
      <c r="RT10" s="1085"/>
      <c r="RU10" s="1085"/>
      <c r="RV10" s="1085"/>
      <c r="RW10" s="1085"/>
      <c r="RX10" s="1085"/>
      <c r="RY10" s="1085"/>
      <c r="RZ10" s="1085"/>
      <c r="SA10" s="1085"/>
      <c r="SB10" s="1085"/>
      <c r="SC10" s="1085"/>
      <c r="SD10" s="1085"/>
      <c r="SE10" s="1085"/>
      <c r="SF10" s="1085"/>
      <c r="SG10" s="1085"/>
      <c r="SH10" s="1085"/>
      <c r="SI10" s="1085"/>
      <c r="SJ10" s="1085"/>
      <c r="SK10" s="1085"/>
      <c r="SL10" s="1085"/>
      <c r="SM10" s="1085"/>
      <c r="SN10" s="1085"/>
      <c r="SO10" s="1085"/>
      <c r="SP10" s="1085"/>
      <c r="SQ10" s="1085"/>
      <c r="SR10" s="1085"/>
      <c r="SS10" s="1085"/>
      <c r="ST10" s="1085"/>
      <c r="SU10" s="1085"/>
      <c r="SV10" s="1085"/>
      <c r="SW10" s="1085"/>
      <c r="SX10" s="1085"/>
      <c r="SY10" s="1085"/>
      <c r="SZ10" s="1085"/>
      <c r="TA10" s="1085"/>
      <c r="TB10" s="1085"/>
      <c r="TC10" s="1085"/>
      <c r="TD10" s="1085"/>
      <c r="TE10" s="1085"/>
      <c r="TF10" s="1085"/>
      <c r="TG10" s="1085"/>
      <c r="TH10" s="1085"/>
      <c r="TI10" s="1085"/>
      <c r="TJ10" s="1085"/>
      <c r="TK10" s="1085"/>
      <c r="TL10" s="1085"/>
      <c r="TM10" s="1085"/>
      <c r="TN10" s="1085"/>
      <c r="TO10" s="1085"/>
      <c r="TP10" s="1085"/>
      <c r="TQ10" s="1085"/>
      <c r="TR10" s="1085"/>
      <c r="TS10" s="1085"/>
      <c r="TT10" s="1085"/>
      <c r="TU10" s="1085"/>
      <c r="TV10" s="1085"/>
      <c r="TW10" s="1085"/>
      <c r="TX10" s="1085"/>
      <c r="TY10" s="1085"/>
      <c r="TZ10" s="1085"/>
      <c r="UA10" s="1085"/>
      <c r="UB10" s="1085"/>
      <c r="UC10" s="1085"/>
      <c r="UD10" s="1085"/>
      <c r="UE10" s="1085"/>
      <c r="UF10" s="1085"/>
      <c r="UG10" s="1085"/>
      <c r="UH10" s="1085"/>
      <c r="UI10" s="1085"/>
      <c r="UJ10" s="1085"/>
      <c r="UK10" s="1085"/>
      <c r="UL10" s="1085"/>
      <c r="UM10" s="1085"/>
      <c r="UN10" s="1085"/>
      <c r="UO10" s="1085"/>
      <c r="UP10" s="1085"/>
      <c r="UQ10" s="1085"/>
      <c r="UR10" s="1085"/>
      <c r="US10" s="1085"/>
      <c r="UT10" s="1085"/>
      <c r="UU10" s="1085"/>
      <c r="UV10" s="1085"/>
      <c r="UW10" s="1085"/>
      <c r="UX10" s="1085"/>
      <c r="UY10" s="1085"/>
      <c r="UZ10" s="1085"/>
      <c r="VA10" s="1085"/>
      <c r="VB10" s="1085"/>
      <c r="VC10" s="1085"/>
      <c r="VD10" s="1085"/>
      <c r="VE10" s="1085"/>
      <c r="VF10" s="1085"/>
      <c r="VG10" s="1085"/>
      <c r="VH10" s="1085"/>
      <c r="VI10" s="1085"/>
      <c r="VJ10" s="1085"/>
      <c r="VK10" s="1085"/>
      <c r="VL10" s="1085"/>
      <c r="VM10" s="1085"/>
      <c r="VN10" s="1085"/>
      <c r="VO10" s="1085"/>
      <c r="VP10" s="1085"/>
      <c r="VQ10" s="1085"/>
      <c r="VR10" s="1085"/>
      <c r="VS10" s="1085"/>
      <c r="VT10" s="1085"/>
      <c r="VU10" s="1085"/>
      <c r="VV10" s="1085"/>
      <c r="VW10" s="1085"/>
      <c r="VX10" s="1085"/>
      <c r="VY10" s="1085"/>
      <c r="VZ10" s="1085"/>
      <c r="WA10" s="1085"/>
      <c r="WB10" s="1085"/>
      <c r="WC10" s="1085"/>
      <c r="WD10" s="1085"/>
      <c r="WE10" s="1085"/>
      <c r="WF10" s="1085"/>
      <c r="WG10" s="1085"/>
      <c r="WH10" s="1085"/>
      <c r="WI10" s="1085"/>
      <c r="WJ10" s="1085"/>
      <c r="WK10" s="1085"/>
      <c r="WL10" s="1085"/>
      <c r="WM10" s="1085"/>
      <c r="WN10" s="1085"/>
      <c r="WO10" s="1085"/>
      <c r="WP10" s="1085"/>
      <c r="WQ10" s="1085"/>
      <c r="WR10" s="1085"/>
      <c r="WS10" s="1085"/>
      <c r="WT10" s="1085"/>
      <c r="WU10" s="1085"/>
      <c r="WV10" s="1085"/>
      <c r="WW10" s="1085"/>
      <c r="WX10" s="1085"/>
      <c r="WY10" s="1085"/>
      <c r="WZ10" s="1085"/>
      <c r="XA10" s="1085"/>
      <c r="XB10" s="1085"/>
      <c r="XC10" s="1085"/>
      <c r="XD10" s="1085"/>
      <c r="XE10" s="1085"/>
      <c r="XF10" s="1085"/>
      <c r="XG10" s="1085"/>
      <c r="XH10" s="1085"/>
      <c r="XI10" s="1085"/>
      <c r="XJ10" s="1085"/>
      <c r="XK10" s="1085"/>
      <c r="XL10" s="1085"/>
      <c r="XM10" s="1085"/>
      <c r="XN10" s="1085"/>
      <c r="XO10" s="1085"/>
      <c r="XP10" s="1085"/>
      <c r="XQ10" s="1085"/>
      <c r="XR10" s="1085"/>
      <c r="XS10" s="1085"/>
      <c r="XT10" s="1085"/>
      <c r="XU10" s="1085"/>
      <c r="XV10" s="1085"/>
      <c r="XW10" s="1085"/>
      <c r="XX10" s="1085"/>
      <c r="XY10" s="1085"/>
      <c r="XZ10" s="1085"/>
      <c r="YA10" s="1085"/>
      <c r="YB10" s="1085"/>
      <c r="YC10" s="1085"/>
      <c r="YD10" s="1085"/>
      <c r="YE10" s="1085"/>
      <c r="YF10" s="1085"/>
      <c r="YG10" s="1085"/>
      <c r="YH10" s="1085"/>
      <c r="YI10" s="1085"/>
      <c r="YJ10" s="1085"/>
      <c r="YK10" s="1085"/>
      <c r="YL10" s="1085"/>
      <c r="YM10" s="1085"/>
      <c r="YN10" s="1085"/>
      <c r="YO10" s="1085"/>
      <c r="YP10" s="1085"/>
      <c r="YQ10" s="1085"/>
      <c r="YR10" s="1085"/>
      <c r="YS10" s="1085"/>
      <c r="YT10" s="1085"/>
      <c r="YU10" s="1085"/>
      <c r="YV10" s="1085"/>
      <c r="YW10" s="1085"/>
      <c r="YX10" s="1085"/>
      <c r="YY10" s="1085"/>
      <c r="YZ10" s="1085"/>
      <c r="ZA10" s="1085"/>
      <c r="ZB10" s="1085"/>
      <c r="ZC10" s="1085"/>
      <c r="ZD10" s="1085"/>
      <c r="ZE10" s="1085"/>
      <c r="ZF10" s="1085"/>
      <c r="ZG10" s="1085"/>
      <c r="ZH10" s="1085"/>
      <c r="ZI10" s="1085"/>
      <c r="ZJ10" s="1085"/>
      <c r="ZK10" s="1085"/>
      <c r="ZL10" s="1085"/>
      <c r="ZM10" s="1085"/>
      <c r="ZN10" s="1085"/>
      <c r="ZO10" s="1085"/>
      <c r="ZP10" s="1085"/>
      <c r="ZQ10" s="1085"/>
      <c r="ZR10" s="1085"/>
      <c r="ZS10" s="1085"/>
      <c r="ZT10" s="1085"/>
      <c r="ZU10" s="1085"/>
      <c r="ZV10" s="1085"/>
      <c r="ZW10" s="1085"/>
      <c r="ZX10" s="1085"/>
      <c r="ZY10" s="1085"/>
      <c r="ZZ10" s="1085"/>
      <c r="AAA10" s="1085"/>
      <c r="AAB10" s="1085"/>
      <c r="AAC10" s="1085"/>
      <c r="AAD10" s="1085"/>
      <c r="AAE10" s="1085"/>
      <c r="AAF10" s="1085"/>
      <c r="AAG10" s="1085"/>
      <c r="AAH10" s="1085"/>
      <c r="AAI10" s="1085"/>
      <c r="AAJ10" s="1085"/>
      <c r="AAK10" s="1085"/>
      <c r="AAL10" s="1085"/>
      <c r="AAM10" s="1085"/>
      <c r="AAN10" s="1085"/>
      <c r="AAO10" s="1085"/>
      <c r="AAP10" s="1085"/>
      <c r="AAQ10" s="1085"/>
      <c r="AAR10" s="1085"/>
      <c r="AAS10" s="1085"/>
      <c r="AAT10" s="1085"/>
      <c r="AAU10" s="1085"/>
      <c r="AAV10" s="1085"/>
      <c r="AAW10" s="1085"/>
      <c r="AAX10" s="1085"/>
      <c r="AAY10" s="1085"/>
      <c r="AAZ10" s="1085"/>
      <c r="ABA10" s="1085"/>
      <c r="ABB10" s="1085"/>
      <c r="ABC10" s="1085"/>
      <c r="ABD10" s="1085"/>
      <c r="ABE10" s="1085"/>
      <c r="ABF10" s="1085"/>
      <c r="ABG10" s="1085"/>
      <c r="ABH10" s="1085"/>
      <c r="ABI10" s="1085"/>
      <c r="ABJ10" s="1085"/>
      <c r="ABK10" s="1085"/>
      <c r="ABL10" s="1085"/>
      <c r="ABM10" s="1085"/>
      <c r="ABN10" s="1085"/>
      <c r="ABO10" s="1085"/>
      <c r="ABP10" s="1085"/>
      <c r="ABQ10" s="1085"/>
      <c r="ABR10" s="1085"/>
      <c r="ABS10" s="1085"/>
      <c r="ABT10" s="1085"/>
      <c r="ABU10" s="1085"/>
      <c r="ABV10" s="1085"/>
      <c r="ABW10" s="1085"/>
      <c r="ABX10" s="1085"/>
      <c r="ABY10" s="1085"/>
      <c r="ABZ10" s="1085"/>
      <c r="ACA10" s="1085"/>
      <c r="ACB10" s="1085"/>
      <c r="ACC10" s="1085"/>
      <c r="ACD10" s="1085"/>
      <c r="ACE10" s="1085"/>
      <c r="ACF10" s="1085"/>
      <c r="ACG10" s="1085"/>
      <c r="ACH10" s="1085"/>
      <c r="ACI10" s="1085"/>
      <c r="ACJ10" s="1085"/>
      <c r="ACK10" s="1085"/>
      <c r="ACL10" s="1085"/>
      <c r="ACM10" s="1085"/>
      <c r="ACN10" s="1085"/>
      <c r="ACO10" s="1085"/>
      <c r="ACP10" s="1085"/>
      <c r="ACQ10" s="1085"/>
      <c r="ACR10" s="1085"/>
      <c r="ACS10" s="1085"/>
      <c r="ACT10" s="1085"/>
      <c r="ACU10" s="1085"/>
      <c r="ACV10" s="1085"/>
      <c r="ACW10" s="1085"/>
      <c r="ACX10" s="1085"/>
      <c r="ACY10" s="1085"/>
      <c r="ACZ10" s="1085"/>
      <c r="ADA10" s="1085"/>
      <c r="ADB10" s="1085"/>
      <c r="ADC10" s="1085"/>
      <c r="ADD10" s="1085"/>
      <c r="ADE10" s="1085"/>
      <c r="ADF10" s="1085"/>
      <c r="ADG10" s="1085"/>
      <c r="ADH10" s="1085"/>
      <c r="ADI10" s="1085"/>
      <c r="ADJ10" s="1085"/>
      <c r="ADK10" s="1085"/>
      <c r="ADL10" s="1085"/>
      <c r="ADM10" s="1085"/>
      <c r="ADN10" s="1085"/>
      <c r="ADO10" s="1085"/>
      <c r="ADP10" s="1085"/>
      <c r="ADQ10" s="1085"/>
      <c r="ADR10" s="1085"/>
      <c r="ADS10" s="1085"/>
      <c r="ADT10" s="1085"/>
      <c r="ADU10" s="1085"/>
      <c r="ADV10" s="1085"/>
      <c r="ADW10" s="1085"/>
      <c r="ADX10" s="1085"/>
      <c r="ADY10" s="1085"/>
      <c r="ADZ10" s="1085"/>
      <c r="AEA10" s="1085"/>
      <c r="AEB10" s="1085"/>
      <c r="AEC10" s="1085"/>
      <c r="AED10" s="1085"/>
      <c r="AEE10" s="1085"/>
      <c r="AEF10" s="1085"/>
      <c r="AEG10" s="1085"/>
      <c r="AEH10" s="1085"/>
      <c r="AEI10" s="1085"/>
      <c r="AEJ10" s="1085"/>
      <c r="AEK10" s="1085"/>
      <c r="AEL10" s="1085"/>
      <c r="AEM10" s="1085"/>
      <c r="AEN10" s="1085"/>
      <c r="AEO10" s="1085"/>
      <c r="AEP10" s="1085"/>
      <c r="AEQ10" s="1085"/>
      <c r="AER10" s="1085"/>
      <c r="AES10" s="1085"/>
      <c r="AET10" s="1085"/>
      <c r="AEU10" s="1085"/>
      <c r="AEV10" s="1084" t="str">
        <f>IF('8A'!E13&lt;&gt;"",'8A'!E13,"")</f>
        <v/>
      </c>
      <c r="AEW10" s="1084" t="str">
        <f>IF('8A'!F13&lt;&gt;"",'8A'!F13,"")</f>
        <v/>
      </c>
      <c r="AEX10" s="1084" t="str">
        <f>IF('8A'!G13&lt;&gt;"",'8A'!G13,"")</f>
        <v/>
      </c>
      <c r="AEY10" s="1084" t="str">
        <f>IF('8A'!H13&lt;&gt;"",'8A'!H13,"")</f>
        <v/>
      </c>
      <c r="AEZ10" s="1084" t="str">
        <f>IF('8A'!I13&lt;&gt;"",'8A'!I13,"")</f>
        <v/>
      </c>
      <c r="AFA10" s="1084" t="str">
        <f>IF('8A'!J13&lt;&gt;"",'8A'!J13,"")</f>
        <v/>
      </c>
      <c r="AFB10" s="1084" t="str">
        <f>IF('8A'!K13&lt;&gt;"",'8A'!K13,"")</f>
        <v/>
      </c>
      <c r="AFC10" s="1084" t="str">
        <f>IF('8A'!L13&lt;&gt;"",'8A'!L13,"")</f>
        <v/>
      </c>
      <c r="AFD10" s="1084" t="str">
        <f>IF('8A'!M13&lt;&gt;"",'8A'!M13,"")</f>
        <v/>
      </c>
      <c r="AFE10" s="1084" t="str">
        <f>IF('8A'!N13&lt;&gt;"",'8A'!N13,"")</f>
        <v/>
      </c>
      <c r="AFF10" s="1084" t="str">
        <f>IF('8A'!O13&lt;&gt;"",'8A'!O13,"")</f>
        <v/>
      </c>
      <c r="AFG10" s="1084" t="str">
        <f>IF('8A'!P13&lt;&gt;"",'8A'!P13,"")</f>
        <v/>
      </c>
      <c r="AFH10" s="1084" t="str">
        <f>IF('8A'!Q13&lt;&gt;"",'8A'!Q13,"")</f>
        <v/>
      </c>
      <c r="AFI10" s="1084" t="str">
        <f>IF('8A'!R13&lt;&gt;"",'8A'!R13,"")</f>
        <v/>
      </c>
      <c r="AFJ10" s="1084" t="str">
        <f>IF('8A'!S13&lt;&gt;"",'8A'!S13,"")</f>
        <v/>
      </c>
      <c r="AFK10" s="1084" t="str">
        <f>IF('8A'!T13&lt;&gt;"",'8A'!T13,"")</f>
        <v/>
      </c>
      <c r="AFL10" s="1084" t="str">
        <f>IF('8A'!U13&lt;&gt;"",'8A'!U13,"")</f>
        <v/>
      </c>
      <c r="AFM10" s="1084" t="str">
        <f>IF('8A'!V13&lt;&gt;"",'8A'!V13,"")</f>
        <v/>
      </c>
      <c r="AFN10" s="1084" t="str">
        <f>IF('8B'!E13&lt;&gt;"",'8B'!E13,"")</f>
        <v/>
      </c>
      <c r="AFO10" s="1084" t="str">
        <f>IF('8B'!F13&lt;&gt;"",'8B'!F13,"")</f>
        <v/>
      </c>
      <c r="AFP10" s="1084" t="str">
        <f>IF('8B'!G13&lt;&gt;"",'8B'!G13,"")</f>
        <v/>
      </c>
      <c r="AFQ10" s="1084" t="str">
        <f>IF('8B'!H13&lt;&gt;"",'8B'!H13,"")</f>
        <v/>
      </c>
      <c r="AFR10" s="1084" t="str">
        <f>IF('8B'!I13&lt;&gt;"",'8B'!I13,"")</f>
        <v/>
      </c>
      <c r="AFS10" s="1084" t="str">
        <f>IF('8B'!J13&lt;&gt;"",'8B'!J13,"")</f>
        <v/>
      </c>
      <c r="AFT10" s="1084" t="str">
        <f>IF('8B'!K13&lt;&gt;"",'8B'!K13,"")</f>
        <v/>
      </c>
      <c r="AFU10" s="1084" t="str">
        <f>IF('8B'!L13&lt;&gt;"",'8B'!L13,"")</f>
        <v/>
      </c>
      <c r="AFV10" s="1084" t="str">
        <f>IF('8B'!M13&lt;&gt;"",'8B'!M13,"")</f>
        <v/>
      </c>
      <c r="AFW10" s="1084" t="str">
        <f>IF('8B'!N13&lt;&gt;"",'8B'!N13,"")</f>
        <v/>
      </c>
      <c r="AFX10" s="1084" t="str">
        <f>IF('8B'!O13&lt;&gt;"",'8B'!O13,"")</f>
        <v/>
      </c>
      <c r="AFY10" s="1084" t="str">
        <f>IF('8B'!P13&lt;&gt;"",'8B'!P13,"")</f>
        <v/>
      </c>
      <c r="AFZ10" s="1084" t="str">
        <f>IF('8B'!Q13&lt;&gt;"",'8B'!Q13,"")</f>
        <v/>
      </c>
      <c r="AGA10" s="1084" t="str">
        <f>IF('8B'!R13&lt;&gt;"",'8B'!R13,"")</f>
        <v/>
      </c>
      <c r="AGB10" s="1084" t="str">
        <f>IF('8B'!S13&lt;&gt;"",'8B'!S13,"")</f>
        <v/>
      </c>
      <c r="AGC10" s="1084" t="str">
        <f>IF('8B'!T13&lt;&gt;"",'8B'!T13,"")</f>
        <v/>
      </c>
      <c r="AGD10" s="1084" t="str">
        <f>IF('8B'!U13&lt;&gt;"",'8B'!U13,"")</f>
        <v/>
      </c>
      <c r="AGE10" s="1084" t="str">
        <f>IF('8C'!E13&lt;&gt;"",'8C'!E13,"")</f>
        <v/>
      </c>
      <c r="AGF10" s="1084" t="str">
        <f>IF('8C'!F13&lt;&gt;"",'8C'!F13,"")</f>
        <v/>
      </c>
      <c r="AGG10" s="1084" t="str">
        <f>IF('8C'!G13&lt;&gt;"",'8C'!G13,"")</f>
        <v/>
      </c>
      <c r="AGH10" s="1084" t="str">
        <f>IF('8C'!H13&lt;&gt;"",'8C'!H13,"")</f>
        <v/>
      </c>
      <c r="AGI10" s="1084" t="str">
        <f>IF('8C'!I13&lt;&gt;"",'8C'!I13,"")</f>
        <v/>
      </c>
      <c r="AGJ10" s="1084" t="str">
        <f>IF('8C'!J13&lt;&gt;"",'8C'!J13,"")</f>
        <v/>
      </c>
      <c r="AGK10" s="1084" t="str">
        <f>IF('8C'!K13&lt;&gt;"",'8C'!K13,"")</f>
        <v/>
      </c>
      <c r="AGL10" s="1084" t="str">
        <f>IF('8C'!L13&lt;&gt;"",'8C'!L13,"")</f>
        <v/>
      </c>
      <c r="AGM10" s="1084" t="str">
        <f>IF('8C'!M13&lt;&gt;"",'8C'!M13,"")</f>
        <v/>
      </c>
      <c r="AGN10" s="1084" t="str">
        <f>IF('8C'!N13&lt;&gt;"",'8C'!N13,"")</f>
        <v/>
      </c>
      <c r="AGO10" s="1084" t="str">
        <f>IF('8C'!O13&lt;&gt;"",'8C'!O13,"")</f>
        <v/>
      </c>
      <c r="AGP10" s="1085"/>
      <c r="AGQ10" s="1084" t="str">
        <f>IF('8D'!D21&lt;&gt;"",'8D'!D21,"")</f>
        <v/>
      </c>
      <c r="AGR10" s="1084" t="str">
        <f>IF('8D'!E21&lt;&gt;"",'8D'!E21,"")</f>
        <v/>
      </c>
      <c r="AGS10" s="1084" t="str">
        <f>IF('8D'!F21&lt;&gt;"",'8D'!F21,"")</f>
        <v/>
      </c>
      <c r="AGT10" s="1084" t="str">
        <f>IF('8D'!G21&lt;&gt;"",'8D'!G21,"")</f>
        <v/>
      </c>
      <c r="AGU10" s="1084" t="str">
        <f>IF('8D'!H21&lt;&gt;"",'8D'!H21,"")</f>
        <v/>
      </c>
      <c r="AGV10" s="1084" t="str">
        <f>IF('8D'!I21&lt;&gt;"",'8D'!I21,"")</f>
        <v/>
      </c>
      <c r="AGW10" s="1084" t="str">
        <f>IF('8D'!J21&lt;&gt;"",'8D'!J21,"")</f>
        <v/>
      </c>
      <c r="AGX10" s="1084" t="str">
        <f>IF('8D'!K21&lt;&gt;"",'8D'!K21,"")</f>
        <v/>
      </c>
      <c r="AGY10" s="1084" t="str">
        <f>IF('8D'!L21&lt;&gt;"",'8D'!L21,"")</f>
        <v/>
      </c>
      <c r="AGZ10" s="1084" t="str">
        <f>IF('8D'!M21&lt;&gt;"",'8D'!M21,"")</f>
        <v/>
      </c>
      <c r="AHA10" s="1084" t="str">
        <f>IF('8D'!N21&lt;&gt;"",'8D'!N21,"")</f>
        <v/>
      </c>
      <c r="AHB10" s="1084" t="str">
        <f>IF('8D'!O21&lt;&gt;"",'8D'!O21,"")</f>
        <v/>
      </c>
      <c r="AHC10" s="1084" t="str">
        <f>IF('8D'!P21&lt;&gt;"",'8D'!P21,"")</f>
        <v/>
      </c>
      <c r="AHD10" s="1084" t="str">
        <f>IF('8D'!Q21&lt;&gt;"",'8D'!Q21,"")</f>
        <v/>
      </c>
      <c r="AHE10" s="1084" t="str">
        <f>IF('8D'!R21&lt;&gt;"",'8D'!R21,"")</f>
        <v/>
      </c>
      <c r="AHF10" s="1084" t="str">
        <f>IF('8D'!S21&lt;&gt;"",'8D'!S21,"")</f>
        <v/>
      </c>
      <c r="AHG10" s="1084" t="str">
        <f>IF('8D'!T21&lt;&gt;"",'8D'!T21,"")</f>
        <v/>
      </c>
      <c r="AHH10" s="1084" t="str">
        <f>IF('8D'!U21&lt;&gt;"",'8D'!U21,"")</f>
        <v/>
      </c>
      <c r="AHI10" s="1084" t="str">
        <f>IF('8D'!V21&lt;&gt;"",'8D'!V21,"")</f>
        <v/>
      </c>
      <c r="AHJ10" s="1084" t="str">
        <f>IF('8D'!W21&lt;&gt;"",'8D'!W21,"")</f>
        <v/>
      </c>
      <c r="AHK10" s="1084" t="str">
        <f>IF('8D'!X21&lt;&gt;"",'8D'!X21,"")</f>
        <v/>
      </c>
      <c r="AHL10" s="1084" t="str">
        <f>IF('8D'!Y21&lt;&gt;"",'8D'!Y21,"")</f>
        <v/>
      </c>
      <c r="AHM10" s="1084" t="str">
        <f>IF('8D'!Z21&lt;&gt;"",'8D'!Z21,"")</f>
        <v/>
      </c>
      <c r="AHN10" s="1084" t="str">
        <f>IF('8D'!AA21&lt;&gt;"",'8D'!AA21,"")</f>
        <v/>
      </c>
      <c r="AHO10" s="1084" t="str">
        <f>IF('8D'!AB21&lt;&gt;"",'8D'!AB21,"")</f>
        <v/>
      </c>
      <c r="AHP10" s="1084" t="str">
        <f>IF('8D'!AC21&lt;&gt;"",'8D'!AC21,"")</f>
        <v/>
      </c>
      <c r="AHQ10" s="1084" t="str">
        <f>IF('8D'!AD21&lt;&gt;"",'8D'!AD21,"")</f>
        <v/>
      </c>
      <c r="AHR10" s="1084" t="str">
        <f>IF('8D'!AE21&lt;&gt;"",'8D'!AE21,"")</f>
        <v/>
      </c>
      <c r="AHS10" s="1084" t="str">
        <f>IF('8D'!AF21&lt;&gt;"",'8D'!AF21,"")</f>
        <v/>
      </c>
      <c r="AHT10" s="1084" t="str">
        <f>IF('8D'!AG21&lt;&gt;"",'8D'!AG21,"")</f>
        <v/>
      </c>
      <c r="AHU10" s="1084" t="str">
        <f>IF('8D'!AH21&lt;&gt;"",'8D'!AH21,"")</f>
        <v/>
      </c>
      <c r="AHV10" s="1084" t="str">
        <f>IF('8D'!AI21&lt;&gt;"",'8D'!AI21,"")</f>
        <v/>
      </c>
      <c r="AHW10" s="1084" t="str">
        <f>IF('8D'!AJ21&lt;&gt;"",'8D'!AJ21,"")</f>
        <v/>
      </c>
      <c r="AHX10" s="1084" t="str">
        <f>IF('8D'!AK21&lt;&gt;"",'8D'!AK21,"")</f>
        <v/>
      </c>
      <c r="AHY10" s="1084" t="str">
        <f>IF('8D'!AL21&lt;&gt;"",'8D'!AL21,"")</f>
        <v/>
      </c>
      <c r="AHZ10" s="1084" t="str">
        <f>IF('8D'!AM21&lt;&gt;"",'8D'!AM21,"")</f>
        <v/>
      </c>
      <c r="AIA10" s="1084" t="str">
        <f>IF('8D'!AN21&lt;&gt;"",'8D'!AN21,"")</f>
        <v/>
      </c>
      <c r="AIB10" s="1084" t="str">
        <f>IF('8D'!AO21&lt;&gt;"",'8D'!AO21,"")</f>
        <v/>
      </c>
      <c r="AIC10" s="1084" t="str">
        <f>IF('8D'!AP21&lt;&gt;"",'8D'!AP21,"")</f>
        <v/>
      </c>
      <c r="AID10" s="1084" t="str">
        <f>IF('8D'!AQ21&lt;&gt;"",'8D'!AQ21,"")</f>
        <v/>
      </c>
      <c r="AIE10" s="1084" t="str">
        <f>IF('8D'!AR21&lt;&gt;"",'8D'!AR21,"")</f>
        <v/>
      </c>
      <c r="AIF10" s="1084" t="str">
        <f>IF('8D'!AS21&lt;&gt;"",'8D'!AS21,"")</f>
        <v/>
      </c>
      <c r="AIG10" s="1084" t="str">
        <f>IF('8D'!AT21&lt;&gt;"",'8D'!AT21,"")</f>
        <v/>
      </c>
      <c r="AIH10" s="1084" t="str">
        <f>IF('8D'!AU21&lt;&gt;"",'8D'!AU21,"")</f>
        <v/>
      </c>
      <c r="AII10" s="1084" t="str">
        <f>IF('8D'!AV21&lt;&gt;"",'8D'!AV21,"")</f>
        <v/>
      </c>
      <c r="AIJ10" s="1084" t="str">
        <f>IF('8D'!AW21&lt;&gt;"",'8D'!AW21,"")</f>
        <v/>
      </c>
      <c r="AIK10" s="1085"/>
      <c r="AIL10" s="1084" t="str">
        <f>IF('8E'!D21&lt;&gt;"",'8E'!D21,"")</f>
        <v/>
      </c>
      <c r="AIM10" s="1084" t="str">
        <f>IF('8E'!E21&lt;&gt;"",'8E'!E21,"")</f>
        <v/>
      </c>
      <c r="AIN10" s="1084" t="str">
        <f>IF('8E'!F21&lt;&gt;"",'8E'!F21,"")</f>
        <v/>
      </c>
      <c r="AIO10" s="1084" t="str">
        <f>IF('8E'!G21&lt;&gt;"",'8E'!G21,"")</f>
        <v/>
      </c>
      <c r="AIP10" s="1084" t="str">
        <f>IF('8E'!H21&lt;&gt;"",'8E'!H21,"")</f>
        <v/>
      </c>
      <c r="AIQ10" s="1084" t="str">
        <f>IF('8E'!I21&lt;&gt;"",'8E'!I21,"")</f>
        <v/>
      </c>
      <c r="AIR10" s="1084" t="str">
        <f>IF('8E'!J21&lt;&gt;"",'8E'!J21,"")</f>
        <v/>
      </c>
      <c r="AIS10" s="1084" t="str">
        <f>IF('8E'!K21&lt;&gt;"",'8E'!K21,"")</f>
        <v/>
      </c>
      <c r="AIT10" s="1084" t="str">
        <f>IF('8E'!L21&lt;&gt;"",'8E'!L21,"")</f>
        <v/>
      </c>
      <c r="AIU10" s="1084" t="str">
        <f>IF('8E'!M21&lt;&gt;"",'8E'!M21,"")</f>
        <v/>
      </c>
      <c r="AIV10" s="1084" t="str">
        <f>IF('8E'!N21&lt;&gt;"",'8E'!N21,"")</f>
        <v/>
      </c>
      <c r="AIW10" s="1084" t="str">
        <f>IF('8E'!O21&lt;&gt;"",'8E'!O21,"")</f>
        <v/>
      </c>
      <c r="AIX10" s="1084" t="str">
        <f>IF('8E'!P21&lt;&gt;"",'8E'!P21,"")</f>
        <v/>
      </c>
      <c r="AIY10" s="1084" t="str">
        <f>IF('8E'!Q21&lt;&gt;"",'8E'!Q21,"")</f>
        <v/>
      </c>
      <c r="AIZ10" s="1084" t="str">
        <f>IF('8E'!R21&lt;&gt;"",'8E'!R21,"")</f>
        <v/>
      </c>
      <c r="AJA10" s="1084" t="str">
        <f>IF('8E'!S21&lt;&gt;"",'8E'!S21,"")</f>
        <v/>
      </c>
      <c r="AJB10" s="1084" t="str">
        <f>IF('8E'!T21&lt;&gt;"",'8E'!T21,"")</f>
        <v/>
      </c>
      <c r="AJC10" s="1084" t="str">
        <f>IF('8E'!U21&lt;&gt;"",'8E'!U21,"")</f>
        <v/>
      </c>
      <c r="AJD10" s="1084" t="str">
        <f>IF('8E'!V21&lt;&gt;"",'8E'!V21,"")</f>
        <v/>
      </c>
      <c r="AJE10" s="1084" t="str">
        <f>IF('8E'!W21&lt;&gt;"",'8E'!W21,"")</f>
        <v/>
      </c>
      <c r="AJF10" s="1084" t="str">
        <f>IF('8E'!X21&lt;&gt;"",'8E'!X21,"")</f>
        <v/>
      </c>
      <c r="AJG10" s="1084" t="str">
        <f>IF('8E'!Y21&lt;&gt;"",'8E'!Y21,"")</f>
        <v/>
      </c>
      <c r="AJH10" s="1084" t="str">
        <f>IF('8E'!Z21&lt;&gt;"",'8E'!Z21,"")</f>
        <v/>
      </c>
      <c r="AJI10" s="1084" t="str">
        <f>IF('8E'!AA21&lt;&gt;"",'8E'!AA21,"")</f>
        <v/>
      </c>
      <c r="AJJ10" t="s">
        <v>6852</v>
      </c>
    </row>
    <row r="11" spans="1:946" x14ac:dyDescent="0.2">
      <c r="A11" s="1084" t="str">
        <f t="shared" si="0"/>
        <v/>
      </c>
      <c r="B11" s="1084" t="str">
        <f t="shared" si="1"/>
        <v/>
      </c>
      <c r="C11" s="1084" t="str">
        <f>IF(設定!AH15&lt;&gt;0,設定!AH15,"")</f>
        <v/>
      </c>
      <c r="D11" s="1084" t="str">
        <f ca="1">IF(設定!AG15&lt;&gt;0,設定!AG15,"")</f>
        <v/>
      </c>
      <c r="E11" s="1084" t="str">
        <f>IF(C11="学部",VLOOKUP(D11,設定!$K$8:$L$37,2,FALSE),"")</f>
        <v/>
      </c>
      <c r="F11" s="1084" t="str">
        <f>IF(C11="研究科",VLOOKUP(D11,設定!$P$8:$Q$37,2,FALSE),"")</f>
        <v/>
      </c>
      <c r="G11" s="1084" t="str">
        <f>IF(C11="学部",VLOOKUP(D11,設定!$U$8:$V$37,2,FALSE),"")</f>
        <v/>
      </c>
      <c r="H11" s="1084" t="str">
        <f>IF(C11="研究科",VLOOKUP(D11,設定!$Y$8:$Z$37,2,FALSE),"")</f>
        <v/>
      </c>
      <c r="I11" s="1085"/>
      <c r="J11" s="1085"/>
      <c r="K11" s="1085"/>
      <c r="L11" s="1085"/>
      <c r="M11" s="1085"/>
      <c r="N11" s="1085"/>
      <c r="O11" s="1085"/>
      <c r="P11" s="1085"/>
      <c r="Q11" s="1085"/>
      <c r="R11" s="1084" t="str">
        <f>IF('2A'!E14&lt;&gt;"",'2A'!E14,"")</f>
        <v/>
      </c>
      <c r="S11" s="1084" t="str">
        <f>IF('2A'!F14&lt;&gt;"",'2A'!F14,"")</f>
        <v/>
      </c>
      <c r="T11" s="1084" t="str">
        <f>IF('2A'!G14&lt;&gt;"",'2A'!G14,"")</f>
        <v/>
      </c>
      <c r="U11" s="1084" t="str">
        <f>IF('2A'!H14&lt;&gt;"",'2A'!H14,"")</f>
        <v/>
      </c>
      <c r="V11" s="1084" t="str">
        <f>IF('2A'!I14&lt;&gt;"",'2A'!I14,"")</f>
        <v/>
      </c>
      <c r="W11" s="1084" t="str">
        <f>IF('2A'!J14&lt;&gt;"",'2A'!J14,"")</f>
        <v/>
      </c>
      <c r="X11" s="1084" t="str">
        <f>IF('2A'!K14&lt;&gt;"",'2A'!K14,"")</f>
        <v/>
      </c>
      <c r="Y11" s="1084" t="str">
        <f>IF('2A'!L14&lt;&gt;"",'2A'!L14,"")</f>
        <v/>
      </c>
      <c r="Z11" s="1084" t="str">
        <f>IF('2A'!M14&lt;&gt;"",'2A'!M14,"")</f>
        <v/>
      </c>
      <c r="AA11" s="1084" t="str">
        <f>IF('2A'!N14&lt;&gt;"",'2A'!N14,"")</f>
        <v/>
      </c>
      <c r="AB11" s="1084" t="str">
        <f>IF('2A'!O14&lt;&gt;"",'2A'!O14,"")</f>
        <v/>
      </c>
      <c r="AC11" s="1084" t="str">
        <f>IF('2A'!P14&lt;&gt;"",'2A'!P14,"")</f>
        <v/>
      </c>
      <c r="AD11" s="1084" t="str">
        <f>IF('2A'!Q14&lt;&gt;"",'2A'!Q14,"")</f>
        <v/>
      </c>
      <c r="AE11" s="1084" t="str">
        <f>IF('2A'!R14&lt;&gt;"",'2A'!R14,"")</f>
        <v/>
      </c>
      <c r="AF11" s="1084" t="str">
        <f>IF('2A'!S14&lt;&gt;"",'2A'!S14,"")</f>
        <v/>
      </c>
      <c r="AG11" s="1084" t="str">
        <f>IF('2A'!T14&lt;&gt;"",'2A'!T14,"")</f>
        <v/>
      </c>
      <c r="AH11" s="1084" t="str">
        <f>IF('2A'!U14&lt;&gt;"",'2A'!U14,"")</f>
        <v/>
      </c>
      <c r="AI11" s="1084" t="str">
        <f>IF('2B'!E14&lt;&gt;"",'2B'!E14,"")</f>
        <v/>
      </c>
      <c r="AJ11" s="1084" t="str">
        <f>IF('2B'!F14&lt;&gt;"",'2B'!F14,"")</f>
        <v/>
      </c>
      <c r="AK11" s="1084" t="str">
        <f>IF('2B'!G14&lt;&gt;"",'2B'!G14,"")</f>
        <v/>
      </c>
      <c r="AL11" s="1084" t="str">
        <f>IF('2B'!H14&lt;&gt;"",'2B'!H14,"")</f>
        <v/>
      </c>
      <c r="AM11" s="1084" t="str">
        <f>IF('2B'!I14&lt;&gt;"",'2B'!I14,"")</f>
        <v/>
      </c>
      <c r="AN11" s="1084" t="str">
        <f>IF('2B'!J14&lt;&gt;"",'2B'!J14,"")</f>
        <v/>
      </c>
      <c r="AO11" s="1084" t="str">
        <f>IF('2B'!K14&lt;&gt;"",'2B'!K14,"")</f>
        <v/>
      </c>
      <c r="AP11" s="1084" t="str">
        <f>IF('2B'!L14&lt;&gt;"",'2B'!L14,"")</f>
        <v/>
      </c>
      <c r="AQ11" s="1084" t="str">
        <f>IF('2B'!M14&lt;&gt;"",'2B'!M14,"")</f>
        <v/>
      </c>
      <c r="AR11" s="1084" t="str">
        <f>IF('2B'!N14&lt;&gt;"",'2B'!N14,"")</f>
        <v/>
      </c>
      <c r="AS11" s="1084" t="str">
        <f>IF('2B'!O14&lt;&gt;"",'2B'!O14,"")</f>
        <v/>
      </c>
      <c r="AT11" s="1084" t="str">
        <f>IF('2B'!P14&lt;&gt;"",'2B'!P14,"")</f>
        <v/>
      </c>
      <c r="AU11" s="1084" t="str">
        <f>IF('2B'!Q14&lt;&gt;"",'2B'!Q14,"")</f>
        <v/>
      </c>
      <c r="AV11" s="1084" t="str">
        <f>IF('2B'!R14&lt;&gt;"",'2B'!R14,"")</f>
        <v/>
      </c>
      <c r="AW11" s="1084" t="str">
        <f>IF('2B'!S14&lt;&gt;"",'2B'!S14,"")</f>
        <v/>
      </c>
      <c r="AX11" s="1084" t="str">
        <f>IF('2B'!T14&lt;&gt;"",'2B'!T14,"")</f>
        <v/>
      </c>
      <c r="AY11" s="1084" t="str">
        <f>IF('2B'!U14&lt;&gt;"",'2B'!U14,"")</f>
        <v/>
      </c>
      <c r="AZ11" s="1084" t="str">
        <f>IF('2B'!V14&lt;&gt;"",'2B'!V14,"")</f>
        <v/>
      </c>
      <c r="BA11" s="1084" t="str">
        <f>IF('2B'!W14&lt;&gt;"",'2B'!W14,"")</f>
        <v/>
      </c>
      <c r="BB11" s="1084" t="str">
        <f>IF('2B'!X14&lt;&gt;"",'2B'!X14,"")</f>
        <v/>
      </c>
      <c r="BC11" s="1084" t="str">
        <f>IF('2C'!E15&lt;&gt;"",'2C'!E15,"")</f>
        <v/>
      </c>
      <c r="BD11" s="1084" t="str">
        <f>IF('2C'!F15&lt;&gt;"",'2C'!F15,"")</f>
        <v/>
      </c>
      <c r="BE11" s="1084" t="str">
        <f>IF('2C'!G15&lt;&gt;"",'2C'!G15,"")</f>
        <v/>
      </c>
      <c r="BF11" s="1084" t="str">
        <f>IF('2C'!H15&lt;&gt;"",'2C'!H15,"")</f>
        <v/>
      </c>
      <c r="BG11" s="1084" t="str">
        <f>IF('2C'!I15&lt;&gt;"",'2C'!I15,"")</f>
        <v/>
      </c>
      <c r="BH11" s="1084" t="str">
        <f>IF('2C'!J15&lt;&gt;"",'2C'!J15,"")</f>
        <v/>
      </c>
      <c r="BI11" s="1084" t="str">
        <f>IF('2C'!K15&lt;&gt;"",'2C'!K15,"")</f>
        <v/>
      </c>
      <c r="BJ11" s="1084" t="str">
        <f>IF('2C'!L15&lt;&gt;"",'2C'!L15,"")</f>
        <v/>
      </c>
      <c r="BK11" s="1084" t="str">
        <f>IF('2C'!M15&lt;&gt;"",'2C'!M15,"")</f>
        <v/>
      </c>
      <c r="BL11" s="1084" t="str">
        <f>IF('2C'!N15&lt;&gt;"",'2C'!N15,"")</f>
        <v/>
      </c>
      <c r="BM11" s="1084" t="str">
        <f>IF('2C'!O15&lt;&gt;"",'2C'!O15,"")</f>
        <v/>
      </c>
      <c r="BN11" s="1084" t="str">
        <f>IF('2C'!P15&lt;&gt;"",'2C'!P15,"")</f>
        <v/>
      </c>
      <c r="BO11" s="1084" t="str">
        <f>IF('2C'!Q15&lt;&gt;"",'2C'!Q15,"")</f>
        <v/>
      </c>
      <c r="BP11" s="1084" t="str">
        <f>IF('2C'!R15&lt;&gt;"",'2C'!R15,"")</f>
        <v/>
      </c>
      <c r="BQ11" s="1084" t="str">
        <f>IF('2C'!S15&lt;&gt;"",'2C'!S15,"")</f>
        <v/>
      </c>
      <c r="BR11" s="1084" t="str">
        <f>IF('2C'!T15&lt;&gt;"",'2C'!T15,"")</f>
        <v/>
      </c>
      <c r="BS11" s="1084" t="str">
        <f>IF('2C'!U15&lt;&gt;"",'2C'!U15,"")</f>
        <v/>
      </c>
      <c r="BT11" s="1084" t="str">
        <f>IF('2C'!V15&lt;&gt;"",'2C'!V15,"")</f>
        <v/>
      </c>
      <c r="BU11" s="1084" t="str">
        <f>IF('2C'!W15&lt;&gt;"",'2C'!W15,"")</f>
        <v/>
      </c>
      <c r="BV11" s="1084" t="str">
        <f>IF('2C'!X15&lt;&gt;"",'2C'!X15,"")</f>
        <v/>
      </c>
      <c r="BW11" s="1084" t="str">
        <f>IF('2C'!Y15&lt;&gt;"",'2C'!Y15,"")</f>
        <v/>
      </c>
      <c r="BX11" s="1084" t="str">
        <f>IF('2C'!Z15&lt;&gt;"",'2C'!Z15,"")</f>
        <v/>
      </c>
      <c r="BY11" s="1084" t="str">
        <f>IF('2C'!AA15&lt;&gt;"",'2C'!AA15,"")</f>
        <v/>
      </c>
      <c r="BZ11" s="1084" t="str">
        <f>IF('2C'!AB15&lt;&gt;"",'2C'!AB15,"")</f>
        <v/>
      </c>
      <c r="CA11" s="1084" t="str">
        <f>IF('2C'!AC15&lt;&gt;"",'2C'!AC15,"")</f>
        <v/>
      </c>
      <c r="CB11" s="1084" t="str">
        <f>IF('2C'!AD15&lt;&gt;"",'2C'!AD15,"")</f>
        <v/>
      </c>
      <c r="CC11" s="1084" t="str">
        <f>IF('2C'!AE15&lt;&gt;"",'2C'!AE15,"")</f>
        <v/>
      </c>
      <c r="CD11" s="1084" t="str">
        <f>IF('2C'!AF15&lt;&gt;"",'2C'!AF15,"")</f>
        <v/>
      </c>
      <c r="CE11" s="1085"/>
      <c r="CF11" s="1085"/>
      <c r="CG11" s="1085"/>
      <c r="CH11" s="1085"/>
      <c r="CI11" s="1085"/>
      <c r="CJ11" s="1085"/>
      <c r="CK11" s="1085"/>
      <c r="CL11" s="1085"/>
      <c r="CM11" s="1085"/>
      <c r="CN11" s="1085"/>
      <c r="CO11" s="1085"/>
      <c r="CP11" s="1085"/>
      <c r="CQ11" s="1085"/>
      <c r="CR11" s="1085"/>
      <c r="CS11" s="1085"/>
      <c r="CT11" s="1085"/>
      <c r="CU11" s="1085"/>
      <c r="CV11" s="1084" t="str">
        <f>IF('2E'!E14&lt;&gt;"",'2E'!E14,"")</f>
        <v/>
      </c>
      <c r="CW11" s="1084" t="str">
        <f>IF('2E'!F14&lt;&gt;"",'2E'!F14,"")</f>
        <v/>
      </c>
      <c r="CX11" s="1084" t="str">
        <f>IF('2E'!G14&lt;&gt;"",'2E'!G14,"")</f>
        <v/>
      </c>
      <c r="CY11" s="1084" t="str">
        <f>IF('2E'!H14&lt;&gt;"",'2E'!H14,"")</f>
        <v/>
      </c>
      <c r="CZ11" s="1084" t="str">
        <f>IF('2E'!I14&lt;&gt;"",'2E'!I14,"")</f>
        <v/>
      </c>
      <c r="DA11" s="1084" t="str">
        <f>IF('2E'!J14&lt;&gt;"",'2E'!J14,"")</f>
        <v/>
      </c>
      <c r="DB11" s="1084" t="str">
        <f>IF('2E'!K14&lt;&gt;"",'2E'!K14,"")</f>
        <v/>
      </c>
      <c r="DC11" s="1084" t="str">
        <f>IF('2E'!L14&lt;&gt;"",'2E'!L14,"")</f>
        <v/>
      </c>
      <c r="DD11" s="1084" t="str">
        <f>IF('2E'!M14&lt;&gt;"",'2E'!M14,"")</f>
        <v/>
      </c>
      <c r="DE11" s="1084" t="str">
        <f>IF('2E'!N14&lt;&gt;"",'2E'!N14,"")</f>
        <v/>
      </c>
      <c r="DF11" s="1084" t="str">
        <f>IF('2E'!O14&lt;&gt;"",'2E'!O14,"")</f>
        <v/>
      </c>
      <c r="DG11" s="1084" t="str">
        <f>IF('2E'!P14&lt;&gt;"",'2E'!P14,"")</f>
        <v/>
      </c>
      <c r="DH11" s="1084" t="str">
        <f>IF('2E'!Q14&lt;&gt;"",'2E'!Q14,"")</f>
        <v/>
      </c>
      <c r="DI11" s="1084" t="str">
        <f>IF('2E'!R14&lt;&gt;"",'2E'!R14,"")</f>
        <v/>
      </c>
      <c r="DJ11" s="1084" t="str">
        <f>IF('2E'!S14&lt;&gt;"",'2E'!S14,"")</f>
        <v/>
      </c>
      <c r="DK11" s="1084" t="str">
        <f>IF('2E'!T14&lt;&gt;"",'2E'!T14,"")</f>
        <v/>
      </c>
      <c r="DL11" s="1084" t="str">
        <f>IF('2F'!E14&lt;&gt;"",'2F'!E14,"")</f>
        <v/>
      </c>
      <c r="DM11" s="1084" t="str">
        <f>IF('2F'!F14&lt;&gt;"",'2F'!F14,"")</f>
        <v/>
      </c>
      <c r="DN11" s="1084" t="str">
        <f>IF('3AB'!E14&lt;&gt;"",'3AB'!E14,"")</f>
        <v/>
      </c>
      <c r="DO11" s="1084" t="str">
        <f>IF('3AB'!F14&lt;&gt;"",'3AB'!F14,"")</f>
        <v/>
      </c>
      <c r="DP11" s="1084" t="str">
        <f>IF('3AB'!G14&lt;&gt;"",'3AB'!G14,"")</f>
        <v/>
      </c>
      <c r="DQ11" s="1084" t="str">
        <f>IF('3AB'!H14&lt;&gt;"",'3AB'!H14,"")</f>
        <v/>
      </c>
      <c r="DR11" s="1084" t="str">
        <f>IF('3AB'!I14&lt;&gt;"",'3AB'!I14,"")</f>
        <v/>
      </c>
      <c r="DS11" s="1084" t="str">
        <f>IF('3AB'!J14&lt;&gt;"",'3AB'!J14,"")</f>
        <v/>
      </c>
      <c r="DT11" s="1084" t="str">
        <f>IF('3AB'!K14&lt;&gt;"",'3AB'!K14,"")</f>
        <v/>
      </c>
      <c r="DU11" s="1084" t="str">
        <f>IF('3AB'!L14&lt;&gt;"",'3AB'!L14,"")</f>
        <v/>
      </c>
      <c r="DV11" s="1084" t="str">
        <f>IF('3CD'!E14&lt;&gt;"",'3CD'!E14,"")</f>
        <v/>
      </c>
      <c r="DW11" s="1084" t="str">
        <f>IF('3CD'!F14&lt;&gt;"",'3CD'!F14,"")</f>
        <v/>
      </c>
      <c r="DX11" s="1084" t="str">
        <f>IF('3CD'!G14&lt;&gt;"",'3CD'!G14,"")</f>
        <v/>
      </c>
      <c r="DY11" s="1084" t="str">
        <f>IF('3CD'!H14&lt;&gt;"",'3CD'!H14,"")</f>
        <v/>
      </c>
      <c r="DZ11" s="1084" t="str">
        <f>IF('3CD'!I14&lt;&gt;"",'3CD'!I14,"")</f>
        <v/>
      </c>
      <c r="EA11" s="1084" t="str">
        <f>IF('3CD'!J14&lt;&gt;"",'3CD'!J14,"")</f>
        <v/>
      </c>
      <c r="EB11" s="1084" t="str">
        <f>IF('3CD'!K14&lt;&gt;"",'3CD'!K14,"")</f>
        <v/>
      </c>
      <c r="EC11" s="1084" t="str">
        <f>IF('3CD'!L14&lt;&gt;"",'3CD'!L14,"")</f>
        <v/>
      </c>
      <c r="ED11" s="1084" t="str">
        <f>IF('3CD'!M14&lt;&gt;"",'3CD'!M14,"")</f>
        <v/>
      </c>
      <c r="EE11" s="1084" t="str">
        <f>IF('3CD'!N14&lt;&gt;"",'3CD'!N14,"")</f>
        <v/>
      </c>
      <c r="EF11" s="1084" t="str">
        <f>IF('3CD'!O14&lt;&gt;"",'3CD'!O14,"")</f>
        <v/>
      </c>
      <c r="EG11" s="1084" t="str">
        <f>IF('3CD'!P14&lt;&gt;"",'3CD'!P14,"")</f>
        <v/>
      </c>
      <c r="EH11" s="1084" t="str">
        <f>IF('3CD'!Q14&lt;&gt;"",'3CD'!Q14,"")</f>
        <v/>
      </c>
      <c r="EI11" s="1084" t="str">
        <f>IF('3CD'!R14&lt;&gt;"",'3CD'!R14,"")</f>
        <v/>
      </c>
      <c r="EJ11" s="1085"/>
      <c r="EK11" s="1085"/>
      <c r="EL11" s="1085"/>
      <c r="EM11" s="1085"/>
      <c r="EN11" s="1085"/>
      <c r="EO11" s="1085"/>
      <c r="EP11" s="1085"/>
      <c r="EQ11" s="1085"/>
      <c r="ER11" s="1085"/>
      <c r="ES11" s="1085"/>
      <c r="ET11" s="1085"/>
      <c r="EU11" s="1085"/>
      <c r="EV11" s="1085"/>
      <c r="EW11" s="1085"/>
      <c r="EX11" s="1085"/>
      <c r="EY11" s="1085"/>
      <c r="EZ11" s="1085"/>
      <c r="FA11" s="1085"/>
      <c r="FB11" s="1084" t="str">
        <f>IF('3EF'!W15&lt;&gt;"",'3EF'!W15,"")</f>
        <v/>
      </c>
      <c r="FC11" s="1084" t="str">
        <f>IF('3EF'!X15&lt;&gt;"",'3EF'!X15,"")</f>
        <v/>
      </c>
      <c r="FD11" s="1084" t="str">
        <f>IF('3EF'!Y15&lt;&gt;"",'3EF'!Y15,"")</f>
        <v/>
      </c>
      <c r="FE11" s="1084" t="str">
        <f>IF('3EF'!Z15&lt;&gt;"",'3EF'!Z15,"")</f>
        <v/>
      </c>
      <c r="FF11" s="1084" t="str">
        <f>IF('3EF'!AA15&lt;&gt;"",'3EF'!AA15,"")</f>
        <v/>
      </c>
      <c r="FG11" s="1084" t="str">
        <f>IF('3EF'!AB15&lt;&gt;"",'3EF'!AB15,"")</f>
        <v/>
      </c>
      <c r="FH11" s="1084" t="str">
        <f>IF('3EF'!AC15&lt;&gt;"",'3EF'!AC15,"")</f>
        <v/>
      </c>
      <c r="FI11" s="1084" t="str">
        <f>IF('3EF'!AD15&lt;&gt;"",'3EF'!AD15,"")</f>
        <v/>
      </c>
      <c r="FJ11" s="1084" t="str">
        <f>IF('3EF'!AE15&lt;&gt;"",'3EF'!AE15,"")</f>
        <v/>
      </c>
      <c r="FK11" s="1084" t="str">
        <f>IF('3EF'!AF15&lt;&gt;"",'3EF'!AF15,"")</f>
        <v/>
      </c>
      <c r="FL11" s="1084" t="str">
        <f>IF('3EF'!AG15&lt;&gt;"",'3EF'!AG15,"")</f>
        <v/>
      </c>
      <c r="FM11" s="1084" t="str">
        <f>IF('3EF'!AH15&lt;&gt;"",'3EF'!AH15,"")</f>
        <v/>
      </c>
      <c r="FN11" s="1084" t="str">
        <f>IF('3EF'!AI15&lt;&gt;"",'3EF'!AI15,"")</f>
        <v/>
      </c>
      <c r="FO11" s="1084" t="str">
        <f>IF('3EF'!AJ15&lt;&gt;"",'3EF'!AJ15,"")</f>
        <v/>
      </c>
      <c r="FP11" s="1084" t="str">
        <f>IF('3EF'!AK15&lt;&gt;"",'3EF'!AK15,"")</f>
        <v/>
      </c>
      <c r="FQ11" s="1084" t="str">
        <f>IF('3EF'!AL15&lt;&gt;"",'3EF'!AL15,"")</f>
        <v/>
      </c>
      <c r="FR11" s="1084" t="str">
        <f>IF('3EF'!AM15&lt;&gt;"",'3EF'!AM15,"")</f>
        <v/>
      </c>
      <c r="FS11" s="1084" t="str">
        <f>IF('3G'!E15&lt;&gt;"",'3G'!E15,"")</f>
        <v/>
      </c>
      <c r="FT11" s="1084" t="str">
        <f>IF('3G'!F15&lt;&gt;"",'3G'!F15,"")</f>
        <v/>
      </c>
      <c r="FU11" s="1084" t="str">
        <f>IF('3G'!G15&lt;&gt;"",'3G'!G15,"")</f>
        <v/>
      </c>
      <c r="FV11" s="1084" t="str">
        <f>IF('3G'!H15&lt;&gt;"",'3G'!H15,"")</f>
        <v/>
      </c>
      <c r="FW11" s="1084" t="str">
        <f>IF('3G'!I15&lt;&gt;"",'3G'!I15,"")</f>
        <v/>
      </c>
      <c r="FX11" s="1084" t="str">
        <f>IF('3G'!J15&lt;&gt;"",'3G'!J15,"")</f>
        <v/>
      </c>
      <c r="FY11" s="1084" t="str">
        <f>IF('3G'!K15&lt;&gt;"",'3G'!K15,"")</f>
        <v/>
      </c>
      <c r="FZ11" s="1084" t="str">
        <f>IF('3G'!L15&lt;&gt;"",'3G'!L15,"")</f>
        <v/>
      </c>
      <c r="GA11" s="1084" t="str">
        <f>IF('3G'!M15&lt;&gt;"",'3G'!M15,"")</f>
        <v/>
      </c>
      <c r="GB11" s="1084" t="str">
        <f>IF('3G'!N15&lt;&gt;"",'3G'!N15,"")</f>
        <v/>
      </c>
      <c r="GC11" s="1084" t="str">
        <f>IF('3G'!O15&lt;&gt;"",'3G'!O15,"")</f>
        <v/>
      </c>
      <c r="GD11" s="1084" t="str">
        <f>IF('3G'!P15&lt;&gt;"",'3G'!P15,"")</f>
        <v/>
      </c>
      <c r="GE11" s="1084" t="str">
        <f>IF('3G'!Q15&lt;&gt;"",'3G'!Q15,"")</f>
        <v/>
      </c>
      <c r="GF11" s="1084" t="str">
        <f>IF('3G'!R15&lt;&gt;"",'3G'!R15,"")</f>
        <v/>
      </c>
      <c r="GG11" s="1084" t="str">
        <f>IF('3G'!S15&lt;&gt;"",'3G'!S15,"")</f>
        <v/>
      </c>
      <c r="GH11" s="1084" t="str">
        <f>IF('3G'!T15&lt;&gt;"",'3G'!T15,"")</f>
        <v/>
      </c>
      <c r="GI11" s="1084" t="str">
        <f>IF('3G'!U15&lt;&gt;"",'3G'!U15,"")</f>
        <v/>
      </c>
      <c r="GJ11" s="1084" t="str">
        <f>IF('3G'!V15&lt;&gt;"",'3G'!V15,"")</f>
        <v/>
      </c>
      <c r="GK11" s="1084" t="str">
        <f>IF('3G'!W15&lt;&gt;"",'3G'!W15,"")</f>
        <v/>
      </c>
      <c r="GL11" s="1084" t="str">
        <f>IF('3G'!X15&lt;&gt;"",'3G'!X15,"")</f>
        <v/>
      </c>
      <c r="GM11" s="1084" t="str">
        <f>IF('3G'!Y15&lt;&gt;"",'3G'!Y15,"")</f>
        <v/>
      </c>
      <c r="GN11" s="1084" t="str">
        <f>IF('3G'!Z15&lt;&gt;"",'3G'!Z15,"")</f>
        <v/>
      </c>
      <c r="GO11" s="1084" t="str">
        <f>IF('3G'!AA15&lt;&gt;"",'3G'!AA15,"")</f>
        <v/>
      </c>
      <c r="GP11" s="1084" t="str">
        <f>IF('3G'!AB15&lt;&gt;"",'3G'!AB15,"")</f>
        <v/>
      </c>
      <c r="GQ11" s="1084" t="str">
        <f>IF('3G'!AC15&lt;&gt;"",'3G'!AC15,"")</f>
        <v/>
      </c>
      <c r="GR11" s="1084" t="str">
        <f>IF('3G'!AD15&lt;&gt;"",'3G'!AD15,"")</f>
        <v/>
      </c>
      <c r="GS11" s="1084" t="str">
        <f>IF('3G'!AE15&lt;&gt;"",'3G'!AE15,"")</f>
        <v/>
      </c>
      <c r="GT11" s="1084" t="str">
        <f>IF('3G'!AF15&lt;&gt;"",'3G'!AF15,"")</f>
        <v/>
      </c>
      <c r="GU11" s="1084" t="str">
        <f>IF('3G'!AG15&lt;&gt;"",'3G'!AG15,"")</f>
        <v/>
      </c>
      <c r="GV11" s="1084" t="str">
        <f>IF('3G'!AH15&lt;&gt;"",'3G'!AH15,"")</f>
        <v/>
      </c>
      <c r="GW11" s="1084" t="str">
        <f>IF('3G'!AI15&lt;&gt;"",'3G'!AI15,"")</f>
        <v/>
      </c>
      <c r="GX11" s="1084" t="str">
        <f>IF('3G'!AJ15&lt;&gt;"",'3G'!AJ15,"")</f>
        <v/>
      </c>
      <c r="GY11" s="1084" t="str">
        <f>IF('3G'!AK15&lt;&gt;"",'3G'!AK15,"")</f>
        <v/>
      </c>
      <c r="GZ11" s="1084" t="str">
        <f>IF('3G'!AL15&lt;&gt;"",'3G'!AL15,"")</f>
        <v/>
      </c>
      <c r="HA11" s="1084" t="str">
        <f>IF('3G'!AM15&lt;&gt;"",'3G'!AM15,"")</f>
        <v/>
      </c>
      <c r="HB11" s="1084" t="str">
        <f>IF('3G'!AN15&lt;&gt;"",'3G'!AN15,"")</f>
        <v/>
      </c>
      <c r="HC11" s="1085"/>
      <c r="HD11" s="1085"/>
      <c r="HE11" s="1085"/>
      <c r="HF11" s="1085"/>
      <c r="HG11" s="1085"/>
      <c r="HH11" s="1085"/>
      <c r="HI11" s="1085"/>
      <c r="HJ11" s="1085"/>
      <c r="HK11" s="1085"/>
      <c r="HL11" s="1085"/>
      <c r="HM11" s="1085"/>
      <c r="HN11" s="1085"/>
      <c r="HO11" s="1085"/>
      <c r="HP11" s="1085"/>
      <c r="HQ11" s="1085"/>
      <c r="HR11" s="1085"/>
      <c r="HS11" s="1085"/>
      <c r="HT11" s="1085"/>
      <c r="HU11" s="1085"/>
      <c r="HV11" s="1085"/>
      <c r="HW11" s="1085"/>
      <c r="HX11" s="1085"/>
      <c r="HY11" s="1085"/>
      <c r="HZ11" s="1085"/>
      <c r="IA11" s="1085"/>
      <c r="IB11" s="1085"/>
      <c r="IC11" s="1085"/>
      <c r="ID11" s="1085"/>
      <c r="IE11" s="1085"/>
      <c r="IF11" s="1085"/>
      <c r="IG11" s="1085"/>
      <c r="IH11" s="1085"/>
      <c r="II11" s="1085"/>
      <c r="IJ11" s="1085"/>
      <c r="IK11" s="1085"/>
      <c r="IL11" s="1085"/>
      <c r="IM11" s="1085"/>
      <c r="IN11" s="1085"/>
      <c r="IO11" s="1085"/>
      <c r="IP11" s="1085"/>
      <c r="IQ11" s="1085"/>
      <c r="IR11" s="1085"/>
      <c r="IS11" s="1085"/>
      <c r="IT11" s="1085"/>
      <c r="IU11" s="1085"/>
      <c r="IV11" s="1085"/>
      <c r="IW11" s="1085"/>
      <c r="IX11" s="1085"/>
      <c r="IY11" s="1085"/>
      <c r="IZ11" s="1085"/>
      <c r="JA11" s="1085"/>
      <c r="JB11" s="1084" t="str">
        <f>IF('4C'!E14&lt;&gt;"",'4C'!E14,"")</f>
        <v/>
      </c>
      <c r="JC11" s="1085"/>
      <c r="JD11" s="1085"/>
      <c r="JE11" s="1085"/>
      <c r="JF11" s="1085"/>
      <c r="JG11" s="1085"/>
      <c r="JH11" s="1085"/>
      <c r="JI11" s="1085"/>
      <c r="JJ11" s="1085"/>
      <c r="JK11" s="1085"/>
      <c r="JL11" s="1085"/>
      <c r="JM11" s="1085"/>
      <c r="JN11" s="1085"/>
      <c r="JO11" s="1085"/>
      <c r="JP11" s="1085"/>
      <c r="JQ11" s="1085"/>
      <c r="JR11" s="1085"/>
      <c r="JS11" s="1085"/>
      <c r="JT11" s="1085"/>
      <c r="JU11" s="1085"/>
      <c r="JV11" s="1085"/>
      <c r="JW11" s="1085"/>
      <c r="JX11" s="1085"/>
      <c r="JY11" s="1085"/>
      <c r="JZ11" s="1085"/>
      <c r="KA11" s="1085"/>
      <c r="KB11" s="1085"/>
      <c r="KC11" s="1085"/>
      <c r="KD11" s="1085"/>
      <c r="KE11" s="1085"/>
      <c r="KF11" s="1085"/>
      <c r="KG11" s="1085"/>
      <c r="KH11" s="1085"/>
      <c r="KI11" s="1085"/>
      <c r="KJ11" s="1084" t="str">
        <f>IF('5A'!E14&lt;&gt;"",'5A'!E14,"")</f>
        <v/>
      </c>
      <c r="KK11" s="1084" t="str">
        <f>IF('5A'!F14&lt;&gt;"",'5A'!F14,"")</f>
        <v/>
      </c>
      <c r="KL11" s="1084" t="str">
        <f>IF('5A'!G14&lt;&gt;"",'5A'!G14,"")</f>
        <v/>
      </c>
      <c r="KM11" s="1085"/>
      <c r="KN11" s="1085"/>
      <c r="KO11" s="1085"/>
      <c r="KP11" s="1085"/>
      <c r="KQ11" s="1085"/>
      <c r="KR11" s="1085"/>
      <c r="KS11" s="1085"/>
      <c r="KT11" s="1085"/>
      <c r="KU11" s="1085"/>
      <c r="KV11" s="1085"/>
      <c r="KW11" s="1085"/>
      <c r="KX11" s="1085"/>
      <c r="KY11" s="1084" t="str">
        <f>IF('5D'!E21&lt;&gt;"",'5D'!E21,"")</f>
        <v/>
      </c>
      <c r="KZ11" s="1084" t="str">
        <f>IF('5D'!F21&lt;&gt;"",'5D'!F21,"")</f>
        <v/>
      </c>
      <c r="LA11" s="1084" t="str">
        <f>IF('5D'!G21&lt;&gt;"",'5D'!G21,"")</f>
        <v/>
      </c>
      <c r="LB11" s="1084" t="str">
        <f>IF('5D'!H21&lt;&gt;"",'5D'!H21,"")</f>
        <v/>
      </c>
      <c r="LC11" s="1084" t="str">
        <f>IF('5D'!I21&lt;&gt;"",'5D'!I21,"")</f>
        <v/>
      </c>
      <c r="LD11" s="1084" t="str">
        <f>IF('5D'!J21&lt;&gt;"",'5D'!J21,"")</f>
        <v/>
      </c>
      <c r="LE11" s="1084" t="str">
        <f>IF('5D'!K21&lt;&gt;"",'5D'!K21,"")</f>
        <v/>
      </c>
      <c r="LF11" s="1084" t="str">
        <f>IF('5D'!L21&lt;&gt;"",'5D'!L21,"")</f>
        <v/>
      </c>
      <c r="LG11" s="1084" t="str">
        <f>IF('5D'!M21&lt;&gt;"",'5D'!M21,"")</f>
        <v/>
      </c>
      <c r="LH11" s="1084" t="str">
        <f>IF('5D'!N21&lt;&gt;"",'5D'!N21,"")</f>
        <v/>
      </c>
      <c r="LI11" s="1084" t="str">
        <f>IF('5D'!O21&lt;&gt;"",'5D'!O21,"")</f>
        <v/>
      </c>
      <c r="LJ11" s="1084" t="str">
        <f>IF('5D'!P21&lt;&gt;"",'5D'!P21,"")</f>
        <v/>
      </c>
      <c r="LK11" s="1084" t="str">
        <f>IF('5D'!Q21&lt;&gt;"",'5D'!Q21,"")</f>
        <v/>
      </c>
      <c r="LL11" s="1084" t="str">
        <f>IF('5D'!R21&lt;&gt;"",'5D'!R21,"")</f>
        <v/>
      </c>
      <c r="LM11" s="1084" t="str">
        <f>IF('5D'!S21&lt;&gt;"",'5D'!S21,"")</f>
        <v/>
      </c>
      <c r="LN11" s="1084" t="str">
        <f>IF('5D'!T21&lt;&gt;"",'5D'!T21,"")</f>
        <v/>
      </c>
      <c r="LO11" s="1084" t="str">
        <f>IF('5D'!U21&lt;&gt;"",'5D'!U21,"")</f>
        <v/>
      </c>
      <c r="LP11" s="1084" t="str">
        <f>IF('5D'!V21&lt;&gt;"",'5D'!V21,"")</f>
        <v/>
      </c>
      <c r="LQ11" s="1084" t="str">
        <f>IF('5D'!W21&lt;&gt;"",'5D'!W21,"")</f>
        <v/>
      </c>
      <c r="LR11" s="1084" t="str">
        <f>IF('5D'!Y21&lt;&gt;"",'5D'!Y21,"")</f>
        <v/>
      </c>
      <c r="LS11" s="1084" t="str">
        <f>IF('5D'!Z21&lt;&gt;"",'5D'!Z21,"")</f>
        <v/>
      </c>
      <c r="LT11" s="1084" t="str">
        <f>IF('5D'!AA21&lt;&gt;"",'5D'!AA21,"")</f>
        <v/>
      </c>
      <c r="LU11" s="1084" t="str">
        <f>IF('5D'!AB21&lt;&gt;"",'5D'!AB21,"")</f>
        <v/>
      </c>
      <c r="LV11" s="1085"/>
      <c r="LW11" s="1084" t="str">
        <f>IF('5E'!E21&lt;&gt;"",'5E'!E21,"")</f>
        <v/>
      </c>
      <c r="LX11" s="1084" t="str">
        <f>IF('5E'!F21&lt;&gt;"",'5E'!F21,"")</f>
        <v/>
      </c>
      <c r="LY11" s="1084" t="str">
        <f>IF('5E'!G21&lt;&gt;"",'5E'!G21,"")</f>
        <v/>
      </c>
      <c r="LZ11" s="1084" t="str">
        <f>IF('5E'!H21&lt;&gt;"",'5E'!H21,"")</f>
        <v/>
      </c>
      <c r="MA11" s="1084" t="str">
        <f>IF('5E'!I21&lt;&gt;"",'5E'!I21,"")</f>
        <v/>
      </c>
      <c r="MB11" s="1084" t="str">
        <f>IF('5E'!J21&lt;&gt;"",'5E'!J21,"")</f>
        <v/>
      </c>
      <c r="MC11" s="1084" t="str">
        <f>IF('5E'!K21&lt;&gt;"",'5E'!K21,"")</f>
        <v/>
      </c>
      <c r="MD11" s="1084" t="str">
        <f>IF('5E'!L21&lt;&gt;"",'5E'!L21,"")</f>
        <v/>
      </c>
      <c r="ME11" s="1084" t="str">
        <f>IF('5E'!M21&lt;&gt;"",'5E'!M21,"")</f>
        <v/>
      </c>
      <c r="MF11" s="1084" t="str">
        <f>IF('5E'!N21&lt;&gt;"",'5E'!N21,"")</f>
        <v/>
      </c>
      <c r="MG11" s="1084" t="str">
        <f>IF('5E'!O21&lt;&gt;"",'5E'!O21,"")</f>
        <v/>
      </c>
      <c r="MH11" s="1084" t="str">
        <f>IF('5E'!P21&lt;&gt;"",'5E'!P21,"")</f>
        <v/>
      </c>
      <c r="MI11" s="1084" t="str">
        <f>IF('5E'!Q21&lt;&gt;"",'5E'!Q21,"")</f>
        <v/>
      </c>
      <c r="MJ11" s="1084" t="str">
        <f>IF('5E'!R21&lt;&gt;"",'5E'!R21,"")</f>
        <v/>
      </c>
      <c r="MK11" s="1084" t="str">
        <f>IF('5E'!S21&lt;&gt;"",'5E'!S21,"")</f>
        <v/>
      </c>
      <c r="ML11" s="1084" t="str">
        <f>IF('5E'!T21&lt;&gt;"",'5E'!T21,"")</f>
        <v/>
      </c>
      <c r="MM11" s="1084" t="str">
        <f>IF('5E'!U21&lt;&gt;"",'5E'!U21,"")</f>
        <v/>
      </c>
      <c r="MN11" s="1084" t="str">
        <f>IF('5E'!V21&lt;&gt;"",'5E'!V21,"")</f>
        <v/>
      </c>
      <c r="MO11" s="1084" t="str">
        <f>IF('5E'!W21&lt;&gt;"",'5E'!W21,"")</f>
        <v/>
      </c>
      <c r="MP11" s="1084" t="str">
        <f>IF('5E'!Y21&lt;&gt;"",'5E'!Y21,"")</f>
        <v/>
      </c>
      <c r="MQ11" s="1084" t="str">
        <f>IF('5E'!Z21&lt;&gt;"",'5E'!Z21,"")</f>
        <v/>
      </c>
      <c r="MR11" s="1084" t="str">
        <f>IF('5E'!AA21&lt;&gt;"",'5E'!AA21,"")</f>
        <v/>
      </c>
      <c r="MS11" s="1085"/>
      <c r="MT11" s="1085"/>
      <c r="MU11" s="1085"/>
      <c r="MV11" s="1085"/>
      <c r="MW11" s="1085"/>
      <c r="MX11" s="1085"/>
      <c r="MY11" s="1085"/>
      <c r="MZ11" s="1085"/>
      <c r="NA11" s="1085"/>
      <c r="NB11" s="1085"/>
      <c r="NC11" s="1085"/>
      <c r="ND11" s="1085"/>
      <c r="NE11" s="1085"/>
      <c r="NF11" s="1085"/>
      <c r="NG11" s="1085"/>
      <c r="NH11" s="1085"/>
      <c r="NI11" s="1085"/>
      <c r="NJ11" s="1085"/>
      <c r="NK11" s="1085"/>
      <c r="NL11" s="1085"/>
      <c r="NM11" s="1085"/>
      <c r="NN11" s="1085"/>
      <c r="NO11" s="1085"/>
      <c r="NP11" s="1085"/>
      <c r="NQ11" s="1085"/>
      <c r="NR11" s="1085"/>
      <c r="NS11" s="1085"/>
      <c r="NT11" s="1085"/>
      <c r="NU11" s="1085"/>
      <c r="NV11" s="1085"/>
      <c r="NW11" s="1085"/>
      <c r="NX11" s="1085"/>
      <c r="NY11" s="1085"/>
      <c r="NZ11" s="1085"/>
      <c r="OA11" s="1085"/>
      <c r="OB11" s="1085"/>
      <c r="OC11" s="1085"/>
      <c r="OD11" s="1085"/>
      <c r="OE11" s="1085"/>
      <c r="OF11" s="1085"/>
      <c r="OG11" s="1085"/>
      <c r="OH11" s="1085"/>
      <c r="OI11" s="1085"/>
      <c r="OJ11" s="1085"/>
      <c r="OK11" s="1085"/>
      <c r="OL11" s="1085"/>
      <c r="OM11" s="1085"/>
      <c r="ON11" s="1085"/>
      <c r="OO11" s="1085"/>
      <c r="OP11" s="1085"/>
      <c r="OQ11" s="1085"/>
      <c r="OR11" s="1085"/>
      <c r="OS11" s="1085"/>
      <c r="OT11" s="1085"/>
      <c r="OU11" s="1085"/>
      <c r="OV11" s="1085"/>
      <c r="OW11" s="1085"/>
      <c r="OX11" s="1085"/>
      <c r="OY11" s="1085"/>
      <c r="OZ11" s="1085"/>
      <c r="PA11" s="1085"/>
      <c r="PB11" s="1085"/>
      <c r="PC11" s="1085"/>
      <c r="PD11" s="1085"/>
      <c r="PE11" s="1085"/>
      <c r="PF11" s="1085"/>
      <c r="PG11" s="1085"/>
      <c r="PH11" s="1085"/>
      <c r="PI11" s="1085"/>
      <c r="PJ11" s="1085"/>
      <c r="PK11" s="1085"/>
      <c r="PL11" s="1085"/>
      <c r="PM11" s="1085"/>
      <c r="PN11" s="1085"/>
      <c r="PO11" s="1085"/>
      <c r="PP11" s="1085"/>
      <c r="PQ11" s="1085"/>
      <c r="PR11" s="1085"/>
      <c r="PS11" s="1085"/>
      <c r="PT11" s="1085"/>
      <c r="PU11" s="1085"/>
      <c r="PV11" s="1085"/>
      <c r="PW11" s="1085"/>
      <c r="PX11" s="1085"/>
      <c r="PY11" s="1085"/>
      <c r="PZ11" s="1085"/>
      <c r="QA11" s="1085"/>
      <c r="QB11" s="1085"/>
      <c r="QC11" s="1085"/>
      <c r="QD11" s="1085"/>
      <c r="QE11" s="1085"/>
      <c r="QF11" s="1085"/>
      <c r="QG11" s="1085"/>
      <c r="QH11" s="1085"/>
      <c r="QI11" s="1085"/>
      <c r="QJ11" s="1085"/>
      <c r="QK11" s="1085"/>
      <c r="QL11" s="1085"/>
      <c r="QM11" s="1085"/>
      <c r="QN11" s="1085"/>
      <c r="QO11" s="1085"/>
      <c r="QP11" s="1085"/>
      <c r="QQ11" s="1085"/>
      <c r="QR11" s="1085"/>
      <c r="QS11" s="1085"/>
      <c r="QT11" s="1085"/>
      <c r="QU11" s="1085"/>
      <c r="QV11" s="1085"/>
      <c r="QW11" s="1085"/>
      <c r="QX11" s="1085"/>
      <c r="QY11" s="1085"/>
      <c r="QZ11" s="1085"/>
      <c r="RA11" s="1085"/>
      <c r="RB11" s="1085"/>
      <c r="RC11" s="1085"/>
      <c r="RD11" s="1085"/>
      <c r="RE11" s="1085"/>
      <c r="RF11" s="1085"/>
      <c r="RG11" s="1085"/>
      <c r="RH11" s="1085"/>
      <c r="RI11" s="1085"/>
      <c r="RJ11" s="1085"/>
      <c r="RK11" s="1085"/>
      <c r="RL11" s="1085"/>
      <c r="RM11" s="1085"/>
      <c r="RN11" s="1085"/>
      <c r="RO11" s="1085"/>
      <c r="RP11" s="1085"/>
      <c r="RQ11" s="1085"/>
      <c r="RR11" s="1085"/>
      <c r="RS11" s="1085"/>
      <c r="RT11" s="1085"/>
      <c r="RU11" s="1085"/>
      <c r="RV11" s="1085"/>
      <c r="RW11" s="1085"/>
      <c r="RX11" s="1085"/>
      <c r="RY11" s="1085"/>
      <c r="RZ11" s="1085"/>
      <c r="SA11" s="1085"/>
      <c r="SB11" s="1085"/>
      <c r="SC11" s="1085"/>
      <c r="SD11" s="1085"/>
      <c r="SE11" s="1085"/>
      <c r="SF11" s="1085"/>
      <c r="SG11" s="1085"/>
      <c r="SH11" s="1085"/>
      <c r="SI11" s="1085"/>
      <c r="SJ11" s="1085"/>
      <c r="SK11" s="1085"/>
      <c r="SL11" s="1085"/>
      <c r="SM11" s="1085"/>
      <c r="SN11" s="1085"/>
      <c r="SO11" s="1085"/>
      <c r="SP11" s="1085"/>
      <c r="SQ11" s="1085"/>
      <c r="SR11" s="1085"/>
      <c r="SS11" s="1085"/>
      <c r="ST11" s="1085"/>
      <c r="SU11" s="1085"/>
      <c r="SV11" s="1085"/>
      <c r="SW11" s="1085"/>
      <c r="SX11" s="1085"/>
      <c r="SY11" s="1085"/>
      <c r="SZ11" s="1085"/>
      <c r="TA11" s="1085"/>
      <c r="TB11" s="1085"/>
      <c r="TC11" s="1085"/>
      <c r="TD11" s="1085"/>
      <c r="TE11" s="1085"/>
      <c r="TF11" s="1085"/>
      <c r="TG11" s="1085"/>
      <c r="TH11" s="1085"/>
      <c r="TI11" s="1085"/>
      <c r="TJ11" s="1085"/>
      <c r="TK11" s="1085"/>
      <c r="TL11" s="1085"/>
      <c r="TM11" s="1085"/>
      <c r="TN11" s="1085"/>
      <c r="TO11" s="1085"/>
      <c r="TP11" s="1085"/>
      <c r="TQ11" s="1085"/>
      <c r="TR11" s="1085"/>
      <c r="TS11" s="1085"/>
      <c r="TT11" s="1085"/>
      <c r="TU11" s="1085"/>
      <c r="TV11" s="1085"/>
      <c r="TW11" s="1085"/>
      <c r="TX11" s="1085"/>
      <c r="TY11" s="1085"/>
      <c r="TZ11" s="1085"/>
      <c r="UA11" s="1085"/>
      <c r="UB11" s="1085"/>
      <c r="UC11" s="1085"/>
      <c r="UD11" s="1085"/>
      <c r="UE11" s="1085"/>
      <c r="UF11" s="1085"/>
      <c r="UG11" s="1085"/>
      <c r="UH11" s="1085"/>
      <c r="UI11" s="1085"/>
      <c r="UJ11" s="1085"/>
      <c r="UK11" s="1085"/>
      <c r="UL11" s="1085"/>
      <c r="UM11" s="1085"/>
      <c r="UN11" s="1085"/>
      <c r="UO11" s="1085"/>
      <c r="UP11" s="1085"/>
      <c r="UQ11" s="1085"/>
      <c r="UR11" s="1085"/>
      <c r="US11" s="1085"/>
      <c r="UT11" s="1085"/>
      <c r="UU11" s="1085"/>
      <c r="UV11" s="1085"/>
      <c r="UW11" s="1085"/>
      <c r="UX11" s="1085"/>
      <c r="UY11" s="1085"/>
      <c r="UZ11" s="1085"/>
      <c r="VA11" s="1085"/>
      <c r="VB11" s="1085"/>
      <c r="VC11" s="1085"/>
      <c r="VD11" s="1085"/>
      <c r="VE11" s="1085"/>
      <c r="VF11" s="1085"/>
      <c r="VG11" s="1085"/>
      <c r="VH11" s="1085"/>
      <c r="VI11" s="1085"/>
      <c r="VJ11" s="1085"/>
      <c r="VK11" s="1085"/>
      <c r="VL11" s="1085"/>
      <c r="VM11" s="1085"/>
      <c r="VN11" s="1085"/>
      <c r="VO11" s="1085"/>
      <c r="VP11" s="1085"/>
      <c r="VQ11" s="1085"/>
      <c r="VR11" s="1085"/>
      <c r="VS11" s="1085"/>
      <c r="VT11" s="1085"/>
      <c r="VU11" s="1085"/>
      <c r="VV11" s="1085"/>
      <c r="VW11" s="1085"/>
      <c r="VX11" s="1085"/>
      <c r="VY11" s="1085"/>
      <c r="VZ11" s="1085"/>
      <c r="WA11" s="1085"/>
      <c r="WB11" s="1085"/>
      <c r="WC11" s="1085"/>
      <c r="WD11" s="1085"/>
      <c r="WE11" s="1085"/>
      <c r="WF11" s="1085"/>
      <c r="WG11" s="1085"/>
      <c r="WH11" s="1085"/>
      <c r="WI11" s="1085"/>
      <c r="WJ11" s="1085"/>
      <c r="WK11" s="1085"/>
      <c r="WL11" s="1085"/>
      <c r="WM11" s="1085"/>
      <c r="WN11" s="1085"/>
      <c r="WO11" s="1085"/>
      <c r="WP11" s="1085"/>
      <c r="WQ11" s="1085"/>
      <c r="WR11" s="1085"/>
      <c r="WS11" s="1085"/>
      <c r="WT11" s="1085"/>
      <c r="WU11" s="1085"/>
      <c r="WV11" s="1085"/>
      <c r="WW11" s="1085"/>
      <c r="WX11" s="1085"/>
      <c r="WY11" s="1085"/>
      <c r="WZ11" s="1085"/>
      <c r="XA11" s="1085"/>
      <c r="XB11" s="1085"/>
      <c r="XC11" s="1085"/>
      <c r="XD11" s="1085"/>
      <c r="XE11" s="1085"/>
      <c r="XF11" s="1085"/>
      <c r="XG11" s="1085"/>
      <c r="XH11" s="1085"/>
      <c r="XI11" s="1085"/>
      <c r="XJ11" s="1085"/>
      <c r="XK11" s="1085"/>
      <c r="XL11" s="1085"/>
      <c r="XM11" s="1085"/>
      <c r="XN11" s="1085"/>
      <c r="XO11" s="1085"/>
      <c r="XP11" s="1085"/>
      <c r="XQ11" s="1085"/>
      <c r="XR11" s="1085"/>
      <c r="XS11" s="1085"/>
      <c r="XT11" s="1085"/>
      <c r="XU11" s="1085"/>
      <c r="XV11" s="1085"/>
      <c r="XW11" s="1085"/>
      <c r="XX11" s="1085"/>
      <c r="XY11" s="1085"/>
      <c r="XZ11" s="1085"/>
      <c r="YA11" s="1085"/>
      <c r="YB11" s="1085"/>
      <c r="YC11" s="1085"/>
      <c r="YD11" s="1085"/>
      <c r="YE11" s="1085"/>
      <c r="YF11" s="1085"/>
      <c r="YG11" s="1085"/>
      <c r="YH11" s="1085"/>
      <c r="YI11" s="1085"/>
      <c r="YJ11" s="1085"/>
      <c r="YK11" s="1085"/>
      <c r="YL11" s="1085"/>
      <c r="YM11" s="1085"/>
      <c r="YN11" s="1085"/>
      <c r="YO11" s="1085"/>
      <c r="YP11" s="1085"/>
      <c r="YQ11" s="1085"/>
      <c r="YR11" s="1085"/>
      <c r="YS11" s="1085"/>
      <c r="YT11" s="1085"/>
      <c r="YU11" s="1085"/>
      <c r="YV11" s="1085"/>
      <c r="YW11" s="1085"/>
      <c r="YX11" s="1085"/>
      <c r="YY11" s="1085"/>
      <c r="YZ11" s="1085"/>
      <c r="ZA11" s="1085"/>
      <c r="ZB11" s="1085"/>
      <c r="ZC11" s="1085"/>
      <c r="ZD11" s="1085"/>
      <c r="ZE11" s="1085"/>
      <c r="ZF11" s="1085"/>
      <c r="ZG11" s="1085"/>
      <c r="ZH11" s="1085"/>
      <c r="ZI11" s="1085"/>
      <c r="ZJ11" s="1085"/>
      <c r="ZK11" s="1085"/>
      <c r="ZL11" s="1085"/>
      <c r="ZM11" s="1085"/>
      <c r="ZN11" s="1085"/>
      <c r="ZO11" s="1085"/>
      <c r="ZP11" s="1085"/>
      <c r="ZQ11" s="1085"/>
      <c r="ZR11" s="1085"/>
      <c r="ZS11" s="1085"/>
      <c r="ZT11" s="1085"/>
      <c r="ZU11" s="1085"/>
      <c r="ZV11" s="1085"/>
      <c r="ZW11" s="1085"/>
      <c r="ZX11" s="1085"/>
      <c r="ZY11" s="1085"/>
      <c r="ZZ11" s="1085"/>
      <c r="AAA11" s="1085"/>
      <c r="AAB11" s="1085"/>
      <c r="AAC11" s="1085"/>
      <c r="AAD11" s="1085"/>
      <c r="AAE11" s="1085"/>
      <c r="AAF11" s="1085"/>
      <c r="AAG11" s="1085"/>
      <c r="AAH11" s="1085"/>
      <c r="AAI11" s="1085"/>
      <c r="AAJ11" s="1085"/>
      <c r="AAK11" s="1085"/>
      <c r="AAL11" s="1085"/>
      <c r="AAM11" s="1085"/>
      <c r="AAN11" s="1085"/>
      <c r="AAO11" s="1085"/>
      <c r="AAP11" s="1085"/>
      <c r="AAQ11" s="1085"/>
      <c r="AAR11" s="1085"/>
      <c r="AAS11" s="1085"/>
      <c r="AAT11" s="1085"/>
      <c r="AAU11" s="1085"/>
      <c r="AAV11" s="1085"/>
      <c r="AAW11" s="1085"/>
      <c r="AAX11" s="1085"/>
      <c r="AAY11" s="1085"/>
      <c r="AAZ11" s="1085"/>
      <c r="ABA11" s="1085"/>
      <c r="ABB11" s="1085"/>
      <c r="ABC11" s="1085"/>
      <c r="ABD11" s="1085"/>
      <c r="ABE11" s="1085"/>
      <c r="ABF11" s="1085"/>
      <c r="ABG11" s="1085"/>
      <c r="ABH11" s="1085"/>
      <c r="ABI11" s="1085"/>
      <c r="ABJ11" s="1085"/>
      <c r="ABK11" s="1085"/>
      <c r="ABL11" s="1085"/>
      <c r="ABM11" s="1085"/>
      <c r="ABN11" s="1085"/>
      <c r="ABO11" s="1085"/>
      <c r="ABP11" s="1085"/>
      <c r="ABQ11" s="1085"/>
      <c r="ABR11" s="1085"/>
      <c r="ABS11" s="1085"/>
      <c r="ABT11" s="1085"/>
      <c r="ABU11" s="1085"/>
      <c r="ABV11" s="1085"/>
      <c r="ABW11" s="1085"/>
      <c r="ABX11" s="1085"/>
      <c r="ABY11" s="1085"/>
      <c r="ABZ11" s="1085"/>
      <c r="ACA11" s="1085"/>
      <c r="ACB11" s="1085"/>
      <c r="ACC11" s="1085"/>
      <c r="ACD11" s="1085"/>
      <c r="ACE11" s="1085"/>
      <c r="ACF11" s="1085"/>
      <c r="ACG11" s="1085"/>
      <c r="ACH11" s="1085"/>
      <c r="ACI11" s="1085"/>
      <c r="ACJ11" s="1085"/>
      <c r="ACK11" s="1085"/>
      <c r="ACL11" s="1085"/>
      <c r="ACM11" s="1085"/>
      <c r="ACN11" s="1085"/>
      <c r="ACO11" s="1085"/>
      <c r="ACP11" s="1085"/>
      <c r="ACQ11" s="1085"/>
      <c r="ACR11" s="1085"/>
      <c r="ACS11" s="1085"/>
      <c r="ACT11" s="1085"/>
      <c r="ACU11" s="1085"/>
      <c r="ACV11" s="1085"/>
      <c r="ACW11" s="1085"/>
      <c r="ACX11" s="1085"/>
      <c r="ACY11" s="1085"/>
      <c r="ACZ11" s="1085"/>
      <c r="ADA11" s="1085"/>
      <c r="ADB11" s="1085"/>
      <c r="ADC11" s="1085"/>
      <c r="ADD11" s="1085"/>
      <c r="ADE11" s="1085"/>
      <c r="ADF11" s="1085"/>
      <c r="ADG11" s="1085"/>
      <c r="ADH11" s="1085"/>
      <c r="ADI11" s="1085"/>
      <c r="ADJ11" s="1085"/>
      <c r="ADK11" s="1085"/>
      <c r="ADL11" s="1085"/>
      <c r="ADM11" s="1085"/>
      <c r="ADN11" s="1085"/>
      <c r="ADO11" s="1085"/>
      <c r="ADP11" s="1085"/>
      <c r="ADQ11" s="1085"/>
      <c r="ADR11" s="1085"/>
      <c r="ADS11" s="1085"/>
      <c r="ADT11" s="1085"/>
      <c r="ADU11" s="1085"/>
      <c r="ADV11" s="1085"/>
      <c r="ADW11" s="1085"/>
      <c r="ADX11" s="1085"/>
      <c r="ADY11" s="1085"/>
      <c r="ADZ11" s="1085"/>
      <c r="AEA11" s="1085"/>
      <c r="AEB11" s="1085"/>
      <c r="AEC11" s="1085"/>
      <c r="AED11" s="1085"/>
      <c r="AEE11" s="1085"/>
      <c r="AEF11" s="1085"/>
      <c r="AEG11" s="1085"/>
      <c r="AEH11" s="1085"/>
      <c r="AEI11" s="1085"/>
      <c r="AEJ11" s="1085"/>
      <c r="AEK11" s="1085"/>
      <c r="AEL11" s="1085"/>
      <c r="AEM11" s="1085"/>
      <c r="AEN11" s="1085"/>
      <c r="AEO11" s="1085"/>
      <c r="AEP11" s="1085"/>
      <c r="AEQ11" s="1085"/>
      <c r="AER11" s="1085"/>
      <c r="AES11" s="1085"/>
      <c r="AET11" s="1085"/>
      <c r="AEU11" s="1085"/>
      <c r="AEV11" s="1084" t="str">
        <f>IF('8A'!E14&lt;&gt;"",'8A'!E14,"")</f>
        <v/>
      </c>
      <c r="AEW11" s="1084" t="str">
        <f>IF('8A'!F14&lt;&gt;"",'8A'!F14,"")</f>
        <v/>
      </c>
      <c r="AEX11" s="1084" t="str">
        <f>IF('8A'!G14&lt;&gt;"",'8A'!G14,"")</f>
        <v/>
      </c>
      <c r="AEY11" s="1084" t="str">
        <f>IF('8A'!H14&lt;&gt;"",'8A'!H14,"")</f>
        <v/>
      </c>
      <c r="AEZ11" s="1084" t="str">
        <f>IF('8A'!I14&lt;&gt;"",'8A'!I14,"")</f>
        <v/>
      </c>
      <c r="AFA11" s="1084" t="str">
        <f>IF('8A'!J14&lt;&gt;"",'8A'!J14,"")</f>
        <v/>
      </c>
      <c r="AFB11" s="1084" t="str">
        <f>IF('8A'!K14&lt;&gt;"",'8A'!K14,"")</f>
        <v/>
      </c>
      <c r="AFC11" s="1084" t="str">
        <f>IF('8A'!L14&lt;&gt;"",'8A'!L14,"")</f>
        <v/>
      </c>
      <c r="AFD11" s="1084" t="str">
        <f>IF('8A'!M14&lt;&gt;"",'8A'!M14,"")</f>
        <v/>
      </c>
      <c r="AFE11" s="1084" t="str">
        <f>IF('8A'!N14&lt;&gt;"",'8A'!N14,"")</f>
        <v/>
      </c>
      <c r="AFF11" s="1084" t="str">
        <f>IF('8A'!O14&lt;&gt;"",'8A'!O14,"")</f>
        <v/>
      </c>
      <c r="AFG11" s="1084" t="str">
        <f>IF('8A'!P14&lt;&gt;"",'8A'!P14,"")</f>
        <v/>
      </c>
      <c r="AFH11" s="1084" t="str">
        <f>IF('8A'!Q14&lt;&gt;"",'8A'!Q14,"")</f>
        <v/>
      </c>
      <c r="AFI11" s="1084" t="str">
        <f>IF('8A'!R14&lt;&gt;"",'8A'!R14,"")</f>
        <v/>
      </c>
      <c r="AFJ11" s="1084" t="str">
        <f>IF('8A'!S14&lt;&gt;"",'8A'!S14,"")</f>
        <v/>
      </c>
      <c r="AFK11" s="1084" t="str">
        <f>IF('8A'!T14&lt;&gt;"",'8A'!T14,"")</f>
        <v/>
      </c>
      <c r="AFL11" s="1084" t="str">
        <f>IF('8A'!U14&lt;&gt;"",'8A'!U14,"")</f>
        <v/>
      </c>
      <c r="AFM11" s="1084" t="str">
        <f>IF('8A'!V14&lt;&gt;"",'8A'!V14,"")</f>
        <v/>
      </c>
      <c r="AFN11" s="1084" t="str">
        <f>IF('8B'!E14&lt;&gt;"",'8B'!E14,"")</f>
        <v/>
      </c>
      <c r="AFO11" s="1084" t="str">
        <f>IF('8B'!F14&lt;&gt;"",'8B'!F14,"")</f>
        <v/>
      </c>
      <c r="AFP11" s="1084" t="str">
        <f>IF('8B'!G14&lt;&gt;"",'8B'!G14,"")</f>
        <v/>
      </c>
      <c r="AFQ11" s="1084" t="str">
        <f>IF('8B'!H14&lt;&gt;"",'8B'!H14,"")</f>
        <v/>
      </c>
      <c r="AFR11" s="1084" t="str">
        <f>IF('8B'!I14&lt;&gt;"",'8B'!I14,"")</f>
        <v/>
      </c>
      <c r="AFS11" s="1084" t="str">
        <f>IF('8B'!J14&lt;&gt;"",'8B'!J14,"")</f>
        <v/>
      </c>
      <c r="AFT11" s="1084" t="str">
        <f>IF('8B'!K14&lt;&gt;"",'8B'!K14,"")</f>
        <v/>
      </c>
      <c r="AFU11" s="1084" t="str">
        <f>IF('8B'!L14&lt;&gt;"",'8B'!L14,"")</f>
        <v/>
      </c>
      <c r="AFV11" s="1084" t="str">
        <f>IF('8B'!M14&lt;&gt;"",'8B'!M14,"")</f>
        <v/>
      </c>
      <c r="AFW11" s="1084" t="str">
        <f>IF('8B'!N14&lt;&gt;"",'8B'!N14,"")</f>
        <v/>
      </c>
      <c r="AFX11" s="1084" t="str">
        <f>IF('8B'!O14&lt;&gt;"",'8B'!O14,"")</f>
        <v/>
      </c>
      <c r="AFY11" s="1084" t="str">
        <f>IF('8B'!P14&lt;&gt;"",'8B'!P14,"")</f>
        <v/>
      </c>
      <c r="AFZ11" s="1084" t="str">
        <f>IF('8B'!Q14&lt;&gt;"",'8B'!Q14,"")</f>
        <v/>
      </c>
      <c r="AGA11" s="1084" t="str">
        <f>IF('8B'!R14&lt;&gt;"",'8B'!R14,"")</f>
        <v/>
      </c>
      <c r="AGB11" s="1084" t="str">
        <f>IF('8B'!S14&lt;&gt;"",'8B'!S14,"")</f>
        <v/>
      </c>
      <c r="AGC11" s="1084" t="str">
        <f>IF('8B'!T14&lt;&gt;"",'8B'!T14,"")</f>
        <v/>
      </c>
      <c r="AGD11" s="1084" t="str">
        <f>IF('8B'!U14&lt;&gt;"",'8B'!U14,"")</f>
        <v/>
      </c>
      <c r="AGE11" s="1084" t="str">
        <f>IF('8C'!E14&lt;&gt;"",'8C'!E14,"")</f>
        <v/>
      </c>
      <c r="AGF11" s="1084" t="str">
        <f>IF('8C'!F14&lt;&gt;"",'8C'!F14,"")</f>
        <v/>
      </c>
      <c r="AGG11" s="1084" t="str">
        <f>IF('8C'!G14&lt;&gt;"",'8C'!G14,"")</f>
        <v/>
      </c>
      <c r="AGH11" s="1084" t="str">
        <f>IF('8C'!H14&lt;&gt;"",'8C'!H14,"")</f>
        <v/>
      </c>
      <c r="AGI11" s="1084" t="str">
        <f>IF('8C'!I14&lt;&gt;"",'8C'!I14,"")</f>
        <v/>
      </c>
      <c r="AGJ11" s="1084" t="str">
        <f>IF('8C'!J14&lt;&gt;"",'8C'!J14,"")</f>
        <v/>
      </c>
      <c r="AGK11" s="1084" t="str">
        <f>IF('8C'!K14&lt;&gt;"",'8C'!K14,"")</f>
        <v/>
      </c>
      <c r="AGL11" s="1084" t="str">
        <f>IF('8C'!L14&lt;&gt;"",'8C'!L14,"")</f>
        <v/>
      </c>
      <c r="AGM11" s="1084" t="str">
        <f>IF('8C'!M14&lt;&gt;"",'8C'!M14,"")</f>
        <v/>
      </c>
      <c r="AGN11" s="1084" t="str">
        <f>IF('8C'!N14&lt;&gt;"",'8C'!N14,"")</f>
        <v/>
      </c>
      <c r="AGO11" s="1084" t="str">
        <f>IF('8C'!O14&lt;&gt;"",'8C'!O14,"")</f>
        <v/>
      </c>
      <c r="AGP11" s="1085"/>
      <c r="AGQ11" s="1084" t="str">
        <f>IF('8D'!D22&lt;&gt;"",'8D'!D22,"")</f>
        <v/>
      </c>
      <c r="AGR11" s="1084" t="str">
        <f>IF('8D'!E22&lt;&gt;"",'8D'!E22,"")</f>
        <v/>
      </c>
      <c r="AGS11" s="1084" t="str">
        <f>IF('8D'!F22&lt;&gt;"",'8D'!F22,"")</f>
        <v/>
      </c>
      <c r="AGT11" s="1084" t="str">
        <f>IF('8D'!G22&lt;&gt;"",'8D'!G22,"")</f>
        <v/>
      </c>
      <c r="AGU11" s="1084" t="str">
        <f>IF('8D'!H22&lt;&gt;"",'8D'!H22,"")</f>
        <v/>
      </c>
      <c r="AGV11" s="1084" t="str">
        <f>IF('8D'!I22&lt;&gt;"",'8D'!I22,"")</f>
        <v/>
      </c>
      <c r="AGW11" s="1084" t="str">
        <f>IF('8D'!J22&lt;&gt;"",'8D'!J22,"")</f>
        <v/>
      </c>
      <c r="AGX11" s="1084" t="str">
        <f>IF('8D'!K22&lt;&gt;"",'8D'!K22,"")</f>
        <v/>
      </c>
      <c r="AGY11" s="1084" t="str">
        <f>IF('8D'!L22&lt;&gt;"",'8D'!L22,"")</f>
        <v/>
      </c>
      <c r="AGZ11" s="1084" t="str">
        <f>IF('8D'!M22&lt;&gt;"",'8D'!M22,"")</f>
        <v/>
      </c>
      <c r="AHA11" s="1084" t="str">
        <f>IF('8D'!N22&lt;&gt;"",'8D'!N22,"")</f>
        <v/>
      </c>
      <c r="AHB11" s="1084" t="str">
        <f>IF('8D'!O22&lt;&gt;"",'8D'!O22,"")</f>
        <v/>
      </c>
      <c r="AHC11" s="1084" t="str">
        <f>IF('8D'!P22&lt;&gt;"",'8D'!P22,"")</f>
        <v/>
      </c>
      <c r="AHD11" s="1084" t="str">
        <f>IF('8D'!Q22&lt;&gt;"",'8D'!Q22,"")</f>
        <v/>
      </c>
      <c r="AHE11" s="1084" t="str">
        <f>IF('8D'!R22&lt;&gt;"",'8D'!R22,"")</f>
        <v/>
      </c>
      <c r="AHF11" s="1084" t="str">
        <f>IF('8D'!S22&lt;&gt;"",'8D'!S22,"")</f>
        <v/>
      </c>
      <c r="AHG11" s="1084" t="str">
        <f>IF('8D'!T22&lt;&gt;"",'8D'!T22,"")</f>
        <v/>
      </c>
      <c r="AHH11" s="1084" t="str">
        <f>IF('8D'!U22&lt;&gt;"",'8D'!U22,"")</f>
        <v/>
      </c>
      <c r="AHI11" s="1084" t="str">
        <f>IF('8D'!V22&lt;&gt;"",'8D'!V22,"")</f>
        <v/>
      </c>
      <c r="AHJ11" s="1084" t="str">
        <f>IF('8D'!W22&lt;&gt;"",'8D'!W22,"")</f>
        <v/>
      </c>
      <c r="AHK11" s="1084" t="str">
        <f>IF('8D'!X22&lt;&gt;"",'8D'!X22,"")</f>
        <v/>
      </c>
      <c r="AHL11" s="1084" t="str">
        <f>IF('8D'!Y22&lt;&gt;"",'8D'!Y22,"")</f>
        <v/>
      </c>
      <c r="AHM11" s="1084" t="str">
        <f>IF('8D'!Z22&lt;&gt;"",'8D'!Z22,"")</f>
        <v/>
      </c>
      <c r="AHN11" s="1084" t="str">
        <f>IF('8D'!AA22&lt;&gt;"",'8D'!AA22,"")</f>
        <v/>
      </c>
      <c r="AHO11" s="1084" t="str">
        <f>IF('8D'!AB22&lt;&gt;"",'8D'!AB22,"")</f>
        <v/>
      </c>
      <c r="AHP11" s="1084" t="str">
        <f>IF('8D'!AC22&lt;&gt;"",'8D'!AC22,"")</f>
        <v/>
      </c>
      <c r="AHQ11" s="1084" t="str">
        <f>IF('8D'!AD22&lt;&gt;"",'8D'!AD22,"")</f>
        <v/>
      </c>
      <c r="AHR11" s="1084" t="str">
        <f>IF('8D'!AE22&lt;&gt;"",'8D'!AE22,"")</f>
        <v/>
      </c>
      <c r="AHS11" s="1084" t="str">
        <f>IF('8D'!AF22&lt;&gt;"",'8D'!AF22,"")</f>
        <v/>
      </c>
      <c r="AHT11" s="1084" t="str">
        <f>IF('8D'!AG22&lt;&gt;"",'8D'!AG22,"")</f>
        <v/>
      </c>
      <c r="AHU11" s="1084" t="str">
        <f>IF('8D'!AH22&lt;&gt;"",'8D'!AH22,"")</f>
        <v/>
      </c>
      <c r="AHV11" s="1084" t="str">
        <f>IF('8D'!AI22&lt;&gt;"",'8D'!AI22,"")</f>
        <v/>
      </c>
      <c r="AHW11" s="1084" t="str">
        <f>IF('8D'!AJ22&lt;&gt;"",'8D'!AJ22,"")</f>
        <v/>
      </c>
      <c r="AHX11" s="1084" t="str">
        <f>IF('8D'!AK22&lt;&gt;"",'8D'!AK22,"")</f>
        <v/>
      </c>
      <c r="AHY11" s="1084" t="str">
        <f>IF('8D'!AL22&lt;&gt;"",'8D'!AL22,"")</f>
        <v/>
      </c>
      <c r="AHZ11" s="1084" t="str">
        <f>IF('8D'!AM22&lt;&gt;"",'8D'!AM22,"")</f>
        <v/>
      </c>
      <c r="AIA11" s="1084" t="str">
        <f>IF('8D'!AN22&lt;&gt;"",'8D'!AN22,"")</f>
        <v/>
      </c>
      <c r="AIB11" s="1084" t="str">
        <f>IF('8D'!AO22&lt;&gt;"",'8D'!AO22,"")</f>
        <v/>
      </c>
      <c r="AIC11" s="1084" t="str">
        <f>IF('8D'!AP22&lt;&gt;"",'8D'!AP22,"")</f>
        <v/>
      </c>
      <c r="AID11" s="1084" t="str">
        <f>IF('8D'!AQ22&lt;&gt;"",'8D'!AQ22,"")</f>
        <v/>
      </c>
      <c r="AIE11" s="1084" t="str">
        <f>IF('8D'!AR22&lt;&gt;"",'8D'!AR22,"")</f>
        <v/>
      </c>
      <c r="AIF11" s="1084" t="str">
        <f>IF('8D'!AS22&lt;&gt;"",'8D'!AS22,"")</f>
        <v/>
      </c>
      <c r="AIG11" s="1084" t="str">
        <f>IF('8D'!AT22&lt;&gt;"",'8D'!AT22,"")</f>
        <v/>
      </c>
      <c r="AIH11" s="1084" t="str">
        <f>IF('8D'!AU22&lt;&gt;"",'8D'!AU22,"")</f>
        <v/>
      </c>
      <c r="AII11" s="1084" t="str">
        <f>IF('8D'!AV22&lt;&gt;"",'8D'!AV22,"")</f>
        <v/>
      </c>
      <c r="AIJ11" s="1084" t="str">
        <f>IF('8D'!AW22&lt;&gt;"",'8D'!AW22,"")</f>
        <v/>
      </c>
      <c r="AIK11" s="1085"/>
      <c r="AIL11" s="1084" t="str">
        <f>IF('8E'!D22&lt;&gt;"",'8E'!D22,"")</f>
        <v/>
      </c>
      <c r="AIM11" s="1084" t="str">
        <f>IF('8E'!E22&lt;&gt;"",'8E'!E22,"")</f>
        <v/>
      </c>
      <c r="AIN11" s="1084" t="str">
        <f>IF('8E'!F22&lt;&gt;"",'8E'!F22,"")</f>
        <v/>
      </c>
      <c r="AIO11" s="1084" t="str">
        <f>IF('8E'!G22&lt;&gt;"",'8E'!G22,"")</f>
        <v/>
      </c>
      <c r="AIP11" s="1084" t="str">
        <f>IF('8E'!H22&lt;&gt;"",'8E'!H22,"")</f>
        <v/>
      </c>
      <c r="AIQ11" s="1084" t="str">
        <f>IF('8E'!I22&lt;&gt;"",'8E'!I22,"")</f>
        <v/>
      </c>
      <c r="AIR11" s="1084" t="str">
        <f>IF('8E'!J22&lt;&gt;"",'8E'!J22,"")</f>
        <v/>
      </c>
      <c r="AIS11" s="1084" t="str">
        <f>IF('8E'!K22&lt;&gt;"",'8E'!K22,"")</f>
        <v/>
      </c>
      <c r="AIT11" s="1084" t="str">
        <f>IF('8E'!L22&lt;&gt;"",'8E'!L22,"")</f>
        <v/>
      </c>
      <c r="AIU11" s="1084" t="str">
        <f>IF('8E'!M22&lt;&gt;"",'8E'!M22,"")</f>
        <v/>
      </c>
      <c r="AIV11" s="1084" t="str">
        <f>IF('8E'!N22&lt;&gt;"",'8E'!N22,"")</f>
        <v/>
      </c>
      <c r="AIW11" s="1084" t="str">
        <f>IF('8E'!O22&lt;&gt;"",'8E'!O22,"")</f>
        <v/>
      </c>
      <c r="AIX11" s="1084" t="str">
        <f>IF('8E'!P22&lt;&gt;"",'8E'!P22,"")</f>
        <v/>
      </c>
      <c r="AIY11" s="1084" t="str">
        <f>IF('8E'!Q22&lt;&gt;"",'8E'!Q22,"")</f>
        <v/>
      </c>
      <c r="AIZ11" s="1084" t="str">
        <f>IF('8E'!R22&lt;&gt;"",'8E'!R22,"")</f>
        <v/>
      </c>
      <c r="AJA11" s="1084" t="str">
        <f>IF('8E'!S22&lt;&gt;"",'8E'!S22,"")</f>
        <v/>
      </c>
      <c r="AJB11" s="1084" t="str">
        <f>IF('8E'!T22&lt;&gt;"",'8E'!T22,"")</f>
        <v/>
      </c>
      <c r="AJC11" s="1084" t="str">
        <f>IF('8E'!U22&lt;&gt;"",'8E'!U22,"")</f>
        <v/>
      </c>
      <c r="AJD11" s="1084" t="str">
        <f>IF('8E'!V22&lt;&gt;"",'8E'!V22,"")</f>
        <v/>
      </c>
      <c r="AJE11" s="1084" t="str">
        <f>IF('8E'!W22&lt;&gt;"",'8E'!W22,"")</f>
        <v/>
      </c>
      <c r="AJF11" s="1084" t="str">
        <f>IF('8E'!X22&lt;&gt;"",'8E'!X22,"")</f>
        <v/>
      </c>
      <c r="AJG11" s="1084" t="str">
        <f>IF('8E'!Y22&lt;&gt;"",'8E'!Y22,"")</f>
        <v/>
      </c>
      <c r="AJH11" s="1084" t="str">
        <f>IF('8E'!Z22&lt;&gt;"",'8E'!Z22,"")</f>
        <v/>
      </c>
      <c r="AJI11" s="1084" t="str">
        <f>IF('8E'!AA22&lt;&gt;"",'8E'!AA22,"")</f>
        <v/>
      </c>
      <c r="AJJ11" t="s">
        <v>6852</v>
      </c>
    </row>
    <row r="12" spans="1:946" x14ac:dyDescent="0.2">
      <c r="A12" s="1084" t="str">
        <f t="shared" si="0"/>
        <v/>
      </c>
      <c r="B12" s="1084" t="str">
        <f t="shared" si="1"/>
        <v/>
      </c>
      <c r="C12" s="1084" t="str">
        <f>IF(設定!AH16&lt;&gt;0,設定!AH16,"")</f>
        <v/>
      </c>
      <c r="D12" s="1084" t="str">
        <f ca="1">IF(設定!AG16&lt;&gt;0,設定!AG16,"")</f>
        <v/>
      </c>
      <c r="E12" s="1084" t="str">
        <f>IF(C12="学部",VLOOKUP(D12,設定!$K$8:$L$37,2,FALSE),"")</f>
        <v/>
      </c>
      <c r="F12" s="1084" t="str">
        <f>IF(C12="研究科",VLOOKUP(D12,設定!$P$8:$Q$37,2,FALSE),"")</f>
        <v/>
      </c>
      <c r="G12" s="1084" t="str">
        <f>IF(C12="学部",VLOOKUP(D12,設定!$U$8:$V$37,2,FALSE),"")</f>
        <v/>
      </c>
      <c r="H12" s="1084" t="str">
        <f>IF(C12="研究科",VLOOKUP(D12,設定!$Y$8:$Z$37,2,FALSE),"")</f>
        <v/>
      </c>
      <c r="I12" s="1085"/>
      <c r="J12" s="1085"/>
      <c r="K12" s="1085"/>
      <c r="L12" s="1085"/>
      <c r="M12" s="1085"/>
      <c r="N12" s="1085"/>
      <c r="O12" s="1085"/>
      <c r="P12" s="1085"/>
      <c r="Q12" s="1085"/>
      <c r="R12" s="1084" t="str">
        <f>IF('2A'!E15&lt;&gt;"",'2A'!E15,"")</f>
        <v/>
      </c>
      <c r="S12" s="1084" t="str">
        <f>IF('2A'!F15&lt;&gt;"",'2A'!F15,"")</f>
        <v/>
      </c>
      <c r="T12" s="1084" t="str">
        <f>IF('2A'!G15&lt;&gt;"",'2A'!G15,"")</f>
        <v/>
      </c>
      <c r="U12" s="1084" t="str">
        <f>IF('2A'!H15&lt;&gt;"",'2A'!H15,"")</f>
        <v/>
      </c>
      <c r="V12" s="1084" t="str">
        <f>IF('2A'!I15&lt;&gt;"",'2A'!I15,"")</f>
        <v/>
      </c>
      <c r="W12" s="1084" t="str">
        <f>IF('2A'!J15&lt;&gt;"",'2A'!J15,"")</f>
        <v/>
      </c>
      <c r="X12" s="1084" t="str">
        <f>IF('2A'!K15&lt;&gt;"",'2A'!K15,"")</f>
        <v/>
      </c>
      <c r="Y12" s="1084" t="str">
        <f>IF('2A'!L15&lt;&gt;"",'2A'!L15,"")</f>
        <v/>
      </c>
      <c r="Z12" s="1084" t="str">
        <f>IF('2A'!M15&lt;&gt;"",'2A'!M15,"")</f>
        <v/>
      </c>
      <c r="AA12" s="1084" t="str">
        <f>IF('2A'!N15&lt;&gt;"",'2A'!N15,"")</f>
        <v/>
      </c>
      <c r="AB12" s="1084" t="str">
        <f>IF('2A'!O15&lt;&gt;"",'2A'!O15,"")</f>
        <v/>
      </c>
      <c r="AC12" s="1084" t="str">
        <f>IF('2A'!P15&lt;&gt;"",'2A'!P15,"")</f>
        <v/>
      </c>
      <c r="AD12" s="1084" t="str">
        <f>IF('2A'!Q15&lt;&gt;"",'2A'!Q15,"")</f>
        <v/>
      </c>
      <c r="AE12" s="1084" t="str">
        <f>IF('2A'!R15&lt;&gt;"",'2A'!R15,"")</f>
        <v/>
      </c>
      <c r="AF12" s="1084" t="str">
        <f>IF('2A'!S15&lt;&gt;"",'2A'!S15,"")</f>
        <v/>
      </c>
      <c r="AG12" s="1084" t="str">
        <f>IF('2A'!T15&lt;&gt;"",'2A'!T15,"")</f>
        <v/>
      </c>
      <c r="AH12" s="1084" t="str">
        <f>IF('2A'!U15&lt;&gt;"",'2A'!U15,"")</f>
        <v/>
      </c>
      <c r="AI12" s="1084" t="str">
        <f>IF('2B'!E15&lt;&gt;"",'2B'!E15,"")</f>
        <v/>
      </c>
      <c r="AJ12" s="1084" t="str">
        <f>IF('2B'!F15&lt;&gt;"",'2B'!F15,"")</f>
        <v/>
      </c>
      <c r="AK12" s="1084" t="str">
        <f>IF('2B'!G15&lt;&gt;"",'2B'!G15,"")</f>
        <v/>
      </c>
      <c r="AL12" s="1084" t="str">
        <f>IF('2B'!H15&lt;&gt;"",'2B'!H15,"")</f>
        <v/>
      </c>
      <c r="AM12" s="1084" t="str">
        <f>IF('2B'!I15&lt;&gt;"",'2B'!I15,"")</f>
        <v/>
      </c>
      <c r="AN12" s="1084" t="str">
        <f>IF('2B'!J15&lt;&gt;"",'2B'!J15,"")</f>
        <v/>
      </c>
      <c r="AO12" s="1084" t="str">
        <f>IF('2B'!K15&lt;&gt;"",'2B'!K15,"")</f>
        <v/>
      </c>
      <c r="AP12" s="1084" t="str">
        <f>IF('2B'!L15&lt;&gt;"",'2B'!L15,"")</f>
        <v/>
      </c>
      <c r="AQ12" s="1084" t="str">
        <f>IF('2B'!M15&lt;&gt;"",'2B'!M15,"")</f>
        <v/>
      </c>
      <c r="AR12" s="1084" t="str">
        <f>IF('2B'!N15&lt;&gt;"",'2B'!N15,"")</f>
        <v/>
      </c>
      <c r="AS12" s="1084" t="str">
        <f>IF('2B'!O15&lt;&gt;"",'2B'!O15,"")</f>
        <v/>
      </c>
      <c r="AT12" s="1084" t="str">
        <f>IF('2B'!P15&lt;&gt;"",'2B'!P15,"")</f>
        <v/>
      </c>
      <c r="AU12" s="1084" t="str">
        <f>IF('2B'!Q15&lt;&gt;"",'2B'!Q15,"")</f>
        <v/>
      </c>
      <c r="AV12" s="1084" t="str">
        <f>IF('2B'!R15&lt;&gt;"",'2B'!R15,"")</f>
        <v/>
      </c>
      <c r="AW12" s="1084" t="str">
        <f>IF('2B'!S15&lt;&gt;"",'2B'!S15,"")</f>
        <v/>
      </c>
      <c r="AX12" s="1084" t="str">
        <f>IF('2B'!T15&lt;&gt;"",'2B'!T15,"")</f>
        <v/>
      </c>
      <c r="AY12" s="1084" t="str">
        <f>IF('2B'!U15&lt;&gt;"",'2B'!U15,"")</f>
        <v/>
      </c>
      <c r="AZ12" s="1084" t="str">
        <f>IF('2B'!V15&lt;&gt;"",'2B'!V15,"")</f>
        <v/>
      </c>
      <c r="BA12" s="1084" t="str">
        <f>IF('2B'!W15&lt;&gt;"",'2B'!W15,"")</f>
        <v/>
      </c>
      <c r="BB12" s="1084" t="str">
        <f>IF('2B'!X15&lt;&gt;"",'2B'!X15,"")</f>
        <v/>
      </c>
      <c r="BC12" s="1084" t="str">
        <f>IF('2C'!E16&lt;&gt;"",'2C'!E16,"")</f>
        <v/>
      </c>
      <c r="BD12" s="1084" t="str">
        <f>IF('2C'!F16&lt;&gt;"",'2C'!F16,"")</f>
        <v/>
      </c>
      <c r="BE12" s="1084" t="str">
        <f>IF('2C'!G16&lt;&gt;"",'2C'!G16,"")</f>
        <v/>
      </c>
      <c r="BF12" s="1084" t="str">
        <f>IF('2C'!H16&lt;&gt;"",'2C'!H16,"")</f>
        <v/>
      </c>
      <c r="BG12" s="1084" t="str">
        <f>IF('2C'!I16&lt;&gt;"",'2C'!I16,"")</f>
        <v/>
      </c>
      <c r="BH12" s="1084" t="str">
        <f>IF('2C'!J16&lt;&gt;"",'2C'!J16,"")</f>
        <v/>
      </c>
      <c r="BI12" s="1084" t="str">
        <f>IF('2C'!K16&lt;&gt;"",'2C'!K16,"")</f>
        <v/>
      </c>
      <c r="BJ12" s="1084" t="str">
        <f>IF('2C'!L16&lt;&gt;"",'2C'!L16,"")</f>
        <v/>
      </c>
      <c r="BK12" s="1084" t="str">
        <f>IF('2C'!M16&lt;&gt;"",'2C'!M16,"")</f>
        <v/>
      </c>
      <c r="BL12" s="1084" t="str">
        <f>IF('2C'!N16&lt;&gt;"",'2C'!N16,"")</f>
        <v/>
      </c>
      <c r="BM12" s="1084" t="str">
        <f>IF('2C'!O16&lt;&gt;"",'2C'!O16,"")</f>
        <v/>
      </c>
      <c r="BN12" s="1084" t="str">
        <f>IF('2C'!P16&lt;&gt;"",'2C'!P16,"")</f>
        <v/>
      </c>
      <c r="BO12" s="1084" t="str">
        <f>IF('2C'!Q16&lt;&gt;"",'2C'!Q16,"")</f>
        <v/>
      </c>
      <c r="BP12" s="1084" t="str">
        <f>IF('2C'!R16&lt;&gt;"",'2C'!R16,"")</f>
        <v/>
      </c>
      <c r="BQ12" s="1084" t="str">
        <f>IF('2C'!S16&lt;&gt;"",'2C'!S16,"")</f>
        <v/>
      </c>
      <c r="BR12" s="1084" t="str">
        <f>IF('2C'!T16&lt;&gt;"",'2C'!T16,"")</f>
        <v/>
      </c>
      <c r="BS12" s="1084" t="str">
        <f>IF('2C'!U16&lt;&gt;"",'2C'!U16,"")</f>
        <v/>
      </c>
      <c r="BT12" s="1084" t="str">
        <f>IF('2C'!V16&lt;&gt;"",'2C'!V16,"")</f>
        <v/>
      </c>
      <c r="BU12" s="1084" t="str">
        <f>IF('2C'!W16&lt;&gt;"",'2C'!W16,"")</f>
        <v/>
      </c>
      <c r="BV12" s="1084" t="str">
        <f>IF('2C'!X16&lt;&gt;"",'2C'!X16,"")</f>
        <v/>
      </c>
      <c r="BW12" s="1084" t="str">
        <f>IF('2C'!Y16&lt;&gt;"",'2C'!Y16,"")</f>
        <v/>
      </c>
      <c r="BX12" s="1084" t="str">
        <f>IF('2C'!Z16&lt;&gt;"",'2C'!Z16,"")</f>
        <v/>
      </c>
      <c r="BY12" s="1084" t="str">
        <f>IF('2C'!AA16&lt;&gt;"",'2C'!AA16,"")</f>
        <v/>
      </c>
      <c r="BZ12" s="1084" t="str">
        <f>IF('2C'!AB16&lt;&gt;"",'2C'!AB16,"")</f>
        <v/>
      </c>
      <c r="CA12" s="1084" t="str">
        <f>IF('2C'!AC16&lt;&gt;"",'2C'!AC16,"")</f>
        <v/>
      </c>
      <c r="CB12" s="1084" t="str">
        <f>IF('2C'!AD16&lt;&gt;"",'2C'!AD16,"")</f>
        <v/>
      </c>
      <c r="CC12" s="1084" t="str">
        <f>IF('2C'!AE16&lt;&gt;"",'2C'!AE16,"")</f>
        <v/>
      </c>
      <c r="CD12" s="1084" t="str">
        <f>IF('2C'!AF16&lt;&gt;"",'2C'!AF16,"")</f>
        <v/>
      </c>
      <c r="CE12" s="1085"/>
      <c r="CF12" s="1085"/>
      <c r="CG12" s="1085"/>
      <c r="CH12" s="1085"/>
      <c r="CI12" s="1085"/>
      <c r="CJ12" s="1085"/>
      <c r="CK12" s="1085"/>
      <c r="CL12" s="1085"/>
      <c r="CM12" s="1085"/>
      <c r="CN12" s="1085"/>
      <c r="CO12" s="1085"/>
      <c r="CP12" s="1085"/>
      <c r="CQ12" s="1085"/>
      <c r="CR12" s="1085"/>
      <c r="CS12" s="1085"/>
      <c r="CT12" s="1085"/>
      <c r="CU12" s="1085"/>
      <c r="CV12" s="1084" t="str">
        <f>IF('2E'!E15&lt;&gt;"",'2E'!E15,"")</f>
        <v/>
      </c>
      <c r="CW12" s="1084" t="str">
        <f>IF('2E'!F15&lt;&gt;"",'2E'!F15,"")</f>
        <v/>
      </c>
      <c r="CX12" s="1084" t="str">
        <f>IF('2E'!G15&lt;&gt;"",'2E'!G15,"")</f>
        <v/>
      </c>
      <c r="CY12" s="1084" t="str">
        <f>IF('2E'!H15&lt;&gt;"",'2E'!H15,"")</f>
        <v/>
      </c>
      <c r="CZ12" s="1084" t="str">
        <f>IF('2E'!I15&lt;&gt;"",'2E'!I15,"")</f>
        <v/>
      </c>
      <c r="DA12" s="1084" t="str">
        <f>IF('2E'!J15&lt;&gt;"",'2E'!J15,"")</f>
        <v/>
      </c>
      <c r="DB12" s="1084" t="str">
        <f>IF('2E'!K15&lt;&gt;"",'2E'!K15,"")</f>
        <v/>
      </c>
      <c r="DC12" s="1084" t="str">
        <f>IF('2E'!L15&lt;&gt;"",'2E'!L15,"")</f>
        <v/>
      </c>
      <c r="DD12" s="1084" t="str">
        <f>IF('2E'!M15&lt;&gt;"",'2E'!M15,"")</f>
        <v/>
      </c>
      <c r="DE12" s="1084" t="str">
        <f>IF('2E'!N15&lt;&gt;"",'2E'!N15,"")</f>
        <v/>
      </c>
      <c r="DF12" s="1084" t="str">
        <f>IF('2E'!O15&lt;&gt;"",'2E'!O15,"")</f>
        <v/>
      </c>
      <c r="DG12" s="1084" t="str">
        <f>IF('2E'!P15&lt;&gt;"",'2E'!P15,"")</f>
        <v/>
      </c>
      <c r="DH12" s="1084" t="str">
        <f>IF('2E'!Q15&lt;&gt;"",'2E'!Q15,"")</f>
        <v/>
      </c>
      <c r="DI12" s="1084" t="str">
        <f>IF('2E'!R15&lt;&gt;"",'2E'!R15,"")</f>
        <v/>
      </c>
      <c r="DJ12" s="1084" t="str">
        <f>IF('2E'!S15&lt;&gt;"",'2E'!S15,"")</f>
        <v/>
      </c>
      <c r="DK12" s="1084" t="str">
        <f>IF('2E'!T15&lt;&gt;"",'2E'!T15,"")</f>
        <v/>
      </c>
      <c r="DL12" s="1084" t="str">
        <f>IF('2F'!E15&lt;&gt;"",'2F'!E15,"")</f>
        <v/>
      </c>
      <c r="DM12" s="1084" t="str">
        <f>IF('2F'!F15&lt;&gt;"",'2F'!F15,"")</f>
        <v/>
      </c>
      <c r="DN12" s="1084" t="str">
        <f>IF('3AB'!E15&lt;&gt;"",'3AB'!E15,"")</f>
        <v/>
      </c>
      <c r="DO12" s="1084" t="str">
        <f>IF('3AB'!F15&lt;&gt;"",'3AB'!F15,"")</f>
        <v/>
      </c>
      <c r="DP12" s="1084" t="str">
        <f>IF('3AB'!G15&lt;&gt;"",'3AB'!G15,"")</f>
        <v/>
      </c>
      <c r="DQ12" s="1084" t="str">
        <f>IF('3AB'!H15&lt;&gt;"",'3AB'!H15,"")</f>
        <v/>
      </c>
      <c r="DR12" s="1084" t="str">
        <f>IF('3AB'!I15&lt;&gt;"",'3AB'!I15,"")</f>
        <v/>
      </c>
      <c r="DS12" s="1084" t="str">
        <f>IF('3AB'!J15&lt;&gt;"",'3AB'!J15,"")</f>
        <v/>
      </c>
      <c r="DT12" s="1084" t="str">
        <f>IF('3AB'!K15&lt;&gt;"",'3AB'!K15,"")</f>
        <v/>
      </c>
      <c r="DU12" s="1084" t="str">
        <f>IF('3AB'!L15&lt;&gt;"",'3AB'!L15,"")</f>
        <v/>
      </c>
      <c r="DV12" s="1084" t="str">
        <f>IF('3CD'!E15&lt;&gt;"",'3CD'!E15,"")</f>
        <v/>
      </c>
      <c r="DW12" s="1084" t="str">
        <f>IF('3CD'!F15&lt;&gt;"",'3CD'!F15,"")</f>
        <v/>
      </c>
      <c r="DX12" s="1084" t="str">
        <f>IF('3CD'!G15&lt;&gt;"",'3CD'!G15,"")</f>
        <v/>
      </c>
      <c r="DY12" s="1084" t="str">
        <f>IF('3CD'!H15&lt;&gt;"",'3CD'!H15,"")</f>
        <v/>
      </c>
      <c r="DZ12" s="1084" t="str">
        <f>IF('3CD'!I15&lt;&gt;"",'3CD'!I15,"")</f>
        <v/>
      </c>
      <c r="EA12" s="1084" t="str">
        <f>IF('3CD'!J15&lt;&gt;"",'3CD'!J15,"")</f>
        <v/>
      </c>
      <c r="EB12" s="1084" t="str">
        <f>IF('3CD'!K15&lt;&gt;"",'3CD'!K15,"")</f>
        <v/>
      </c>
      <c r="EC12" s="1084" t="str">
        <f>IF('3CD'!L15&lt;&gt;"",'3CD'!L15,"")</f>
        <v/>
      </c>
      <c r="ED12" s="1084" t="str">
        <f>IF('3CD'!M15&lt;&gt;"",'3CD'!M15,"")</f>
        <v/>
      </c>
      <c r="EE12" s="1084" t="str">
        <f>IF('3CD'!N15&lt;&gt;"",'3CD'!N15,"")</f>
        <v/>
      </c>
      <c r="EF12" s="1084" t="str">
        <f>IF('3CD'!O15&lt;&gt;"",'3CD'!O15,"")</f>
        <v/>
      </c>
      <c r="EG12" s="1084" t="str">
        <f>IF('3CD'!P15&lt;&gt;"",'3CD'!P15,"")</f>
        <v/>
      </c>
      <c r="EH12" s="1084" t="str">
        <f>IF('3CD'!Q15&lt;&gt;"",'3CD'!Q15,"")</f>
        <v/>
      </c>
      <c r="EI12" s="1084" t="str">
        <f>IF('3CD'!R15&lt;&gt;"",'3CD'!R15,"")</f>
        <v/>
      </c>
      <c r="EJ12" s="1085"/>
      <c r="EK12" s="1085"/>
      <c r="EL12" s="1085"/>
      <c r="EM12" s="1085"/>
      <c r="EN12" s="1085"/>
      <c r="EO12" s="1085"/>
      <c r="EP12" s="1085"/>
      <c r="EQ12" s="1085"/>
      <c r="ER12" s="1085"/>
      <c r="ES12" s="1085"/>
      <c r="ET12" s="1085"/>
      <c r="EU12" s="1085"/>
      <c r="EV12" s="1085"/>
      <c r="EW12" s="1085"/>
      <c r="EX12" s="1085"/>
      <c r="EY12" s="1085"/>
      <c r="EZ12" s="1085"/>
      <c r="FA12" s="1085"/>
      <c r="FB12" s="1084" t="str">
        <f>IF('3EF'!W16&lt;&gt;"",'3EF'!W16,"")</f>
        <v/>
      </c>
      <c r="FC12" s="1084" t="str">
        <f>IF('3EF'!X16&lt;&gt;"",'3EF'!X16,"")</f>
        <v/>
      </c>
      <c r="FD12" s="1084" t="str">
        <f>IF('3EF'!Y16&lt;&gt;"",'3EF'!Y16,"")</f>
        <v/>
      </c>
      <c r="FE12" s="1084" t="str">
        <f>IF('3EF'!Z16&lt;&gt;"",'3EF'!Z16,"")</f>
        <v/>
      </c>
      <c r="FF12" s="1084" t="str">
        <f>IF('3EF'!AA16&lt;&gt;"",'3EF'!AA16,"")</f>
        <v/>
      </c>
      <c r="FG12" s="1084" t="str">
        <f>IF('3EF'!AB16&lt;&gt;"",'3EF'!AB16,"")</f>
        <v/>
      </c>
      <c r="FH12" s="1084" t="str">
        <f>IF('3EF'!AC16&lt;&gt;"",'3EF'!AC16,"")</f>
        <v/>
      </c>
      <c r="FI12" s="1084" t="str">
        <f>IF('3EF'!AD16&lt;&gt;"",'3EF'!AD16,"")</f>
        <v/>
      </c>
      <c r="FJ12" s="1084" t="str">
        <f>IF('3EF'!AE16&lt;&gt;"",'3EF'!AE16,"")</f>
        <v/>
      </c>
      <c r="FK12" s="1084" t="str">
        <f>IF('3EF'!AF16&lt;&gt;"",'3EF'!AF16,"")</f>
        <v/>
      </c>
      <c r="FL12" s="1084" t="str">
        <f>IF('3EF'!AG16&lt;&gt;"",'3EF'!AG16,"")</f>
        <v/>
      </c>
      <c r="FM12" s="1084" t="str">
        <f>IF('3EF'!AH16&lt;&gt;"",'3EF'!AH16,"")</f>
        <v/>
      </c>
      <c r="FN12" s="1084" t="str">
        <f>IF('3EF'!AI16&lt;&gt;"",'3EF'!AI16,"")</f>
        <v/>
      </c>
      <c r="FO12" s="1084" t="str">
        <f>IF('3EF'!AJ16&lt;&gt;"",'3EF'!AJ16,"")</f>
        <v/>
      </c>
      <c r="FP12" s="1084" t="str">
        <f>IF('3EF'!AK16&lt;&gt;"",'3EF'!AK16,"")</f>
        <v/>
      </c>
      <c r="FQ12" s="1084" t="str">
        <f>IF('3EF'!AL16&lt;&gt;"",'3EF'!AL16,"")</f>
        <v/>
      </c>
      <c r="FR12" s="1084" t="str">
        <f>IF('3EF'!AM16&lt;&gt;"",'3EF'!AM16,"")</f>
        <v/>
      </c>
      <c r="FS12" s="1084" t="str">
        <f>IF('3G'!E16&lt;&gt;"",'3G'!E16,"")</f>
        <v/>
      </c>
      <c r="FT12" s="1084" t="str">
        <f>IF('3G'!F16&lt;&gt;"",'3G'!F16,"")</f>
        <v/>
      </c>
      <c r="FU12" s="1084" t="str">
        <f>IF('3G'!G16&lt;&gt;"",'3G'!G16,"")</f>
        <v/>
      </c>
      <c r="FV12" s="1084" t="str">
        <f>IF('3G'!H16&lt;&gt;"",'3G'!H16,"")</f>
        <v/>
      </c>
      <c r="FW12" s="1084" t="str">
        <f>IF('3G'!I16&lt;&gt;"",'3G'!I16,"")</f>
        <v/>
      </c>
      <c r="FX12" s="1084" t="str">
        <f>IF('3G'!J16&lt;&gt;"",'3G'!J16,"")</f>
        <v/>
      </c>
      <c r="FY12" s="1084" t="str">
        <f>IF('3G'!K16&lt;&gt;"",'3G'!K16,"")</f>
        <v/>
      </c>
      <c r="FZ12" s="1084" t="str">
        <f>IF('3G'!L16&lt;&gt;"",'3G'!L16,"")</f>
        <v/>
      </c>
      <c r="GA12" s="1084" t="str">
        <f>IF('3G'!M16&lt;&gt;"",'3G'!M16,"")</f>
        <v/>
      </c>
      <c r="GB12" s="1084" t="str">
        <f>IF('3G'!N16&lt;&gt;"",'3G'!N16,"")</f>
        <v/>
      </c>
      <c r="GC12" s="1084" t="str">
        <f>IF('3G'!O16&lt;&gt;"",'3G'!O16,"")</f>
        <v/>
      </c>
      <c r="GD12" s="1084" t="str">
        <f>IF('3G'!P16&lt;&gt;"",'3G'!P16,"")</f>
        <v/>
      </c>
      <c r="GE12" s="1084" t="str">
        <f>IF('3G'!Q16&lt;&gt;"",'3G'!Q16,"")</f>
        <v/>
      </c>
      <c r="GF12" s="1084" t="str">
        <f>IF('3G'!R16&lt;&gt;"",'3G'!R16,"")</f>
        <v/>
      </c>
      <c r="GG12" s="1084" t="str">
        <f>IF('3G'!S16&lt;&gt;"",'3G'!S16,"")</f>
        <v/>
      </c>
      <c r="GH12" s="1084" t="str">
        <f>IF('3G'!T16&lt;&gt;"",'3G'!T16,"")</f>
        <v/>
      </c>
      <c r="GI12" s="1084" t="str">
        <f>IF('3G'!U16&lt;&gt;"",'3G'!U16,"")</f>
        <v/>
      </c>
      <c r="GJ12" s="1084" t="str">
        <f>IF('3G'!V16&lt;&gt;"",'3G'!V16,"")</f>
        <v/>
      </c>
      <c r="GK12" s="1084" t="str">
        <f>IF('3G'!W16&lt;&gt;"",'3G'!W16,"")</f>
        <v/>
      </c>
      <c r="GL12" s="1084" t="str">
        <f>IF('3G'!X16&lt;&gt;"",'3G'!X16,"")</f>
        <v/>
      </c>
      <c r="GM12" s="1084" t="str">
        <f>IF('3G'!Y16&lt;&gt;"",'3G'!Y16,"")</f>
        <v/>
      </c>
      <c r="GN12" s="1084" t="str">
        <f>IF('3G'!Z16&lt;&gt;"",'3G'!Z16,"")</f>
        <v/>
      </c>
      <c r="GO12" s="1084" t="str">
        <f>IF('3G'!AA16&lt;&gt;"",'3G'!AA16,"")</f>
        <v/>
      </c>
      <c r="GP12" s="1084" t="str">
        <f>IF('3G'!AB16&lt;&gt;"",'3G'!AB16,"")</f>
        <v/>
      </c>
      <c r="GQ12" s="1084" t="str">
        <f>IF('3G'!AC16&lt;&gt;"",'3G'!AC16,"")</f>
        <v/>
      </c>
      <c r="GR12" s="1084" t="str">
        <f>IF('3G'!AD16&lt;&gt;"",'3G'!AD16,"")</f>
        <v/>
      </c>
      <c r="GS12" s="1084" t="str">
        <f>IF('3G'!AE16&lt;&gt;"",'3G'!AE16,"")</f>
        <v/>
      </c>
      <c r="GT12" s="1084" t="str">
        <f>IF('3G'!AF16&lt;&gt;"",'3G'!AF16,"")</f>
        <v/>
      </c>
      <c r="GU12" s="1084" t="str">
        <f>IF('3G'!AG16&lt;&gt;"",'3G'!AG16,"")</f>
        <v/>
      </c>
      <c r="GV12" s="1084" t="str">
        <f>IF('3G'!AH16&lt;&gt;"",'3G'!AH16,"")</f>
        <v/>
      </c>
      <c r="GW12" s="1084" t="str">
        <f>IF('3G'!AI16&lt;&gt;"",'3G'!AI16,"")</f>
        <v/>
      </c>
      <c r="GX12" s="1084" t="str">
        <f>IF('3G'!AJ16&lt;&gt;"",'3G'!AJ16,"")</f>
        <v/>
      </c>
      <c r="GY12" s="1084" t="str">
        <f>IF('3G'!AK16&lt;&gt;"",'3G'!AK16,"")</f>
        <v/>
      </c>
      <c r="GZ12" s="1084" t="str">
        <f>IF('3G'!AL16&lt;&gt;"",'3G'!AL16,"")</f>
        <v/>
      </c>
      <c r="HA12" s="1084" t="str">
        <f>IF('3G'!AM16&lt;&gt;"",'3G'!AM16,"")</f>
        <v/>
      </c>
      <c r="HB12" s="1084" t="str">
        <f>IF('3G'!AN16&lt;&gt;"",'3G'!AN16,"")</f>
        <v/>
      </c>
      <c r="HC12" s="1085"/>
      <c r="HD12" s="1085"/>
      <c r="HE12" s="1085"/>
      <c r="HF12" s="1085"/>
      <c r="HG12" s="1085"/>
      <c r="HH12" s="1085"/>
      <c r="HI12" s="1085"/>
      <c r="HJ12" s="1085"/>
      <c r="HK12" s="1085"/>
      <c r="HL12" s="1085"/>
      <c r="HM12" s="1085"/>
      <c r="HN12" s="1085"/>
      <c r="HO12" s="1085"/>
      <c r="HP12" s="1085"/>
      <c r="HQ12" s="1085"/>
      <c r="HR12" s="1085"/>
      <c r="HS12" s="1085"/>
      <c r="HT12" s="1085"/>
      <c r="HU12" s="1085"/>
      <c r="HV12" s="1085"/>
      <c r="HW12" s="1085"/>
      <c r="HX12" s="1085"/>
      <c r="HY12" s="1085"/>
      <c r="HZ12" s="1085"/>
      <c r="IA12" s="1085"/>
      <c r="IB12" s="1085"/>
      <c r="IC12" s="1085"/>
      <c r="ID12" s="1085"/>
      <c r="IE12" s="1085"/>
      <c r="IF12" s="1085"/>
      <c r="IG12" s="1085"/>
      <c r="IH12" s="1085"/>
      <c r="II12" s="1085"/>
      <c r="IJ12" s="1085"/>
      <c r="IK12" s="1085"/>
      <c r="IL12" s="1085"/>
      <c r="IM12" s="1085"/>
      <c r="IN12" s="1085"/>
      <c r="IO12" s="1085"/>
      <c r="IP12" s="1085"/>
      <c r="IQ12" s="1085"/>
      <c r="IR12" s="1085"/>
      <c r="IS12" s="1085"/>
      <c r="IT12" s="1085"/>
      <c r="IU12" s="1085"/>
      <c r="IV12" s="1085"/>
      <c r="IW12" s="1085"/>
      <c r="IX12" s="1085"/>
      <c r="IY12" s="1085"/>
      <c r="IZ12" s="1085"/>
      <c r="JA12" s="1085"/>
      <c r="JB12" s="1084" t="str">
        <f>IF('4C'!E15&lt;&gt;"",'4C'!E15,"")</f>
        <v/>
      </c>
      <c r="JC12" s="1085"/>
      <c r="JD12" s="1085"/>
      <c r="JE12" s="1085"/>
      <c r="JF12" s="1085"/>
      <c r="JG12" s="1085"/>
      <c r="JH12" s="1085"/>
      <c r="JI12" s="1085"/>
      <c r="JJ12" s="1085"/>
      <c r="JK12" s="1085"/>
      <c r="JL12" s="1085"/>
      <c r="JM12" s="1085"/>
      <c r="JN12" s="1085"/>
      <c r="JO12" s="1085"/>
      <c r="JP12" s="1085"/>
      <c r="JQ12" s="1085"/>
      <c r="JR12" s="1085"/>
      <c r="JS12" s="1085"/>
      <c r="JT12" s="1085"/>
      <c r="JU12" s="1085"/>
      <c r="JV12" s="1085"/>
      <c r="JW12" s="1085"/>
      <c r="JX12" s="1085"/>
      <c r="JY12" s="1085"/>
      <c r="JZ12" s="1085"/>
      <c r="KA12" s="1085"/>
      <c r="KB12" s="1085"/>
      <c r="KC12" s="1085"/>
      <c r="KD12" s="1085"/>
      <c r="KE12" s="1085"/>
      <c r="KF12" s="1085"/>
      <c r="KG12" s="1085"/>
      <c r="KH12" s="1085"/>
      <c r="KI12" s="1085"/>
      <c r="KJ12" s="1084" t="str">
        <f>IF('5A'!E15&lt;&gt;"",'5A'!E15,"")</f>
        <v/>
      </c>
      <c r="KK12" s="1084" t="str">
        <f>IF('5A'!F15&lt;&gt;"",'5A'!F15,"")</f>
        <v/>
      </c>
      <c r="KL12" s="1084" t="str">
        <f>IF('5A'!G15&lt;&gt;"",'5A'!G15,"")</f>
        <v/>
      </c>
      <c r="KM12" s="1085"/>
      <c r="KN12" s="1085"/>
      <c r="KO12" s="1085"/>
      <c r="KP12" s="1085"/>
      <c r="KQ12" s="1085"/>
      <c r="KR12" s="1085"/>
      <c r="KS12" s="1085"/>
      <c r="KT12" s="1085"/>
      <c r="KU12" s="1085"/>
      <c r="KV12" s="1085"/>
      <c r="KW12" s="1085"/>
      <c r="KX12" s="1085"/>
      <c r="KY12" s="1084" t="str">
        <f>IF('5D'!E22&lt;&gt;"",'5D'!E22,"")</f>
        <v/>
      </c>
      <c r="KZ12" s="1084" t="str">
        <f>IF('5D'!F22&lt;&gt;"",'5D'!F22,"")</f>
        <v/>
      </c>
      <c r="LA12" s="1084" t="str">
        <f>IF('5D'!G22&lt;&gt;"",'5D'!G22,"")</f>
        <v/>
      </c>
      <c r="LB12" s="1084" t="str">
        <f>IF('5D'!H22&lt;&gt;"",'5D'!H22,"")</f>
        <v/>
      </c>
      <c r="LC12" s="1084" t="str">
        <f>IF('5D'!I22&lt;&gt;"",'5D'!I22,"")</f>
        <v/>
      </c>
      <c r="LD12" s="1084" t="str">
        <f>IF('5D'!J22&lt;&gt;"",'5D'!J22,"")</f>
        <v/>
      </c>
      <c r="LE12" s="1084" t="str">
        <f>IF('5D'!K22&lt;&gt;"",'5D'!K22,"")</f>
        <v/>
      </c>
      <c r="LF12" s="1084" t="str">
        <f>IF('5D'!L22&lt;&gt;"",'5D'!L22,"")</f>
        <v/>
      </c>
      <c r="LG12" s="1084" t="str">
        <f>IF('5D'!M22&lt;&gt;"",'5D'!M22,"")</f>
        <v/>
      </c>
      <c r="LH12" s="1084" t="str">
        <f>IF('5D'!N22&lt;&gt;"",'5D'!N22,"")</f>
        <v/>
      </c>
      <c r="LI12" s="1084" t="str">
        <f>IF('5D'!O22&lt;&gt;"",'5D'!O22,"")</f>
        <v/>
      </c>
      <c r="LJ12" s="1084" t="str">
        <f>IF('5D'!P22&lt;&gt;"",'5D'!P22,"")</f>
        <v/>
      </c>
      <c r="LK12" s="1084" t="str">
        <f>IF('5D'!Q22&lt;&gt;"",'5D'!Q22,"")</f>
        <v/>
      </c>
      <c r="LL12" s="1084" t="str">
        <f>IF('5D'!R22&lt;&gt;"",'5D'!R22,"")</f>
        <v/>
      </c>
      <c r="LM12" s="1084" t="str">
        <f>IF('5D'!S22&lt;&gt;"",'5D'!S22,"")</f>
        <v/>
      </c>
      <c r="LN12" s="1084" t="str">
        <f>IF('5D'!T22&lt;&gt;"",'5D'!T22,"")</f>
        <v/>
      </c>
      <c r="LO12" s="1084" t="str">
        <f>IF('5D'!U22&lt;&gt;"",'5D'!U22,"")</f>
        <v/>
      </c>
      <c r="LP12" s="1084" t="str">
        <f>IF('5D'!V22&lt;&gt;"",'5D'!V22,"")</f>
        <v/>
      </c>
      <c r="LQ12" s="1084" t="str">
        <f>IF('5D'!W22&lt;&gt;"",'5D'!W22,"")</f>
        <v/>
      </c>
      <c r="LR12" s="1084" t="str">
        <f>IF('5D'!Y22&lt;&gt;"",'5D'!Y22,"")</f>
        <v/>
      </c>
      <c r="LS12" s="1084" t="str">
        <f>IF('5D'!Z22&lt;&gt;"",'5D'!Z22,"")</f>
        <v/>
      </c>
      <c r="LT12" s="1084" t="str">
        <f>IF('5D'!AA22&lt;&gt;"",'5D'!AA22,"")</f>
        <v/>
      </c>
      <c r="LU12" s="1084" t="str">
        <f>IF('5D'!AB22&lt;&gt;"",'5D'!AB22,"")</f>
        <v/>
      </c>
      <c r="LV12" s="1085"/>
      <c r="LW12" s="1084" t="str">
        <f>IF('5E'!E22&lt;&gt;"",'5E'!E22,"")</f>
        <v/>
      </c>
      <c r="LX12" s="1084" t="str">
        <f>IF('5E'!F22&lt;&gt;"",'5E'!F22,"")</f>
        <v/>
      </c>
      <c r="LY12" s="1084" t="str">
        <f>IF('5E'!G22&lt;&gt;"",'5E'!G22,"")</f>
        <v/>
      </c>
      <c r="LZ12" s="1084" t="str">
        <f>IF('5E'!H22&lt;&gt;"",'5E'!H22,"")</f>
        <v/>
      </c>
      <c r="MA12" s="1084" t="str">
        <f>IF('5E'!I22&lt;&gt;"",'5E'!I22,"")</f>
        <v/>
      </c>
      <c r="MB12" s="1084" t="str">
        <f>IF('5E'!J22&lt;&gt;"",'5E'!J22,"")</f>
        <v/>
      </c>
      <c r="MC12" s="1084" t="str">
        <f>IF('5E'!K22&lt;&gt;"",'5E'!K22,"")</f>
        <v/>
      </c>
      <c r="MD12" s="1084" t="str">
        <f>IF('5E'!L22&lt;&gt;"",'5E'!L22,"")</f>
        <v/>
      </c>
      <c r="ME12" s="1084" t="str">
        <f>IF('5E'!M22&lt;&gt;"",'5E'!M22,"")</f>
        <v/>
      </c>
      <c r="MF12" s="1084" t="str">
        <f>IF('5E'!N22&lt;&gt;"",'5E'!N22,"")</f>
        <v/>
      </c>
      <c r="MG12" s="1084" t="str">
        <f>IF('5E'!O22&lt;&gt;"",'5E'!O22,"")</f>
        <v/>
      </c>
      <c r="MH12" s="1084" t="str">
        <f>IF('5E'!P22&lt;&gt;"",'5E'!P22,"")</f>
        <v/>
      </c>
      <c r="MI12" s="1084" t="str">
        <f>IF('5E'!Q22&lt;&gt;"",'5E'!Q22,"")</f>
        <v/>
      </c>
      <c r="MJ12" s="1084" t="str">
        <f>IF('5E'!R22&lt;&gt;"",'5E'!R22,"")</f>
        <v/>
      </c>
      <c r="MK12" s="1084" t="str">
        <f>IF('5E'!S22&lt;&gt;"",'5E'!S22,"")</f>
        <v/>
      </c>
      <c r="ML12" s="1084" t="str">
        <f>IF('5E'!T22&lt;&gt;"",'5E'!T22,"")</f>
        <v/>
      </c>
      <c r="MM12" s="1084" t="str">
        <f>IF('5E'!U22&lt;&gt;"",'5E'!U22,"")</f>
        <v/>
      </c>
      <c r="MN12" s="1084" t="str">
        <f>IF('5E'!V22&lt;&gt;"",'5E'!V22,"")</f>
        <v/>
      </c>
      <c r="MO12" s="1084" t="str">
        <f>IF('5E'!W22&lt;&gt;"",'5E'!W22,"")</f>
        <v/>
      </c>
      <c r="MP12" s="1084" t="str">
        <f>IF('5E'!Y22&lt;&gt;"",'5E'!Y22,"")</f>
        <v/>
      </c>
      <c r="MQ12" s="1084" t="str">
        <f>IF('5E'!Z22&lt;&gt;"",'5E'!Z22,"")</f>
        <v/>
      </c>
      <c r="MR12" s="1084" t="str">
        <f>IF('5E'!AA22&lt;&gt;"",'5E'!AA22,"")</f>
        <v/>
      </c>
      <c r="MS12" s="1085"/>
      <c r="MT12" s="1085"/>
      <c r="MU12" s="1085"/>
      <c r="MV12" s="1085"/>
      <c r="MW12" s="1085"/>
      <c r="MX12" s="1085"/>
      <c r="MY12" s="1085"/>
      <c r="MZ12" s="1085"/>
      <c r="NA12" s="1085"/>
      <c r="NB12" s="1085"/>
      <c r="NC12" s="1085"/>
      <c r="ND12" s="1085"/>
      <c r="NE12" s="1085"/>
      <c r="NF12" s="1085"/>
      <c r="NG12" s="1085"/>
      <c r="NH12" s="1085"/>
      <c r="NI12" s="1085"/>
      <c r="NJ12" s="1085"/>
      <c r="NK12" s="1085"/>
      <c r="NL12" s="1085"/>
      <c r="NM12" s="1085"/>
      <c r="NN12" s="1085"/>
      <c r="NO12" s="1085"/>
      <c r="NP12" s="1085"/>
      <c r="NQ12" s="1085"/>
      <c r="NR12" s="1085"/>
      <c r="NS12" s="1085"/>
      <c r="NT12" s="1085"/>
      <c r="NU12" s="1085"/>
      <c r="NV12" s="1085"/>
      <c r="NW12" s="1085"/>
      <c r="NX12" s="1085"/>
      <c r="NY12" s="1085"/>
      <c r="NZ12" s="1085"/>
      <c r="OA12" s="1085"/>
      <c r="OB12" s="1085"/>
      <c r="OC12" s="1085"/>
      <c r="OD12" s="1085"/>
      <c r="OE12" s="1085"/>
      <c r="OF12" s="1085"/>
      <c r="OG12" s="1085"/>
      <c r="OH12" s="1085"/>
      <c r="OI12" s="1085"/>
      <c r="OJ12" s="1085"/>
      <c r="OK12" s="1085"/>
      <c r="OL12" s="1085"/>
      <c r="OM12" s="1085"/>
      <c r="ON12" s="1085"/>
      <c r="OO12" s="1085"/>
      <c r="OP12" s="1085"/>
      <c r="OQ12" s="1085"/>
      <c r="OR12" s="1085"/>
      <c r="OS12" s="1085"/>
      <c r="OT12" s="1085"/>
      <c r="OU12" s="1085"/>
      <c r="OV12" s="1085"/>
      <c r="OW12" s="1085"/>
      <c r="OX12" s="1085"/>
      <c r="OY12" s="1085"/>
      <c r="OZ12" s="1085"/>
      <c r="PA12" s="1085"/>
      <c r="PB12" s="1085"/>
      <c r="PC12" s="1085"/>
      <c r="PD12" s="1085"/>
      <c r="PE12" s="1085"/>
      <c r="PF12" s="1085"/>
      <c r="PG12" s="1085"/>
      <c r="PH12" s="1085"/>
      <c r="PI12" s="1085"/>
      <c r="PJ12" s="1085"/>
      <c r="PK12" s="1085"/>
      <c r="PL12" s="1085"/>
      <c r="PM12" s="1085"/>
      <c r="PN12" s="1085"/>
      <c r="PO12" s="1085"/>
      <c r="PP12" s="1085"/>
      <c r="PQ12" s="1085"/>
      <c r="PR12" s="1085"/>
      <c r="PS12" s="1085"/>
      <c r="PT12" s="1085"/>
      <c r="PU12" s="1085"/>
      <c r="PV12" s="1085"/>
      <c r="PW12" s="1085"/>
      <c r="PX12" s="1085"/>
      <c r="PY12" s="1085"/>
      <c r="PZ12" s="1085"/>
      <c r="QA12" s="1085"/>
      <c r="QB12" s="1085"/>
      <c r="QC12" s="1085"/>
      <c r="QD12" s="1085"/>
      <c r="QE12" s="1085"/>
      <c r="QF12" s="1085"/>
      <c r="QG12" s="1085"/>
      <c r="QH12" s="1085"/>
      <c r="QI12" s="1085"/>
      <c r="QJ12" s="1085"/>
      <c r="QK12" s="1085"/>
      <c r="QL12" s="1085"/>
      <c r="QM12" s="1085"/>
      <c r="QN12" s="1085"/>
      <c r="QO12" s="1085"/>
      <c r="QP12" s="1085"/>
      <c r="QQ12" s="1085"/>
      <c r="QR12" s="1085"/>
      <c r="QS12" s="1085"/>
      <c r="QT12" s="1085"/>
      <c r="QU12" s="1085"/>
      <c r="QV12" s="1085"/>
      <c r="QW12" s="1085"/>
      <c r="QX12" s="1085"/>
      <c r="QY12" s="1085"/>
      <c r="QZ12" s="1085"/>
      <c r="RA12" s="1085"/>
      <c r="RB12" s="1085"/>
      <c r="RC12" s="1085"/>
      <c r="RD12" s="1085"/>
      <c r="RE12" s="1085"/>
      <c r="RF12" s="1085"/>
      <c r="RG12" s="1085"/>
      <c r="RH12" s="1085"/>
      <c r="RI12" s="1085"/>
      <c r="RJ12" s="1085"/>
      <c r="RK12" s="1085"/>
      <c r="RL12" s="1085"/>
      <c r="RM12" s="1085"/>
      <c r="RN12" s="1085"/>
      <c r="RO12" s="1085"/>
      <c r="RP12" s="1085"/>
      <c r="RQ12" s="1085"/>
      <c r="RR12" s="1085"/>
      <c r="RS12" s="1085"/>
      <c r="RT12" s="1085"/>
      <c r="RU12" s="1085"/>
      <c r="RV12" s="1085"/>
      <c r="RW12" s="1085"/>
      <c r="RX12" s="1085"/>
      <c r="RY12" s="1085"/>
      <c r="RZ12" s="1085"/>
      <c r="SA12" s="1085"/>
      <c r="SB12" s="1085"/>
      <c r="SC12" s="1085"/>
      <c r="SD12" s="1085"/>
      <c r="SE12" s="1085"/>
      <c r="SF12" s="1085"/>
      <c r="SG12" s="1085"/>
      <c r="SH12" s="1085"/>
      <c r="SI12" s="1085"/>
      <c r="SJ12" s="1085"/>
      <c r="SK12" s="1085"/>
      <c r="SL12" s="1085"/>
      <c r="SM12" s="1085"/>
      <c r="SN12" s="1085"/>
      <c r="SO12" s="1085"/>
      <c r="SP12" s="1085"/>
      <c r="SQ12" s="1085"/>
      <c r="SR12" s="1085"/>
      <c r="SS12" s="1085"/>
      <c r="ST12" s="1085"/>
      <c r="SU12" s="1085"/>
      <c r="SV12" s="1085"/>
      <c r="SW12" s="1085"/>
      <c r="SX12" s="1085"/>
      <c r="SY12" s="1085"/>
      <c r="SZ12" s="1085"/>
      <c r="TA12" s="1085"/>
      <c r="TB12" s="1085"/>
      <c r="TC12" s="1085"/>
      <c r="TD12" s="1085"/>
      <c r="TE12" s="1085"/>
      <c r="TF12" s="1085"/>
      <c r="TG12" s="1085"/>
      <c r="TH12" s="1085"/>
      <c r="TI12" s="1085"/>
      <c r="TJ12" s="1085"/>
      <c r="TK12" s="1085"/>
      <c r="TL12" s="1085"/>
      <c r="TM12" s="1085"/>
      <c r="TN12" s="1085"/>
      <c r="TO12" s="1085"/>
      <c r="TP12" s="1085"/>
      <c r="TQ12" s="1085"/>
      <c r="TR12" s="1085"/>
      <c r="TS12" s="1085"/>
      <c r="TT12" s="1085"/>
      <c r="TU12" s="1085"/>
      <c r="TV12" s="1085"/>
      <c r="TW12" s="1085"/>
      <c r="TX12" s="1085"/>
      <c r="TY12" s="1085"/>
      <c r="TZ12" s="1085"/>
      <c r="UA12" s="1085"/>
      <c r="UB12" s="1085"/>
      <c r="UC12" s="1085"/>
      <c r="UD12" s="1085"/>
      <c r="UE12" s="1085"/>
      <c r="UF12" s="1085"/>
      <c r="UG12" s="1085"/>
      <c r="UH12" s="1085"/>
      <c r="UI12" s="1085"/>
      <c r="UJ12" s="1085"/>
      <c r="UK12" s="1085"/>
      <c r="UL12" s="1085"/>
      <c r="UM12" s="1085"/>
      <c r="UN12" s="1085"/>
      <c r="UO12" s="1085"/>
      <c r="UP12" s="1085"/>
      <c r="UQ12" s="1085"/>
      <c r="UR12" s="1085"/>
      <c r="US12" s="1085"/>
      <c r="UT12" s="1085"/>
      <c r="UU12" s="1085"/>
      <c r="UV12" s="1085"/>
      <c r="UW12" s="1085"/>
      <c r="UX12" s="1085"/>
      <c r="UY12" s="1085"/>
      <c r="UZ12" s="1085"/>
      <c r="VA12" s="1085"/>
      <c r="VB12" s="1085"/>
      <c r="VC12" s="1085"/>
      <c r="VD12" s="1085"/>
      <c r="VE12" s="1085"/>
      <c r="VF12" s="1085"/>
      <c r="VG12" s="1085"/>
      <c r="VH12" s="1085"/>
      <c r="VI12" s="1085"/>
      <c r="VJ12" s="1085"/>
      <c r="VK12" s="1085"/>
      <c r="VL12" s="1085"/>
      <c r="VM12" s="1085"/>
      <c r="VN12" s="1085"/>
      <c r="VO12" s="1085"/>
      <c r="VP12" s="1085"/>
      <c r="VQ12" s="1085"/>
      <c r="VR12" s="1085"/>
      <c r="VS12" s="1085"/>
      <c r="VT12" s="1085"/>
      <c r="VU12" s="1085"/>
      <c r="VV12" s="1085"/>
      <c r="VW12" s="1085"/>
      <c r="VX12" s="1085"/>
      <c r="VY12" s="1085"/>
      <c r="VZ12" s="1085"/>
      <c r="WA12" s="1085"/>
      <c r="WB12" s="1085"/>
      <c r="WC12" s="1085"/>
      <c r="WD12" s="1085"/>
      <c r="WE12" s="1085"/>
      <c r="WF12" s="1085"/>
      <c r="WG12" s="1085"/>
      <c r="WH12" s="1085"/>
      <c r="WI12" s="1085"/>
      <c r="WJ12" s="1085"/>
      <c r="WK12" s="1085"/>
      <c r="WL12" s="1085"/>
      <c r="WM12" s="1085"/>
      <c r="WN12" s="1085"/>
      <c r="WO12" s="1085"/>
      <c r="WP12" s="1085"/>
      <c r="WQ12" s="1085"/>
      <c r="WR12" s="1085"/>
      <c r="WS12" s="1085"/>
      <c r="WT12" s="1085"/>
      <c r="WU12" s="1085"/>
      <c r="WV12" s="1085"/>
      <c r="WW12" s="1085"/>
      <c r="WX12" s="1085"/>
      <c r="WY12" s="1085"/>
      <c r="WZ12" s="1085"/>
      <c r="XA12" s="1085"/>
      <c r="XB12" s="1085"/>
      <c r="XC12" s="1085"/>
      <c r="XD12" s="1085"/>
      <c r="XE12" s="1085"/>
      <c r="XF12" s="1085"/>
      <c r="XG12" s="1085"/>
      <c r="XH12" s="1085"/>
      <c r="XI12" s="1085"/>
      <c r="XJ12" s="1085"/>
      <c r="XK12" s="1085"/>
      <c r="XL12" s="1085"/>
      <c r="XM12" s="1085"/>
      <c r="XN12" s="1085"/>
      <c r="XO12" s="1085"/>
      <c r="XP12" s="1085"/>
      <c r="XQ12" s="1085"/>
      <c r="XR12" s="1085"/>
      <c r="XS12" s="1085"/>
      <c r="XT12" s="1085"/>
      <c r="XU12" s="1085"/>
      <c r="XV12" s="1085"/>
      <c r="XW12" s="1085"/>
      <c r="XX12" s="1085"/>
      <c r="XY12" s="1085"/>
      <c r="XZ12" s="1085"/>
      <c r="YA12" s="1085"/>
      <c r="YB12" s="1085"/>
      <c r="YC12" s="1085"/>
      <c r="YD12" s="1085"/>
      <c r="YE12" s="1085"/>
      <c r="YF12" s="1085"/>
      <c r="YG12" s="1085"/>
      <c r="YH12" s="1085"/>
      <c r="YI12" s="1085"/>
      <c r="YJ12" s="1085"/>
      <c r="YK12" s="1085"/>
      <c r="YL12" s="1085"/>
      <c r="YM12" s="1085"/>
      <c r="YN12" s="1085"/>
      <c r="YO12" s="1085"/>
      <c r="YP12" s="1085"/>
      <c r="YQ12" s="1085"/>
      <c r="YR12" s="1085"/>
      <c r="YS12" s="1085"/>
      <c r="YT12" s="1085"/>
      <c r="YU12" s="1085"/>
      <c r="YV12" s="1085"/>
      <c r="YW12" s="1085"/>
      <c r="YX12" s="1085"/>
      <c r="YY12" s="1085"/>
      <c r="YZ12" s="1085"/>
      <c r="ZA12" s="1085"/>
      <c r="ZB12" s="1085"/>
      <c r="ZC12" s="1085"/>
      <c r="ZD12" s="1085"/>
      <c r="ZE12" s="1085"/>
      <c r="ZF12" s="1085"/>
      <c r="ZG12" s="1085"/>
      <c r="ZH12" s="1085"/>
      <c r="ZI12" s="1085"/>
      <c r="ZJ12" s="1085"/>
      <c r="ZK12" s="1085"/>
      <c r="ZL12" s="1085"/>
      <c r="ZM12" s="1085"/>
      <c r="ZN12" s="1085"/>
      <c r="ZO12" s="1085"/>
      <c r="ZP12" s="1085"/>
      <c r="ZQ12" s="1085"/>
      <c r="ZR12" s="1085"/>
      <c r="ZS12" s="1085"/>
      <c r="ZT12" s="1085"/>
      <c r="ZU12" s="1085"/>
      <c r="ZV12" s="1085"/>
      <c r="ZW12" s="1085"/>
      <c r="ZX12" s="1085"/>
      <c r="ZY12" s="1085"/>
      <c r="ZZ12" s="1085"/>
      <c r="AAA12" s="1085"/>
      <c r="AAB12" s="1085"/>
      <c r="AAC12" s="1085"/>
      <c r="AAD12" s="1085"/>
      <c r="AAE12" s="1085"/>
      <c r="AAF12" s="1085"/>
      <c r="AAG12" s="1085"/>
      <c r="AAH12" s="1085"/>
      <c r="AAI12" s="1085"/>
      <c r="AAJ12" s="1085"/>
      <c r="AAK12" s="1085"/>
      <c r="AAL12" s="1085"/>
      <c r="AAM12" s="1085"/>
      <c r="AAN12" s="1085"/>
      <c r="AAO12" s="1085"/>
      <c r="AAP12" s="1085"/>
      <c r="AAQ12" s="1085"/>
      <c r="AAR12" s="1085"/>
      <c r="AAS12" s="1085"/>
      <c r="AAT12" s="1085"/>
      <c r="AAU12" s="1085"/>
      <c r="AAV12" s="1085"/>
      <c r="AAW12" s="1085"/>
      <c r="AAX12" s="1085"/>
      <c r="AAY12" s="1085"/>
      <c r="AAZ12" s="1085"/>
      <c r="ABA12" s="1085"/>
      <c r="ABB12" s="1085"/>
      <c r="ABC12" s="1085"/>
      <c r="ABD12" s="1085"/>
      <c r="ABE12" s="1085"/>
      <c r="ABF12" s="1085"/>
      <c r="ABG12" s="1085"/>
      <c r="ABH12" s="1085"/>
      <c r="ABI12" s="1085"/>
      <c r="ABJ12" s="1085"/>
      <c r="ABK12" s="1085"/>
      <c r="ABL12" s="1085"/>
      <c r="ABM12" s="1085"/>
      <c r="ABN12" s="1085"/>
      <c r="ABO12" s="1085"/>
      <c r="ABP12" s="1085"/>
      <c r="ABQ12" s="1085"/>
      <c r="ABR12" s="1085"/>
      <c r="ABS12" s="1085"/>
      <c r="ABT12" s="1085"/>
      <c r="ABU12" s="1085"/>
      <c r="ABV12" s="1085"/>
      <c r="ABW12" s="1085"/>
      <c r="ABX12" s="1085"/>
      <c r="ABY12" s="1085"/>
      <c r="ABZ12" s="1085"/>
      <c r="ACA12" s="1085"/>
      <c r="ACB12" s="1085"/>
      <c r="ACC12" s="1085"/>
      <c r="ACD12" s="1085"/>
      <c r="ACE12" s="1085"/>
      <c r="ACF12" s="1085"/>
      <c r="ACG12" s="1085"/>
      <c r="ACH12" s="1085"/>
      <c r="ACI12" s="1085"/>
      <c r="ACJ12" s="1085"/>
      <c r="ACK12" s="1085"/>
      <c r="ACL12" s="1085"/>
      <c r="ACM12" s="1085"/>
      <c r="ACN12" s="1085"/>
      <c r="ACO12" s="1085"/>
      <c r="ACP12" s="1085"/>
      <c r="ACQ12" s="1085"/>
      <c r="ACR12" s="1085"/>
      <c r="ACS12" s="1085"/>
      <c r="ACT12" s="1085"/>
      <c r="ACU12" s="1085"/>
      <c r="ACV12" s="1085"/>
      <c r="ACW12" s="1085"/>
      <c r="ACX12" s="1085"/>
      <c r="ACY12" s="1085"/>
      <c r="ACZ12" s="1085"/>
      <c r="ADA12" s="1085"/>
      <c r="ADB12" s="1085"/>
      <c r="ADC12" s="1085"/>
      <c r="ADD12" s="1085"/>
      <c r="ADE12" s="1085"/>
      <c r="ADF12" s="1085"/>
      <c r="ADG12" s="1085"/>
      <c r="ADH12" s="1085"/>
      <c r="ADI12" s="1085"/>
      <c r="ADJ12" s="1085"/>
      <c r="ADK12" s="1085"/>
      <c r="ADL12" s="1085"/>
      <c r="ADM12" s="1085"/>
      <c r="ADN12" s="1085"/>
      <c r="ADO12" s="1085"/>
      <c r="ADP12" s="1085"/>
      <c r="ADQ12" s="1085"/>
      <c r="ADR12" s="1085"/>
      <c r="ADS12" s="1085"/>
      <c r="ADT12" s="1085"/>
      <c r="ADU12" s="1085"/>
      <c r="ADV12" s="1085"/>
      <c r="ADW12" s="1085"/>
      <c r="ADX12" s="1085"/>
      <c r="ADY12" s="1085"/>
      <c r="ADZ12" s="1085"/>
      <c r="AEA12" s="1085"/>
      <c r="AEB12" s="1085"/>
      <c r="AEC12" s="1085"/>
      <c r="AED12" s="1085"/>
      <c r="AEE12" s="1085"/>
      <c r="AEF12" s="1085"/>
      <c r="AEG12" s="1085"/>
      <c r="AEH12" s="1085"/>
      <c r="AEI12" s="1085"/>
      <c r="AEJ12" s="1085"/>
      <c r="AEK12" s="1085"/>
      <c r="AEL12" s="1085"/>
      <c r="AEM12" s="1085"/>
      <c r="AEN12" s="1085"/>
      <c r="AEO12" s="1085"/>
      <c r="AEP12" s="1085"/>
      <c r="AEQ12" s="1085"/>
      <c r="AER12" s="1085"/>
      <c r="AES12" s="1085"/>
      <c r="AET12" s="1085"/>
      <c r="AEU12" s="1085"/>
      <c r="AEV12" s="1084" t="str">
        <f>IF('8A'!E15&lt;&gt;"",'8A'!E15,"")</f>
        <v/>
      </c>
      <c r="AEW12" s="1084" t="str">
        <f>IF('8A'!F15&lt;&gt;"",'8A'!F15,"")</f>
        <v/>
      </c>
      <c r="AEX12" s="1084" t="str">
        <f>IF('8A'!G15&lt;&gt;"",'8A'!G15,"")</f>
        <v/>
      </c>
      <c r="AEY12" s="1084" t="str">
        <f>IF('8A'!H15&lt;&gt;"",'8A'!H15,"")</f>
        <v/>
      </c>
      <c r="AEZ12" s="1084" t="str">
        <f>IF('8A'!I15&lt;&gt;"",'8A'!I15,"")</f>
        <v/>
      </c>
      <c r="AFA12" s="1084" t="str">
        <f>IF('8A'!J15&lt;&gt;"",'8A'!J15,"")</f>
        <v/>
      </c>
      <c r="AFB12" s="1084" t="str">
        <f>IF('8A'!K15&lt;&gt;"",'8A'!K15,"")</f>
        <v/>
      </c>
      <c r="AFC12" s="1084" t="str">
        <f>IF('8A'!L15&lt;&gt;"",'8A'!L15,"")</f>
        <v/>
      </c>
      <c r="AFD12" s="1084" t="str">
        <f>IF('8A'!M15&lt;&gt;"",'8A'!M15,"")</f>
        <v/>
      </c>
      <c r="AFE12" s="1084" t="str">
        <f>IF('8A'!N15&lt;&gt;"",'8A'!N15,"")</f>
        <v/>
      </c>
      <c r="AFF12" s="1084" t="str">
        <f>IF('8A'!O15&lt;&gt;"",'8A'!O15,"")</f>
        <v/>
      </c>
      <c r="AFG12" s="1084" t="str">
        <f>IF('8A'!P15&lt;&gt;"",'8A'!P15,"")</f>
        <v/>
      </c>
      <c r="AFH12" s="1084" t="str">
        <f>IF('8A'!Q15&lt;&gt;"",'8A'!Q15,"")</f>
        <v/>
      </c>
      <c r="AFI12" s="1084" t="str">
        <f>IF('8A'!R15&lt;&gt;"",'8A'!R15,"")</f>
        <v/>
      </c>
      <c r="AFJ12" s="1084" t="str">
        <f>IF('8A'!S15&lt;&gt;"",'8A'!S15,"")</f>
        <v/>
      </c>
      <c r="AFK12" s="1084" t="str">
        <f>IF('8A'!T15&lt;&gt;"",'8A'!T15,"")</f>
        <v/>
      </c>
      <c r="AFL12" s="1084" t="str">
        <f>IF('8A'!U15&lt;&gt;"",'8A'!U15,"")</f>
        <v/>
      </c>
      <c r="AFM12" s="1084" t="str">
        <f>IF('8A'!V15&lt;&gt;"",'8A'!V15,"")</f>
        <v/>
      </c>
      <c r="AFN12" s="1084" t="str">
        <f>IF('8B'!E15&lt;&gt;"",'8B'!E15,"")</f>
        <v/>
      </c>
      <c r="AFO12" s="1084" t="str">
        <f>IF('8B'!F15&lt;&gt;"",'8B'!F15,"")</f>
        <v/>
      </c>
      <c r="AFP12" s="1084" t="str">
        <f>IF('8B'!G15&lt;&gt;"",'8B'!G15,"")</f>
        <v/>
      </c>
      <c r="AFQ12" s="1084" t="str">
        <f>IF('8B'!H15&lt;&gt;"",'8B'!H15,"")</f>
        <v/>
      </c>
      <c r="AFR12" s="1084" t="str">
        <f>IF('8B'!I15&lt;&gt;"",'8B'!I15,"")</f>
        <v/>
      </c>
      <c r="AFS12" s="1084" t="str">
        <f>IF('8B'!J15&lt;&gt;"",'8B'!J15,"")</f>
        <v/>
      </c>
      <c r="AFT12" s="1084" t="str">
        <f>IF('8B'!K15&lt;&gt;"",'8B'!K15,"")</f>
        <v/>
      </c>
      <c r="AFU12" s="1084" t="str">
        <f>IF('8B'!L15&lt;&gt;"",'8B'!L15,"")</f>
        <v/>
      </c>
      <c r="AFV12" s="1084" t="str">
        <f>IF('8B'!M15&lt;&gt;"",'8B'!M15,"")</f>
        <v/>
      </c>
      <c r="AFW12" s="1084" t="str">
        <f>IF('8B'!N15&lt;&gt;"",'8B'!N15,"")</f>
        <v/>
      </c>
      <c r="AFX12" s="1084" t="str">
        <f>IF('8B'!O15&lt;&gt;"",'8B'!O15,"")</f>
        <v/>
      </c>
      <c r="AFY12" s="1084" t="str">
        <f>IF('8B'!P15&lt;&gt;"",'8B'!P15,"")</f>
        <v/>
      </c>
      <c r="AFZ12" s="1084" t="str">
        <f>IF('8B'!Q15&lt;&gt;"",'8B'!Q15,"")</f>
        <v/>
      </c>
      <c r="AGA12" s="1084" t="str">
        <f>IF('8B'!R15&lt;&gt;"",'8B'!R15,"")</f>
        <v/>
      </c>
      <c r="AGB12" s="1084" t="str">
        <f>IF('8B'!S15&lt;&gt;"",'8B'!S15,"")</f>
        <v/>
      </c>
      <c r="AGC12" s="1084" t="str">
        <f>IF('8B'!T15&lt;&gt;"",'8B'!T15,"")</f>
        <v/>
      </c>
      <c r="AGD12" s="1084" t="str">
        <f>IF('8B'!U15&lt;&gt;"",'8B'!U15,"")</f>
        <v/>
      </c>
      <c r="AGE12" s="1084" t="str">
        <f>IF('8C'!E15&lt;&gt;"",'8C'!E15,"")</f>
        <v/>
      </c>
      <c r="AGF12" s="1084" t="str">
        <f>IF('8C'!F15&lt;&gt;"",'8C'!F15,"")</f>
        <v/>
      </c>
      <c r="AGG12" s="1084" t="str">
        <f>IF('8C'!G15&lt;&gt;"",'8C'!G15,"")</f>
        <v/>
      </c>
      <c r="AGH12" s="1084" t="str">
        <f>IF('8C'!H15&lt;&gt;"",'8C'!H15,"")</f>
        <v/>
      </c>
      <c r="AGI12" s="1084" t="str">
        <f>IF('8C'!I15&lt;&gt;"",'8C'!I15,"")</f>
        <v/>
      </c>
      <c r="AGJ12" s="1084" t="str">
        <f>IF('8C'!J15&lt;&gt;"",'8C'!J15,"")</f>
        <v/>
      </c>
      <c r="AGK12" s="1084" t="str">
        <f>IF('8C'!K15&lt;&gt;"",'8C'!K15,"")</f>
        <v/>
      </c>
      <c r="AGL12" s="1084" t="str">
        <f>IF('8C'!L15&lt;&gt;"",'8C'!L15,"")</f>
        <v/>
      </c>
      <c r="AGM12" s="1084" t="str">
        <f>IF('8C'!M15&lt;&gt;"",'8C'!M15,"")</f>
        <v/>
      </c>
      <c r="AGN12" s="1084" t="str">
        <f>IF('8C'!N15&lt;&gt;"",'8C'!N15,"")</f>
        <v/>
      </c>
      <c r="AGO12" s="1084" t="str">
        <f>IF('8C'!O15&lt;&gt;"",'8C'!O15,"")</f>
        <v/>
      </c>
      <c r="AGP12" s="1085"/>
      <c r="AGQ12" s="1084" t="str">
        <f>IF('8D'!D23&lt;&gt;"",'8D'!D23,"")</f>
        <v/>
      </c>
      <c r="AGR12" s="1084" t="str">
        <f>IF('8D'!E23&lt;&gt;"",'8D'!E23,"")</f>
        <v/>
      </c>
      <c r="AGS12" s="1084" t="str">
        <f>IF('8D'!F23&lt;&gt;"",'8D'!F23,"")</f>
        <v/>
      </c>
      <c r="AGT12" s="1084" t="str">
        <f>IF('8D'!G23&lt;&gt;"",'8D'!G23,"")</f>
        <v/>
      </c>
      <c r="AGU12" s="1084" t="str">
        <f>IF('8D'!H23&lt;&gt;"",'8D'!H23,"")</f>
        <v/>
      </c>
      <c r="AGV12" s="1084" t="str">
        <f>IF('8D'!I23&lt;&gt;"",'8D'!I23,"")</f>
        <v/>
      </c>
      <c r="AGW12" s="1084" t="str">
        <f>IF('8D'!J23&lt;&gt;"",'8D'!J23,"")</f>
        <v/>
      </c>
      <c r="AGX12" s="1084" t="str">
        <f>IF('8D'!K23&lt;&gt;"",'8D'!K23,"")</f>
        <v/>
      </c>
      <c r="AGY12" s="1084" t="str">
        <f>IF('8D'!L23&lt;&gt;"",'8D'!L23,"")</f>
        <v/>
      </c>
      <c r="AGZ12" s="1084" t="str">
        <f>IF('8D'!M23&lt;&gt;"",'8D'!M23,"")</f>
        <v/>
      </c>
      <c r="AHA12" s="1084" t="str">
        <f>IF('8D'!N23&lt;&gt;"",'8D'!N23,"")</f>
        <v/>
      </c>
      <c r="AHB12" s="1084" t="str">
        <f>IF('8D'!O23&lt;&gt;"",'8D'!O23,"")</f>
        <v/>
      </c>
      <c r="AHC12" s="1084" t="str">
        <f>IF('8D'!P23&lt;&gt;"",'8D'!P23,"")</f>
        <v/>
      </c>
      <c r="AHD12" s="1084" t="str">
        <f>IF('8D'!Q23&lt;&gt;"",'8D'!Q23,"")</f>
        <v/>
      </c>
      <c r="AHE12" s="1084" t="str">
        <f>IF('8D'!R23&lt;&gt;"",'8D'!R23,"")</f>
        <v/>
      </c>
      <c r="AHF12" s="1084" t="str">
        <f>IF('8D'!S23&lt;&gt;"",'8D'!S23,"")</f>
        <v/>
      </c>
      <c r="AHG12" s="1084" t="str">
        <f>IF('8D'!T23&lt;&gt;"",'8D'!T23,"")</f>
        <v/>
      </c>
      <c r="AHH12" s="1084" t="str">
        <f>IF('8D'!U23&lt;&gt;"",'8D'!U23,"")</f>
        <v/>
      </c>
      <c r="AHI12" s="1084" t="str">
        <f>IF('8D'!V23&lt;&gt;"",'8D'!V23,"")</f>
        <v/>
      </c>
      <c r="AHJ12" s="1084" t="str">
        <f>IF('8D'!W23&lt;&gt;"",'8D'!W23,"")</f>
        <v/>
      </c>
      <c r="AHK12" s="1084" t="str">
        <f>IF('8D'!X23&lt;&gt;"",'8D'!X23,"")</f>
        <v/>
      </c>
      <c r="AHL12" s="1084" t="str">
        <f>IF('8D'!Y23&lt;&gt;"",'8D'!Y23,"")</f>
        <v/>
      </c>
      <c r="AHM12" s="1084" t="str">
        <f>IF('8D'!Z23&lt;&gt;"",'8D'!Z23,"")</f>
        <v/>
      </c>
      <c r="AHN12" s="1084" t="str">
        <f>IF('8D'!AA23&lt;&gt;"",'8D'!AA23,"")</f>
        <v/>
      </c>
      <c r="AHO12" s="1084" t="str">
        <f>IF('8D'!AB23&lt;&gt;"",'8D'!AB23,"")</f>
        <v/>
      </c>
      <c r="AHP12" s="1084" t="str">
        <f>IF('8D'!AC23&lt;&gt;"",'8D'!AC23,"")</f>
        <v/>
      </c>
      <c r="AHQ12" s="1084" t="str">
        <f>IF('8D'!AD23&lt;&gt;"",'8D'!AD23,"")</f>
        <v/>
      </c>
      <c r="AHR12" s="1084" t="str">
        <f>IF('8D'!AE23&lt;&gt;"",'8D'!AE23,"")</f>
        <v/>
      </c>
      <c r="AHS12" s="1084" t="str">
        <f>IF('8D'!AF23&lt;&gt;"",'8D'!AF23,"")</f>
        <v/>
      </c>
      <c r="AHT12" s="1084" t="str">
        <f>IF('8D'!AG23&lt;&gt;"",'8D'!AG23,"")</f>
        <v/>
      </c>
      <c r="AHU12" s="1084" t="str">
        <f>IF('8D'!AH23&lt;&gt;"",'8D'!AH23,"")</f>
        <v/>
      </c>
      <c r="AHV12" s="1084" t="str">
        <f>IF('8D'!AI23&lt;&gt;"",'8D'!AI23,"")</f>
        <v/>
      </c>
      <c r="AHW12" s="1084" t="str">
        <f>IF('8D'!AJ23&lt;&gt;"",'8D'!AJ23,"")</f>
        <v/>
      </c>
      <c r="AHX12" s="1084" t="str">
        <f>IF('8D'!AK23&lt;&gt;"",'8D'!AK23,"")</f>
        <v/>
      </c>
      <c r="AHY12" s="1084" t="str">
        <f>IF('8D'!AL23&lt;&gt;"",'8D'!AL23,"")</f>
        <v/>
      </c>
      <c r="AHZ12" s="1084" t="str">
        <f>IF('8D'!AM23&lt;&gt;"",'8D'!AM23,"")</f>
        <v/>
      </c>
      <c r="AIA12" s="1084" t="str">
        <f>IF('8D'!AN23&lt;&gt;"",'8D'!AN23,"")</f>
        <v/>
      </c>
      <c r="AIB12" s="1084" t="str">
        <f>IF('8D'!AO23&lt;&gt;"",'8D'!AO23,"")</f>
        <v/>
      </c>
      <c r="AIC12" s="1084" t="str">
        <f>IF('8D'!AP23&lt;&gt;"",'8D'!AP23,"")</f>
        <v/>
      </c>
      <c r="AID12" s="1084" t="str">
        <f>IF('8D'!AQ23&lt;&gt;"",'8D'!AQ23,"")</f>
        <v/>
      </c>
      <c r="AIE12" s="1084" t="str">
        <f>IF('8D'!AR23&lt;&gt;"",'8D'!AR23,"")</f>
        <v/>
      </c>
      <c r="AIF12" s="1084" t="str">
        <f>IF('8D'!AS23&lt;&gt;"",'8D'!AS23,"")</f>
        <v/>
      </c>
      <c r="AIG12" s="1084" t="str">
        <f>IF('8D'!AT23&lt;&gt;"",'8D'!AT23,"")</f>
        <v/>
      </c>
      <c r="AIH12" s="1084" t="str">
        <f>IF('8D'!AU23&lt;&gt;"",'8D'!AU23,"")</f>
        <v/>
      </c>
      <c r="AII12" s="1084" t="str">
        <f>IF('8D'!AV23&lt;&gt;"",'8D'!AV23,"")</f>
        <v/>
      </c>
      <c r="AIJ12" s="1084" t="str">
        <f>IF('8D'!AW23&lt;&gt;"",'8D'!AW23,"")</f>
        <v/>
      </c>
      <c r="AIK12" s="1085"/>
      <c r="AIL12" s="1084" t="str">
        <f>IF('8E'!D23&lt;&gt;"",'8E'!D23,"")</f>
        <v/>
      </c>
      <c r="AIM12" s="1084" t="str">
        <f>IF('8E'!E23&lt;&gt;"",'8E'!E23,"")</f>
        <v/>
      </c>
      <c r="AIN12" s="1084" t="str">
        <f>IF('8E'!F23&lt;&gt;"",'8E'!F23,"")</f>
        <v/>
      </c>
      <c r="AIO12" s="1084" t="str">
        <f>IF('8E'!G23&lt;&gt;"",'8E'!G23,"")</f>
        <v/>
      </c>
      <c r="AIP12" s="1084" t="str">
        <f>IF('8E'!H23&lt;&gt;"",'8E'!H23,"")</f>
        <v/>
      </c>
      <c r="AIQ12" s="1084" t="str">
        <f>IF('8E'!I23&lt;&gt;"",'8E'!I23,"")</f>
        <v/>
      </c>
      <c r="AIR12" s="1084" t="str">
        <f>IF('8E'!J23&lt;&gt;"",'8E'!J23,"")</f>
        <v/>
      </c>
      <c r="AIS12" s="1084" t="str">
        <f>IF('8E'!K23&lt;&gt;"",'8E'!K23,"")</f>
        <v/>
      </c>
      <c r="AIT12" s="1084" t="str">
        <f>IF('8E'!L23&lt;&gt;"",'8E'!L23,"")</f>
        <v/>
      </c>
      <c r="AIU12" s="1084" t="str">
        <f>IF('8E'!M23&lt;&gt;"",'8E'!M23,"")</f>
        <v/>
      </c>
      <c r="AIV12" s="1084" t="str">
        <f>IF('8E'!N23&lt;&gt;"",'8E'!N23,"")</f>
        <v/>
      </c>
      <c r="AIW12" s="1084" t="str">
        <f>IF('8E'!O23&lt;&gt;"",'8E'!O23,"")</f>
        <v/>
      </c>
      <c r="AIX12" s="1084" t="str">
        <f>IF('8E'!P23&lt;&gt;"",'8E'!P23,"")</f>
        <v/>
      </c>
      <c r="AIY12" s="1084" t="str">
        <f>IF('8E'!Q23&lt;&gt;"",'8E'!Q23,"")</f>
        <v/>
      </c>
      <c r="AIZ12" s="1084" t="str">
        <f>IF('8E'!R23&lt;&gt;"",'8E'!R23,"")</f>
        <v/>
      </c>
      <c r="AJA12" s="1084" t="str">
        <f>IF('8E'!S23&lt;&gt;"",'8E'!S23,"")</f>
        <v/>
      </c>
      <c r="AJB12" s="1084" t="str">
        <f>IF('8E'!T23&lt;&gt;"",'8E'!T23,"")</f>
        <v/>
      </c>
      <c r="AJC12" s="1084" t="str">
        <f>IF('8E'!U23&lt;&gt;"",'8E'!U23,"")</f>
        <v/>
      </c>
      <c r="AJD12" s="1084" t="str">
        <f>IF('8E'!V23&lt;&gt;"",'8E'!V23,"")</f>
        <v/>
      </c>
      <c r="AJE12" s="1084" t="str">
        <f>IF('8E'!W23&lt;&gt;"",'8E'!W23,"")</f>
        <v/>
      </c>
      <c r="AJF12" s="1084" t="str">
        <f>IF('8E'!X23&lt;&gt;"",'8E'!X23,"")</f>
        <v/>
      </c>
      <c r="AJG12" s="1084" t="str">
        <f>IF('8E'!Y23&lt;&gt;"",'8E'!Y23,"")</f>
        <v/>
      </c>
      <c r="AJH12" s="1084" t="str">
        <f>IF('8E'!Z23&lt;&gt;"",'8E'!Z23,"")</f>
        <v/>
      </c>
      <c r="AJI12" s="1084" t="str">
        <f>IF('8E'!AA23&lt;&gt;"",'8E'!AA23,"")</f>
        <v/>
      </c>
      <c r="AJJ12" t="s">
        <v>6852</v>
      </c>
    </row>
    <row r="13" spans="1:946" x14ac:dyDescent="0.2">
      <c r="A13" s="1084" t="str">
        <f t="shared" si="0"/>
        <v/>
      </c>
      <c r="B13" s="1084" t="str">
        <f t="shared" si="1"/>
        <v/>
      </c>
      <c r="C13" s="1084" t="str">
        <f>IF(設定!AH17&lt;&gt;0,設定!AH17,"")</f>
        <v/>
      </c>
      <c r="D13" s="1084" t="str">
        <f ca="1">IF(設定!AG17&lt;&gt;0,設定!AG17,"")</f>
        <v/>
      </c>
      <c r="E13" s="1084" t="str">
        <f>IF(C13="学部",VLOOKUP(D13,設定!$K$8:$L$37,2,FALSE),"")</f>
        <v/>
      </c>
      <c r="F13" s="1084" t="str">
        <f>IF(C13="研究科",VLOOKUP(D13,設定!$P$8:$Q$37,2,FALSE),"")</f>
        <v/>
      </c>
      <c r="G13" s="1084" t="str">
        <f>IF(C13="学部",VLOOKUP(D13,設定!$U$8:$V$37,2,FALSE),"")</f>
        <v/>
      </c>
      <c r="H13" s="1084" t="str">
        <f>IF(C13="研究科",VLOOKUP(D13,設定!$Y$8:$Z$37,2,FALSE),"")</f>
        <v/>
      </c>
      <c r="I13" s="1085"/>
      <c r="J13" s="1085"/>
      <c r="K13" s="1085"/>
      <c r="L13" s="1085"/>
      <c r="M13" s="1085"/>
      <c r="N13" s="1085"/>
      <c r="O13" s="1085"/>
      <c r="P13" s="1085"/>
      <c r="Q13" s="1085"/>
      <c r="R13" s="1084" t="str">
        <f>IF('2A'!E16&lt;&gt;"",'2A'!E16,"")</f>
        <v/>
      </c>
      <c r="S13" s="1084" t="str">
        <f>IF('2A'!F16&lt;&gt;"",'2A'!F16,"")</f>
        <v/>
      </c>
      <c r="T13" s="1084" t="str">
        <f>IF('2A'!G16&lt;&gt;"",'2A'!G16,"")</f>
        <v/>
      </c>
      <c r="U13" s="1084" t="str">
        <f>IF('2A'!H16&lt;&gt;"",'2A'!H16,"")</f>
        <v/>
      </c>
      <c r="V13" s="1084" t="str">
        <f>IF('2A'!I16&lt;&gt;"",'2A'!I16,"")</f>
        <v/>
      </c>
      <c r="W13" s="1084" t="str">
        <f>IF('2A'!J16&lt;&gt;"",'2A'!J16,"")</f>
        <v/>
      </c>
      <c r="X13" s="1084" t="str">
        <f>IF('2A'!K16&lt;&gt;"",'2A'!K16,"")</f>
        <v/>
      </c>
      <c r="Y13" s="1084" t="str">
        <f>IF('2A'!L16&lt;&gt;"",'2A'!L16,"")</f>
        <v/>
      </c>
      <c r="Z13" s="1084" t="str">
        <f>IF('2A'!M16&lt;&gt;"",'2A'!M16,"")</f>
        <v/>
      </c>
      <c r="AA13" s="1084" t="str">
        <f>IF('2A'!N16&lt;&gt;"",'2A'!N16,"")</f>
        <v/>
      </c>
      <c r="AB13" s="1084" t="str">
        <f>IF('2A'!O16&lt;&gt;"",'2A'!O16,"")</f>
        <v/>
      </c>
      <c r="AC13" s="1084" t="str">
        <f>IF('2A'!P16&lt;&gt;"",'2A'!P16,"")</f>
        <v/>
      </c>
      <c r="AD13" s="1084" t="str">
        <f>IF('2A'!Q16&lt;&gt;"",'2A'!Q16,"")</f>
        <v/>
      </c>
      <c r="AE13" s="1084" t="str">
        <f>IF('2A'!R16&lt;&gt;"",'2A'!R16,"")</f>
        <v/>
      </c>
      <c r="AF13" s="1084" t="str">
        <f>IF('2A'!S16&lt;&gt;"",'2A'!S16,"")</f>
        <v/>
      </c>
      <c r="AG13" s="1084" t="str">
        <f>IF('2A'!T16&lt;&gt;"",'2A'!T16,"")</f>
        <v/>
      </c>
      <c r="AH13" s="1084" t="str">
        <f>IF('2A'!U16&lt;&gt;"",'2A'!U16,"")</f>
        <v/>
      </c>
      <c r="AI13" s="1084" t="str">
        <f>IF('2B'!E16&lt;&gt;"",'2B'!E16,"")</f>
        <v/>
      </c>
      <c r="AJ13" s="1084" t="str">
        <f>IF('2B'!F16&lt;&gt;"",'2B'!F16,"")</f>
        <v/>
      </c>
      <c r="AK13" s="1084" t="str">
        <f>IF('2B'!G16&lt;&gt;"",'2B'!G16,"")</f>
        <v/>
      </c>
      <c r="AL13" s="1084" t="str">
        <f>IF('2B'!H16&lt;&gt;"",'2B'!H16,"")</f>
        <v/>
      </c>
      <c r="AM13" s="1084" t="str">
        <f>IF('2B'!I16&lt;&gt;"",'2B'!I16,"")</f>
        <v/>
      </c>
      <c r="AN13" s="1084" t="str">
        <f>IF('2B'!J16&lt;&gt;"",'2B'!J16,"")</f>
        <v/>
      </c>
      <c r="AO13" s="1084" t="str">
        <f>IF('2B'!K16&lt;&gt;"",'2B'!K16,"")</f>
        <v/>
      </c>
      <c r="AP13" s="1084" t="str">
        <f>IF('2B'!L16&lt;&gt;"",'2B'!L16,"")</f>
        <v/>
      </c>
      <c r="AQ13" s="1084" t="str">
        <f>IF('2B'!M16&lt;&gt;"",'2B'!M16,"")</f>
        <v/>
      </c>
      <c r="AR13" s="1084" t="str">
        <f>IF('2B'!N16&lt;&gt;"",'2B'!N16,"")</f>
        <v/>
      </c>
      <c r="AS13" s="1084" t="str">
        <f>IF('2B'!O16&lt;&gt;"",'2B'!O16,"")</f>
        <v/>
      </c>
      <c r="AT13" s="1084" t="str">
        <f>IF('2B'!P16&lt;&gt;"",'2B'!P16,"")</f>
        <v/>
      </c>
      <c r="AU13" s="1084" t="str">
        <f>IF('2B'!Q16&lt;&gt;"",'2B'!Q16,"")</f>
        <v/>
      </c>
      <c r="AV13" s="1084" t="str">
        <f>IF('2B'!R16&lt;&gt;"",'2B'!R16,"")</f>
        <v/>
      </c>
      <c r="AW13" s="1084" t="str">
        <f>IF('2B'!S16&lt;&gt;"",'2B'!S16,"")</f>
        <v/>
      </c>
      <c r="AX13" s="1084" t="str">
        <f>IF('2B'!T16&lt;&gt;"",'2B'!T16,"")</f>
        <v/>
      </c>
      <c r="AY13" s="1084" t="str">
        <f>IF('2B'!U16&lt;&gt;"",'2B'!U16,"")</f>
        <v/>
      </c>
      <c r="AZ13" s="1084" t="str">
        <f>IF('2B'!V16&lt;&gt;"",'2B'!V16,"")</f>
        <v/>
      </c>
      <c r="BA13" s="1084" t="str">
        <f>IF('2B'!W16&lt;&gt;"",'2B'!W16,"")</f>
        <v/>
      </c>
      <c r="BB13" s="1084" t="str">
        <f>IF('2B'!X16&lt;&gt;"",'2B'!X16,"")</f>
        <v/>
      </c>
      <c r="BC13" s="1084" t="str">
        <f>IF('2C'!E17&lt;&gt;"",'2C'!E17,"")</f>
        <v/>
      </c>
      <c r="BD13" s="1084" t="str">
        <f>IF('2C'!F17&lt;&gt;"",'2C'!F17,"")</f>
        <v/>
      </c>
      <c r="BE13" s="1084" t="str">
        <f>IF('2C'!G17&lt;&gt;"",'2C'!G17,"")</f>
        <v/>
      </c>
      <c r="BF13" s="1084" t="str">
        <f>IF('2C'!H17&lt;&gt;"",'2C'!H17,"")</f>
        <v/>
      </c>
      <c r="BG13" s="1084" t="str">
        <f>IF('2C'!I17&lt;&gt;"",'2C'!I17,"")</f>
        <v/>
      </c>
      <c r="BH13" s="1084" t="str">
        <f>IF('2C'!J17&lt;&gt;"",'2C'!J17,"")</f>
        <v/>
      </c>
      <c r="BI13" s="1084" t="str">
        <f>IF('2C'!K17&lt;&gt;"",'2C'!K17,"")</f>
        <v/>
      </c>
      <c r="BJ13" s="1084" t="str">
        <f>IF('2C'!L17&lt;&gt;"",'2C'!L17,"")</f>
        <v/>
      </c>
      <c r="BK13" s="1084" t="str">
        <f>IF('2C'!M17&lt;&gt;"",'2C'!M17,"")</f>
        <v/>
      </c>
      <c r="BL13" s="1084" t="str">
        <f>IF('2C'!N17&lt;&gt;"",'2C'!N17,"")</f>
        <v/>
      </c>
      <c r="BM13" s="1084" t="str">
        <f>IF('2C'!O17&lt;&gt;"",'2C'!O17,"")</f>
        <v/>
      </c>
      <c r="BN13" s="1084" t="str">
        <f>IF('2C'!P17&lt;&gt;"",'2C'!P17,"")</f>
        <v/>
      </c>
      <c r="BO13" s="1084" t="str">
        <f>IF('2C'!Q17&lt;&gt;"",'2C'!Q17,"")</f>
        <v/>
      </c>
      <c r="BP13" s="1084" t="str">
        <f>IF('2C'!R17&lt;&gt;"",'2C'!R17,"")</f>
        <v/>
      </c>
      <c r="BQ13" s="1084" t="str">
        <f>IF('2C'!S17&lt;&gt;"",'2C'!S17,"")</f>
        <v/>
      </c>
      <c r="BR13" s="1084" t="str">
        <f>IF('2C'!T17&lt;&gt;"",'2C'!T17,"")</f>
        <v/>
      </c>
      <c r="BS13" s="1084" t="str">
        <f>IF('2C'!U17&lt;&gt;"",'2C'!U17,"")</f>
        <v/>
      </c>
      <c r="BT13" s="1084" t="str">
        <f>IF('2C'!V17&lt;&gt;"",'2C'!V17,"")</f>
        <v/>
      </c>
      <c r="BU13" s="1084" t="str">
        <f>IF('2C'!W17&lt;&gt;"",'2C'!W17,"")</f>
        <v/>
      </c>
      <c r="BV13" s="1084" t="str">
        <f>IF('2C'!X17&lt;&gt;"",'2C'!X17,"")</f>
        <v/>
      </c>
      <c r="BW13" s="1084" t="str">
        <f>IF('2C'!Y17&lt;&gt;"",'2C'!Y17,"")</f>
        <v/>
      </c>
      <c r="BX13" s="1084" t="str">
        <f>IF('2C'!Z17&lt;&gt;"",'2C'!Z17,"")</f>
        <v/>
      </c>
      <c r="BY13" s="1084" t="str">
        <f>IF('2C'!AA17&lt;&gt;"",'2C'!AA17,"")</f>
        <v/>
      </c>
      <c r="BZ13" s="1084" t="str">
        <f>IF('2C'!AB17&lt;&gt;"",'2C'!AB17,"")</f>
        <v/>
      </c>
      <c r="CA13" s="1084" t="str">
        <f>IF('2C'!AC17&lt;&gt;"",'2C'!AC17,"")</f>
        <v/>
      </c>
      <c r="CB13" s="1084" t="str">
        <f>IF('2C'!AD17&lt;&gt;"",'2C'!AD17,"")</f>
        <v/>
      </c>
      <c r="CC13" s="1084" t="str">
        <f>IF('2C'!AE17&lt;&gt;"",'2C'!AE17,"")</f>
        <v/>
      </c>
      <c r="CD13" s="1084" t="str">
        <f>IF('2C'!AF17&lt;&gt;"",'2C'!AF17,"")</f>
        <v/>
      </c>
      <c r="CE13" s="1085"/>
      <c r="CF13" s="1085"/>
      <c r="CG13" s="1085"/>
      <c r="CH13" s="1085"/>
      <c r="CI13" s="1085"/>
      <c r="CJ13" s="1085"/>
      <c r="CK13" s="1085"/>
      <c r="CL13" s="1085"/>
      <c r="CM13" s="1085"/>
      <c r="CN13" s="1085"/>
      <c r="CO13" s="1085"/>
      <c r="CP13" s="1085"/>
      <c r="CQ13" s="1085"/>
      <c r="CR13" s="1085"/>
      <c r="CS13" s="1085"/>
      <c r="CT13" s="1085"/>
      <c r="CU13" s="1085"/>
      <c r="CV13" s="1084" t="str">
        <f>IF('2E'!E16&lt;&gt;"",'2E'!E16,"")</f>
        <v/>
      </c>
      <c r="CW13" s="1084" t="str">
        <f>IF('2E'!F16&lt;&gt;"",'2E'!F16,"")</f>
        <v/>
      </c>
      <c r="CX13" s="1084" t="str">
        <f>IF('2E'!G16&lt;&gt;"",'2E'!G16,"")</f>
        <v/>
      </c>
      <c r="CY13" s="1084" t="str">
        <f>IF('2E'!H16&lt;&gt;"",'2E'!H16,"")</f>
        <v/>
      </c>
      <c r="CZ13" s="1084" t="str">
        <f>IF('2E'!I16&lt;&gt;"",'2E'!I16,"")</f>
        <v/>
      </c>
      <c r="DA13" s="1084" t="str">
        <f>IF('2E'!J16&lt;&gt;"",'2E'!J16,"")</f>
        <v/>
      </c>
      <c r="DB13" s="1084" t="str">
        <f>IF('2E'!K16&lt;&gt;"",'2E'!K16,"")</f>
        <v/>
      </c>
      <c r="DC13" s="1084" t="str">
        <f>IF('2E'!L16&lt;&gt;"",'2E'!L16,"")</f>
        <v/>
      </c>
      <c r="DD13" s="1084" t="str">
        <f>IF('2E'!M16&lt;&gt;"",'2E'!M16,"")</f>
        <v/>
      </c>
      <c r="DE13" s="1084" t="str">
        <f>IF('2E'!N16&lt;&gt;"",'2E'!N16,"")</f>
        <v/>
      </c>
      <c r="DF13" s="1084" t="str">
        <f>IF('2E'!O16&lt;&gt;"",'2E'!O16,"")</f>
        <v/>
      </c>
      <c r="DG13" s="1084" t="str">
        <f>IF('2E'!P16&lt;&gt;"",'2E'!P16,"")</f>
        <v/>
      </c>
      <c r="DH13" s="1084" t="str">
        <f>IF('2E'!Q16&lt;&gt;"",'2E'!Q16,"")</f>
        <v/>
      </c>
      <c r="DI13" s="1084" t="str">
        <f>IF('2E'!R16&lt;&gt;"",'2E'!R16,"")</f>
        <v/>
      </c>
      <c r="DJ13" s="1084" t="str">
        <f>IF('2E'!S16&lt;&gt;"",'2E'!S16,"")</f>
        <v/>
      </c>
      <c r="DK13" s="1084" t="str">
        <f>IF('2E'!T16&lt;&gt;"",'2E'!T16,"")</f>
        <v/>
      </c>
      <c r="DL13" s="1084" t="str">
        <f>IF('2F'!E16&lt;&gt;"",'2F'!E16,"")</f>
        <v/>
      </c>
      <c r="DM13" s="1084" t="str">
        <f>IF('2F'!F16&lt;&gt;"",'2F'!F16,"")</f>
        <v/>
      </c>
      <c r="DN13" s="1084" t="str">
        <f>IF('3AB'!E16&lt;&gt;"",'3AB'!E16,"")</f>
        <v/>
      </c>
      <c r="DO13" s="1084" t="str">
        <f>IF('3AB'!F16&lt;&gt;"",'3AB'!F16,"")</f>
        <v/>
      </c>
      <c r="DP13" s="1084" t="str">
        <f>IF('3AB'!G16&lt;&gt;"",'3AB'!G16,"")</f>
        <v/>
      </c>
      <c r="DQ13" s="1084" t="str">
        <f>IF('3AB'!H16&lt;&gt;"",'3AB'!H16,"")</f>
        <v/>
      </c>
      <c r="DR13" s="1084" t="str">
        <f>IF('3AB'!I16&lt;&gt;"",'3AB'!I16,"")</f>
        <v/>
      </c>
      <c r="DS13" s="1084" t="str">
        <f>IF('3AB'!J16&lt;&gt;"",'3AB'!J16,"")</f>
        <v/>
      </c>
      <c r="DT13" s="1084" t="str">
        <f>IF('3AB'!K16&lt;&gt;"",'3AB'!K16,"")</f>
        <v/>
      </c>
      <c r="DU13" s="1084" t="str">
        <f>IF('3AB'!L16&lt;&gt;"",'3AB'!L16,"")</f>
        <v/>
      </c>
      <c r="DV13" s="1084" t="str">
        <f>IF('3CD'!E16&lt;&gt;"",'3CD'!E16,"")</f>
        <v/>
      </c>
      <c r="DW13" s="1084" t="str">
        <f>IF('3CD'!F16&lt;&gt;"",'3CD'!F16,"")</f>
        <v/>
      </c>
      <c r="DX13" s="1084" t="str">
        <f>IF('3CD'!G16&lt;&gt;"",'3CD'!G16,"")</f>
        <v/>
      </c>
      <c r="DY13" s="1084" t="str">
        <f>IF('3CD'!H16&lt;&gt;"",'3CD'!H16,"")</f>
        <v/>
      </c>
      <c r="DZ13" s="1084" t="str">
        <f>IF('3CD'!I16&lt;&gt;"",'3CD'!I16,"")</f>
        <v/>
      </c>
      <c r="EA13" s="1084" t="str">
        <f>IF('3CD'!J16&lt;&gt;"",'3CD'!J16,"")</f>
        <v/>
      </c>
      <c r="EB13" s="1084" t="str">
        <f>IF('3CD'!K16&lt;&gt;"",'3CD'!K16,"")</f>
        <v/>
      </c>
      <c r="EC13" s="1084" t="str">
        <f>IF('3CD'!L16&lt;&gt;"",'3CD'!L16,"")</f>
        <v/>
      </c>
      <c r="ED13" s="1084" t="str">
        <f>IF('3CD'!M16&lt;&gt;"",'3CD'!M16,"")</f>
        <v/>
      </c>
      <c r="EE13" s="1084" t="str">
        <f>IF('3CD'!N16&lt;&gt;"",'3CD'!N16,"")</f>
        <v/>
      </c>
      <c r="EF13" s="1084" t="str">
        <f>IF('3CD'!O16&lt;&gt;"",'3CD'!O16,"")</f>
        <v/>
      </c>
      <c r="EG13" s="1084" t="str">
        <f>IF('3CD'!P16&lt;&gt;"",'3CD'!P16,"")</f>
        <v/>
      </c>
      <c r="EH13" s="1084" t="str">
        <f>IF('3CD'!Q16&lt;&gt;"",'3CD'!Q16,"")</f>
        <v/>
      </c>
      <c r="EI13" s="1084" t="str">
        <f>IF('3CD'!R16&lt;&gt;"",'3CD'!R16,"")</f>
        <v/>
      </c>
      <c r="EJ13" s="1085"/>
      <c r="EK13" s="1085"/>
      <c r="EL13" s="1085"/>
      <c r="EM13" s="1085"/>
      <c r="EN13" s="1085"/>
      <c r="EO13" s="1085"/>
      <c r="EP13" s="1085"/>
      <c r="EQ13" s="1085"/>
      <c r="ER13" s="1085"/>
      <c r="ES13" s="1085"/>
      <c r="ET13" s="1085"/>
      <c r="EU13" s="1085"/>
      <c r="EV13" s="1085"/>
      <c r="EW13" s="1085"/>
      <c r="EX13" s="1085"/>
      <c r="EY13" s="1085"/>
      <c r="EZ13" s="1085"/>
      <c r="FA13" s="1085"/>
      <c r="FB13" s="1084" t="str">
        <f>IF('3EF'!W17&lt;&gt;"",'3EF'!W17,"")</f>
        <v/>
      </c>
      <c r="FC13" s="1084" t="str">
        <f>IF('3EF'!X17&lt;&gt;"",'3EF'!X17,"")</f>
        <v/>
      </c>
      <c r="FD13" s="1084" t="str">
        <f>IF('3EF'!Y17&lt;&gt;"",'3EF'!Y17,"")</f>
        <v/>
      </c>
      <c r="FE13" s="1084" t="str">
        <f>IF('3EF'!Z17&lt;&gt;"",'3EF'!Z17,"")</f>
        <v/>
      </c>
      <c r="FF13" s="1084" t="str">
        <f>IF('3EF'!AA17&lt;&gt;"",'3EF'!AA17,"")</f>
        <v/>
      </c>
      <c r="FG13" s="1084" t="str">
        <f>IF('3EF'!AB17&lt;&gt;"",'3EF'!AB17,"")</f>
        <v/>
      </c>
      <c r="FH13" s="1084" t="str">
        <f>IF('3EF'!AC17&lt;&gt;"",'3EF'!AC17,"")</f>
        <v/>
      </c>
      <c r="FI13" s="1084" t="str">
        <f>IF('3EF'!AD17&lt;&gt;"",'3EF'!AD17,"")</f>
        <v/>
      </c>
      <c r="FJ13" s="1084" t="str">
        <f>IF('3EF'!AE17&lt;&gt;"",'3EF'!AE17,"")</f>
        <v/>
      </c>
      <c r="FK13" s="1084" t="str">
        <f>IF('3EF'!AF17&lt;&gt;"",'3EF'!AF17,"")</f>
        <v/>
      </c>
      <c r="FL13" s="1084" t="str">
        <f>IF('3EF'!AG17&lt;&gt;"",'3EF'!AG17,"")</f>
        <v/>
      </c>
      <c r="FM13" s="1084" t="str">
        <f>IF('3EF'!AH17&lt;&gt;"",'3EF'!AH17,"")</f>
        <v/>
      </c>
      <c r="FN13" s="1084" t="str">
        <f>IF('3EF'!AI17&lt;&gt;"",'3EF'!AI17,"")</f>
        <v/>
      </c>
      <c r="FO13" s="1084" t="str">
        <f>IF('3EF'!AJ17&lt;&gt;"",'3EF'!AJ17,"")</f>
        <v/>
      </c>
      <c r="FP13" s="1084" t="str">
        <f>IF('3EF'!AK17&lt;&gt;"",'3EF'!AK17,"")</f>
        <v/>
      </c>
      <c r="FQ13" s="1084" t="str">
        <f>IF('3EF'!AL17&lt;&gt;"",'3EF'!AL17,"")</f>
        <v/>
      </c>
      <c r="FR13" s="1084" t="str">
        <f>IF('3EF'!AM17&lt;&gt;"",'3EF'!AM17,"")</f>
        <v/>
      </c>
      <c r="FS13" s="1084" t="str">
        <f>IF('3G'!E17&lt;&gt;"",'3G'!E17,"")</f>
        <v/>
      </c>
      <c r="FT13" s="1084" t="str">
        <f>IF('3G'!F17&lt;&gt;"",'3G'!F17,"")</f>
        <v/>
      </c>
      <c r="FU13" s="1084" t="str">
        <f>IF('3G'!G17&lt;&gt;"",'3G'!G17,"")</f>
        <v/>
      </c>
      <c r="FV13" s="1084" t="str">
        <f>IF('3G'!H17&lt;&gt;"",'3G'!H17,"")</f>
        <v/>
      </c>
      <c r="FW13" s="1084" t="str">
        <f>IF('3G'!I17&lt;&gt;"",'3G'!I17,"")</f>
        <v/>
      </c>
      <c r="FX13" s="1084" t="str">
        <f>IF('3G'!J17&lt;&gt;"",'3G'!J17,"")</f>
        <v/>
      </c>
      <c r="FY13" s="1084" t="str">
        <f>IF('3G'!K17&lt;&gt;"",'3G'!K17,"")</f>
        <v/>
      </c>
      <c r="FZ13" s="1084" t="str">
        <f>IF('3G'!L17&lt;&gt;"",'3G'!L17,"")</f>
        <v/>
      </c>
      <c r="GA13" s="1084" t="str">
        <f>IF('3G'!M17&lt;&gt;"",'3G'!M17,"")</f>
        <v/>
      </c>
      <c r="GB13" s="1084" t="str">
        <f>IF('3G'!N17&lt;&gt;"",'3G'!N17,"")</f>
        <v/>
      </c>
      <c r="GC13" s="1084" t="str">
        <f>IF('3G'!O17&lt;&gt;"",'3G'!O17,"")</f>
        <v/>
      </c>
      <c r="GD13" s="1084" t="str">
        <f>IF('3G'!P17&lt;&gt;"",'3G'!P17,"")</f>
        <v/>
      </c>
      <c r="GE13" s="1084" t="str">
        <f>IF('3G'!Q17&lt;&gt;"",'3G'!Q17,"")</f>
        <v/>
      </c>
      <c r="GF13" s="1084" t="str">
        <f>IF('3G'!R17&lt;&gt;"",'3G'!R17,"")</f>
        <v/>
      </c>
      <c r="GG13" s="1084" t="str">
        <f>IF('3G'!S17&lt;&gt;"",'3G'!S17,"")</f>
        <v/>
      </c>
      <c r="GH13" s="1084" t="str">
        <f>IF('3G'!T17&lt;&gt;"",'3G'!T17,"")</f>
        <v/>
      </c>
      <c r="GI13" s="1084" t="str">
        <f>IF('3G'!U17&lt;&gt;"",'3G'!U17,"")</f>
        <v/>
      </c>
      <c r="GJ13" s="1084" t="str">
        <f>IF('3G'!V17&lt;&gt;"",'3G'!V17,"")</f>
        <v/>
      </c>
      <c r="GK13" s="1084" t="str">
        <f>IF('3G'!W17&lt;&gt;"",'3G'!W17,"")</f>
        <v/>
      </c>
      <c r="GL13" s="1084" t="str">
        <f>IF('3G'!X17&lt;&gt;"",'3G'!X17,"")</f>
        <v/>
      </c>
      <c r="GM13" s="1084" t="str">
        <f>IF('3G'!Y17&lt;&gt;"",'3G'!Y17,"")</f>
        <v/>
      </c>
      <c r="GN13" s="1084" t="str">
        <f>IF('3G'!Z17&lt;&gt;"",'3G'!Z17,"")</f>
        <v/>
      </c>
      <c r="GO13" s="1084" t="str">
        <f>IF('3G'!AA17&lt;&gt;"",'3G'!AA17,"")</f>
        <v/>
      </c>
      <c r="GP13" s="1084" t="str">
        <f>IF('3G'!AB17&lt;&gt;"",'3G'!AB17,"")</f>
        <v/>
      </c>
      <c r="GQ13" s="1084" t="str">
        <f>IF('3G'!AC17&lt;&gt;"",'3G'!AC17,"")</f>
        <v/>
      </c>
      <c r="GR13" s="1084" t="str">
        <f>IF('3G'!AD17&lt;&gt;"",'3G'!AD17,"")</f>
        <v/>
      </c>
      <c r="GS13" s="1084" t="str">
        <f>IF('3G'!AE17&lt;&gt;"",'3G'!AE17,"")</f>
        <v/>
      </c>
      <c r="GT13" s="1084" t="str">
        <f>IF('3G'!AF17&lt;&gt;"",'3G'!AF17,"")</f>
        <v/>
      </c>
      <c r="GU13" s="1084" t="str">
        <f>IF('3G'!AG17&lt;&gt;"",'3G'!AG17,"")</f>
        <v/>
      </c>
      <c r="GV13" s="1084" t="str">
        <f>IF('3G'!AH17&lt;&gt;"",'3G'!AH17,"")</f>
        <v/>
      </c>
      <c r="GW13" s="1084" t="str">
        <f>IF('3G'!AI17&lt;&gt;"",'3G'!AI17,"")</f>
        <v/>
      </c>
      <c r="GX13" s="1084" t="str">
        <f>IF('3G'!AJ17&lt;&gt;"",'3G'!AJ17,"")</f>
        <v/>
      </c>
      <c r="GY13" s="1084" t="str">
        <f>IF('3G'!AK17&lt;&gt;"",'3G'!AK17,"")</f>
        <v/>
      </c>
      <c r="GZ13" s="1084" t="str">
        <f>IF('3G'!AL17&lt;&gt;"",'3G'!AL17,"")</f>
        <v/>
      </c>
      <c r="HA13" s="1084" t="str">
        <f>IF('3G'!AM17&lt;&gt;"",'3G'!AM17,"")</f>
        <v/>
      </c>
      <c r="HB13" s="1084" t="str">
        <f>IF('3G'!AN17&lt;&gt;"",'3G'!AN17,"")</f>
        <v/>
      </c>
      <c r="HC13" s="1085"/>
      <c r="HD13" s="1085"/>
      <c r="HE13" s="1085"/>
      <c r="HF13" s="1085"/>
      <c r="HG13" s="1085"/>
      <c r="HH13" s="1085"/>
      <c r="HI13" s="1085"/>
      <c r="HJ13" s="1085"/>
      <c r="HK13" s="1085"/>
      <c r="HL13" s="1085"/>
      <c r="HM13" s="1085"/>
      <c r="HN13" s="1085"/>
      <c r="HO13" s="1085"/>
      <c r="HP13" s="1085"/>
      <c r="HQ13" s="1085"/>
      <c r="HR13" s="1085"/>
      <c r="HS13" s="1085"/>
      <c r="HT13" s="1085"/>
      <c r="HU13" s="1085"/>
      <c r="HV13" s="1085"/>
      <c r="HW13" s="1085"/>
      <c r="HX13" s="1085"/>
      <c r="HY13" s="1085"/>
      <c r="HZ13" s="1085"/>
      <c r="IA13" s="1085"/>
      <c r="IB13" s="1085"/>
      <c r="IC13" s="1085"/>
      <c r="ID13" s="1085"/>
      <c r="IE13" s="1085"/>
      <c r="IF13" s="1085"/>
      <c r="IG13" s="1085"/>
      <c r="IH13" s="1085"/>
      <c r="II13" s="1085"/>
      <c r="IJ13" s="1085"/>
      <c r="IK13" s="1085"/>
      <c r="IL13" s="1085"/>
      <c r="IM13" s="1085"/>
      <c r="IN13" s="1085"/>
      <c r="IO13" s="1085"/>
      <c r="IP13" s="1085"/>
      <c r="IQ13" s="1085"/>
      <c r="IR13" s="1085"/>
      <c r="IS13" s="1085"/>
      <c r="IT13" s="1085"/>
      <c r="IU13" s="1085"/>
      <c r="IV13" s="1085"/>
      <c r="IW13" s="1085"/>
      <c r="IX13" s="1085"/>
      <c r="IY13" s="1085"/>
      <c r="IZ13" s="1085"/>
      <c r="JA13" s="1085"/>
      <c r="JB13" s="1084" t="str">
        <f>IF('4C'!E16&lt;&gt;"",'4C'!E16,"")</f>
        <v/>
      </c>
      <c r="JC13" s="1085"/>
      <c r="JD13" s="1085"/>
      <c r="JE13" s="1085"/>
      <c r="JF13" s="1085"/>
      <c r="JG13" s="1085"/>
      <c r="JH13" s="1085"/>
      <c r="JI13" s="1085"/>
      <c r="JJ13" s="1085"/>
      <c r="JK13" s="1085"/>
      <c r="JL13" s="1085"/>
      <c r="JM13" s="1085"/>
      <c r="JN13" s="1085"/>
      <c r="JO13" s="1085"/>
      <c r="JP13" s="1085"/>
      <c r="JQ13" s="1085"/>
      <c r="JR13" s="1085"/>
      <c r="JS13" s="1085"/>
      <c r="JT13" s="1085"/>
      <c r="JU13" s="1085"/>
      <c r="JV13" s="1085"/>
      <c r="JW13" s="1085"/>
      <c r="JX13" s="1085"/>
      <c r="JY13" s="1085"/>
      <c r="JZ13" s="1085"/>
      <c r="KA13" s="1085"/>
      <c r="KB13" s="1085"/>
      <c r="KC13" s="1085"/>
      <c r="KD13" s="1085"/>
      <c r="KE13" s="1085"/>
      <c r="KF13" s="1085"/>
      <c r="KG13" s="1085"/>
      <c r="KH13" s="1085"/>
      <c r="KI13" s="1085"/>
      <c r="KJ13" s="1084" t="str">
        <f>IF('5A'!E16&lt;&gt;"",'5A'!E16,"")</f>
        <v/>
      </c>
      <c r="KK13" s="1084" t="str">
        <f>IF('5A'!F16&lt;&gt;"",'5A'!F16,"")</f>
        <v/>
      </c>
      <c r="KL13" s="1084" t="str">
        <f>IF('5A'!G16&lt;&gt;"",'5A'!G16,"")</f>
        <v/>
      </c>
      <c r="KM13" s="1085"/>
      <c r="KN13" s="1085"/>
      <c r="KO13" s="1085"/>
      <c r="KP13" s="1085"/>
      <c r="KQ13" s="1085"/>
      <c r="KR13" s="1085"/>
      <c r="KS13" s="1085"/>
      <c r="KT13" s="1085"/>
      <c r="KU13" s="1085"/>
      <c r="KV13" s="1085"/>
      <c r="KW13" s="1085"/>
      <c r="KX13" s="1085"/>
      <c r="KY13" s="1084" t="str">
        <f>IF('5D'!E23&lt;&gt;"",'5D'!E23,"")</f>
        <v/>
      </c>
      <c r="KZ13" s="1084" t="str">
        <f>IF('5D'!F23&lt;&gt;"",'5D'!F23,"")</f>
        <v/>
      </c>
      <c r="LA13" s="1084" t="str">
        <f>IF('5D'!G23&lt;&gt;"",'5D'!G23,"")</f>
        <v/>
      </c>
      <c r="LB13" s="1084" t="str">
        <f>IF('5D'!H23&lt;&gt;"",'5D'!H23,"")</f>
        <v/>
      </c>
      <c r="LC13" s="1084" t="str">
        <f>IF('5D'!I23&lt;&gt;"",'5D'!I23,"")</f>
        <v/>
      </c>
      <c r="LD13" s="1084" t="str">
        <f>IF('5D'!J23&lt;&gt;"",'5D'!J23,"")</f>
        <v/>
      </c>
      <c r="LE13" s="1084" t="str">
        <f>IF('5D'!K23&lt;&gt;"",'5D'!K23,"")</f>
        <v/>
      </c>
      <c r="LF13" s="1084" t="str">
        <f>IF('5D'!L23&lt;&gt;"",'5D'!L23,"")</f>
        <v/>
      </c>
      <c r="LG13" s="1084" t="str">
        <f>IF('5D'!M23&lt;&gt;"",'5D'!M23,"")</f>
        <v/>
      </c>
      <c r="LH13" s="1084" t="str">
        <f>IF('5D'!N23&lt;&gt;"",'5D'!N23,"")</f>
        <v/>
      </c>
      <c r="LI13" s="1084" t="str">
        <f>IF('5D'!O23&lt;&gt;"",'5D'!O23,"")</f>
        <v/>
      </c>
      <c r="LJ13" s="1084" t="str">
        <f>IF('5D'!P23&lt;&gt;"",'5D'!P23,"")</f>
        <v/>
      </c>
      <c r="LK13" s="1084" t="str">
        <f>IF('5D'!Q23&lt;&gt;"",'5D'!Q23,"")</f>
        <v/>
      </c>
      <c r="LL13" s="1084" t="str">
        <f>IF('5D'!R23&lt;&gt;"",'5D'!R23,"")</f>
        <v/>
      </c>
      <c r="LM13" s="1084" t="str">
        <f>IF('5D'!S23&lt;&gt;"",'5D'!S23,"")</f>
        <v/>
      </c>
      <c r="LN13" s="1084" t="str">
        <f>IF('5D'!T23&lt;&gt;"",'5D'!T23,"")</f>
        <v/>
      </c>
      <c r="LO13" s="1084" t="str">
        <f>IF('5D'!U23&lt;&gt;"",'5D'!U23,"")</f>
        <v/>
      </c>
      <c r="LP13" s="1084" t="str">
        <f>IF('5D'!V23&lt;&gt;"",'5D'!V23,"")</f>
        <v/>
      </c>
      <c r="LQ13" s="1084" t="str">
        <f>IF('5D'!W23&lt;&gt;"",'5D'!W23,"")</f>
        <v/>
      </c>
      <c r="LR13" s="1084" t="str">
        <f>IF('5D'!Y23&lt;&gt;"",'5D'!Y23,"")</f>
        <v/>
      </c>
      <c r="LS13" s="1084" t="str">
        <f>IF('5D'!Z23&lt;&gt;"",'5D'!Z23,"")</f>
        <v/>
      </c>
      <c r="LT13" s="1084" t="str">
        <f>IF('5D'!AA23&lt;&gt;"",'5D'!AA23,"")</f>
        <v/>
      </c>
      <c r="LU13" s="1084" t="str">
        <f>IF('5D'!AB23&lt;&gt;"",'5D'!AB23,"")</f>
        <v/>
      </c>
      <c r="LV13" s="1085"/>
      <c r="LW13" s="1084" t="str">
        <f>IF('5E'!E23&lt;&gt;"",'5E'!E23,"")</f>
        <v/>
      </c>
      <c r="LX13" s="1084" t="str">
        <f>IF('5E'!F23&lt;&gt;"",'5E'!F23,"")</f>
        <v/>
      </c>
      <c r="LY13" s="1084" t="str">
        <f>IF('5E'!G23&lt;&gt;"",'5E'!G23,"")</f>
        <v/>
      </c>
      <c r="LZ13" s="1084" t="str">
        <f>IF('5E'!H23&lt;&gt;"",'5E'!H23,"")</f>
        <v/>
      </c>
      <c r="MA13" s="1084" t="str">
        <f>IF('5E'!I23&lt;&gt;"",'5E'!I23,"")</f>
        <v/>
      </c>
      <c r="MB13" s="1084" t="str">
        <f>IF('5E'!J23&lt;&gt;"",'5E'!J23,"")</f>
        <v/>
      </c>
      <c r="MC13" s="1084" t="str">
        <f>IF('5E'!K23&lt;&gt;"",'5E'!K23,"")</f>
        <v/>
      </c>
      <c r="MD13" s="1084" t="str">
        <f>IF('5E'!L23&lt;&gt;"",'5E'!L23,"")</f>
        <v/>
      </c>
      <c r="ME13" s="1084" t="str">
        <f>IF('5E'!M23&lt;&gt;"",'5E'!M23,"")</f>
        <v/>
      </c>
      <c r="MF13" s="1084" t="str">
        <f>IF('5E'!N23&lt;&gt;"",'5E'!N23,"")</f>
        <v/>
      </c>
      <c r="MG13" s="1084" t="str">
        <f>IF('5E'!O23&lt;&gt;"",'5E'!O23,"")</f>
        <v/>
      </c>
      <c r="MH13" s="1084" t="str">
        <f>IF('5E'!P23&lt;&gt;"",'5E'!P23,"")</f>
        <v/>
      </c>
      <c r="MI13" s="1084" t="str">
        <f>IF('5E'!Q23&lt;&gt;"",'5E'!Q23,"")</f>
        <v/>
      </c>
      <c r="MJ13" s="1084" t="str">
        <f>IF('5E'!R23&lt;&gt;"",'5E'!R23,"")</f>
        <v/>
      </c>
      <c r="MK13" s="1084" t="str">
        <f>IF('5E'!S23&lt;&gt;"",'5E'!S23,"")</f>
        <v/>
      </c>
      <c r="ML13" s="1084" t="str">
        <f>IF('5E'!T23&lt;&gt;"",'5E'!T23,"")</f>
        <v/>
      </c>
      <c r="MM13" s="1084" t="str">
        <f>IF('5E'!U23&lt;&gt;"",'5E'!U23,"")</f>
        <v/>
      </c>
      <c r="MN13" s="1084" t="str">
        <f>IF('5E'!V23&lt;&gt;"",'5E'!V23,"")</f>
        <v/>
      </c>
      <c r="MO13" s="1084" t="str">
        <f>IF('5E'!W23&lt;&gt;"",'5E'!W23,"")</f>
        <v/>
      </c>
      <c r="MP13" s="1084" t="str">
        <f>IF('5E'!Y23&lt;&gt;"",'5E'!Y23,"")</f>
        <v/>
      </c>
      <c r="MQ13" s="1084" t="str">
        <f>IF('5E'!Z23&lt;&gt;"",'5E'!Z23,"")</f>
        <v/>
      </c>
      <c r="MR13" s="1084" t="str">
        <f>IF('5E'!AA23&lt;&gt;"",'5E'!AA23,"")</f>
        <v/>
      </c>
      <c r="MS13" s="1085"/>
      <c r="MT13" s="1085"/>
      <c r="MU13" s="1085"/>
      <c r="MV13" s="1085"/>
      <c r="MW13" s="1085"/>
      <c r="MX13" s="1085"/>
      <c r="MY13" s="1085"/>
      <c r="MZ13" s="1085"/>
      <c r="NA13" s="1085"/>
      <c r="NB13" s="1085"/>
      <c r="NC13" s="1085"/>
      <c r="ND13" s="1085"/>
      <c r="NE13" s="1085"/>
      <c r="NF13" s="1085"/>
      <c r="NG13" s="1085"/>
      <c r="NH13" s="1085"/>
      <c r="NI13" s="1085"/>
      <c r="NJ13" s="1085"/>
      <c r="NK13" s="1085"/>
      <c r="NL13" s="1085"/>
      <c r="NM13" s="1085"/>
      <c r="NN13" s="1085"/>
      <c r="NO13" s="1085"/>
      <c r="NP13" s="1085"/>
      <c r="NQ13" s="1085"/>
      <c r="NR13" s="1085"/>
      <c r="NS13" s="1085"/>
      <c r="NT13" s="1085"/>
      <c r="NU13" s="1085"/>
      <c r="NV13" s="1085"/>
      <c r="NW13" s="1085"/>
      <c r="NX13" s="1085"/>
      <c r="NY13" s="1085"/>
      <c r="NZ13" s="1085"/>
      <c r="OA13" s="1085"/>
      <c r="OB13" s="1085"/>
      <c r="OC13" s="1085"/>
      <c r="OD13" s="1085"/>
      <c r="OE13" s="1085"/>
      <c r="OF13" s="1085"/>
      <c r="OG13" s="1085"/>
      <c r="OH13" s="1085"/>
      <c r="OI13" s="1085"/>
      <c r="OJ13" s="1085"/>
      <c r="OK13" s="1085"/>
      <c r="OL13" s="1085"/>
      <c r="OM13" s="1085"/>
      <c r="ON13" s="1085"/>
      <c r="OO13" s="1085"/>
      <c r="OP13" s="1085"/>
      <c r="OQ13" s="1085"/>
      <c r="OR13" s="1085"/>
      <c r="OS13" s="1085"/>
      <c r="OT13" s="1085"/>
      <c r="OU13" s="1085"/>
      <c r="OV13" s="1085"/>
      <c r="OW13" s="1085"/>
      <c r="OX13" s="1085"/>
      <c r="OY13" s="1085"/>
      <c r="OZ13" s="1085"/>
      <c r="PA13" s="1085"/>
      <c r="PB13" s="1085"/>
      <c r="PC13" s="1085"/>
      <c r="PD13" s="1085"/>
      <c r="PE13" s="1085"/>
      <c r="PF13" s="1085"/>
      <c r="PG13" s="1085"/>
      <c r="PH13" s="1085"/>
      <c r="PI13" s="1085"/>
      <c r="PJ13" s="1085"/>
      <c r="PK13" s="1085"/>
      <c r="PL13" s="1085"/>
      <c r="PM13" s="1085"/>
      <c r="PN13" s="1085"/>
      <c r="PO13" s="1085"/>
      <c r="PP13" s="1085"/>
      <c r="PQ13" s="1085"/>
      <c r="PR13" s="1085"/>
      <c r="PS13" s="1085"/>
      <c r="PT13" s="1085"/>
      <c r="PU13" s="1085"/>
      <c r="PV13" s="1085"/>
      <c r="PW13" s="1085"/>
      <c r="PX13" s="1085"/>
      <c r="PY13" s="1085"/>
      <c r="PZ13" s="1085"/>
      <c r="QA13" s="1085"/>
      <c r="QB13" s="1085"/>
      <c r="QC13" s="1085"/>
      <c r="QD13" s="1085"/>
      <c r="QE13" s="1085"/>
      <c r="QF13" s="1085"/>
      <c r="QG13" s="1085"/>
      <c r="QH13" s="1085"/>
      <c r="QI13" s="1085"/>
      <c r="QJ13" s="1085"/>
      <c r="QK13" s="1085"/>
      <c r="QL13" s="1085"/>
      <c r="QM13" s="1085"/>
      <c r="QN13" s="1085"/>
      <c r="QO13" s="1085"/>
      <c r="QP13" s="1085"/>
      <c r="QQ13" s="1085"/>
      <c r="QR13" s="1085"/>
      <c r="QS13" s="1085"/>
      <c r="QT13" s="1085"/>
      <c r="QU13" s="1085"/>
      <c r="QV13" s="1085"/>
      <c r="QW13" s="1085"/>
      <c r="QX13" s="1085"/>
      <c r="QY13" s="1085"/>
      <c r="QZ13" s="1085"/>
      <c r="RA13" s="1085"/>
      <c r="RB13" s="1085"/>
      <c r="RC13" s="1085"/>
      <c r="RD13" s="1085"/>
      <c r="RE13" s="1085"/>
      <c r="RF13" s="1085"/>
      <c r="RG13" s="1085"/>
      <c r="RH13" s="1085"/>
      <c r="RI13" s="1085"/>
      <c r="RJ13" s="1085"/>
      <c r="RK13" s="1085"/>
      <c r="RL13" s="1085"/>
      <c r="RM13" s="1085"/>
      <c r="RN13" s="1085"/>
      <c r="RO13" s="1085"/>
      <c r="RP13" s="1085"/>
      <c r="RQ13" s="1085"/>
      <c r="RR13" s="1085"/>
      <c r="RS13" s="1085"/>
      <c r="RT13" s="1085"/>
      <c r="RU13" s="1085"/>
      <c r="RV13" s="1085"/>
      <c r="RW13" s="1085"/>
      <c r="RX13" s="1085"/>
      <c r="RY13" s="1085"/>
      <c r="RZ13" s="1085"/>
      <c r="SA13" s="1085"/>
      <c r="SB13" s="1085"/>
      <c r="SC13" s="1085"/>
      <c r="SD13" s="1085"/>
      <c r="SE13" s="1085"/>
      <c r="SF13" s="1085"/>
      <c r="SG13" s="1085"/>
      <c r="SH13" s="1085"/>
      <c r="SI13" s="1085"/>
      <c r="SJ13" s="1085"/>
      <c r="SK13" s="1085"/>
      <c r="SL13" s="1085"/>
      <c r="SM13" s="1085"/>
      <c r="SN13" s="1085"/>
      <c r="SO13" s="1085"/>
      <c r="SP13" s="1085"/>
      <c r="SQ13" s="1085"/>
      <c r="SR13" s="1085"/>
      <c r="SS13" s="1085"/>
      <c r="ST13" s="1085"/>
      <c r="SU13" s="1085"/>
      <c r="SV13" s="1085"/>
      <c r="SW13" s="1085"/>
      <c r="SX13" s="1085"/>
      <c r="SY13" s="1085"/>
      <c r="SZ13" s="1085"/>
      <c r="TA13" s="1085"/>
      <c r="TB13" s="1085"/>
      <c r="TC13" s="1085"/>
      <c r="TD13" s="1085"/>
      <c r="TE13" s="1085"/>
      <c r="TF13" s="1085"/>
      <c r="TG13" s="1085"/>
      <c r="TH13" s="1085"/>
      <c r="TI13" s="1085"/>
      <c r="TJ13" s="1085"/>
      <c r="TK13" s="1085"/>
      <c r="TL13" s="1085"/>
      <c r="TM13" s="1085"/>
      <c r="TN13" s="1085"/>
      <c r="TO13" s="1085"/>
      <c r="TP13" s="1085"/>
      <c r="TQ13" s="1085"/>
      <c r="TR13" s="1085"/>
      <c r="TS13" s="1085"/>
      <c r="TT13" s="1085"/>
      <c r="TU13" s="1085"/>
      <c r="TV13" s="1085"/>
      <c r="TW13" s="1085"/>
      <c r="TX13" s="1085"/>
      <c r="TY13" s="1085"/>
      <c r="TZ13" s="1085"/>
      <c r="UA13" s="1085"/>
      <c r="UB13" s="1085"/>
      <c r="UC13" s="1085"/>
      <c r="UD13" s="1085"/>
      <c r="UE13" s="1085"/>
      <c r="UF13" s="1085"/>
      <c r="UG13" s="1085"/>
      <c r="UH13" s="1085"/>
      <c r="UI13" s="1085"/>
      <c r="UJ13" s="1085"/>
      <c r="UK13" s="1085"/>
      <c r="UL13" s="1085"/>
      <c r="UM13" s="1085"/>
      <c r="UN13" s="1085"/>
      <c r="UO13" s="1085"/>
      <c r="UP13" s="1085"/>
      <c r="UQ13" s="1085"/>
      <c r="UR13" s="1085"/>
      <c r="US13" s="1085"/>
      <c r="UT13" s="1085"/>
      <c r="UU13" s="1085"/>
      <c r="UV13" s="1085"/>
      <c r="UW13" s="1085"/>
      <c r="UX13" s="1085"/>
      <c r="UY13" s="1085"/>
      <c r="UZ13" s="1085"/>
      <c r="VA13" s="1085"/>
      <c r="VB13" s="1085"/>
      <c r="VC13" s="1085"/>
      <c r="VD13" s="1085"/>
      <c r="VE13" s="1085"/>
      <c r="VF13" s="1085"/>
      <c r="VG13" s="1085"/>
      <c r="VH13" s="1085"/>
      <c r="VI13" s="1085"/>
      <c r="VJ13" s="1085"/>
      <c r="VK13" s="1085"/>
      <c r="VL13" s="1085"/>
      <c r="VM13" s="1085"/>
      <c r="VN13" s="1085"/>
      <c r="VO13" s="1085"/>
      <c r="VP13" s="1085"/>
      <c r="VQ13" s="1085"/>
      <c r="VR13" s="1085"/>
      <c r="VS13" s="1085"/>
      <c r="VT13" s="1085"/>
      <c r="VU13" s="1085"/>
      <c r="VV13" s="1085"/>
      <c r="VW13" s="1085"/>
      <c r="VX13" s="1085"/>
      <c r="VY13" s="1085"/>
      <c r="VZ13" s="1085"/>
      <c r="WA13" s="1085"/>
      <c r="WB13" s="1085"/>
      <c r="WC13" s="1085"/>
      <c r="WD13" s="1085"/>
      <c r="WE13" s="1085"/>
      <c r="WF13" s="1085"/>
      <c r="WG13" s="1085"/>
      <c r="WH13" s="1085"/>
      <c r="WI13" s="1085"/>
      <c r="WJ13" s="1085"/>
      <c r="WK13" s="1085"/>
      <c r="WL13" s="1085"/>
      <c r="WM13" s="1085"/>
      <c r="WN13" s="1085"/>
      <c r="WO13" s="1085"/>
      <c r="WP13" s="1085"/>
      <c r="WQ13" s="1085"/>
      <c r="WR13" s="1085"/>
      <c r="WS13" s="1085"/>
      <c r="WT13" s="1085"/>
      <c r="WU13" s="1085"/>
      <c r="WV13" s="1085"/>
      <c r="WW13" s="1085"/>
      <c r="WX13" s="1085"/>
      <c r="WY13" s="1085"/>
      <c r="WZ13" s="1085"/>
      <c r="XA13" s="1085"/>
      <c r="XB13" s="1085"/>
      <c r="XC13" s="1085"/>
      <c r="XD13" s="1085"/>
      <c r="XE13" s="1085"/>
      <c r="XF13" s="1085"/>
      <c r="XG13" s="1085"/>
      <c r="XH13" s="1085"/>
      <c r="XI13" s="1085"/>
      <c r="XJ13" s="1085"/>
      <c r="XK13" s="1085"/>
      <c r="XL13" s="1085"/>
      <c r="XM13" s="1085"/>
      <c r="XN13" s="1085"/>
      <c r="XO13" s="1085"/>
      <c r="XP13" s="1085"/>
      <c r="XQ13" s="1085"/>
      <c r="XR13" s="1085"/>
      <c r="XS13" s="1085"/>
      <c r="XT13" s="1085"/>
      <c r="XU13" s="1085"/>
      <c r="XV13" s="1085"/>
      <c r="XW13" s="1085"/>
      <c r="XX13" s="1085"/>
      <c r="XY13" s="1085"/>
      <c r="XZ13" s="1085"/>
      <c r="YA13" s="1085"/>
      <c r="YB13" s="1085"/>
      <c r="YC13" s="1085"/>
      <c r="YD13" s="1085"/>
      <c r="YE13" s="1085"/>
      <c r="YF13" s="1085"/>
      <c r="YG13" s="1085"/>
      <c r="YH13" s="1085"/>
      <c r="YI13" s="1085"/>
      <c r="YJ13" s="1085"/>
      <c r="YK13" s="1085"/>
      <c r="YL13" s="1085"/>
      <c r="YM13" s="1085"/>
      <c r="YN13" s="1085"/>
      <c r="YO13" s="1085"/>
      <c r="YP13" s="1085"/>
      <c r="YQ13" s="1085"/>
      <c r="YR13" s="1085"/>
      <c r="YS13" s="1085"/>
      <c r="YT13" s="1085"/>
      <c r="YU13" s="1085"/>
      <c r="YV13" s="1085"/>
      <c r="YW13" s="1085"/>
      <c r="YX13" s="1085"/>
      <c r="YY13" s="1085"/>
      <c r="YZ13" s="1085"/>
      <c r="ZA13" s="1085"/>
      <c r="ZB13" s="1085"/>
      <c r="ZC13" s="1085"/>
      <c r="ZD13" s="1085"/>
      <c r="ZE13" s="1085"/>
      <c r="ZF13" s="1085"/>
      <c r="ZG13" s="1085"/>
      <c r="ZH13" s="1085"/>
      <c r="ZI13" s="1085"/>
      <c r="ZJ13" s="1085"/>
      <c r="ZK13" s="1085"/>
      <c r="ZL13" s="1085"/>
      <c r="ZM13" s="1085"/>
      <c r="ZN13" s="1085"/>
      <c r="ZO13" s="1085"/>
      <c r="ZP13" s="1085"/>
      <c r="ZQ13" s="1085"/>
      <c r="ZR13" s="1085"/>
      <c r="ZS13" s="1085"/>
      <c r="ZT13" s="1085"/>
      <c r="ZU13" s="1085"/>
      <c r="ZV13" s="1085"/>
      <c r="ZW13" s="1085"/>
      <c r="ZX13" s="1085"/>
      <c r="ZY13" s="1085"/>
      <c r="ZZ13" s="1085"/>
      <c r="AAA13" s="1085"/>
      <c r="AAB13" s="1085"/>
      <c r="AAC13" s="1085"/>
      <c r="AAD13" s="1085"/>
      <c r="AAE13" s="1085"/>
      <c r="AAF13" s="1085"/>
      <c r="AAG13" s="1085"/>
      <c r="AAH13" s="1085"/>
      <c r="AAI13" s="1085"/>
      <c r="AAJ13" s="1085"/>
      <c r="AAK13" s="1085"/>
      <c r="AAL13" s="1085"/>
      <c r="AAM13" s="1085"/>
      <c r="AAN13" s="1085"/>
      <c r="AAO13" s="1085"/>
      <c r="AAP13" s="1085"/>
      <c r="AAQ13" s="1085"/>
      <c r="AAR13" s="1085"/>
      <c r="AAS13" s="1085"/>
      <c r="AAT13" s="1085"/>
      <c r="AAU13" s="1085"/>
      <c r="AAV13" s="1085"/>
      <c r="AAW13" s="1085"/>
      <c r="AAX13" s="1085"/>
      <c r="AAY13" s="1085"/>
      <c r="AAZ13" s="1085"/>
      <c r="ABA13" s="1085"/>
      <c r="ABB13" s="1085"/>
      <c r="ABC13" s="1085"/>
      <c r="ABD13" s="1085"/>
      <c r="ABE13" s="1085"/>
      <c r="ABF13" s="1085"/>
      <c r="ABG13" s="1085"/>
      <c r="ABH13" s="1085"/>
      <c r="ABI13" s="1085"/>
      <c r="ABJ13" s="1085"/>
      <c r="ABK13" s="1085"/>
      <c r="ABL13" s="1085"/>
      <c r="ABM13" s="1085"/>
      <c r="ABN13" s="1085"/>
      <c r="ABO13" s="1085"/>
      <c r="ABP13" s="1085"/>
      <c r="ABQ13" s="1085"/>
      <c r="ABR13" s="1085"/>
      <c r="ABS13" s="1085"/>
      <c r="ABT13" s="1085"/>
      <c r="ABU13" s="1085"/>
      <c r="ABV13" s="1085"/>
      <c r="ABW13" s="1085"/>
      <c r="ABX13" s="1085"/>
      <c r="ABY13" s="1085"/>
      <c r="ABZ13" s="1085"/>
      <c r="ACA13" s="1085"/>
      <c r="ACB13" s="1085"/>
      <c r="ACC13" s="1085"/>
      <c r="ACD13" s="1085"/>
      <c r="ACE13" s="1085"/>
      <c r="ACF13" s="1085"/>
      <c r="ACG13" s="1085"/>
      <c r="ACH13" s="1085"/>
      <c r="ACI13" s="1085"/>
      <c r="ACJ13" s="1085"/>
      <c r="ACK13" s="1085"/>
      <c r="ACL13" s="1085"/>
      <c r="ACM13" s="1085"/>
      <c r="ACN13" s="1085"/>
      <c r="ACO13" s="1085"/>
      <c r="ACP13" s="1085"/>
      <c r="ACQ13" s="1085"/>
      <c r="ACR13" s="1085"/>
      <c r="ACS13" s="1085"/>
      <c r="ACT13" s="1085"/>
      <c r="ACU13" s="1085"/>
      <c r="ACV13" s="1085"/>
      <c r="ACW13" s="1085"/>
      <c r="ACX13" s="1085"/>
      <c r="ACY13" s="1085"/>
      <c r="ACZ13" s="1085"/>
      <c r="ADA13" s="1085"/>
      <c r="ADB13" s="1085"/>
      <c r="ADC13" s="1085"/>
      <c r="ADD13" s="1085"/>
      <c r="ADE13" s="1085"/>
      <c r="ADF13" s="1085"/>
      <c r="ADG13" s="1085"/>
      <c r="ADH13" s="1085"/>
      <c r="ADI13" s="1085"/>
      <c r="ADJ13" s="1085"/>
      <c r="ADK13" s="1085"/>
      <c r="ADL13" s="1085"/>
      <c r="ADM13" s="1085"/>
      <c r="ADN13" s="1085"/>
      <c r="ADO13" s="1085"/>
      <c r="ADP13" s="1085"/>
      <c r="ADQ13" s="1085"/>
      <c r="ADR13" s="1085"/>
      <c r="ADS13" s="1085"/>
      <c r="ADT13" s="1085"/>
      <c r="ADU13" s="1085"/>
      <c r="ADV13" s="1085"/>
      <c r="ADW13" s="1085"/>
      <c r="ADX13" s="1085"/>
      <c r="ADY13" s="1085"/>
      <c r="ADZ13" s="1085"/>
      <c r="AEA13" s="1085"/>
      <c r="AEB13" s="1085"/>
      <c r="AEC13" s="1085"/>
      <c r="AED13" s="1085"/>
      <c r="AEE13" s="1085"/>
      <c r="AEF13" s="1085"/>
      <c r="AEG13" s="1085"/>
      <c r="AEH13" s="1085"/>
      <c r="AEI13" s="1085"/>
      <c r="AEJ13" s="1085"/>
      <c r="AEK13" s="1085"/>
      <c r="AEL13" s="1085"/>
      <c r="AEM13" s="1085"/>
      <c r="AEN13" s="1085"/>
      <c r="AEO13" s="1085"/>
      <c r="AEP13" s="1085"/>
      <c r="AEQ13" s="1085"/>
      <c r="AER13" s="1085"/>
      <c r="AES13" s="1085"/>
      <c r="AET13" s="1085"/>
      <c r="AEU13" s="1085"/>
      <c r="AEV13" s="1084" t="str">
        <f>IF('8A'!E16&lt;&gt;"",'8A'!E16,"")</f>
        <v/>
      </c>
      <c r="AEW13" s="1084" t="str">
        <f>IF('8A'!F16&lt;&gt;"",'8A'!F16,"")</f>
        <v/>
      </c>
      <c r="AEX13" s="1084" t="str">
        <f>IF('8A'!G16&lt;&gt;"",'8A'!G16,"")</f>
        <v/>
      </c>
      <c r="AEY13" s="1084" t="str">
        <f>IF('8A'!H16&lt;&gt;"",'8A'!H16,"")</f>
        <v/>
      </c>
      <c r="AEZ13" s="1084" t="str">
        <f>IF('8A'!I16&lt;&gt;"",'8A'!I16,"")</f>
        <v/>
      </c>
      <c r="AFA13" s="1084" t="str">
        <f>IF('8A'!J16&lt;&gt;"",'8A'!J16,"")</f>
        <v/>
      </c>
      <c r="AFB13" s="1084" t="str">
        <f>IF('8A'!K16&lt;&gt;"",'8A'!K16,"")</f>
        <v/>
      </c>
      <c r="AFC13" s="1084" t="str">
        <f>IF('8A'!L16&lt;&gt;"",'8A'!L16,"")</f>
        <v/>
      </c>
      <c r="AFD13" s="1084" t="str">
        <f>IF('8A'!M16&lt;&gt;"",'8A'!M16,"")</f>
        <v/>
      </c>
      <c r="AFE13" s="1084" t="str">
        <f>IF('8A'!N16&lt;&gt;"",'8A'!N16,"")</f>
        <v/>
      </c>
      <c r="AFF13" s="1084" t="str">
        <f>IF('8A'!O16&lt;&gt;"",'8A'!O16,"")</f>
        <v/>
      </c>
      <c r="AFG13" s="1084" t="str">
        <f>IF('8A'!P16&lt;&gt;"",'8A'!P16,"")</f>
        <v/>
      </c>
      <c r="AFH13" s="1084" t="str">
        <f>IF('8A'!Q16&lt;&gt;"",'8A'!Q16,"")</f>
        <v/>
      </c>
      <c r="AFI13" s="1084" t="str">
        <f>IF('8A'!R16&lt;&gt;"",'8A'!R16,"")</f>
        <v/>
      </c>
      <c r="AFJ13" s="1084" t="str">
        <f>IF('8A'!S16&lt;&gt;"",'8A'!S16,"")</f>
        <v/>
      </c>
      <c r="AFK13" s="1084" t="str">
        <f>IF('8A'!T16&lt;&gt;"",'8A'!T16,"")</f>
        <v/>
      </c>
      <c r="AFL13" s="1084" t="str">
        <f>IF('8A'!U16&lt;&gt;"",'8A'!U16,"")</f>
        <v/>
      </c>
      <c r="AFM13" s="1084" t="str">
        <f>IF('8A'!V16&lt;&gt;"",'8A'!V16,"")</f>
        <v/>
      </c>
      <c r="AFN13" s="1084" t="str">
        <f>IF('8B'!E16&lt;&gt;"",'8B'!E16,"")</f>
        <v/>
      </c>
      <c r="AFO13" s="1084" t="str">
        <f>IF('8B'!F16&lt;&gt;"",'8B'!F16,"")</f>
        <v/>
      </c>
      <c r="AFP13" s="1084" t="str">
        <f>IF('8B'!G16&lt;&gt;"",'8B'!G16,"")</f>
        <v/>
      </c>
      <c r="AFQ13" s="1084" t="str">
        <f>IF('8B'!H16&lt;&gt;"",'8B'!H16,"")</f>
        <v/>
      </c>
      <c r="AFR13" s="1084" t="str">
        <f>IF('8B'!I16&lt;&gt;"",'8B'!I16,"")</f>
        <v/>
      </c>
      <c r="AFS13" s="1084" t="str">
        <f>IF('8B'!J16&lt;&gt;"",'8B'!J16,"")</f>
        <v/>
      </c>
      <c r="AFT13" s="1084" t="str">
        <f>IF('8B'!K16&lt;&gt;"",'8B'!K16,"")</f>
        <v/>
      </c>
      <c r="AFU13" s="1084" t="str">
        <f>IF('8B'!L16&lt;&gt;"",'8B'!L16,"")</f>
        <v/>
      </c>
      <c r="AFV13" s="1084" t="str">
        <f>IF('8B'!M16&lt;&gt;"",'8B'!M16,"")</f>
        <v/>
      </c>
      <c r="AFW13" s="1084" t="str">
        <f>IF('8B'!N16&lt;&gt;"",'8B'!N16,"")</f>
        <v/>
      </c>
      <c r="AFX13" s="1084" t="str">
        <f>IF('8B'!O16&lt;&gt;"",'8B'!O16,"")</f>
        <v/>
      </c>
      <c r="AFY13" s="1084" t="str">
        <f>IF('8B'!P16&lt;&gt;"",'8B'!P16,"")</f>
        <v/>
      </c>
      <c r="AFZ13" s="1084" t="str">
        <f>IF('8B'!Q16&lt;&gt;"",'8B'!Q16,"")</f>
        <v/>
      </c>
      <c r="AGA13" s="1084" t="str">
        <f>IF('8B'!R16&lt;&gt;"",'8B'!R16,"")</f>
        <v/>
      </c>
      <c r="AGB13" s="1084" t="str">
        <f>IF('8B'!S16&lt;&gt;"",'8B'!S16,"")</f>
        <v/>
      </c>
      <c r="AGC13" s="1084" t="str">
        <f>IF('8B'!T16&lt;&gt;"",'8B'!T16,"")</f>
        <v/>
      </c>
      <c r="AGD13" s="1084" t="str">
        <f>IF('8B'!U16&lt;&gt;"",'8B'!U16,"")</f>
        <v/>
      </c>
      <c r="AGE13" s="1084" t="str">
        <f>IF('8C'!E16&lt;&gt;"",'8C'!E16,"")</f>
        <v/>
      </c>
      <c r="AGF13" s="1084" t="str">
        <f>IF('8C'!F16&lt;&gt;"",'8C'!F16,"")</f>
        <v/>
      </c>
      <c r="AGG13" s="1084" t="str">
        <f>IF('8C'!G16&lt;&gt;"",'8C'!G16,"")</f>
        <v/>
      </c>
      <c r="AGH13" s="1084" t="str">
        <f>IF('8C'!H16&lt;&gt;"",'8C'!H16,"")</f>
        <v/>
      </c>
      <c r="AGI13" s="1084" t="str">
        <f>IF('8C'!I16&lt;&gt;"",'8C'!I16,"")</f>
        <v/>
      </c>
      <c r="AGJ13" s="1084" t="str">
        <f>IF('8C'!J16&lt;&gt;"",'8C'!J16,"")</f>
        <v/>
      </c>
      <c r="AGK13" s="1084" t="str">
        <f>IF('8C'!K16&lt;&gt;"",'8C'!K16,"")</f>
        <v/>
      </c>
      <c r="AGL13" s="1084" t="str">
        <f>IF('8C'!L16&lt;&gt;"",'8C'!L16,"")</f>
        <v/>
      </c>
      <c r="AGM13" s="1084" t="str">
        <f>IF('8C'!M16&lt;&gt;"",'8C'!M16,"")</f>
        <v/>
      </c>
      <c r="AGN13" s="1084" t="str">
        <f>IF('8C'!N16&lt;&gt;"",'8C'!N16,"")</f>
        <v/>
      </c>
      <c r="AGO13" s="1084" t="str">
        <f>IF('8C'!O16&lt;&gt;"",'8C'!O16,"")</f>
        <v/>
      </c>
      <c r="AGP13" s="1085"/>
      <c r="AGQ13" s="1084" t="str">
        <f>IF('8D'!D24&lt;&gt;"",'8D'!D24,"")</f>
        <v/>
      </c>
      <c r="AGR13" s="1084" t="str">
        <f>IF('8D'!E24&lt;&gt;"",'8D'!E24,"")</f>
        <v/>
      </c>
      <c r="AGS13" s="1084" t="str">
        <f>IF('8D'!F24&lt;&gt;"",'8D'!F24,"")</f>
        <v/>
      </c>
      <c r="AGT13" s="1084" t="str">
        <f>IF('8D'!G24&lt;&gt;"",'8D'!G24,"")</f>
        <v/>
      </c>
      <c r="AGU13" s="1084" t="str">
        <f>IF('8D'!H24&lt;&gt;"",'8D'!H24,"")</f>
        <v/>
      </c>
      <c r="AGV13" s="1084" t="str">
        <f>IF('8D'!I24&lt;&gt;"",'8D'!I24,"")</f>
        <v/>
      </c>
      <c r="AGW13" s="1084" t="str">
        <f>IF('8D'!J24&lt;&gt;"",'8D'!J24,"")</f>
        <v/>
      </c>
      <c r="AGX13" s="1084" t="str">
        <f>IF('8D'!K24&lt;&gt;"",'8D'!K24,"")</f>
        <v/>
      </c>
      <c r="AGY13" s="1084" t="str">
        <f>IF('8D'!L24&lt;&gt;"",'8D'!L24,"")</f>
        <v/>
      </c>
      <c r="AGZ13" s="1084" t="str">
        <f>IF('8D'!M24&lt;&gt;"",'8D'!M24,"")</f>
        <v/>
      </c>
      <c r="AHA13" s="1084" t="str">
        <f>IF('8D'!N24&lt;&gt;"",'8D'!N24,"")</f>
        <v/>
      </c>
      <c r="AHB13" s="1084" t="str">
        <f>IF('8D'!O24&lt;&gt;"",'8D'!O24,"")</f>
        <v/>
      </c>
      <c r="AHC13" s="1084" t="str">
        <f>IF('8D'!P24&lt;&gt;"",'8D'!P24,"")</f>
        <v/>
      </c>
      <c r="AHD13" s="1084" t="str">
        <f>IF('8D'!Q24&lt;&gt;"",'8D'!Q24,"")</f>
        <v/>
      </c>
      <c r="AHE13" s="1084" t="str">
        <f>IF('8D'!R24&lt;&gt;"",'8D'!R24,"")</f>
        <v/>
      </c>
      <c r="AHF13" s="1084" t="str">
        <f>IF('8D'!S24&lt;&gt;"",'8D'!S24,"")</f>
        <v/>
      </c>
      <c r="AHG13" s="1084" t="str">
        <f>IF('8D'!T24&lt;&gt;"",'8D'!T24,"")</f>
        <v/>
      </c>
      <c r="AHH13" s="1084" t="str">
        <f>IF('8D'!U24&lt;&gt;"",'8D'!U24,"")</f>
        <v/>
      </c>
      <c r="AHI13" s="1084" t="str">
        <f>IF('8D'!V24&lt;&gt;"",'8D'!V24,"")</f>
        <v/>
      </c>
      <c r="AHJ13" s="1084" t="str">
        <f>IF('8D'!W24&lt;&gt;"",'8D'!W24,"")</f>
        <v/>
      </c>
      <c r="AHK13" s="1084" t="str">
        <f>IF('8D'!X24&lt;&gt;"",'8D'!X24,"")</f>
        <v/>
      </c>
      <c r="AHL13" s="1084" t="str">
        <f>IF('8D'!Y24&lt;&gt;"",'8D'!Y24,"")</f>
        <v/>
      </c>
      <c r="AHM13" s="1084" t="str">
        <f>IF('8D'!Z24&lt;&gt;"",'8D'!Z24,"")</f>
        <v/>
      </c>
      <c r="AHN13" s="1084" t="str">
        <f>IF('8D'!AA24&lt;&gt;"",'8D'!AA24,"")</f>
        <v/>
      </c>
      <c r="AHO13" s="1084" t="str">
        <f>IF('8D'!AB24&lt;&gt;"",'8D'!AB24,"")</f>
        <v/>
      </c>
      <c r="AHP13" s="1084" t="str">
        <f>IF('8D'!AC24&lt;&gt;"",'8D'!AC24,"")</f>
        <v/>
      </c>
      <c r="AHQ13" s="1084" t="str">
        <f>IF('8D'!AD24&lt;&gt;"",'8D'!AD24,"")</f>
        <v/>
      </c>
      <c r="AHR13" s="1084" t="str">
        <f>IF('8D'!AE24&lt;&gt;"",'8D'!AE24,"")</f>
        <v/>
      </c>
      <c r="AHS13" s="1084" t="str">
        <f>IF('8D'!AF24&lt;&gt;"",'8D'!AF24,"")</f>
        <v/>
      </c>
      <c r="AHT13" s="1084" t="str">
        <f>IF('8D'!AG24&lt;&gt;"",'8D'!AG24,"")</f>
        <v/>
      </c>
      <c r="AHU13" s="1084" t="str">
        <f>IF('8D'!AH24&lt;&gt;"",'8D'!AH24,"")</f>
        <v/>
      </c>
      <c r="AHV13" s="1084" t="str">
        <f>IF('8D'!AI24&lt;&gt;"",'8D'!AI24,"")</f>
        <v/>
      </c>
      <c r="AHW13" s="1084" t="str">
        <f>IF('8D'!AJ24&lt;&gt;"",'8D'!AJ24,"")</f>
        <v/>
      </c>
      <c r="AHX13" s="1084" t="str">
        <f>IF('8D'!AK24&lt;&gt;"",'8D'!AK24,"")</f>
        <v/>
      </c>
      <c r="AHY13" s="1084" t="str">
        <f>IF('8D'!AL24&lt;&gt;"",'8D'!AL24,"")</f>
        <v/>
      </c>
      <c r="AHZ13" s="1084" t="str">
        <f>IF('8D'!AM24&lt;&gt;"",'8D'!AM24,"")</f>
        <v/>
      </c>
      <c r="AIA13" s="1084" t="str">
        <f>IF('8D'!AN24&lt;&gt;"",'8D'!AN24,"")</f>
        <v/>
      </c>
      <c r="AIB13" s="1084" t="str">
        <f>IF('8D'!AO24&lt;&gt;"",'8D'!AO24,"")</f>
        <v/>
      </c>
      <c r="AIC13" s="1084" t="str">
        <f>IF('8D'!AP24&lt;&gt;"",'8D'!AP24,"")</f>
        <v/>
      </c>
      <c r="AID13" s="1084" t="str">
        <f>IF('8D'!AQ24&lt;&gt;"",'8D'!AQ24,"")</f>
        <v/>
      </c>
      <c r="AIE13" s="1084" t="str">
        <f>IF('8D'!AR24&lt;&gt;"",'8D'!AR24,"")</f>
        <v/>
      </c>
      <c r="AIF13" s="1084" t="str">
        <f>IF('8D'!AS24&lt;&gt;"",'8D'!AS24,"")</f>
        <v/>
      </c>
      <c r="AIG13" s="1084" t="str">
        <f>IF('8D'!AT24&lt;&gt;"",'8D'!AT24,"")</f>
        <v/>
      </c>
      <c r="AIH13" s="1084" t="str">
        <f>IF('8D'!AU24&lt;&gt;"",'8D'!AU24,"")</f>
        <v/>
      </c>
      <c r="AII13" s="1084" t="str">
        <f>IF('8D'!AV24&lt;&gt;"",'8D'!AV24,"")</f>
        <v/>
      </c>
      <c r="AIJ13" s="1084" t="str">
        <f>IF('8D'!AW24&lt;&gt;"",'8D'!AW24,"")</f>
        <v/>
      </c>
      <c r="AIK13" s="1085"/>
      <c r="AIL13" s="1084" t="str">
        <f>IF('8E'!D24&lt;&gt;"",'8E'!D24,"")</f>
        <v/>
      </c>
      <c r="AIM13" s="1084" t="str">
        <f>IF('8E'!E24&lt;&gt;"",'8E'!E24,"")</f>
        <v/>
      </c>
      <c r="AIN13" s="1084" t="str">
        <f>IF('8E'!F24&lt;&gt;"",'8E'!F24,"")</f>
        <v/>
      </c>
      <c r="AIO13" s="1084" t="str">
        <f>IF('8E'!G24&lt;&gt;"",'8E'!G24,"")</f>
        <v/>
      </c>
      <c r="AIP13" s="1084" t="str">
        <f>IF('8E'!H24&lt;&gt;"",'8E'!H24,"")</f>
        <v/>
      </c>
      <c r="AIQ13" s="1084" t="str">
        <f>IF('8E'!I24&lt;&gt;"",'8E'!I24,"")</f>
        <v/>
      </c>
      <c r="AIR13" s="1084" t="str">
        <f>IF('8E'!J24&lt;&gt;"",'8E'!J24,"")</f>
        <v/>
      </c>
      <c r="AIS13" s="1084" t="str">
        <f>IF('8E'!K24&lt;&gt;"",'8E'!K24,"")</f>
        <v/>
      </c>
      <c r="AIT13" s="1084" t="str">
        <f>IF('8E'!L24&lt;&gt;"",'8E'!L24,"")</f>
        <v/>
      </c>
      <c r="AIU13" s="1084" t="str">
        <f>IF('8E'!M24&lt;&gt;"",'8E'!M24,"")</f>
        <v/>
      </c>
      <c r="AIV13" s="1084" t="str">
        <f>IF('8E'!N24&lt;&gt;"",'8E'!N24,"")</f>
        <v/>
      </c>
      <c r="AIW13" s="1084" t="str">
        <f>IF('8E'!O24&lt;&gt;"",'8E'!O24,"")</f>
        <v/>
      </c>
      <c r="AIX13" s="1084" t="str">
        <f>IF('8E'!P24&lt;&gt;"",'8E'!P24,"")</f>
        <v/>
      </c>
      <c r="AIY13" s="1084" t="str">
        <f>IF('8E'!Q24&lt;&gt;"",'8E'!Q24,"")</f>
        <v/>
      </c>
      <c r="AIZ13" s="1084" t="str">
        <f>IF('8E'!R24&lt;&gt;"",'8E'!R24,"")</f>
        <v/>
      </c>
      <c r="AJA13" s="1084" t="str">
        <f>IF('8E'!S24&lt;&gt;"",'8E'!S24,"")</f>
        <v/>
      </c>
      <c r="AJB13" s="1084" t="str">
        <f>IF('8E'!T24&lt;&gt;"",'8E'!T24,"")</f>
        <v/>
      </c>
      <c r="AJC13" s="1084" t="str">
        <f>IF('8E'!U24&lt;&gt;"",'8E'!U24,"")</f>
        <v/>
      </c>
      <c r="AJD13" s="1084" t="str">
        <f>IF('8E'!V24&lt;&gt;"",'8E'!V24,"")</f>
        <v/>
      </c>
      <c r="AJE13" s="1084" t="str">
        <f>IF('8E'!W24&lt;&gt;"",'8E'!W24,"")</f>
        <v/>
      </c>
      <c r="AJF13" s="1084" t="str">
        <f>IF('8E'!X24&lt;&gt;"",'8E'!X24,"")</f>
        <v/>
      </c>
      <c r="AJG13" s="1084" t="str">
        <f>IF('8E'!Y24&lt;&gt;"",'8E'!Y24,"")</f>
        <v/>
      </c>
      <c r="AJH13" s="1084" t="str">
        <f>IF('8E'!Z24&lt;&gt;"",'8E'!Z24,"")</f>
        <v/>
      </c>
      <c r="AJI13" s="1084" t="str">
        <f>IF('8E'!AA24&lt;&gt;"",'8E'!AA24,"")</f>
        <v/>
      </c>
      <c r="AJJ13" t="s">
        <v>6852</v>
      </c>
    </row>
    <row r="14" spans="1:946" x14ac:dyDescent="0.2">
      <c r="A14" s="1084" t="str">
        <f t="shared" si="0"/>
        <v/>
      </c>
      <c r="B14" s="1084" t="str">
        <f t="shared" si="1"/>
        <v/>
      </c>
      <c r="C14" s="1084" t="str">
        <f>IF(設定!AH18&lt;&gt;0,設定!AH18,"")</f>
        <v/>
      </c>
      <c r="D14" s="1084" t="str">
        <f ca="1">IF(設定!AG18&lt;&gt;0,設定!AG18,"")</f>
        <v/>
      </c>
      <c r="E14" s="1084" t="str">
        <f>IF(C14="学部",VLOOKUP(D14,設定!$K$8:$L$37,2,FALSE),"")</f>
        <v/>
      </c>
      <c r="F14" s="1084" t="str">
        <f>IF(C14="研究科",VLOOKUP(D14,設定!$P$8:$Q$37,2,FALSE),"")</f>
        <v/>
      </c>
      <c r="G14" s="1084" t="str">
        <f>IF(C14="学部",VLOOKUP(D14,設定!$U$8:$V$37,2,FALSE),"")</f>
        <v/>
      </c>
      <c r="H14" s="1084" t="str">
        <f>IF(C14="研究科",VLOOKUP(D14,設定!$Y$8:$Z$37,2,FALSE),"")</f>
        <v/>
      </c>
      <c r="I14" s="1085"/>
      <c r="J14" s="1085"/>
      <c r="K14" s="1085"/>
      <c r="L14" s="1085"/>
      <c r="M14" s="1085"/>
      <c r="N14" s="1085"/>
      <c r="O14" s="1085"/>
      <c r="P14" s="1085"/>
      <c r="Q14" s="1085"/>
      <c r="R14" s="1084" t="str">
        <f>IF('2A'!E17&lt;&gt;"",'2A'!E17,"")</f>
        <v/>
      </c>
      <c r="S14" s="1084" t="str">
        <f>IF('2A'!F17&lt;&gt;"",'2A'!F17,"")</f>
        <v/>
      </c>
      <c r="T14" s="1084" t="str">
        <f>IF('2A'!G17&lt;&gt;"",'2A'!G17,"")</f>
        <v/>
      </c>
      <c r="U14" s="1084" t="str">
        <f>IF('2A'!H17&lt;&gt;"",'2A'!H17,"")</f>
        <v/>
      </c>
      <c r="V14" s="1084" t="str">
        <f>IF('2A'!I17&lt;&gt;"",'2A'!I17,"")</f>
        <v/>
      </c>
      <c r="W14" s="1084" t="str">
        <f>IF('2A'!J17&lt;&gt;"",'2A'!J17,"")</f>
        <v/>
      </c>
      <c r="X14" s="1084" t="str">
        <f>IF('2A'!K17&lt;&gt;"",'2A'!K17,"")</f>
        <v/>
      </c>
      <c r="Y14" s="1084" t="str">
        <f>IF('2A'!L17&lt;&gt;"",'2A'!L17,"")</f>
        <v/>
      </c>
      <c r="Z14" s="1084" t="str">
        <f>IF('2A'!M17&lt;&gt;"",'2A'!M17,"")</f>
        <v/>
      </c>
      <c r="AA14" s="1084" t="str">
        <f>IF('2A'!N17&lt;&gt;"",'2A'!N17,"")</f>
        <v/>
      </c>
      <c r="AB14" s="1084" t="str">
        <f>IF('2A'!O17&lt;&gt;"",'2A'!O17,"")</f>
        <v/>
      </c>
      <c r="AC14" s="1084" t="str">
        <f>IF('2A'!P17&lt;&gt;"",'2A'!P17,"")</f>
        <v/>
      </c>
      <c r="AD14" s="1084" t="str">
        <f>IF('2A'!Q17&lt;&gt;"",'2A'!Q17,"")</f>
        <v/>
      </c>
      <c r="AE14" s="1084" t="str">
        <f>IF('2A'!R17&lt;&gt;"",'2A'!R17,"")</f>
        <v/>
      </c>
      <c r="AF14" s="1084" t="str">
        <f>IF('2A'!S17&lt;&gt;"",'2A'!S17,"")</f>
        <v/>
      </c>
      <c r="AG14" s="1084" t="str">
        <f>IF('2A'!T17&lt;&gt;"",'2A'!T17,"")</f>
        <v/>
      </c>
      <c r="AH14" s="1084" t="str">
        <f>IF('2A'!U17&lt;&gt;"",'2A'!U17,"")</f>
        <v/>
      </c>
      <c r="AI14" s="1084" t="str">
        <f>IF('2B'!E17&lt;&gt;"",'2B'!E17,"")</f>
        <v/>
      </c>
      <c r="AJ14" s="1084" t="str">
        <f>IF('2B'!F17&lt;&gt;"",'2B'!F17,"")</f>
        <v/>
      </c>
      <c r="AK14" s="1084" t="str">
        <f>IF('2B'!G17&lt;&gt;"",'2B'!G17,"")</f>
        <v/>
      </c>
      <c r="AL14" s="1084" t="str">
        <f>IF('2B'!H17&lt;&gt;"",'2B'!H17,"")</f>
        <v/>
      </c>
      <c r="AM14" s="1084" t="str">
        <f>IF('2B'!I17&lt;&gt;"",'2B'!I17,"")</f>
        <v/>
      </c>
      <c r="AN14" s="1084" t="str">
        <f>IF('2B'!J17&lt;&gt;"",'2B'!J17,"")</f>
        <v/>
      </c>
      <c r="AO14" s="1084" t="str">
        <f>IF('2B'!K17&lt;&gt;"",'2B'!K17,"")</f>
        <v/>
      </c>
      <c r="AP14" s="1084" t="str">
        <f>IF('2B'!L17&lt;&gt;"",'2B'!L17,"")</f>
        <v/>
      </c>
      <c r="AQ14" s="1084" t="str">
        <f>IF('2B'!M17&lt;&gt;"",'2B'!M17,"")</f>
        <v/>
      </c>
      <c r="AR14" s="1084" t="str">
        <f>IF('2B'!N17&lt;&gt;"",'2B'!N17,"")</f>
        <v/>
      </c>
      <c r="AS14" s="1084" t="str">
        <f>IF('2B'!O17&lt;&gt;"",'2B'!O17,"")</f>
        <v/>
      </c>
      <c r="AT14" s="1084" t="str">
        <f>IF('2B'!P17&lt;&gt;"",'2B'!P17,"")</f>
        <v/>
      </c>
      <c r="AU14" s="1084" t="str">
        <f>IF('2B'!Q17&lt;&gt;"",'2B'!Q17,"")</f>
        <v/>
      </c>
      <c r="AV14" s="1084" t="str">
        <f>IF('2B'!R17&lt;&gt;"",'2B'!R17,"")</f>
        <v/>
      </c>
      <c r="AW14" s="1084" t="str">
        <f>IF('2B'!S17&lt;&gt;"",'2B'!S17,"")</f>
        <v/>
      </c>
      <c r="AX14" s="1084" t="str">
        <f>IF('2B'!T17&lt;&gt;"",'2B'!T17,"")</f>
        <v/>
      </c>
      <c r="AY14" s="1084" t="str">
        <f>IF('2B'!U17&lt;&gt;"",'2B'!U17,"")</f>
        <v/>
      </c>
      <c r="AZ14" s="1084" t="str">
        <f>IF('2B'!V17&lt;&gt;"",'2B'!V17,"")</f>
        <v/>
      </c>
      <c r="BA14" s="1084" t="str">
        <f>IF('2B'!W17&lt;&gt;"",'2B'!W17,"")</f>
        <v/>
      </c>
      <c r="BB14" s="1084" t="str">
        <f>IF('2B'!X17&lt;&gt;"",'2B'!X17,"")</f>
        <v/>
      </c>
      <c r="BC14" s="1084" t="str">
        <f>IF('2C'!E18&lt;&gt;"",'2C'!E18,"")</f>
        <v/>
      </c>
      <c r="BD14" s="1084" t="str">
        <f>IF('2C'!F18&lt;&gt;"",'2C'!F18,"")</f>
        <v/>
      </c>
      <c r="BE14" s="1084" t="str">
        <f>IF('2C'!G18&lt;&gt;"",'2C'!G18,"")</f>
        <v/>
      </c>
      <c r="BF14" s="1084" t="str">
        <f>IF('2C'!H18&lt;&gt;"",'2C'!H18,"")</f>
        <v/>
      </c>
      <c r="BG14" s="1084" t="str">
        <f>IF('2C'!I18&lt;&gt;"",'2C'!I18,"")</f>
        <v/>
      </c>
      <c r="BH14" s="1084" t="str">
        <f>IF('2C'!J18&lt;&gt;"",'2C'!J18,"")</f>
        <v/>
      </c>
      <c r="BI14" s="1084" t="str">
        <f>IF('2C'!K18&lt;&gt;"",'2C'!K18,"")</f>
        <v/>
      </c>
      <c r="BJ14" s="1084" t="str">
        <f>IF('2C'!L18&lt;&gt;"",'2C'!L18,"")</f>
        <v/>
      </c>
      <c r="BK14" s="1084" t="str">
        <f>IF('2C'!M18&lt;&gt;"",'2C'!M18,"")</f>
        <v/>
      </c>
      <c r="BL14" s="1084" t="str">
        <f>IF('2C'!N18&lt;&gt;"",'2C'!N18,"")</f>
        <v/>
      </c>
      <c r="BM14" s="1084" t="str">
        <f>IF('2C'!O18&lt;&gt;"",'2C'!O18,"")</f>
        <v/>
      </c>
      <c r="BN14" s="1084" t="str">
        <f>IF('2C'!P18&lt;&gt;"",'2C'!P18,"")</f>
        <v/>
      </c>
      <c r="BO14" s="1084" t="str">
        <f>IF('2C'!Q18&lt;&gt;"",'2C'!Q18,"")</f>
        <v/>
      </c>
      <c r="BP14" s="1084" t="str">
        <f>IF('2C'!R18&lt;&gt;"",'2C'!R18,"")</f>
        <v/>
      </c>
      <c r="BQ14" s="1084" t="str">
        <f>IF('2C'!S18&lt;&gt;"",'2C'!S18,"")</f>
        <v/>
      </c>
      <c r="BR14" s="1084" t="str">
        <f>IF('2C'!T18&lt;&gt;"",'2C'!T18,"")</f>
        <v/>
      </c>
      <c r="BS14" s="1084" t="str">
        <f>IF('2C'!U18&lt;&gt;"",'2C'!U18,"")</f>
        <v/>
      </c>
      <c r="BT14" s="1084" t="str">
        <f>IF('2C'!V18&lt;&gt;"",'2C'!V18,"")</f>
        <v/>
      </c>
      <c r="BU14" s="1084" t="str">
        <f>IF('2C'!W18&lt;&gt;"",'2C'!W18,"")</f>
        <v/>
      </c>
      <c r="BV14" s="1084" t="str">
        <f>IF('2C'!X18&lt;&gt;"",'2C'!X18,"")</f>
        <v/>
      </c>
      <c r="BW14" s="1084" t="str">
        <f>IF('2C'!Y18&lt;&gt;"",'2C'!Y18,"")</f>
        <v/>
      </c>
      <c r="BX14" s="1084" t="str">
        <f>IF('2C'!Z18&lt;&gt;"",'2C'!Z18,"")</f>
        <v/>
      </c>
      <c r="BY14" s="1084" t="str">
        <f>IF('2C'!AA18&lt;&gt;"",'2C'!AA18,"")</f>
        <v/>
      </c>
      <c r="BZ14" s="1084" t="str">
        <f>IF('2C'!AB18&lt;&gt;"",'2C'!AB18,"")</f>
        <v/>
      </c>
      <c r="CA14" s="1084" t="str">
        <f>IF('2C'!AC18&lt;&gt;"",'2C'!AC18,"")</f>
        <v/>
      </c>
      <c r="CB14" s="1084" t="str">
        <f>IF('2C'!AD18&lt;&gt;"",'2C'!AD18,"")</f>
        <v/>
      </c>
      <c r="CC14" s="1084" t="str">
        <f>IF('2C'!AE18&lt;&gt;"",'2C'!AE18,"")</f>
        <v/>
      </c>
      <c r="CD14" s="1084" t="str">
        <f>IF('2C'!AF18&lt;&gt;"",'2C'!AF18,"")</f>
        <v/>
      </c>
      <c r="CE14" s="1085"/>
      <c r="CF14" s="1085"/>
      <c r="CG14" s="1085"/>
      <c r="CH14" s="1085"/>
      <c r="CI14" s="1085"/>
      <c r="CJ14" s="1085"/>
      <c r="CK14" s="1085"/>
      <c r="CL14" s="1085"/>
      <c r="CM14" s="1085"/>
      <c r="CN14" s="1085"/>
      <c r="CO14" s="1085"/>
      <c r="CP14" s="1085"/>
      <c r="CQ14" s="1085"/>
      <c r="CR14" s="1085"/>
      <c r="CS14" s="1085"/>
      <c r="CT14" s="1085"/>
      <c r="CU14" s="1085"/>
      <c r="CV14" s="1084" t="str">
        <f>IF('2E'!E17&lt;&gt;"",'2E'!E17,"")</f>
        <v/>
      </c>
      <c r="CW14" s="1084" t="str">
        <f>IF('2E'!F17&lt;&gt;"",'2E'!F17,"")</f>
        <v/>
      </c>
      <c r="CX14" s="1084" t="str">
        <f>IF('2E'!G17&lt;&gt;"",'2E'!G17,"")</f>
        <v/>
      </c>
      <c r="CY14" s="1084" t="str">
        <f>IF('2E'!H17&lt;&gt;"",'2E'!H17,"")</f>
        <v/>
      </c>
      <c r="CZ14" s="1084" t="str">
        <f>IF('2E'!I17&lt;&gt;"",'2E'!I17,"")</f>
        <v/>
      </c>
      <c r="DA14" s="1084" t="str">
        <f>IF('2E'!J17&lt;&gt;"",'2E'!J17,"")</f>
        <v/>
      </c>
      <c r="DB14" s="1084" t="str">
        <f>IF('2E'!K17&lt;&gt;"",'2E'!K17,"")</f>
        <v/>
      </c>
      <c r="DC14" s="1084" t="str">
        <f>IF('2E'!L17&lt;&gt;"",'2E'!L17,"")</f>
        <v/>
      </c>
      <c r="DD14" s="1084" t="str">
        <f>IF('2E'!M17&lt;&gt;"",'2E'!M17,"")</f>
        <v/>
      </c>
      <c r="DE14" s="1084" t="str">
        <f>IF('2E'!N17&lt;&gt;"",'2E'!N17,"")</f>
        <v/>
      </c>
      <c r="DF14" s="1084" t="str">
        <f>IF('2E'!O17&lt;&gt;"",'2E'!O17,"")</f>
        <v/>
      </c>
      <c r="DG14" s="1084" t="str">
        <f>IF('2E'!P17&lt;&gt;"",'2E'!P17,"")</f>
        <v/>
      </c>
      <c r="DH14" s="1084" t="str">
        <f>IF('2E'!Q17&lt;&gt;"",'2E'!Q17,"")</f>
        <v/>
      </c>
      <c r="DI14" s="1084" t="str">
        <f>IF('2E'!R17&lt;&gt;"",'2E'!R17,"")</f>
        <v/>
      </c>
      <c r="DJ14" s="1084" t="str">
        <f>IF('2E'!S17&lt;&gt;"",'2E'!S17,"")</f>
        <v/>
      </c>
      <c r="DK14" s="1084" t="str">
        <f>IF('2E'!T17&lt;&gt;"",'2E'!T17,"")</f>
        <v/>
      </c>
      <c r="DL14" s="1084" t="str">
        <f>IF('2F'!E17&lt;&gt;"",'2F'!E17,"")</f>
        <v/>
      </c>
      <c r="DM14" s="1084" t="str">
        <f>IF('2F'!F17&lt;&gt;"",'2F'!F17,"")</f>
        <v/>
      </c>
      <c r="DN14" s="1084" t="str">
        <f>IF('3AB'!E17&lt;&gt;"",'3AB'!E17,"")</f>
        <v/>
      </c>
      <c r="DO14" s="1084" t="str">
        <f>IF('3AB'!F17&lt;&gt;"",'3AB'!F17,"")</f>
        <v/>
      </c>
      <c r="DP14" s="1084" t="str">
        <f>IF('3AB'!G17&lt;&gt;"",'3AB'!G17,"")</f>
        <v/>
      </c>
      <c r="DQ14" s="1084" t="str">
        <f>IF('3AB'!H17&lt;&gt;"",'3AB'!H17,"")</f>
        <v/>
      </c>
      <c r="DR14" s="1084" t="str">
        <f>IF('3AB'!I17&lt;&gt;"",'3AB'!I17,"")</f>
        <v/>
      </c>
      <c r="DS14" s="1084" t="str">
        <f>IF('3AB'!J17&lt;&gt;"",'3AB'!J17,"")</f>
        <v/>
      </c>
      <c r="DT14" s="1084" t="str">
        <f>IF('3AB'!K17&lt;&gt;"",'3AB'!K17,"")</f>
        <v/>
      </c>
      <c r="DU14" s="1084" t="str">
        <f>IF('3AB'!L17&lt;&gt;"",'3AB'!L17,"")</f>
        <v/>
      </c>
      <c r="DV14" s="1084" t="str">
        <f>IF('3CD'!E17&lt;&gt;"",'3CD'!E17,"")</f>
        <v/>
      </c>
      <c r="DW14" s="1084" t="str">
        <f>IF('3CD'!F17&lt;&gt;"",'3CD'!F17,"")</f>
        <v/>
      </c>
      <c r="DX14" s="1084" t="str">
        <f>IF('3CD'!G17&lt;&gt;"",'3CD'!G17,"")</f>
        <v/>
      </c>
      <c r="DY14" s="1084" t="str">
        <f>IF('3CD'!H17&lt;&gt;"",'3CD'!H17,"")</f>
        <v/>
      </c>
      <c r="DZ14" s="1084" t="str">
        <f>IF('3CD'!I17&lt;&gt;"",'3CD'!I17,"")</f>
        <v/>
      </c>
      <c r="EA14" s="1084" t="str">
        <f>IF('3CD'!J17&lt;&gt;"",'3CD'!J17,"")</f>
        <v/>
      </c>
      <c r="EB14" s="1084" t="str">
        <f>IF('3CD'!K17&lt;&gt;"",'3CD'!K17,"")</f>
        <v/>
      </c>
      <c r="EC14" s="1084" t="str">
        <f>IF('3CD'!L17&lt;&gt;"",'3CD'!L17,"")</f>
        <v/>
      </c>
      <c r="ED14" s="1084" t="str">
        <f>IF('3CD'!M17&lt;&gt;"",'3CD'!M17,"")</f>
        <v/>
      </c>
      <c r="EE14" s="1084" t="str">
        <f>IF('3CD'!N17&lt;&gt;"",'3CD'!N17,"")</f>
        <v/>
      </c>
      <c r="EF14" s="1084" t="str">
        <f>IF('3CD'!O17&lt;&gt;"",'3CD'!O17,"")</f>
        <v/>
      </c>
      <c r="EG14" s="1084" t="str">
        <f>IF('3CD'!P17&lt;&gt;"",'3CD'!P17,"")</f>
        <v/>
      </c>
      <c r="EH14" s="1084" t="str">
        <f>IF('3CD'!Q17&lt;&gt;"",'3CD'!Q17,"")</f>
        <v/>
      </c>
      <c r="EI14" s="1084" t="str">
        <f>IF('3CD'!R17&lt;&gt;"",'3CD'!R17,"")</f>
        <v/>
      </c>
      <c r="EJ14" s="1085"/>
      <c r="EK14" s="1085"/>
      <c r="EL14" s="1085"/>
      <c r="EM14" s="1085"/>
      <c r="EN14" s="1085"/>
      <c r="EO14" s="1085"/>
      <c r="EP14" s="1085"/>
      <c r="EQ14" s="1085"/>
      <c r="ER14" s="1085"/>
      <c r="ES14" s="1085"/>
      <c r="ET14" s="1085"/>
      <c r="EU14" s="1085"/>
      <c r="EV14" s="1085"/>
      <c r="EW14" s="1085"/>
      <c r="EX14" s="1085"/>
      <c r="EY14" s="1085"/>
      <c r="EZ14" s="1085"/>
      <c r="FA14" s="1085"/>
      <c r="FB14" s="1084" t="str">
        <f>IF('3EF'!W18&lt;&gt;"",'3EF'!W18,"")</f>
        <v/>
      </c>
      <c r="FC14" s="1084" t="str">
        <f>IF('3EF'!X18&lt;&gt;"",'3EF'!X18,"")</f>
        <v/>
      </c>
      <c r="FD14" s="1084" t="str">
        <f>IF('3EF'!Y18&lt;&gt;"",'3EF'!Y18,"")</f>
        <v/>
      </c>
      <c r="FE14" s="1084" t="str">
        <f>IF('3EF'!Z18&lt;&gt;"",'3EF'!Z18,"")</f>
        <v/>
      </c>
      <c r="FF14" s="1084" t="str">
        <f>IF('3EF'!AA18&lt;&gt;"",'3EF'!AA18,"")</f>
        <v/>
      </c>
      <c r="FG14" s="1084" t="str">
        <f>IF('3EF'!AB18&lt;&gt;"",'3EF'!AB18,"")</f>
        <v/>
      </c>
      <c r="FH14" s="1084" t="str">
        <f>IF('3EF'!AC18&lt;&gt;"",'3EF'!AC18,"")</f>
        <v/>
      </c>
      <c r="FI14" s="1084" t="str">
        <f>IF('3EF'!AD18&lt;&gt;"",'3EF'!AD18,"")</f>
        <v/>
      </c>
      <c r="FJ14" s="1084" t="str">
        <f>IF('3EF'!AE18&lt;&gt;"",'3EF'!AE18,"")</f>
        <v/>
      </c>
      <c r="FK14" s="1084" t="str">
        <f>IF('3EF'!AF18&lt;&gt;"",'3EF'!AF18,"")</f>
        <v/>
      </c>
      <c r="FL14" s="1084" t="str">
        <f>IF('3EF'!AG18&lt;&gt;"",'3EF'!AG18,"")</f>
        <v/>
      </c>
      <c r="FM14" s="1084" t="str">
        <f>IF('3EF'!AH18&lt;&gt;"",'3EF'!AH18,"")</f>
        <v/>
      </c>
      <c r="FN14" s="1084" t="str">
        <f>IF('3EF'!AI18&lt;&gt;"",'3EF'!AI18,"")</f>
        <v/>
      </c>
      <c r="FO14" s="1084" t="str">
        <f>IF('3EF'!AJ18&lt;&gt;"",'3EF'!AJ18,"")</f>
        <v/>
      </c>
      <c r="FP14" s="1084" t="str">
        <f>IF('3EF'!AK18&lt;&gt;"",'3EF'!AK18,"")</f>
        <v/>
      </c>
      <c r="FQ14" s="1084" t="str">
        <f>IF('3EF'!AL18&lt;&gt;"",'3EF'!AL18,"")</f>
        <v/>
      </c>
      <c r="FR14" s="1084" t="str">
        <f>IF('3EF'!AM18&lt;&gt;"",'3EF'!AM18,"")</f>
        <v/>
      </c>
      <c r="FS14" s="1084" t="str">
        <f>IF('3G'!E18&lt;&gt;"",'3G'!E18,"")</f>
        <v/>
      </c>
      <c r="FT14" s="1084" t="str">
        <f>IF('3G'!F18&lt;&gt;"",'3G'!F18,"")</f>
        <v/>
      </c>
      <c r="FU14" s="1084" t="str">
        <f>IF('3G'!G18&lt;&gt;"",'3G'!G18,"")</f>
        <v/>
      </c>
      <c r="FV14" s="1084" t="str">
        <f>IF('3G'!H18&lt;&gt;"",'3G'!H18,"")</f>
        <v/>
      </c>
      <c r="FW14" s="1084" t="str">
        <f>IF('3G'!I18&lt;&gt;"",'3G'!I18,"")</f>
        <v/>
      </c>
      <c r="FX14" s="1084" t="str">
        <f>IF('3G'!J18&lt;&gt;"",'3G'!J18,"")</f>
        <v/>
      </c>
      <c r="FY14" s="1084" t="str">
        <f>IF('3G'!K18&lt;&gt;"",'3G'!K18,"")</f>
        <v/>
      </c>
      <c r="FZ14" s="1084" t="str">
        <f>IF('3G'!L18&lt;&gt;"",'3G'!L18,"")</f>
        <v/>
      </c>
      <c r="GA14" s="1084" t="str">
        <f>IF('3G'!M18&lt;&gt;"",'3G'!M18,"")</f>
        <v/>
      </c>
      <c r="GB14" s="1084" t="str">
        <f>IF('3G'!N18&lt;&gt;"",'3G'!N18,"")</f>
        <v/>
      </c>
      <c r="GC14" s="1084" t="str">
        <f>IF('3G'!O18&lt;&gt;"",'3G'!O18,"")</f>
        <v/>
      </c>
      <c r="GD14" s="1084" t="str">
        <f>IF('3G'!P18&lt;&gt;"",'3G'!P18,"")</f>
        <v/>
      </c>
      <c r="GE14" s="1084" t="str">
        <f>IF('3G'!Q18&lt;&gt;"",'3G'!Q18,"")</f>
        <v/>
      </c>
      <c r="GF14" s="1084" t="str">
        <f>IF('3G'!R18&lt;&gt;"",'3G'!R18,"")</f>
        <v/>
      </c>
      <c r="GG14" s="1084" t="str">
        <f>IF('3G'!S18&lt;&gt;"",'3G'!S18,"")</f>
        <v/>
      </c>
      <c r="GH14" s="1084" t="str">
        <f>IF('3G'!T18&lt;&gt;"",'3G'!T18,"")</f>
        <v/>
      </c>
      <c r="GI14" s="1084" t="str">
        <f>IF('3G'!U18&lt;&gt;"",'3G'!U18,"")</f>
        <v/>
      </c>
      <c r="GJ14" s="1084" t="str">
        <f>IF('3G'!V18&lt;&gt;"",'3G'!V18,"")</f>
        <v/>
      </c>
      <c r="GK14" s="1084" t="str">
        <f>IF('3G'!W18&lt;&gt;"",'3G'!W18,"")</f>
        <v/>
      </c>
      <c r="GL14" s="1084" t="str">
        <f>IF('3G'!X18&lt;&gt;"",'3G'!X18,"")</f>
        <v/>
      </c>
      <c r="GM14" s="1084" t="str">
        <f>IF('3G'!Y18&lt;&gt;"",'3G'!Y18,"")</f>
        <v/>
      </c>
      <c r="GN14" s="1084" t="str">
        <f>IF('3G'!Z18&lt;&gt;"",'3G'!Z18,"")</f>
        <v/>
      </c>
      <c r="GO14" s="1084" t="str">
        <f>IF('3G'!AA18&lt;&gt;"",'3G'!AA18,"")</f>
        <v/>
      </c>
      <c r="GP14" s="1084" t="str">
        <f>IF('3G'!AB18&lt;&gt;"",'3G'!AB18,"")</f>
        <v/>
      </c>
      <c r="GQ14" s="1084" t="str">
        <f>IF('3G'!AC18&lt;&gt;"",'3G'!AC18,"")</f>
        <v/>
      </c>
      <c r="GR14" s="1084" t="str">
        <f>IF('3G'!AD18&lt;&gt;"",'3G'!AD18,"")</f>
        <v/>
      </c>
      <c r="GS14" s="1084" t="str">
        <f>IF('3G'!AE18&lt;&gt;"",'3G'!AE18,"")</f>
        <v/>
      </c>
      <c r="GT14" s="1084" t="str">
        <f>IF('3G'!AF18&lt;&gt;"",'3G'!AF18,"")</f>
        <v/>
      </c>
      <c r="GU14" s="1084" t="str">
        <f>IF('3G'!AG18&lt;&gt;"",'3G'!AG18,"")</f>
        <v/>
      </c>
      <c r="GV14" s="1084" t="str">
        <f>IF('3G'!AH18&lt;&gt;"",'3G'!AH18,"")</f>
        <v/>
      </c>
      <c r="GW14" s="1084" t="str">
        <f>IF('3G'!AI18&lt;&gt;"",'3G'!AI18,"")</f>
        <v/>
      </c>
      <c r="GX14" s="1084" t="str">
        <f>IF('3G'!AJ18&lt;&gt;"",'3G'!AJ18,"")</f>
        <v/>
      </c>
      <c r="GY14" s="1084" t="str">
        <f>IF('3G'!AK18&lt;&gt;"",'3G'!AK18,"")</f>
        <v/>
      </c>
      <c r="GZ14" s="1084" t="str">
        <f>IF('3G'!AL18&lt;&gt;"",'3G'!AL18,"")</f>
        <v/>
      </c>
      <c r="HA14" s="1084" t="str">
        <f>IF('3G'!AM18&lt;&gt;"",'3G'!AM18,"")</f>
        <v/>
      </c>
      <c r="HB14" s="1084" t="str">
        <f>IF('3G'!AN18&lt;&gt;"",'3G'!AN18,"")</f>
        <v/>
      </c>
      <c r="HC14" s="1085"/>
      <c r="HD14" s="1085"/>
      <c r="HE14" s="1085"/>
      <c r="HF14" s="1085"/>
      <c r="HG14" s="1085"/>
      <c r="HH14" s="1085"/>
      <c r="HI14" s="1085"/>
      <c r="HJ14" s="1085"/>
      <c r="HK14" s="1085"/>
      <c r="HL14" s="1085"/>
      <c r="HM14" s="1085"/>
      <c r="HN14" s="1085"/>
      <c r="HO14" s="1085"/>
      <c r="HP14" s="1085"/>
      <c r="HQ14" s="1085"/>
      <c r="HR14" s="1085"/>
      <c r="HS14" s="1085"/>
      <c r="HT14" s="1085"/>
      <c r="HU14" s="1085"/>
      <c r="HV14" s="1085"/>
      <c r="HW14" s="1085"/>
      <c r="HX14" s="1085"/>
      <c r="HY14" s="1085"/>
      <c r="HZ14" s="1085"/>
      <c r="IA14" s="1085"/>
      <c r="IB14" s="1085"/>
      <c r="IC14" s="1085"/>
      <c r="ID14" s="1085"/>
      <c r="IE14" s="1085"/>
      <c r="IF14" s="1085"/>
      <c r="IG14" s="1085"/>
      <c r="IH14" s="1085"/>
      <c r="II14" s="1085"/>
      <c r="IJ14" s="1085"/>
      <c r="IK14" s="1085"/>
      <c r="IL14" s="1085"/>
      <c r="IM14" s="1085"/>
      <c r="IN14" s="1085"/>
      <c r="IO14" s="1085"/>
      <c r="IP14" s="1085"/>
      <c r="IQ14" s="1085"/>
      <c r="IR14" s="1085"/>
      <c r="IS14" s="1085"/>
      <c r="IT14" s="1085"/>
      <c r="IU14" s="1085"/>
      <c r="IV14" s="1085"/>
      <c r="IW14" s="1085"/>
      <c r="IX14" s="1085"/>
      <c r="IY14" s="1085"/>
      <c r="IZ14" s="1085"/>
      <c r="JA14" s="1085"/>
      <c r="JB14" s="1084" t="str">
        <f>IF('4C'!E17&lt;&gt;"",'4C'!E17,"")</f>
        <v/>
      </c>
      <c r="JC14" s="1085"/>
      <c r="JD14" s="1085"/>
      <c r="JE14" s="1085"/>
      <c r="JF14" s="1085"/>
      <c r="JG14" s="1085"/>
      <c r="JH14" s="1085"/>
      <c r="JI14" s="1085"/>
      <c r="JJ14" s="1085"/>
      <c r="JK14" s="1085"/>
      <c r="JL14" s="1085"/>
      <c r="JM14" s="1085"/>
      <c r="JN14" s="1085"/>
      <c r="JO14" s="1085"/>
      <c r="JP14" s="1085"/>
      <c r="JQ14" s="1085"/>
      <c r="JR14" s="1085"/>
      <c r="JS14" s="1085"/>
      <c r="JT14" s="1085"/>
      <c r="JU14" s="1085"/>
      <c r="JV14" s="1085"/>
      <c r="JW14" s="1085"/>
      <c r="JX14" s="1085"/>
      <c r="JY14" s="1085"/>
      <c r="JZ14" s="1085"/>
      <c r="KA14" s="1085"/>
      <c r="KB14" s="1085"/>
      <c r="KC14" s="1085"/>
      <c r="KD14" s="1085"/>
      <c r="KE14" s="1085"/>
      <c r="KF14" s="1085"/>
      <c r="KG14" s="1085"/>
      <c r="KH14" s="1085"/>
      <c r="KI14" s="1085"/>
      <c r="KJ14" s="1084" t="str">
        <f>IF('5A'!E17&lt;&gt;"",'5A'!E17,"")</f>
        <v/>
      </c>
      <c r="KK14" s="1084" t="str">
        <f>IF('5A'!F17&lt;&gt;"",'5A'!F17,"")</f>
        <v/>
      </c>
      <c r="KL14" s="1084" t="str">
        <f>IF('5A'!G17&lt;&gt;"",'5A'!G17,"")</f>
        <v/>
      </c>
      <c r="KM14" s="1085"/>
      <c r="KN14" s="1085"/>
      <c r="KO14" s="1085"/>
      <c r="KP14" s="1085"/>
      <c r="KQ14" s="1085"/>
      <c r="KR14" s="1085"/>
      <c r="KS14" s="1085"/>
      <c r="KT14" s="1085"/>
      <c r="KU14" s="1085"/>
      <c r="KV14" s="1085"/>
      <c r="KW14" s="1085"/>
      <c r="KX14" s="1085"/>
      <c r="KY14" s="1084" t="str">
        <f>IF('5D'!E24&lt;&gt;"",'5D'!E24,"")</f>
        <v/>
      </c>
      <c r="KZ14" s="1084" t="str">
        <f>IF('5D'!F24&lt;&gt;"",'5D'!F24,"")</f>
        <v/>
      </c>
      <c r="LA14" s="1084" t="str">
        <f>IF('5D'!G24&lt;&gt;"",'5D'!G24,"")</f>
        <v/>
      </c>
      <c r="LB14" s="1084" t="str">
        <f>IF('5D'!H24&lt;&gt;"",'5D'!H24,"")</f>
        <v/>
      </c>
      <c r="LC14" s="1084" t="str">
        <f>IF('5D'!I24&lt;&gt;"",'5D'!I24,"")</f>
        <v/>
      </c>
      <c r="LD14" s="1084" t="str">
        <f>IF('5D'!J24&lt;&gt;"",'5D'!J24,"")</f>
        <v/>
      </c>
      <c r="LE14" s="1084" t="str">
        <f>IF('5D'!K24&lt;&gt;"",'5D'!K24,"")</f>
        <v/>
      </c>
      <c r="LF14" s="1084" t="str">
        <f>IF('5D'!L24&lt;&gt;"",'5D'!L24,"")</f>
        <v/>
      </c>
      <c r="LG14" s="1084" t="str">
        <f>IF('5D'!M24&lt;&gt;"",'5D'!M24,"")</f>
        <v/>
      </c>
      <c r="LH14" s="1084" t="str">
        <f>IF('5D'!N24&lt;&gt;"",'5D'!N24,"")</f>
        <v/>
      </c>
      <c r="LI14" s="1084" t="str">
        <f>IF('5D'!O24&lt;&gt;"",'5D'!O24,"")</f>
        <v/>
      </c>
      <c r="LJ14" s="1084" t="str">
        <f>IF('5D'!P24&lt;&gt;"",'5D'!P24,"")</f>
        <v/>
      </c>
      <c r="LK14" s="1084" t="str">
        <f>IF('5D'!Q24&lt;&gt;"",'5D'!Q24,"")</f>
        <v/>
      </c>
      <c r="LL14" s="1084" t="str">
        <f>IF('5D'!R24&lt;&gt;"",'5D'!R24,"")</f>
        <v/>
      </c>
      <c r="LM14" s="1084" t="str">
        <f>IF('5D'!S24&lt;&gt;"",'5D'!S24,"")</f>
        <v/>
      </c>
      <c r="LN14" s="1084" t="str">
        <f>IF('5D'!T24&lt;&gt;"",'5D'!T24,"")</f>
        <v/>
      </c>
      <c r="LO14" s="1084" t="str">
        <f>IF('5D'!U24&lt;&gt;"",'5D'!U24,"")</f>
        <v/>
      </c>
      <c r="LP14" s="1084" t="str">
        <f>IF('5D'!V24&lt;&gt;"",'5D'!V24,"")</f>
        <v/>
      </c>
      <c r="LQ14" s="1084" t="str">
        <f>IF('5D'!W24&lt;&gt;"",'5D'!W24,"")</f>
        <v/>
      </c>
      <c r="LR14" s="1084" t="str">
        <f>IF('5D'!Y24&lt;&gt;"",'5D'!Y24,"")</f>
        <v/>
      </c>
      <c r="LS14" s="1084" t="str">
        <f>IF('5D'!Z24&lt;&gt;"",'5D'!Z24,"")</f>
        <v/>
      </c>
      <c r="LT14" s="1084" t="str">
        <f>IF('5D'!AA24&lt;&gt;"",'5D'!AA24,"")</f>
        <v/>
      </c>
      <c r="LU14" s="1084" t="str">
        <f>IF('5D'!AB24&lt;&gt;"",'5D'!AB24,"")</f>
        <v/>
      </c>
      <c r="LV14" s="1085"/>
      <c r="LW14" s="1084" t="str">
        <f>IF('5E'!E24&lt;&gt;"",'5E'!E24,"")</f>
        <v/>
      </c>
      <c r="LX14" s="1084" t="str">
        <f>IF('5E'!F24&lt;&gt;"",'5E'!F24,"")</f>
        <v/>
      </c>
      <c r="LY14" s="1084" t="str">
        <f>IF('5E'!G24&lt;&gt;"",'5E'!G24,"")</f>
        <v/>
      </c>
      <c r="LZ14" s="1084" t="str">
        <f>IF('5E'!H24&lt;&gt;"",'5E'!H24,"")</f>
        <v/>
      </c>
      <c r="MA14" s="1084" t="str">
        <f>IF('5E'!I24&lt;&gt;"",'5E'!I24,"")</f>
        <v/>
      </c>
      <c r="MB14" s="1084" t="str">
        <f>IF('5E'!J24&lt;&gt;"",'5E'!J24,"")</f>
        <v/>
      </c>
      <c r="MC14" s="1084" t="str">
        <f>IF('5E'!K24&lt;&gt;"",'5E'!K24,"")</f>
        <v/>
      </c>
      <c r="MD14" s="1084" t="str">
        <f>IF('5E'!L24&lt;&gt;"",'5E'!L24,"")</f>
        <v/>
      </c>
      <c r="ME14" s="1084" t="str">
        <f>IF('5E'!M24&lt;&gt;"",'5E'!M24,"")</f>
        <v/>
      </c>
      <c r="MF14" s="1084" t="str">
        <f>IF('5E'!N24&lt;&gt;"",'5E'!N24,"")</f>
        <v/>
      </c>
      <c r="MG14" s="1084" t="str">
        <f>IF('5E'!O24&lt;&gt;"",'5E'!O24,"")</f>
        <v/>
      </c>
      <c r="MH14" s="1084" t="str">
        <f>IF('5E'!P24&lt;&gt;"",'5E'!P24,"")</f>
        <v/>
      </c>
      <c r="MI14" s="1084" t="str">
        <f>IF('5E'!Q24&lt;&gt;"",'5E'!Q24,"")</f>
        <v/>
      </c>
      <c r="MJ14" s="1084" t="str">
        <f>IF('5E'!R24&lt;&gt;"",'5E'!R24,"")</f>
        <v/>
      </c>
      <c r="MK14" s="1084" t="str">
        <f>IF('5E'!S24&lt;&gt;"",'5E'!S24,"")</f>
        <v/>
      </c>
      <c r="ML14" s="1084" t="str">
        <f>IF('5E'!T24&lt;&gt;"",'5E'!T24,"")</f>
        <v/>
      </c>
      <c r="MM14" s="1084" t="str">
        <f>IF('5E'!U24&lt;&gt;"",'5E'!U24,"")</f>
        <v/>
      </c>
      <c r="MN14" s="1084" t="str">
        <f>IF('5E'!V24&lt;&gt;"",'5E'!V24,"")</f>
        <v/>
      </c>
      <c r="MO14" s="1084" t="str">
        <f>IF('5E'!W24&lt;&gt;"",'5E'!W24,"")</f>
        <v/>
      </c>
      <c r="MP14" s="1084" t="str">
        <f>IF('5E'!Y24&lt;&gt;"",'5E'!Y24,"")</f>
        <v/>
      </c>
      <c r="MQ14" s="1084" t="str">
        <f>IF('5E'!Z24&lt;&gt;"",'5E'!Z24,"")</f>
        <v/>
      </c>
      <c r="MR14" s="1084" t="str">
        <f>IF('5E'!AA24&lt;&gt;"",'5E'!AA24,"")</f>
        <v/>
      </c>
      <c r="MS14" s="1085"/>
      <c r="MT14" s="1085"/>
      <c r="MU14" s="1085"/>
      <c r="MV14" s="1085"/>
      <c r="MW14" s="1085"/>
      <c r="MX14" s="1085"/>
      <c r="MY14" s="1085"/>
      <c r="MZ14" s="1085"/>
      <c r="NA14" s="1085"/>
      <c r="NB14" s="1085"/>
      <c r="NC14" s="1085"/>
      <c r="ND14" s="1085"/>
      <c r="NE14" s="1085"/>
      <c r="NF14" s="1085"/>
      <c r="NG14" s="1085"/>
      <c r="NH14" s="1085"/>
      <c r="NI14" s="1085"/>
      <c r="NJ14" s="1085"/>
      <c r="NK14" s="1085"/>
      <c r="NL14" s="1085"/>
      <c r="NM14" s="1085"/>
      <c r="NN14" s="1085"/>
      <c r="NO14" s="1085"/>
      <c r="NP14" s="1085"/>
      <c r="NQ14" s="1085"/>
      <c r="NR14" s="1085"/>
      <c r="NS14" s="1085"/>
      <c r="NT14" s="1085"/>
      <c r="NU14" s="1085"/>
      <c r="NV14" s="1085"/>
      <c r="NW14" s="1085"/>
      <c r="NX14" s="1085"/>
      <c r="NY14" s="1085"/>
      <c r="NZ14" s="1085"/>
      <c r="OA14" s="1085"/>
      <c r="OB14" s="1085"/>
      <c r="OC14" s="1085"/>
      <c r="OD14" s="1085"/>
      <c r="OE14" s="1085"/>
      <c r="OF14" s="1085"/>
      <c r="OG14" s="1085"/>
      <c r="OH14" s="1085"/>
      <c r="OI14" s="1085"/>
      <c r="OJ14" s="1085"/>
      <c r="OK14" s="1085"/>
      <c r="OL14" s="1085"/>
      <c r="OM14" s="1085"/>
      <c r="ON14" s="1085"/>
      <c r="OO14" s="1085"/>
      <c r="OP14" s="1085"/>
      <c r="OQ14" s="1085"/>
      <c r="OR14" s="1085"/>
      <c r="OS14" s="1085"/>
      <c r="OT14" s="1085"/>
      <c r="OU14" s="1085"/>
      <c r="OV14" s="1085"/>
      <c r="OW14" s="1085"/>
      <c r="OX14" s="1085"/>
      <c r="OY14" s="1085"/>
      <c r="OZ14" s="1085"/>
      <c r="PA14" s="1085"/>
      <c r="PB14" s="1085"/>
      <c r="PC14" s="1085"/>
      <c r="PD14" s="1085"/>
      <c r="PE14" s="1085"/>
      <c r="PF14" s="1085"/>
      <c r="PG14" s="1085"/>
      <c r="PH14" s="1085"/>
      <c r="PI14" s="1085"/>
      <c r="PJ14" s="1085"/>
      <c r="PK14" s="1085"/>
      <c r="PL14" s="1085"/>
      <c r="PM14" s="1085"/>
      <c r="PN14" s="1085"/>
      <c r="PO14" s="1085"/>
      <c r="PP14" s="1085"/>
      <c r="PQ14" s="1085"/>
      <c r="PR14" s="1085"/>
      <c r="PS14" s="1085"/>
      <c r="PT14" s="1085"/>
      <c r="PU14" s="1085"/>
      <c r="PV14" s="1085"/>
      <c r="PW14" s="1085"/>
      <c r="PX14" s="1085"/>
      <c r="PY14" s="1085"/>
      <c r="PZ14" s="1085"/>
      <c r="QA14" s="1085"/>
      <c r="QB14" s="1085"/>
      <c r="QC14" s="1085"/>
      <c r="QD14" s="1085"/>
      <c r="QE14" s="1085"/>
      <c r="QF14" s="1085"/>
      <c r="QG14" s="1085"/>
      <c r="QH14" s="1085"/>
      <c r="QI14" s="1085"/>
      <c r="QJ14" s="1085"/>
      <c r="QK14" s="1085"/>
      <c r="QL14" s="1085"/>
      <c r="QM14" s="1085"/>
      <c r="QN14" s="1085"/>
      <c r="QO14" s="1085"/>
      <c r="QP14" s="1085"/>
      <c r="QQ14" s="1085"/>
      <c r="QR14" s="1085"/>
      <c r="QS14" s="1085"/>
      <c r="QT14" s="1085"/>
      <c r="QU14" s="1085"/>
      <c r="QV14" s="1085"/>
      <c r="QW14" s="1085"/>
      <c r="QX14" s="1085"/>
      <c r="QY14" s="1085"/>
      <c r="QZ14" s="1085"/>
      <c r="RA14" s="1085"/>
      <c r="RB14" s="1085"/>
      <c r="RC14" s="1085"/>
      <c r="RD14" s="1085"/>
      <c r="RE14" s="1085"/>
      <c r="RF14" s="1085"/>
      <c r="RG14" s="1085"/>
      <c r="RH14" s="1085"/>
      <c r="RI14" s="1085"/>
      <c r="RJ14" s="1085"/>
      <c r="RK14" s="1085"/>
      <c r="RL14" s="1085"/>
      <c r="RM14" s="1085"/>
      <c r="RN14" s="1085"/>
      <c r="RO14" s="1085"/>
      <c r="RP14" s="1085"/>
      <c r="RQ14" s="1085"/>
      <c r="RR14" s="1085"/>
      <c r="RS14" s="1085"/>
      <c r="RT14" s="1085"/>
      <c r="RU14" s="1085"/>
      <c r="RV14" s="1085"/>
      <c r="RW14" s="1085"/>
      <c r="RX14" s="1085"/>
      <c r="RY14" s="1085"/>
      <c r="RZ14" s="1085"/>
      <c r="SA14" s="1085"/>
      <c r="SB14" s="1085"/>
      <c r="SC14" s="1085"/>
      <c r="SD14" s="1085"/>
      <c r="SE14" s="1085"/>
      <c r="SF14" s="1085"/>
      <c r="SG14" s="1085"/>
      <c r="SH14" s="1085"/>
      <c r="SI14" s="1085"/>
      <c r="SJ14" s="1085"/>
      <c r="SK14" s="1085"/>
      <c r="SL14" s="1085"/>
      <c r="SM14" s="1085"/>
      <c r="SN14" s="1085"/>
      <c r="SO14" s="1085"/>
      <c r="SP14" s="1085"/>
      <c r="SQ14" s="1085"/>
      <c r="SR14" s="1085"/>
      <c r="SS14" s="1085"/>
      <c r="ST14" s="1085"/>
      <c r="SU14" s="1085"/>
      <c r="SV14" s="1085"/>
      <c r="SW14" s="1085"/>
      <c r="SX14" s="1085"/>
      <c r="SY14" s="1085"/>
      <c r="SZ14" s="1085"/>
      <c r="TA14" s="1085"/>
      <c r="TB14" s="1085"/>
      <c r="TC14" s="1085"/>
      <c r="TD14" s="1085"/>
      <c r="TE14" s="1085"/>
      <c r="TF14" s="1085"/>
      <c r="TG14" s="1085"/>
      <c r="TH14" s="1085"/>
      <c r="TI14" s="1085"/>
      <c r="TJ14" s="1085"/>
      <c r="TK14" s="1085"/>
      <c r="TL14" s="1085"/>
      <c r="TM14" s="1085"/>
      <c r="TN14" s="1085"/>
      <c r="TO14" s="1085"/>
      <c r="TP14" s="1085"/>
      <c r="TQ14" s="1085"/>
      <c r="TR14" s="1085"/>
      <c r="TS14" s="1085"/>
      <c r="TT14" s="1085"/>
      <c r="TU14" s="1085"/>
      <c r="TV14" s="1085"/>
      <c r="TW14" s="1085"/>
      <c r="TX14" s="1085"/>
      <c r="TY14" s="1085"/>
      <c r="TZ14" s="1085"/>
      <c r="UA14" s="1085"/>
      <c r="UB14" s="1085"/>
      <c r="UC14" s="1085"/>
      <c r="UD14" s="1085"/>
      <c r="UE14" s="1085"/>
      <c r="UF14" s="1085"/>
      <c r="UG14" s="1085"/>
      <c r="UH14" s="1085"/>
      <c r="UI14" s="1085"/>
      <c r="UJ14" s="1085"/>
      <c r="UK14" s="1085"/>
      <c r="UL14" s="1085"/>
      <c r="UM14" s="1085"/>
      <c r="UN14" s="1085"/>
      <c r="UO14" s="1085"/>
      <c r="UP14" s="1085"/>
      <c r="UQ14" s="1085"/>
      <c r="UR14" s="1085"/>
      <c r="US14" s="1085"/>
      <c r="UT14" s="1085"/>
      <c r="UU14" s="1085"/>
      <c r="UV14" s="1085"/>
      <c r="UW14" s="1085"/>
      <c r="UX14" s="1085"/>
      <c r="UY14" s="1085"/>
      <c r="UZ14" s="1085"/>
      <c r="VA14" s="1085"/>
      <c r="VB14" s="1085"/>
      <c r="VC14" s="1085"/>
      <c r="VD14" s="1085"/>
      <c r="VE14" s="1085"/>
      <c r="VF14" s="1085"/>
      <c r="VG14" s="1085"/>
      <c r="VH14" s="1085"/>
      <c r="VI14" s="1085"/>
      <c r="VJ14" s="1085"/>
      <c r="VK14" s="1085"/>
      <c r="VL14" s="1085"/>
      <c r="VM14" s="1085"/>
      <c r="VN14" s="1085"/>
      <c r="VO14" s="1085"/>
      <c r="VP14" s="1085"/>
      <c r="VQ14" s="1085"/>
      <c r="VR14" s="1085"/>
      <c r="VS14" s="1085"/>
      <c r="VT14" s="1085"/>
      <c r="VU14" s="1085"/>
      <c r="VV14" s="1085"/>
      <c r="VW14" s="1085"/>
      <c r="VX14" s="1085"/>
      <c r="VY14" s="1085"/>
      <c r="VZ14" s="1085"/>
      <c r="WA14" s="1085"/>
      <c r="WB14" s="1085"/>
      <c r="WC14" s="1085"/>
      <c r="WD14" s="1085"/>
      <c r="WE14" s="1085"/>
      <c r="WF14" s="1085"/>
      <c r="WG14" s="1085"/>
      <c r="WH14" s="1085"/>
      <c r="WI14" s="1085"/>
      <c r="WJ14" s="1085"/>
      <c r="WK14" s="1085"/>
      <c r="WL14" s="1085"/>
      <c r="WM14" s="1085"/>
      <c r="WN14" s="1085"/>
      <c r="WO14" s="1085"/>
      <c r="WP14" s="1085"/>
      <c r="WQ14" s="1085"/>
      <c r="WR14" s="1085"/>
      <c r="WS14" s="1085"/>
      <c r="WT14" s="1085"/>
      <c r="WU14" s="1085"/>
      <c r="WV14" s="1085"/>
      <c r="WW14" s="1085"/>
      <c r="WX14" s="1085"/>
      <c r="WY14" s="1085"/>
      <c r="WZ14" s="1085"/>
      <c r="XA14" s="1085"/>
      <c r="XB14" s="1085"/>
      <c r="XC14" s="1085"/>
      <c r="XD14" s="1085"/>
      <c r="XE14" s="1085"/>
      <c r="XF14" s="1085"/>
      <c r="XG14" s="1085"/>
      <c r="XH14" s="1085"/>
      <c r="XI14" s="1085"/>
      <c r="XJ14" s="1085"/>
      <c r="XK14" s="1085"/>
      <c r="XL14" s="1085"/>
      <c r="XM14" s="1085"/>
      <c r="XN14" s="1085"/>
      <c r="XO14" s="1085"/>
      <c r="XP14" s="1085"/>
      <c r="XQ14" s="1085"/>
      <c r="XR14" s="1085"/>
      <c r="XS14" s="1085"/>
      <c r="XT14" s="1085"/>
      <c r="XU14" s="1085"/>
      <c r="XV14" s="1085"/>
      <c r="XW14" s="1085"/>
      <c r="XX14" s="1085"/>
      <c r="XY14" s="1085"/>
      <c r="XZ14" s="1085"/>
      <c r="YA14" s="1085"/>
      <c r="YB14" s="1085"/>
      <c r="YC14" s="1085"/>
      <c r="YD14" s="1085"/>
      <c r="YE14" s="1085"/>
      <c r="YF14" s="1085"/>
      <c r="YG14" s="1085"/>
      <c r="YH14" s="1085"/>
      <c r="YI14" s="1085"/>
      <c r="YJ14" s="1085"/>
      <c r="YK14" s="1085"/>
      <c r="YL14" s="1085"/>
      <c r="YM14" s="1085"/>
      <c r="YN14" s="1085"/>
      <c r="YO14" s="1085"/>
      <c r="YP14" s="1085"/>
      <c r="YQ14" s="1085"/>
      <c r="YR14" s="1085"/>
      <c r="YS14" s="1085"/>
      <c r="YT14" s="1085"/>
      <c r="YU14" s="1085"/>
      <c r="YV14" s="1085"/>
      <c r="YW14" s="1085"/>
      <c r="YX14" s="1085"/>
      <c r="YY14" s="1085"/>
      <c r="YZ14" s="1085"/>
      <c r="ZA14" s="1085"/>
      <c r="ZB14" s="1085"/>
      <c r="ZC14" s="1085"/>
      <c r="ZD14" s="1085"/>
      <c r="ZE14" s="1085"/>
      <c r="ZF14" s="1085"/>
      <c r="ZG14" s="1085"/>
      <c r="ZH14" s="1085"/>
      <c r="ZI14" s="1085"/>
      <c r="ZJ14" s="1085"/>
      <c r="ZK14" s="1085"/>
      <c r="ZL14" s="1085"/>
      <c r="ZM14" s="1085"/>
      <c r="ZN14" s="1085"/>
      <c r="ZO14" s="1085"/>
      <c r="ZP14" s="1085"/>
      <c r="ZQ14" s="1085"/>
      <c r="ZR14" s="1085"/>
      <c r="ZS14" s="1085"/>
      <c r="ZT14" s="1085"/>
      <c r="ZU14" s="1085"/>
      <c r="ZV14" s="1085"/>
      <c r="ZW14" s="1085"/>
      <c r="ZX14" s="1085"/>
      <c r="ZY14" s="1085"/>
      <c r="ZZ14" s="1085"/>
      <c r="AAA14" s="1085"/>
      <c r="AAB14" s="1085"/>
      <c r="AAC14" s="1085"/>
      <c r="AAD14" s="1085"/>
      <c r="AAE14" s="1085"/>
      <c r="AAF14" s="1085"/>
      <c r="AAG14" s="1085"/>
      <c r="AAH14" s="1085"/>
      <c r="AAI14" s="1085"/>
      <c r="AAJ14" s="1085"/>
      <c r="AAK14" s="1085"/>
      <c r="AAL14" s="1085"/>
      <c r="AAM14" s="1085"/>
      <c r="AAN14" s="1085"/>
      <c r="AAO14" s="1085"/>
      <c r="AAP14" s="1085"/>
      <c r="AAQ14" s="1085"/>
      <c r="AAR14" s="1085"/>
      <c r="AAS14" s="1085"/>
      <c r="AAT14" s="1085"/>
      <c r="AAU14" s="1085"/>
      <c r="AAV14" s="1085"/>
      <c r="AAW14" s="1085"/>
      <c r="AAX14" s="1085"/>
      <c r="AAY14" s="1085"/>
      <c r="AAZ14" s="1085"/>
      <c r="ABA14" s="1085"/>
      <c r="ABB14" s="1085"/>
      <c r="ABC14" s="1085"/>
      <c r="ABD14" s="1085"/>
      <c r="ABE14" s="1085"/>
      <c r="ABF14" s="1085"/>
      <c r="ABG14" s="1085"/>
      <c r="ABH14" s="1085"/>
      <c r="ABI14" s="1085"/>
      <c r="ABJ14" s="1085"/>
      <c r="ABK14" s="1085"/>
      <c r="ABL14" s="1085"/>
      <c r="ABM14" s="1085"/>
      <c r="ABN14" s="1085"/>
      <c r="ABO14" s="1085"/>
      <c r="ABP14" s="1085"/>
      <c r="ABQ14" s="1085"/>
      <c r="ABR14" s="1085"/>
      <c r="ABS14" s="1085"/>
      <c r="ABT14" s="1085"/>
      <c r="ABU14" s="1085"/>
      <c r="ABV14" s="1085"/>
      <c r="ABW14" s="1085"/>
      <c r="ABX14" s="1085"/>
      <c r="ABY14" s="1085"/>
      <c r="ABZ14" s="1085"/>
      <c r="ACA14" s="1085"/>
      <c r="ACB14" s="1085"/>
      <c r="ACC14" s="1085"/>
      <c r="ACD14" s="1085"/>
      <c r="ACE14" s="1085"/>
      <c r="ACF14" s="1085"/>
      <c r="ACG14" s="1085"/>
      <c r="ACH14" s="1085"/>
      <c r="ACI14" s="1085"/>
      <c r="ACJ14" s="1085"/>
      <c r="ACK14" s="1085"/>
      <c r="ACL14" s="1085"/>
      <c r="ACM14" s="1085"/>
      <c r="ACN14" s="1085"/>
      <c r="ACO14" s="1085"/>
      <c r="ACP14" s="1085"/>
      <c r="ACQ14" s="1085"/>
      <c r="ACR14" s="1085"/>
      <c r="ACS14" s="1085"/>
      <c r="ACT14" s="1085"/>
      <c r="ACU14" s="1085"/>
      <c r="ACV14" s="1085"/>
      <c r="ACW14" s="1085"/>
      <c r="ACX14" s="1085"/>
      <c r="ACY14" s="1085"/>
      <c r="ACZ14" s="1085"/>
      <c r="ADA14" s="1085"/>
      <c r="ADB14" s="1085"/>
      <c r="ADC14" s="1085"/>
      <c r="ADD14" s="1085"/>
      <c r="ADE14" s="1085"/>
      <c r="ADF14" s="1085"/>
      <c r="ADG14" s="1085"/>
      <c r="ADH14" s="1085"/>
      <c r="ADI14" s="1085"/>
      <c r="ADJ14" s="1085"/>
      <c r="ADK14" s="1085"/>
      <c r="ADL14" s="1085"/>
      <c r="ADM14" s="1085"/>
      <c r="ADN14" s="1085"/>
      <c r="ADO14" s="1085"/>
      <c r="ADP14" s="1085"/>
      <c r="ADQ14" s="1085"/>
      <c r="ADR14" s="1085"/>
      <c r="ADS14" s="1085"/>
      <c r="ADT14" s="1085"/>
      <c r="ADU14" s="1085"/>
      <c r="ADV14" s="1085"/>
      <c r="ADW14" s="1085"/>
      <c r="ADX14" s="1085"/>
      <c r="ADY14" s="1085"/>
      <c r="ADZ14" s="1085"/>
      <c r="AEA14" s="1085"/>
      <c r="AEB14" s="1085"/>
      <c r="AEC14" s="1085"/>
      <c r="AED14" s="1085"/>
      <c r="AEE14" s="1085"/>
      <c r="AEF14" s="1085"/>
      <c r="AEG14" s="1085"/>
      <c r="AEH14" s="1085"/>
      <c r="AEI14" s="1085"/>
      <c r="AEJ14" s="1085"/>
      <c r="AEK14" s="1085"/>
      <c r="AEL14" s="1085"/>
      <c r="AEM14" s="1085"/>
      <c r="AEN14" s="1085"/>
      <c r="AEO14" s="1085"/>
      <c r="AEP14" s="1085"/>
      <c r="AEQ14" s="1085"/>
      <c r="AER14" s="1085"/>
      <c r="AES14" s="1085"/>
      <c r="AET14" s="1085"/>
      <c r="AEU14" s="1085"/>
      <c r="AEV14" s="1084" t="str">
        <f>IF('8A'!E17&lt;&gt;"",'8A'!E17,"")</f>
        <v/>
      </c>
      <c r="AEW14" s="1084" t="str">
        <f>IF('8A'!F17&lt;&gt;"",'8A'!F17,"")</f>
        <v/>
      </c>
      <c r="AEX14" s="1084" t="str">
        <f>IF('8A'!G17&lt;&gt;"",'8A'!G17,"")</f>
        <v/>
      </c>
      <c r="AEY14" s="1084" t="str">
        <f>IF('8A'!H17&lt;&gt;"",'8A'!H17,"")</f>
        <v/>
      </c>
      <c r="AEZ14" s="1084" t="str">
        <f>IF('8A'!I17&lt;&gt;"",'8A'!I17,"")</f>
        <v/>
      </c>
      <c r="AFA14" s="1084" t="str">
        <f>IF('8A'!J17&lt;&gt;"",'8A'!J17,"")</f>
        <v/>
      </c>
      <c r="AFB14" s="1084" t="str">
        <f>IF('8A'!K17&lt;&gt;"",'8A'!K17,"")</f>
        <v/>
      </c>
      <c r="AFC14" s="1084" t="str">
        <f>IF('8A'!L17&lt;&gt;"",'8A'!L17,"")</f>
        <v/>
      </c>
      <c r="AFD14" s="1084" t="str">
        <f>IF('8A'!M17&lt;&gt;"",'8A'!M17,"")</f>
        <v/>
      </c>
      <c r="AFE14" s="1084" t="str">
        <f>IF('8A'!N17&lt;&gt;"",'8A'!N17,"")</f>
        <v/>
      </c>
      <c r="AFF14" s="1084" t="str">
        <f>IF('8A'!O17&lt;&gt;"",'8A'!O17,"")</f>
        <v/>
      </c>
      <c r="AFG14" s="1084" t="str">
        <f>IF('8A'!P17&lt;&gt;"",'8A'!P17,"")</f>
        <v/>
      </c>
      <c r="AFH14" s="1084" t="str">
        <f>IF('8A'!Q17&lt;&gt;"",'8A'!Q17,"")</f>
        <v/>
      </c>
      <c r="AFI14" s="1084" t="str">
        <f>IF('8A'!R17&lt;&gt;"",'8A'!R17,"")</f>
        <v/>
      </c>
      <c r="AFJ14" s="1084" t="str">
        <f>IF('8A'!S17&lt;&gt;"",'8A'!S17,"")</f>
        <v/>
      </c>
      <c r="AFK14" s="1084" t="str">
        <f>IF('8A'!T17&lt;&gt;"",'8A'!T17,"")</f>
        <v/>
      </c>
      <c r="AFL14" s="1084" t="str">
        <f>IF('8A'!U17&lt;&gt;"",'8A'!U17,"")</f>
        <v/>
      </c>
      <c r="AFM14" s="1084" t="str">
        <f>IF('8A'!V17&lt;&gt;"",'8A'!V17,"")</f>
        <v/>
      </c>
      <c r="AFN14" s="1084" t="str">
        <f>IF('8B'!E17&lt;&gt;"",'8B'!E17,"")</f>
        <v/>
      </c>
      <c r="AFO14" s="1084" t="str">
        <f>IF('8B'!F17&lt;&gt;"",'8B'!F17,"")</f>
        <v/>
      </c>
      <c r="AFP14" s="1084" t="str">
        <f>IF('8B'!G17&lt;&gt;"",'8B'!G17,"")</f>
        <v/>
      </c>
      <c r="AFQ14" s="1084" t="str">
        <f>IF('8B'!H17&lt;&gt;"",'8B'!H17,"")</f>
        <v/>
      </c>
      <c r="AFR14" s="1084" t="str">
        <f>IF('8B'!I17&lt;&gt;"",'8B'!I17,"")</f>
        <v/>
      </c>
      <c r="AFS14" s="1084" t="str">
        <f>IF('8B'!J17&lt;&gt;"",'8B'!J17,"")</f>
        <v/>
      </c>
      <c r="AFT14" s="1084" t="str">
        <f>IF('8B'!K17&lt;&gt;"",'8B'!K17,"")</f>
        <v/>
      </c>
      <c r="AFU14" s="1084" t="str">
        <f>IF('8B'!L17&lt;&gt;"",'8B'!L17,"")</f>
        <v/>
      </c>
      <c r="AFV14" s="1084" t="str">
        <f>IF('8B'!M17&lt;&gt;"",'8B'!M17,"")</f>
        <v/>
      </c>
      <c r="AFW14" s="1084" t="str">
        <f>IF('8B'!N17&lt;&gt;"",'8B'!N17,"")</f>
        <v/>
      </c>
      <c r="AFX14" s="1084" t="str">
        <f>IF('8B'!O17&lt;&gt;"",'8B'!O17,"")</f>
        <v/>
      </c>
      <c r="AFY14" s="1084" t="str">
        <f>IF('8B'!P17&lt;&gt;"",'8B'!P17,"")</f>
        <v/>
      </c>
      <c r="AFZ14" s="1084" t="str">
        <f>IF('8B'!Q17&lt;&gt;"",'8B'!Q17,"")</f>
        <v/>
      </c>
      <c r="AGA14" s="1084" t="str">
        <f>IF('8B'!R17&lt;&gt;"",'8B'!R17,"")</f>
        <v/>
      </c>
      <c r="AGB14" s="1084" t="str">
        <f>IF('8B'!S17&lt;&gt;"",'8B'!S17,"")</f>
        <v/>
      </c>
      <c r="AGC14" s="1084" t="str">
        <f>IF('8B'!T17&lt;&gt;"",'8B'!T17,"")</f>
        <v/>
      </c>
      <c r="AGD14" s="1084" t="str">
        <f>IF('8B'!U17&lt;&gt;"",'8B'!U17,"")</f>
        <v/>
      </c>
      <c r="AGE14" s="1084" t="str">
        <f>IF('8C'!E17&lt;&gt;"",'8C'!E17,"")</f>
        <v/>
      </c>
      <c r="AGF14" s="1084" t="str">
        <f>IF('8C'!F17&lt;&gt;"",'8C'!F17,"")</f>
        <v/>
      </c>
      <c r="AGG14" s="1084" t="str">
        <f>IF('8C'!G17&lt;&gt;"",'8C'!G17,"")</f>
        <v/>
      </c>
      <c r="AGH14" s="1084" t="str">
        <f>IF('8C'!H17&lt;&gt;"",'8C'!H17,"")</f>
        <v/>
      </c>
      <c r="AGI14" s="1084" t="str">
        <f>IF('8C'!I17&lt;&gt;"",'8C'!I17,"")</f>
        <v/>
      </c>
      <c r="AGJ14" s="1084" t="str">
        <f>IF('8C'!J17&lt;&gt;"",'8C'!J17,"")</f>
        <v/>
      </c>
      <c r="AGK14" s="1084" t="str">
        <f>IF('8C'!K17&lt;&gt;"",'8C'!K17,"")</f>
        <v/>
      </c>
      <c r="AGL14" s="1084" t="str">
        <f>IF('8C'!L17&lt;&gt;"",'8C'!L17,"")</f>
        <v/>
      </c>
      <c r="AGM14" s="1084" t="str">
        <f>IF('8C'!M17&lt;&gt;"",'8C'!M17,"")</f>
        <v/>
      </c>
      <c r="AGN14" s="1084" t="str">
        <f>IF('8C'!N17&lt;&gt;"",'8C'!N17,"")</f>
        <v/>
      </c>
      <c r="AGO14" s="1084" t="str">
        <f>IF('8C'!O17&lt;&gt;"",'8C'!O17,"")</f>
        <v/>
      </c>
      <c r="AGP14" s="1085"/>
      <c r="AGQ14" s="1084" t="str">
        <f>IF('8D'!D25&lt;&gt;"",'8D'!D25,"")</f>
        <v/>
      </c>
      <c r="AGR14" s="1084" t="str">
        <f>IF('8D'!E25&lt;&gt;"",'8D'!E25,"")</f>
        <v/>
      </c>
      <c r="AGS14" s="1084" t="str">
        <f>IF('8D'!F25&lt;&gt;"",'8D'!F25,"")</f>
        <v/>
      </c>
      <c r="AGT14" s="1084" t="str">
        <f>IF('8D'!G25&lt;&gt;"",'8D'!G25,"")</f>
        <v/>
      </c>
      <c r="AGU14" s="1084" t="str">
        <f>IF('8D'!H25&lt;&gt;"",'8D'!H25,"")</f>
        <v/>
      </c>
      <c r="AGV14" s="1084" t="str">
        <f>IF('8D'!I25&lt;&gt;"",'8D'!I25,"")</f>
        <v/>
      </c>
      <c r="AGW14" s="1084" t="str">
        <f>IF('8D'!J25&lt;&gt;"",'8D'!J25,"")</f>
        <v/>
      </c>
      <c r="AGX14" s="1084" t="str">
        <f>IF('8D'!K25&lt;&gt;"",'8D'!K25,"")</f>
        <v/>
      </c>
      <c r="AGY14" s="1084" t="str">
        <f>IF('8D'!L25&lt;&gt;"",'8D'!L25,"")</f>
        <v/>
      </c>
      <c r="AGZ14" s="1084" t="str">
        <f>IF('8D'!M25&lt;&gt;"",'8D'!M25,"")</f>
        <v/>
      </c>
      <c r="AHA14" s="1084" t="str">
        <f>IF('8D'!N25&lt;&gt;"",'8D'!N25,"")</f>
        <v/>
      </c>
      <c r="AHB14" s="1084" t="str">
        <f>IF('8D'!O25&lt;&gt;"",'8D'!O25,"")</f>
        <v/>
      </c>
      <c r="AHC14" s="1084" t="str">
        <f>IF('8D'!P25&lt;&gt;"",'8D'!P25,"")</f>
        <v/>
      </c>
      <c r="AHD14" s="1084" t="str">
        <f>IF('8D'!Q25&lt;&gt;"",'8D'!Q25,"")</f>
        <v/>
      </c>
      <c r="AHE14" s="1084" t="str">
        <f>IF('8D'!R25&lt;&gt;"",'8D'!R25,"")</f>
        <v/>
      </c>
      <c r="AHF14" s="1084" t="str">
        <f>IF('8D'!S25&lt;&gt;"",'8D'!S25,"")</f>
        <v/>
      </c>
      <c r="AHG14" s="1084" t="str">
        <f>IF('8D'!T25&lt;&gt;"",'8D'!T25,"")</f>
        <v/>
      </c>
      <c r="AHH14" s="1084" t="str">
        <f>IF('8D'!U25&lt;&gt;"",'8D'!U25,"")</f>
        <v/>
      </c>
      <c r="AHI14" s="1084" t="str">
        <f>IF('8D'!V25&lt;&gt;"",'8D'!V25,"")</f>
        <v/>
      </c>
      <c r="AHJ14" s="1084" t="str">
        <f>IF('8D'!W25&lt;&gt;"",'8D'!W25,"")</f>
        <v/>
      </c>
      <c r="AHK14" s="1084" t="str">
        <f>IF('8D'!X25&lt;&gt;"",'8D'!X25,"")</f>
        <v/>
      </c>
      <c r="AHL14" s="1084" t="str">
        <f>IF('8D'!Y25&lt;&gt;"",'8D'!Y25,"")</f>
        <v/>
      </c>
      <c r="AHM14" s="1084" t="str">
        <f>IF('8D'!Z25&lt;&gt;"",'8D'!Z25,"")</f>
        <v/>
      </c>
      <c r="AHN14" s="1084" t="str">
        <f>IF('8D'!AA25&lt;&gt;"",'8D'!AA25,"")</f>
        <v/>
      </c>
      <c r="AHO14" s="1084" t="str">
        <f>IF('8D'!AB25&lt;&gt;"",'8D'!AB25,"")</f>
        <v/>
      </c>
      <c r="AHP14" s="1084" t="str">
        <f>IF('8D'!AC25&lt;&gt;"",'8D'!AC25,"")</f>
        <v/>
      </c>
      <c r="AHQ14" s="1084" t="str">
        <f>IF('8D'!AD25&lt;&gt;"",'8D'!AD25,"")</f>
        <v/>
      </c>
      <c r="AHR14" s="1084" t="str">
        <f>IF('8D'!AE25&lt;&gt;"",'8D'!AE25,"")</f>
        <v/>
      </c>
      <c r="AHS14" s="1084" t="str">
        <f>IF('8D'!AF25&lt;&gt;"",'8D'!AF25,"")</f>
        <v/>
      </c>
      <c r="AHT14" s="1084" t="str">
        <f>IF('8D'!AG25&lt;&gt;"",'8D'!AG25,"")</f>
        <v/>
      </c>
      <c r="AHU14" s="1084" t="str">
        <f>IF('8D'!AH25&lt;&gt;"",'8D'!AH25,"")</f>
        <v/>
      </c>
      <c r="AHV14" s="1084" t="str">
        <f>IF('8D'!AI25&lt;&gt;"",'8D'!AI25,"")</f>
        <v/>
      </c>
      <c r="AHW14" s="1084" t="str">
        <f>IF('8D'!AJ25&lt;&gt;"",'8D'!AJ25,"")</f>
        <v/>
      </c>
      <c r="AHX14" s="1084" t="str">
        <f>IF('8D'!AK25&lt;&gt;"",'8D'!AK25,"")</f>
        <v/>
      </c>
      <c r="AHY14" s="1084" t="str">
        <f>IF('8D'!AL25&lt;&gt;"",'8D'!AL25,"")</f>
        <v/>
      </c>
      <c r="AHZ14" s="1084" t="str">
        <f>IF('8D'!AM25&lt;&gt;"",'8D'!AM25,"")</f>
        <v/>
      </c>
      <c r="AIA14" s="1084" t="str">
        <f>IF('8D'!AN25&lt;&gt;"",'8D'!AN25,"")</f>
        <v/>
      </c>
      <c r="AIB14" s="1084" t="str">
        <f>IF('8D'!AO25&lt;&gt;"",'8D'!AO25,"")</f>
        <v/>
      </c>
      <c r="AIC14" s="1084" t="str">
        <f>IF('8D'!AP25&lt;&gt;"",'8D'!AP25,"")</f>
        <v/>
      </c>
      <c r="AID14" s="1084" t="str">
        <f>IF('8D'!AQ25&lt;&gt;"",'8D'!AQ25,"")</f>
        <v/>
      </c>
      <c r="AIE14" s="1084" t="str">
        <f>IF('8D'!AR25&lt;&gt;"",'8D'!AR25,"")</f>
        <v/>
      </c>
      <c r="AIF14" s="1084" t="str">
        <f>IF('8D'!AS25&lt;&gt;"",'8D'!AS25,"")</f>
        <v/>
      </c>
      <c r="AIG14" s="1084" t="str">
        <f>IF('8D'!AT25&lt;&gt;"",'8D'!AT25,"")</f>
        <v/>
      </c>
      <c r="AIH14" s="1084" t="str">
        <f>IF('8D'!AU25&lt;&gt;"",'8D'!AU25,"")</f>
        <v/>
      </c>
      <c r="AII14" s="1084" t="str">
        <f>IF('8D'!AV25&lt;&gt;"",'8D'!AV25,"")</f>
        <v/>
      </c>
      <c r="AIJ14" s="1084" t="str">
        <f>IF('8D'!AW25&lt;&gt;"",'8D'!AW25,"")</f>
        <v/>
      </c>
      <c r="AIK14" s="1085"/>
      <c r="AIL14" s="1084" t="str">
        <f>IF('8E'!D25&lt;&gt;"",'8E'!D25,"")</f>
        <v/>
      </c>
      <c r="AIM14" s="1084" t="str">
        <f>IF('8E'!E25&lt;&gt;"",'8E'!E25,"")</f>
        <v/>
      </c>
      <c r="AIN14" s="1084" t="str">
        <f>IF('8E'!F25&lt;&gt;"",'8E'!F25,"")</f>
        <v/>
      </c>
      <c r="AIO14" s="1084" t="str">
        <f>IF('8E'!G25&lt;&gt;"",'8E'!G25,"")</f>
        <v/>
      </c>
      <c r="AIP14" s="1084" t="str">
        <f>IF('8E'!H25&lt;&gt;"",'8E'!H25,"")</f>
        <v/>
      </c>
      <c r="AIQ14" s="1084" t="str">
        <f>IF('8E'!I25&lt;&gt;"",'8E'!I25,"")</f>
        <v/>
      </c>
      <c r="AIR14" s="1084" t="str">
        <f>IF('8E'!J25&lt;&gt;"",'8E'!J25,"")</f>
        <v/>
      </c>
      <c r="AIS14" s="1084" t="str">
        <f>IF('8E'!K25&lt;&gt;"",'8E'!K25,"")</f>
        <v/>
      </c>
      <c r="AIT14" s="1084" t="str">
        <f>IF('8E'!L25&lt;&gt;"",'8E'!L25,"")</f>
        <v/>
      </c>
      <c r="AIU14" s="1084" t="str">
        <f>IF('8E'!M25&lt;&gt;"",'8E'!M25,"")</f>
        <v/>
      </c>
      <c r="AIV14" s="1084" t="str">
        <f>IF('8E'!N25&lt;&gt;"",'8E'!N25,"")</f>
        <v/>
      </c>
      <c r="AIW14" s="1084" t="str">
        <f>IF('8E'!O25&lt;&gt;"",'8E'!O25,"")</f>
        <v/>
      </c>
      <c r="AIX14" s="1084" t="str">
        <f>IF('8E'!P25&lt;&gt;"",'8E'!P25,"")</f>
        <v/>
      </c>
      <c r="AIY14" s="1084" t="str">
        <f>IF('8E'!Q25&lt;&gt;"",'8E'!Q25,"")</f>
        <v/>
      </c>
      <c r="AIZ14" s="1084" t="str">
        <f>IF('8E'!R25&lt;&gt;"",'8E'!R25,"")</f>
        <v/>
      </c>
      <c r="AJA14" s="1084" t="str">
        <f>IF('8E'!S25&lt;&gt;"",'8E'!S25,"")</f>
        <v/>
      </c>
      <c r="AJB14" s="1084" t="str">
        <f>IF('8E'!T25&lt;&gt;"",'8E'!T25,"")</f>
        <v/>
      </c>
      <c r="AJC14" s="1084" t="str">
        <f>IF('8E'!U25&lt;&gt;"",'8E'!U25,"")</f>
        <v/>
      </c>
      <c r="AJD14" s="1084" t="str">
        <f>IF('8E'!V25&lt;&gt;"",'8E'!V25,"")</f>
        <v/>
      </c>
      <c r="AJE14" s="1084" t="str">
        <f>IF('8E'!W25&lt;&gt;"",'8E'!W25,"")</f>
        <v/>
      </c>
      <c r="AJF14" s="1084" t="str">
        <f>IF('8E'!X25&lt;&gt;"",'8E'!X25,"")</f>
        <v/>
      </c>
      <c r="AJG14" s="1084" t="str">
        <f>IF('8E'!Y25&lt;&gt;"",'8E'!Y25,"")</f>
        <v/>
      </c>
      <c r="AJH14" s="1084" t="str">
        <f>IF('8E'!Z25&lt;&gt;"",'8E'!Z25,"")</f>
        <v/>
      </c>
      <c r="AJI14" s="1084" t="str">
        <f>IF('8E'!AA25&lt;&gt;"",'8E'!AA25,"")</f>
        <v/>
      </c>
      <c r="AJJ14" t="s">
        <v>6852</v>
      </c>
    </row>
    <row r="15" spans="1:946" x14ac:dyDescent="0.2">
      <c r="A15" s="1084" t="str">
        <f t="shared" si="0"/>
        <v/>
      </c>
      <c r="B15" s="1084" t="str">
        <f t="shared" si="1"/>
        <v/>
      </c>
      <c r="C15" s="1084" t="str">
        <f>IF(設定!AH19&lt;&gt;0,設定!AH19,"")</f>
        <v/>
      </c>
      <c r="D15" s="1084" t="str">
        <f ca="1">IF(設定!AG19&lt;&gt;0,設定!AG19,"")</f>
        <v/>
      </c>
      <c r="E15" s="1084" t="str">
        <f>IF(C15="学部",VLOOKUP(D15,設定!$K$8:$L$37,2,FALSE),"")</f>
        <v/>
      </c>
      <c r="F15" s="1084" t="str">
        <f>IF(C15="研究科",VLOOKUP(D15,設定!$P$8:$Q$37,2,FALSE),"")</f>
        <v/>
      </c>
      <c r="G15" s="1084" t="str">
        <f>IF(C15="学部",VLOOKUP(D15,設定!$U$8:$V$37,2,FALSE),"")</f>
        <v/>
      </c>
      <c r="H15" s="1084" t="str">
        <f>IF(C15="研究科",VLOOKUP(D15,設定!$Y$8:$Z$37,2,FALSE),"")</f>
        <v/>
      </c>
      <c r="I15" s="1085"/>
      <c r="J15" s="1085"/>
      <c r="K15" s="1085"/>
      <c r="L15" s="1085"/>
      <c r="M15" s="1085"/>
      <c r="N15" s="1085"/>
      <c r="O15" s="1085"/>
      <c r="P15" s="1085"/>
      <c r="Q15" s="1085"/>
      <c r="R15" s="1084" t="str">
        <f>IF('2A'!E18&lt;&gt;"",'2A'!E18,"")</f>
        <v/>
      </c>
      <c r="S15" s="1084" t="str">
        <f>IF('2A'!F18&lt;&gt;"",'2A'!F18,"")</f>
        <v/>
      </c>
      <c r="T15" s="1084" t="str">
        <f>IF('2A'!G18&lt;&gt;"",'2A'!G18,"")</f>
        <v/>
      </c>
      <c r="U15" s="1084" t="str">
        <f>IF('2A'!H18&lt;&gt;"",'2A'!H18,"")</f>
        <v/>
      </c>
      <c r="V15" s="1084" t="str">
        <f>IF('2A'!I18&lt;&gt;"",'2A'!I18,"")</f>
        <v/>
      </c>
      <c r="W15" s="1084" t="str">
        <f>IF('2A'!J18&lt;&gt;"",'2A'!J18,"")</f>
        <v/>
      </c>
      <c r="X15" s="1084" t="str">
        <f>IF('2A'!K18&lt;&gt;"",'2A'!K18,"")</f>
        <v/>
      </c>
      <c r="Y15" s="1084" t="str">
        <f>IF('2A'!L18&lt;&gt;"",'2A'!L18,"")</f>
        <v/>
      </c>
      <c r="Z15" s="1084" t="str">
        <f>IF('2A'!M18&lt;&gt;"",'2A'!M18,"")</f>
        <v/>
      </c>
      <c r="AA15" s="1084" t="str">
        <f>IF('2A'!N18&lt;&gt;"",'2A'!N18,"")</f>
        <v/>
      </c>
      <c r="AB15" s="1084" t="str">
        <f>IF('2A'!O18&lt;&gt;"",'2A'!O18,"")</f>
        <v/>
      </c>
      <c r="AC15" s="1084" t="str">
        <f>IF('2A'!P18&lt;&gt;"",'2A'!P18,"")</f>
        <v/>
      </c>
      <c r="AD15" s="1084" t="str">
        <f>IF('2A'!Q18&lt;&gt;"",'2A'!Q18,"")</f>
        <v/>
      </c>
      <c r="AE15" s="1084" t="str">
        <f>IF('2A'!R18&lt;&gt;"",'2A'!R18,"")</f>
        <v/>
      </c>
      <c r="AF15" s="1084" t="str">
        <f>IF('2A'!S18&lt;&gt;"",'2A'!S18,"")</f>
        <v/>
      </c>
      <c r="AG15" s="1084" t="str">
        <f>IF('2A'!T18&lt;&gt;"",'2A'!T18,"")</f>
        <v/>
      </c>
      <c r="AH15" s="1084" t="str">
        <f>IF('2A'!U18&lt;&gt;"",'2A'!U18,"")</f>
        <v/>
      </c>
      <c r="AI15" s="1084" t="str">
        <f>IF('2B'!E18&lt;&gt;"",'2B'!E18,"")</f>
        <v/>
      </c>
      <c r="AJ15" s="1084" t="str">
        <f>IF('2B'!F18&lt;&gt;"",'2B'!F18,"")</f>
        <v/>
      </c>
      <c r="AK15" s="1084" t="str">
        <f>IF('2B'!G18&lt;&gt;"",'2B'!G18,"")</f>
        <v/>
      </c>
      <c r="AL15" s="1084" t="str">
        <f>IF('2B'!H18&lt;&gt;"",'2B'!H18,"")</f>
        <v/>
      </c>
      <c r="AM15" s="1084" t="str">
        <f>IF('2B'!I18&lt;&gt;"",'2B'!I18,"")</f>
        <v/>
      </c>
      <c r="AN15" s="1084" t="str">
        <f>IF('2B'!J18&lt;&gt;"",'2B'!J18,"")</f>
        <v/>
      </c>
      <c r="AO15" s="1084" t="str">
        <f>IF('2B'!K18&lt;&gt;"",'2B'!K18,"")</f>
        <v/>
      </c>
      <c r="AP15" s="1084" t="str">
        <f>IF('2B'!L18&lt;&gt;"",'2B'!L18,"")</f>
        <v/>
      </c>
      <c r="AQ15" s="1084" t="str">
        <f>IF('2B'!M18&lt;&gt;"",'2B'!M18,"")</f>
        <v/>
      </c>
      <c r="AR15" s="1084" t="str">
        <f>IF('2B'!N18&lt;&gt;"",'2B'!N18,"")</f>
        <v/>
      </c>
      <c r="AS15" s="1084" t="str">
        <f>IF('2B'!O18&lt;&gt;"",'2B'!O18,"")</f>
        <v/>
      </c>
      <c r="AT15" s="1084" t="str">
        <f>IF('2B'!P18&lt;&gt;"",'2B'!P18,"")</f>
        <v/>
      </c>
      <c r="AU15" s="1084" t="str">
        <f>IF('2B'!Q18&lt;&gt;"",'2B'!Q18,"")</f>
        <v/>
      </c>
      <c r="AV15" s="1084" t="str">
        <f>IF('2B'!R18&lt;&gt;"",'2B'!R18,"")</f>
        <v/>
      </c>
      <c r="AW15" s="1084" t="str">
        <f>IF('2B'!S18&lt;&gt;"",'2B'!S18,"")</f>
        <v/>
      </c>
      <c r="AX15" s="1084" t="str">
        <f>IF('2B'!T18&lt;&gt;"",'2B'!T18,"")</f>
        <v/>
      </c>
      <c r="AY15" s="1084" t="str">
        <f>IF('2B'!U18&lt;&gt;"",'2B'!U18,"")</f>
        <v/>
      </c>
      <c r="AZ15" s="1084" t="str">
        <f>IF('2B'!V18&lt;&gt;"",'2B'!V18,"")</f>
        <v/>
      </c>
      <c r="BA15" s="1084" t="str">
        <f>IF('2B'!W18&lt;&gt;"",'2B'!W18,"")</f>
        <v/>
      </c>
      <c r="BB15" s="1084" t="str">
        <f>IF('2B'!X18&lt;&gt;"",'2B'!X18,"")</f>
        <v/>
      </c>
      <c r="BC15" s="1084" t="str">
        <f>IF('2C'!E19&lt;&gt;"",'2C'!E19,"")</f>
        <v/>
      </c>
      <c r="BD15" s="1084" t="str">
        <f>IF('2C'!F19&lt;&gt;"",'2C'!F19,"")</f>
        <v/>
      </c>
      <c r="BE15" s="1084" t="str">
        <f>IF('2C'!G19&lt;&gt;"",'2C'!G19,"")</f>
        <v/>
      </c>
      <c r="BF15" s="1084" t="str">
        <f>IF('2C'!H19&lt;&gt;"",'2C'!H19,"")</f>
        <v/>
      </c>
      <c r="BG15" s="1084" t="str">
        <f>IF('2C'!I19&lt;&gt;"",'2C'!I19,"")</f>
        <v/>
      </c>
      <c r="BH15" s="1084" t="str">
        <f>IF('2C'!J19&lt;&gt;"",'2C'!J19,"")</f>
        <v/>
      </c>
      <c r="BI15" s="1084" t="str">
        <f>IF('2C'!K19&lt;&gt;"",'2C'!K19,"")</f>
        <v/>
      </c>
      <c r="BJ15" s="1084" t="str">
        <f>IF('2C'!L19&lt;&gt;"",'2C'!L19,"")</f>
        <v/>
      </c>
      <c r="BK15" s="1084" t="str">
        <f>IF('2C'!M19&lt;&gt;"",'2C'!M19,"")</f>
        <v/>
      </c>
      <c r="BL15" s="1084" t="str">
        <f>IF('2C'!N19&lt;&gt;"",'2C'!N19,"")</f>
        <v/>
      </c>
      <c r="BM15" s="1084" t="str">
        <f>IF('2C'!O19&lt;&gt;"",'2C'!O19,"")</f>
        <v/>
      </c>
      <c r="BN15" s="1084" t="str">
        <f>IF('2C'!P19&lt;&gt;"",'2C'!P19,"")</f>
        <v/>
      </c>
      <c r="BO15" s="1084" t="str">
        <f>IF('2C'!Q19&lt;&gt;"",'2C'!Q19,"")</f>
        <v/>
      </c>
      <c r="BP15" s="1084" t="str">
        <f>IF('2C'!R19&lt;&gt;"",'2C'!R19,"")</f>
        <v/>
      </c>
      <c r="BQ15" s="1084" t="str">
        <f>IF('2C'!S19&lt;&gt;"",'2C'!S19,"")</f>
        <v/>
      </c>
      <c r="BR15" s="1084" t="str">
        <f>IF('2C'!T19&lt;&gt;"",'2C'!T19,"")</f>
        <v/>
      </c>
      <c r="BS15" s="1084" t="str">
        <f>IF('2C'!U19&lt;&gt;"",'2C'!U19,"")</f>
        <v/>
      </c>
      <c r="BT15" s="1084" t="str">
        <f>IF('2C'!V19&lt;&gt;"",'2C'!V19,"")</f>
        <v/>
      </c>
      <c r="BU15" s="1084" t="str">
        <f>IF('2C'!W19&lt;&gt;"",'2C'!W19,"")</f>
        <v/>
      </c>
      <c r="BV15" s="1084" t="str">
        <f>IF('2C'!X19&lt;&gt;"",'2C'!X19,"")</f>
        <v/>
      </c>
      <c r="BW15" s="1084" t="str">
        <f>IF('2C'!Y19&lt;&gt;"",'2C'!Y19,"")</f>
        <v/>
      </c>
      <c r="BX15" s="1084" t="str">
        <f>IF('2C'!Z19&lt;&gt;"",'2C'!Z19,"")</f>
        <v/>
      </c>
      <c r="BY15" s="1084" t="str">
        <f>IF('2C'!AA19&lt;&gt;"",'2C'!AA19,"")</f>
        <v/>
      </c>
      <c r="BZ15" s="1084" t="str">
        <f>IF('2C'!AB19&lt;&gt;"",'2C'!AB19,"")</f>
        <v/>
      </c>
      <c r="CA15" s="1084" t="str">
        <f>IF('2C'!AC19&lt;&gt;"",'2C'!AC19,"")</f>
        <v/>
      </c>
      <c r="CB15" s="1084" t="str">
        <f>IF('2C'!AD19&lt;&gt;"",'2C'!AD19,"")</f>
        <v/>
      </c>
      <c r="CC15" s="1084" t="str">
        <f>IF('2C'!AE19&lt;&gt;"",'2C'!AE19,"")</f>
        <v/>
      </c>
      <c r="CD15" s="1084" t="str">
        <f>IF('2C'!AF19&lt;&gt;"",'2C'!AF19,"")</f>
        <v/>
      </c>
      <c r="CE15" s="1085"/>
      <c r="CF15" s="1085"/>
      <c r="CG15" s="1085"/>
      <c r="CH15" s="1085"/>
      <c r="CI15" s="1085"/>
      <c r="CJ15" s="1085"/>
      <c r="CK15" s="1085"/>
      <c r="CL15" s="1085"/>
      <c r="CM15" s="1085"/>
      <c r="CN15" s="1085"/>
      <c r="CO15" s="1085"/>
      <c r="CP15" s="1085"/>
      <c r="CQ15" s="1085"/>
      <c r="CR15" s="1085"/>
      <c r="CS15" s="1085"/>
      <c r="CT15" s="1085"/>
      <c r="CU15" s="1085"/>
      <c r="CV15" s="1084" t="str">
        <f>IF('2E'!E18&lt;&gt;"",'2E'!E18,"")</f>
        <v/>
      </c>
      <c r="CW15" s="1084" t="str">
        <f>IF('2E'!F18&lt;&gt;"",'2E'!F18,"")</f>
        <v/>
      </c>
      <c r="CX15" s="1084" t="str">
        <f>IF('2E'!G18&lt;&gt;"",'2E'!G18,"")</f>
        <v/>
      </c>
      <c r="CY15" s="1084" t="str">
        <f>IF('2E'!H18&lt;&gt;"",'2E'!H18,"")</f>
        <v/>
      </c>
      <c r="CZ15" s="1084" t="str">
        <f>IF('2E'!I18&lt;&gt;"",'2E'!I18,"")</f>
        <v/>
      </c>
      <c r="DA15" s="1084" t="str">
        <f>IF('2E'!J18&lt;&gt;"",'2E'!J18,"")</f>
        <v/>
      </c>
      <c r="DB15" s="1084" t="str">
        <f>IF('2E'!K18&lt;&gt;"",'2E'!K18,"")</f>
        <v/>
      </c>
      <c r="DC15" s="1084" t="str">
        <f>IF('2E'!L18&lt;&gt;"",'2E'!L18,"")</f>
        <v/>
      </c>
      <c r="DD15" s="1084" t="str">
        <f>IF('2E'!M18&lt;&gt;"",'2E'!M18,"")</f>
        <v/>
      </c>
      <c r="DE15" s="1084" t="str">
        <f>IF('2E'!N18&lt;&gt;"",'2E'!N18,"")</f>
        <v/>
      </c>
      <c r="DF15" s="1084" t="str">
        <f>IF('2E'!O18&lt;&gt;"",'2E'!O18,"")</f>
        <v/>
      </c>
      <c r="DG15" s="1084" t="str">
        <f>IF('2E'!P18&lt;&gt;"",'2E'!P18,"")</f>
        <v/>
      </c>
      <c r="DH15" s="1084" t="str">
        <f>IF('2E'!Q18&lt;&gt;"",'2E'!Q18,"")</f>
        <v/>
      </c>
      <c r="DI15" s="1084" t="str">
        <f>IF('2E'!R18&lt;&gt;"",'2E'!R18,"")</f>
        <v/>
      </c>
      <c r="DJ15" s="1084" t="str">
        <f>IF('2E'!S18&lt;&gt;"",'2E'!S18,"")</f>
        <v/>
      </c>
      <c r="DK15" s="1084" t="str">
        <f>IF('2E'!T18&lt;&gt;"",'2E'!T18,"")</f>
        <v/>
      </c>
      <c r="DL15" s="1084" t="str">
        <f>IF('2F'!E18&lt;&gt;"",'2F'!E18,"")</f>
        <v/>
      </c>
      <c r="DM15" s="1084" t="str">
        <f>IF('2F'!F18&lt;&gt;"",'2F'!F18,"")</f>
        <v/>
      </c>
      <c r="DN15" s="1084" t="str">
        <f>IF('3AB'!E18&lt;&gt;"",'3AB'!E18,"")</f>
        <v/>
      </c>
      <c r="DO15" s="1084" t="str">
        <f>IF('3AB'!F18&lt;&gt;"",'3AB'!F18,"")</f>
        <v/>
      </c>
      <c r="DP15" s="1084" t="str">
        <f>IF('3AB'!G18&lt;&gt;"",'3AB'!G18,"")</f>
        <v/>
      </c>
      <c r="DQ15" s="1084" t="str">
        <f>IF('3AB'!H18&lt;&gt;"",'3AB'!H18,"")</f>
        <v/>
      </c>
      <c r="DR15" s="1084" t="str">
        <f>IF('3AB'!I18&lt;&gt;"",'3AB'!I18,"")</f>
        <v/>
      </c>
      <c r="DS15" s="1084" t="str">
        <f>IF('3AB'!J18&lt;&gt;"",'3AB'!J18,"")</f>
        <v/>
      </c>
      <c r="DT15" s="1084" t="str">
        <f>IF('3AB'!K18&lt;&gt;"",'3AB'!K18,"")</f>
        <v/>
      </c>
      <c r="DU15" s="1084" t="str">
        <f>IF('3AB'!L18&lt;&gt;"",'3AB'!L18,"")</f>
        <v/>
      </c>
      <c r="DV15" s="1084" t="str">
        <f>IF('3CD'!E18&lt;&gt;"",'3CD'!E18,"")</f>
        <v/>
      </c>
      <c r="DW15" s="1084" t="str">
        <f>IF('3CD'!F18&lt;&gt;"",'3CD'!F18,"")</f>
        <v/>
      </c>
      <c r="DX15" s="1084" t="str">
        <f>IF('3CD'!G18&lt;&gt;"",'3CD'!G18,"")</f>
        <v/>
      </c>
      <c r="DY15" s="1084" t="str">
        <f>IF('3CD'!H18&lt;&gt;"",'3CD'!H18,"")</f>
        <v/>
      </c>
      <c r="DZ15" s="1084" t="str">
        <f>IF('3CD'!I18&lt;&gt;"",'3CD'!I18,"")</f>
        <v/>
      </c>
      <c r="EA15" s="1084" t="str">
        <f>IF('3CD'!J18&lt;&gt;"",'3CD'!J18,"")</f>
        <v/>
      </c>
      <c r="EB15" s="1084" t="str">
        <f>IF('3CD'!K18&lt;&gt;"",'3CD'!K18,"")</f>
        <v/>
      </c>
      <c r="EC15" s="1084" t="str">
        <f>IF('3CD'!L18&lt;&gt;"",'3CD'!L18,"")</f>
        <v/>
      </c>
      <c r="ED15" s="1084" t="str">
        <f>IF('3CD'!M18&lt;&gt;"",'3CD'!M18,"")</f>
        <v/>
      </c>
      <c r="EE15" s="1084" t="str">
        <f>IF('3CD'!N18&lt;&gt;"",'3CD'!N18,"")</f>
        <v/>
      </c>
      <c r="EF15" s="1084" t="str">
        <f>IF('3CD'!O18&lt;&gt;"",'3CD'!O18,"")</f>
        <v/>
      </c>
      <c r="EG15" s="1084" t="str">
        <f>IF('3CD'!P18&lt;&gt;"",'3CD'!P18,"")</f>
        <v/>
      </c>
      <c r="EH15" s="1084" t="str">
        <f>IF('3CD'!Q18&lt;&gt;"",'3CD'!Q18,"")</f>
        <v/>
      </c>
      <c r="EI15" s="1084" t="str">
        <f>IF('3CD'!R18&lt;&gt;"",'3CD'!R18,"")</f>
        <v/>
      </c>
      <c r="EJ15" s="1085"/>
      <c r="EK15" s="1085"/>
      <c r="EL15" s="1085"/>
      <c r="EM15" s="1085"/>
      <c r="EN15" s="1085"/>
      <c r="EO15" s="1085"/>
      <c r="EP15" s="1085"/>
      <c r="EQ15" s="1085"/>
      <c r="ER15" s="1085"/>
      <c r="ES15" s="1085"/>
      <c r="ET15" s="1085"/>
      <c r="EU15" s="1085"/>
      <c r="EV15" s="1085"/>
      <c r="EW15" s="1085"/>
      <c r="EX15" s="1085"/>
      <c r="EY15" s="1085"/>
      <c r="EZ15" s="1085"/>
      <c r="FA15" s="1085"/>
      <c r="FB15" s="1084" t="str">
        <f>IF('3EF'!W19&lt;&gt;"",'3EF'!W19,"")</f>
        <v/>
      </c>
      <c r="FC15" s="1084" t="str">
        <f>IF('3EF'!X19&lt;&gt;"",'3EF'!X19,"")</f>
        <v/>
      </c>
      <c r="FD15" s="1084" t="str">
        <f>IF('3EF'!Y19&lt;&gt;"",'3EF'!Y19,"")</f>
        <v/>
      </c>
      <c r="FE15" s="1084" t="str">
        <f>IF('3EF'!Z19&lt;&gt;"",'3EF'!Z19,"")</f>
        <v/>
      </c>
      <c r="FF15" s="1084" t="str">
        <f>IF('3EF'!AA19&lt;&gt;"",'3EF'!AA19,"")</f>
        <v/>
      </c>
      <c r="FG15" s="1084" t="str">
        <f>IF('3EF'!AB19&lt;&gt;"",'3EF'!AB19,"")</f>
        <v/>
      </c>
      <c r="FH15" s="1084" t="str">
        <f>IF('3EF'!AC19&lt;&gt;"",'3EF'!AC19,"")</f>
        <v/>
      </c>
      <c r="FI15" s="1084" t="str">
        <f>IF('3EF'!AD19&lt;&gt;"",'3EF'!AD19,"")</f>
        <v/>
      </c>
      <c r="FJ15" s="1084" t="str">
        <f>IF('3EF'!AE19&lt;&gt;"",'3EF'!AE19,"")</f>
        <v/>
      </c>
      <c r="FK15" s="1084" t="str">
        <f>IF('3EF'!AF19&lt;&gt;"",'3EF'!AF19,"")</f>
        <v/>
      </c>
      <c r="FL15" s="1084" t="str">
        <f>IF('3EF'!AG19&lt;&gt;"",'3EF'!AG19,"")</f>
        <v/>
      </c>
      <c r="FM15" s="1084" t="str">
        <f>IF('3EF'!AH19&lt;&gt;"",'3EF'!AH19,"")</f>
        <v/>
      </c>
      <c r="FN15" s="1084" t="str">
        <f>IF('3EF'!AI19&lt;&gt;"",'3EF'!AI19,"")</f>
        <v/>
      </c>
      <c r="FO15" s="1084" t="str">
        <f>IF('3EF'!AJ19&lt;&gt;"",'3EF'!AJ19,"")</f>
        <v/>
      </c>
      <c r="FP15" s="1084" t="str">
        <f>IF('3EF'!AK19&lt;&gt;"",'3EF'!AK19,"")</f>
        <v/>
      </c>
      <c r="FQ15" s="1084" t="str">
        <f>IF('3EF'!AL19&lt;&gt;"",'3EF'!AL19,"")</f>
        <v/>
      </c>
      <c r="FR15" s="1084" t="str">
        <f>IF('3EF'!AM19&lt;&gt;"",'3EF'!AM19,"")</f>
        <v/>
      </c>
      <c r="FS15" s="1084" t="str">
        <f>IF('3G'!E19&lt;&gt;"",'3G'!E19,"")</f>
        <v/>
      </c>
      <c r="FT15" s="1084" t="str">
        <f>IF('3G'!F19&lt;&gt;"",'3G'!F19,"")</f>
        <v/>
      </c>
      <c r="FU15" s="1084" t="str">
        <f>IF('3G'!G19&lt;&gt;"",'3G'!G19,"")</f>
        <v/>
      </c>
      <c r="FV15" s="1084" t="str">
        <f>IF('3G'!H19&lt;&gt;"",'3G'!H19,"")</f>
        <v/>
      </c>
      <c r="FW15" s="1084" t="str">
        <f>IF('3G'!I19&lt;&gt;"",'3G'!I19,"")</f>
        <v/>
      </c>
      <c r="FX15" s="1084" t="str">
        <f>IF('3G'!J19&lt;&gt;"",'3G'!J19,"")</f>
        <v/>
      </c>
      <c r="FY15" s="1084" t="str">
        <f>IF('3G'!K19&lt;&gt;"",'3G'!K19,"")</f>
        <v/>
      </c>
      <c r="FZ15" s="1084" t="str">
        <f>IF('3G'!L19&lt;&gt;"",'3G'!L19,"")</f>
        <v/>
      </c>
      <c r="GA15" s="1084" t="str">
        <f>IF('3G'!M19&lt;&gt;"",'3G'!M19,"")</f>
        <v/>
      </c>
      <c r="GB15" s="1084" t="str">
        <f>IF('3G'!N19&lt;&gt;"",'3G'!N19,"")</f>
        <v/>
      </c>
      <c r="GC15" s="1084" t="str">
        <f>IF('3G'!O19&lt;&gt;"",'3G'!O19,"")</f>
        <v/>
      </c>
      <c r="GD15" s="1084" t="str">
        <f>IF('3G'!P19&lt;&gt;"",'3G'!P19,"")</f>
        <v/>
      </c>
      <c r="GE15" s="1084" t="str">
        <f>IF('3G'!Q19&lt;&gt;"",'3G'!Q19,"")</f>
        <v/>
      </c>
      <c r="GF15" s="1084" t="str">
        <f>IF('3G'!R19&lt;&gt;"",'3G'!R19,"")</f>
        <v/>
      </c>
      <c r="GG15" s="1084" t="str">
        <f>IF('3G'!S19&lt;&gt;"",'3G'!S19,"")</f>
        <v/>
      </c>
      <c r="GH15" s="1084" t="str">
        <f>IF('3G'!T19&lt;&gt;"",'3G'!T19,"")</f>
        <v/>
      </c>
      <c r="GI15" s="1084" t="str">
        <f>IF('3G'!U19&lt;&gt;"",'3G'!U19,"")</f>
        <v/>
      </c>
      <c r="GJ15" s="1084" t="str">
        <f>IF('3G'!V19&lt;&gt;"",'3G'!V19,"")</f>
        <v/>
      </c>
      <c r="GK15" s="1084" t="str">
        <f>IF('3G'!W19&lt;&gt;"",'3G'!W19,"")</f>
        <v/>
      </c>
      <c r="GL15" s="1084" t="str">
        <f>IF('3G'!X19&lt;&gt;"",'3G'!X19,"")</f>
        <v/>
      </c>
      <c r="GM15" s="1084" t="str">
        <f>IF('3G'!Y19&lt;&gt;"",'3G'!Y19,"")</f>
        <v/>
      </c>
      <c r="GN15" s="1084" t="str">
        <f>IF('3G'!Z19&lt;&gt;"",'3G'!Z19,"")</f>
        <v/>
      </c>
      <c r="GO15" s="1084" t="str">
        <f>IF('3G'!AA19&lt;&gt;"",'3G'!AA19,"")</f>
        <v/>
      </c>
      <c r="GP15" s="1084" t="str">
        <f>IF('3G'!AB19&lt;&gt;"",'3G'!AB19,"")</f>
        <v/>
      </c>
      <c r="GQ15" s="1084" t="str">
        <f>IF('3G'!AC19&lt;&gt;"",'3G'!AC19,"")</f>
        <v/>
      </c>
      <c r="GR15" s="1084" t="str">
        <f>IF('3G'!AD19&lt;&gt;"",'3G'!AD19,"")</f>
        <v/>
      </c>
      <c r="GS15" s="1084" t="str">
        <f>IF('3G'!AE19&lt;&gt;"",'3G'!AE19,"")</f>
        <v/>
      </c>
      <c r="GT15" s="1084" t="str">
        <f>IF('3G'!AF19&lt;&gt;"",'3G'!AF19,"")</f>
        <v/>
      </c>
      <c r="GU15" s="1084" t="str">
        <f>IF('3G'!AG19&lt;&gt;"",'3G'!AG19,"")</f>
        <v/>
      </c>
      <c r="GV15" s="1084" t="str">
        <f>IF('3G'!AH19&lt;&gt;"",'3G'!AH19,"")</f>
        <v/>
      </c>
      <c r="GW15" s="1084" t="str">
        <f>IF('3G'!AI19&lt;&gt;"",'3G'!AI19,"")</f>
        <v/>
      </c>
      <c r="GX15" s="1084" t="str">
        <f>IF('3G'!AJ19&lt;&gt;"",'3G'!AJ19,"")</f>
        <v/>
      </c>
      <c r="GY15" s="1084" t="str">
        <f>IF('3G'!AK19&lt;&gt;"",'3G'!AK19,"")</f>
        <v/>
      </c>
      <c r="GZ15" s="1084" t="str">
        <f>IF('3G'!AL19&lt;&gt;"",'3G'!AL19,"")</f>
        <v/>
      </c>
      <c r="HA15" s="1084" t="str">
        <f>IF('3G'!AM19&lt;&gt;"",'3G'!AM19,"")</f>
        <v/>
      </c>
      <c r="HB15" s="1084" t="str">
        <f>IF('3G'!AN19&lt;&gt;"",'3G'!AN19,"")</f>
        <v/>
      </c>
      <c r="HC15" s="1085"/>
      <c r="HD15" s="1085"/>
      <c r="HE15" s="1085"/>
      <c r="HF15" s="1085"/>
      <c r="HG15" s="1085"/>
      <c r="HH15" s="1085"/>
      <c r="HI15" s="1085"/>
      <c r="HJ15" s="1085"/>
      <c r="HK15" s="1085"/>
      <c r="HL15" s="1085"/>
      <c r="HM15" s="1085"/>
      <c r="HN15" s="1085"/>
      <c r="HO15" s="1085"/>
      <c r="HP15" s="1085"/>
      <c r="HQ15" s="1085"/>
      <c r="HR15" s="1085"/>
      <c r="HS15" s="1085"/>
      <c r="HT15" s="1085"/>
      <c r="HU15" s="1085"/>
      <c r="HV15" s="1085"/>
      <c r="HW15" s="1085"/>
      <c r="HX15" s="1085"/>
      <c r="HY15" s="1085"/>
      <c r="HZ15" s="1085"/>
      <c r="IA15" s="1085"/>
      <c r="IB15" s="1085"/>
      <c r="IC15" s="1085"/>
      <c r="ID15" s="1085"/>
      <c r="IE15" s="1085"/>
      <c r="IF15" s="1085"/>
      <c r="IG15" s="1085"/>
      <c r="IH15" s="1085"/>
      <c r="II15" s="1085"/>
      <c r="IJ15" s="1085"/>
      <c r="IK15" s="1085"/>
      <c r="IL15" s="1085"/>
      <c r="IM15" s="1085"/>
      <c r="IN15" s="1085"/>
      <c r="IO15" s="1085"/>
      <c r="IP15" s="1085"/>
      <c r="IQ15" s="1085"/>
      <c r="IR15" s="1085"/>
      <c r="IS15" s="1085"/>
      <c r="IT15" s="1085"/>
      <c r="IU15" s="1085"/>
      <c r="IV15" s="1085"/>
      <c r="IW15" s="1085"/>
      <c r="IX15" s="1085"/>
      <c r="IY15" s="1085"/>
      <c r="IZ15" s="1085"/>
      <c r="JA15" s="1085"/>
      <c r="JB15" s="1084" t="str">
        <f>IF('4C'!E18&lt;&gt;"",'4C'!E18,"")</f>
        <v/>
      </c>
      <c r="JC15" s="1085"/>
      <c r="JD15" s="1085"/>
      <c r="JE15" s="1085"/>
      <c r="JF15" s="1085"/>
      <c r="JG15" s="1085"/>
      <c r="JH15" s="1085"/>
      <c r="JI15" s="1085"/>
      <c r="JJ15" s="1085"/>
      <c r="JK15" s="1085"/>
      <c r="JL15" s="1085"/>
      <c r="JM15" s="1085"/>
      <c r="JN15" s="1085"/>
      <c r="JO15" s="1085"/>
      <c r="JP15" s="1085"/>
      <c r="JQ15" s="1085"/>
      <c r="JR15" s="1085"/>
      <c r="JS15" s="1085"/>
      <c r="JT15" s="1085"/>
      <c r="JU15" s="1085"/>
      <c r="JV15" s="1085"/>
      <c r="JW15" s="1085"/>
      <c r="JX15" s="1085"/>
      <c r="JY15" s="1085"/>
      <c r="JZ15" s="1085"/>
      <c r="KA15" s="1085"/>
      <c r="KB15" s="1085"/>
      <c r="KC15" s="1085"/>
      <c r="KD15" s="1085"/>
      <c r="KE15" s="1085"/>
      <c r="KF15" s="1085"/>
      <c r="KG15" s="1085"/>
      <c r="KH15" s="1085"/>
      <c r="KI15" s="1085"/>
      <c r="KJ15" s="1084" t="str">
        <f>IF('5A'!E18&lt;&gt;"",'5A'!E18,"")</f>
        <v/>
      </c>
      <c r="KK15" s="1084" t="str">
        <f>IF('5A'!F18&lt;&gt;"",'5A'!F18,"")</f>
        <v/>
      </c>
      <c r="KL15" s="1084" t="str">
        <f>IF('5A'!G18&lt;&gt;"",'5A'!G18,"")</f>
        <v/>
      </c>
      <c r="KM15" s="1085"/>
      <c r="KN15" s="1085"/>
      <c r="KO15" s="1085"/>
      <c r="KP15" s="1085"/>
      <c r="KQ15" s="1085"/>
      <c r="KR15" s="1085"/>
      <c r="KS15" s="1085"/>
      <c r="KT15" s="1085"/>
      <c r="KU15" s="1085"/>
      <c r="KV15" s="1085"/>
      <c r="KW15" s="1085"/>
      <c r="KX15" s="1085"/>
      <c r="KY15" s="1084" t="str">
        <f>IF('5D'!E25&lt;&gt;"",'5D'!E25,"")</f>
        <v/>
      </c>
      <c r="KZ15" s="1084" t="str">
        <f>IF('5D'!F25&lt;&gt;"",'5D'!F25,"")</f>
        <v/>
      </c>
      <c r="LA15" s="1084" t="str">
        <f>IF('5D'!G25&lt;&gt;"",'5D'!G25,"")</f>
        <v/>
      </c>
      <c r="LB15" s="1084" t="str">
        <f>IF('5D'!H25&lt;&gt;"",'5D'!H25,"")</f>
        <v/>
      </c>
      <c r="LC15" s="1084" t="str">
        <f>IF('5D'!I25&lt;&gt;"",'5D'!I25,"")</f>
        <v/>
      </c>
      <c r="LD15" s="1084" t="str">
        <f>IF('5D'!J25&lt;&gt;"",'5D'!J25,"")</f>
        <v/>
      </c>
      <c r="LE15" s="1084" t="str">
        <f>IF('5D'!K25&lt;&gt;"",'5D'!K25,"")</f>
        <v/>
      </c>
      <c r="LF15" s="1084" t="str">
        <f>IF('5D'!L25&lt;&gt;"",'5D'!L25,"")</f>
        <v/>
      </c>
      <c r="LG15" s="1084" t="str">
        <f>IF('5D'!M25&lt;&gt;"",'5D'!M25,"")</f>
        <v/>
      </c>
      <c r="LH15" s="1084" t="str">
        <f>IF('5D'!N25&lt;&gt;"",'5D'!N25,"")</f>
        <v/>
      </c>
      <c r="LI15" s="1084" t="str">
        <f>IF('5D'!O25&lt;&gt;"",'5D'!O25,"")</f>
        <v/>
      </c>
      <c r="LJ15" s="1084" t="str">
        <f>IF('5D'!P25&lt;&gt;"",'5D'!P25,"")</f>
        <v/>
      </c>
      <c r="LK15" s="1084" t="str">
        <f>IF('5D'!Q25&lt;&gt;"",'5D'!Q25,"")</f>
        <v/>
      </c>
      <c r="LL15" s="1084" t="str">
        <f>IF('5D'!R25&lt;&gt;"",'5D'!R25,"")</f>
        <v/>
      </c>
      <c r="LM15" s="1084" t="str">
        <f>IF('5D'!S25&lt;&gt;"",'5D'!S25,"")</f>
        <v/>
      </c>
      <c r="LN15" s="1084" t="str">
        <f>IF('5D'!T25&lt;&gt;"",'5D'!T25,"")</f>
        <v/>
      </c>
      <c r="LO15" s="1084" t="str">
        <f>IF('5D'!U25&lt;&gt;"",'5D'!U25,"")</f>
        <v/>
      </c>
      <c r="LP15" s="1084" t="str">
        <f>IF('5D'!V25&lt;&gt;"",'5D'!V25,"")</f>
        <v/>
      </c>
      <c r="LQ15" s="1084" t="str">
        <f>IF('5D'!W25&lt;&gt;"",'5D'!W25,"")</f>
        <v/>
      </c>
      <c r="LR15" s="1084" t="str">
        <f>IF('5D'!Y25&lt;&gt;"",'5D'!Y25,"")</f>
        <v/>
      </c>
      <c r="LS15" s="1084" t="str">
        <f>IF('5D'!Z25&lt;&gt;"",'5D'!Z25,"")</f>
        <v/>
      </c>
      <c r="LT15" s="1084" t="str">
        <f>IF('5D'!AA25&lt;&gt;"",'5D'!AA25,"")</f>
        <v/>
      </c>
      <c r="LU15" s="1084" t="str">
        <f>IF('5D'!AB25&lt;&gt;"",'5D'!AB25,"")</f>
        <v/>
      </c>
      <c r="LV15" s="1085"/>
      <c r="LW15" s="1084" t="str">
        <f>IF('5E'!E25&lt;&gt;"",'5E'!E25,"")</f>
        <v/>
      </c>
      <c r="LX15" s="1084" t="str">
        <f>IF('5E'!F25&lt;&gt;"",'5E'!F25,"")</f>
        <v/>
      </c>
      <c r="LY15" s="1084" t="str">
        <f>IF('5E'!G25&lt;&gt;"",'5E'!G25,"")</f>
        <v/>
      </c>
      <c r="LZ15" s="1084" t="str">
        <f>IF('5E'!H25&lt;&gt;"",'5E'!H25,"")</f>
        <v/>
      </c>
      <c r="MA15" s="1084" t="str">
        <f>IF('5E'!I25&lt;&gt;"",'5E'!I25,"")</f>
        <v/>
      </c>
      <c r="MB15" s="1084" t="str">
        <f>IF('5E'!J25&lt;&gt;"",'5E'!J25,"")</f>
        <v/>
      </c>
      <c r="MC15" s="1084" t="str">
        <f>IF('5E'!K25&lt;&gt;"",'5E'!K25,"")</f>
        <v/>
      </c>
      <c r="MD15" s="1084" t="str">
        <f>IF('5E'!L25&lt;&gt;"",'5E'!L25,"")</f>
        <v/>
      </c>
      <c r="ME15" s="1084" t="str">
        <f>IF('5E'!M25&lt;&gt;"",'5E'!M25,"")</f>
        <v/>
      </c>
      <c r="MF15" s="1084" t="str">
        <f>IF('5E'!N25&lt;&gt;"",'5E'!N25,"")</f>
        <v/>
      </c>
      <c r="MG15" s="1084" t="str">
        <f>IF('5E'!O25&lt;&gt;"",'5E'!O25,"")</f>
        <v/>
      </c>
      <c r="MH15" s="1084" t="str">
        <f>IF('5E'!P25&lt;&gt;"",'5E'!P25,"")</f>
        <v/>
      </c>
      <c r="MI15" s="1084" t="str">
        <f>IF('5E'!Q25&lt;&gt;"",'5E'!Q25,"")</f>
        <v/>
      </c>
      <c r="MJ15" s="1084" t="str">
        <f>IF('5E'!R25&lt;&gt;"",'5E'!R25,"")</f>
        <v/>
      </c>
      <c r="MK15" s="1084" t="str">
        <f>IF('5E'!S25&lt;&gt;"",'5E'!S25,"")</f>
        <v/>
      </c>
      <c r="ML15" s="1084" t="str">
        <f>IF('5E'!T25&lt;&gt;"",'5E'!T25,"")</f>
        <v/>
      </c>
      <c r="MM15" s="1084" t="str">
        <f>IF('5E'!U25&lt;&gt;"",'5E'!U25,"")</f>
        <v/>
      </c>
      <c r="MN15" s="1084" t="str">
        <f>IF('5E'!V25&lt;&gt;"",'5E'!V25,"")</f>
        <v/>
      </c>
      <c r="MO15" s="1084" t="str">
        <f>IF('5E'!W25&lt;&gt;"",'5E'!W25,"")</f>
        <v/>
      </c>
      <c r="MP15" s="1084" t="str">
        <f>IF('5E'!Y25&lt;&gt;"",'5E'!Y25,"")</f>
        <v/>
      </c>
      <c r="MQ15" s="1084" t="str">
        <f>IF('5E'!Z25&lt;&gt;"",'5E'!Z25,"")</f>
        <v/>
      </c>
      <c r="MR15" s="1084" t="str">
        <f>IF('5E'!AA25&lt;&gt;"",'5E'!AA25,"")</f>
        <v/>
      </c>
      <c r="MS15" s="1085"/>
      <c r="MT15" s="1085"/>
      <c r="MU15" s="1085"/>
      <c r="MV15" s="1085"/>
      <c r="MW15" s="1085"/>
      <c r="MX15" s="1085"/>
      <c r="MY15" s="1085"/>
      <c r="MZ15" s="1085"/>
      <c r="NA15" s="1085"/>
      <c r="NB15" s="1085"/>
      <c r="NC15" s="1085"/>
      <c r="ND15" s="1085"/>
      <c r="NE15" s="1085"/>
      <c r="NF15" s="1085"/>
      <c r="NG15" s="1085"/>
      <c r="NH15" s="1085"/>
      <c r="NI15" s="1085"/>
      <c r="NJ15" s="1085"/>
      <c r="NK15" s="1085"/>
      <c r="NL15" s="1085"/>
      <c r="NM15" s="1085"/>
      <c r="NN15" s="1085"/>
      <c r="NO15" s="1085"/>
      <c r="NP15" s="1085"/>
      <c r="NQ15" s="1085"/>
      <c r="NR15" s="1085"/>
      <c r="NS15" s="1085"/>
      <c r="NT15" s="1085"/>
      <c r="NU15" s="1085"/>
      <c r="NV15" s="1085"/>
      <c r="NW15" s="1085"/>
      <c r="NX15" s="1085"/>
      <c r="NY15" s="1085"/>
      <c r="NZ15" s="1085"/>
      <c r="OA15" s="1085"/>
      <c r="OB15" s="1085"/>
      <c r="OC15" s="1085"/>
      <c r="OD15" s="1085"/>
      <c r="OE15" s="1085"/>
      <c r="OF15" s="1085"/>
      <c r="OG15" s="1085"/>
      <c r="OH15" s="1085"/>
      <c r="OI15" s="1085"/>
      <c r="OJ15" s="1085"/>
      <c r="OK15" s="1085"/>
      <c r="OL15" s="1085"/>
      <c r="OM15" s="1085"/>
      <c r="ON15" s="1085"/>
      <c r="OO15" s="1085"/>
      <c r="OP15" s="1085"/>
      <c r="OQ15" s="1085"/>
      <c r="OR15" s="1085"/>
      <c r="OS15" s="1085"/>
      <c r="OT15" s="1085"/>
      <c r="OU15" s="1085"/>
      <c r="OV15" s="1085"/>
      <c r="OW15" s="1085"/>
      <c r="OX15" s="1085"/>
      <c r="OY15" s="1085"/>
      <c r="OZ15" s="1085"/>
      <c r="PA15" s="1085"/>
      <c r="PB15" s="1085"/>
      <c r="PC15" s="1085"/>
      <c r="PD15" s="1085"/>
      <c r="PE15" s="1085"/>
      <c r="PF15" s="1085"/>
      <c r="PG15" s="1085"/>
      <c r="PH15" s="1085"/>
      <c r="PI15" s="1085"/>
      <c r="PJ15" s="1085"/>
      <c r="PK15" s="1085"/>
      <c r="PL15" s="1085"/>
      <c r="PM15" s="1085"/>
      <c r="PN15" s="1085"/>
      <c r="PO15" s="1085"/>
      <c r="PP15" s="1085"/>
      <c r="PQ15" s="1085"/>
      <c r="PR15" s="1085"/>
      <c r="PS15" s="1085"/>
      <c r="PT15" s="1085"/>
      <c r="PU15" s="1085"/>
      <c r="PV15" s="1085"/>
      <c r="PW15" s="1085"/>
      <c r="PX15" s="1085"/>
      <c r="PY15" s="1085"/>
      <c r="PZ15" s="1085"/>
      <c r="QA15" s="1085"/>
      <c r="QB15" s="1085"/>
      <c r="QC15" s="1085"/>
      <c r="QD15" s="1085"/>
      <c r="QE15" s="1085"/>
      <c r="QF15" s="1085"/>
      <c r="QG15" s="1085"/>
      <c r="QH15" s="1085"/>
      <c r="QI15" s="1085"/>
      <c r="QJ15" s="1085"/>
      <c r="QK15" s="1085"/>
      <c r="QL15" s="1085"/>
      <c r="QM15" s="1085"/>
      <c r="QN15" s="1085"/>
      <c r="QO15" s="1085"/>
      <c r="QP15" s="1085"/>
      <c r="QQ15" s="1085"/>
      <c r="QR15" s="1085"/>
      <c r="QS15" s="1085"/>
      <c r="QT15" s="1085"/>
      <c r="QU15" s="1085"/>
      <c r="QV15" s="1085"/>
      <c r="QW15" s="1085"/>
      <c r="QX15" s="1085"/>
      <c r="QY15" s="1085"/>
      <c r="QZ15" s="1085"/>
      <c r="RA15" s="1085"/>
      <c r="RB15" s="1085"/>
      <c r="RC15" s="1085"/>
      <c r="RD15" s="1085"/>
      <c r="RE15" s="1085"/>
      <c r="RF15" s="1085"/>
      <c r="RG15" s="1085"/>
      <c r="RH15" s="1085"/>
      <c r="RI15" s="1085"/>
      <c r="RJ15" s="1085"/>
      <c r="RK15" s="1085"/>
      <c r="RL15" s="1085"/>
      <c r="RM15" s="1085"/>
      <c r="RN15" s="1085"/>
      <c r="RO15" s="1085"/>
      <c r="RP15" s="1085"/>
      <c r="RQ15" s="1085"/>
      <c r="RR15" s="1085"/>
      <c r="RS15" s="1085"/>
      <c r="RT15" s="1085"/>
      <c r="RU15" s="1085"/>
      <c r="RV15" s="1085"/>
      <c r="RW15" s="1085"/>
      <c r="RX15" s="1085"/>
      <c r="RY15" s="1085"/>
      <c r="RZ15" s="1085"/>
      <c r="SA15" s="1085"/>
      <c r="SB15" s="1085"/>
      <c r="SC15" s="1085"/>
      <c r="SD15" s="1085"/>
      <c r="SE15" s="1085"/>
      <c r="SF15" s="1085"/>
      <c r="SG15" s="1085"/>
      <c r="SH15" s="1085"/>
      <c r="SI15" s="1085"/>
      <c r="SJ15" s="1085"/>
      <c r="SK15" s="1085"/>
      <c r="SL15" s="1085"/>
      <c r="SM15" s="1085"/>
      <c r="SN15" s="1085"/>
      <c r="SO15" s="1085"/>
      <c r="SP15" s="1085"/>
      <c r="SQ15" s="1085"/>
      <c r="SR15" s="1085"/>
      <c r="SS15" s="1085"/>
      <c r="ST15" s="1085"/>
      <c r="SU15" s="1085"/>
      <c r="SV15" s="1085"/>
      <c r="SW15" s="1085"/>
      <c r="SX15" s="1085"/>
      <c r="SY15" s="1085"/>
      <c r="SZ15" s="1085"/>
      <c r="TA15" s="1085"/>
      <c r="TB15" s="1085"/>
      <c r="TC15" s="1085"/>
      <c r="TD15" s="1085"/>
      <c r="TE15" s="1085"/>
      <c r="TF15" s="1085"/>
      <c r="TG15" s="1085"/>
      <c r="TH15" s="1085"/>
      <c r="TI15" s="1085"/>
      <c r="TJ15" s="1085"/>
      <c r="TK15" s="1085"/>
      <c r="TL15" s="1085"/>
      <c r="TM15" s="1085"/>
      <c r="TN15" s="1085"/>
      <c r="TO15" s="1085"/>
      <c r="TP15" s="1085"/>
      <c r="TQ15" s="1085"/>
      <c r="TR15" s="1085"/>
      <c r="TS15" s="1085"/>
      <c r="TT15" s="1085"/>
      <c r="TU15" s="1085"/>
      <c r="TV15" s="1085"/>
      <c r="TW15" s="1085"/>
      <c r="TX15" s="1085"/>
      <c r="TY15" s="1085"/>
      <c r="TZ15" s="1085"/>
      <c r="UA15" s="1085"/>
      <c r="UB15" s="1085"/>
      <c r="UC15" s="1085"/>
      <c r="UD15" s="1085"/>
      <c r="UE15" s="1085"/>
      <c r="UF15" s="1085"/>
      <c r="UG15" s="1085"/>
      <c r="UH15" s="1085"/>
      <c r="UI15" s="1085"/>
      <c r="UJ15" s="1085"/>
      <c r="UK15" s="1085"/>
      <c r="UL15" s="1085"/>
      <c r="UM15" s="1085"/>
      <c r="UN15" s="1085"/>
      <c r="UO15" s="1085"/>
      <c r="UP15" s="1085"/>
      <c r="UQ15" s="1085"/>
      <c r="UR15" s="1085"/>
      <c r="US15" s="1085"/>
      <c r="UT15" s="1085"/>
      <c r="UU15" s="1085"/>
      <c r="UV15" s="1085"/>
      <c r="UW15" s="1085"/>
      <c r="UX15" s="1085"/>
      <c r="UY15" s="1085"/>
      <c r="UZ15" s="1085"/>
      <c r="VA15" s="1085"/>
      <c r="VB15" s="1085"/>
      <c r="VC15" s="1085"/>
      <c r="VD15" s="1085"/>
      <c r="VE15" s="1085"/>
      <c r="VF15" s="1085"/>
      <c r="VG15" s="1085"/>
      <c r="VH15" s="1085"/>
      <c r="VI15" s="1085"/>
      <c r="VJ15" s="1085"/>
      <c r="VK15" s="1085"/>
      <c r="VL15" s="1085"/>
      <c r="VM15" s="1085"/>
      <c r="VN15" s="1085"/>
      <c r="VO15" s="1085"/>
      <c r="VP15" s="1085"/>
      <c r="VQ15" s="1085"/>
      <c r="VR15" s="1085"/>
      <c r="VS15" s="1085"/>
      <c r="VT15" s="1085"/>
      <c r="VU15" s="1085"/>
      <c r="VV15" s="1085"/>
      <c r="VW15" s="1085"/>
      <c r="VX15" s="1085"/>
      <c r="VY15" s="1085"/>
      <c r="VZ15" s="1085"/>
      <c r="WA15" s="1085"/>
      <c r="WB15" s="1085"/>
      <c r="WC15" s="1085"/>
      <c r="WD15" s="1085"/>
      <c r="WE15" s="1085"/>
      <c r="WF15" s="1085"/>
      <c r="WG15" s="1085"/>
      <c r="WH15" s="1085"/>
      <c r="WI15" s="1085"/>
      <c r="WJ15" s="1085"/>
      <c r="WK15" s="1085"/>
      <c r="WL15" s="1085"/>
      <c r="WM15" s="1085"/>
      <c r="WN15" s="1085"/>
      <c r="WO15" s="1085"/>
      <c r="WP15" s="1085"/>
      <c r="WQ15" s="1085"/>
      <c r="WR15" s="1085"/>
      <c r="WS15" s="1085"/>
      <c r="WT15" s="1085"/>
      <c r="WU15" s="1085"/>
      <c r="WV15" s="1085"/>
      <c r="WW15" s="1085"/>
      <c r="WX15" s="1085"/>
      <c r="WY15" s="1085"/>
      <c r="WZ15" s="1085"/>
      <c r="XA15" s="1085"/>
      <c r="XB15" s="1085"/>
      <c r="XC15" s="1085"/>
      <c r="XD15" s="1085"/>
      <c r="XE15" s="1085"/>
      <c r="XF15" s="1085"/>
      <c r="XG15" s="1085"/>
      <c r="XH15" s="1085"/>
      <c r="XI15" s="1085"/>
      <c r="XJ15" s="1085"/>
      <c r="XK15" s="1085"/>
      <c r="XL15" s="1085"/>
      <c r="XM15" s="1085"/>
      <c r="XN15" s="1085"/>
      <c r="XO15" s="1085"/>
      <c r="XP15" s="1085"/>
      <c r="XQ15" s="1085"/>
      <c r="XR15" s="1085"/>
      <c r="XS15" s="1085"/>
      <c r="XT15" s="1085"/>
      <c r="XU15" s="1085"/>
      <c r="XV15" s="1085"/>
      <c r="XW15" s="1085"/>
      <c r="XX15" s="1085"/>
      <c r="XY15" s="1085"/>
      <c r="XZ15" s="1085"/>
      <c r="YA15" s="1085"/>
      <c r="YB15" s="1085"/>
      <c r="YC15" s="1085"/>
      <c r="YD15" s="1085"/>
      <c r="YE15" s="1085"/>
      <c r="YF15" s="1085"/>
      <c r="YG15" s="1085"/>
      <c r="YH15" s="1085"/>
      <c r="YI15" s="1085"/>
      <c r="YJ15" s="1085"/>
      <c r="YK15" s="1085"/>
      <c r="YL15" s="1085"/>
      <c r="YM15" s="1085"/>
      <c r="YN15" s="1085"/>
      <c r="YO15" s="1085"/>
      <c r="YP15" s="1085"/>
      <c r="YQ15" s="1085"/>
      <c r="YR15" s="1085"/>
      <c r="YS15" s="1085"/>
      <c r="YT15" s="1085"/>
      <c r="YU15" s="1085"/>
      <c r="YV15" s="1085"/>
      <c r="YW15" s="1085"/>
      <c r="YX15" s="1085"/>
      <c r="YY15" s="1085"/>
      <c r="YZ15" s="1085"/>
      <c r="ZA15" s="1085"/>
      <c r="ZB15" s="1085"/>
      <c r="ZC15" s="1085"/>
      <c r="ZD15" s="1085"/>
      <c r="ZE15" s="1085"/>
      <c r="ZF15" s="1085"/>
      <c r="ZG15" s="1085"/>
      <c r="ZH15" s="1085"/>
      <c r="ZI15" s="1085"/>
      <c r="ZJ15" s="1085"/>
      <c r="ZK15" s="1085"/>
      <c r="ZL15" s="1085"/>
      <c r="ZM15" s="1085"/>
      <c r="ZN15" s="1085"/>
      <c r="ZO15" s="1085"/>
      <c r="ZP15" s="1085"/>
      <c r="ZQ15" s="1085"/>
      <c r="ZR15" s="1085"/>
      <c r="ZS15" s="1085"/>
      <c r="ZT15" s="1085"/>
      <c r="ZU15" s="1085"/>
      <c r="ZV15" s="1085"/>
      <c r="ZW15" s="1085"/>
      <c r="ZX15" s="1085"/>
      <c r="ZY15" s="1085"/>
      <c r="ZZ15" s="1085"/>
      <c r="AAA15" s="1085"/>
      <c r="AAB15" s="1085"/>
      <c r="AAC15" s="1085"/>
      <c r="AAD15" s="1085"/>
      <c r="AAE15" s="1085"/>
      <c r="AAF15" s="1085"/>
      <c r="AAG15" s="1085"/>
      <c r="AAH15" s="1085"/>
      <c r="AAI15" s="1085"/>
      <c r="AAJ15" s="1085"/>
      <c r="AAK15" s="1085"/>
      <c r="AAL15" s="1085"/>
      <c r="AAM15" s="1085"/>
      <c r="AAN15" s="1085"/>
      <c r="AAO15" s="1085"/>
      <c r="AAP15" s="1085"/>
      <c r="AAQ15" s="1085"/>
      <c r="AAR15" s="1085"/>
      <c r="AAS15" s="1085"/>
      <c r="AAT15" s="1085"/>
      <c r="AAU15" s="1085"/>
      <c r="AAV15" s="1085"/>
      <c r="AAW15" s="1085"/>
      <c r="AAX15" s="1085"/>
      <c r="AAY15" s="1085"/>
      <c r="AAZ15" s="1085"/>
      <c r="ABA15" s="1085"/>
      <c r="ABB15" s="1085"/>
      <c r="ABC15" s="1085"/>
      <c r="ABD15" s="1085"/>
      <c r="ABE15" s="1085"/>
      <c r="ABF15" s="1085"/>
      <c r="ABG15" s="1085"/>
      <c r="ABH15" s="1085"/>
      <c r="ABI15" s="1085"/>
      <c r="ABJ15" s="1085"/>
      <c r="ABK15" s="1085"/>
      <c r="ABL15" s="1085"/>
      <c r="ABM15" s="1085"/>
      <c r="ABN15" s="1085"/>
      <c r="ABO15" s="1085"/>
      <c r="ABP15" s="1085"/>
      <c r="ABQ15" s="1085"/>
      <c r="ABR15" s="1085"/>
      <c r="ABS15" s="1085"/>
      <c r="ABT15" s="1085"/>
      <c r="ABU15" s="1085"/>
      <c r="ABV15" s="1085"/>
      <c r="ABW15" s="1085"/>
      <c r="ABX15" s="1085"/>
      <c r="ABY15" s="1085"/>
      <c r="ABZ15" s="1085"/>
      <c r="ACA15" s="1085"/>
      <c r="ACB15" s="1085"/>
      <c r="ACC15" s="1085"/>
      <c r="ACD15" s="1085"/>
      <c r="ACE15" s="1085"/>
      <c r="ACF15" s="1085"/>
      <c r="ACG15" s="1085"/>
      <c r="ACH15" s="1085"/>
      <c r="ACI15" s="1085"/>
      <c r="ACJ15" s="1085"/>
      <c r="ACK15" s="1085"/>
      <c r="ACL15" s="1085"/>
      <c r="ACM15" s="1085"/>
      <c r="ACN15" s="1085"/>
      <c r="ACO15" s="1085"/>
      <c r="ACP15" s="1085"/>
      <c r="ACQ15" s="1085"/>
      <c r="ACR15" s="1085"/>
      <c r="ACS15" s="1085"/>
      <c r="ACT15" s="1085"/>
      <c r="ACU15" s="1085"/>
      <c r="ACV15" s="1085"/>
      <c r="ACW15" s="1085"/>
      <c r="ACX15" s="1085"/>
      <c r="ACY15" s="1085"/>
      <c r="ACZ15" s="1085"/>
      <c r="ADA15" s="1085"/>
      <c r="ADB15" s="1085"/>
      <c r="ADC15" s="1085"/>
      <c r="ADD15" s="1085"/>
      <c r="ADE15" s="1085"/>
      <c r="ADF15" s="1085"/>
      <c r="ADG15" s="1085"/>
      <c r="ADH15" s="1085"/>
      <c r="ADI15" s="1085"/>
      <c r="ADJ15" s="1085"/>
      <c r="ADK15" s="1085"/>
      <c r="ADL15" s="1085"/>
      <c r="ADM15" s="1085"/>
      <c r="ADN15" s="1085"/>
      <c r="ADO15" s="1085"/>
      <c r="ADP15" s="1085"/>
      <c r="ADQ15" s="1085"/>
      <c r="ADR15" s="1085"/>
      <c r="ADS15" s="1085"/>
      <c r="ADT15" s="1085"/>
      <c r="ADU15" s="1085"/>
      <c r="ADV15" s="1085"/>
      <c r="ADW15" s="1085"/>
      <c r="ADX15" s="1085"/>
      <c r="ADY15" s="1085"/>
      <c r="ADZ15" s="1085"/>
      <c r="AEA15" s="1085"/>
      <c r="AEB15" s="1085"/>
      <c r="AEC15" s="1085"/>
      <c r="AED15" s="1085"/>
      <c r="AEE15" s="1085"/>
      <c r="AEF15" s="1085"/>
      <c r="AEG15" s="1085"/>
      <c r="AEH15" s="1085"/>
      <c r="AEI15" s="1085"/>
      <c r="AEJ15" s="1085"/>
      <c r="AEK15" s="1085"/>
      <c r="AEL15" s="1085"/>
      <c r="AEM15" s="1085"/>
      <c r="AEN15" s="1085"/>
      <c r="AEO15" s="1085"/>
      <c r="AEP15" s="1085"/>
      <c r="AEQ15" s="1085"/>
      <c r="AER15" s="1085"/>
      <c r="AES15" s="1085"/>
      <c r="AET15" s="1085"/>
      <c r="AEU15" s="1085"/>
      <c r="AEV15" s="1084" t="str">
        <f>IF('8A'!E18&lt;&gt;"",'8A'!E18,"")</f>
        <v/>
      </c>
      <c r="AEW15" s="1084" t="str">
        <f>IF('8A'!F18&lt;&gt;"",'8A'!F18,"")</f>
        <v/>
      </c>
      <c r="AEX15" s="1084" t="str">
        <f>IF('8A'!G18&lt;&gt;"",'8A'!G18,"")</f>
        <v/>
      </c>
      <c r="AEY15" s="1084" t="str">
        <f>IF('8A'!H18&lt;&gt;"",'8A'!H18,"")</f>
        <v/>
      </c>
      <c r="AEZ15" s="1084" t="str">
        <f>IF('8A'!I18&lt;&gt;"",'8A'!I18,"")</f>
        <v/>
      </c>
      <c r="AFA15" s="1084" t="str">
        <f>IF('8A'!J18&lt;&gt;"",'8A'!J18,"")</f>
        <v/>
      </c>
      <c r="AFB15" s="1084" t="str">
        <f>IF('8A'!K18&lt;&gt;"",'8A'!K18,"")</f>
        <v/>
      </c>
      <c r="AFC15" s="1084" t="str">
        <f>IF('8A'!L18&lt;&gt;"",'8A'!L18,"")</f>
        <v/>
      </c>
      <c r="AFD15" s="1084" t="str">
        <f>IF('8A'!M18&lt;&gt;"",'8A'!M18,"")</f>
        <v/>
      </c>
      <c r="AFE15" s="1084" t="str">
        <f>IF('8A'!N18&lt;&gt;"",'8A'!N18,"")</f>
        <v/>
      </c>
      <c r="AFF15" s="1084" t="str">
        <f>IF('8A'!O18&lt;&gt;"",'8A'!O18,"")</f>
        <v/>
      </c>
      <c r="AFG15" s="1084" t="str">
        <f>IF('8A'!P18&lt;&gt;"",'8A'!P18,"")</f>
        <v/>
      </c>
      <c r="AFH15" s="1084" t="str">
        <f>IF('8A'!Q18&lt;&gt;"",'8A'!Q18,"")</f>
        <v/>
      </c>
      <c r="AFI15" s="1084" t="str">
        <f>IF('8A'!R18&lt;&gt;"",'8A'!R18,"")</f>
        <v/>
      </c>
      <c r="AFJ15" s="1084" t="str">
        <f>IF('8A'!S18&lt;&gt;"",'8A'!S18,"")</f>
        <v/>
      </c>
      <c r="AFK15" s="1084" t="str">
        <f>IF('8A'!T18&lt;&gt;"",'8A'!T18,"")</f>
        <v/>
      </c>
      <c r="AFL15" s="1084" t="str">
        <f>IF('8A'!U18&lt;&gt;"",'8A'!U18,"")</f>
        <v/>
      </c>
      <c r="AFM15" s="1084" t="str">
        <f>IF('8A'!V18&lt;&gt;"",'8A'!V18,"")</f>
        <v/>
      </c>
      <c r="AFN15" s="1084" t="str">
        <f>IF('8B'!E18&lt;&gt;"",'8B'!E18,"")</f>
        <v/>
      </c>
      <c r="AFO15" s="1084" t="str">
        <f>IF('8B'!F18&lt;&gt;"",'8B'!F18,"")</f>
        <v/>
      </c>
      <c r="AFP15" s="1084" t="str">
        <f>IF('8B'!G18&lt;&gt;"",'8B'!G18,"")</f>
        <v/>
      </c>
      <c r="AFQ15" s="1084" t="str">
        <f>IF('8B'!H18&lt;&gt;"",'8B'!H18,"")</f>
        <v/>
      </c>
      <c r="AFR15" s="1084" t="str">
        <f>IF('8B'!I18&lt;&gt;"",'8B'!I18,"")</f>
        <v/>
      </c>
      <c r="AFS15" s="1084" t="str">
        <f>IF('8B'!J18&lt;&gt;"",'8B'!J18,"")</f>
        <v/>
      </c>
      <c r="AFT15" s="1084" t="str">
        <f>IF('8B'!K18&lt;&gt;"",'8B'!K18,"")</f>
        <v/>
      </c>
      <c r="AFU15" s="1084" t="str">
        <f>IF('8B'!L18&lt;&gt;"",'8B'!L18,"")</f>
        <v/>
      </c>
      <c r="AFV15" s="1084" t="str">
        <f>IF('8B'!M18&lt;&gt;"",'8B'!M18,"")</f>
        <v/>
      </c>
      <c r="AFW15" s="1084" t="str">
        <f>IF('8B'!N18&lt;&gt;"",'8B'!N18,"")</f>
        <v/>
      </c>
      <c r="AFX15" s="1084" t="str">
        <f>IF('8B'!O18&lt;&gt;"",'8B'!O18,"")</f>
        <v/>
      </c>
      <c r="AFY15" s="1084" t="str">
        <f>IF('8B'!P18&lt;&gt;"",'8B'!P18,"")</f>
        <v/>
      </c>
      <c r="AFZ15" s="1084" t="str">
        <f>IF('8B'!Q18&lt;&gt;"",'8B'!Q18,"")</f>
        <v/>
      </c>
      <c r="AGA15" s="1084" t="str">
        <f>IF('8B'!R18&lt;&gt;"",'8B'!R18,"")</f>
        <v/>
      </c>
      <c r="AGB15" s="1084" t="str">
        <f>IF('8B'!S18&lt;&gt;"",'8B'!S18,"")</f>
        <v/>
      </c>
      <c r="AGC15" s="1084" t="str">
        <f>IF('8B'!T18&lt;&gt;"",'8B'!T18,"")</f>
        <v/>
      </c>
      <c r="AGD15" s="1084" t="str">
        <f>IF('8B'!U18&lt;&gt;"",'8B'!U18,"")</f>
        <v/>
      </c>
      <c r="AGE15" s="1084" t="str">
        <f>IF('8C'!E18&lt;&gt;"",'8C'!E18,"")</f>
        <v/>
      </c>
      <c r="AGF15" s="1084" t="str">
        <f>IF('8C'!F18&lt;&gt;"",'8C'!F18,"")</f>
        <v/>
      </c>
      <c r="AGG15" s="1084" t="str">
        <f>IF('8C'!G18&lt;&gt;"",'8C'!G18,"")</f>
        <v/>
      </c>
      <c r="AGH15" s="1084" t="str">
        <f>IF('8C'!H18&lt;&gt;"",'8C'!H18,"")</f>
        <v/>
      </c>
      <c r="AGI15" s="1084" t="str">
        <f>IF('8C'!I18&lt;&gt;"",'8C'!I18,"")</f>
        <v/>
      </c>
      <c r="AGJ15" s="1084" t="str">
        <f>IF('8C'!J18&lt;&gt;"",'8C'!J18,"")</f>
        <v/>
      </c>
      <c r="AGK15" s="1084" t="str">
        <f>IF('8C'!K18&lt;&gt;"",'8C'!K18,"")</f>
        <v/>
      </c>
      <c r="AGL15" s="1084" t="str">
        <f>IF('8C'!L18&lt;&gt;"",'8C'!L18,"")</f>
        <v/>
      </c>
      <c r="AGM15" s="1084" t="str">
        <f>IF('8C'!M18&lt;&gt;"",'8C'!M18,"")</f>
        <v/>
      </c>
      <c r="AGN15" s="1084" t="str">
        <f>IF('8C'!N18&lt;&gt;"",'8C'!N18,"")</f>
        <v/>
      </c>
      <c r="AGO15" s="1084" t="str">
        <f>IF('8C'!O18&lt;&gt;"",'8C'!O18,"")</f>
        <v/>
      </c>
      <c r="AGP15" s="1085"/>
      <c r="AGQ15" s="1084" t="str">
        <f>IF('8D'!D26&lt;&gt;"",'8D'!D26,"")</f>
        <v/>
      </c>
      <c r="AGR15" s="1084" t="str">
        <f>IF('8D'!E26&lt;&gt;"",'8D'!E26,"")</f>
        <v/>
      </c>
      <c r="AGS15" s="1084" t="str">
        <f>IF('8D'!F26&lt;&gt;"",'8D'!F26,"")</f>
        <v/>
      </c>
      <c r="AGT15" s="1084" t="str">
        <f>IF('8D'!G26&lt;&gt;"",'8D'!G26,"")</f>
        <v/>
      </c>
      <c r="AGU15" s="1084" t="str">
        <f>IF('8D'!H26&lt;&gt;"",'8D'!H26,"")</f>
        <v/>
      </c>
      <c r="AGV15" s="1084" t="str">
        <f>IF('8D'!I26&lt;&gt;"",'8D'!I26,"")</f>
        <v/>
      </c>
      <c r="AGW15" s="1084" t="str">
        <f>IF('8D'!J26&lt;&gt;"",'8D'!J26,"")</f>
        <v/>
      </c>
      <c r="AGX15" s="1084" t="str">
        <f>IF('8D'!K26&lt;&gt;"",'8D'!K26,"")</f>
        <v/>
      </c>
      <c r="AGY15" s="1084" t="str">
        <f>IF('8D'!L26&lt;&gt;"",'8D'!L26,"")</f>
        <v/>
      </c>
      <c r="AGZ15" s="1084" t="str">
        <f>IF('8D'!M26&lt;&gt;"",'8D'!M26,"")</f>
        <v/>
      </c>
      <c r="AHA15" s="1084" t="str">
        <f>IF('8D'!N26&lt;&gt;"",'8D'!N26,"")</f>
        <v/>
      </c>
      <c r="AHB15" s="1084" t="str">
        <f>IF('8D'!O26&lt;&gt;"",'8D'!O26,"")</f>
        <v/>
      </c>
      <c r="AHC15" s="1084" t="str">
        <f>IF('8D'!P26&lt;&gt;"",'8D'!P26,"")</f>
        <v/>
      </c>
      <c r="AHD15" s="1084" t="str">
        <f>IF('8D'!Q26&lt;&gt;"",'8D'!Q26,"")</f>
        <v/>
      </c>
      <c r="AHE15" s="1084" t="str">
        <f>IF('8D'!R26&lt;&gt;"",'8D'!R26,"")</f>
        <v/>
      </c>
      <c r="AHF15" s="1084" t="str">
        <f>IF('8D'!S26&lt;&gt;"",'8D'!S26,"")</f>
        <v/>
      </c>
      <c r="AHG15" s="1084" t="str">
        <f>IF('8D'!T26&lt;&gt;"",'8D'!T26,"")</f>
        <v/>
      </c>
      <c r="AHH15" s="1084" t="str">
        <f>IF('8D'!U26&lt;&gt;"",'8D'!U26,"")</f>
        <v/>
      </c>
      <c r="AHI15" s="1084" t="str">
        <f>IF('8D'!V26&lt;&gt;"",'8D'!V26,"")</f>
        <v/>
      </c>
      <c r="AHJ15" s="1084" t="str">
        <f>IF('8D'!W26&lt;&gt;"",'8D'!W26,"")</f>
        <v/>
      </c>
      <c r="AHK15" s="1084" t="str">
        <f>IF('8D'!X26&lt;&gt;"",'8D'!X26,"")</f>
        <v/>
      </c>
      <c r="AHL15" s="1084" t="str">
        <f>IF('8D'!Y26&lt;&gt;"",'8D'!Y26,"")</f>
        <v/>
      </c>
      <c r="AHM15" s="1084" t="str">
        <f>IF('8D'!Z26&lt;&gt;"",'8D'!Z26,"")</f>
        <v/>
      </c>
      <c r="AHN15" s="1084" t="str">
        <f>IF('8D'!AA26&lt;&gt;"",'8D'!AA26,"")</f>
        <v/>
      </c>
      <c r="AHO15" s="1084" t="str">
        <f>IF('8D'!AB26&lt;&gt;"",'8D'!AB26,"")</f>
        <v/>
      </c>
      <c r="AHP15" s="1084" t="str">
        <f>IF('8D'!AC26&lt;&gt;"",'8D'!AC26,"")</f>
        <v/>
      </c>
      <c r="AHQ15" s="1084" t="str">
        <f>IF('8D'!AD26&lt;&gt;"",'8D'!AD26,"")</f>
        <v/>
      </c>
      <c r="AHR15" s="1084" t="str">
        <f>IF('8D'!AE26&lt;&gt;"",'8D'!AE26,"")</f>
        <v/>
      </c>
      <c r="AHS15" s="1084" t="str">
        <f>IF('8D'!AF26&lt;&gt;"",'8D'!AF26,"")</f>
        <v/>
      </c>
      <c r="AHT15" s="1084" t="str">
        <f>IF('8D'!AG26&lt;&gt;"",'8D'!AG26,"")</f>
        <v/>
      </c>
      <c r="AHU15" s="1084" t="str">
        <f>IF('8D'!AH26&lt;&gt;"",'8D'!AH26,"")</f>
        <v/>
      </c>
      <c r="AHV15" s="1084" t="str">
        <f>IF('8D'!AI26&lt;&gt;"",'8D'!AI26,"")</f>
        <v/>
      </c>
      <c r="AHW15" s="1084" t="str">
        <f>IF('8D'!AJ26&lt;&gt;"",'8D'!AJ26,"")</f>
        <v/>
      </c>
      <c r="AHX15" s="1084" t="str">
        <f>IF('8D'!AK26&lt;&gt;"",'8D'!AK26,"")</f>
        <v/>
      </c>
      <c r="AHY15" s="1084" t="str">
        <f>IF('8D'!AL26&lt;&gt;"",'8D'!AL26,"")</f>
        <v/>
      </c>
      <c r="AHZ15" s="1084" t="str">
        <f>IF('8D'!AM26&lt;&gt;"",'8D'!AM26,"")</f>
        <v/>
      </c>
      <c r="AIA15" s="1084" t="str">
        <f>IF('8D'!AN26&lt;&gt;"",'8D'!AN26,"")</f>
        <v/>
      </c>
      <c r="AIB15" s="1084" t="str">
        <f>IF('8D'!AO26&lt;&gt;"",'8D'!AO26,"")</f>
        <v/>
      </c>
      <c r="AIC15" s="1084" t="str">
        <f>IF('8D'!AP26&lt;&gt;"",'8D'!AP26,"")</f>
        <v/>
      </c>
      <c r="AID15" s="1084" t="str">
        <f>IF('8D'!AQ26&lt;&gt;"",'8D'!AQ26,"")</f>
        <v/>
      </c>
      <c r="AIE15" s="1084" t="str">
        <f>IF('8D'!AR26&lt;&gt;"",'8D'!AR26,"")</f>
        <v/>
      </c>
      <c r="AIF15" s="1084" t="str">
        <f>IF('8D'!AS26&lt;&gt;"",'8D'!AS26,"")</f>
        <v/>
      </c>
      <c r="AIG15" s="1084" t="str">
        <f>IF('8D'!AT26&lt;&gt;"",'8D'!AT26,"")</f>
        <v/>
      </c>
      <c r="AIH15" s="1084" t="str">
        <f>IF('8D'!AU26&lt;&gt;"",'8D'!AU26,"")</f>
        <v/>
      </c>
      <c r="AII15" s="1084" t="str">
        <f>IF('8D'!AV26&lt;&gt;"",'8D'!AV26,"")</f>
        <v/>
      </c>
      <c r="AIJ15" s="1084" t="str">
        <f>IF('8D'!AW26&lt;&gt;"",'8D'!AW26,"")</f>
        <v/>
      </c>
      <c r="AIK15" s="1085"/>
      <c r="AIL15" s="1084" t="str">
        <f>IF('8E'!D26&lt;&gt;"",'8E'!D26,"")</f>
        <v/>
      </c>
      <c r="AIM15" s="1084" t="str">
        <f>IF('8E'!E26&lt;&gt;"",'8E'!E26,"")</f>
        <v/>
      </c>
      <c r="AIN15" s="1084" t="str">
        <f>IF('8E'!F26&lt;&gt;"",'8E'!F26,"")</f>
        <v/>
      </c>
      <c r="AIO15" s="1084" t="str">
        <f>IF('8E'!G26&lt;&gt;"",'8E'!G26,"")</f>
        <v/>
      </c>
      <c r="AIP15" s="1084" t="str">
        <f>IF('8E'!H26&lt;&gt;"",'8E'!H26,"")</f>
        <v/>
      </c>
      <c r="AIQ15" s="1084" t="str">
        <f>IF('8E'!I26&lt;&gt;"",'8E'!I26,"")</f>
        <v/>
      </c>
      <c r="AIR15" s="1084" t="str">
        <f>IF('8E'!J26&lt;&gt;"",'8E'!J26,"")</f>
        <v/>
      </c>
      <c r="AIS15" s="1084" t="str">
        <f>IF('8E'!K26&lt;&gt;"",'8E'!K26,"")</f>
        <v/>
      </c>
      <c r="AIT15" s="1084" t="str">
        <f>IF('8E'!L26&lt;&gt;"",'8E'!L26,"")</f>
        <v/>
      </c>
      <c r="AIU15" s="1084" t="str">
        <f>IF('8E'!M26&lt;&gt;"",'8E'!M26,"")</f>
        <v/>
      </c>
      <c r="AIV15" s="1084" t="str">
        <f>IF('8E'!N26&lt;&gt;"",'8E'!N26,"")</f>
        <v/>
      </c>
      <c r="AIW15" s="1084" t="str">
        <f>IF('8E'!O26&lt;&gt;"",'8E'!O26,"")</f>
        <v/>
      </c>
      <c r="AIX15" s="1084" t="str">
        <f>IF('8E'!P26&lt;&gt;"",'8E'!P26,"")</f>
        <v/>
      </c>
      <c r="AIY15" s="1084" t="str">
        <f>IF('8E'!Q26&lt;&gt;"",'8E'!Q26,"")</f>
        <v/>
      </c>
      <c r="AIZ15" s="1084" t="str">
        <f>IF('8E'!R26&lt;&gt;"",'8E'!R26,"")</f>
        <v/>
      </c>
      <c r="AJA15" s="1084" t="str">
        <f>IF('8E'!S26&lt;&gt;"",'8E'!S26,"")</f>
        <v/>
      </c>
      <c r="AJB15" s="1084" t="str">
        <f>IF('8E'!T26&lt;&gt;"",'8E'!T26,"")</f>
        <v/>
      </c>
      <c r="AJC15" s="1084" t="str">
        <f>IF('8E'!U26&lt;&gt;"",'8E'!U26,"")</f>
        <v/>
      </c>
      <c r="AJD15" s="1084" t="str">
        <f>IF('8E'!V26&lt;&gt;"",'8E'!V26,"")</f>
        <v/>
      </c>
      <c r="AJE15" s="1084" t="str">
        <f>IF('8E'!W26&lt;&gt;"",'8E'!W26,"")</f>
        <v/>
      </c>
      <c r="AJF15" s="1084" t="str">
        <f>IF('8E'!X26&lt;&gt;"",'8E'!X26,"")</f>
        <v/>
      </c>
      <c r="AJG15" s="1084" t="str">
        <f>IF('8E'!Y26&lt;&gt;"",'8E'!Y26,"")</f>
        <v/>
      </c>
      <c r="AJH15" s="1084" t="str">
        <f>IF('8E'!Z26&lt;&gt;"",'8E'!Z26,"")</f>
        <v/>
      </c>
      <c r="AJI15" s="1084" t="str">
        <f>IF('8E'!AA26&lt;&gt;"",'8E'!AA26,"")</f>
        <v/>
      </c>
      <c r="AJJ15" t="s">
        <v>6852</v>
      </c>
    </row>
    <row r="16" spans="1:946" x14ac:dyDescent="0.2">
      <c r="A16" s="1084" t="str">
        <f t="shared" si="0"/>
        <v/>
      </c>
      <c r="B16" s="1084" t="str">
        <f t="shared" si="1"/>
        <v/>
      </c>
      <c r="C16" s="1084" t="str">
        <f>IF(設定!AH20&lt;&gt;0,設定!AH20,"")</f>
        <v/>
      </c>
      <c r="D16" s="1084" t="str">
        <f ca="1">IF(設定!AG20&lt;&gt;0,設定!AG20,"")</f>
        <v/>
      </c>
      <c r="E16" s="1084" t="str">
        <f>IF(C16="学部",VLOOKUP(D16,設定!$K$8:$L$37,2,FALSE),"")</f>
        <v/>
      </c>
      <c r="F16" s="1084" t="str">
        <f>IF(C16="研究科",VLOOKUP(D16,設定!$P$8:$Q$37,2,FALSE),"")</f>
        <v/>
      </c>
      <c r="G16" s="1084" t="str">
        <f>IF(C16="学部",VLOOKUP(D16,設定!$U$8:$V$37,2,FALSE),"")</f>
        <v/>
      </c>
      <c r="H16" s="1084" t="str">
        <f>IF(C16="研究科",VLOOKUP(D16,設定!$Y$8:$Z$37,2,FALSE),"")</f>
        <v/>
      </c>
      <c r="I16" s="1085"/>
      <c r="J16" s="1085"/>
      <c r="K16" s="1085"/>
      <c r="L16" s="1085"/>
      <c r="M16" s="1085"/>
      <c r="N16" s="1085"/>
      <c r="O16" s="1085"/>
      <c r="P16" s="1085"/>
      <c r="Q16" s="1085"/>
      <c r="R16" s="1084" t="str">
        <f>IF('2A'!E19&lt;&gt;"",'2A'!E19,"")</f>
        <v/>
      </c>
      <c r="S16" s="1084" t="str">
        <f>IF('2A'!F19&lt;&gt;"",'2A'!F19,"")</f>
        <v/>
      </c>
      <c r="T16" s="1084" t="str">
        <f>IF('2A'!G19&lt;&gt;"",'2A'!G19,"")</f>
        <v/>
      </c>
      <c r="U16" s="1084" t="str">
        <f>IF('2A'!H19&lt;&gt;"",'2A'!H19,"")</f>
        <v/>
      </c>
      <c r="V16" s="1084" t="str">
        <f>IF('2A'!I19&lt;&gt;"",'2A'!I19,"")</f>
        <v/>
      </c>
      <c r="W16" s="1084" t="str">
        <f>IF('2A'!J19&lt;&gt;"",'2A'!J19,"")</f>
        <v/>
      </c>
      <c r="X16" s="1084" t="str">
        <f>IF('2A'!K19&lt;&gt;"",'2A'!K19,"")</f>
        <v/>
      </c>
      <c r="Y16" s="1084" t="str">
        <f>IF('2A'!L19&lt;&gt;"",'2A'!L19,"")</f>
        <v/>
      </c>
      <c r="Z16" s="1084" t="str">
        <f>IF('2A'!M19&lt;&gt;"",'2A'!M19,"")</f>
        <v/>
      </c>
      <c r="AA16" s="1084" t="str">
        <f>IF('2A'!N19&lt;&gt;"",'2A'!N19,"")</f>
        <v/>
      </c>
      <c r="AB16" s="1084" t="str">
        <f>IF('2A'!O19&lt;&gt;"",'2A'!O19,"")</f>
        <v/>
      </c>
      <c r="AC16" s="1084" t="str">
        <f>IF('2A'!P19&lt;&gt;"",'2A'!P19,"")</f>
        <v/>
      </c>
      <c r="AD16" s="1084" t="str">
        <f>IF('2A'!Q19&lt;&gt;"",'2A'!Q19,"")</f>
        <v/>
      </c>
      <c r="AE16" s="1084" t="str">
        <f>IF('2A'!R19&lt;&gt;"",'2A'!R19,"")</f>
        <v/>
      </c>
      <c r="AF16" s="1084" t="str">
        <f>IF('2A'!S19&lt;&gt;"",'2A'!S19,"")</f>
        <v/>
      </c>
      <c r="AG16" s="1084" t="str">
        <f>IF('2A'!T19&lt;&gt;"",'2A'!T19,"")</f>
        <v/>
      </c>
      <c r="AH16" s="1084" t="str">
        <f>IF('2A'!U19&lt;&gt;"",'2A'!U19,"")</f>
        <v/>
      </c>
      <c r="AI16" s="1084" t="str">
        <f>IF('2B'!E19&lt;&gt;"",'2B'!E19,"")</f>
        <v/>
      </c>
      <c r="AJ16" s="1084" t="str">
        <f>IF('2B'!F19&lt;&gt;"",'2B'!F19,"")</f>
        <v/>
      </c>
      <c r="AK16" s="1084" t="str">
        <f>IF('2B'!G19&lt;&gt;"",'2B'!G19,"")</f>
        <v/>
      </c>
      <c r="AL16" s="1084" t="str">
        <f>IF('2B'!H19&lt;&gt;"",'2B'!H19,"")</f>
        <v/>
      </c>
      <c r="AM16" s="1084" t="str">
        <f>IF('2B'!I19&lt;&gt;"",'2B'!I19,"")</f>
        <v/>
      </c>
      <c r="AN16" s="1084" t="str">
        <f>IF('2B'!J19&lt;&gt;"",'2B'!J19,"")</f>
        <v/>
      </c>
      <c r="AO16" s="1084" t="str">
        <f>IF('2B'!K19&lt;&gt;"",'2B'!K19,"")</f>
        <v/>
      </c>
      <c r="AP16" s="1084" t="str">
        <f>IF('2B'!L19&lt;&gt;"",'2B'!L19,"")</f>
        <v/>
      </c>
      <c r="AQ16" s="1084" t="str">
        <f>IF('2B'!M19&lt;&gt;"",'2B'!M19,"")</f>
        <v/>
      </c>
      <c r="AR16" s="1084" t="str">
        <f>IF('2B'!N19&lt;&gt;"",'2B'!N19,"")</f>
        <v/>
      </c>
      <c r="AS16" s="1084" t="str">
        <f>IF('2B'!O19&lt;&gt;"",'2B'!O19,"")</f>
        <v/>
      </c>
      <c r="AT16" s="1084" t="str">
        <f>IF('2B'!P19&lt;&gt;"",'2B'!P19,"")</f>
        <v/>
      </c>
      <c r="AU16" s="1084" t="str">
        <f>IF('2B'!Q19&lt;&gt;"",'2B'!Q19,"")</f>
        <v/>
      </c>
      <c r="AV16" s="1084" t="str">
        <f>IF('2B'!R19&lt;&gt;"",'2B'!R19,"")</f>
        <v/>
      </c>
      <c r="AW16" s="1084" t="str">
        <f>IF('2B'!S19&lt;&gt;"",'2B'!S19,"")</f>
        <v/>
      </c>
      <c r="AX16" s="1084" t="str">
        <f>IF('2B'!T19&lt;&gt;"",'2B'!T19,"")</f>
        <v/>
      </c>
      <c r="AY16" s="1084" t="str">
        <f>IF('2B'!U19&lt;&gt;"",'2B'!U19,"")</f>
        <v/>
      </c>
      <c r="AZ16" s="1084" t="str">
        <f>IF('2B'!V19&lt;&gt;"",'2B'!V19,"")</f>
        <v/>
      </c>
      <c r="BA16" s="1084" t="str">
        <f>IF('2B'!W19&lt;&gt;"",'2B'!W19,"")</f>
        <v/>
      </c>
      <c r="BB16" s="1084" t="str">
        <f>IF('2B'!X19&lt;&gt;"",'2B'!X19,"")</f>
        <v/>
      </c>
      <c r="BC16" s="1084" t="str">
        <f>IF('2C'!E20&lt;&gt;"",'2C'!E20,"")</f>
        <v/>
      </c>
      <c r="BD16" s="1084" t="str">
        <f>IF('2C'!F20&lt;&gt;"",'2C'!F20,"")</f>
        <v/>
      </c>
      <c r="BE16" s="1084" t="str">
        <f>IF('2C'!G20&lt;&gt;"",'2C'!G20,"")</f>
        <v/>
      </c>
      <c r="BF16" s="1084" t="str">
        <f>IF('2C'!H20&lt;&gt;"",'2C'!H20,"")</f>
        <v/>
      </c>
      <c r="BG16" s="1084" t="str">
        <f>IF('2C'!I20&lt;&gt;"",'2C'!I20,"")</f>
        <v/>
      </c>
      <c r="BH16" s="1084" t="str">
        <f>IF('2C'!J20&lt;&gt;"",'2C'!J20,"")</f>
        <v/>
      </c>
      <c r="BI16" s="1084" t="str">
        <f>IF('2C'!K20&lt;&gt;"",'2C'!K20,"")</f>
        <v/>
      </c>
      <c r="BJ16" s="1084" t="str">
        <f>IF('2C'!L20&lt;&gt;"",'2C'!L20,"")</f>
        <v/>
      </c>
      <c r="BK16" s="1084" t="str">
        <f>IF('2C'!M20&lt;&gt;"",'2C'!M20,"")</f>
        <v/>
      </c>
      <c r="BL16" s="1084" t="str">
        <f>IF('2C'!N20&lt;&gt;"",'2C'!N20,"")</f>
        <v/>
      </c>
      <c r="BM16" s="1084" t="str">
        <f>IF('2C'!O20&lt;&gt;"",'2C'!O20,"")</f>
        <v/>
      </c>
      <c r="BN16" s="1084" t="str">
        <f>IF('2C'!P20&lt;&gt;"",'2C'!P20,"")</f>
        <v/>
      </c>
      <c r="BO16" s="1084" t="str">
        <f>IF('2C'!Q20&lt;&gt;"",'2C'!Q20,"")</f>
        <v/>
      </c>
      <c r="BP16" s="1084" t="str">
        <f>IF('2C'!R20&lt;&gt;"",'2C'!R20,"")</f>
        <v/>
      </c>
      <c r="BQ16" s="1084" t="str">
        <f>IF('2C'!S20&lt;&gt;"",'2C'!S20,"")</f>
        <v/>
      </c>
      <c r="BR16" s="1084" t="str">
        <f>IF('2C'!T20&lt;&gt;"",'2C'!T20,"")</f>
        <v/>
      </c>
      <c r="BS16" s="1084" t="str">
        <f>IF('2C'!U20&lt;&gt;"",'2C'!U20,"")</f>
        <v/>
      </c>
      <c r="BT16" s="1084" t="str">
        <f>IF('2C'!V20&lt;&gt;"",'2C'!V20,"")</f>
        <v/>
      </c>
      <c r="BU16" s="1084" t="str">
        <f>IF('2C'!W20&lt;&gt;"",'2C'!W20,"")</f>
        <v/>
      </c>
      <c r="BV16" s="1084" t="str">
        <f>IF('2C'!X20&lt;&gt;"",'2C'!X20,"")</f>
        <v/>
      </c>
      <c r="BW16" s="1084" t="str">
        <f>IF('2C'!Y20&lt;&gt;"",'2C'!Y20,"")</f>
        <v/>
      </c>
      <c r="BX16" s="1084" t="str">
        <f>IF('2C'!Z20&lt;&gt;"",'2C'!Z20,"")</f>
        <v/>
      </c>
      <c r="BY16" s="1084" t="str">
        <f>IF('2C'!AA20&lt;&gt;"",'2C'!AA20,"")</f>
        <v/>
      </c>
      <c r="BZ16" s="1084" t="str">
        <f>IF('2C'!AB20&lt;&gt;"",'2C'!AB20,"")</f>
        <v/>
      </c>
      <c r="CA16" s="1084" t="str">
        <f>IF('2C'!AC20&lt;&gt;"",'2C'!AC20,"")</f>
        <v/>
      </c>
      <c r="CB16" s="1084" t="str">
        <f>IF('2C'!AD20&lt;&gt;"",'2C'!AD20,"")</f>
        <v/>
      </c>
      <c r="CC16" s="1084" t="str">
        <f>IF('2C'!AE20&lt;&gt;"",'2C'!AE20,"")</f>
        <v/>
      </c>
      <c r="CD16" s="1084" t="str">
        <f>IF('2C'!AF20&lt;&gt;"",'2C'!AF20,"")</f>
        <v/>
      </c>
      <c r="CE16" s="1085"/>
      <c r="CF16" s="1085"/>
      <c r="CG16" s="1085"/>
      <c r="CH16" s="1085"/>
      <c r="CI16" s="1085"/>
      <c r="CJ16" s="1085"/>
      <c r="CK16" s="1085"/>
      <c r="CL16" s="1085"/>
      <c r="CM16" s="1085"/>
      <c r="CN16" s="1085"/>
      <c r="CO16" s="1085"/>
      <c r="CP16" s="1085"/>
      <c r="CQ16" s="1085"/>
      <c r="CR16" s="1085"/>
      <c r="CS16" s="1085"/>
      <c r="CT16" s="1085"/>
      <c r="CU16" s="1085"/>
      <c r="CV16" s="1084" t="str">
        <f>IF('2E'!E19&lt;&gt;"",'2E'!E19,"")</f>
        <v/>
      </c>
      <c r="CW16" s="1084" t="str">
        <f>IF('2E'!F19&lt;&gt;"",'2E'!F19,"")</f>
        <v/>
      </c>
      <c r="CX16" s="1084" t="str">
        <f>IF('2E'!G19&lt;&gt;"",'2E'!G19,"")</f>
        <v/>
      </c>
      <c r="CY16" s="1084" t="str">
        <f>IF('2E'!H19&lt;&gt;"",'2E'!H19,"")</f>
        <v/>
      </c>
      <c r="CZ16" s="1084" t="str">
        <f>IF('2E'!I19&lt;&gt;"",'2E'!I19,"")</f>
        <v/>
      </c>
      <c r="DA16" s="1084" t="str">
        <f>IF('2E'!J19&lt;&gt;"",'2E'!J19,"")</f>
        <v/>
      </c>
      <c r="DB16" s="1084" t="str">
        <f>IF('2E'!K19&lt;&gt;"",'2E'!K19,"")</f>
        <v/>
      </c>
      <c r="DC16" s="1084" t="str">
        <f>IF('2E'!L19&lt;&gt;"",'2E'!L19,"")</f>
        <v/>
      </c>
      <c r="DD16" s="1084" t="str">
        <f>IF('2E'!M19&lt;&gt;"",'2E'!M19,"")</f>
        <v/>
      </c>
      <c r="DE16" s="1084" t="str">
        <f>IF('2E'!N19&lt;&gt;"",'2E'!N19,"")</f>
        <v/>
      </c>
      <c r="DF16" s="1084" t="str">
        <f>IF('2E'!O19&lt;&gt;"",'2E'!O19,"")</f>
        <v/>
      </c>
      <c r="DG16" s="1084" t="str">
        <f>IF('2E'!P19&lt;&gt;"",'2E'!P19,"")</f>
        <v/>
      </c>
      <c r="DH16" s="1084" t="str">
        <f>IF('2E'!Q19&lt;&gt;"",'2E'!Q19,"")</f>
        <v/>
      </c>
      <c r="DI16" s="1084" t="str">
        <f>IF('2E'!R19&lt;&gt;"",'2E'!R19,"")</f>
        <v/>
      </c>
      <c r="DJ16" s="1084" t="str">
        <f>IF('2E'!S19&lt;&gt;"",'2E'!S19,"")</f>
        <v/>
      </c>
      <c r="DK16" s="1084" t="str">
        <f>IF('2E'!T19&lt;&gt;"",'2E'!T19,"")</f>
        <v/>
      </c>
      <c r="DL16" s="1084" t="str">
        <f>IF('2F'!E19&lt;&gt;"",'2F'!E19,"")</f>
        <v/>
      </c>
      <c r="DM16" s="1084" t="str">
        <f>IF('2F'!F19&lt;&gt;"",'2F'!F19,"")</f>
        <v/>
      </c>
      <c r="DN16" s="1212" t="str">
        <f>IF('3AB'!E19&lt;&gt;"",'3AB'!E19,"")</f>
        <v/>
      </c>
      <c r="DO16" s="1212" t="str">
        <f>IF('3AB'!F19&lt;&gt;"",'3AB'!F19,"")</f>
        <v/>
      </c>
      <c r="DP16" s="1212" t="str">
        <f>IF('3AB'!G19&lt;&gt;"",'3AB'!G19,"")</f>
        <v/>
      </c>
      <c r="DQ16" s="1212" t="str">
        <f>IF('3AB'!H19&lt;&gt;"",'3AB'!H19,"")</f>
        <v/>
      </c>
      <c r="DR16" s="1212" t="str">
        <f>IF('3AB'!I19&lt;&gt;"",'3AB'!I19,"")</f>
        <v/>
      </c>
      <c r="DS16" s="1212" t="str">
        <f>IF('3AB'!J19&lt;&gt;"",'3AB'!J19,"")</f>
        <v/>
      </c>
      <c r="DT16" s="1212" t="str">
        <f>IF('3AB'!K19&lt;&gt;"",'3AB'!K19,"")</f>
        <v/>
      </c>
      <c r="DU16" s="1212" t="str">
        <f>IF('3AB'!L19&lt;&gt;"",'3AB'!L19,"")</f>
        <v/>
      </c>
      <c r="DV16" s="1084" t="str">
        <f>IF('3CD'!E19&lt;&gt;"",'3CD'!E19,"")</f>
        <v/>
      </c>
      <c r="DW16" s="1084" t="str">
        <f>IF('3CD'!F19&lt;&gt;"",'3CD'!F19,"")</f>
        <v/>
      </c>
      <c r="DX16" s="1084" t="str">
        <f>IF('3CD'!G19&lt;&gt;"",'3CD'!G19,"")</f>
        <v/>
      </c>
      <c r="DY16" s="1084" t="str">
        <f>IF('3CD'!H19&lt;&gt;"",'3CD'!H19,"")</f>
        <v/>
      </c>
      <c r="DZ16" s="1084" t="str">
        <f>IF('3CD'!I19&lt;&gt;"",'3CD'!I19,"")</f>
        <v/>
      </c>
      <c r="EA16" s="1084" t="str">
        <f>IF('3CD'!J19&lt;&gt;"",'3CD'!J19,"")</f>
        <v/>
      </c>
      <c r="EB16" s="1084" t="str">
        <f>IF('3CD'!K19&lt;&gt;"",'3CD'!K19,"")</f>
        <v/>
      </c>
      <c r="EC16" s="1084" t="str">
        <f>IF('3CD'!L19&lt;&gt;"",'3CD'!L19,"")</f>
        <v/>
      </c>
      <c r="ED16" s="1084" t="str">
        <f>IF('3CD'!M19&lt;&gt;"",'3CD'!M19,"")</f>
        <v/>
      </c>
      <c r="EE16" s="1084" t="str">
        <f>IF('3CD'!N19&lt;&gt;"",'3CD'!N19,"")</f>
        <v/>
      </c>
      <c r="EF16" s="1084" t="str">
        <f>IF('3CD'!O19&lt;&gt;"",'3CD'!O19,"")</f>
        <v/>
      </c>
      <c r="EG16" s="1084" t="str">
        <f>IF('3CD'!P19&lt;&gt;"",'3CD'!P19,"")</f>
        <v/>
      </c>
      <c r="EH16" s="1084" t="str">
        <f>IF('3CD'!Q19&lt;&gt;"",'3CD'!Q19,"")</f>
        <v/>
      </c>
      <c r="EI16" s="1084" t="str">
        <f>IF('3CD'!R19&lt;&gt;"",'3CD'!R19,"")</f>
        <v/>
      </c>
      <c r="EJ16" s="1085"/>
      <c r="EK16" s="1085"/>
      <c r="EL16" s="1085"/>
      <c r="EM16" s="1085"/>
      <c r="EN16" s="1085"/>
      <c r="EO16" s="1085"/>
      <c r="EP16" s="1085"/>
      <c r="EQ16" s="1085"/>
      <c r="ER16" s="1085"/>
      <c r="ES16" s="1085"/>
      <c r="ET16" s="1085"/>
      <c r="EU16" s="1085"/>
      <c r="EV16" s="1085"/>
      <c r="EW16" s="1085"/>
      <c r="EX16" s="1085"/>
      <c r="EY16" s="1085"/>
      <c r="EZ16" s="1085"/>
      <c r="FA16" s="1085"/>
      <c r="FB16" s="1084" t="str">
        <f>IF('3EF'!W20&lt;&gt;"",'3EF'!W20,"")</f>
        <v/>
      </c>
      <c r="FC16" s="1084" t="str">
        <f>IF('3EF'!X20&lt;&gt;"",'3EF'!X20,"")</f>
        <v/>
      </c>
      <c r="FD16" s="1084" t="str">
        <f>IF('3EF'!Y20&lt;&gt;"",'3EF'!Y20,"")</f>
        <v/>
      </c>
      <c r="FE16" s="1084" t="str">
        <f>IF('3EF'!Z20&lt;&gt;"",'3EF'!Z20,"")</f>
        <v/>
      </c>
      <c r="FF16" s="1084" t="str">
        <f>IF('3EF'!AA20&lt;&gt;"",'3EF'!AA20,"")</f>
        <v/>
      </c>
      <c r="FG16" s="1084" t="str">
        <f>IF('3EF'!AB20&lt;&gt;"",'3EF'!AB20,"")</f>
        <v/>
      </c>
      <c r="FH16" s="1084" t="str">
        <f>IF('3EF'!AC20&lt;&gt;"",'3EF'!AC20,"")</f>
        <v/>
      </c>
      <c r="FI16" s="1084" t="str">
        <f>IF('3EF'!AD20&lt;&gt;"",'3EF'!AD20,"")</f>
        <v/>
      </c>
      <c r="FJ16" s="1084" t="str">
        <f>IF('3EF'!AE20&lt;&gt;"",'3EF'!AE20,"")</f>
        <v/>
      </c>
      <c r="FK16" s="1084" t="str">
        <f>IF('3EF'!AF20&lt;&gt;"",'3EF'!AF20,"")</f>
        <v/>
      </c>
      <c r="FL16" s="1084" t="str">
        <f>IF('3EF'!AG20&lt;&gt;"",'3EF'!AG20,"")</f>
        <v/>
      </c>
      <c r="FM16" s="1084" t="str">
        <f>IF('3EF'!AH20&lt;&gt;"",'3EF'!AH20,"")</f>
        <v/>
      </c>
      <c r="FN16" s="1084" t="str">
        <f>IF('3EF'!AI20&lt;&gt;"",'3EF'!AI20,"")</f>
        <v/>
      </c>
      <c r="FO16" s="1084" t="str">
        <f>IF('3EF'!AJ20&lt;&gt;"",'3EF'!AJ20,"")</f>
        <v/>
      </c>
      <c r="FP16" s="1084" t="str">
        <f>IF('3EF'!AK20&lt;&gt;"",'3EF'!AK20,"")</f>
        <v/>
      </c>
      <c r="FQ16" s="1084" t="str">
        <f>IF('3EF'!AL20&lt;&gt;"",'3EF'!AL20,"")</f>
        <v/>
      </c>
      <c r="FR16" s="1084" t="str">
        <f>IF('3EF'!AM20&lt;&gt;"",'3EF'!AM20,"")</f>
        <v/>
      </c>
      <c r="FS16" s="1084" t="str">
        <f>IF('3G'!E20&lt;&gt;"",'3G'!E20,"")</f>
        <v/>
      </c>
      <c r="FT16" s="1084" t="str">
        <f>IF('3G'!F20&lt;&gt;"",'3G'!F20,"")</f>
        <v/>
      </c>
      <c r="FU16" s="1084" t="str">
        <f>IF('3G'!G20&lt;&gt;"",'3G'!G20,"")</f>
        <v/>
      </c>
      <c r="FV16" s="1084" t="str">
        <f>IF('3G'!H20&lt;&gt;"",'3G'!H20,"")</f>
        <v/>
      </c>
      <c r="FW16" s="1084" t="str">
        <f>IF('3G'!I20&lt;&gt;"",'3G'!I20,"")</f>
        <v/>
      </c>
      <c r="FX16" s="1084" t="str">
        <f>IF('3G'!J20&lt;&gt;"",'3G'!J20,"")</f>
        <v/>
      </c>
      <c r="FY16" s="1084" t="str">
        <f>IF('3G'!K20&lt;&gt;"",'3G'!K20,"")</f>
        <v/>
      </c>
      <c r="FZ16" s="1084" t="str">
        <f>IF('3G'!L20&lt;&gt;"",'3G'!L20,"")</f>
        <v/>
      </c>
      <c r="GA16" s="1084" t="str">
        <f>IF('3G'!M20&lt;&gt;"",'3G'!M20,"")</f>
        <v/>
      </c>
      <c r="GB16" s="1084" t="str">
        <f>IF('3G'!N20&lt;&gt;"",'3G'!N20,"")</f>
        <v/>
      </c>
      <c r="GC16" s="1084" t="str">
        <f>IF('3G'!O20&lt;&gt;"",'3G'!O20,"")</f>
        <v/>
      </c>
      <c r="GD16" s="1084" t="str">
        <f>IF('3G'!P20&lt;&gt;"",'3G'!P20,"")</f>
        <v/>
      </c>
      <c r="GE16" s="1084" t="str">
        <f>IF('3G'!Q20&lt;&gt;"",'3G'!Q20,"")</f>
        <v/>
      </c>
      <c r="GF16" s="1084" t="str">
        <f>IF('3G'!R20&lt;&gt;"",'3G'!R20,"")</f>
        <v/>
      </c>
      <c r="GG16" s="1084" t="str">
        <f>IF('3G'!S20&lt;&gt;"",'3G'!S20,"")</f>
        <v/>
      </c>
      <c r="GH16" s="1084" t="str">
        <f>IF('3G'!T20&lt;&gt;"",'3G'!T20,"")</f>
        <v/>
      </c>
      <c r="GI16" s="1084" t="str">
        <f>IF('3G'!U20&lt;&gt;"",'3G'!U20,"")</f>
        <v/>
      </c>
      <c r="GJ16" s="1084" t="str">
        <f>IF('3G'!V20&lt;&gt;"",'3G'!V20,"")</f>
        <v/>
      </c>
      <c r="GK16" s="1084" t="str">
        <f>IF('3G'!W20&lt;&gt;"",'3G'!W20,"")</f>
        <v/>
      </c>
      <c r="GL16" s="1084" t="str">
        <f>IF('3G'!X20&lt;&gt;"",'3G'!X20,"")</f>
        <v/>
      </c>
      <c r="GM16" s="1084" t="str">
        <f>IF('3G'!Y20&lt;&gt;"",'3G'!Y20,"")</f>
        <v/>
      </c>
      <c r="GN16" s="1084" t="str">
        <f>IF('3G'!Z20&lt;&gt;"",'3G'!Z20,"")</f>
        <v/>
      </c>
      <c r="GO16" s="1084" t="str">
        <f>IF('3G'!AA20&lt;&gt;"",'3G'!AA20,"")</f>
        <v/>
      </c>
      <c r="GP16" s="1084" t="str">
        <f>IF('3G'!AB20&lt;&gt;"",'3G'!AB20,"")</f>
        <v/>
      </c>
      <c r="GQ16" s="1084" t="str">
        <f>IF('3G'!AC20&lt;&gt;"",'3G'!AC20,"")</f>
        <v/>
      </c>
      <c r="GR16" s="1084" t="str">
        <f>IF('3G'!AD20&lt;&gt;"",'3G'!AD20,"")</f>
        <v/>
      </c>
      <c r="GS16" s="1084" t="str">
        <f>IF('3G'!AE20&lt;&gt;"",'3G'!AE20,"")</f>
        <v/>
      </c>
      <c r="GT16" s="1084" t="str">
        <f>IF('3G'!AF20&lt;&gt;"",'3G'!AF20,"")</f>
        <v/>
      </c>
      <c r="GU16" s="1084" t="str">
        <f>IF('3G'!AG20&lt;&gt;"",'3G'!AG20,"")</f>
        <v/>
      </c>
      <c r="GV16" s="1084" t="str">
        <f>IF('3G'!AH20&lt;&gt;"",'3G'!AH20,"")</f>
        <v/>
      </c>
      <c r="GW16" s="1084" t="str">
        <f>IF('3G'!AI20&lt;&gt;"",'3G'!AI20,"")</f>
        <v/>
      </c>
      <c r="GX16" s="1084" t="str">
        <f>IF('3G'!AJ20&lt;&gt;"",'3G'!AJ20,"")</f>
        <v/>
      </c>
      <c r="GY16" s="1084" t="str">
        <f>IF('3G'!AK20&lt;&gt;"",'3G'!AK20,"")</f>
        <v/>
      </c>
      <c r="GZ16" s="1084" t="str">
        <f>IF('3G'!AL20&lt;&gt;"",'3G'!AL20,"")</f>
        <v/>
      </c>
      <c r="HA16" s="1084" t="str">
        <f>IF('3G'!AM20&lt;&gt;"",'3G'!AM20,"")</f>
        <v/>
      </c>
      <c r="HB16" s="1084" t="str">
        <f>IF('3G'!AN20&lt;&gt;"",'3G'!AN20,"")</f>
        <v/>
      </c>
      <c r="HC16" s="1085"/>
      <c r="HD16" s="1085"/>
      <c r="HE16" s="1085"/>
      <c r="HF16" s="1085"/>
      <c r="HG16" s="1085"/>
      <c r="HH16" s="1085"/>
      <c r="HI16" s="1085"/>
      <c r="HJ16" s="1085"/>
      <c r="HK16" s="1085"/>
      <c r="HL16" s="1085"/>
      <c r="HM16" s="1085"/>
      <c r="HN16" s="1085"/>
      <c r="HO16" s="1085"/>
      <c r="HP16" s="1085"/>
      <c r="HQ16" s="1085"/>
      <c r="HR16" s="1085"/>
      <c r="HS16" s="1085"/>
      <c r="HT16" s="1085"/>
      <c r="HU16" s="1085"/>
      <c r="HV16" s="1085"/>
      <c r="HW16" s="1085"/>
      <c r="HX16" s="1085"/>
      <c r="HY16" s="1085"/>
      <c r="HZ16" s="1085"/>
      <c r="IA16" s="1085"/>
      <c r="IB16" s="1085"/>
      <c r="IC16" s="1085"/>
      <c r="ID16" s="1085"/>
      <c r="IE16" s="1085"/>
      <c r="IF16" s="1085"/>
      <c r="IG16" s="1085"/>
      <c r="IH16" s="1085"/>
      <c r="II16" s="1085"/>
      <c r="IJ16" s="1085"/>
      <c r="IK16" s="1085"/>
      <c r="IL16" s="1085"/>
      <c r="IM16" s="1085"/>
      <c r="IN16" s="1085"/>
      <c r="IO16" s="1085"/>
      <c r="IP16" s="1085"/>
      <c r="IQ16" s="1085"/>
      <c r="IR16" s="1085"/>
      <c r="IS16" s="1085"/>
      <c r="IT16" s="1085"/>
      <c r="IU16" s="1085"/>
      <c r="IV16" s="1085"/>
      <c r="IW16" s="1085"/>
      <c r="IX16" s="1085"/>
      <c r="IY16" s="1085"/>
      <c r="IZ16" s="1085"/>
      <c r="JA16" s="1085"/>
      <c r="JB16" s="1084" t="str">
        <f>IF('4C'!E19&lt;&gt;"",'4C'!E19,"")</f>
        <v/>
      </c>
      <c r="JC16" s="1085"/>
      <c r="JD16" s="1085"/>
      <c r="JE16" s="1085"/>
      <c r="JF16" s="1085"/>
      <c r="JG16" s="1085"/>
      <c r="JH16" s="1085"/>
      <c r="JI16" s="1085"/>
      <c r="JJ16" s="1085"/>
      <c r="JK16" s="1085"/>
      <c r="JL16" s="1085"/>
      <c r="JM16" s="1085"/>
      <c r="JN16" s="1085"/>
      <c r="JO16" s="1085"/>
      <c r="JP16" s="1085"/>
      <c r="JQ16" s="1085"/>
      <c r="JR16" s="1085"/>
      <c r="JS16" s="1085"/>
      <c r="JT16" s="1085"/>
      <c r="JU16" s="1085"/>
      <c r="JV16" s="1085"/>
      <c r="JW16" s="1085"/>
      <c r="JX16" s="1085"/>
      <c r="JY16" s="1085"/>
      <c r="JZ16" s="1085"/>
      <c r="KA16" s="1085"/>
      <c r="KB16" s="1085"/>
      <c r="KC16" s="1085"/>
      <c r="KD16" s="1085"/>
      <c r="KE16" s="1085"/>
      <c r="KF16" s="1085"/>
      <c r="KG16" s="1085"/>
      <c r="KH16" s="1085"/>
      <c r="KI16" s="1085"/>
      <c r="KJ16" s="1084" t="str">
        <f>IF('5A'!E19&lt;&gt;"",'5A'!E19,"")</f>
        <v/>
      </c>
      <c r="KK16" s="1084" t="str">
        <f>IF('5A'!F19&lt;&gt;"",'5A'!F19,"")</f>
        <v/>
      </c>
      <c r="KL16" s="1084" t="str">
        <f>IF('5A'!G19&lt;&gt;"",'5A'!G19,"")</f>
        <v/>
      </c>
      <c r="KM16" s="1085"/>
      <c r="KN16" s="1085"/>
      <c r="KO16" s="1085"/>
      <c r="KP16" s="1085"/>
      <c r="KQ16" s="1085"/>
      <c r="KR16" s="1085"/>
      <c r="KS16" s="1085"/>
      <c r="KT16" s="1085"/>
      <c r="KU16" s="1085"/>
      <c r="KV16" s="1085"/>
      <c r="KW16" s="1085"/>
      <c r="KX16" s="1085"/>
      <c r="KY16" s="1084" t="str">
        <f>IF('5D'!E26&lt;&gt;"",'5D'!E26,"")</f>
        <v/>
      </c>
      <c r="KZ16" s="1084" t="str">
        <f>IF('5D'!F26&lt;&gt;"",'5D'!F26,"")</f>
        <v/>
      </c>
      <c r="LA16" s="1084" t="str">
        <f>IF('5D'!G26&lt;&gt;"",'5D'!G26,"")</f>
        <v/>
      </c>
      <c r="LB16" s="1084" t="str">
        <f>IF('5D'!H26&lt;&gt;"",'5D'!H26,"")</f>
        <v/>
      </c>
      <c r="LC16" s="1084" t="str">
        <f>IF('5D'!I26&lt;&gt;"",'5D'!I26,"")</f>
        <v/>
      </c>
      <c r="LD16" s="1084" t="str">
        <f>IF('5D'!J26&lt;&gt;"",'5D'!J26,"")</f>
        <v/>
      </c>
      <c r="LE16" s="1084" t="str">
        <f>IF('5D'!K26&lt;&gt;"",'5D'!K26,"")</f>
        <v/>
      </c>
      <c r="LF16" s="1084" t="str">
        <f>IF('5D'!L26&lt;&gt;"",'5D'!L26,"")</f>
        <v/>
      </c>
      <c r="LG16" s="1084" t="str">
        <f>IF('5D'!M26&lt;&gt;"",'5D'!M26,"")</f>
        <v/>
      </c>
      <c r="LH16" s="1084" t="str">
        <f>IF('5D'!N26&lt;&gt;"",'5D'!N26,"")</f>
        <v/>
      </c>
      <c r="LI16" s="1084" t="str">
        <f>IF('5D'!O26&lt;&gt;"",'5D'!O26,"")</f>
        <v/>
      </c>
      <c r="LJ16" s="1084" t="str">
        <f>IF('5D'!P26&lt;&gt;"",'5D'!P26,"")</f>
        <v/>
      </c>
      <c r="LK16" s="1084" t="str">
        <f>IF('5D'!Q26&lt;&gt;"",'5D'!Q26,"")</f>
        <v/>
      </c>
      <c r="LL16" s="1084" t="str">
        <f>IF('5D'!R26&lt;&gt;"",'5D'!R26,"")</f>
        <v/>
      </c>
      <c r="LM16" s="1084" t="str">
        <f>IF('5D'!S26&lt;&gt;"",'5D'!S26,"")</f>
        <v/>
      </c>
      <c r="LN16" s="1084" t="str">
        <f>IF('5D'!T26&lt;&gt;"",'5D'!T26,"")</f>
        <v/>
      </c>
      <c r="LO16" s="1084" t="str">
        <f>IF('5D'!U26&lt;&gt;"",'5D'!U26,"")</f>
        <v/>
      </c>
      <c r="LP16" s="1084" t="str">
        <f>IF('5D'!V26&lt;&gt;"",'5D'!V26,"")</f>
        <v/>
      </c>
      <c r="LQ16" s="1084" t="str">
        <f>IF('5D'!W26&lt;&gt;"",'5D'!W26,"")</f>
        <v/>
      </c>
      <c r="LR16" s="1084" t="str">
        <f>IF('5D'!Y26&lt;&gt;"",'5D'!Y26,"")</f>
        <v/>
      </c>
      <c r="LS16" s="1084" t="str">
        <f>IF('5D'!Z26&lt;&gt;"",'5D'!Z26,"")</f>
        <v/>
      </c>
      <c r="LT16" s="1084" t="str">
        <f>IF('5D'!AA26&lt;&gt;"",'5D'!AA26,"")</f>
        <v/>
      </c>
      <c r="LU16" s="1084" t="str">
        <f>IF('5D'!AB26&lt;&gt;"",'5D'!AB26,"")</f>
        <v/>
      </c>
      <c r="LV16" s="1085"/>
      <c r="LW16" s="1084" t="str">
        <f>IF('5E'!E26&lt;&gt;"",'5E'!E26,"")</f>
        <v/>
      </c>
      <c r="LX16" s="1084" t="str">
        <f>IF('5E'!F26&lt;&gt;"",'5E'!F26,"")</f>
        <v/>
      </c>
      <c r="LY16" s="1084" t="str">
        <f>IF('5E'!G26&lt;&gt;"",'5E'!G26,"")</f>
        <v/>
      </c>
      <c r="LZ16" s="1084" t="str">
        <f>IF('5E'!H26&lt;&gt;"",'5E'!H26,"")</f>
        <v/>
      </c>
      <c r="MA16" s="1084" t="str">
        <f>IF('5E'!I26&lt;&gt;"",'5E'!I26,"")</f>
        <v/>
      </c>
      <c r="MB16" s="1084" t="str">
        <f>IF('5E'!J26&lt;&gt;"",'5E'!J26,"")</f>
        <v/>
      </c>
      <c r="MC16" s="1084" t="str">
        <f>IF('5E'!K26&lt;&gt;"",'5E'!K26,"")</f>
        <v/>
      </c>
      <c r="MD16" s="1084" t="str">
        <f>IF('5E'!L26&lt;&gt;"",'5E'!L26,"")</f>
        <v/>
      </c>
      <c r="ME16" s="1084" t="str">
        <f>IF('5E'!M26&lt;&gt;"",'5E'!M26,"")</f>
        <v/>
      </c>
      <c r="MF16" s="1084" t="str">
        <f>IF('5E'!N26&lt;&gt;"",'5E'!N26,"")</f>
        <v/>
      </c>
      <c r="MG16" s="1084" t="str">
        <f>IF('5E'!O26&lt;&gt;"",'5E'!O26,"")</f>
        <v/>
      </c>
      <c r="MH16" s="1084" t="str">
        <f>IF('5E'!P26&lt;&gt;"",'5E'!P26,"")</f>
        <v/>
      </c>
      <c r="MI16" s="1084" t="str">
        <f>IF('5E'!Q26&lt;&gt;"",'5E'!Q26,"")</f>
        <v/>
      </c>
      <c r="MJ16" s="1084" t="str">
        <f>IF('5E'!R26&lt;&gt;"",'5E'!R26,"")</f>
        <v/>
      </c>
      <c r="MK16" s="1084" t="str">
        <f>IF('5E'!S26&lt;&gt;"",'5E'!S26,"")</f>
        <v/>
      </c>
      <c r="ML16" s="1084" t="str">
        <f>IF('5E'!T26&lt;&gt;"",'5E'!T26,"")</f>
        <v/>
      </c>
      <c r="MM16" s="1084" t="str">
        <f>IF('5E'!U26&lt;&gt;"",'5E'!U26,"")</f>
        <v/>
      </c>
      <c r="MN16" s="1084" t="str">
        <f>IF('5E'!V26&lt;&gt;"",'5E'!V26,"")</f>
        <v/>
      </c>
      <c r="MO16" s="1084" t="str">
        <f>IF('5E'!W26&lt;&gt;"",'5E'!W26,"")</f>
        <v/>
      </c>
      <c r="MP16" s="1084" t="str">
        <f>IF('5E'!Y26&lt;&gt;"",'5E'!Y26,"")</f>
        <v/>
      </c>
      <c r="MQ16" s="1084" t="str">
        <f>IF('5E'!Z26&lt;&gt;"",'5E'!Z26,"")</f>
        <v/>
      </c>
      <c r="MR16" s="1084" t="str">
        <f>IF('5E'!AA26&lt;&gt;"",'5E'!AA26,"")</f>
        <v/>
      </c>
      <c r="MS16" s="1085"/>
      <c r="MT16" s="1085"/>
      <c r="MU16" s="1085"/>
      <c r="MV16" s="1085"/>
      <c r="MW16" s="1085"/>
      <c r="MX16" s="1085"/>
      <c r="MY16" s="1085"/>
      <c r="MZ16" s="1085"/>
      <c r="NA16" s="1085"/>
      <c r="NB16" s="1085"/>
      <c r="NC16" s="1085"/>
      <c r="ND16" s="1085"/>
      <c r="NE16" s="1085"/>
      <c r="NF16" s="1085"/>
      <c r="NG16" s="1085"/>
      <c r="NH16" s="1085"/>
      <c r="NI16" s="1085"/>
      <c r="NJ16" s="1085"/>
      <c r="NK16" s="1085"/>
      <c r="NL16" s="1085"/>
      <c r="NM16" s="1085"/>
      <c r="NN16" s="1085"/>
      <c r="NO16" s="1085"/>
      <c r="NP16" s="1085"/>
      <c r="NQ16" s="1085"/>
      <c r="NR16" s="1085"/>
      <c r="NS16" s="1085"/>
      <c r="NT16" s="1085"/>
      <c r="NU16" s="1085"/>
      <c r="NV16" s="1085"/>
      <c r="NW16" s="1085"/>
      <c r="NX16" s="1085"/>
      <c r="NY16" s="1085"/>
      <c r="NZ16" s="1085"/>
      <c r="OA16" s="1085"/>
      <c r="OB16" s="1085"/>
      <c r="OC16" s="1085"/>
      <c r="OD16" s="1085"/>
      <c r="OE16" s="1085"/>
      <c r="OF16" s="1085"/>
      <c r="OG16" s="1085"/>
      <c r="OH16" s="1085"/>
      <c r="OI16" s="1085"/>
      <c r="OJ16" s="1085"/>
      <c r="OK16" s="1085"/>
      <c r="OL16" s="1085"/>
      <c r="OM16" s="1085"/>
      <c r="ON16" s="1085"/>
      <c r="OO16" s="1085"/>
      <c r="OP16" s="1085"/>
      <c r="OQ16" s="1085"/>
      <c r="OR16" s="1085"/>
      <c r="OS16" s="1085"/>
      <c r="OT16" s="1085"/>
      <c r="OU16" s="1085"/>
      <c r="OV16" s="1085"/>
      <c r="OW16" s="1085"/>
      <c r="OX16" s="1085"/>
      <c r="OY16" s="1085"/>
      <c r="OZ16" s="1085"/>
      <c r="PA16" s="1085"/>
      <c r="PB16" s="1085"/>
      <c r="PC16" s="1085"/>
      <c r="PD16" s="1085"/>
      <c r="PE16" s="1085"/>
      <c r="PF16" s="1085"/>
      <c r="PG16" s="1085"/>
      <c r="PH16" s="1085"/>
      <c r="PI16" s="1085"/>
      <c r="PJ16" s="1085"/>
      <c r="PK16" s="1085"/>
      <c r="PL16" s="1085"/>
      <c r="PM16" s="1085"/>
      <c r="PN16" s="1085"/>
      <c r="PO16" s="1085"/>
      <c r="PP16" s="1085"/>
      <c r="PQ16" s="1085"/>
      <c r="PR16" s="1085"/>
      <c r="PS16" s="1085"/>
      <c r="PT16" s="1085"/>
      <c r="PU16" s="1085"/>
      <c r="PV16" s="1085"/>
      <c r="PW16" s="1085"/>
      <c r="PX16" s="1085"/>
      <c r="PY16" s="1085"/>
      <c r="PZ16" s="1085"/>
      <c r="QA16" s="1085"/>
      <c r="QB16" s="1085"/>
      <c r="QC16" s="1085"/>
      <c r="QD16" s="1085"/>
      <c r="QE16" s="1085"/>
      <c r="QF16" s="1085"/>
      <c r="QG16" s="1085"/>
      <c r="QH16" s="1085"/>
      <c r="QI16" s="1085"/>
      <c r="QJ16" s="1085"/>
      <c r="QK16" s="1085"/>
      <c r="QL16" s="1085"/>
      <c r="QM16" s="1085"/>
      <c r="QN16" s="1085"/>
      <c r="QO16" s="1085"/>
      <c r="QP16" s="1085"/>
      <c r="QQ16" s="1085"/>
      <c r="QR16" s="1085"/>
      <c r="QS16" s="1085"/>
      <c r="QT16" s="1085"/>
      <c r="QU16" s="1085"/>
      <c r="QV16" s="1085"/>
      <c r="QW16" s="1085"/>
      <c r="QX16" s="1085"/>
      <c r="QY16" s="1085"/>
      <c r="QZ16" s="1085"/>
      <c r="RA16" s="1085"/>
      <c r="RB16" s="1085"/>
      <c r="RC16" s="1085"/>
      <c r="RD16" s="1085"/>
      <c r="RE16" s="1085"/>
      <c r="RF16" s="1085"/>
      <c r="RG16" s="1085"/>
      <c r="RH16" s="1085"/>
      <c r="RI16" s="1085"/>
      <c r="RJ16" s="1085"/>
      <c r="RK16" s="1085"/>
      <c r="RL16" s="1085"/>
      <c r="RM16" s="1085"/>
      <c r="RN16" s="1085"/>
      <c r="RO16" s="1085"/>
      <c r="RP16" s="1085"/>
      <c r="RQ16" s="1085"/>
      <c r="RR16" s="1085"/>
      <c r="RS16" s="1085"/>
      <c r="RT16" s="1085"/>
      <c r="RU16" s="1085"/>
      <c r="RV16" s="1085"/>
      <c r="RW16" s="1085"/>
      <c r="RX16" s="1085"/>
      <c r="RY16" s="1085"/>
      <c r="RZ16" s="1085"/>
      <c r="SA16" s="1085"/>
      <c r="SB16" s="1085"/>
      <c r="SC16" s="1085"/>
      <c r="SD16" s="1085"/>
      <c r="SE16" s="1085"/>
      <c r="SF16" s="1085"/>
      <c r="SG16" s="1085"/>
      <c r="SH16" s="1085"/>
      <c r="SI16" s="1085"/>
      <c r="SJ16" s="1085"/>
      <c r="SK16" s="1085"/>
      <c r="SL16" s="1085"/>
      <c r="SM16" s="1085"/>
      <c r="SN16" s="1085"/>
      <c r="SO16" s="1085"/>
      <c r="SP16" s="1085"/>
      <c r="SQ16" s="1085"/>
      <c r="SR16" s="1085"/>
      <c r="SS16" s="1085"/>
      <c r="ST16" s="1085"/>
      <c r="SU16" s="1085"/>
      <c r="SV16" s="1085"/>
      <c r="SW16" s="1085"/>
      <c r="SX16" s="1085"/>
      <c r="SY16" s="1085"/>
      <c r="SZ16" s="1085"/>
      <c r="TA16" s="1085"/>
      <c r="TB16" s="1085"/>
      <c r="TC16" s="1085"/>
      <c r="TD16" s="1085"/>
      <c r="TE16" s="1085"/>
      <c r="TF16" s="1085"/>
      <c r="TG16" s="1085"/>
      <c r="TH16" s="1085"/>
      <c r="TI16" s="1085"/>
      <c r="TJ16" s="1085"/>
      <c r="TK16" s="1085"/>
      <c r="TL16" s="1085"/>
      <c r="TM16" s="1085"/>
      <c r="TN16" s="1085"/>
      <c r="TO16" s="1085"/>
      <c r="TP16" s="1085"/>
      <c r="TQ16" s="1085"/>
      <c r="TR16" s="1085"/>
      <c r="TS16" s="1085"/>
      <c r="TT16" s="1085"/>
      <c r="TU16" s="1085"/>
      <c r="TV16" s="1085"/>
      <c r="TW16" s="1085"/>
      <c r="TX16" s="1085"/>
      <c r="TY16" s="1085"/>
      <c r="TZ16" s="1085"/>
      <c r="UA16" s="1085"/>
      <c r="UB16" s="1085"/>
      <c r="UC16" s="1085"/>
      <c r="UD16" s="1085"/>
      <c r="UE16" s="1085"/>
      <c r="UF16" s="1085"/>
      <c r="UG16" s="1085"/>
      <c r="UH16" s="1085"/>
      <c r="UI16" s="1085"/>
      <c r="UJ16" s="1085"/>
      <c r="UK16" s="1085"/>
      <c r="UL16" s="1085"/>
      <c r="UM16" s="1085"/>
      <c r="UN16" s="1085"/>
      <c r="UO16" s="1085"/>
      <c r="UP16" s="1085"/>
      <c r="UQ16" s="1085"/>
      <c r="UR16" s="1085"/>
      <c r="US16" s="1085"/>
      <c r="UT16" s="1085"/>
      <c r="UU16" s="1085"/>
      <c r="UV16" s="1085"/>
      <c r="UW16" s="1085"/>
      <c r="UX16" s="1085"/>
      <c r="UY16" s="1085"/>
      <c r="UZ16" s="1085"/>
      <c r="VA16" s="1085"/>
      <c r="VB16" s="1085"/>
      <c r="VC16" s="1085"/>
      <c r="VD16" s="1085"/>
      <c r="VE16" s="1085"/>
      <c r="VF16" s="1085"/>
      <c r="VG16" s="1085"/>
      <c r="VH16" s="1085"/>
      <c r="VI16" s="1085"/>
      <c r="VJ16" s="1085"/>
      <c r="VK16" s="1085"/>
      <c r="VL16" s="1085"/>
      <c r="VM16" s="1085"/>
      <c r="VN16" s="1085"/>
      <c r="VO16" s="1085"/>
      <c r="VP16" s="1085"/>
      <c r="VQ16" s="1085"/>
      <c r="VR16" s="1085"/>
      <c r="VS16" s="1085"/>
      <c r="VT16" s="1085"/>
      <c r="VU16" s="1085"/>
      <c r="VV16" s="1085"/>
      <c r="VW16" s="1085"/>
      <c r="VX16" s="1085"/>
      <c r="VY16" s="1085"/>
      <c r="VZ16" s="1085"/>
      <c r="WA16" s="1085"/>
      <c r="WB16" s="1085"/>
      <c r="WC16" s="1085"/>
      <c r="WD16" s="1085"/>
      <c r="WE16" s="1085"/>
      <c r="WF16" s="1085"/>
      <c r="WG16" s="1085"/>
      <c r="WH16" s="1085"/>
      <c r="WI16" s="1085"/>
      <c r="WJ16" s="1085"/>
      <c r="WK16" s="1085"/>
      <c r="WL16" s="1085"/>
      <c r="WM16" s="1085"/>
      <c r="WN16" s="1085"/>
      <c r="WO16" s="1085"/>
      <c r="WP16" s="1085"/>
      <c r="WQ16" s="1085"/>
      <c r="WR16" s="1085"/>
      <c r="WS16" s="1085"/>
      <c r="WT16" s="1085"/>
      <c r="WU16" s="1085"/>
      <c r="WV16" s="1085"/>
      <c r="WW16" s="1085"/>
      <c r="WX16" s="1085"/>
      <c r="WY16" s="1085"/>
      <c r="WZ16" s="1085"/>
      <c r="XA16" s="1085"/>
      <c r="XB16" s="1085"/>
      <c r="XC16" s="1085"/>
      <c r="XD16" s="1085"/>
      <c r="XE16" s="1085"/>
      <c r="XF16" s="1085"/>
      <c r="XG16" s="1085"/>
      <c r="XH16" s="1085"/>
      <c r="XI16" s="1085"/>
      <c r="XJ16" s="1085"/>
      <c r="XK16" s="1085"/>
      <c r="XL16" s="1085"/>
      <c r="XM16" s="1085"/>
      <c r="XN16" s="1085"/>
      <c r="XO16" s="1085"/>
      <c r="XP16" s="1085"/>
      <c r="XQ16" s="1085"/>
      <c r="XR16" s="1085"/>
      <c r="XS16" s="1085"/>
      <c r="XT16" s="1085"/>
      <c r="XU16" s="1085"/>
      <c r="XV16" s="1085"/>
      <c r="XW16" s="1085"/>
      <c r="XX16" s="1085"/>
      <c r="XY16" s="1085"/>
      <c r="XZ16" s="1085"/>
      <c r="YA16" s="1085"/>
      <c r="YB16" s="1085"/>
      <c r="YC16" s="1085"/>
      <c r="YD16" s="1085"/>
      <c r="YE16" s="1085"/>
      <c r="YF16" s="1085"/>
      <c r="YG16" s="1085"/>
      <c r="YH16" s="1085"/>
      <c r="YI16" s="1085"/>
      <c r="YJ16" s="1085"/>
      <c r="YK16" s="1085"/>
      <c r="YL16" s="1085"/>
      <c r="YM16" s="1085"/>
      <c r="YN16" s="1085"/>
      <c r="YO16" s="1085"/>
      <c r="YP16" s="1085"/>
      <c r="YQ16" s="1085"/>
      <c r="YR16" s="1085"/>
      <c r="YS16" s="1085"/>
      <c r="YT16" s="1085"/>
      <c r="YU16" s="1085"/>
      <c r="YV16" s="1085"/>
      <c r="YW16" s="1085"/>
      <c r="YX16" s="1085"/>
      <c r="YY16" s="1085"/>
      <c r="YZ16" s="1085"/>
      <c r="ZA16" s="1085"/>
      <c r="ZB16" s="1085"/>
      <c r="ZC16" s="1085"/>
      <c r="ZD16" s="1085"/>
      <c r="ZE16" s="1085"/>
      <c r="ZF16" s="1085"/>
      <c r="ZG16" s="1085"/>
      <c r="ZH16" s="1085"/>
      <c r="ZI16" s="1085"/>
      <c r="ZJ16" s="1085"/>
      <c r="ZK16" s="1085"/>
      <c r="ZL16" s="1085"/>
      <c r="ZM16" s="1085"/>
      <c r="ZN16" s="1085"/>
      <c r="ZO16" s="1085"/>
      <c r="ZP16" s="1085"/>
      <c r="ZQ16" s="1085"/>
      <c r="ZR16" s="1085"/>
      <c r="ZS16" s="1085"/>
      <c r="ZT16" s="1085"/>
      <c r="ZU16" s="1085"/>
      <c r="ZV16" s="1085"/>
      <c r="ZW16" s="1085"/>
      <c r="ZX16" s="1085"/>
      <c r="ZY16" s="1085"/>
      <c r="ZZ16" s="1085"/>
      <c r="AAA16" s="1085"/>
      <c r="AAB16" s="1085"/>
      <c r="AAC16" s="1085"/>
      <c r="AAD16" s="1085"/>
      <c r="AAE16" s="1085"/>
      <c r="AAF16" s="1085"/>
      <c r="AAG16" s="1085"/>
      <c r="AAH16" s="1085"/>
      <c r="AAI16" s="1085"/>
      <c r="AAJ16" s="1085"/>
      <c r="AAK16" s="1085"/>
      <c r="AAL16" s="1085"/>
      <c r="AAM16" s="1085"/>
      <c r="AAN16" s="1085"/>
      <c r="AAO16" s="1085"/>
      <c r="AAP16" s="1085"/>
      <c r="AAQ16" s="1085"/>
      <c r="AAR16" s="1085"/>
      <c r="AAS16" s="1085"/>
      <c r="AAT16" s="1085"/>
      <c r="AAU16" s="1085"/>
      <c r="AAV16" s="1085"/>
      <c r="AAW16" s="1085"/>
      <c r="AAX16" s="1085"/>
      <c r="AAY16" s="1085"/>
      <c r="AAZ16" s="1085"/>
      <c r="ABA16" s="1085"/>
      <c r="ABB16" s="1085"/>
      <c r="ABC16" s="1085"/>
      <c r="ABD16" s="1085"/>
      <c r="ABE16" s="1085"/>
      <c r="ABF16" s="1085"/>
      <c r="ABG16" s="1085"/>
      <c r="ABH16" s="1085"/>
      <c r="ABI16" s="1085"/>
      <c r="ABJ16" s="1085"/>
      <c r="ABK16" s="1085"/>
      <c r="ABL16" s="1085"/>
      <c r="ABM16" s="1085"/>
      <c r="ABN16" s="1085"/>
      <c r="ABO16" s="1085"/>
      <c r="ABP16" s="1085"/>
      <c r="ABQ16" s="1085"/>
      <c r="ABR16" s="1085"/>
      <c r="ABS16" s="1085"/>
      <c r="ABT16" s="1085"/>
      <c r="ABU16" s="1085"/>
      <c r="ABV16" s="1085"/>
      <c r="ABW16" s="1085"/>
      <c r="ABX16" s="1085"/>
      <c r="ABY16" s="1085"/>
      <c r="ABZ16" s="1085"/>
      <c r="ACA16" s="1085"/>
      <c r="ACB16" s="1085"/>
      <c r="ACC16" s="1085"/>
      <c r="ACD16" s="1085"/>
      <c r="ACE16" s="1085"/>
      <c r="ACF16" s="1085"/>
      <c r="ACG16" s="1085"/>
      <c r="ACH16" s="1085"/>
      <c r="ACI16" s="1085"/>
      <c r="ACJ16" s="1085"/>
      <c r="ACK16" s="1085"/>
      <c r="ACL16" s="1085"/>
      <c r="ACM16" s="1085"/>
      <c r="ACN16" s="1085"/>
      <c r="ACO16" s="1085"/>
      <c r="ACP16" s="1085"/>
      <c r="ACQ16" s="1085"/>
      <c r="ACR16" s="1085"/>
      <c r="ACS16" s="1085"/>
      <c r="ACT16" s="1085"/>
      <c r="ACU16" s="1085"/>
      <c r="ACV16" s="1085"/>
      <c r="ACW16" s="1085"/>
      <c r="ACX16" s="1085"/>
      <c r="ACY16" s="1085"/>
      <c r="ACZ16" s="1085"/>
      <c r="ADA16" s="1085"/>
      <c r="ADB16" s="1085"/>
      <c r="ADC16" s="1085"/>
      <c r="ADD16" s="1085"/>
      <c r="ADE16" s="1085"/>
      <c r="ADF16" s="1085"/>
      <c r="ADG16" s="1085"/>
      <c r="ADH16" s="1085"/>
      <c r="ADI16" s="1085"/>
      <c r="ADJ16" s="1085"/>
      <c r="ADK16" s="1085"/>
      <c r="ADL16" s="1085"/>
      <c r="ADM16" s="1085"/>
      <c r="ADN16" s="1085"/>
      <c r="ADO16" s="1085"/>
      <c r="ADP16" s="1085"/>
      <c r="ADQ16" s="1085"/>
      <c r="ADR16" s="1085"/>
      <c r="ADS16" s="1085"/>
      <c r="ADT16" s="1085"/>
      <c r="ADU16" s="1085"/>
      <c r="ADV16" s="1085"/>
      <c r="ADW16" s="1085"/>
      <c r="ADX16" s="1085"/>
      <c r="ADY16" s="1085"/>
      <c r="ADZ16" s="1085"/>
      <c r="AEA16" s="1085"/>
      <c r="AEB16" s="1085"/>
      <c r="AEC16" s="1085"/>
      <c r="AED16" s="1085"/>
      <c r="AEE16" s="1085"/>
      <c r="AEF16" s="1085"/>
      <c r="AEG16" s="1085"/>
      <c r="AEH16" s="1085"/>
      <c r="AEI16" s="1085"/>
      <c r="AEJ16" s="1085"/>
      <c r="AEK16" s="1085"/>
      <c r="AEL16" s="1085"/>
      <c r="AEM16" s="1085"/>
      <c r="AEN16" s="1085"/>
      <c r="AEO16" s="1085"/>
      <c r="AEP16" s="1085"/>
      <c r="AEQ16" s="1085"/>
      <c r="AER16" s="1085"/>
      <c r="AES16" s="1085"/>
      <c r="AET16" s="1085"/>
      <c r="AEU16" s="1085"/>
      <c r="AEV16" s="1084" t="str">
        <f>IF('8A'!E19&lt;&gt;"",'8A'!E19,"")</f>
        <v/>
      </c>
      <c r="AEW16" s="1084" t="str">
        <f>IF('8A'!F19&lt;&gt;"",'8A'!F19,"")</f>
        <v/>
      </c>
      <c r="AEX16" s="1084" t="str">
        <f>IF('8A'!G19&lt;&gt;"",'8A'!G19,"")</f>
        <v/>
      </c>
      <c r="AEY16" s="1084" t="str">
        <f>IF('8A'!H19&lt;&gt;"",'8A'!H19,"")</f>
        <v/>
      </c>
      <c r="AEZ16" s="1084" t="str">
        <f>IF('8A'!I19&lt;&gt;"",'8A'!I19,"")</f>
        <v/>
      </c>
      <c r="AFA16" s="1084" t="str">
        <f>IF('8A'!J19&lt;&gt;"",'8A'!J19,"")</f>
        <v/>
      </c>
      <c r="AFB16" s="1084" t="str">
        <f>IF('8A'!K19&lt;&gt;"",'8A'!K19,"")</f>
        <v/>
      </c>
      <c r="AFC16" s="1084" t="str">
        <f>IF('8A'!L19&lt;&gt;"",'8A'!L19,"")</f>
        <v/>
      </c>
      <c r="AFD16" s="1084" t="str">
        <f>IF('8A'!M19&lt;&gt;"",'8A'!M19,"")</f>
        <v/>
      </c>
      <c r="AFE16" s="1084" t="str">
        <f>IF('8A'!N19&lt;&gt;"",'8A'!N19,"")</f>
        <v/>
      </c>
      <c r="AFF16" s="1084" t="str">
        <f>IF('8A'!O19&lt;&gt;"",'8A'!O19,"")</f>
        <v/>
      </c>
      <c r="AFG16" s="1084" t="str">
        <f>IF('8A'!P19&lt;&gt;"",'8A'!P19,"")</f>
        <v/>
      </c>
      <c r="AFH16" s="1084" t="str">
        <f>IF('8A'!Q19&lt;&gt;"",'8A'!Q19,"")</f>
        <v/>
      </c>
      <c r="AFI16" s="1084" t="str">
        <f>IF('8A'!R19&lt;&gt;"",'8A'!R19,"")</f>
        <v/>
      </c>
      <c r="AFJ16" s="1084" t="str">
        <f>IF('8A'!S19&lt;&gt;"",'8A'!S19,"")</f>
        <v/>
      </c>
      <c r="AFK16" s="1084" t="str">
        <f>IF('8A'!T19&lt;&gt;"",'8A'!T19,"")</f>
        <v/>
      </c>
      <c r="AFL16" s="1084" t="str">
        <f>IF('8A'!U19&lt;&gt;"",'8A'!U19,"")</f>
        <v/>
      </c>
      <c r="AFM16" s="1084" t="str">
        <f>IF('8A'!V19&lt;&gt;"",'8A'!V19,"")</f>
        <v/>
      </c>
      <c r="AFN16" s="1084" t="str">
        <f>IF('8B'!E19&lt;&gt;"",'8B'!E19,"")</f>
        <v/>
      </c>
      <c r="AFO16" s="1084" t="str">
        <f>IF('8B'!F19&lt;&gt;"",'8B'!F19,"")</f>
        <v/>
      </c>
      <c r="AFP16" s="1084" t="str">
        <f>IF('8B'!G19&lt;&gt;"",'8B'!G19,"")</f>
        <v/>
      </c>
      <c r="AFQ16" s="1084" t="str">
        <f>IF('8B'!H19&lt;&gt;"",'8B'!H19,"")</f>
        <v/>
      </c>
      <c r="AFR16" s="1084" t="str">
        <f>IF('8B'!I19&lt;&gt;"",'8B'!I19,"")</f>
        <v/>
      </c>
      <c r="AFS16" s="1084" t="str">
        <f>IF('8B'!J19&lt;&gt;"",'8B'!J19,"")</f>
        <v/>
      </c>
      <c r="AFT16" s="1084" t="str">
        <f>IF('8B'!K19&lt;&gt;"",'8B'!K19,"")</f>
        <v/>
      </c>
      <c r="AFU16" s="1084" t="str">
        <f>IF('8B'!L19&lt;&gt;"",'8B'!L19,"")</f>
        <v/>
      </c>
      <c r="AFV16" s="1084" t="str">
        <f>IF('8B'!M19&lt;&gt;"",'8B'!M19,"")</f>
        <v/>
      </c>
      <c r="AFW16" s="1084" t="str">
        <f>IF('8B'!N19&lt;&gt;"",'8B'!N19,"")</f>
        <v/>
      </c>
      <c r="AFX16" s="1084" t="str">
        <f>IF('8B'!O19&lt;&gt;"",'8B'!O19,"")</f>
        <v/>
      </c>
      <c r="AFY16" s="1084" t="str">
        <f>IF('8B'!P19&lt;&gt;"",'8B'!P19,"")</f>
        <v/>
      </c>
      <c r="AFZ16" s="1084" t="str">
        <f>IF('8B'!Q19&lt;&gt;"",'8B'!Q19,"")</f>
        <v/>
      </c>
      <c r="AGA16" s="1084" t="str">
        <f>IF('8B'!R19&lt;&gt;"",'8B'!R19,"")</f>
        <v/>
      </c>
      <c r="AGB16" s="1084" t="str">
        <f>IF('8B'!S19&lt;&gt;"",'8B'!S19,"")</f>
        <v/>
      </c>
      <c r="AGC16" s="1084" t="str">
        <f>IF('8B'!T19&lt;&gt;"",'8B'!T19,"")</f>
        <v/>
      </c>
      <c r="AGD16" s="1084" t="str">
        <f>IF('8B'!U19&lt;&gt;"",'8B'!U19,"")</f>
        <v/>
      </c>
      <c r="AGE16" s="1084" t="str">
        <f>IF('8C'!E19&lt;&gt;"",'8C'!E19,"")</f>
        <v/>
      </c>
      <c r="AGF16" s="1084" t="str">
        <f>IF('8C'!F19&lt;&gt;"",'8C'!F19,"")</f>
        <v/>
      </c>
      <c r="AGG16" s="1084" t="str">
        <f>IF('8C'!G19&lt;&gt;"",'8C'!G19,"")</f>
        <v/>
      </c>
      <c r="AGH16" s="1084" t="str">
        <f>IF('8C'!H19&lt;&gt;"",'8C'!H19,"")</f>
        <v/>
      </c>
      <c r="AGI16" s="1084" t="str">
        <f>IF('8C'!I19&lt;&gt;"",'8C'!I19,"")</f>
        <v/>
      </c>
      <c r="AGJ16" s="1084" t="str">
        <f>IF('8C'!J19&lt;&gt;"",'8C'!J19,"")</f>
        <v/>
      </c>
      <c r="AGK16" s="1084" t="str">
        <f>IF('8C'!K19&lt;&gt;"",'8C'!K19,"")</f>
        <v/>
      </c>
      <c r="AGL16" s="1084" t="str">
        <f>IF('8C'!L19&lt;&gt;"",'8C'!L19,"")</f>
        <v/>
      </c>
      <c r="AGM16" s="1084" t="str">
        <f>IF('8C'!M19&lt;&gt;"",'8C'!M19,"")</f>
        <v/>
      </c>
      <c r="AGN16" s="1084" t="str">
        <f>IF('8C'!N19&lt;&gt;"",'8C'!N19,"")</f>
        <v/>
      </c>
      <c r="AGO16" s="1084" t="str">
        <f>IF('8C'!O19&lt;&gt;"",'8C'!O19,"")</f>
        <v/>
      </c>
      <c r="AGP16" s="1085"/>
      <c r="AGQ16" s="1084" t="str">
        <f>IF('8D'!D27&lt;&gt;"",'8D'!D27,"")</f>
        <v/>
      </c>
      <c r="AGR16" s="1084" t="str">
        <f>IF('8D'!E27&lt;&gt;"",'8D'!E27,"")</f>
        <v/>
      </c>
      <c r="AGS16" s="1084" t="str">
        <f>IF('8D'!F27&lt;&gt;"",'8D'!F27,"")</f>
        <v/>
      </c>
      <c r="AGT16" s="1084" t="str">
        <f>IF('8D'!G27&lt;&gt;"",'8D'!G27,"")</f>
        <v/>
      </c>
      <c r="AGU16" s="1084" t="str">
        <f>IF('8D'!H27&lt;&gt;"",'8D'!H27,"")</f>
        <v/>
      </c>
      <c r="AGV16" s="1084" t="str">
        <f>IF('8D'!I27&lt;&gt;"",'8D'!I27,"")</f>
        <v/>
      </c>
      <c r="AGW16" s="1084" t="str">
        <f>IF('8D'!J27&lt;&gt;"",'8D'!J27,"")</f>
        <v/>
      </c>
      <c r="AGX16" s="1084" t="str">
        <f>IF('8D'!K27&lt;&gt;"",'8D'!K27,"")</f>
        <v/>
      </c>
      <c r="AGY16" s="1084" t="str">
        <f>IF('8D'!L27&lt;&gt;"",'8D'!L27,"")</f>
        <v/>
      </c>
      <c r="AGZ16" s="1084" t="str">
        <f>IF('8D'!M27&lt;&gt;"",'8D'!M27,"")</f>
        <v/>
      </c>
      <c r="AHA16" s="1084" t="str">
        <f>IF('8D'!N27&lt;&gt;"",'8D'!N27,"")</f>
        <v/>
      </c>
      <c r="AHB16" s="1084" t="str">
        <f>IF('8D'!O27&lt;&gt;"",'8D'!O27,"")</f>
        <v/>
      </c>
      <c r="AHC16" s="1084" t="str">
        <f>IF('8D'!P27&lt;&gt;"",'8D'!P27,"")</f>
        <v/>
      </c>
      <c r="AHD16" s="1084" t="str">
        <f>IF('8D'!Q27&lt;&gt;"",'8D'!Q27,"")</f>
        <v/>
      </c>
      <c r="AHE16" s="1084" t="str">
        <f>IF('8D'!R27&lt;&gt;"",'8D'!R27,"")</f>
        <v/>
      </c>
      <c r="AHF16" s="1084" t="str">
        <f>IF('8D'!S27&lt;&gt;"",'8D'!S27,"")</f>
        <v/>
      </c>
      <c r="AHG16" s="1084" t="str">
        <f>IF('8D'!T27&lt;&gt;"",'8D'!T27,"")</f>
        <v/>
      </c>
      <c r="AHH16" s="1084" t="str">
        <f>IF('8D'!U27&lt;&gt;"",'8D'!U27,"")</f>
        <v/>
      </c>
      <c r="AHI16" s="1084" t="str">
        <f>IF('8D'!V27&lt;&gt;"",'8D'!V27,"")</f>
        <v/>
      </c>
      <c r="AHJ16" s="1084" t="str">
        <f>IF('8D'!W27&lt;&gt;"",'8D'!W27,"")</f>
        <v/>
      </c>
      <c r="AHK16" s="1084" t="str">
        <f>IF('8D'!X27&lt;&gt;"",'8D'!X27,"")</f>
        <v/>
      </c>
      <c r="AHL16" s="1084" t="str">
        <f>IF('8D'!Y27&lt;&gt;"",'8D'!Y27,"")</f>
        <v/>
      </c>
      <c r="AHM16" s="1084" t="str">
        <f>IF('8D'!Z27&lt;&gt;"",'8D'!Z27,"")</f>
        <v/>
      </c>
      <c r="AHN16" s="1084" t="str">
        <f>IF('8D'!AA27&lt;&gt;"",'8D'!AA27,"")</f>
        <v/>
      </c>
      <c r="AHO16" s="1084" t="str">
        <f>IF('8D'!AB27&lt;&gt;"",'8D'!AB27,"")</f>
        <v/>
      </c>
      <c r="AHP16" s="1084" t="str">
        <f>IF('8D'!AC27&lt;&gt;"",'8D'!AC27,"")</f>
        <v/>
      </c>
      <c r="AHQ16" s="1084" t="str">
        <f>IF('8D'!AD27&lt;&gt;"",'8D'!AD27,"")</f>
        <v/>
      </c>
      <c r="AHR16" s="1084" t="str">
        <f>IF('8D'!AE27&lt;&gt;"",'8D'!AE27,"")</f>
        <v/>
      </c>
      <c r="AHS16" s="1084" t="str">
        <f>IF('8D'!AF27&lt;&gt;"",'8D'!AF27,"")</f>
        <v/>
      </c>
      <c r="AHT16" s="1084" t="str">
        <f>IF('8D'!AG27&lt;&gt;"",'8D'!AG27,"")</f>
        <v/>
      </c>
      <c r="AHU16" s="1084" t="str">
        <f>IF('8D'!AH27&lt;&gt;"",'8D'!AH27,"")</f>
        <v/>
      </c>
      <c r="AHV16" s="1084" t="str">
        <f>IF('8D'!AI27&lt;&gt;"",'8D'!AI27,"")</f>
        <v/>
      </c>
      <c r="AHW16" s="1084" t="str">
        <f>IF('8D'!AJ27&lt;&gt;"",'8D'!AJ27,"")</f>
        <v/>
      </c>
      <c r="AHX16" s="1084" t="str">
        <f>IF('8D'!AK27&lt;&gt;"",'8D'!AK27,"")</f>
        <v/>
      </c>
      <c r="AHY16" s="1084" t="str">
        <f>IF('8D'!AL27&lt;&gt;"",'8D'!AL27,"")</f>
        <v/>
      </c>
      <c r="AHZ16" s="1084" t="str">
        <f>IF('8D'!AM27&lt;&gt;"",'8D'!AM27,"")</f>
        <v/>
      </c>
      <c r="AIA16" s="1084" t="str">
        <f>IF('8D'!AN27&lt;&gt;"",'8D'!AN27,"")</f>
        <v/>
      </c>
      <c r="AIB16" s="1084" t="str">
        <f>IF('8D'!AO27&lt;&gt;"",'8D'!AO27,"")</f>
        <v/>
      </c>
      <c r="AIC16" s="1084" t="str">
        <f>IF('8D'!AP27&lt;&gt;"",'8D'!AP27,"")</f>
        <v/>
      </c>
      <c r="AID16" s="1084" t="str">
        <f>IF('8D'!AQ27&lt;&gt;"",'8D'!AQ27,"")</f>
        <v/>
      </c>
      <c r="AIE16" s="1084" t="str">
        <f>IF('8D'!AR27&lt;&gt;"",'8D'!AR27,"")</f>
        <v/>
      </c>
      <c r="AIF16" s="1084" t="str">
        <f>IF('8D'!AS27&lt;&gt;"",'8D'!AS27,"")</f>
        <v/>
      </c>
      <c r="AIG16" s="1084" t="str">
        <f>IF('8D'!AT27&lt;&gt;"",'8D'!AT27,"")</f>
        <v/>
      </c>
      <c r="AIH16" s="1084" t="str">
        <f>IF('8D'!AU27&lt;&gt;"",'8D'!AU27,"")</f>
        <v/>
      </c>
      <c r="AII16" s="1084" t="str">
        <f>IF('8D'!AV27&lt;&gt;"",'8D'!AV27,"")</f>
        <v/>
      </c>
      <c r="AIJ16" s="1084" t="str">
        <f>IF('8D'!AW27&lt;&gt;"",'8D'!AW27,"")</f>
        <v/>
      </c>
      <c r="AIK16" s="1085"/>
      <c r="AIL16" s="1084" t="str">
        <f>IF('8E'!D27&lt;&gt;"",'8E'!D27,"")</f>
        <v/>
      </c>
      <c r="AIM16" s="1084" t="str">
        <f>IF('8E'!E27&lt;&gt;"",'8E'!E27,"")</f>
        <v/>
      </c>
      <c r="AIN16" s="1084" t="str">
        <f>IF('8E'!F27&lt;&gt;"",'8E'!F27,"")</f>
        <v/>
      </c>
      <c r="AIO16" s="1084" t="str">
        <f>IF('8E'!G27&lt;&gt;"",'8E'!G27,"")</f>
        <v/>
      </c>
      <c r="AIP16" s="1084" t="str">
        <f>IF('8E'!H27&lt;&gt;"",'8E'!H27,"")</f>
        <v/>
      </c>
      <c r="AIQ16" s="1084" t="str">
        <f>IF('8E'!I27&lt;&gt;"",'8E'!I27,"")</f>
        <v/>
      </c>
      <c r="AIR16" s="1084" t="str">
        <f>IF('8E'!J27&lt;&gt;"",'8E'!J27,"")</f>
        <v/>
      </c>
      <c r="AIS16" s="1084" t="str">
        <f>IF('8E'!K27&lt;&gt;"",'8E'!K27,"")</f>
        <v/>
      </c>
      <c r="AIT16" s="1084" t="str">
        <f>IF('8E'!L27&lt;&gt;"",'8E'!L27,"")</f>
        <v/>
      </c>
      <c r="AIU16" s="1084" t="str">
        <f>IF('8E'!M27&lt;&gt;"",'8E'!M27,"")</f>
        <v/>
      </c>
      <c r="AIV16" s="1084" t="str">
        <f>IF('8E'!N27&lt;&gt;"",'8E'!N27,"")</f>
        <v/>
      </c>
      <c r="AIW16" s="1084" t="str">
        <f>IF('8E'!O27&lt;&gt;"",'8E'!O27,"")</f>
        <v/>
      </c>
      <c r="AIX16" s="1084" t="str">
        <f>IF('8E'!P27&lt;&gt;"",'8E'!P27,"")</f>
        <v/>
      </c>
      <c r="AIY16" s="1084" t="str">
        <f>IF('8E'!Q27&lt;&gt;"",'8E'!Q27,"")</f>
        <v/>
      </c>
      <c r="AIZ16" s="1084" t="str">
        <f>IF('8E'!R27&lt;&gt;"",'8E'!R27,"")</f>
        <v/>
      </c>
      <c r="AJA16" s="1084" t="str">
        <f>IF('8E'!S27&lt;&gt;"",'8E'!S27,"")</f>
        <v/>
      </c>
      <c r="AJB16" s="1084" t="str">
        <f>IF('8E'!T27&lt;&gt;"",'8E'!T27,"")</f>
        <v/>
      </c>
      <c r="AJC16" s="1084" t="str">
        <f>IF('8E'!U27&lt;&gt;"",'8E'!U27,"")</f>
        <v/>
      </c>
      <c r="AJD16" s="1084" t="str">
        <f>IF('8E'!V27&lt;&gt;"",'8E'!V27,"")</f>
        <v/>
      </c>
      <c r="AJE16" s="1084" t="str">
        <f>IF('8E'!W27&lt;&gt;"",'8E'!W27,"")</f>
        <v/>
      </c>
      <c r="AJF16" s="1084" t="str">
        <f>IF('8E'!X27&lt;&gt;"",'8E'!X27,"")</f>
        <v/>
      </c>
      <c r="AJG16" s="1084" t="str">
        <f>IF('8E'!Y27&lt;&gt;"",'8E'!Y27,"")</f>
        <v/>
      </c>
      <c r="AJH16" s="1084" t="str">
        <f>IF('8E'!Z27&lt;&gt;"",'8E'!Z27,"")</f>
        <v/>
      </c>
      <c r="AJI16" s="1084" t="str">
        <f>IF('8E'!AA27&lt;&gt;"",'8E'!AA27,"")</f>
        <v/>
      </c>
      <c r="AJJ16" t="s">
        <v>6852</v>
      </c>
    </row>
    <row r="17" spans="1:946" x14ac:dyDescent="0.2">
      <c r="A17" s="1084" t="str">
        <f t="shared" si="0"/>
        <v/>
      </c>
      <c r="B17" s="1084" t="str">
        <f t="shared" si="1"/>
        <v/>
      </c>
      <c r="C17" s="1084" t="str">
        <f>IF(設定!AH21&lt;&gt;0,設定!AH21,"")</f>
        <v/>
      </c>
      <c r="D17" s="1084" t="str">
        <f ca="1">IF(設定!AG21&lt;&gt;0,設定!AG21,"")</f>
        <v/>
      </c>
      <c r="E17" s="1084" t="str">
        <f>IF(C17="学部",VLOOKUP(D17,設定!$K$8:$L$37,2,FALSE),"")</f>
        <v/>
      </c>
      <c r="F17" s="1084" t="str">
        <f>IF(C17="研究科",VLOOKUP(D17,設定!$P$8:$Q$37,2,FALSE),"")</f>
        <v/>
      </c>
      <c r="G17" s="1084" t="str">
        <f>IF(C17="学部",VLOOKUP(D17,設定!$U$8:$V$37,2,FALSE),"")</f>
        <v/>
      </c>
      <c r="H17" s="1084" t="str">
        <f>IF(C17="研究科",VLOOKUP(D17,設定!$Y$8:$Z$37,2,FALSE),"")</f>
        <v/>
      </c>
      <c r="I17" s="1085"/>
      <c r="J17" s="1085"/>
      <c r="K17" s="1085"/>
      <c r="L17" s="1085"/>
      <c r="M17" s="1085"/>
      <c r="N17" s="1085"/>
      <c r="O17" s="1085"/>
      <c r="P17" s="1085"/>
      <c r="Q17" s="1085"/>
      <c r="R17" s="1084" t="str">
        <f>IF('2A'!E20&lt;&gt;"",'2A'!E20,"")</f>
        <v/>
      </c>
      <c r="S17" s="1084" t="str">
        <f>IF('2A'!F20&lt;&gt;"",'2A'!F20,"")</f>
        <v/>
      </c>
      <c r="T17" s="1084" t="str">
        <f>IF('2A'!G20&lt;&gt;"",'2A'!G20,"")</f>
        <v/>
      </c>
      <c r="U17" s="1084" t="str">
        <f>IF('2A'!H20&lt;&gt;"",'2A'!H20,"")</f>
        <v/>
      </c>
      <c r="V17" s="1084" t="str">
        <f>IF('2A'!I20&lt;&gt;"",'2A'!I20,"")</f>
        <v/>
      </c>
      <c r="W17" s="1084" t="str">
        <f>IF('2A'!J20&lt;&gt;"",'2A'!J20,"")</f>
        <v/>
      </c>
      <c r="X17" s="1084" t="str">
        <f>IF('2A'!K20&lt;&gt;"",'2A'!K20,"")</f>
        <v/>
      </c>
      <c r="Y17" s="1084" t="str">
        <f>IF('2A'!L20&lt;&gt;"",'2A'!L20,"")</f>
        <v/>
      </c>
      <c r="Z17" s="1084" t="str">
        <f>IF('2A'!M20&lt;&gt;"",'2A'!M20,"")</f>
        <v/>
      </c>
      <c r="AA17" s="1084" t="str">
        <f>IF('2A'!N20&lt;&gt;"",'2A'!N20,"")</f>
        <v/>
      </c>
      <c r="AB17" s="1084" t="str">
        <f>IF('2A'!O20&lt;&gt;"",'2A'!O20,"")</f>
        <v/>
      </c>
      <c r="AC17" s="1084" t="str">
        <f>IF('2A'!P20&lt;&gt;"",'2A'!P20,"")</f>
        <v/>
      </c>
      <c r="AD17" s="1084" t="str">
        <f>IF('2A'!Q20&lt;&gt;"",'2A'!Q20,"")</f>
        <v/>
      </c>
      <c r="AE17" s="1084" t="str">
        <f>IF('2A'!R20&lt;&gt;"",'2A'!R20,"")</f>
        <v/>
      </c>
      <c r="AF17" s="1084" t="str">
        <f>IF('2A'!S20&lt;&gt;"",'2A'!S20,"")</f>
        <v/>
      </c>
      <c r="AG17" s="1084" t="str">
        <f>IF('2A'!T20&lt;&gt;"",'2A'!T20,"")</f>
        <v/>
      </c>
      <c r="AH17" s="1084" t="str">
        <f>IF('2A'!U20&lt;&gt;"",'2A'!U20,"")</f>
        <v/>
      </c>
      <c r="AI17" s="1084" t="str">
        <f>IF('2B'!E20&lt;&gt;"",'2B'!E20,"")</f>
        <v/>
      </c>
      <c r="AJ17" s="1084" t="str">
        <f>IF('2B'!F20&lt;&gt;"",'2B'!F20,"")</f>
        <v/>
      </c>
      <c r="AK17" s="1084" t="str">
        <f>IF('2B'!G20&lt;&gt;"",'2B'!G20,"")</f>
        <v/>
      </c>
      <c r="AL17" s="1084" t="str">
        <f>IF('2B'!H20&lt;&gt;"",'2B'!H20,"")</f>
        <v/>
      </c>
      <c r="AM17" s="1084" t="str">
        <f>IF('2B'!I20&lt;&gt;"",'2B'!I20,"")</f>
        <v/>
      </c>
      <c r="AN17" s="1084" t="str">
        <f>IF('2B'!J20&lt;&gt;"",'2B'!J20,"")</f>
        <v/>
      </c>
      <c r="AO17" s="1084" t="str">
        <f>IF('2B'!K20&lt;&gt;"",'2B'!K20,"")</f>
        <v/>
      </c>
      <c r="AP17" s="1084" t="str">
        <f>IF('2B'!L20&lt;&gt;"",'2B'!L20,"")</f>
        <v/>
      </c>
      <c r="AQ17" s="1084" t="str">
        <f>IF('2B'!M20&lt;&gt;"",'2B'!M20,"")</f>
        <v/>
      </c>
      <c r="AR17" s="1084" t="str">
        <f>IF('2B'!N20&lt;&gt;"",'2B'!N20,"")</f>
        <v/>
      </c>
      <c r="AS17" s="1084" t="str">
        <f>IF('2B'!O20&lt;&gt;"",'2B'!O20,"")</f>
        <v/>
      </c>
      <c r="AT17" s="1084" t="str">
        <f>IF('2B'!P20&lt;&gt;"",'2B'!P20,"")</f>
        <v/>
      </c>
      <c r="AU17" s="1084" t="str">
        <f>IF('2B'!Q20&lt;&gt;"",'2B'!Q20,"")</f>
        <v/>
      </c>
      <c r="AV17" s="1084" t="str">
        <f>IF('2B'!R20&lt;&gt;"",'2B'!R20,"")</f>
        <v/>
      </c>
      <c r="AW17" s="1084" t="str">
        <f>IF('2B'!S20&lt;&gt;"",'2B'!S20,"")</f>
        <v/>
      </c>
      <c r="AX17" s="1084" t="str">
        <f>IF('2B'!T20&lt;&gt;"",'2B'!T20,"")</f>
        <v/>
      </c>
      <c r="AY17" s="1084" t="str">
        <f>IF('2B'!U20&lt;&gt;"",'2B'!U20,"")</f>
        <v/>
      </c>
      <c r="AZ17" s="1084" t="str">
        <f>IF('2B'!V20&lt;&gt;"",'2B'!V20,"")</f>
        <v/>
      </c>
      <c r="BA17" s="1084" t="str">
        <f>IF('2B'!W20&lt;&gt;"",'2B'!W20,"")</f>
        <v/>
      </c>
      <c r="BB17" s="1084" t="str">
        <f>IF('2B'!X20&lt;&gt;"",'2B'!X20,"")</f>
        <v/>
      </c>
      <c r="BC17" s="1084" t="str">
        <f>IF('2C'!E21&lt;&gt;"",'2C'!E21,"")</f>
        <v/>
      </c>
      <c r="BD17" s="1084" t="str">
        <f>IF('2C'!F21&lt;&gt;"",'2C'!F21,"")</f>
        <v/>
      </c>
      <c r="BE17" s="1084" t="str">
        <f>IF('2C'!G21&lt;&gt;"",'2C'!G21,"")</f>
        <v/>
      </c>
      <c r="BF17" s="1084" t="str">
        <f>IF('2C'!H21&lt;&gt;"",'2C'!H21,"")</f>
        <v/>
      </c>
      <c r="BG17" s="1084" t="str">
        <f>IF('2C'!I21&lt;&gt;"",'2C'!I21,"")</f>
        <v/>
      </c>
      <c r="BH17" s="1084" t="str">
        <f>IF('2C'!J21&lt;&gt;"",'2C'!J21,"")</f>
        <v/>
      </c>
      <c r="BI17" s="1084" t="str">
        <f>IF('2C'!K21&lt;&gt;"",'2C'!K21,"")</f>
        <v/>
      </c>
      <c r="BJ17" s="1084" t="str">
        <f>IF('2C'!L21&lt;&gt;"",'2C'!L21,"")</f>
        <v/>
      </c>
      <c r="BK17" s="1084" t="str">
        <f>IF('2C'!M21&lt;&gt;"",'2C'!M21,"")</f>
        <v/>
      </c>
      <c r="BL17" s="1084" t="str">
        <f>IF('2C'!N21&lt;&gt;"",'2C'!N21,"")</f>
        <v/>
      </c>
      <c r="BM17" s="1084" t="str">
        <f>IF('2C'!O21&lt;&gt;"",'2C'!O21,"")</f>
        <v/>
      </c>
      <c r="BN17" s="1084" t="str">
        <f>IF('2C'!P21&lt;&gt;"",'2C'!P21,"")</f>
        <v/>
      </c>
      <c r="BO17" s="1084" t="str">
        <f>IF('2C'!Q21&lt;&gt;"",'2C'!Q21,"")</f>
        <v/>
      </c>
      <c r="BP17" s="1084" t="str">
        <f>IF('2C'!R21&lt;&gt;"",'2C'!R21,"")</f>
        <v/>
      </c>
      <c r="BQ17" s="1084" t="str">
        <f>IF('2C'!S21&lt;&gt;"",'2C'!S21,"")</f>
        <v/>
      </c>
      <c r="BR17" s="1084" t="str">
        <f>IF('2C'!T21&lt;&gt;"",'2C'!T21,"")</f>
        <v/>
      </c>
      <c r="BS17" s="1084" t="str">
        <f>IF('2C'!U21&lt;&gt;"",'2C'!U21,"")</f>
        <v/>
      </c>
      <c r="BT17" s="1084" t="str">
        <f>IF('2C'!V21&lt;&gt;"",'2C'!V21,"")</f>
        <v/>
      </c>
      <c r="BU17" s="1084" t="str">
        <f>IF('2C'!W21&lt;&gt;"",'2C'!W21,"")</f>
        <v/>
      </c>
      <c r="BV17" s="1084" t="str">
        <f>IF('2C'!X21&lt;&gt;"",'2C'!X21,"")</f>
        <v/>
      </c>
      <c r="BW17" s="1084" t="str">
        <f>IF('2C'!Y21&lt;&gt;"",'2C'!Y21,"")</f>
        <v/>
      </c>
      <c r="BX17" s="1084" t="str">
        <f>IF('2C'!Z21&lt;&gt;"",'2C'!Z21,"")</f>
        <v/>
      </c>
      <c r="BY17" s="1084" t="str">
        <f>IF('2C'!AA21&lt;&gt;"",'2C'!AA21,"")</f>
        <v/>
      </c>
      <c r="BZ17" s="1084" t="str">
        <f>IF('2C'!AB21&lt;&gt;"",'2C'!AB21,"")</f>
        <v/>
      </c>
      <c r="CA17" s="1084" t="str">
        <f>IF('2C'!AC21&lt;&gt;"",'2C'!AC21,"")</f>
        <v/>
      </c>
      <c r="CB17" s="1084" t="str">
        <f>IF('2C'!AD21&lt;&gt;"",'2C'!AD21,"")</f>
        <v/>
      </c>
      <c r="CC17" s="1084" t="str">
        <f>IF('2C'!AE21&lt;&gt;"",'2C'!AE21,"")</f>
        <v/>
      </c>
      <c r="CD17" s="1084" t="str">
        <f>IF('2C'!AF21&lt;&gt;"",'2C'!AF21,"")</f>
        <v/>
      </c>
      <c r="CE17" s="1085"/>
      <c r="CF17" s="1085"/>
      <c r="CG17" s="1085"/>
      <c r="CH17" s="1085"/>
      <c r="CI17" s="1085"/>
      <c r="CJ17" s="1085"/>
      <c r="CK17" s="1085"/>
      <c r="CL17" s="1085"/>
      <c r="CM17" s="1085"/>
      <c r="CN17" s="1085"/>
      <c r="CO17" s="1085"/>
      <c r="CP17" s="1085"/>
      <c r="CQ17" s="1085"/>
      <c r="CR17" s="1085"/>
      <c r="CS17" s="1085"/>
      <c r="CT17" s="1085"/>
      <c r="CU17" s="1085"/>
      <c r="CV17" s="1084" t="str">
        <f>IF('2E'!E20&lt;&gt;"",'2E'!E20,"")</f>
        <v/>
      </c>
      <c r="CW17" s="1084" t="str">
        <f>IF('2E'!F20&lt;&gt;"",'2E'!F20,"")</f>
        <v/>
      </c>
      <c r="CX17" s="1084" t="str">
        <f>IF('2E'!G20&lt;&gt;"",'2E'!G20,"")</f>
        <v/>
      </c>
      <c r="CY17" s="1084" t="str">
        <f>IF('2E'!H20&lt;&gt;"",'2E'!H20,"")</f>
        <v/>
      </c>
      <c r="CZ17" s="1084" t="str">
        <f>IF('2E'!I20&lt;&gt;"",'2E'!I20,"")</f>
        <v/>
      </c>
      <c r="DA17" s="1084" t="str">
        <f>IF('2E'!J20&lt;&gt;"",'2E'!J20,"")</f>
        <v/>
      </c>
      <c r="DB17" s="1084" t="str">
        <f>IF('2E'!K20&lt;&gt;"",'2E'!K20,"")</f>
        <v/>
      </c>
      <c r="DC17" s="1084" t="str">
        <f>IF('2E'!L20&lt;&gt;"",'2E'!L20,"")</f>
        <v/>
      </c>
      <c r="DD17" s="1084" t="str">
        <f>IF('2E'!M20&lt;&gt;"",'2E'!M20,"")</f>
        <v/>
      </c>
      <c r="DE17" s="1084" t="str">
        <f>IF('2E'!N20&lt;&gt;"",'2E'!N20,"")</f>
        <v/>
      </c>
      <c r="DF17" s="1084" t="str">
        <f>IF('2E'!O20&lt;&gt;"",'2E'!O20,"")</f>
        <v/>
      </c>
      <c r="DG17" s="1084" t="str">
        <f>IF('2E'!P20&lt;&gt;"",'2E'!P20,"")</f>
        <v/>
      </c>
      <c r="DH17" s="1084" t="str">
        <f>IF('2E'!Q20&lt;&gt;"",'2E'!Q20,"")</f>
        <v/>
      </c>
      <c r="DI17" s="1084" t="str">
        <f>IF('2E'!R20&lt;&gt;"",'2E'!R20,"")</f>
        <v/>
      </c>
      <c r="DJ17" s="1084" t="str">
        <f>IF('2E'!S20&lt;&gt;"",'2E'!S20,"")</f>
        <v/>
      </c>
      <c r="DK17" s="1084" t="str">
        <f>IF('2E'!T20&lt;&gt;"",'2E'!T20,"")</f>
        <v/>
      </c>
      <c r="DL17" s="1084" t="str">
        <f>IF('2F'!E20&lt;&gt;"",'2F'!E20,"")</f>
        <v/>
      </c>
      <c r="DM17" s="1084" t="str">
        <f>IF('2F'!F20&lt;&gt;"",'2F'!F20,"")</f>
        <v/>
      </c>
      <c r="DN17" s="1212" t="str">
        <f>IF('3AB'!E20&lt;&gt;"",'3AB'!E20,"")</f>
        <v/>
      </c>
      <c r="DO17" s="1212" t="str">
        <f>IF('3AB'!F20&lt;&gt;"",'3AB'!F20,"")</f>
        <v/>
      </c>
      <c r="DP17" s="1212" t="str">
        <f>IF('3AB'!G20&lt;&gt;"",'3AB'!G20,"")</f>
        <v/>
      </c>
      <c r="DQ17" s="1212" t="str">
        <f>IF('3AB'!H20&lt;&gt;"",'3AB'!H20,"")</f>
        <v/>
      </c>
      <c r="DR17" s="1212" t="str">
        <f>IF('3AB'!I20&lt;&gt;"",'3AB'!I20,"")</f>
        <v/>
      </c>
      <c r="DS17" s="1212" t="str">
        <f>IF('3AB'!J20&lt;&gt;"",'3AB'!J20,"")</f>
        <v/>
      </c>
      <c r="DT17" s="1212" t="str">
        <f>IF('3AB'!K20&lt;&gt;"",'3AB'!K20,"")</f>
        <v/>
      </c>
      <c r="DU17" s="1212" t="str">
        <f>IF('3AB'!L20&lt;&gt;"",'3AB'!L20,"")</f>
        <v/>
      </c>
      <c r="DV17" s="1084" t="str">
        <f>IF('3CD'!E20&lt;&gt;"",'3CD'!E20,"")</f>
        <v/>
      </c>
      <c r="DW17" s="1084" t="str">
        <f>IF('3CD'!F20&lt;&gt;"",'3CD'!F20,"")</f>
        <v/>
      </c>
      <c r="DX17" s="1084" t="str">
        <f>IF('3CD'!G20&lt;&gt;"",'3CD'!G20,"")</f>
        <v/>
      </c>
      <c r="DY17" s="1084" t="str">
        <f>IF('3CD'!H20&lt;&gt;"",'3CD'!H20,"")</f>
        <v/>
      </c>
      <c r="DZ17" s="1084" t="str">
        <f>IF('3CD'!I20&lt;&gt;"",'3CD'!I20,"")</f>
        <v/>
      </c>
      <c r="EA17" s="1084" t="str">
        <f>IF('3CD'!J20&lt;&gt;"",'3CD'!J20,"")</f>
        <v/>
      </c>
      <c r="EB17" s="1084" t="str">
        <f>IF('3CD'!K20&lt;&gt;"",'3CD'!K20,"")</f>
        <v/>
      </c>
      <c r="EC17" s="1084" t="str">
        <f>IF('3CD'!L20&lt;&gt;"",'3CD'!L20,"")</f>
        <v/>
      </c>
      <c r="ED17" s="1084" t="str">
        <f>IF('3CD'!M20&lt;&gt;"",'3CD'!M20,"")</f>
        <v/>
      </c>
      <c r="EE17" s="1084" t="str">
        <f>IF('3CD'!N20&lt;&gt;"",'3CD'!N20,"")</f>
        <v/>
      </c>
      <c r="EF17" s="1084" t="str">
        <f>IF('3CD'!O20&lt;&gt;"",'3CD'!O20,"")</f>
        <v/>
      </c>
      <c r="EG17" s="1084" t="str">
        <f>IF('3CD'!P20&lt;&gt;"",'3CD'!P20,"")</f>
        <v/>
      </c>
      <c r="EH17" s="1084" t="str">
        <f>IF('3CD'!Q20&lt;&gt;"",'3CD'!Q20,"")</f>
        <v/>
      </c>
      <c r="EI17" s="1084" t="str">
        <f>IF('3CD'!R20&lt;&gt;"",'3CD'!R20,"")</f>
        <v/>
      </c>
      <c r="EJ17" s="1085"/>
      <c r="EK17" s="1085"/>
      <c r="EL17" s="1085"/>
      <c r="EM17" s="1085"/>
      <c r="EN17" s="1085"/>
      <c r="EO17" s="1085"/>
      <c r="EP17" s="1085"/>
      <c r="EQ17" s="1085"/>
      <c r="ER17" s="1085"/>
      <c r="ES17" s="1085"/>
      <c r="ET17" s="1085"/>
      <c r="EU17" s="1085"/>
      <c r="EV17" s="1085"/>
      <c r="EW17" s="1085"/>
      <c r="EX17" s="1085"/>
      <c r="EY17" s="1085"/>
      <c r="EZ17" s="1085"/>
      <c r="FA17" s="1085"/>
      <c r="FB17" s="1084" t="str">
        <f>IF('3EF'!W21&lt;&gt;"",'3EF'!W21,"")</f>
        <v/>
      </c>
      <c r="FC17" s="1084" t="str">
        <f>IF('3EF'!X21&lt;&gt;"",'3EF'!X21,"")</f>
        <v/>
      </c>
      <c r="FD17" s="1084" t="str">
        <f>IF('3EF'!Y21&lt;&gt;"",'3EF'!Y21,"")</f>
        <v/>
      </c>
      <c r="FE17" s="1084" t="str">
        <f>IF('3EF'!Z21&lt;&gt;"",'3EF'!Z21,"")</f>
        <v/>
      </c>
      <c r="FF17" s="1084" t="str">
        <f>IF('3EF'!AA21&lt;&gt;"",'3EF'!AA21,"")</f>
        <v/>
      </c>
      <c r="FG17" s="1084" t="str">
        <f>IF('3EF'!AB21&lt;&gt;"",'3EF'!AB21,"")</f>
        <v/>
      </c>
      <c r="FH17" s="1084" t="str">
        <f>IF('3EF'!AC21&lt;&gt;"",'3EF'!AC21,"")</f>
        <v/>
      </c>
      <c r="FI17" s="1084" t="str">
        <f>IF('3EF'!AD21&lt;&gt;"",'3EF'!AD21,"")</f>
        <v/>
      </c>
      <c r="FJ17" s="1084" t="str">
        <f>IF('3EF'!AE21&lt;&gt;"",'3EF'!AE21,"")</f>
        <v/>
      </c>
      <c r="FK17" s="1084" t="str">
        <f>IF('3EF'!AF21&lt;&gt;"",'3EF'!AF21,"")</f>
        <v/>
      </c>
      <c r="FL17" s="1084" t="str">
        <f>IF('3EF'!AG21&lt;&gt;"",'3EF'!AG21,"")</f>
        <v/>
      </c>
      <c r="FM17" s="1084" t="str">
        <f>IF('3EF'!AH21&lt;&gt;"",'3EF'!AH21,"")</f>
        <v/>
      </c>
      <c r="FN17" s="1084" t="str">
        <f>IF('3EF'!AI21&lt;&gt;"",'3EF'!AI21,"")</f>
        <v/>
      </c>
      <c r="FO17" s="1084" t="str">
        <f>IF('3EF'!AJ21&lt;&gt;"",'3EF'!AJ21,"")</f>
        <v/>
      </c>
      <c r="FP17" s="1084" t="str">
        <f>IF('3EF'!AK21&lt;&gt;"",'3EF'!AK21,"")</f>
        <v/>
      </c>
      <c r="FQ17" s="1084" t="str">
        <f>IF('3EF'!AL21&lt;&gt;"",'3EF'!AL21,"")</f>
        <v/>
      </c>
      <c r="FR17" s="1084" t="str">
        <f>IF('3EF'!AM21&lt;&gt;"",'3EF'!AM21,"")</f>
        <v/>
      </c>
      <c r="FS17" s="1084" t="str">
        <f>IF('3G'!E21&lt;&gt;"",'3G'!E21,"")</f>
        <v/>
      </c>
      <c r="FT17" s="1084" t="str">
        <f>IF('3G'!F21&lt;&gt;"",'3G'!F21,"")</f>
        <v/>
      </c>
      <c r="FU17" s="1084" t="str">
        <f>IF('3G'!G21&lt;&gt;"",'3G'!G21,"")</f>
        <v/>
      </c>
      <c r="FV17" s="1084" t="str">
        <f>IF('3G'!H21&lt;&gt;"",'3G'!H21,"")</f>
        <v/>
      </c>
      <c r="FW17" s="1084" t="str">
        <f>IF('3G'!I21&lt;&gt;"",'3G'!I21,"")</f>
        <v/>
      </c>
      <c r="FX17" s="1084" t="str">
        <f>IF('3G'!J21&lt;&gt;"",'3G'!J21,"")</f>
        <v/>
      </c>
      <c r="FY17" s="1084" t="str">
        <f>IF('3G'!K21&lt;&gt;"",'3G'!K21,"")</f>
        <v/>
      </c>
      <c r="FZ17" s="1084" t="str">
        <f>IF('3G'!L21&lt;&gt;"",'3G'!L21,"")</f>
        <v/>
      </c>
      <c r="GA17" s="1084" t="str">
        <f>IF('3G'!M21&lt;&gt;"",'3G'!M21,"")</f>
        <v/>
      </c>
      <c r="GB17" s="1084" t="str">
        <f>IF('3G'!N21&lt;&gt;"",'3G'!N21,"")</f>
        <v/>
      </c>
      <c r="GC17" s="1084" t="str">
        <f>IF('3G'!O21&lt;&gt;"",'3G'!O21,"")</f>
        <v/>
      </c>
      <c r="GD17" s="1084" t="str">
        <f>IF('3G'!P21&lt;&gt;"",'3G'!P21,"")</f>
        <v/>
      </c>
      <c r="GE17" s="1084" t="str">
        <f>IF('3G'!Q21&lt;&gt;"",'3G'!Q21,"")</f>
        <v/>
      </c>
      <c r="GF17" s="1084" t="str">
        <f>IF('3G'!R21&lt;&gt;"",'3G'!R21,"")</f>
        <v/>
      </c>
      <c r="GG17" s="1084" t="str">
        <f>IF('3G'!S21&lt;&gt;"",'3G'!S21,"")</f>
        <v/>
      </c>
      <c r="GH17" s="1084" t="str">
        <f>IF('3G'!T21&lt;&gt;"",'3G'!T21,"")</f>
        <v/>
      </c>
      <c r="GI17" s="1084" t="str">
        <f>IF('3G'!U21&lt;&gt;"",'3G'!U21,"")</f>
        <v/>
      </c>
      <c r="GJ17" s="1084" t="str">
        <f>IF('3G'!V21&lt;&gt;"",'3G'!V21,"")</f>
        <v/>
      </c>
      <c r="GK17" s="1084" t="str">
        <f>IF('3G'!W21&lt;&gt;"",'3G'!W21,"")</f>
        <v/>
      </c>
      <c r="GL17" s="1084" t="str">
        <f>IF('3G'!X21&lt;&gt;"",'3G'!X21,"")</f>
        <v/>
      </c>
      <c r="GM17" s="1084" t="str">
        <f>IF('3G'!Y21&lt;&gt;"",'3G'!Y21,"")</f>
        <v/>
      </c>
      <c r="GN17" s="1084" t="str">
        <f>IF('3G'!Z21&lt;&gt;"",'3G'!Z21,"")</f>
        <v/>
      </c>
      <c r="GO17" s="1084" t="str">
        <f>IF('3G'!AA21&lt;&gt;"",'3G'!AA21,"")</f>
        <v/>
      </c>
      <c r="GP17" s="1084" t="str">
        <f>IF('3G'!AB21&lt;&gt;"",'3G'!AB21,"")</f>
        <v/>
      </c>
      <c r="GQ17" s="1084" t="str">
        <f>IF('3G'!AC21&lt;&gt;"",'3G'!AC21,"")</f>
        <v/>
      </c>
      <c r="GR17" s="1084" t="str">
        <f>IF('3G'!AD21&lt;&gt;"",'3G'!AD21,"")</f>
        <v/>
      </c>
      <c r="GS17" s="1084" t="str">
        <f>IF('3G'!AE21&lt;&gt;"",'3G'!AE21,"")</f>
        <v/>
      </c>
      <c r="GT17" s="1084" t="str">
        <f>IF('3G'!AF21&lt;&gt;"",'3G'!AF21,"")</f>
        <v/>
      </c>
      <c r="GU17" s="1084" t="str">
        <f>IF('3G'!AG21&lt;&gt;"",'3G'!AG21,"")</f>
        <v/>
      </c>
      <c r="GV17" s="1084" t="str">
        <f>IF('3G'!AH21&lt;&gt;"",'3G'!AH21,"")</f>
        <v/>
      </c>
      <c r="GW17" s="1084" t="str">
        <f>IF('3G'!AI21&lt;&gt;"",'3G'!AI21,"")</f>
        <v/>
      </c>
      <c r="GX17" s="1084" t="str">
        <f>IF('3G'!AJ21&lt;&gt;"",'3G'!AJ21,"")</f>
        <v/>
      </c>
      <c r="GY17" s="1084" t="str">
        <f>IF('3G'!AK21&lt;&gt;"",'3G'!AK21,"")</f>
        <v/>
      </c>
      <c r="GZ17" s="1084" t="str">
        <f>IF('3G'!AL21&lt;&gt;"",'3G'!AL21,"")</f>
        <v/>
      </c>
      <c r="HA17" s="1084" t="str">
        <f>IF('3G'!AM21&lt;&gt;"",'3G'!AM21,"")</f>
        <v/>
      </c>
      <c r="HB17" s="1084" t="str">
        <f>IF('3G'!AN21&lt;&gt;"",'3G'!AN21,"")</f>
        <v/>
      </c>
      <c r="HC17" s="1085"/>
      <c r="HD17" s="1085"/>
      <c r="HE17" s="1085"/>
      <c r="HF17" s="1085"/>
      <c r="HG17" s="1085"/>
      <c r="HH17" s="1085"/>
      <c r="HI17" s="1085"/>
      <c r="HJ17" s="1085"/>
      <c r="HK17" s="1085"/>
      <c r="HL17" s="1085"/>
      <c r="HM17" s="1085"/>
      <c r="HN17" s="1085"/>
      <c r="HO17" s="1085"/>
      <c r="HP17" s="1085"/>
      <c r="HQ17" s="1085"/>
      <c r="HR17" s="1085"/>
      <c r="HS17" s="1085"/>
      <c r="HT17" s="1085"/>
      <c r="HU17" s="1085"/>
      <c r="HV17" s="1085"/>
      <c r="HW17" s="1085"/>
      <c r="HX17" s="1085"/>
      <c r="HY17" s="1085"/>
      <c r="HZ17" s="1085"/>
      <c r="IA17" s="1085"/>
      <c r="IB17" s="1085"/>
      <c r="IC17" s="1085"/>
      <c r="ID17" s="1085"/>
      <c r="IE17" s="1085"/>
      <c r="IF17" s="1085"/>
      <c r="IG17" s="1085"/>
      <c r="IH17" s="1085"/>
      <c r="II17" s="1085"/>
      <c r="IJ17" s="1085"/>
      <c r="IK17" s="1085"/>
      <c r="IL17" s="1085"/>
      <c r="IM17" s="1085"/>
      <c r="IN17" s="1085"/>
      <c r="IO17" s="1085"/>
      <c r="IP17" s="1085"/>
      <c r="IQ17" s="1085"/>
      <c r="IR17" s="1085"/>
      <c r="IS17" s="1085"/>
      <c r="IT17" s="1085"/>
      <c r="IU17" s="1085"/>
      <c r="IV17" s="1085"/>
      <c r="IW17" s="1085"/>
      <c r="IX17" s="1085"/>
      <c r="IY17" s="1085"/>
      <c r="IZ17" s="1085"/>
      <c r="JA17" s="1085"/>
      <c r="JB17" s="1084" t="str">
        <f>IF('4C'!E20&lt;&gt;"",'4C'!E20,"")</f>
        <v/>
      </c>
      <c r="JC17" s="1085"/>
      <c r="JD17" s="1085"/>
      <c r="JE17" s="1085"/>
      <c r="JF17" s="1085"/>
      <c r="JG17" s="1085"/>
      <c r="JH17" s="1085"/>
      <c r="JI17" s="1085"/>
      <c r="JJ17" s="1085"/>
      <c r="JK17" s="1085"/>
      <c r="JL17" s="1085"/>
      <c r="JM17" s="1085"/>
      <c r="JN17" s="1085"/>
      <c r="JO17" s="1085"/>
      <c r="JP17" s="1085"/>
      <c r="JQ17" s="1085"/>
      <c r="JR17" s="1085"/>
      <c r="JS17" s="1085"/>
      <c r="JT17" s="1085"/>
      <c r="JU17" s="1085"/>
      <c r="JV17" s="1085"/>
      <c r="JW17" s="1085"/>
      <c r="JX17" s="1085"/>
      <c r="JY17" s="1085"/>
      <c r="JZ17" s="1085"/>
      <c r="KA17" s="1085"/>
      <c r="KB17" s="1085"/>
      <c r="KC17" s="1085"/>
      <c r="KD17" s="1085"/>
      <c r="KE17" s="1085"/>
      <c r="KF17" s="1085"/>
      <c r="KG17" s="1085"/>
      <c r="KH17" s="1085"/>
      <c r="KI17" s="1085"/>
      <c r="KJ17" s="1084" t="str">
        <f>IF('5A'!E20&lt;&gt;"",'5A'!E20,"")</f>
        <v/>
      </c>
      <c r="KK17" s="1084" t="str">
        <f>IF('5A'!F20&lt;&gt;"",'5A'!F20,"")</f>
        <v/>
      </c>
      <c r="KL17" s="1084" t="str">
        <f>IF('5A'!G20&lt;&gt;"",'5A'!G20,"")</f>
        <v/>
      </c>
      <c r="KM17" s="1085"/>
      <c r="KN17" s="1085"/>
      <c r="KO17" s="1085"/>
      <c r="KP17" s="1085"/>
      <c r="KQ17" s="1085"/>
      <c r="KR17" s="1085"/>
      <c r="KS17" s="1085"/>
      <c r="KT17" s="1085"/>
      <c r="KU17" s="1085"/>
      <c r="KV17" s="1085"/>
      <c r="KW17" s="1085"/>
      <c r="KX17" s="1085"/>
      <c r="KY17" s="1084" t="str">
        <f>IF('5D'!E27&lt;&gt;"",'5D'!E27,"")</f>
        <v/>
      </c>
      <c r="KZ17" s="1084" t="str">
        <f>IF('5D'!F27&lt;&gt;"",'5D'!F27,"")</f>
        <v/>
      </c>
      <c r="LA17" s="1084" t="str">
        <f>IF('5D'!G27&lt;&gt;"",'5D'!G27,"")</f>
        <v/>
      </c>
      <c r="LB17" s="1084" t="str">
        <f>IF('5D'!H27&lt;&gt;"",'5D'!H27,"")</f>
        <v/>
      </c>
      <c r="LC17" s="1084" t="str">
        <f>IF('5D'!I27&lt;&gt;"",'5D'!I27,"")</f>
        <v/>
      </c>
      <c r="LD17" s="1084" t="str">
        <f>IF('5D'!J27&lt;&gt;"",'5D'!J27,"")</f>
        <v/>
      </c>
      <c r="LE17" s="1084" t="str">
        <f>IF('5D'!K27&lt;&gt;"",'5D'!K27,"")</f>
        <v/>
      </c>
      <c r="LF17" s="1084" t="str">
        <f>IF('5D'!L27&lt;&gt;"",'5D'!L27,"")</f>
        <v/>
      </c>
      <c r="LG17" s="1084" t="str">
        <f>IF('5D'!M27&lt;&gt;"",'5D'!M27,"")</f>
        <v/>
      </c>
      <c r="LH17" s="1084" t="str">
        <f>IF('5D'!N27&lt;&gt;"",'5D'!N27,"")</f>
        <v/>
      </c>
      <c r="LI17" s="1084" t="str">
        <f>IF('5D'!O27&lt;&gt;"",'5D'!O27,"")</f>
        <v/>
      </c>
      <c r="LJ17" s="1084" t="str">
        <f>IF('5D'!P27&lt;&gt;"",'5D'!P27,"")</f>
        <v/>
      </c>
      <c r="LK17" s="1084" t="str">
        <f>IF('5D'!Q27&lt;&gt;"",'5D'!Q27,"")</f>
        <v/>
      </c>
      <c r="LL17" s="1084" t="str">
        <f>IF('5D'!R27&lt;&gt;"",'5D'!R27,"")</f>
        <v/>
      </c>
      <c r="LM17" s="1084" t="str">
        <f>IF('5D'!S27&lt;&gt;"",'5D'!S27,"")</f>
        <v/>
      </c>
      <c r="LN17" s="1084" t="str">
        <f>IF('5D'!T27&lt;&gt;"",'5D'!T27,"")</f>
        <v/>
      </c>
      <c r="LO17" s="1084" t="str">
        <f>IF('5D'!U27&lt;&gt;"",'5D'!U27,"")</f>
        <v/>
      </c>
      <c r="LP17" s="1084" t="str">
        <f>IF('5D'!V27&lt;&gt;"",'5D'!V27,"")</f>
        <v/>
      </c>
      <c r="LQ17" s="1084" t="str">
        <f>IF('5D'!W27&lt;&gt;"",'5D'!W27,"")</f>
        <v/>
      </c>
      <c r="LR17" s="1084" t="str">
        <f>IF('5D'!Y27&lt;&gt;"",'5D'!Y27,"")</f>
        <v/>
      </c>
      <c r="LS17" s="1084" t="str">
        <f>IF('5D'!Z27&lt;&gt;"",'5D'!Z27,"")</f>
        <v/>
      </c>
      <c r="LT17" s="1084" t="str">
        <f>IF('5D'!AA27&lt;&gt;"",'5D'!AA27,"")</f>
        <v/>
      </c>
      <c r="LU17" s="1084" t="str">
        <f>IF('5D'!AB27&lt;&gt;"",'5D'!AB27,"")</f>
        <v/>
      </c>
      <c r="LV17" s="1085"/>
      <c r="LW17" s="1084" t="str">
        <f>IF('5E'!E27&lt;&gt;"",'5E'!E27,"")</f>
        <v/>
      </c>
      <c r="LX17" s="1084" t="str">
        <f>IF('5E'!F27&lt;&gt;"",'5E'!F27,"")</f>
        <v/>
      </c>
      <c r="LY17" s="1084" t="str">
        <f>IF('5E'!G27&lt;&gt;"",'5E'!G27,"")</f>
        <v/>
      </c>
      <c r="LZ17" s="1084" t="str">
        <f>IF('5E'!H27&lt;&gt;"",'5E'!H27,"")</f>
        <v/>
      </c>
      <c r="MA17" s="1084" t="str">
        <f>IF('5E'!I27&lt;&gt;"",'5E'!I27,"")</f>
        <v/>
      </c>
      <c r="MB17" s="1084" t="str">
        <f>IF('5E'!J27&lt;&gt;"",'5E'!J27,"")</f>
        <v/>
      </c>
      <c r="MC17" s="1084" t="str">
        <f>IF('5E'!K27&lt;&gt;"",'5E'!K27,"")</f>
        <v/>
      </c>
      <c r="MD17" s="1084" t="str">
        <f>IF('5E'!L27&lt;&gt;"",'5E'!L27,"")</f>
        <v/>
      </c>
      <c r="ME17" s="1084" t="str">
        <f>IF('5E'!M27&lt;&gt;"",'5E'!M27,"")</f>
        <v/>
      </c>
      <c r="MF17" s="1084" t="str">
        <f>IF('5E'!N27&lt;&gt;"",'5E'!N27,"")</f>
        <v/>
      </c>
      <c r="MG17" s="1084" t="str">
        <f>IF('5E'!O27&lt;&gt;"",'5E'!O27,"")</f>
        <v/>
      </c>
      <c r="MH17" s="1084" t="str">
        <f>IF('5E'!P27&lt;&gt;"",'5E'!P27,"")</f>
        <v/>
      </c>
      <c r="MI17" s="1084" t="str">
        <f>IF('5E'!Q27&lt;&gt;"",'5E'!Q27,"")</f>
        <v/>
      </c>
      <c r="MJ17" s="1084" t="str">
        <f>IF('5E'!R27&lt;&gt;"",'5E'!R27,"")</f>
        <v/>
      </c>
      <c r="MK17" s="1084" t="str">
        <f>IF('5E'!S27&lt;&gt;"",'5E'!S27,"")</f>
        <v/>
      </c>
      <c r="ML17" s="1084" t="str">
        <f>IF('5E'!T27&lt;&gt;"",'5E'!T27,"")</f>
        <v/>
      </c>
      <c r="MM17" s="1084" t="str">
        <f>IF('5E'!U27&lt;&gt;"",'5E'!U27,"")</f>
        <v/>
      </c>
      <c r="MN17" s="1084" t="str">
        <f>IF('5E'!V27&lt;&gt;"",'5E'!V27,"")</f>
        <v/>
      </c>
      <c r="MO17" s="1084" t="str">
        <f>IF('5E'!W27&lt;&gt;"",'5E'!W27,"")</f>
        <v/>
      </c>
      <c r="MP17" s="1084" t="str">
        <f>IF('5E'!Y27&lt;&gt;"",'5E'!Y27,"")</f>
        <v/>
      </c>
      <c r="MQ17" s="1084" t="str">
        <f>IF('5E'!Z27&lt;&gt;"",'5E'!Z27,"")</f>
        <v/>
      </c>
      <c r="MR17" s="1084" t="str">
        <f>IF('5E'!AA27&lt;&gt;"",'5E'!AA27,"")</f>
        <v/>
      </c>
      <c r="MS17" s="1085"/>
      <c r="MT17" s="1085"/>
      <c r="MU17" s="1085"/>
      <c r="MV17" s="1085"/>
      <c r="MW17" s="1085"/>
      <c r="MX17" s="1085"/>
      <c r="MY17" s="1085"/>
      <c r="MZ17" s="1085"/>
      <c r="NA17" s="1085"/>
      <c r="NB17" s="1085"/>
      <c r="NC17" s="1085"/>
      <c r="ND17" s="1085"/>
      <c r="NE17" s="1085"/>
      <c r="NF17" s="1085"/>
      <c r="NG17" s="1085"/>
      <c r="NH17" s="1085"/>
      <c r="NI17" s="1085"/>
      <c r="NJ17" s="1085"/>
      <c r="NK17" s="1085"/>
      <c r="NL17" s="1085"/>
      <c r="NM17" s="1085"/>
      <c r="NN17" s="1085"/>
      <c r="NO17" s="1085"/>
      <c r="NP17" s="1085"/>
      <c r="NQ17" s="1085"/>
      <c r="NR17" s="1085"/>
      <c r="NS17" s="1085"/>
      <c r="NT17" s="1085"/>
      <c r="NU17" s="1085"/>
      <c r="NV17" s="1085"/>
      <c r="NW17" s="1085"/>
      <c r="NX17" s="1085"/>
      <c r="NY17" s="1085"/>
      <c r="NZ17" s="1085"/>
      <c r="OA17" s="1085"/>
      <c r="OB17" s="1085"/>
      <c r="OC17" s="1085"/>
      <c r="OD17" s="1085"/>
      <c r="OE17" s="1085"/>
      <c r="OF17" s="1085"/>
      <c r="OG17" s="1085"/>
      <c r="OH17" s="1085"/>
      <c r="OI17" s="1085"/>
      <c r="OJ17" s="1085"/>
      <c r="OK17" s="1085"/>
      <c r="OL17" s="1085"/>
      <c r="OM17" s="1085"/>
      <c r="ON17" s="1085"/>
      <c r="OO17" s="1085"/>
      <c r="OP17" s="1085"/>
      <c r="OQ17" s="1085"/>
      <c r="OR17" s="1085"/>
      <c r="OS17" s="1085"/>
      <c r="OT17" s="1085"/>
      <c r="OU17" s="1085"/>
      <c r="OV17" s="1085"/>
      <c r="OW17" s="1085"/>
      <c r="OX17" s="1085"/>
      <c r="OY17" s="1085"/>
      <c r="OZ17" s="1085"/>
      <c r="PA17" s="1085"/>
      <c r="PB17" s="1085"/>
      <c r="PC17" s="1085"/>
      <c r="PD17" s="1085"/>
      <c r="PE17" s="1085"/>
      <c r="PF17" s="1085"/>
      <c r="PG17" s="1085"/>
      <c r="PH17" s="1085"/>
      <c r="PI17" s="1085"/>
      <c r="PJ17" s="1085"/>
      <c r="PK17" s="1085"/>
      <c r="PL17" s="1085"/>
      <c r="PM17" s="1085"/>
      <c r="PN17" s="1085"/>
      <c r="PO17" s="1085"/>
      <c r="PP17" s="1085"/>
      <c r="PQ17" s="1085"/>
      <c r="PR17" s="1085"/>
      <c r="PS17" s="1085"/>
      <c r="PT17" s="1085"/>
      <c r="PU17" s="1085"/>
      <c r="PV17" s="1085"/>
      <c r="PW17" s="1085"/>
      <c r="PX17" s="1085"/>
      <c r="PY17" s="1085"/>
      <c r="PZ17" s="1085"/>
      <c r="QA17" s="1085"/>
      <c r="QB17" s="1085"/>
      <c r="QC17" s="1085"/>
      <c r="QD17" s="1085"/>
      <c r="QE17" s="1085"/>
      <c r="QF17" s="1085"/>
      <c r="QG17" s="1085"/>
      <c r="QH17" s="1085"/>
      <c r="QI17" s="1085"/>
      <c r="QJ17" s="1085"/>
      <c r="QK17" s="1085"/>
      <c r="QL17" s="1085"/>
      <c r="QM17" s="1085"/>
      <c r="QN17" s="1085"/>
      <c r="QO17" s="1085"/>
      <c r="QP17" s="1085"/>
      <c r="QQ17" s="1085"/>
      <c r="QR17" s="1085"/>
      <c r="QS17" s="1085"/>
      <c r="QT17" s="1085"/>
      <c r="QU17" s="1085"/>
      <c r="QV17" s="1085"/>
      <c r="QW17" s="1085"/>
      <c r="QX17" s="1085"/>
      <c r="QY17" s="1085"/>
      <c r="QZ17" s="1085"/>
      <c r="RA17" s="1085"/>
      <c r="RB17" s="1085"/>
      <c r="RC17" s="1085"/>
      <c r="RD17" s="1085"/>
      <c r="RE17" s="1085"/>
      <c r="RF17" s="1085"/>
      <c r="RG17" s="1085"/>
      <c r="RH17" s="1085"/>
      <c r="RI17" s="1085"/>
      <c r="RJ17" s="1085"/>
      <c r="RK17" s="1085"/>
      <c r="RL17" s="1085"/>
      <c r="RM17" s="1085"/>
      <c r="RN17" s="1085"/>
      <c r="RO17" s="1085"/>
      <c r="RP17" s="1085"/>
      <c r="RQ17" s="1085"/>
      <c r="RR17" s="1085"/>
      <c r="RS17" s="1085"/>
      <c r="RT17" s="1085"/>
      <c r="RU17" s="1085"/>
      <c r="RV17" s="1085"/>
      <c r="RW17" s="1085"/>
      <c r="RX17" s="1085"/>
      <c r="RY17" s="1085"/>
      <c r="RZ17" s="1085"/>
      <c r="SA17" s="1085"/>
      <c r="SB17" s="1085"/>
      <c r="SC17" s="1085"/>
      <c r="SD17" s="1085"/>
      <c r="SE17" s="1085"/>
      <c r="SF17" s="1085"/>
      <c r="SG17" s="1085"/>
      <c r="SH17" s="1085"/>
      <c r="SI17" s="1085"/>
      <c r="SJ17" s="1085"/>
      <c r="SK17" s="1085"/>
      <c r="SL17" s="1085"/>
      <c r="SM17" s="1085"/>
      <c r="SN17" s="1085"/>
      <c r="SO17" s="1085"/>
      <c r="SP17" s="1085"/>
      <c r="SQ17" s="1085"/>
      <c r="SR17" s="1085"/>
      <c r="SS17" s="1085"/>
      <c r="ST17" s="1085"/>
      <c r="SU17" s="1085"/>
      <c r="SV17" s="1085"/>
      <c r="SW17" s="1085"/>
      <c r="SX17" s="1085"/>
      <c r="SY17" s="1085"/>
      <c r="SZ17" s="1085"/>
      <c r="TA17" s="1085"/>
      <c r="TB17" s="1085"/>
      <c r="TC17" s="1085"/>
      <c r="TD17" s="1085"/>
      <c r="TE17" s="1085"/>
      <c r="TF17" s="1085"/>
      <c r="TG17" s="1085"/>
      <c r="TH17" s="1085"/>
      <c r="TI17" s="1085"/>
      <c r="TJ17" s="1085"/>
      <c r="TK17" s="1085"/>
      <c r="TL17" s="1085"/>
      <c r="TM17" s="1085"/>
      <c r="TN17" s="1085"/>
      <c r="TO17" s="1085"/>
      <c r="TP17" s="1085"/>
      <c r="TQ17" s="1085"/>
      <c r="TR17" s="1085"/>
      <c r="TS17" s="1085"/>
      <c r="TT17" s="1085"/>
      <c r="TU17" s="1085"/>
      <c r="TV17" s="1085"/>
      <c r="TW17" s="1085"/>
      <c r="TX17" s="1085"/>
      <c r="TY17" s="1085"/>
      <c r="TZ17" s="1085"/>
      <c r="UA17" s="1085"/>
      <c r="UB17" s="1085"/>
      <c r="UC17" s="1085"/>
      <c r="UD17" s="1085"/>
      <c r="UE17" s="1085"/>
      <c r="UF17" s="1085"/>
      <c r="UG17" s="1085"/>
      <c r="UH17" s="1085"/>
      <c r="UI17" s="1085"/>
      <c r="UJ17" s="1085"/>
      <c r="UK17" s="1085"/>
      <c r="UL17" s="1085"/>
      <c r="UM17" s="1085"/>
      <c r="UN17" s="1085"/>
      <c r="UO17" s="1085"/>
      <c r="UP17" s="1085"/>
      <c r="UQ17" s="1085"/>
      <c r="UR17" s="1085"/>
      <c r="US17" s="1085"/>
      <c r="UT17" s="1085"/>
      <c r="UU17" s="1085"/>
      <c r="UV17" s="1085"/>
      <c r="UW17" s="1085"/>
      <c r="UX17" s="1085"/>
      <c r="UY17" s="1085"/>
      <c r="UZ17" s="1085"/>
      <c r="VA17" s="1085"/>
      <c r="VB17" s="1085"/>
      <c r="VC17" s="1085"/>
      <c r="VD17" s="1085"/>
      <c r="VE17" s="1085"/>
      <c r="VF17" s="1085"/>
      <c r="VG17" s="1085"/>
      <c r="VH17" s="1085"/>
      <c r="VI17" s="1085"/>
      <c r="VJ17" s="1085"/>
      <c r="VK17" s="1085"/>
      <c r="VL17" s="1085"/>
      <c r="VM17" s="1085"/>
      <c r="VN17" s="1085"/>
      <c r="VO17" s="1085"/>
      <c r="VP17" s="1085"/>
      <c r="VQ17" s="1085"/>
      <c r="VR17" s="1085"/>
      <c r="VS17" s="1085"/>
      <c r="VT17" s="1085"/>
      <c r="VU17" s="1085"/>
      <c r="VV17" s="1085"/>
      <c r="VW17" s="1085"/>
      <c r="VX17" s="1085"/>
      <c r="VY17" s="1085"/>
      <c r="VZ17" s="1085"/>
      <c r="WA17" s="1085"/>
      <c r="WB17" s="1085"/>
      <c r="WC17" s="1085"/>
      <c r="WD17" s="1085"/>
      <c r="WE17" s="1085"/>
      <c r="WF17" s="1085"/>
      <c r="WG17" s="1085"/>
      <c r="WH17" s="1085"/>
      <c r="WI17" s="1085"/>
      <c r="WJ17" s="1085"/>
      <c r="WK17" s="1085"/>
      <c r="WL17" s="1085"/>
      <c r="WM17" s="1085"/>
      <c r="WN17" s="1085"/>
      <c r="WO17" s="1085"/>
      <c r="WP17" s="1085"/>
      <c r="WQ17" s="1085"/>
      <c r="WR17" s="1085"/>
      <c r="WS17" s="1085"/>
      <c r="WT17" s="1085"/>
      <c r="WU17" s="1085"/>
      <c r="WV17" s="1085"/>
      <c r="WW17" s="1085"/>
      <c r="WX17" s="1085"/>
      <c r="WY17" s="1085"/>
      <c r="WZ17" s="1085"/>
      <c r="XA17" s="1085"/>
      <c r="XB17" s="1085"/>
      <c r="XC17" s="1085"/>
      <c r="XD17" s="1085"/>
      <c r="XE17" s="1085"/>
      <c r="XF17" s="1085"/>
      <c r="XG17" s="1085"/>
      <c r="XH17" s="1085"/>
      <c r="XI17" s="1085"/>
      <c r="XJ17" s="1085"/>
      <c r="XK17" s="1085"/>
      <c r="XL17" s="1085"/>
      <c r="XM17" s="1085"/>
      <c r="XN17" s="1085"/>
      <c r="XO17" s="1085"/>
      <c r="XP17" s="1085"/>
      <c r="XQ17" s="1085"/>
      <c r="XR17" s="1085"/>
      <c r="XS17" s="1085"/>
      <c r="XT17" s="1085"/>
      <c r="XU17" s="1085"/>
      <c r="XV17" s="1085"/>
      <c r="XW17" s="1085"/>
      <c r="XX17" s="1085"/>
      <c r="XY17" s="1085"/>
      <c r="XZ17" s="1085"/>
      <c r="YA17" s="1085"/>
      <c r="YB17" s="1085"/>
      <c r="YC17" s="1085"/>
      <c r="YD17" s="1085"/>
      <c r="YE17" s="1085"/>
      <c r="YF17" s="1085"/>
      <c r="YG17" s="1085"/>
      <c r="YH17" s="1085"/>
      <c r="YI17" s="1085"/>
      <c r="YJ17" s="1085"/>
      <c r="YK17" s="1085"/>
      <c r="YL17" s="1085"/>
      <c r="YM17" s="1085"/>
      <c r="YN17" s="1085"/>
      <c r="YO17" s="1085"/>
      <c r="YP17" s="1085"/>
      <c r="YQ17" s="1085"/>
      <c r="YR17" s="1085"/>
      <c r="YS17" s="1085"/>
      <c r="YT17" s="1085"/>
      <c r="YU17" s="1085"/>
      <c r="YV17" s="1085"/>
      <c r="YW17" s="1085"/>
      <c r="YX17" s="1085"/>
      <c r="YY17" s="1085"/>
      <c r="YZ17" s="1085"/>
      <c r="ZA17" s="1085"/>
      <c r="ZB17" s="1085"/>
      <c r="ZC17" s="1085"/>
      <c r="ZD17" s="1085"/>
      <c r="ZE17" s="1085"/>
      <c r="ZF17" s="1085"/>
      <c r="ZG17" s="1085"/>
      <c r="ZH17" s="1085"/>
      <c r="ZI17" s="1085"/>
      <c r="ZJ17" s="1085"/>
      <c r="ZK17" s="1085"/>
      <c r="ZL17" s="1085"/>
      <c r="ZM17" s="1085"/>
      <c r="ZN17" s="1085"/>
      <c r="ZO17" s="1085"/>
      <c r="ZP17" s="1085"/>
      <c r="ZQ17" s="1085"/>
      <c r="ZR17" s="1085"/>
      <c r="ZS17" s="1085"/>
      <c r="ZT17" s="1085"/>
      <c r="ZU17" s="1085"/>
      <c r="ZV17" s="1085"/>
      <c r="ZW17" s="1085"/>
      <c r="ZX17" s="1085"/>
      <c r="ZY17" s="1085"/>
      <c r="ZZ17" s="1085"/>
      <c r="AAA17" s="1085"/>
      <c r="AAB17" s="1085"/>
      <c r="AAC17" s="1085"/>
      <c r="AAD17" s="1085"/>
      <c r="AAE17" s="1085"/>
      <c r="AAF17" s="1085"/>
      <c r="AAG17" s="1085"/>
      <c r="AAH17" s="1085"/>
      <c r="AAI17" s="1085"/>
      <c r="AAJ17" s="1085"/>
      <c r="AAK17" s="1085"/>
      <c r="AAL17" s="1085"/>
      <c r="AAM17" s="1085"/>
      <c r="AAN17" s="1085"/>
      <c r="AAO17" s="1085"/>
      <c r="AAP17" s="1085"/>
      <c r="AAQ17" s="1085"/>
      <c r="AAR17" s="1085"/>
      <c r="AAS17" s="1085"/>
      <c r="AAT17" s="1085"/>
      <c r="AAU17" s="1085"/>
      <c r="AAV17" s="1085"/>
      <c r="AAW17" s="1085"/>
      <c r="AAX17" s="1085"/>
      <c r="AAY17" s="1085"/>
      <c r="AAZ17" s="1085"/>
      <c r="ABA17" s="1085"/>
      <c r="ABB17" s="1085"/>
      <c r="ABC17" s="1085"/>
      <c r="ABD17" s="1085"/>
      <c r="ABE17" s="1085"/>
      <c r="ABF17" s="1085"/>
      <c r="ABG17" s="1085"/>
      <c r="ABH17" s="1085"/>
      <c r="ABI17" s="1085"/>
      <c r="ABJ17" s="1085"/>
      <c r="ABK17" s="1085"/>
      <c r="ABL17" s="1085"/>
      <c r="ABM17" s="1085"/>
      <c r="ABN17" s="1085"/>
      <c r="ABO17" s="1085"/>
      <c r="ABP17" s="1085"/>
      <c r="ABQ17" s="1085"/>
      <c r="ABR17" s="1085"/>
      <c r="ABS17" s="1085"/>
      <c r="ABT17" s="1085"/>
      <c r="ABU17" s="1085"/>
      <c r="ABV17" s="1085"/>
      <c r="ABW17" s="1085"/>
      <c r="ABX17" s="1085"/>
      <c r="ABY17" s="1085"/>
      <c r="ABZ17" s="1085"/>
      <c r="ACA17" s="1085"/>
      <c r="ACB17" s="1085"/>
      <c r="ACC17" s="1085"/>
      <c r="ACD17" s="1085"/>
      <c r="ACE17" s="1085"/>
      <c r="ACF17" s="1085"/>
      <c r="ACG17" s="1085"/>
      <c r="ACH17" s="1085"/>
      <c r="ACI17" s="1085"/>
      <c r="ACJ17" s="1085"/>
      <c r="ACK17" s="1085"/>
      <c r="ACL17" s="1085"/>
      <c r="ACM17" s="1085"/>
      <c r="ACN17" s="1085"/>
      <c r="ACO17" s="1085"/>
      <c r="ACP17" s="1085"/>
      <c r="ACQ17" s="1085"/>
      <c r="ACR17" s="1085"/>
      <c r="ACS17" s="1085"/>
      <c r="ACT17" s="1085"/>
      <c r="ACU17" s="1085"/>
      <c r="ACV17" s="1085"/>
      <c r="ACW17" s="1085"/>
      <c r="ACX17" s="1085"/>
      <c r="ACY17" s="1085"/>
      <c r="ACZ17" s="1085"/>
      <c r="ADA17" s="1085"/>
      <c r="ADB17" s="1085"/>
      <c r="ADC17" s="1085"/>
      <c r="ADD17" s="1085"/>
      <c r="ADE17" s="1085"/>
      <c r="ADF17" s="1085"/>
      <c r="ADG17" s="1085"/>
      <c r="ADH17" s="1085"/>
      <c r="ADI17" s="1085"/>
      <c r="ADJ17" s="1085"/>
      <c r="ADK17" s="1085"/>
      <c r="ADL17" s="1085"/>
      <c r="ADM17" s="1085"/>
      <c r="ADN17" s="1085"/>
      <c r="ADO17" s="1085"/>
      <c r="ADP17" s="1085"/>
      <c r="ADQ17" s="1085"/>
      <c r="ADR17" s="1085"/>
      <c r="ADS17" s="1085"/>
      <c r="ADT17" s="1085"/>
      <c r="ADU17" s="1085"/>
      <c r="ADV17" s="1085"/>
      <c r="ADW17" s="1085"/>
      <c r="ADX17" s="1085"/>
      <c r="ADY17" s="1085"/>
      <c r="ADZ17" s="1085"/>
      <c r="AEA17" s="1085"/>
      <c r="AEB17" s="1085"/>
      <c r="AEC17" s="1085"/>
      <c r="AED17" s="1085"/>
      <c r="AEE17" s="1085"/>
      <c r="AEF17" s="1085"/>
      <c r="AEG17" s="1085"/>
      <c r="AEH17" s="1085"/>
      <c r="AEI17" s="1085"/>
      <c r="AEJ17" s="1085"/>
      <c r="AEK17" s="1085"/>
      <c r="AEL17" s="1085"/>
      <c r="AEM17" s="1085"/>
      <c r="AEN17" s="1085"/>
      <c r="AEO17" s="1085"/>
      <c r="AEP17" s="1085"/>
      <c r="AEQ17" s="1085"/>
      <c r="AER17" s="1085"/>
      <c r="AES17" s="1085"/>
      <c r="AET17" s="1085"/>
      <c r="AEU17" s="1085"/>
      <c r="AEV17" s="1084" t="str">
        <f>IF('8A'!E20&lt;&gt;"",'8A'!E20,"")</f>
        <v/>
      </c>
      <c r="AEW17" s="1084" t="str">
        <f>IF('8A'!F20&lt;&gt;"",'8A'!F20,"")</f>
        <v/>
      </c>
      <c r="AEX17" s="1084" t="str">
        <f>IF('8A'!G20&lt;&gt;"",'8A'!G20,"")</f>
        <v/>
      </c>
      <c r="AEY17" s="1084" t="str">
        <f>IF('8A'!H20&lt;&gt;"",'8A'!H20,"")</f>
        <v/>
      </c>
      <c r="AEZ17" s="1084" t="str">
        <f>IF('8A'!I20&lt;&gt;"",'8A'!I20,"")</f>
        <v/>
      </c>
      <c r="AFA17" s="1084" t="str">
        <f>IF('8A'!J20&lt;&gt;"",'8A'!J20,"")</f>
        <v/>
      </c>
      <c r="AFB17" s="1084" t="str">
        <f>IF('8A'!K20&lt;&gt;"",'8A'!K20,"")</f>
        <v/>
      </c>
      <c r="AFC17" s="1084" t="str">
        <f>IF('8A'!L20&lt;&gt;"",'8A'!L20,"")</f>
        <v/>
      </c>
      <c r="AFD17" s="1084" t="str">
        <f>IF('8A'!M20&lt;&gt;"",'8A'!M20,"")</f>
        <v/>
      </c>
      <c r="AFE17" s="1084" t="str">
        <f>IF('8A'!N20&lt;&gt;"",'8A'!N20,"")</f>
        <v/>
      </c>
      <c r="AFF17" s="1084" t="str">
        <f>IF('8A'!O20&lt;&gt;"",'8A'!O20,"")</f>
        <v/>
      </c>
      <c r="AFG17" s="1084" t="str">
        <f>IF('8A'!P20&lt;&gt;"",'8A'!P20,"")</f>
        <v/>
      </c>
      <c r="AFH17" s="1084" t="str">
        <f>IF('8A'!Q20&lt;&gt;"",'8A'!Q20,"")</f>
        <v/>
      </c>
      <c r="AFI17" s="1084" t="str">
        <f>IF('8A'!R20&lt;&gt;"",'8A'!R20,"")</f>
        <v/>
      </c>
      <c r="AFJ17" s="1084" t="str">
        <f>IF('8A'!S20&lt;&gt;"",'8A'!S20,"")</f>
        <v/>
      </c>
      <c r="AFK17" s="1084" t="str">
        <f>IF('8A'!T20&lt;&gt;"",'8A'!T20,"")</f>
        <v/>
      </c>
      <c r="AFL17" s="1084" t="str">
        <f>IF('8A'!U20&lt;&gt;"",'8A'!U20,"")</f>
        <v/>
      </c>
      <c r="AFM17" s="1084" t="str">
        <f>IF('8A'!V20&lt;&gt;"",'8A'!V20,"")</f>
        <v/>
      </c>
      <c r="AFN17" s="1084" t="str">
        <f>IF('8B'!E20&lt;&gt;"",'8B'!E20,"")</f>
        <v/>
      </c>
      <c r="AFO17" s="1084" t="str">
        <f>IF('8B'!F20&lt;&gt;"",'8B'!F20,"")</f>
        <v/>
      </c>
      <c r="AFP17" s="1084" t="str">
        <f>IF('8B'!G20&lt;&gt;"",'8B'!G20,"")</f>
        <v/>
      </c>
      <c r="AFQ17" s="1084" t="str">
        <f>IF('8B'!H20&lt;&gt;"",'8B'!H20,"")</f>
        <v/>
      </c>
      <c r="AFR17" s="1084" t="str">
        <f>IF('8B'!I20&lt;&gt;"",'8B'!I20,"")</f>
        <v/>
      </c>
      <c r="AFS17" s="1084" t="str">
        <f>IF('8B'!J20&lt;&gt;"",'8B'!J20,"")</f>
        <v/>
      </c>
      <c r="AFT17" s="1084" t="str">
        <f>IF('8B'!K20&lt;&gt;"",'8B'!K20,"")</f>
        <v/>
      </c>
      <c r="AFU17" s="1084" t="str">
        <f>IF('8B'!L20&lt;&gt;"",'8B'!L20,"")</f>
        <v/>
      </c>
      <c r="AFV17" s="1084" t="str">
        <f>IF('8B'!M20&lt;&gt;"",'8B'!M20,"")</f>
        <v/>
      </c>
      <c r="AFW17" s="1084" t="str">
        <f>IF('8B'!N20&lt;&gt;"",'8B'!N20,"")</f>
        <v/>
      </c>
      <c r="AFX17" s="1084" t="str">
        <f>IF('8B'!O20&lt;&gt;"",'8B'!O20,"")</f>
        <v/>
      </c>
      <c r="AFY17" s="1084" t="str">
        <f>IF('8B'!P20&lt;&gt;"",'8B'!P20,"")</f>
        <v/>
      </c>
      <c r="AFZ17" s="1084" t="str">
        <f>IF('8B'!Q20&lt;&gt;"",'8B'!Q20,"")</f>
        <v/>
      </c>
      <c r="AGA17" s="1084" t="str">
        <f>IF('8B'!R20&lt;&gt;"",'8B'!R20,"")</f>
        <v/>
      </c>
      <c r="AGB17" s="1084" t="str">
        <f>IF('8B'!S20&lt;&gt;"",'8B'!S20,"")</f>
        <v/>
      </c>
      <c r="AGC17" s="1084" t="str">
        <f>IF('8B'!T20&lt;&gt;"",'8B'!T20,"")</f>
        <v/>
      </c>
      <c r="AGD17" s="1084" t="str">
        <f>IF('8B'!U20&lt;&gt;"",'8B'!U20,"")</f>
        <v/>
      </c>
      <c r="AGE17" s="1084" t="str">
        <f>IF('8C'!E20&lt;&gt;"",'8C'!E20,"")</f>
        <v/>
      </c>
      <c r="AGF17" s="1084" t="str">
        <f>IF('8C'!F20&lt;&gt;"",'8C'!F20,"")</f>
        <v/>
      </c>
      <c r="AGG17" s="1084" t="str">
        <f>IF('8C'!G20&lt;&gt;"",'8C'!G20,"")</f>
        <v/>
      </c>
      <c r="AGH17" s="1084" t="str">
        <f>IF('8C'!H20&lt;&gt;"",'8C'!H20,"")</f>
        <v/>
      </c>
      <c r="AGI17" s="1084" t="str">
        <f>IF('8C'!I20&lt;&gt;"",'8C'!I20,"")</f>
        <v/>
      </c>
      <c r="AGJ17" s="1084" t="str">
        <f>IF('8C'!J20&lt;&gt;"",'8C'!J20,"")</f>
        <v/>
      </c>
      <c r="AGK17" s="1084" t="str">
        <f>IF('8C'!K20&lt;&gt;"",'8C'!K20,"")</f>
        <v/>
      </c>
      <c r="AGL17" s="1084" t="str">
        <f>IF('8C'!L20&lt;&gt;"",'8C'!L20,"")</f>
        <v/>
      </c>
      <c r="AGM17" s="1084" t="str">
        <f>IF('8C'!M20&lt;&gt;"",'8C'!M20,"")</f>
        <v/>
      </c>
      <c r="AGN17" s="1084" t="str">
        <f>IF('8C'!N20&lt;&gt;"",'8C'!N20,"")</f>
        <v/>
      </c>
      <c r="AGO17" s="1084" t="str">
        <f>IF('8C'!O20&lt;&gt;"",'8C'!O20,"")</f>
        <v/>
      </c>
      <c r="AGP17" s="1085"/>
      <c r="AGQ17" s="1084" t="str">
        <f>IF('8D'!D28&lt;&gt;"",'8D'!D28,"")</f>
        <v/>
      </c>
      <c r="AGR17" s="1084" t="str">
        <f>IF('8D'!E28&lt;&gt;"",'8D'!E28,"")</f>
        <v/>
      </c>
      <c r="AGS17" s="1084" t="str">
        <f>IF('8D'!F28&lt;&gt;"",'8D'!F28,"")</f>
        <v/>
      </c>
      <c r="AGT17" s="1084" t="str">
        <f>IF('8D'!G28&lt;&gt;"",'8D'!G28,"")</f>
        <v/>
      </c>
      <c r="AGU17" s="1084" t="str">
        <f>IF('8D'!H28&lt;&gt;"",'8D'!H28,"")</f>
        <v/>
      </c>
      <c r="AGV17" s="1084" t="str">
        <f>IF('8D'!I28&lt;&gt;"",'8D'!I28,"")</f>
        <v/>
      </c>
      <c r="AGW17" s="1084" t="str">
        <f>IF('8D'!J28&lt;&gt;"",'8D'!J28,"")</f>
        <v/>
      </c>
      <c r="AGX17" s="1084" t="str">
        <f>IF('8D'!K28&lt;&gt;"",'8D'!K28,"")</f>
        <v/>
      </c>
      <c r="AGY17" s="1084" t="str">
        <f>IF('8D'!L28&lt;&gt;"",'8D'!L28,"")</f>
        <v/>
      </c>
      <c r="AGZ17" s="1084" t="str">
        <f>IF('8D'!M28&lt;&gt;"",'8D'!M28,"")</f>
        <v/>
      </c>
      <c r="AHA17" s="1084" t="str">
        <f>IF('8D'!N28&lt;&gt;"",'8D'!N28,"")</f>
        <v/>
      </c>
      <c r="AHB17" s="1084" t="str">
        <f>IF('8D'!O28&lt;&gt;"",'8D'!O28,"")</f>
        <v/>
      </c>
      <c r="AHC17" s="1084" t="str">
        <f>IF('8D'!P28&lt;&gt;"",'8D'!P28,"")</f>
        <v/>
      </c>
      <c r="AHD17" s="1084" t="str">
        <f>IF('8D'!Q28&lt;&gt;"",'8D'!Q28,"")</f>
        <v/>
      </c>
      <c r="AHE17" s="1084" t="str">
        <f>IF('8D'!R28&lt;&gt;"",'8D'!R28,"")</f>
        <v/>
      </c>
      <c r="AHF17" s="1084" t="str">
        <f>IF('8D'!S28&lt;&gt;"",'8D'!S28,"")</f>
        <v/>
      </c>
      <c r="AHG17" s="1084" t="str">
        <f>IF('8D'!T28&lt;&gt;"",'8D'!T28,"")</f>
        <v/>
      </c>
      <c r="AHH17" s="1084" t="str">
        <f>IF('8D'!U28&lt;&gt;"",'8D'!U28,"")</f>
        <v/>
      </c>
      <c r="AHI17" s="1084" t="str">
        <f>IF('8D'!V28&lt;&gt;"",'8D'!V28,"")</f>
        <v/>
      </c>
      <c r="AHJ17" s="1084" t="str">
        <f>IF('8D'!W28&lt;&gt;"",'8D'!W28,"")</f>
        <v/>
      </c>
      <c r="AHK17" s="1084" t="str">
        <f>IF('8D'!X28&lt;&gt;"",'8D'!X28,"")</f>
        <v/>
      </c>
      <c r="AHL17" s="1084" t="str">
        <f>IF('8D'!Y28&lt;&gt;"",'8D'!Y28,"")</f>
        <v/>
      </c>
      <c r="AHM17" s="1084" t="str">
        <f>IF('8D'!Z28&lt;&gt;"",'8D'!Z28,"")</f>
        <v/>
      </c>
      <c r="AHN17" s="1084" t="str">
        <f>IF('8D'!AA28&lt;&gt;"",'8D'!AA28,"")</f>
        <v/>
      </c>
      <c r="AHO17" s="1084" t="str">
        <f>IF('8D'!AB28&lt;&gt;"",'8D'!AB28,"")</f>
        <v/>
      </c>
      <c r="AHP17" s="1084" t="str">
        <f>IF('8D'!AC28&lt;&gt;"",'8D'!AC28,"")</f>
        <v/>
      </c>
      <c r="AHQ17" s="1084" t="str">
        <f>IF('8D'!AD28&lt;&gt;"",'8D'!AD28,"")</f>
        <v/>
      </c>
      <c r="AHR17" s="1084" t="str">
        <f>IF('8D'!AE28&lt;&gt;"",'8D'!AE28,"")</f>
        <v/>
      </c>
      <c r="AHS17" s="1084" t="str">
        <f>IF('8D'!AF28&lt;&gt;"",'8D'!AF28,"")</f>
        <v/>
      </c>
      <c r="AHT17" s="1084" t="str">
        <f>IF('8D'!AG28&lt;&gt;"",'8D'!AG28,"")</f>
        <v/>
      </c>
      <c r="AHU17" s="1084" t="str">
        <f>IF('8D'!AH28&lt;&gt;"",'8D'!AH28,"")</f>
        <v/>
      </c>
      <c r="AHV17" s="1084" t="str">
        <f>IF('8D'!AI28&lt;&gt;"",'8D'!AI28,"")</f>
        <v/>
      </c>
      <c r="AHW17" s="1084" t="str">
        <f>IF('8D'!AJ28&lt;&gt;"",'8D'!AJ28,"")</f>
        <v/>
      </c>
      <c r="AHX17" s="1084" t="str">
        <f>IF('8D'!AK28&lt;&gt;"",'8D'!AK28,"")</f>
        <v/>
      </c>
      <c r="AHY17" s="1084" t="str">
        <f>IF('8D'!AL28&lt;&gt;"",'8D'!AL28,"")</f>
        <v/>
      </c>
      <c r="AHZ17" s="1084" t="str">
        <f>IF('8D'!AM28&lt;&gt;"",'8D'!AM28,"")</f>
        <v/>
      </c>
      <c r="AIA17" s="1084" t="str">
        <f>IF('8D'!AN28&lt;&gt;"",'8D'!AN28,"")</f>
        <v/>
      </c>
      <c r="AIB17" s="1084" t="str">
        <f>IF('8D'!AO28&lt;&gt;"",'8D'!AO28,"")</f>
        <v/>
      </c>
      <c r="AIC17" s="1084" t="str">
        <f>IF('8D'!AP28&lt;&gt;"",'8D'!AP28,"")</f>
        <v/>
      </c>
      <c r="AID17" s="1084" t="str">
        <f>IF('8D'!AQ28&lt;&gt;"",'8D'!AQ28,"")</f>
        <v/>
      </c>
      <c r="AIE17" s="1084" t="str">
        <f>IF('8D'!AR28&lt;&gt;"",'8D'!AR28,"")</f>
        <v/>
      </c>
      <c r="AIF17" s="1084" t="str">
        <f>IF('8D'!AS28&lt;&gt;"",'8D'!AS28,"")</f>
        <v/>
      </c>
      <c r="AIG17" s="1084" t="str">
        <f>IF('8D'!AT28&lt;&gt;"",'8D'!AT28,"")</f>
        <v/>
      </c>
      <c r="AIH17" s="1084" t="str">
        <f>IF('8D'!AU28&lt;&gt;"",'8D'!AU28,"")</f>
        <v/>
      </c>
      <c r="AII17" s="1084" t="str">
        <f>IF('8D'!AV28&lt;&gt;"",'8D'!AV28,"")</f>
        <v/>
      </c>
      <c r="AIJ17" s="1084" t="str">
        <f>IF('8D'!AW28&lt;&gt;"",'8D'!AW28,"")</f>
        <v/>
      </c>
      <c r="AIK17" s="1085"/>
      <c r="AIL17" s="1084" t="str">
        <f>IF('8E'!D28&lt;&gt;"",'8E'!D28,"")</f>
        <v/>
      </c>
      <c r="AIM17" s="1084" t="str">
        <f>IF('8E'!E28&lt;&gt;"",'8E'!E28,"")</f>
        <v/>
      </c>
      <c r="AIN17" s="1084" t="str">
        <f>IF('8E'!F28&lt;&gt;"",'8E'!F28,"")</f>
        <v/>
      </c>
      <c r="AIO17" s="1084" t="str">
        <f>IF('8E'!G28&lt;&gt;"",'8E'!G28,"")</f>
        <v/>
      </c>
      <c r="AIP17" s="1084" t="str">
        <f>IF('8E'!H28&lt;&gt;"",'8E'!H28,"")</f>
        <v/>
      </c>
      <c r="AIQ17" s="1084" t="str">
        <f>IF('8E'!I28&lt;&gt;"",'8E'!I28,"")</f>
        <v/>
      </c>
      <c r="AIR17" s="1084" t="str">
        <f>IF('8E'!J28&lt;&gt;"",'8E'!J28,"")</f>
        <v/>
      </c>
      <c r="AIS17" s="1084" t="str">
        <f>IF('8E'!K28&lt;&gt;"",'8E'!K28,"")</f>
        <v/>
      </c>
      <c r="AIT17" s="1084" t="str">
        <f>IF('8E'!L28&lt;&gt;"",'8E'!L28,"")</f>
        <v/>
      </c>
      <c r="AIU17" s="1084" t="str">
        <f>IF('8E'!M28&lt;&gt;"",'8E'!M28,"")</f>
        <v/>
      </c>
      <c r="AIV17" s="1084" t="str">
        <f>IF('8E'!N28&lt;&gt;"",'8E'!N28,"")</f>
        <v/>
      </c>
      <c r="AIW17" s="1084" t="str">
        <f>IF('8E'!O28&lt;&gt;"",'8E'!O28,"")</f>
        <v/>
      </c>
      <c r="AIX17" s="1084" t="str">
        <f>IF('8E'!P28&lt;&gt;"",'8E'!P28,"")</f>
        <v/>
      </c>
      <c r="AIY17" s="1084" t="str">
        <f>IF('8E'!Q28&lt;&gt;"",'8E'!Q28,"")</f>
        <v/>
      </c>
      <c r="AIZ17" s="1084" t="str">
        <f>IF('8E'!R28&lt;&gt;"",'8E'!R28,"")</f>
        <v/>
      </c>
      <c r="AJA17" s="1084" t="str">
        <f>IF('8E'!S28&lt;&gt;"",'8E'!S28,"")</f>
        <v/>
      </c>
      <c r="AJB17" s="1084" t="str">
        <f>IF('8E'!T28&lt;&gt;"",'8E'!T28,"")</f>
        <v/>
      </c>
      <c r="AJC17" s="1084" t="str">
        <f>IF('8E'!U28&lt;&gt;"",'8E'!U28,"")</f>
        <v/>
      </c>
      <c r="AJD17" s="1084" t="str">
        <f>IF('8E'!V28&lt;&gt;"",'8E'!V28,"")</f>
        <v/>
      </c>
      <c r="AJE17" s="1084" t="str">
        <f>IF('8E'!W28&lt;&gt;"",'8E'!W28,"")</f>
        <v/>
      </c>
      <c r="AJF17" s="1084" t="str">
        <f>IF('8E'!X28&lt;&gt;"",'8E'!X28,"")</f>
        <v/>
      </c>
      <c r="AJG17" s="1084" t="str">
        <f>IF('8E'!Y28&lt;&gt;"",'8E'!Y28,"")</f>
        <v/>
      </c>
      <c r="AJH17" s="1084" t="str">
        <f>IF('8E'!Z28&lt;&gt;"",'8E'!Z28,"")</f>
        <v/>
      </c>
      <c r="AJI17" s="1084" t="str">
        <f>IF('8E'!AA28&lt;&gt;"",'8E'!AA28,"")</f>
        <v/>
      </c>
      <c r="AJJ17" t="s">
        <v>6852</v>
      </c>
    </row>
    <row r="18" spans="1:946" x14ac:dyDescent="0.2">
      <c r="A18" s="1084" t="str">
        <f t="shared" si="0"/>
        <v/>
      </c>
      <c r="B18" s="1084" t="str">
        <f t="shared" si="1"/>
        <v/>
      </c>
      <c r="C18" s="1084" t="str">
        <f>IF(設定!AH22&lt;&gt;0,設定!AH22,"")</f>
        <v/>
      </c>
      <c r="D18" s="1084" t="str">
        <f ca="1">IF(設定!AG22&lt;&gt;0,設定!AG22,"")</f>
        <v/>
      </c>
      <c r="E18" s="1084" t="str">
        <f>IF(C18="学部",VLOOKUP(D18,設定!$K$8:$L$37,2,FALSE),"")</f>
        <v/>
      </c>
      <c r="F18" s="1084" t="str">
        <f>IF(C18="研究科",VLOOKUP(D18,設定!$P$8:$Q$37,2,FALSE),"")</f>
        <v/>
      </c>
      <c r="G18" s="1084" t="str">
        <f>IF(C18="学部",VLOOKUP(D18,設定!$U$8:$V$37,2,FALSE),"")</f>
        <v/>
      </c>
      <c r="H18" s="1084" t="str">
        <f>IF(C18="研究科",VLOOKUP(D18,設定!$Y$8:$Z$37,2,FALSE),"")</f>
        <v/>
      </c>
      <c r="I18" s="1085"/>
      <c r="J18" s="1085"/>
      <c r="K18" s="1085"/>
      <c r="L18" s="1085"/>
      <c r="M18" s="1085"/>
      <c r="N18" s="1085"/>
      <c r="O18" s="1085"/>
      <c r="P18" s="1085"/>
      <c r="Q18" s="1085"/>
      <c r="R18" s="1084" t="str">
        <f>IF('2A'!E21&lt;&gt;"",'2A'!E21,"")</f>
        <v/>
      </c>
      <c r="S18" s="1084" t="str">
        <f>IF('2A'!F21&lt;&gt;"",'2A'!F21,"")</f>
        <v/>
      </c>
      <c r="T18" s="1084" t="str">
        <f>IF('2A'!G21&lt;&gt;"",'2A'!G21,"")</f>
        <v/>
      </c>
      <c r="U18" s="1084" t="str">
        <f>IF('2A'!H21&lt;&gt;"",'2A'!H21,"")</f>
        <v/>
      </c>
      <c r="V18" s="1084" t="str">
        <f>IF('2A'!I21&lt;&gt;"",'2A'!I21,"")</f>
        <v/>
      </c>
      <c r="W18" s="1084" t="str">
        <f>IF('2A'!J21&lt;&gt;"",'2A'!J21,"")</f>
        <v/>
      </c>
      <c r="X18" s="1084" t="str">
        <f>IF('2A'!K21&lt;&gt;"",'2A'!K21,"")</f>
        <v/>
      </c>
      <c r="Y18" s="1084" t="str">
        <f>IF('2A'!L21&lt;&gt;"",'2A'!L21,"")</f>
        <v/>
      </c>
      <c r="Z18" s="1084" t="str">
        <f>IF('2A'!M21&lt;&gt;"",'2A'!M21,"")</f>
        <v/>
      </c>
      <c r="AA18" s="1084" t="str">
        <f>IF('2A'!N21&lt;&gt;"",'2A'!N21,"")</f>
        <v/>
      </c>
      <c r="AB18" s="1084" t="str">
        <f>IF('2A'!O21&lt;&gt;"",'2A'!O21,"")</f>
        <v/>
      </c>
      <c r="AC18" s="1084" t="str">
        <f>IF('2A'!P21&lt;&gt;"",'2A'!P21,"")</f>
        <v/>
      </c>
      <c r="AD18" s="1084" t="str">
        <f>IF('2A'!Q21&lt;&gt;"",'2A'!Q21,"")</f>
        <v/>
      </c>
      <c r="AE18" s="1084" t="str">
        <f>IF('2A'!R21&lt;&gt;"",'2A'!R21,"")</f>
        <v/>
      </c>
      <c r="AF18" s="1084" t="str">
        <f>IF('2A'!S21&lt;&gt;"",'2A'!S21,"")</f>
        <v/>
      </c>
      <c r="AG18" s="1084" t="str">
        <f>IF('2A'!T21&lt;&gt;"",'2A'!T21,"")</f>
        <v/>
      </c>
      <c r="AH18" s="1084" t="str">
        <f>IF('2A'!U21&lt;&gt;"",'2A'!U21,"")</f>
        <v/>
      </c>
      <c r="AI18" s="1084" t="str">
        <f>IF('2B'!E21&lt;&gt;"",'2B'!E21,"")</f>
        <v/>
      </c>
      <c r="AJ18" s="1084" t="str">
        <f>IF('2B'!F21&lt;&gt;"",'2B'!F21,"")</f>
        <v/>
      </c>
      <c r="AK18" s="1084" t="str">
        <f>IF('2B'!G21&lt;&gt;"",'2B'!G21,"")</f>
        <v/>
      </c>
      <c r="AL18" s="1084" t="str">
        <f>IF('2B'!H21&lt;&gt;"",'2B'!H21,"")</f>
        <v/>
      </c>
      <c r="AM18" s="1084" t="str">
        <f>IF('2B'!I21&lt;&gt;"",'2B'!I21,"")</f>
        <v/>
      </c>
      <c r="AN18" s="1084" t="str">
        <f>IF('2B'!J21&lt;&gt;"",'2B'!J21,"")</f>
        <v/>
      </c>
      <c r="AO18" s="1084" t="str">
        <f>IF('2B'!K21&lt;&gt;"",'2B'!K21,"")</f>
        <v/>
      </c>
      <c r="AP18" s="1084" t="str">
        <f>IF('2B'!L21&lt;&gt;"",'2B'!L21,"")</f>
        <v/>
      </c>
      <c r="AQ18" s="1084" t="str">
        <f>IF('2B'!M21&lt;&gt;"",'2B'!M21,"")</f>
        <v/>
      </c>
      <c r="AR18" s="1084" t="str">
        <f>IF('2B'!N21&lt;&gt;"",'2B'!N21,"")</f>
        <v/>
      </c>
      <c r="AS18" s="1084" t="str">
        <f>IF('2B'!O21&lt;&gt;"",'2B'!O21,"")</f>
        <v/>
      </c>
      <c r="AT18" s="1084" t="str">
        <f>IF('2B'!P21&lt;&gt;"",'2B'!P21,"")</f>
        <v/>
      </c>
      <c r="AU18" s="1084" t="str">
        <f>IF('2B'!Q21&lt;&gt;"",'2B'!Q21,"")</f>
        <v/>
      </c>
      <c r="AV18" s="1084" t="str">
        <f>IF('2B'!R21&lt;&gt;"",'2B'!R21,"")</f>
        <v/>
      </c>
      <c r="AW18" s="1084" t="str">
        <f>IF('2B'!S21&lt;&gt;"",'2B'!S21,"")</f>
        <v/>
      </c>
      <c r="AX18" s="1084" t="str">
        <f>IF('2B'!T21&lt;&gt;"",'2B'!T21,"")</f>
        <v/>
      </c>
      <c r="AY18" s="1084" t="str">
        <f>IF('2B'!U21&lt;&gt;"",'2B'!U21,"")</f>
        <v/>
      </c>
      <c r="AZ18" s="1084" t="str">
        <f>IF('2B'!V21&lt;&gt;"",'2B'!V21,"")</f>
        <v/>
      </c>
      <c r="BA18" s="1084" t="str">
        <f>IF('2B'!W21&lt;&gt;"",'2B'!W21,"")</f>
        <v/>
      </c>
      <c r="BB18" s="1084" t="str">
        <f>IF('2B'!X21&lt;&gt;"",'2B'!X21,"")</f>
        <v/>
      </c>
      <c r="BC18" s="1084" t="str">
        <f>IF('2C'!E22&lt;&gt;"",'2C'!E22,"")</f>
        <v/>
      </c>
      <c r="BD18" s="1084" t="str">
        <f>IF('2C'!F22&lt;&gt;"",'2C'!F22,"")</f>
        <v/>
      </c>
      <c r="BE18" s="1084" t="str">
        <f>IF('2C'!G22&lt;&gt;"",'2C'!G22,"")</f>
        <v/>
      </c>
      <c r="BF18" s="1084" t="str">
        <f>IF('2C'!H22&lt;&gt;"",'2C'!H22,"")</f>
        <v/>
      </c>
      <c r="BG18" s="1084" t="str">
        <f>IF('2C'!I22&lt;&gt;"",'2C'!I22,"")</f>
        <v/>
      </c>
      <c r="BH18" s="1084" t="str">
        <f>IF('2C'!J22&lt;&gt;"",'2C'!J22,"")</f>
        <v/>
      </c>
      <c r="BI18" s="1084" t="str">
        <f>IF('2C'!K22&lt;&gt;"",'2C'!K22,"")</f>
        <v/>
      </c>
      <c r="BJ18" s="1084" t="str">
        <f>IF('2C'!L22&lt;&gt;"",'2C'!L22,"")</f>
        <v/>
      </c>
      <c r="BK18" s="1084" t="str">
        <f>IF('2C'!M22&lt;&gt;"",'2C'!M22,"")</f>
        <v/>
      </c>
      <c r="BL18" s="1084" t="str">
        <f>IF('2C'!N22&lt;&gt;"",'2C'!N22,"")</f>
        <v/>
      </c>
      <c r="BM18" s="1084" t="str">
        <f>IF('2C'!O22&lt;&gt;"",'2C'!O22,"")</f>
        <v/>
      </c>
      <c r="BN18" s="1084" t="str">
        <f>IF('2C'!P22&lt;&gt;"",'2C'!P22,"")</f>
        <v/>
      </c>
      <c r="BO18" s="1084" t="str">
        <f>IF('2C'!Q22&lt;&gt;"",'2C'!Q22,"")</f>
        <v/>
      </c>
      <c r="BP18" s="1084" t="str">
        <f>IF('2C'!R22&lt;&gt;"",'2C'!R22,"")</f>
        <v/>
      </c>
      <c r="BQ18" s="1084" t="str">
        <f>IF('2C'!S22&lt;&gt;"",'2C'!S22,"")</f>
        <v/>
      </c>
      <c r="BR18" s="1084" t="str">
        <f>IF('2C'!T22&lt;&gt;"",'2C'!T22,"")</f>
        <v/>
      </c>
      <c r="BS18" s="1084" t="str">
        <f>IF('2C'!U22&lt;&gt;"",'2C'!U22,"")</f>
        <v/>
      </c>
      <c r="BT18" s="1084" t="str">
        <f>IF('2C'!V22&lt;&gt;"",'2C'!V22,"")</f>
        <v/>
      </c>
      <c r="BU18" s="1084" t="str">
        <f>IF('2C'!W22&lt;&gt;"",'2C'!W22,"")</f>
        <v/>
      </c>
      <c r="BV18" s="1084" t="str">
        <f>IF('2C'!X22&lt;&gt;"",'2C'!X22,"")</f>
        <v/>
      </c>
      <c r="BW18" s="1084" t="str">
        <f>IF('2C'!Y22&lt;&gt;"",'2C'!Y22,"")</f>
        <v/>
      </c>
      <c r="BX18" s="1084" t="str">
        <f>IF('2C'!Z22&lt;&gt;"",'2C'!Z22,"")</f>
        <v/>
      </c>
      <c r="BY18" s="1084" t="str">
        <f>IF('2C'!AA22&lt;&gt;"",'2C'!AA22,"")</f>
        <v/>
      </c>
      <c r="BZ18" s="1084" t="str">
        <f>IF('2C'!AB22&lt;&gt;"",'2C'!AB22,"")</f>
        <v/>
      </c>
      <c r="CA18" s="1084" t="str">
        <f>IF('2C'!AC22&lt;&gt;"",'2C'!AC22,"")</f>
        <v/>
      </c>
      <c r="CB18" s="1084" t="str">
        <f>IF('2C'!AD22&lt;&gt;"",'2C'!AD22,"")</f>
        <v/>
      </c>
      <c r="CC18" s="1084" t="str">
        <f>IF('2C'!AE22&lt;&gt;"",'2C'!AE22,"")</f>
        <v/>
      </c>
      <c r="CD18" s="1084" t="str">
        <f>IF('2C'!AF22&lt;&gt;"",'2C'!AF22,"")</f>
        <v/>
      </c>
      <c r="CE18" s="1085"/>
      <c r="CF18" s="1085"/>
      <c r="CG18" s="1085"/>
      <c r="CH18" s="1085"/>
      <c r="CI18" s="1085"/>
      <c r="CJ18" s="1085"/>
      <c r="CK18" s="1085"/>
      <c r="CL18" s="1085"/>
      <c r="CM18" s="1085"/>
      <c r="CN18" s="1085"/>
      <c r="CO18" s="1085"/>
      <c r="CP18" s="1085"/>
      <c r="CQ18" s="1085"/>
      <c r="CR18" s="1085"/>
      <c r="CS18" s="1085"/>
      <c r="CT18" s="1085"/>
      <c r="CU18" s="1085"/>
      <c r="CV18" s="1084" t="str">
        <f>IF('2E'!E21&lt;&gt;"",'2E'!E21,"")</f>
        <v/>
      </c>
      <c r="CW18" s="1084" t="str">
        <f>IF('2E'!F21&lt;&gt;"",'2E'!F21,"")</f>
        <v/>
      </c>
      <c r="CX18" s="1084" t="str">
        <f>IF('2E'!G21&lt;&gt;"",'2E'!G21,"")</f>
        <v/>
      </c>
      <c r="CY18" s="1084" t="str">
        <f>IF('2E'!H21&lt;&gt;"",'2E'!H21,"")</f>
        <v/>
      </c>
      <c r="CZ18" s="1084" t="str">
        <f>IF('2E'!I21&lt;&gt;"",'2E'!I21,"")</f>
        <v/>
      </c>
      <c r="DA18" s="1084" t="str">
        <f>IF('2E'!J21&lt;&gt;"",'2E'!J21,"")</f>
        <v/>
      </c>
      <c r="DB18" s="1084" t="str">
        <f>IF('2E'!K21&lt;&gt;"",'2E'!K21,"")</f>
        <v/>
      </c>
      <c r="DC18" s="1084" t="str">
        <f>IF('2E'!L21&lt;&gt;"",'2E'!L21,"")</f>
        <v/>
      </c>
      <c r="DD18" s="1084" t="str">
        <f>IF('2E'!M21&lt;&gt;"",'2E'!M21,"")</f>
        <v/>
      </c>
      <c r="DE18" s="1084" t="str">
        <f>IF('2E'!N21&lt;&gt;"",'2E'!N21,"")</f>
        <v/>
      </c>
      <c r="DF18" s="1084" t="str">
        <f>IF('2E'!O21&lt;&gt;"",'2E'!O21,"")</f>
        <v/>
      </c>
      <c r="DG18" s="1084" t="str">
        <f>IF('2E'!P21&lt;&gt;"",'2E'!P21,"")</f>
        <v/>
      </c>
      <c r="DH18" s="1084" t="str">
        <f>IF('2E'!Q21&lt;&gt;"",'2E'!Q21,"")</f>
        <v/>
      </c>
      <c r="DI18" s="1084" t="str">
        <f>IF('2E'!R21&lt;&gt;"",'2E'!R21,"")</f>
        <v/>
      </c>
      <c r="DJ18" s="1084" t="str">
        <f>IF('2E'!S21&lt;&gt;"",'2E'!S21,"")</f>
        <v/>
      </c>
      <c r="DK18" s="1084" t="str">
        <f>IF('2E'!T21&lt;&gt;"",'2E'!T21,"")</f>
        <v/>
      </c>
      <c r="DL18" s="1084" t="str">
        <f>IF('2F'!E21&lt;&gt;"",'2F'!E21,"")</f>
        <v/>
      </c>
      <c r="DM18" s="1084" t="str">
        <f>IF('2F'!F21&lt;&gt;"",'2F'!F21,"")</f>
        <v/>
      </c>
      <c r="DN18" s="1212" t="str">
        <f>IF('3AB'!E21&lt;&gt;"",'3AB'!E21,"")</f>
        <v/>
      </c>
      <c r="DO18" s="1212" t="str">
        <f>IF('3AB'!F21&lt;&gt;"",'3AB'!F21,"")</f>
        <v/>
      </c>
      <c r="DP18" s="1212" t="str">
        <f>IF('3AB'!G21&lt;&gt;"",'3AB'!G21,"")</f>
        <v/>
      </c>
      <c r="DQ18" s="1212" t="str">
        <f>IF('3AB'!H21&lt;&gt;"",'3AB'!H21,"")</f>
        <v/>
      </c>
      <c r="DR18" s="1212" t="str">
        <f>IF('3AB'!I21&lt;&gt;"",'3AB'!I21,"")</f>
        <v/>
      </c>
      <c r="DS18" s="1212" t="str">
        <f>IF('3AB'!J21&lt;&gt;"",'3AB'!J21,"")</f>
        <v/>
      </c>
      <c r="DT18" s="1212" t="str">
        <f>IF('3AB'!K21&lt;&gt;"",'3AB'!K21,"")</f>
        <v/>
      </c>
      <c r="DU18" s="1212" t="str">
        <f>IF('3AB'!L21&lt;&gt;"",'3AB'!L21,"")</f>
        <v/>
      </c>
      <c r="DV18" s="1084" t="str">
        <f>IF('3CD'!E21&lt;&gt;"",'3CD'!E21,"")</f>
        <v/>
      </c>
      <c r="DW18" s="1084" t="str">
        <f>IF('3CD'!F21&lt;&gt;"",'3CD'!F21,"")</f>
        <v/>
      </c>
      <c r="DX18" s="1084" t="str">
        <f>IF('3CD'!G21&lt;&gt;"",'3CD'!G21,"")</f>
        <v/>
      </c>
      <c r="DY18" s="1084" t="str">
        <f>IF('3CD'!H21&lt;&gt;"",'3CD'!H21,"")</f>
        <v/>
      </c>
      <c r="DZ18" s="1084" t="str">
        <f>IF('3CD'!I21&lt;&gt;"",'3CD'!I21,"")</f>
        <v/>
      </c>
      <c r="EA18" s="1084" t="str">
        <f>IF('3CD'!J21&lt;&gt;"",'3CD'!J21,"")</f>
        <v/>
      </c>
      <c r="EB18" s="1084" t="str">
        <f>IF('3CD'!K21&lt;&gt;"",'3CD'!K21,"")</f>
        <v/>
      </c>
      <c r="EC18" s="1084" t="str">
        <f>IF('3CD'!L21&lt;&gt;"",'3CD'!L21,"")</f>
        <v/>
      </c>
      <c r="ED18" s="1084" t="str">
        <f>IF('3CD'!M21&lt;&gt;"",'3CD'!M21,"")</f>
        <v/>
      </c>
      <c r="EE18" s="1084" t="str">
        <f>IF('3CD'!N21&lt;&gt;"",'3CD'!N21,"")</f>
        <v/>
      </c>
      <c r="EF18" s="1084" t="str">
        <f>IF('3CD'!O21&lt;&gt;"",'3CD'!O21,"")</f>
        <v/>
      </c>
      <c r="EG18" s="1084" t="str">
        <f>IF('3CD'!P21&lt;&gt;"",'3CD'!P21,"")</f>
        <v/>
      </c>
      <c r="EH18" s="1084" t="str">
        <f>IF('3CD'!Q21&lt;&gt;"",'3CD'!Q21,"")</f>
        <v/>
      </c>
      <c r="EI18" s="1084" t="str">
        <f>IF('3CD'!R21&lt;&gt;"",'3CD'!R21,"")</f>
        <v/>
      </c>
      <c r="EJ18" s="1085"/>
      <c r="EK18" s="1085"/>
      <c r="EL18" s="1085"/>
      <c r="EM18" s="1085"/>
      <c r="EN18" s="1085"/>
      <c r="EO18" s="1085"/>
      <c r="EP18" s="1085"/>
      <c r="EQ18" s="1085"/>
      <c r="ER18" s="1085"/>
      <c r="ES18" s="1085"/>
      <c r="ET18" s="1085"/>
      <c r="EU18" s="1085"/>
      <c r="EV18" s="1085"/>
      <c r="EW18" s="1085"/>
      <c r="EX18" s="1085"/>
      <c r="EY18" s="1085"/>
      <c r="EZ18" s="1085"/>
      <c r="FA18" s="1085"/>
      <c r="FB18" s="1084" t="str">
        <f>IF('3EF'!W22&lt;&gt;"",'3EF'!W22,"")</f>
        <v/>
      </c>
      <c r="FC18" s="1084" t="str">
        <f>IF('3EF'!X22&lt;&gt;"",'3EF'!X22,"")</f>
        <v/>
      </c>
      <c r="FD18" s="1084" t="str">
        <f>IF('3EF'!Y22&lt;&gt;"",'3EF'!Y22,"")</f>
        <v/>
      </c>
      <c r="FE18" s="1084" t="str">
        <f>IF('3EF'!Z22&lt;&gt;"",'3EF'!Z22,"")</f>
        <v/>
      </c>
      <c r="FF18" s="1084" t="str">
        <f>IF('3EF'!AA22&lt;&gt;"",'3EF'!AA22,"")</f>
        <v/>
      </c>
      <c r="FG18" s="1084" t="str">
        <f>IF('3EF'!AB22&lt;&gt;"",'3EF'!AB22,"")</f>
        <v/>
      </c>
      <c r="FH18" s="1084" t="str">
        <f>IF('3EF'!AC22&lt;&gt;"",'3EF'!AC22,"")</f>
        <v/>
      </c>
      <c r="FI18" s="1084" t="str">
        <f>IF('3EF'!AD22&lt;&gt;"",'3EF'!AD22,"")</f>
        <v/>
      </c>
      <c r="FJ18" s="1084" t="str">
        <f>IF('3EF'!AE22&lt;&gt;"",'3EF'!AE22,"")</f>
        <v/>
      </c>
      <c r="FK18" s="1084" t="str">
        <f>IF('3EF'!AF22&lt;&gt;"",'3EF'!AF22,"")</f>
        <v/>
      </c>
      <c r="FL18" s="1084" t="str">
        <f>IF('3EF'!AG22&lt;&gt;"",'3EF'!AG22,"")</f>
        <v/>
      </c>
      <c r="FM18" s="1084" t="str">
        <f>IF('3EF'!AH22&lt;&gt;"",'3EF'!AH22,"")</f>
        <v/>
      </c>
      <c r="FN18" s="1084" t="str">
        <f>IF('3EF'!AI22&lt;&gt;"",'3EF'!AI22,"")</f>
        <v/>
      </c>
      <c r="FO18" s="1084" t="str">
        <f>IF('3EF'!AJ22&lt;&gt;"",'3EF'!AJ22,"")</f>
        <v/>
      </c>
      <c r="FP18" s="1084" t="str">
        <f>IF('3EF'!AK22&lt;&gt;"",'3EF'!AK22,"")</f>
        <v/>
      </c>
      <c r="FQ18" s="1084" t="str">
        <f>IF('3EF'!AL22&lt;&gt;"",'3EF'!AL22,"")</f>
        <v/>
      </c>
      <c r="FR18" s="1084" t="str">
        <f>IF('3EF'!AM22&lt;&gt;"",'3EF'!AM22,"")</f>
        <v/>
      </c>
      <c r="FS18" s="1084" t="str">
        <f>IF('3G'!E22&lt;&gt;"",'3G'!E22,"")</f>
        <v/>
      </c>
      <c r="FT18" s="1084" t="str">
        <f>IF('3G'!F22&lt;&gt;"",'3G'!F22,"")</f>
        <v/>
      </c>
      <c r="FU18" s="1084" t="str">
        <f>IF('3G'!G22&lt;&gt;"",'3G'!G22,"")</f>
        <v/>
      </c>
      <c r="FV18" s="1084" t="str">
        <f>IF('3G'!H22&lt;&gt;"",'3G'!H22,"")</f>
        <v/>
      </c>
      <c r="FW18" s="1084" t="str">
        <f>IF('3G'!I22&lt;&gt;"",'3G'!I22,"")</f>
        <v/>
      </c>
      <c r="FX18" s="1084" t="str">
        <f>IF('3G'!J22&lt;&gt;"",'3G'!J22,"")</f>
        <v/>
      </c>
      <c r="FY18" s="1084" t="str">
        <f>IF('3G'!K22&lt;&gt;"",'3G'!K22,"")</f>
        <v/>
      </c>
      <c r="FZ18" s="1084" t="str">
        <f>IF('3G'!L22&lt;&gt;"",'3G'!L22,"")</f>
        <v/>
      </c>
      <c r="GA18" s="1084" t="str">
        <f>IF('3G'!M22&lt;&gt;"",'3G'!M22,"")</f>
        <v/>
      </c>
      <c r="GB18" s="1084" t="str">
        <f>IF('3G'!N22&lt;&gt;"",'3G'!N22,"")</f>
        <v/>
      </c>
      <c r="GC18" s="1084" t="str">
        <f>IF('3G'!O22&lt;&gt;"",'3G'!O22,"")</f>
        <v/>
      </c>
      <c r="GD18" s="1084" t="str">
        <f>IF('3G'!P22&lt;&gt;"",'3G'!P22,"")</f>
        <v/>
      </c>
      <c r="GE18" s="1084" t="str">
        <f>IF('3G'!Q22&lt;&gt;"",'3G'!Q22,"")</f>
        <v/>
      </c>
      <c r="GF18" s="1084" t="str">
        <f>IF('3G'!R22&lt;&gt;"",'3G'!R22,"")</f>
        <v/>
      </c>
      <c r="GG18" s="1084" t="str">
        <f>IF('3G'!S22&lt;&gt;"",'3G'!S22,"")</f>
        <v/>
      </c>
      <c r="GH18" s="1084" t="str">
        <f>IF('3G'!T22&lt;&gt;"",'3G'!T22,"")</f>
        <v/>
      </c>
      <c r="GI18" s="1084" t="str">
        <f>IF('3G'!U22&lt;&gt;"",'3G'!U22,"")</f>
        <v/>
      </c>
      <c r="GJ18" s="1084" t="str">
        <f>IF('3G'!V22&lt;&gt;"",'3G'!V22,"")</f>
        <v/>
      </c>
      <c r="GK18" s="1084" t="str">
        <f>IF('3G'!W22&lt;&gt;"",'3G'!W22,"")</f>
        <v/>
      </c>
      <c r="GL18" s="1084" t="str">
        <f>IF('3G'!X22&lt;&gt;"",'3G'!X22,"")</f>
        <v/>
      </c>
      <c r="GM18" s="1084" t="str">
        <f>IF('3G'!Y22&lt;&gt;"",'3G'!Y22,"")</f>
        <v/>
      </c>
      <c r="GN18" s="1084" t="str">
        <f>IF('3G'!Z22&lt;&gt;"",'3G'!Z22,"")</f>
        <v/>
      </c>
      <c r="GO18" s="1084" t="str">
        <f>IF('3G'!AA22&lt;&gt;"",'3G'!AA22,"")</f>
        <v/>
      </c>
      <c r="GP18" s="1084" t="str">
        <f>IF('3G'!AB22&lt;&gt;"",'3G'!AB22,"")</f>
        <v/>
      </c>
      <c r="GQ18" s="1084" t="str">
        <f>IF('3G'!AC22&lt;&gt;"",'3G'!AC22,"")</f>
        <v/>
      </c>
      <c r="GR18" s="1084" t="str">
        <f>IF('3G'!AD22&lt;&gt;"",'3G'!AD22,"")</f>
        <v/>
      </c>
      <c r="GS18" s="1084" t="str">
        <f>IF('3G'!AE22&lt;&gt;"",'3G'!AE22,"")</f>
        <v/>
      </c>
      <c r="GT18" s="1084" t="str">
        <f>IF('3G'!AF22&lt;&gt;"",'3G'!AF22,"")</f>
        <v/>
      </c>
      <c r="GU18" s="1084" t="str">
        <f>IF('3G'!AG22&lt;&gt;"",'3G'!AG22,"")</f>
        <v/>
      </c>
      <c r="GV18" s="1084" t="str">
        <f>IF('3G'!AH22&lt;&gt;"",'3G'!AH22,"")</f>
        <v/>
      </c>
      <c r="GW18" s="1084" t="str">
        <f>IF('3G'!AI22&lt;&gt;"",'3G'!AI22,"")</f>
        <v/>
      </c>
      <c r="GX18" s="1084" t="str">
        <f>IF('3G'!AJ22&lt;&gt;"",'3G'!AJ22,"")</f>
        <v/>
      </c>
      <c r="GY18" s="1084" t="str">
        <f>IF('3G'!AK22&lt;&gt;"",'3G'!AK22,"")</f>
        <v/>
      </c>
      <c r="GZ18" s="1084" t="str">
        <f>IF('3G'!AL22&lt;&gt;"",'3G'!AL22,"")</f>
        <v/>
      </c>
      <c r="HA18" s="1084" t="str">
        <f>IF('3G'!AM22&lt;&gt;"",'3G'!AM22,"")</f>
        <v/>
      </c>
      <c r="HB18" s="1084" t="str">
        <f>IF('3G'!AN22&lt;&gt;"",'3G'!AN22,"")</f>
        <v/>
      </c>
      <c r="HC18" s="1085"/>
      <c r="HD18" s="1085"/>
      <c r="HE18" s="1085"/>
      <c r="HF18" s="1085"/>
      <c r="HG18" s="1085"/>
      <c r="HH18" s="1085"/>
      <c r="HI18" s="1085"/>
      <c r="HJ18" s="1085"/>
      <c r="HK18" s="1085"/>
      <c r="HL18" s="1085"/>
      <c r="HM18" s="1085"/>
      <c r="HN18" s="1085"/>
      <c r="HO18" s="1085"/>
      <c r="HP18" s="1085"/>
      <c r="HQ18" s="1085"/>
      <c r="HR18" s="1085"/>
      <c r="HS18" s="1085"/>
      <c r="HT18" s="1085"/>
      <c r="HU18" s="1085"/>
      <c r="HV18" s="1085"/>
      <c r="HW18" s="1085"/>
      <c r="HX18" s="1085"/>
      <c r="HY18" s="1085"/>
      <c r="HZ18" s="1085"/>
      <c r="IA18" s="1085"/>
      <c r="IB18" s="1085"/>
      <c r="IC18" s="1085"/>
      <c r="ID18" s="1085"/>
      <c r="IE18" s="1085"/>
      <c r="IF18" s="1085"/>
      <c r="IG18" s="1085"/>
      <c r="IH18" s="1085"/>
      <c r="II18" s="1085"/>
      <c r="IJ18" s="1085"/>
      <c r="IK18" s="1085"/>
      <c r="IL18" s="1085"/>
      <c r="IM18" s="1085"/>
      <c r="IN18" s="1085"/>
      <c r="IO18" s="1085"/>
      <c r="IP18" s="1085"/>
      <c r="IQ18" s="1085"/>
      <c r="IR18" s="1085"/>
      <c r="IS18" s="1085"/>
      <c r="IT18" s="1085"/>
      <c r="IU18" s="1085"/>
      <c r="IV18" s="1085"/>
      <c r="IW18" s="1085"/>
      <c r="IX18" s="1085"/>
      <c r="IY18" s="1085"/>
      <c r="IZ18" s="1085"/>
      <c r="JA18" s="1085"/>
      <c r="JB18" s="1084" t="str">
        <f>IF('4C'!E21&lt;&gt;"",'4C'!E21,"")</f>
        <v/>
      </c>
      <c r="JC18" s="1085"/>
      <c r="JD18" s="1085"/>
      <c r="JE18" s="1085"/>
      <c r="JF18" s="1085"/>
      <c r="JG18" s="1085"/>
      <c r="JH18" s="1085"/>
      <c r="JI18" s="1085"/>
      <c r="JJ18" s="1085"/>
      <c r="JK18" s="1085"/>
      <c r="JL18" s="1085"/>
      <c r="JM18" s="1085"/>
      <c r="JN18" s="1085"/>
      <c r="JO18" s="1085"/>
      <c r="JP18" s="1085"/>
      <c r="JQ18" s="1085"/>
      <c r="JR18" s="1085"/>
      <c r="JS18" s="1085"/>
      <c r="JT18" s="1085"/>
      <c r="JU18" s="1085"/>
      <c r="JV18" s="1085"/>
      <c r="JW18" s="1085"/>
      <c r="JX18" s="1085"/>
      <c r="JY18" s="1085"/>
      <c r="JZ18" s="1085"/>
      <c r="KA18" s="1085"/>
      <c r="KB18" s="1085"/>
      <c r="KC18" s="1085"/>
      <c r="KD18" s="1085"/>
      <c r="KE18" s="1085"/>
      <c r="KF18" s="1085"/>
      <c r="KG18" s="1085"/>
      <c r="KH18" s="1085"/>
      <c r="KI18" s="1085"/>
      <c r="KJ18" s="1084" t="str">
        <f>IF('5A'!E21&lt;&gt;"",'5A'!E21,"")</f>
        <v/>
      </c>
      <c r="KK18" s="1084" t="str">
        <f>IF('5A'!F21&lt;&gt;"",'5A'!F21,"")</f>
        <v/>
      </c>
      <c r="KL18" s="1084" t="str">
        <f>IF('5A'!G21&lt;&gt;"",'5A'!G21,"")</f>
        <v/>
      </c>
      <c r="KM18" s="1085"/>
      <c r="KN18" s="1085"/>
      <c r="KO18" s="1085"/>
      <c r="KP18" s="1085"/>
      <c r="KQ18" s="1085"/>
      <c r="KR18" s="1085"/>
      <c r="KS18" s="1085"/>
      <c r="KT18" s="1085"/>
      <c r="KU18" s="1085"/>
      <c r="KV18" s="1085"/>
      <c r="KW18" s="1085"/>
      <c r="KX18" s="1085"/>
      <c r="KY18" s="1084" t="str">
        <f>IF('5D'!E28&lt;&gt;"",'5D'!E28,"")</f>
        <v/>
      </c>
      <c r="KZ18" s="1084" t="str">
        <f>IF('5D'!F28&lt;&gt;"",'5D'!F28,"")</f>
        <v/>
      </c>
      <c r="LA18" s="1084" t="str">
        <f>IF('5D'!G28&lt;&gt;"",'5D'!G28,"")</f>
        <v/>
      </c>
      <c r="LB18" s="1084" t="str">
        <f>IF('5D'!H28&lt;&gt;"",'5D'!H28,"")</f>
        <v/>
      </c>
      <c r="LC18" s="1084" t="str">
        <f>IF('5D'!I28&lt;&gt;"",'5D'!I28,"")</f>
        <v/>
      </c>
      <c r="LD18" s="1084" t="str">
        <f>IF('5D'!J28&lt;&gt;"",'5D'!J28,"")</f>
        <v/>
      </c>
      <c r="LE18" s="1084" t="str">
        <f>IF('5D'!K28&lt;&gt;"",'5D'!K28,"")</f>
        <v/>
      </c>
      <c r="LF18" s="1084" t="str">
        <f>IF('5D'!L28&lt;&gt;"",'5D'!L28,"")</f>
        <v/>
      </c>
      <c r="LG18" s="1084" t="str">
        <f>IF('5D'!M28&lt;&gt;"",'5D'!M28,"")</f>
        <v/>
      </c>
      <c r="LH18" s="1084" t="str">
        <f>IF('5D'!N28&lt;&gt;"",'5D'!N28,"")</f>
        <v/>
      </c>
      <c r="LI18" s="1084" t="str">
        <f>IF('5D'!O28&lt;&gt;"",'5D'!O28,"")</f>
        <v/>
      </c>
      <c r="LJ18" s="1084" t="str">
        <f>IF('5D'!P28&lt;&gt;"",'5D'!P28,"")</f>
        <v/>
      </c>
      <c r="LK18" s="1084" t="str">
        <f>IF('5D'!Q28&lt;&gt;"",'5D'!Q28,"")</f>
        <v/>
      </c>
      <c r="LL18" s="1084" t="str">
        <f>IF('5D'!R28&lt;&gt;"",'5D'!R28,"")</f>
        <v/>
      </c>
      <c r="LM18" s="1084" t="str">
        <f>IF('5D'!S28&lt;&gt;"",'5D'!S28,"")</f>
        <v/>
      </c>
      <c r="LN18" s="1084" t="str">
        <f>IF('5D'!T28&lt;&gt;"",'5D'!T28,"")</f>
        <v/>
      </c>
      <c r="LO18" s="1084" t="str">
        <f>IF('5D'!U28&lt;&gt;"",'5D'!U28,"")</f>
        <v/>
      </c>
      <c r="LP18" s="1084" t="str">
        <f>IF('5D'!V28&lt;&gt;"",'5D'!V28,"")</f>
        <v/>
      </c>
      <c r="LQ18" s="1084" t="str">
        <f>IF('5D'!W28&lt;&gt;"",'5D'!W28,"")</f>
        <v/>
      </c>
      <c r="LR18" s="1084" t="str">
        <f>IF('5D'!Y28&lt;&gt;"",'5D'!Y28,"")</f>
        <v/>
      </c>
      <c r="LS18" s="1084" t="str">
        <f>IF('5D'!Z28&lt;&gt;"",'5D'!Z28,"")</f>
        <v/>
      </c>
      <c r="LT18" s="1084" t="str">
        <f>IF('5D'!AA28&lt;&gt;"",'5D'!AA28,"")</f>
        <v/>
      </c>
      <c r="LU18" s="1084" t="str">
        <f>IF('5D'!AB28&lt;&gt;"",'5D'!AB28,"")</f>
        <v/>
      </c>
      <c r="LV18" s="1085"/>
      <c r="LW18" s="1084" t="str">
        <f>IF('5E'!E28&lt;&gt;"",'5E'!E28,"")</f>
        <v/>
      </c>
      <c r="LX18" s="1084" t="str">
        <f>IF('5E'!F28&lt;&gt;"",'5E'!F28,"")</f>
        <v/>
      </c>
      <c r="LY18" s="1084" t="str">
        <f>IF('5E'!G28&lt;&gt;"",'5E'!G28,"")</f>
        <v/>
      </c>
      <c r="LZ18" s="1084" t="str">
        <f>IF('5E'!H28&lt;&gt;"",'5E'!H28,"")</f>
        <v/>
      </c>
      <c r="MA18" s="1084" t="str">
        <f>IF('5E'!I28&lt;&gt;"",'5E'!I28,"")</f>
        <v/>
      </c>
      <c r="MB18" s="1084" t="str">
        <f>IF('5E'!J28&lt;&gt;"",'5E'!J28,"")</f>
        <v/>
      </c>
      <c r="MC18" s="1084" t="str">
        <f>IF('5E'!K28&lt;&gt;"",'5E'!K28,"")</f>
        <v/>
      </c>
      <c r="MD18" s="1084" t="str">
        <f>IF('5E'!L28&lt;&gt;"",'5E'!L28,"")</f>
        <v/>
      </c>
      <c r="ME18" s="1084" t="str">
        <f>IF('5E'!M28&lt;&gt;"",'5E'!M28,"")</f>
        <v/>
      </c>
      <c r="MF18" s="1084" t="str">
        <f>IF('5E'!N28&lt;&gt;"",'5E'!N28,"")</f>
        <v/>
      </c>
      <c r="MG18" s="1084" t="str">
        <f>IF('5E'!O28&lt;&gt;"",'5E'!O28,"")</f>
        <v/>
      </c>
      <c r="MH18" s="1084" t="str">
        <f>IF('5E'!P28&lt;&gt;"",'5E'!P28,"")</f>
        <v/>
      </c>
      <c r="MI18" s="1084" t="str">
        <f>IF('5E'!Q28&lt;&gt;"",'5E'!Q28,"")</f>
        <v/>
      </c>
      <c r="MJ18" s="1084" t="str">
        <f>IF('5E'!R28&lt;&gt;"",'5E'!R28,"")</f>
        <v/>
      </c>
      <c r="MK18" s="1084" t="str">
        <f>IF('5E'!S28&lt;&gt;"",'5E'!S28,"")</f>
        <v/>
      </c>
      <c r="ML18" s="1084" t="str">
        <f>IF('5E'!T28&lt;&gt;"",'5E'!T28,"")</f>
        <v/>
      </c>
      <c r="MM18" s="1084" t="str">
        <f>IF('5E'!U28&lt;&gt;"",'5E'!U28,"")</f>
        <v/>
      </c>
      <c r="MN18" s="1084" t="str">
        <f>IF('5E'!V28&lt;&gt;"",'5E'!V28,"")</f>
        <v/>
      </c>
      <c r="MO18" s="1084" t="str">
        <f>IF('5E'!W28&lt;&gt;"",'5E'!W28,"")</f>
        <v/>
      </c>
      <c r="MP18" s="1084" t="str">
        <f>IF('5E'!Y28&lt;&gt;"",'5E'!Y28,"")</f>
        <v/>
      </c>
      <c r="MQ18" s="1084" t="str">
        <f>IF('5E'!Z28&lt;&gt;"",'5E'!Z28,"")</f>
        <v/>
      </c>
      <c r="MR18" s="1084" t="str">
        <f>IF('5E'!AA28&lt;&gt;"",'5E'!AA28,"")</f>
        <v/>
      </c>
      <c r="MS18" s="1085"/>
      <c r="MT18" s="1085"/>
      <c r="MU18" s="1085"/>
      <c r="MV18" s="1085"/>
      <c r="MW18" s="1085"/>
      <c r="MX18" s="1085"/>
      <c r="MY18" s="1085"/>
      <c r="MZ18" s="1085"/>
      <c r="NA18" s="1085"/>
      <c r="NB18" s="1085"/>
      <c r="NC18" s="1085"/>
      <c r="ND18" s="1085"/>
      <c r="NE18" s="1085"/>
      <c r="NF18" s="1085"/>
      <c r="NG18" s="1085"/>
      <c r="NH18" s="1085"/>
      <c r="NI18" s="1085"/>
      <c r="NJ18" s="1085"/>
      <c r="NK18" s="1085"/>
      <c r="NL18" s="1085"/>
      <c r="NM18" s="1085"/>
      <c r="NN18" s="1085"/>
      <c r="NO18" s="1085"/>
      <c r="NP18" s="1085"/>
      <c r="NQ18" s="1085"/>
      <c r="NR18" s="1085"/>
      <c r="NS18" s="1085"/>
      <c r="NT18" s="1085"/>
      <c r="NU18" s="1085"/>
      <c r="NV18" s="1085"/>
      <c r="NW18" s="1085"/>
      <c r="NX18" s="1085"/>
      <c r="NY18" s="1085"/>
      <c r="NZ18" s="1085"/>
      <c r="OA18" s="1085"/>
      <c r="OB18" s="1085"/>
      <c r="OC18" s="1085"/>
      <c r="OD18" s="1085"/>
      <c r="OE18" s="1085"/>
      <c r="OF18" s="1085"/>
      <c r="OG18" s="1085"/>
      <c r="OH18" s="1085"/>
      <c r="OI18" s="1085"/>
      <c r="OJ18" s="1085"/>
      <c r="OK18" s="1085"/>
      <c r="OL18" s="1085"/>
      <c r="OM18" s="1085"/>
      <c r="ON18" s="1085"/>
      <c r="OO18" s="1085"/>
      <c r="OP18" s="1085"/>
      <c r="OQ18" s="1085"/>
      <c r="OR18" s="1085"/>
      <c r="OS18" s="1085"/>
      <c r="OT18" s="1085"/>
      <c r="OU18" s="1085"/>
      <c r="OV18" s="1085"/>
      <c r="OW18" s="1085"/>
      <c r="OX18" s="1085"/>
      <c r="OY18" s="1085"/>
      <c r="OZ18" s="1085"/>
      <c r="PA18" s="1085"/>
      <c r="PB18" s="1085"/>
      <c r="PC18" s="1085"/>
      <c r="PD18" s="1085"/>
      <c r="PE18" s="1085"/>
      <c r="PF18" s="1085"/>
      <c r="PG18" s="1085"/>
      <c r="PH18" s="1085"/>
      <c r="PI18" s="1085"/>
      <c r="PJ18" s="1085"/>
      <c r="PK18" s="1085"/>
      <c r="PL18" s="1085"/>
      <c r="PM18" s="1085"/>
      <c r="PN18" s="1085"/>
      <c r="PO18" s="1085"/>
      <c r="PP18" s="1085"/>
      <c r="PQ18" s="1085"/>
      <c r="PR18" s="1085"/>
      <c r="PS18" s="1085"/>
      <c r="PT18" s="1085"/>
      <c r="PU18" s="1085"/>
      <c r="PV18" s="1085"/>
      <c r="PW18" s="1085"/>
      <c r="PX18" s="1085"/>
      <c r="PY18" s="1085"/>
      <c r="PZ18" s="1085"/>
      <c r="QA18" s="1085"/>
      <c r="QB18" s="1085"/>
      <c r="QC18" s="1085"/>
      <c r="QD18" s="1085"/>
      <c r="QE18" s="1085"/>
      <c r="QF18" s="1085"/>
      <c r="QG18" s="1085"/>
      <c r="QH18" s="1085"/>
      <c r="QI18" s="1085"/>
      <c r="QJ18" s="1085"/>
      <c r="QK18" s="1085"/>
      <c r="QL18" s="1085"/>
      <c r="QM18" s="1085"/>
      <c r="QN18" s="1085"/>
      <c r="QO18" s="1085"/>
      <c r="QP18" s="1085"/>
      <c r="QQ18" s="1085"/>
      <c r="QR18" s="1085"/>
      <c r="QS18" s="1085"/>
      <c r="QT18" s="1085"/>
      <c r="QU18" s="1085"/>
      <c r="QV18" s="1085"/>
      <c r="QW18" s="1085"/>
      <c r="QX18" s="1085"/>
      <c r="QY18" s="1085"/>
      <c r="QZ18" s="1085"/>
      <c r="RA18" s="1085"/>
      <c r="RB18" s="1085"/>
      <c r="RC18" s="1085"/>
      <c r="RD18" s="1085"/>
      <c r="RE18" s="1085"/>
      <c r="RF18" s="1085"/>
      <c r="RG18" s="1085"/>
      <c r="RH18" s="1085"/>
      <c r="RI18" s="1085"/>
      <c r="RJ18" s="1085"/>
      <c r="RK18" s="1085"/>
      <c r="RL18" s="1085"/>
      <c r="RM18" s="1085"/>
      <c r="RN18" s="1085"/>
      <c r="RO18" s="1085"/>
      <c r="RP18" s="1085"/>
      <c r="RQ18" s="1085"/>
      <c r="RR18" s="1085"/>
      <c r="RS18" s="1085"/>
      <c r="RT18" s="1085"/>
      <c r="RU18" s="1085"/>
      <c r="RV18" s="1085"/>
      <c r="RW18" s="1085"/>
      <c r="RX18" s="1085"/>
      <c r="RY18" s="1085"/>
      <c r="RZ18" s="1085"/>
      <c r="SA18" s="1085"/>
      <c r="SB18" s="1085"/>
      <c r="SC18" s="1085"/>
      <c r="SD18" s="1085"/>
      <c r="SE18" s="1085"/>
      <c r="SF18" s="1085"/>
      <c r="SG18" s="1085"/>
      <c r="SH18" s="1085"/>
      <c r="SI18" s="1085"/>
      <c r="SJ18" s="1085"/>
      <c r="SK18" s="1085"/>
      <c r="SL18" s="1085"/>
      <c r="SM18" s="1085"/>
      <c r="SN18" s="1085"/>
      <c r="SO18" s="1085"/>
      <c r="SP18" s="1085"/>
      <c r="SQ18" s="1085"/>
      <c r="SR18" s="1085"/>
      <c r="SS18" s="1085"/>
      <c r="ST18" s="1085"/>
      <c r="SU18" s="1085"/>
      <c r="SV18" s="1085"/>
      <c r="SW18" s="1085"/>
      <c r="SX18" s="1085"/>
      <c r="SY18" s="1085"/>
      <c r="SZ18" s="1085"/>
      <c r="TA18" s="1085"/>
      <c r="TB18" s="1085"/>
      <c r="TC18" s="1085"/>
      <c r="TD18" s="1085"/>
      <c r="TE18" s="1085"/>
      <c r="TF18" s="1085"/>
      <c r="TG18" s="1085"/>
      <c r="TH18" s="1085"/>
      <c r="TI18" s="1085"/>
      <c r="TJ18" s="1085"/>
      <c r="TK18" s="1085"/>
      <c r="TL18" s="1085"/>
      <c r="TM18" s="1085"/>
      <c r="TN18" s="1085"/>
      <c r="TO18" s="1085"/>
      <c r="TP18" s="1085"/>
      <c r="TQ18" s="1085"/>
      <c r="TR18" s="1085"/>
      <c r="TS18" s="1085"/>
      <c r="TT18" s="1085"/>
      <c r="TU18" s="1085"/>
      <c r="TV18" s="1085"/>
      <c r="TW18" s="1085"/>
      <c r="TX18" s="1085"/>
      <c r="TY18" s="1085"/>
      <c r="TZ18" s="1085"/>
      <c r="UA18" s="1085"/>
      <c r="UB18" s="1085"/>
      <c r="UC18" s="1085"/>
      <c r="UD18" s="1085"/>
      <c r="UE18" s="1085"/>
      <c r="UF18" s="1085"/>
      <c r="UG18" s="1085"/>
      <c r="UH18" s="1085"/>
      <c r="UI18" s="1085"/>
      <c r="UJ18" s="1085"/>
      <c r="UK18" s="1085"/>
      <c r="UL18" s="1085"/>
      <c r="UM18" s="1085"/>
      <c r="UN18" s="1085"/>
      <c r="UO18" s="1085"/>
      <c r="UP18" s="1085"/>
      <c r="UQ18" s="1085"/>
      <c r="UR18" s="1085"/>
      <c r="US18" s="1085"/>
      <c r="UT18" s="1085"/>
      <c r="UU18" s="1085"/>
      <c r="UV18" s="1085"/>
      <c r="UW18" s="1085"/>
      <c r="UX18" s="1085"/>
      <c r="UY18" s="1085"/>
      <c r="UZ18" s="1085"/>
      <c r="VA18" s="1085"/>
      <c r="VB18" s="1085"/>
      <c r="VC18" s="1085"/>
      <c r="VD18" s="1085"/>
      <c r="VE18" s="1085"/>
      <c r="VF18" s="1085"/>
      <c r="VG18" s="1085"/>
      <c r="VH18" s="1085"/>
      <c r="VI18" s="1085"/>
      <c r="VJ18" s="1085"/>
      <c r="VK18" s="1085"/>
      <c r="VL18" s="1085"/>
      <c r="VM18" s="1085"/>
      <c r="VN18" s="1085"/>
      <c r="VO18" s="1085"/>
      <c r="VP18" s="1085"/>
      <c r="VQ18" s="1085"/>
      <c r="VR18" s="1085"/>
      <c r="VS18" s="1085"/>
      <c r="VT18" s="1085"/>
      <c r="VU18" s="1085"/>
      <c r="VV18" s="1085"/>
      <c r="VW18" s="1085"/>
      <c r="VX18" s="1085"/>
      <c r="VY18" s="1085"/>
      <c r="VZ18" s="1085"/>
      <c r="WA18" s="1085"/>
      <c r="WB18" s="1085"/>
      <c r="WC18" s="1085"/>
      <c r="WD18" s="1085"/>
      <c r="WE18" s="1085"/>
      <c r="WF18" s="1085"/>
      <c r="WG18" s="1085"/>
      <c r="WH18" s="1085"/>
      <c r="WI18" s="1085"/>
      <c r="WJ18" s="1085"/>
      <c r="WK18" s="1085"/>
      <c r="WL18" s="1085"/>
      <c r="WM18" s="1085"/>
      <c r="WN18" s="1085"/>
      <c r="WO18" s="1085"/>
      <c r="WP18" s="1085"/>
      <c r="WQ18" s="1085"/>
      <c r="WR18" s="1085"/>
      <c r="WS18" s="1085"/>
      <c r="WT18" s="1085"/>
      <c r="WU18" s="1085"/>
      <c r="WV18" s="1085"/>
      <c r="WW18" s="1085"/>
      <c r="WX18" s="1085"/>
      <c r="WY18" s="1085"/>
      <c r="WZ18" s="1085"/>
      <c r="XA18" s="1085"/>
      <c r="XB18" s="1085"/>
      <c r="XC18" s="1085"/>
      <c r="XD18" s="1085"/>
      <c r="XE18" s="1085"/>
      <c r="XF18" s="1085"/>
      <c r="XG18" s="1085"/>
      <c r="XH18" s="1085"/>
      <c r="XI18" s="1085"/>
      <c r="XJ18" s="1085"/>
      <c r="XK18" s="1085"/>
      <c r="XL18" s="1085"/>
      <c r="XM18" s="1085"/>
      <c r="XN18" s="1085"/>
      <c r="XO18" s="1085"/>
      <c r="XP18" s="1085"/>
      <c r="XQ18" s="1085"/>
      <c r="XR18" s="1085"/>
      <c r="XS18" s="1085"/>
      <c r="XT18" s="1085"/>
      <c r="XU18" s="1085"/>
      <c r="XV18" s="1085"/>
      <c r="XW18" s="1085"/>
      <c r="XX18" s="1085"/>
      <c r="XY18" s="1085"/>
      <c r="XZ18" s="1085"/>
      <c r="YA18" s="1085"/>
      <c r="YB18" s="1085"/>
      <c r="YC18" s="1085"/>
      <c r="YD18" s="1085"/>
      <c r="YE18" s="1085"/>
      <c r="YF18" s="1085"/>
      <c r="YG18" s="1085"/>
      <c r="YH18" s="1085"/>
      <c r="YI18" s="1085"/>
      <c r="YJ18" s="1085"/>
      <c r="YK18" s="1085"/>
      <c r="YL18" s="1085"/>
      <c r="YM18" s="1085"/>
      <c r="YN18" s="1085"/>
      <c r="YO18" s="1085"/>
      <c r="YP18" s="1085"/>
      <c r="YQ18" s="1085"/>
      <c r="YR18" s="1085"/>
      <c r="YS18" s="1085"/>
      <c r="YT18" s="1085"/>
      <c r="YU18" s="1085"/>
      <c r="YV18" s="1085"/>
      <c r="YW18" s="1085"/>
      <c r="YX18" s="1085"/>
      <c r="YY18" s="1085"/>
      <c r="YZ18" s="1085"/>
      <c r="ZA18" s="1085"/>
      <c r="ZB18" s="1085"/>
      <c r="ZC18" s="1085"/>
      <c r="ZD18" s="1085"/>
      <c r="ZE18" s="1085"/>
      <c r="ZF18" s="1085"/>
      <c r="ZG18" s="1085"/>
      <c r="ZH18" s="1085"/>
      <c r="ZI18" s="1085"/>
      <c r="ZJ18" s="1085"/>
      <c r="ZK18" s="1085"/>
      <c r="ZL18" s="1085"/>
      <c r="ZM18" s="1085"/>
      <c r="ZN18" s="1085"/>
      <c r="ZO18" s="1085"/>
      <c r="ZP18" s="1085"/>
      <c r="ZQ18" s="1085"/>
      <c r="ZR18" s="1085"/>
      <c r="ZS18" s="1085"/>
      <c r="ZT18" s="1085"/>
      <c r="ZU18" s="1085"/>
      <c r="ZV18" s="1085"/>
      <c r="ZW18" s="1085"/>
      <c r="ZX18" s="1085"/>
      <c r="ZY18" s="1085"/>
      <c r="ZZ18" s="1085"/>
      <c r="AAA18" s="1085"/>
      <c r="AAB18" s="1085"/>
      <c r="AAC18" s="1085"/>
      <c r="AAD18" s="1085"/>
      <c r="AAE18" s="1085"/>
      <c r="AAF18" s="1085"/>
      <c r="AAG18" s="1085"/>
      <c r="AAH18" s="1085"/>
      <c r="AAI18" s="1085"/>
      <c r="AAJ18" s="1085"/>
      <c r="AAK18" s="1085"/>
      <c r="AAL18" s="1085"/>
      <c r="AAM18" s="1085"/>
      <c r="AAN18" s="1085"/>
      <c r="AAO18" s="1085"/>
      <c r="AAP18" s="1085"/>
      <c r="AAQ18" s="1085"/>
      <c r="AAR18" s="1085"/>
      <c r="AAS18" s="1085"/>
      <c r="AAT18" s="1085"/>
      <c r="AAU18" s="1085"/>
      <c r="AAV18" s="1085"/>
      <c r="AAW18" s="1085"/>
      <c r="AAX18" s="1085"/>
      <c r="AAY18" s="1085"/>
      <c r="AAZ18" s="1085"/>
      <c r="ABA18" s="1085"/>
      <c r="ABB18" s="1085"/>
      <c r="ABC18" s="1085"/>
      <c r="ABD18" s="1085"/>
      <c r="ABE18" s="1085"/>
      <c r="ABF18" s="1085"/>
      <c r="ABG18" s="1085"/>
      <c r="ABH18" s="1085"/>
      <c r="ABI18" s="1085"/>
      <c r="ABJ18" s="1085"/>
      <c r="ABK18" s="1085"/>
      <c r="ABL18" s="1085"/>
      <c r="ABM18" s="1085"/>
      <c r="ABN18" s="1085"/>
      <c r="ABO18" s="1085"/>
      <c r="ABP18" s="1085"/>
      <c r="ABQ18" s="1085"/>
      <c r="ABR18" s="1085"/>
      <c r="ABS18" s="1085"/>
      <c r="ABT18" s="1085"/>
      <c r="ABU18" s="1085"/>
      <c r="ABV18" s="1085"/>
      <c r="ABW18" s="1085"/>
      <c r="ABX18" s="1085"/>
      <c r="ABY18" s="1085"/>
      <c r="ABZ18" s="1085"/>
      <c r="ACA18" s="1085"/>
      <c r="ACB18" s="1085"/>
      <c r="ACC18" s="1085"/>
      <c r="ACD18" s="1085"/>
      <c r="ACE18" s="1085"/>
      <c r="ACF18" s="1085"/>
      <c r="ACG18" s="1085"/>
      <c r="ACH18" s="1085"/>
      <c r="ACI18" s="1085"/>
      <c r="ACJ18" s="1085"/>
      <c r="ACK18" s="1085"/>
      <c r="ACL18" s="1085"/>
      <c r="ACM18" s="1085"/>
      <c r="ACN18" s="1085"/>
      <c r="ACO18" s="1085"/>
      <c r="ACP18" s="1085"/>
      <c r="ACQ18" s="1085"/>
      <c r="ACR18" s="1085"/>
      <c r="ACS18" s="1085"/>
      <c r="ACT18" s="1085"/>
      <c r="ACU18" s="1085"/>
      <c r="ACV18" s="1085"/>
      <c r="ACW18" s="1085"/>
      <c r="ACX18" s="1085"/>
      <c r="ACY18" s="1085"/>
      <c r="ACZ18" s="1085"/>
      <c r="ADA18" s="1085"/>
      <c r="ADB18" s="1085"/>
      <c r="ADC18" s="1085"/>
      <c r="ADD18" s="1085"/>
      <c r="ADE18" s="1085"/>
      <c r="ADF18" s="1085"/>
      <c r="ADG18" s="1085"/>
      <c r="ADH18" s="1085"/>
      <c r="ADI18" s="1085"/>
      <c r="ADJ18" s="1085"/>
      <c r="ADK18" s="1085"/>
      <c r="ADL18" s="1085"/>
      <c r="ADM18" s="1085"/>
      <c r="ADN18" s="1085"/>
      <c r="ADO18" s="1085"/>
      <c r="ADP18" s="1085"/>
      <c r="ADQ18" s="1085"/>
      <c r="ADR18" s="1085"/>
      <c r="ADS18" s="1085"/>
      <c r="ADT18" s="1085"/>
      <c r="ADU18" s="1085"/>
      <c r="ADV18" s="1085"/>
      <c r="ADW18" s="1085"/>
      <c r="ADX18" s="1085"/>
      <c r="ADY18" s="1085"/>
      <c r="ADZ18" s="1085"/>
      <c r="AEA18" s="1085"/>
      <c r="AEB18" s="1085"/>
      <c r="AEC18" s="1085"/>
      <c r="AED18" s="1085"/>
      <c r="AEE18" s="1085"/>
      <c r="AEF18" s="1085"/>
      <c r="AEG18" s="1085"/>
      <c r="AEH18" s="1085"/>
      <c r="AEI18" s="1085"/>
      <c r="AEJ18" s="1085"/>
      <c r="AEK18" s="1085"/>
      <c r="AEL18" s="1085"/>
      <c r="AEM18" s="1085"/>
      <c r="AEN18" s="1085"/>
      <c r="AEO18" s="1085"/>
      <c r="AEP18" s="1085"/>
      <c r="AEQ18" s="1085"/>
      <c r="AER18" s="1085"/>
      <c r="AES18" s="1085"/>
      <c r="AET18" s="1085"/>
      <c r="AEU18" s="1085"/>
      <c r="AEV18" s="1084" t="str">
        <f>IF('8A'!E21&lt;&gt;"",'8A'!E21,"")</f>
        <v/>
      </c>
      <c r="AEW18" s="1084" t="str">
        <f>IF('8A'!F21&lt;&gt;"",'8A'!F21,"")</f>
        <v/>
      </c>
      <c r="AEX18" s="1084" t="str">
        <f>IF('8A'!G21&lt;&gt;"",'8A'!G21,"")</f>
        <v/>
      </c>
      <c r="AEY18" s="1084" t="str">
        <f>IF('8A'!H21&lt;&gt;"",'8A'!H21,"")</f>
        <v/>
      </c>
      <c r="AEZ18" s="1084" t="str">
        <f>IF('8A'!I21&lt;&gt;"",'8A'!I21,"")</f>
        <v/>
      </c>
      <c r="AFA18" s="1084" t="str">
        <f>IF('8A'!J21&lt;&gt;"",'8A'!J21,"")</f>
        <v/>
      </c>
      <c r="AFB18" s="1084" t="str">
        <f>IF('8A'!K21&lt;&gt;"",'8A'!K21,"")</f>
        <v/>
      </c>
      <c r="AFC18" s="1084" t="str">
        <f>IF('8A'!L21&lt;&gt;"",'8A'!L21,"")</f>
        <v/>
      </c>
      <c r="AFD18" s="1084" t="str">
        <f>IF('8A'!M21&lt;&gt;"",'8A'!M21,"")</f>
        <v/>
      </c>
      <c r="AFE18" s="1084" t="str">
        <f>IF('8A'!N21&lt;&gt;"",'8A'!N21,"")</f>
        <v/>
      </c>
      <c r="AFF18" s="1084" t="str">
        <f>IF('8A'!O21&lt;&gt;"",'8A'!O21,"")</f>
        <v/>
      </c>
      <c r="AFG18" s="1084" t="str">
        <f>IF('8A'!P21&lt;&gt;"",'8A'!P21,"")</f>
        <v/>
      </c>
      <c r="AFH18" s="1084" t="str">
        <f>IF('8A'!Q21&lt;&gt;"",'8A'!Q21,"")</f>
        <v/>
      </c>
      <c r="AFI18" s="1084" t="str">
        <f>IF('8A'!R21&lt;&gt;"",'8A'!R21,"")</f>
        <v/>
      </c>
      <c r="AFJ18" s="1084" t="str">
        <f>IF('8A'!S21&lt;&gt;"",'8A'!S21,"")</f>
        <v/>
      </c>
      <c r="AFK18" s="1084" t="str">
        <f>IF('8A'!T21&lt;&gt;"",'8A'!T21,"")</f>
        <v/>
      </c>
      <c r="AFL18" s="1084" t="str">
        <f>IF('8A'!U21&lt;&gt;"",'8A'!U21,"")</f>
        <v/>
      </c>
      <c r="AFM18" s="1084" t="str">
        <f>IF('8A'!V21&lt;&gt;"",'8A'!V21,"")</f>
        <v/>
      </c>
      <c r="AFN18" s="1084" t="str">
        <f>IF('8B'!E21&lt;&gt;"",'8B'!E21,"")</f>
        <v/>
      </c>
      <c r="AFO18" s="1084" t="str">
        <f>IF('8B'!F21&lt;&gt;"",'8B'!F21,"")</f>
        <v/>
      </c>
      <c r="AFP18" s="1084" t="str">
        <f>IF('8B'!G21&lt;&gt;"",'8B'!G21,"")</f>
        <v/>
      </c>
      <c r="AFQ18" s="1084" t="str">
        <f>IF('8B'!H21&lt;&gt;"",'8B'!H21,"")</f>
        <v/>
      </c>
      <c r="AFR18" s="1084" t="str">
        <f>IF('8B'!I21&lt;&gt;"",'8B'!I21,"")</f>
        <v/>
      </c>
      <c r="AFS18" s="1084" t="str">
        <f>IF('8B'!J21&lt;&gt;"",'8B'!J21,"")</f>
        <v/>
      </c>
      <c r="AFT18" s="1084" t="str">
        <f>IF('8B'!K21&lt;&gt;"",'8B'!K21,"")</f>
        <v/>
      </c>
      <c r="AFU18" s="1084" t="str">
        <f>IF('8B'!L21&lt;&gt;"",'8B'!L21,"")</f>
        <v/>
      </c>
      <c r="AFV18" s="1084" t="str">
        <f>IF('8B'!M21&lt;&gt;"",'8B'!M21,"")</f>
        <v/>
      </c>
      <c r="AFW18" s="1084" t="str">
        <f>IF('8B'!N21&lt;&gt;"",'8B'!N21,"")</f>
        <v/>
      </c>
      <c r="AFX18" s="1084" t="str">
        <f>IF('8B'!O21&lt;&gt;"",'8B'!O21,"")</f>
        <v/>
      </c>
      <c r="AFY18" s="1084" t="str">
        <f>IF('8B'!P21&lt;&gt;"",'8B'!P21,"")</f>
        <v/>
      </c>
      <c r="AFZ18" s="1084" t="str">
        <f>IF('8B'!Q21&lt;&gt;"",'8B'!Q21,"")</f>
        <v/>
      </c>
      <c r="AGA18" s="1084" t="str">
        <f>IF('8B'!R21&lt;&gt;"",'8B'!R21,"")</f>
        <v/>
      </c>
      <c r="AGB18" s="1084" t="str">
        <f>IF('8B'!S21&lt;&gt;"",'8B'!S21,"")</f>
        <v/>
      </c>
      <c r="AGC18" s="1084" t="str">
        <f>IF('8B'!T21&lt;&gt;"",'8B'!T21,"")</f>
        <v/>
      </c>
      <c r="AGD18" s="1084" t="str">
        <f>IF('8B'!U21&lt;&gt;"",'8B'!U21,"")</f>
        <v/>
      </c>
      <c r="AGE18" s="1084" t="str">
        <f>IF('8C'!E21&lt;&gt;"",'8C'!E21,"")</f>
        <v/>
      </c>
      <c r="AGF18" s="1084" t="str">
        <f>IF('8C'!F21&lt;&gt;"",'8C'!F21,"")</f>
        <v/>
      </c>
      <c r="AGG18" s="1084" t="str">
        <f>IF('8C'!G21&lt;&gt;"",'8C'!G21,"")</f>
        <v/>
      </c>
      <c r="AGH18" s="1084" t="str">
        <f>IF('8C'!H21&lt;&gt;"",'8C'!H21,"")</f>
        <v/>
      </c>
      <c r="AGI18" s="1084" t="str">
        <f>IF('8C'!I21&lt;&gt;"",'8C'!I21,"")</f>
        <v/>
      </c>
      <c r="AGJ18" s="1084" t="str">
        <f>IF('8C'!J21&lt;&gt;"",'8C'!J21,"")</f>
        <v/>
      </c>
      <c r="AGK18" s="1084" t="str">
        <f>IF('8C'!K21&lt;&gt;"",'8C'!K21,"")</f>
        <v/>
      </c>
      <c r="AGL18" s="1084" t="str">
        <f>IF('8C'!L21&lt;&gt;"",'8C'!L21,"")</f>
        <v/>
      </c>
      <c r="AGM18" s="1084" t="str">
        <f>IF('8C'!M21&lt;&gt;"",'8C'!M21,"")</f>
        <v/>
      </c>
      <c r="AGN18" s="1084" t="str">
        <f>IF('8C'!N21&lt;&gt;"",'8C'!N21,"")</f>
        <v/>
      </c>
      <c r="AGO18" s="1084" t="str">
        <f>IF('8C'!O21&lt;&gt;"",'8C'!O21,"")</f>
        <v/>
      </c>
      <c r="AGP18" s="1085"/>
      <c r="AGQ18" s="1084" t="str">
        <f>IF('8D'!D29&lt;&gt;"",'8D'!D29,"")</f>
        <v/>
      </c>
      <c r="AGR18" s="1084" t="str">
        <f>IF('8D'!E29&lt;&gt;"",'8D'!E29,"")</f>
        <v/>
      </c>
      <c r="AGS18" s="1084" t="str">
        <f>IF('8D'!F29&lt;&gt;"",'8D'!F29,"")</f>
        <v/>
      </c>
      <c r="AGT18" s="1084" t="str">
        <f>IF('8D'!G29&lt;&gt;"",'8D'!G29,"")</f>
        <v/>
      </c>
      <c r="AGU18" s="1084" t="str">
        <f>IF('8D'!H29&lt;&gt;"",'8D'!H29,"")</f>
        <v/>
      </c>
      <c r="AGV18" s="1084" t="str">
        <f>IF('8D'!I29&lt;&gt;"",'8D'!I29,"")</f>
        <v/>
      </c>
      <c r="AGW18" s="1084" t="str">
        <f>IF('8D'!J29&lt;&gt;"",'8D'!J29,"")</f>
        <v/>
      </c>
      <c r="AGX18" s="1084" t="str">
        <f>IF('8D'!K29&lt;&gt;"",'8D'!K29,"")</f>
        <v/>
      </c>
      <c r="AGY18" s="1084" t="str">
        <f>IF('8D'!L29&lt;&gt;"",'8D'!L29,"")</f>
        <v/>
      </c>
      <c r="AGZ18" s="1084" t="str">
        <f>IF('8D'!M29&lt;&gt;"",'8D'!M29,"")</f>
        <v/>
      </c>
      <c r="AHA18" s="1084" t="str">
        <f>IF('8D'!N29&lt;&gt;"",'8D'!N29,"")</f>
        <v/>
      </c>
      <c r="AHB18" s="1084" t="str">
        <f>IF('8D'!O29&lt;&gt;"",'8D'!O29,"")</f>
        <v/>
      </c>
      <c r="AHC18" s="1084" t="str">
        <f>IF('8D'!P29&lt;&gt;"",'8D'!P29,"")</f>
        <v/>
      </c>
      <c r="AHD18" s="1084" t="str">
        <f>IF('8D'!Q29&lt;&gt;"",'8D'!Q29,"")</f>
        <v/>
      </c>
      <c r="AHE18" s="1084" t="str">
        <f>IF('8D'!R29&lt;&gt;"",'8D'!R29,"")</f>
        <v/>
      </c>
      <c r="AHF18" s="1084" t="str">
        <f>IF('8D'!S29&lt;&gt;"",'8D'!S29,"")</f>
        <v/>
      </c>
      <c r="AHG18" s="1084" t="str">
        <f>IF('8D'!T29&lt;&gt;"",'8D'!T29,"")</f>
        <v/>
      </c>
      <c r="AHH18" s="1084" t="str">
        <f>IF('8D'!U29&lt;&gt;"",'8D'!U29,"")</f>
        <v/>
      </c>
      <c r="AHI18" s="1084" t="str">
        <f>IF('8D'!V29&lt;&gt;"",'8D'!V29,"")</f>
        <v/>
      </c>
      <c r="AHJ18" s="1084" t="str">
        <f>IF('8D'!W29&lt;&gt;"",'8D'!W29,"")</f>
        <v/>
      </c>
      <c r="AHK18" s="1084" t="str">
        <f>IF('8D'!X29&lt;&gt;"",'8D'!X29,"")</f>
        <v/>
      </c>
      <c r="AHL18" s="1084" t="str">
        <f>IF('8D'!Y29&lt;&gt;"",'8D'!Y29,"")</f>
        <v/>
      </c>
      <c r="AHM18" s="1084" t="str">
        <f>IF('8D'!Z29&lt;&gt;"",'8D'!Z29,"")</f>
        <v/>
      </c>
      <c r="AHN18" s="1084" t="str">
        <f>IF('8D'!AA29&lt;&gt;"",'8D'!AA29,"")</f>
        <v/>
      </c>
      <c r="AHO18" s="1084" t="str">
        <f>IF('8D'!AB29&lt;&gt;"",'8D'!AB29,"")</f>
        <v/>
      </c>
      <c r="AHP18" s="1084" t="str">
        <f>IF('8D'!AC29&lt;&gt;"",'8D'!AC29,"")</f>
        <v/>
      </c>
      <c r="AHQ18" s="1084" t="str">
        <f>IF('8D'!AD29&lt;&gt;"",'8D'!AD29,"")</f>
        <v/>
      </c>
      <c r="AHR18" s="1084" t="str">
        <f>IF('8D'!AE29&lt;&gt;"",'8D'!AE29,"")</f>
        <v/>
      </c>
      <c r="AHS18" s="1084" t="str">
        <f>IF('8D'!AF29&lt;&gt;"",'8D'!AF29,"")</f>
        <v/>
      </c>
      <c r="AHT18" s="1084" t="str">
        <f>IF('8D'!AG29&lt;&gt;"",'8D'!AG29,"")</f>
        <v/>
      </c>
      <c r="AHU18" s="1084" t="str">
        <f>IF('8D'!AH29&lt;&gt;"",'8D'!AH29,"")</f>
        <v/>
      </c>
      <c r="AHV18" s="1084" t="str">
        <f>IF('8D'!AI29&lt;&gt;"",'8D'!AI29,"")</f>
        <v/>
      </c>
      <c r="AHW18" s="1084" t="str">
        <f>IF('8D'!AJ29&lt;&gt;"",'8D'!AJ29,"")</f>
        <v/>
      </c>
      <c r="AHX18" s="1084" t="str">
        <f>IF('8D'!AK29&lt;&gt;"",'8D'!AK29,"")</f>
        <v/>
      </c>
      <c r="AHY18" s="1084" t="str">
        <f>IF('8D'!AL29&lt;&gt;"",'8D'!AL29,"")</f>
        <v/>
      </c>
      <c r="AHZ18" s="1084" t="str">
        <f>IF('8D'!AM29&lt;&gt;"",'8D'!AM29,"")</f>
        <v/>
      </c>
      <c r="AIA18" s="1084" t="str">
        <f>IF('8D'!AN29&lt;&gt;"",'8D'!AN29,"")</f>
        <v/>
      </c>
      <c r="AIB18" s="1084" t="str">
        <f>IF('8D'!AO29&lt;&gt;"",'8D'!AO29,"")</f>
        <v/>
      </c>
      <c r="AIC18" s="1084" t="str">
        <f>IF('8D'!AP29&lt;&gt;"",'8D'!AP29,"")</f>
        <v/>
      </c>
      <c r="AID18" s="1084" t="str">
        <f>IF('8D'!AQ29&lt;&gt;"",'8D'!AQ29,"")</f>
        <v/>
      </c>
      <c r="AIE18" s="1084" t="str">
        <f>IF('8D'!AR29&lt;&gt;"",'8D'!AR29,"")</f>
        <v/>
      </c>
      <c r="AIF18" s="1084" t="str">
        <f>IF('8D'!AS29&lt;&gt;"",'8D'!AS29,"")</f>
        <v/>
      </c>
      <c r="AIG18" s="1084" t="str">
        <f>IF('8D'!AT29&lt;&gt;"",'8D'!AT29,"")</f>
        <v/>
      </c>
      <c r="AIH18" s="1084" t="str">
        <f>IF('8D'!AU29&lt;&gt;"",'8D'!AU29,"")</f>
        <v/>
      </c>
      <c r="AII18" s="1084" t="str">
        <f>IF('8D'!AV29&lt;&gt;"",'8D'!AV29,"")</f>
        <v/>
      </c>
      <c r="AIJ18" s="1084" t="str">
        <f>IF('8D'!AW29&lt;&gt;"",'8D'!AW29,"")</f>
        <v/>
      </c>
      <c r="AIK18" s="1085"/>
      <c r="AIL18" s="1084" t="str">
        <f>IF('8E'!D29&lt;&gt;"",'8E'!D29,"")</f>
        <v/>
      </c>
      <c r="AIM18" s="1084" t="str">
        <f>IF('8E'!E29&lt;&gt;"",'8E'!E29,"")</f>
        <v/>
      </c>
      <c r="AIN18" s="1084" t="str">
        <f>IF('8E'!F29&lt;&gt;"",'8E'!F29,"")</f>
        <v/>
      </c>
      <c r="AIO18" s="1084" t="str">
        <f>IF('8E'!G29&lt;&gt;"",'8E'!G29,"")</f>
        <v/>
      </c>
      <c r="AIP18" s="1084" t="str">
        <f>IF('8E'!H29&lt;&gt;"",'8E'!H29,"")</f>
        <v/>
      </c>
      <c r="AIQ18" s="1084" t="str">
        <f>IF('8E'!I29&lt;&gt;"",'8E'!I29,"")</f>
        <v/>
      </c>
      <c r="AIR18" s="1084" t="str">
        <f>IF('8E'!J29&lt;&gt;"",'8E'!J29,"")</f>
        <v/>
      </c>
      <c r="AIS18" s="1084" t="str">
        <f>IF('8E'!K29&lt;&gt;"",'8E'!K29,"")</f>
        <v/>
      </c>
      <c r="AIT18" s="1084" t="str">
        <f>IF('8E'!L29&lt;&gt;"",'8E'!L29,"")</f>
        <v/>
      </c>
      <c r="AIU18" s="1084" t="str">
        <f>IF('8E'!M29&lt;&gt;"",'8E'!M29,"")</f>
        <v/>
      </c>
      <c r="AIV18" s="1084" t="str">
        <f>IF('8E'!N29&lt;&gt;"",'8E'!N29,"")</f>
        <v/>
      </c>
      <c r="AIW18" s="1084" t="str">
        <f>IF('8E'!O29&lt;&gt;"",'8E'!O29,"")</f>
        <v/>
      </c>
      <c r="AIX18" s="1084" t="str">
        <f>IF('8E'!P29&lt;&gt;"",'8E'!P29,"")</f>
        <v/>
      </c>
      <c r="AIY18" s="1084" t="str">
        <f>IF('8E'!Q29&lt;&gt;"",'8E'!Q29,"")</f>
        <v/>
      </c>
      <c r="AIZ18" s="1084" t="str">
        <f>IF('8E'!R29&lt;&gt;"",'8E'!R29,"")</f>
        <v/>
      </c>
      <c r="AJA18" s="1084" t="str">
        <f>IF('8E'!S29&lt;&gt;"",'8E'!S29,"")</f>
        <v/>
      </c>
      <c r="AJB18" s="1084" t="str">
        <f>IF('8E'!T29&lt;&gt;"",'8E'!T29,"")</f>
        <v/>
      </c>
      <c r="AJC18" s="1084" t="str">
        <f>IF('8E'!U29&lt;&gt;"",'8E'!U29,"")</f>
        <v/>
      </c>
      <c r="AJD18" s="1084" t="str">
        <f>IF('8E'!V29&lt;&gt;"",'8E'!V29,"")</f>
        <v/>
      </c>
      <c r="AJE18" s="1084" t="str">
        <f>IF('8E'!W29&lt;&gt;"",'8E'!W29,"")</f>
        <v/>
      </c>
      <c r="AJF18" s="1084" t="str">
        <f>IF('8E'!X29&lt;&gt;"",'8E'!X29,"")</f>
        <v/>
      </c>
      <c r="AJG18" s="1084" t="str">
        <f>IF('8E'!Y29&lt;&gt;"",'8E'!Y29,"")</f>
        <v/>
      </c>
      <c r="AJH18" s="1084" t="str">
        <f>IF('8E'!Z29&lt;&gt;"",'8E'!Z29,"")</f>
        <v/>
      </c>
      <c r="AJI18" s="1084" t="str">
        <f>IF('8E'!AA29&lt;&gt;"",'8E'!AA29,"")</f>
        <v/>
      </c>
      <c r="AJJ18" t="s">
        <v>6852</v>
      </c>
    </row>
    <row r="19" spans="1:946" x14ac:dyDescent="0.2">
      <c r="A19" s="1084" t="str">
        <f t="shared" si="0"/>
        <v/>
      </c>
      <c r="B19" s="1084" t="str">
        <f t="shared" si="1"/>
        <v/>
      </c>
      <c r="C19" s="1084" t="str">
        <f>IF(設定!AH23&lt;&gt;0,設定!AH23,"")</f>
        <v/>
      </c>
      <c r="D19" s="1084" t="str">
        <f ca="1">IF(設定!AG23&lt;&gt;0,設定!AG23,"")</f>
        <v/>
      </c>
      <c r="E19" s="1084" t="str">
        <f>IF(C19="学部",VLOOKUP(D19,設定!$K$8:$L$37,2,FALSE),"")</f>
        <v/>
      </c>
      <c r="F19" s="1084" t="str">
        <f>IF(C19="研究科",VLOOKUP(D19,設定!$P$8:$Q$37,2,FALSE),"")</f>
        <v/>
      </c>
      <c r="G19" s="1084" t="str">
        <f>IF(C19="学部",VLOOKUP(D19,設定!$U$8:$V$37,2,FALSE),"")</f>
        <v/>
      </c>
      <c r="H19" s="1084" t="str">
        <f>IF(C19="研究科",VLOOKUP(D19,設定!$Y$8:$Z$37,2,FALSE),"")</f>
        <v/>
      </c>
      <c r="I19" s="1085"/>
      <c r="J19" s="1085"/>
      <c r="K19" s="1085"/>
      <c r="L19" s="1085"/>
      <c r="M19" s="1085"/>
      <c r="N19" s="1085"/>
      <c r="O19" s="1085"/>
      <c r="P19" s="1085"/>
      <c r="Q19" s="1085"/>
      <c r="R19" s="1084" t="str">
        <f>IF('2A'!E22&lt;&gt;"",'2A'!E22,"")</f>
        <v/>
      </c>
      <c r="S19" s="1084" t="str">
        <f>IF('2A'!F22&lt;&gt;"",'2A'!F22,"")</f>
        <v/>
      </c>
      <c r="T19" s="1084" t="str">
        <f>IF('2A'!G22&lt;&gt;"",'2A'!G22,"")</f>
        <v/>
      </c>
      <c r="U19" s="1084" t="str">
        <f>IF('2A'!H22&lt;&gt;"",'2A'!H22,"")</f>
        <v/>
      </c>
      <c r="V19" s="1084" t="str">
        <f>IF('2A'!I22&lt;&gt;"",'2A'!I22,"")</f>
        <v/>
      </c>
      <c r="W19" s="1084" t="str">
        <f>IF('2A'!J22&lt;&gt;"",'2A'!J22,"")</f>
        <v/>
      </c>
      <c r="X19" s="1084" t="str">
        <f>IF('2A'!K22&lt;&gt;"",'2A'!K22,"")</f>
        <v/>
      </c>
      <c r="Y19" s="1084" t="str">
        <f>IF('2A'!L22&lt;&gt;"",'2A'!L22,"")</f>
        <v/>
      </c>
      <c r="Z19" s="1084" t="str">
        <f>IF('2A'!M22&lt;&gt;"",'2A'!M22,"")</f>
        <v/>
      </c>
      <c r="AA19" s="1084" t="str">
        <f>IF('2A'!N22&lt;&gt;"",'2A'!N22,"")</f>
        <v/>
      </c>
      <c r="AB19" s="1084" t="str">
        <f>IF('2A'!O22&lt;&gt;"",'2A'!O22,"")</f>
        <v/>
      </c>
      <c r="AC19" s="1084" t="str">
        <f>IF('2A'!P22&lt;&gt;"",'2A'!P22,"")</f>
        <v/>
      </c>
      <c r="AD19" s="1084" t="str">
        <f>IF('2A'!Q22&lt;&gt;"",'2A'!Q22,"")</f>
        <v/>
      </c>
      <c r="AE19" s="1084" t="str">
        <f>IF('2A'!R22&lt;&gt;"",'2A'!R22,"")</f>
        <v/>
      </c>
      <c r="AF19" s="1084" t="str">
        <f>IF('2A'!S22&lt;&gt;"",'2A'!S22,"")</f>
        <v/>
      </c>
      <c r="AG19" s="1084" t="str">
        <f>IF('2A'!T22&lt;&gt;"",'2A'!T22,"")</f>
        <v/>
      </c>
      <c r="AH19" s="1084" t="str">
        <f>IF('2A'!U22&lt;&gt;"",'2A'!U22,"")</f>
        <v/>
      </c>
      <c r="AI19" s="1084" t="str">
        <f>IF('2B'!E22&lt;&gt;"",'2B'!E22,"")</f>
        <v/>
      </c>
      <c r="AJ19" s="1084" t="str">
        <f>IF('2B'!F22&lt;&gt;"",'2B'!F22,"")</f>
        <v/>
      </c>
      <c r="AK19" s="1084" t="str">
        <f>IF('2B'!G22&lt;&gt;"",'2B'!G22,"")</f>
        <v/>
      </c>
      <c r="AL19" s="1084" t="str">
        <f>IF('2B'!H22&lt;&gt;"",'2B'!H22,"")</f>
        <v/>
      </c>
      <c r="AM19" s="1084" t="str">
        <f>IF('2B'!I22&lt;&gt;"",'2B'!I22,"")</f>
        <v/>
      </c>
      <c r="AN19" s="1084" t="str">
        <f>IF('2B'!J22&lt;&gt;"",'2B'!J22,"")</f>
        <v/>
      </c>
      <c r="AO19" s="1084" t="str">
        <f>IF('2B'!K22&lt;&gt;"",'2B'!K22,"")</f>
        <v/>
      </c>
      <c r="AP19" s="1084" t="str">
        <f>IF('2B'!L22&lt;&gt;"",'2B'!L22,"")</f>
        <v/>
      </c>
      <c r="AQ19" s="1084" t="str">
        <f>IF('2B'!M22&lt;&gt;"",'2B'!M22,"")</f>
        <v/>
      </c>
      <c r="AR19" s="1084" t="str">
        <f>IF('2B'!N22&lt;&gt;"",'2B'!N22,"")</f>
        <v/>
      </c>
      <c r="AS19" s="1084" t="str">
        <f>IF('2B'!O22&lt;&gt;"",'2B'!O22,"")</f>
        <v/>
      </c>
      <c r="AT19" s="1084" t="str">
        <f>IF('2B'!P22&lt;&gt;"",'2B'!P22,"")</f>
        <v/>
      </c>
      <c r="AU19" s="1084" t="str">
        <f>IF('2B'!Q22&lt;&gt;"",'2B'!Q22,"")</f>
        <v/>
      </c>
      <c r="AV19" s="1084" t="str">
        <f>IF('2B'!R22&lt;&gt;"",'2B'!R22,"")</f>
        <v/>
      </c>
      <c r="AW19" s="1084" t="str">
        <f>IF('2B'!S22&lt;&gt;"",'2B'!S22,"")</f>
        <v/>
      </c>
      <c r="AX19" s="1084" t="str">
        <f>IF('2B'!T22&lt;&gt;"",'2B'!T22,"")</f>
        <v/>
      </c>
      <c r="AY19" s="1084" t="str">
        <f>IF('2B'!U22&lt;&gt;"",'2B'!U22,"")</f>
        <v/>
      </c>
      <c r="AZ19" s="1084" t="str">
        <f>IF('2B'!V22&lt;&gt;"",'2B'!V22,"")</f>
        <v/>
      </c>
      <c r="BA19" s="1084" t="str">
        <f>IF('2B'!W22&lt;&gt;"",'2B'!W22,"")</f>
        <v/>
      </c>
      <c r="BB19" s="1084" t="str">
        <f>IF('2B'!X22&lt;&gt;"",'2B'!X22,"")</f>
        <v/>
      </c>
      <c r="BC19" s="1084" t="str">
        <f>IF('2C'!E23&lt;&gt;"",'2C'!E23,"")</f>
        <v/>
      </c>
      <c r="BD19" s="1084" t="str">
        <f>IF('2C'!F23&lt;&gt;"",'2C'!F23,"")</f>
        <v/>
      </c>
      <c r="BE19" s="1084" t="str">
        <f>IF('2C'!G23&lt;&gt;"",'2C'!G23,"")</f>
        <v/>
      </c>
      <c r="BF19" s="1084" t="str">
        <f>IF('2C'!H23&lt;&gt;"",'2C'!H23,"")</f>
        <v/>
      </c>
      <c r="BG19" s="1084" t="str">
        <f>IF('2C'!I23&lt;&gt;"",'2C'!I23,"")</f>
        <v/>
      </c>
      <c r="BH19" s="1084" t="str">
        <f>IF('2C'!J23&lt;&gt;"",'2C'!J23,"")</f>
        <v/>
      </c>
      <c r="BI19" s="1084" t="str">
        <f>IF('2C'!K23&lt;&gt;"",'2C'!K23,"")</f>
        <v/>
      </c>
      <c r="BJ19" s="1084" t="str">
        <f>IF('2C'!L23&lt;&gt;"",'2C'!L23,"")</f>
        <v/>
      </c>
      <c r="BK19" s="1084" t="str">
        <f>IF('2C'!M23&lt;&gt;"",'2C'!M23,"")</f>
        <v/>
      </c>
      <c r="BL19" s="1084" t="str">
        <f>IF('2C'!N23&lt;&gt;"",'2C'!N23,"")</f>
        <v/>
      </c>
      <c r="BM19" s="1084" t="str">
        <f>IF('2C'!O23&lt;&gt;"",'2C'!O23,"")</f>
        <v/>
      </c>
      <c r="BN19" s="1084" t="str">
        <f>IF('2C'!P23&lt;&gt;"",'2C'!P23,"")</f>
        <v/>
      </c>
      <c r="BO19" s="1084" t="str">
        <f>IF('2C'!Q23&lt;&gt;"",'2C'!Q23,"")</f>
        <v/>
      </c>
      <c r="BP19" s="1084" t="str">
        <f>IF('2C'!R23&lt;&gt;"",'2C'!R23,"")</f>
        <v/>
      </c>
      <c r="BQ19" s="1084" t="str">
        <f>IF('2C'!S23&lt;&gt;"",'2C'!S23,"")</f>
        <v/>
      </c>
      <c r="BR19" s="1084" t="str">
        <f>IF('2C'!T23&lt;&gt;"",'2C'!T23,"")</f>
        <v/>
      </c>
      <c r="BS19" s="1084" t="str">
        <f>IF('2C'!U23&lt;&gt;"",'2C'!U23,"")</f>
        <v/>
      </c>
      <c r="BT19" s="1084" t="str">
        <f>IF('2C'!V23&lt;&gt;"",'2C'!V23,"")</f>
        <v/>
      </c>
      <c r="BU19" s="1084" t="str">
        <f>IF('2C'!W23&lt;&gt;"",'2C'!W23,"")</f>
        <v/>
      </c>
      <c r="BV19" s="1084" t="str">
        <f>IF('2C'!X23&lt;&gt;"",'2C'!X23,"")</f>
        <v/>
      </c>
      <c r="BW19" s="1084" t="str">
        <f>IF('2C'!Y23&lt;&gt;"",'2C'!Y23,"")</f>
        <v/>
      </c>
      <c r="BX19" s="1084" t="str">
        <f>IF('2C'!Z23&lt;&gt;"",'2C'!Z23,"")</f>
        <v/>
      </c>
      <c r="BY19" s="1084" t="str">
        <f>IF('2C'!AA23&lt;&gt;"",'2C'!AA23,"")</f>
        <v/>
      </c>
      <c r="BZ19" s="1084" t="str">
        <f>IF('2C'!AB23&lt;&gt;"",'2C'!AB23,"")</f>
        <v/>
      </c>
      <c r="CA19" s="1084" t="str">
        <f>IF('2C'!AC23&lt;&gt;"",'2C'!AC23,"")</f>
        <v/>
      </c>
      <c r="CB19" s="1084" t="str">
        <f>IF('2C'!AD23&lt;&gt;"",'2C'!AD23,"")</f>
        <v/>
      </c>
      <c r="CC19" s="1084" t="str">
        <f>IF('2C'!AE23&lt;&gt;"",'2C'!AE23,"")</f>
        <v/>
      </c>
      <c r="CD19" s="1084" t="str">
        <f>IF('2C'!AF23&lt;&gt;"",'2C'!AF23,"")</f>
        <v/>
      </c>
      <c r="CE19" s="1085"/>
      <c r="CF19" s="1085"/>
      <c r="CG19" s="1085"/>
      <c r="CH19" s="1085"/>
      <c r="CI19" s="1085"/>
      <c r="CJ19" s="1085"/>
      <c r="CK19" s="1085"/>
      <c r="CL19" s="1085"/>
      <c r="CM19" s="1085"/>
      <c r="CN19" s="1085"/>
      <c r="CO19" s="1085"/>
      <c r="CP19" s="1085"/>
      <c r="CQ19" s="1085"/>
      <c r="CR19" s="1085"/>
      <c r="CS19" s="1085"/>
      <c r="CT19" s="1085"/>
      <c r="CU19" s="1085"/>
      <c r="CV19" s="1084" t="str">
        <f>IF('2E'!E22&lt;&gt;"",'2E'!E22,"")</f>
        <v/>
      </c>
      <c r="CW19" s="1084" t="str">
        <f>IF('2E'!F22&lt;&gt;"",'2E'!F22,"")</f>
        <v/>
      </c>
      <c r="CX19" s="1084" t="str">
        <f>IF('2E'!G22&lt;&gt;"",'2E'!G22,"")</f>
        <v/>
      </c>
      <c r="CY19" s="1084" t="str">
        <f>IF('2E'!H22&lt;&gt;"",'2E'!H22,"")</f>
        <v/>
      </c>
      <c r="CZ19" s="1084" t="str">
        <f>IF('2E'!I22&lt;&gt;"",'2E'!I22,"")</f>
        <v/>
      </c>
      <c r="DA19" s="1084" t="str">
        <f>IF('2E'!J22&lt;&gt;"",'2E'!J22,"")</f>
        <v/>
      </c>
      <c r="DB19" s="1084" t="str">
        <f>IF('2E'!K22&lt;&gt;"",'2E'!K22,"")</f>
        <v/>
      </c>
      <c r="DC19" s="1084" t="str">
        <f>IF('2E'!L22&lt;&gt;"",'2E'!L22,"")</f>
        <v/>
      </c>
      <c r="DD19" s="1084" t="str">
        <f>IF('2E'!M22&lt;&gt;"",'2E'!M22,"")</f>
        <v/>
      </c>
      <c r="DE19" s="1084" t="str">
        <f>IF('2E'!N22&lt;&gt;"",'2E'!N22,"")</f>
        <v/>
      </c>
      <c r="DF19" s="1084" t="str">
        <f>IF('2E'!O22&lt;&gt;"",'2E'!O22,"")</f>
        <v/>
      </c>
      <c r="DG19" s="1084" t="str">
        <f>IF('2E'!P22&lt;&gt;"",'2E'!P22,"")</f>
        <v/>
      </c>
      <c r="DH19" s="1084" t="str">
        <f>IF('2E'!Q22&lt;&gt;"",'2E'!Q22,"")</f>
        <v/>
      </c>
      <c r="DI19" s="1084" t="str">
        <f>IF('2E'!R22&lt;&gt;"",'2E'!R22,"")</f>
        <v/>
      </c>
      <c r="DJ19" s="1084" t="str">
        <f>IF('2E'!S22&lt;&gt;"",'2E'!S22,"")</f>
        <v/>
      </c>
      <c r="DK19" s="1084" t="str">
        <f>IF('2E'!T22&lt;&gt;"",'2E'!T22,"")</f>
        <v/>
      </c>
      <c r="DL19" s="1084" t="str">
        <f>IF('2F'!E22&lt;&gt;"",'2F'!E22,"")</f>
        <v/>
      </c>
      <c r="DM19" s="1084" t="str">
        <f>IF('2F'!F22&lt;&gt;"",'2F'!F22,"")</f>
        <v/>
      </c>
      <c r="DN19" s="1212" t="str">
        <f>IF('3AB'!E22&lt;&gt;"",'3AB'!E22,"")</f>
        <v/>
      </c>
      <c r="DO19" s="1212" t="str">
        <f>IF('3AB'!F22&lt;&gt;"",'3AB'!F22,"")</f>
        <v/>
      </c>
      <c r="DP19" s="1212" t="str">
        <f>IF('3AB'!G22&lt;&gt;"",'3AB'!G22,"")</f>
        <v/>
      </c>
      <c r="DQ19" s="1212" t="str">
        <f>IF('3AB'!H22&lt;&gt;"",'3AB'!H22,"")</f>
        <v/>
      </c>
      <c r="DR19" s="1212" t="str">
        <f>IF('3AB'!I22&lt;&gt;"",'3AB'!I22,"")</f>
        <v/>
      </c>
      <c r="DS19" s="1212" t="str">
        <f>IF('3AB'!J22&lt;&gt;"",'3AB'!J22,"")</f>
        <v/>
      </c>
      <c r="DT19" s="1212" t="str">
        <f>IF('3AB'!K22&lt;&gt;"",'3AB'!K22,"")</f>
        <v/>
      </c>
      <c r="DU19" s="1212" t="str">
        <f>IF('3AB'!L22&lt;&gt;"",'3AB'!L22,"")</f>
        <v/>
      </c>
      <c r="DV19" s="1084" t="str">
        <f>IF('3CD'!E22&lt;&gt;"",'3CD'!E22,"")</f>
        <v/>
      </c>
      <c r="DW19" s="1084" t="str">
        <f>IF('3CD'!F22&lt;&gt;"",'3CD'!F22,"")</f>
        <v/>
      </c>
      <c r="DX19" s="1084" t="str">
        <f>IF('3CD'!G22&lt;&gt;"",'3CD'!G22,"")</f>
        <v/>
      </c>
      <c r="DY19" s="1084" t="str">
        <f>IF('3CD'!H22&lt;&gt;"",'3CD'!H22,"")</f>
        <v/>
      </c>
      <c r="DZ19" s="1084" t="str">
        <f>IF('3CD'!I22&lt;&gt;"",'3CD'!I22,"")</f>
        <v/>
      </c>
      <c r="EA19" s="1084" t="str">
        <f>IF('3CD'!J22&lt;&gt;"",'3CD'!J22,"")</f>
        <v/>
      </c>
      <c r="EB19" s="1084" t="str">
        <f>IF('3CD'!K22&lt;&gt;"",'3CD'!K22,"")</f>
        <v/>
      </c>
      <c r="EC19" s="1084" t="str">
        <f>IF('3CD'!L22&lt;&gt;"",'3CD'!L22,"")</f>
        <v/>
      </c>
      <c r="ED19" s="1084" t="str">
        <f>IF('3CD'!M22&lt;&gt;"",'3CD'!M22,"")</f>
        <v/>
      </c>
      <c r="EE19" s="1084" t="str">
        <f>IF('3CD'!N22&lt;&gt;"",'3CD'!N22,"")</f>
        <v/>
      </c>
      <c r="EF19" s="1084" t="str">
        <f>IF('3CD'!O22&lt;&gt;"",'3CD'!O22,"")</f>
        <v/>
      </c>
      <c r="EG19" s="1084" t="str">
        <f>IF('3CD'!P22&lt;&gt;"",'3CD'!P22,"")</f>
        <v/>
      </c>
      <c r="EH19" s="1084" t="str">
        <f>IF('3CD'!Q22&lt;&gt;"",'3CD'!Q22,"")</f>
        <v/>
      </c>
      <c r="EI19" s="1084" t="str">
        <f>IF('3CD'!R22&lt;&gt;"",'3CD'!R22,"")</f>
        <v/>
      </c>
      <c r="EJ19" s="1085"/>
      <c r="EK19" s="1085"/>
      <c r="EL19" s="1085"/>
      <c r="EM19" s="1085"/>
      <c r="EN19" s="1085"/>
      <c r="EO19" s="1085"/>
      <c r="EP19" s="1085"/>
      <c r="EQ19" s="1085"/>
      <c r="ER19" s="1085"/>
      <c r="ES19" s="1085"/>
      <c r="ET19" s="1085"/>
      <c r="EU19" s="1085"/>
      <c r="EV19" s="1085"/>
      <c r="EW19" s="1085"/>
      <c r="EX19" s="1085"/>
      <c r="EY19" s="1085"/>
      <c r="EZ19" s="1085"/>
      <c r="FA19" s="1085"/>
      <c r="FB19" s="1084" t="str">
        <f>IF('3EF'!W23&lt;&gt;"",'3EF'!W23,"")</f>
        <v/>
      </c>
      <c r="FC19" s="1084" t="str">
        <f>IF('3EF'!X23&lt;&gt;"",'3EF'!X23,"")</f>
        <v/>
      </c>
      <c r="FD19" s="1084" t="str">
        <f>IF('3EF'!Y23&lt;&gt;"",'3EF'!Y23,"")</f>
        <v/>
      </c>
      <c r="FE19" s="1084" t="str">
        <f>IF('3EF'!Z23&lt;&gt;"",'3EF'!Z23,"")</f>
        <v/>
      </c>
      <c r="FF19" s="1084" t="str">
        <f>IF('3EF'!AA23&lt;&gt;"",'3EF'!AA23,"")</f>
        <v/>
      </c>
      <c r="FG19" s="1084" t="str">
        <f>IF('3EF'!AB23&lt;&gt;"",'3EF'!AB23,"")</f>
        <v/>
      </c>
      <c r="FH19" s="1084" t="str">
        <f>IF('3EF'!AC23&lt;&gt;"",'3EF'!AC23,"")</f>
        <v/>
      </c>
      <c r="FI19" s="1084" t="str">
        <f>IF('3EF'!AD23&lt;&gt;"",'3EF'!AD23,"")</f>
        <v/>
      </c>
      <c r="FJ19" s="1084" t="str">
        <f>IF('3EF'!AE23&lt;&gt;"",'3EF'!AE23,"")</f>
        <v/>
      </c>
      <c r="FK19" s="1084" t="str">
        <f>IF('3EF'!AF23&lt;&gt;"",'3EF'!AF23,"")</f>
        <v/>
      </c>
      <c r="FL19" s="1084" t="str">
        <f>IF('3EF'!AG23&lt;&gt;"",'3EF'!AG23,"")</f>
        <v/>
      </c>
      <c r="FM19" s="1084" t="str">
        <f>IF('3EF'!AH23&lt;&gt;"",'3EF'!AH23,"")</f>
        <v/>
      </c>
      <c r="FN19" s="1084" t="str">
        <f>IF('3EF'!AI23&lt;&gt;"",'3EF'!AI23,"")</f>
        <v/>
      </c>
      <c r="FO19" s="1084" t="str">
        <f>IF('3EF'!AJ23&lt;&gt;"",'3EF'!AJ23,"")</f>
        <v/>
      </c>
      <c r="FP19" s="1084" t="str">
        <f>IF('3EF'!AK23&lt;&gt;"",'3EF'!AK23,"")</f>
        <v/>
      </c>
      <c r="FQ19" s="1084" t="str">
        <f>IF('3EF'!AL23&lt;&gt;"",'3EF'!AL23,"")</f>
        <v/>
      </c>
      <c r="FR19" s="1084" t="str">
        <f>IF('3EF'!AM23&lt;&gt;"",'3EF'!AM23,"")</f>
        <v/>
      </c>
      <c r="FS19" s="1084" t="str">
        <f>IF('3G'!E23&lt;&gt;"",'3G'!E23,"")</f>
        <v/>
      </c>
      <c r="FT19" s="1084" t="str">
        <f>IF('3G'!F23&lt;&gt;"",'3G'!F23,"")</f>
        <v/>
      </c>
      <c r="FU19" s="1084" t="str">
        <f>IF('3G'!G23&lt;&gt;"",'3G'!G23,"")</f>
        <v/>
      </c>
      <c r="FV19" s="1084" t="str">
        <f>IF('3G'!H23&lt;&gt;"",'3G'!H23,"")</f>
        <v/>
      </c>
      <c r="FW19" s="1084" t="str">
        <f>IF('3G'!I23&lt;&gt;"",'3G'!I23,"")</f>
        <v/>
      </c>
      <c r="FX19" s="1084" t="str">
        <f>IF('3G'!J23&lt;&gt;"",'3G'!J23,"")</f>
        <v/>
      </c>
      <c r="FY19" s="1084" t="str">
        <f>IF('3G'!K23&lt;&gt;"",'3G'!K23,"")</f>
        <v/>
      </c>
      <c r="FZ19" s="1084" t="str">
        <f>IF('3G'!L23&lt;&gt;"",'3G'!L23,"")</f>
        <v/>
      </c>
      <c r="GA19" s="1084" t="str">
        <f>IF('3G'!M23&lt;&gt;"",'3G'!M23,"")</f>
        <v/>
      </c>
      <c r="GB19" s="1084" t="str">
        <f>IF('3G'!N23&lt;&gt;"",'3G'!N23,"")</f>
        <v/>
      </c>
      <c r="GC19" s="1084" t="str">
        <f>IF('3G'!O23&lt;&gt;"",'3G'!O23,"")</f>
        <v/>
      </c>
      <c r="GD19" s="1084" t="str">
        <f>IF('3G'!P23&lt;&gt;"",'3G'!P23,"")</f>
        <v/>
      </c>
      <c r="GE19" s="1084" t="str">
        <f>IF('3G'!Q23&lt;&gt;"",'3G'!Q23,"")</f>
        <v/>
      </c>
      <c r="GF19" s="1084" t="str">
        <f>IF('3G'!R23&lt;&gt;"",'3G'!R23,"")</f>
        <v/>
      </c>
      <c r="GG19" s="1084" t="str">
        <f>IF('3G'!S23&lt;&gt;"",'3G'!S23,"")</f>
        <v/>
      </c>
      <c r="GH19" s="1084" t="str">
        <f>IF('3G'!T23&lt;&gt;"",'3G'!T23,"")</f>
        <v/>
      </c>
      <c r="GI19" s="1084" t="str">
        <f>IF('3G'!U23&lt;&gt;"",'3G'!U23,"")</f>
        <v/>
      </c>
      <c r="GJ19" s="1084" t="str">
        <f>IF('3G'!V23&lt;&gt;"",'3G'!V23,"")</f>
        <v/>
      </c>
      <c r="GK19" s="1084" t="str">
        <f>IF('3G'!W23&lt;&gt;"",'3G'!W23,"")</f>
        <v/>
      </c>
      <c r="GL19" s="1084" t="str">
        <f>IF('3G'!X23&lt;&gt;"",'3G'!X23,"")</f>
        <v/>
      </c>
      <c r="GM19" s="1084" t="str">
        <f>IF('3G'!Y23&lt;&gt;"",'3G'!Y23,"")</f>
        <v/>
      </c>
      <c r="GN19" s="1084" t="str">
        <f>IF('3G'!Z23&lt;&gt;"",'3G'!Z23,"")</f>
        <v/>
      </c>
      <c r="GO19" s="1084" t="str">
        <f>IF('3G'!AA23&lt;&gt;"",'3G'!AA23,"")</f>
        <v/>
      </c>
      <c r="GP19" s="1084" t="str">
        <f>IF('3G'!AB23&lt;&gt;"",'3G'!AB23,"")</f>
        <v/>
      </c>
      <c r="GQ19" s="1084" t="str">
        <f>IF('3G'!AC23&lt;&gt;"",'3G'!AC23,"")</f>
        <v/>
      </c>
      <c r="GR19" s="1084" t="str">
        <f>IF('3G'!AD23&lt;&gt;"",'3G'!AD23,"")</f>
        <v/>
      </c>
      <c r="GS19" s="1084" t="str">
        <f>IF('3G'!AE23&lt;&gt;"",'3G'!AE23,"")</f>
        <v/>
      </c>
      <c r="GT19" s="1084" t="str">
        <f>IF('3G'!AF23&lt;&gt;"",'3G'!AF23,"")</f>
        <v/>
      </c>
      <c r="GU19" s="1084" t="str">
        <f>IF('3G'!AG23&lt;&gt;"",'3G'!AG23,"")</f>
        <v/>
      </c>
      <c r="GV19" s="1084" t="str">
        <f>IF('3G'!AH23&lt;&gt;"",'3G'!AH23,"")</f>
        <v/>
      </c>
      <c r="GW19" s="1084" t="str">
        <f>IF('3G'!AI23&lt;&gt;"",'3G'!AI23,"")</f>
        <v/>
      </c>
      <c r="GX19" s="1084" t="str">
        <f>IF('3G'!AJ23&lt;&gt;"",'3G'!AJ23,"")</f>
        <v/>
      </c>
      <c r="GY19" s="1084" t="str">
        <f>IF('3G'!AK23&lt;&gt;"",'3G'!AK23,"")</f>
        <v/>
      </c>
      <c r="GZ19" s="1084" t="str">
        <f>IF('3G'!AL23&lt;&gt;"",'3G'!AL23,"")</f>
        <v/>
      </c>
      <c r="HA19" s="1084" t="str">
        <f>IF('3G'!AM23&lt;&gt;"",'3G'!AM23,"")</f>
        <v/>
      </c>
      <c r="HB19" s="1084" t="str">
        <f>IF('3G'!AN23&lt;&gt;"",'3G'!AN23,"")</f>
        <v/>
      </c>
      <c r="HC19" s="1085"/>
      <c r="HD19" s="1085"/>
      <c r="HE19" s="1085"/>
      <c r="HF19" s="1085"/>
      <c r="HG19" s="1085"/>
      <c r="HH19" s="1085"/>
      <c r="HI19" s="1085"/>
      <c r="HJ19" s="1085"/>
      <c r="HK19" s="1085"/>
      <c r="HL19" s="1085"/>
      <c r="HM19" s="1085"/>
      <c r="HN19" s="1085"/>
      <c r="HO19" s="1085"/>
      <c r="HP19" s="1085"/>
      <c r="HQ19" s="1085"/>
      <c r="HR19" s="1085"/>
      <c r="HS19" s="1085"/>
      <c r="HT19" s="1085"/>
      <c r="HU19" s="1085"/>
      <c r="HV19" s="1085"/>
      <c r="HW19" s="1085"/>
      <c r="HX19" s="1085"/>
      <c r="HY19" s="1085"/>
      <c r="HZ19" s="1085"/>
      <c r="IA19" s="1085"/>
      <c r="IB19" s="1085"/>
      <c r="IC19" s="1085"/>
      <c r="ID19" s="1085"/>
      <c r="IE19" s="1085"/>
      <c r="IF19" s="1085"/>
      <c r="IG19" s="1085"/>
      <c r="IH19" s="1085"/>
      <c r="II19" s="1085"/>
      <c r="IJ19" s="1085"/>
      <c r="IK19" s="1085"/>
      <c r="IL19" s="1085"/>
      <c r="IM19" s="1085"/>
      <c r="IN19" s="1085"/>
      <c r="IO19" s="1085"/>
      <c r="IP19" s="1085"/>
      <c r="IQ19" s="1085"/>
      <c r="IR19" s="1085"/>
      <c r="IS19" s="1085"/>
      <c r="IT19" s="1085"/>
      <c r="IU19" s="1085"/>
      <c r="IV19" s="1085"/>
      <c r="IW19" s="1085"/>
      <c r="IX19" s="1085"/>
      <c r="IY19" s="1085"/>
      <c r="IZ19" s="1085"/>
      <c r="JA19" s="1085"/>
      <c r="JB19" s="1084" t="str">
        <f>IF('4C'!E22&lt;&gt;"",'4C'!E22,"")</f>
        <v/>
      </c>
      <c r="JC19" s="1085"/>
      <c r="JD19" s="1085"/>
      <c r="JE19" s="1085"/>
      <c r="JF19" s="1085"/>
      <c r="JG19" s="1085"/>
      <c r="JH19" s="1085"/>
      <c r="JI19" s="1085"/>
      <c r="JJ19" s="1085"/>
      <c r="JK19" s="1085"/>
      <c r="JL19" s="1085"/>
      <c r="JM19" s="1085"/>
      <c r="JN19" s="1085"/>
      <c r="JO19" s="1085"/>
      <c r="JP19" s="1085"/>
      <c r="JQ19" s="1085"/>
      <c r="JR19" s="1085"/>
      <c r="JS19" s="1085"/>
      <c r="JT19" s="1085"/>
      <c r="JU19" s="1085"/>
      <c r="JV19" s="1085"/>
      <c r="JW19" s="1085"/>
      <c r="JX19" s="1085"/>
      <c r="JY19" s="1085"/>
      <c r="JZ19" s="1085"/>
      <c r="KA19" s="1085"/>
      <c r="KB19" s="1085"/>
      <c r="KC19" s="1085"/>
      <c r="KD19" s="1085"/>
      <c r="KE19" s="1085"/>
      <c r="KF19" s="1085"/>
      <c r="KG19" s="1085"/>
      <c r="KH19" s="1085"/>
      <c r="KI19" s="1085"/>
      <c r="KJ19" s="1084" t="str">
        <f>IF('5A'!E22&lt;&gt;"",'5A'!E22,"")</f>
        <v/>
      </c>
      <c r="KK19" s="1084" t="str">
        <f>IF('5A'!F22&lt;&gt;"",'5A'!F22,"")</f>
        <v/>
      </c>
      <c r="KL19" s="1084" t="str">
        <f>IF('5A'!G22&lt;&gt;"",'5A'!G22,"")</f>
        <v/>
      </c>
      <c r="KM19" s="1085"/>
      <c r="KN19" s="1085"/>
      <c r="KO19" s="1085"/>
      <c r="KP19" s="1085"/>
      <c r="KQ19" s="1085"/>
      <c r="KR19" s="1085"/>
      <c r="KS19" s="1085"/>
      <c r="KT19" s="1085"/>
      <c r="KU19" s="1085"/>
      <c r="KV19" s="1085"/>
      <c r="KW19" s="1085"/>
      <c r="KX19" s="1085"/>
      <c r="KY19" s="1084" t="str">
        <f>IF('5D'!E29&lt;&gt;"",'5D'!E29,"")</f>
        <v/>
      </c>
      <c r="KZ19" s="1084" t="str">
        <f>IF('5D'!F29&lt;&gt;"",'5D'!F29,"")</f>
        <v/>
      </c>
      <c r="LA19" s="1084" t="str">
        <f>IF('5D'!G29&lt;&gt;"",'5D'!G29,"")</f>
        <v/>
      </c>
      <c r="LB19" s="1084" t="str">
        <f>IF('5D'!H29&lt;&gt;"",'5D'!H29,"")</f>
        <v/>
      </c>
      <c r="LC19" s="1084" t="str">
        <f>IF('5D'!I29&lt;&gt;"",'5D'!I29,"")</f>
        <v/>
      </c>
      <c r="LD19" s="1084" t="str">
        <f>IF('5D'!J29&lt;&gt;"",'5D'!J29,"")</f>
        <v/>
      </c>
      <c r="LE19" s="1084" t="str">
        <f>IF('5D'!K29&lt;&gt;"",'5D'!K29,"")</f>
        <v/>
      </c>
      <c r="LF19" s="1084" t="str">
        <f>IF('5D'!L29&lt;&gt;"",'5D'!L29,"")</f>
        <v/>
      </c>
      <c r="LG19" s="1084" t="str">
        <f>IF('5D'!M29&lt;&gt;"",'5D'!M29,"")</f>
        <v/>
      </c>
      <c r="LH19" s="1084" t="str">
        <f>IF('5D'!N29&lt;&gt;"",'5D'!N29,"")</f>
        <v/>
      </c>
      <c r="LI19" s="1084" t="str">
        <f>IF('5D'!O29&lt;&gt;"",'5D'!O29,"")</f>
        <v/>
      </c>
      <c r="LJ19" s="1084" t="str">
        <f>IF('5D'!P29&lt;&gt;"",'5D'!P29,"")</f>
        <v/>
      </c>
      <c r="LK19" s="1084" t="str">
        <f>IF('5D'!Q29&lt;&gt;"",'5D'!Q29,"")</f>
        <v/>
      </c>
      <c r="LL19" s="1084" t="str">
        <f>IF('5D'!R29&lt;&gt;"",'5D'!R29,"")</f>
        <v/>
      </c>
      <c r="LM19" s="1084" t="str">
        <f>IF('5D'!S29&lt;&gt;"",'5D'!S29,"")</f>
        <v/>
      </c>
      <c r="LN19" s="1084" t="str">
        <f>IF('5D'!T29&lt;&gt;"",'5D'!T29,"")</f>
        <v/>
      </c>
      <c r="LO19" s="1084" t="str">
        <f>IF('5D'!U29&lt;&gt;"",'5D'!U29,"")</f>
        <v/>
      </c>
      <c r="LP19" s="1084" t="str">
        <f>IF('5D'!V29&lt;&gt;"",'5D'!V29,"")</f>
        <v/>
      </c>
      <c r="LQ19" s="1084" t="str">
        <f>IF('5D'!W29&lt;&gt;"",'5D'!W29,"")</f>
        <v/>
      </c>
      <c r="LR19" s="1084" t="str">
        <f>IF('5D'!Y29&lt;&gt;"",'5D'!Y29,"")</f>
        <v/>
      </c>
      <c r="LS19" s="1084" t="str">
        <f>IF('5D'!Z29&lt;&gt;"",'5D'!Z29,"")</f>
        <v/>
      </c>
      <c r="LT19" s="1084" t="str">
        <f>IF('5D'!AA29&lt;&gt;"",'5D'!AA29,"")</f>
        <v/>
      </c>
      <c r="LU19" s="1084" t="str">
        <f>IF('5D'!AB29&lt;&gt;"",'5D'!AB29,"")</f>
        <v/>
      </c>
      <c r="LV19" s="1085"/>
      <c r="LW19" s="1084" t="str">
        <f>IF('5E'!E29&lt;&gt;"",'5E'!E29,"")</f>
        <v/>
      </c>
      <c r="LX19" s="1084" t="str">
        <f>IF('5E'!F29&lt;&gt;"",'5E'!F29,"")</f>
        <v/>
      </c>
      <c r="LY19" s="1084" t="str">
        <f>IF('5E'!G29&lt;&gt;"",'5E'!G29,"")</f>
        <v/>
      </c>
      <c r="LZ19" s="1084" t="str">
        <f>IF('5E'!H29&lt;&gt;"",'5E'!H29,"")</f>
        <v/>
      </c>
      <c r="MA19" s="1084" t="str">
        <f>IF('5E'!I29&lt;&gt;"",'5E'!I29,"")</f>
        <v/>
      </c>
      <c r="MB19" s="1084" t="str">
        <f>IF('5E'!J29&lt;&gt;"",'5E'!J29,"")</f>
        <v/>
      </c>
      <c r="MC19" s="1084" t="str">
        <f>IF('5E'!K29&lt;&gt;"",'5E'!K29,"")</f>
        <v/>
      </c>
      <c r="MD19" s="1084" t="str">
        <f>IF('5E'!L29&lt;&gt;"",'5E'!L29,"")</f>
        <v/>
      </c>
      <c r="ME19" s="1084" t="str">
        <f>IF('5E'!M29&lt;&gt;"",'5E'!M29,"")</f>
        <v/>
      </c>
      <c r="MF19" s="1084" t="str">
        <f>IF('5E'!N29&lt;&gt;"",'5E'!N29,"")</f>
        <v/>
      </c>
      <c r="MG19" s="1084" t="str">
        <f>IF('5E'!O29&lt;&gt;"",'5E'!O29,"")</f>
        <v/>
      </c>
      <c r="MH19" s="1084" t="str">
        <f>IF('5E'!P29&lt;&gt;"",'5E'!P29,"")</f>
        <v/>
      </c>
      <c r="MI19" s="1084" t="str">
        <f>IF('5E'!Q29&lt;&gt;"",'5E'!Q29,"")</f>
        <v/>
      </c>
      <c r="MJ19" s="1084" t="str">
        <f>IF('5E'!R29&lt;&gt;"",'5E'!R29,"")</f>
        <v/>
      </c>
      <c r="MK19" s="1084" t="str">
        <f>IF('5E'!S29&lt;&gt;"",'5E'!S29,"")</f>
        <v/>
      </c>
      <c r="ML19" s="1084" t="str">
        <f>IF('5E'!T29&lt;&gt;"",'5E'!T29,"")</f>
        <v/>
      </c>
      <c r="MM19" s="1084" t="str">
        <f>IF('5E'!U29&lt;&gt;"",'5E'!U29,"")</f>
        <v/>
      </c>
      <c r="MN19" s="1084" t="str">
        <f>IF('5E'!V29&lt;&gt;"",'5E'!V29,"")</f>
        <v/>
      </c>
      <c r="MO19" s="1084" t="str">
        <f>IF('5E'!W29&lt;&gt;"",'5E'!W29,"")</f>
        <v/>
      </c>
      <c r="MP19" s="1084" t="str">
        <f>IF('5E'!Y29&lt;&gt;"",'5E'!Y29,"")</f>
        <v/>
      </c>
      <c r="MQ19" s="1084" t="str">
        <f>IF('5E'!Z29&lt;&gt;"",'5E'!Z29,"")</f>
        <v/>
      </c>
      <c r="MR19" s="1084" t="str">
        <f>IF('5E'!AA29&lt;&gt;"",'5E'!AA29,"")</f>
        <v/>
      </c>
      <c r="MS19" s="1085"/>
      <c r="MT19" s="1085"/>
      <c r="MU19" s="1085"/>
      <c r="MV19" s="1085"/>
      <c r="MW19" s="1085"/>
      <c r="MX19" s="1085"/>
      <c r="MY19" s="1085"/>
      <c r="MZ19" s="1085"/>
      <c r="NA19" s="1085"/>
      <c r="NB19" s="1085"/>
      <c r="NC19" s="1085"/>
      <c r="ND19" s="1085"/>
      <c r="NE19" s="1085"/>
      <c r="NF19" s="1085"/>
      <c r="NG19" s="1085"/>
      <c r="NH19" s="1085"/>
      <c r="NI19" s="1085"/>
      <c r="NJ19" s="1085"/>
      <c r="NK19" s="1085"/>
      <c r="NL19" s="1085"/>
      <c r="NM19" s="1085"/>
      <c r="NN19" s="1085"/>
      <c r="NO19" s="1085"/>
      <c r="NP19" s="1085"/>
      <c r="NQ19" s="1085"/>
      <c r="NR19" s="1085"/>
      <c r="NS19" s="1085"/>
      <c r="NT19" s="1085"/>
      <c r="NU19" s="1085"/>
      <c r="NV19" s="1085"/>
      <c r="NW19" s="1085"/>
      <c r="NX19" s="1085"/>
      <c r="NY19" s="1085"/>
      <c r="NZ19" s="1085"/>
      <c r="OA19" s="1085"/>
      <c r="OB19" s="1085"/>
      <c r="OC19" s="1085"/>
      <c r="OD19" s="1085"/>
      <c r="OE19" s="1085"/>
      <c r="OF19" s="1085"/>
      <c r="OG19" s="1085"/>
      <c r="OH19" s="1085"/>
      <c r="OI19" s="1085"/>
      <c r="OJ19" s="1085"/>
      <c r="OK19" s="1085"/>
      <c r="OL19" s="1085"/>
      <c r="OM19" s="1085"/>
      <c r="ON19" s="1085"/>
      <c r="OO19" s="1085"/>
      <c r="OP19" s="1085"/>
      <c r="OQ19" s="1085"/>
      <c r="OR19" s="1085"/>
      <c r="OS19" s="1085"/>
      <c r="OT19" s="1085"/>
      <c r="OU19" s="1085"/>
      <c r="OV19" s="1085"/>
      <c r="OW19" s="1085"/>
      <c r="OX19" s="1085"/>
      <c r="OY19" s="1085"/>
      <c r="OZ19" s="1085"/>
      <c r="PA19" s="1085"/>
      <c r="PB19" s="1085"/>
      <c r="PC19" s="1085"/>
      <c r="PD19" s="1085"/>
      <c r="PE19" s="1085"/>
      <c r="PF19" s="1085"/>
      <c r="PG19" s="1085"/>
      <c r="PH19" s="1085"/>
      <c r="PI19" s="1085"/>
      <c r="PJ19" s="1085"/>
      <c r="PK19" s="1085"/>
      <c r="PL19" s="1085"/>
      <c r="PM19" s="1085"/>
      <c r="PN19" s="1085"/>
      <c r="PO19" s="1085"/>
      <c r="PP19" s="1085"/>
      <c r="PQ19" s="1085"/>
      <c r="PR19" s="1085"/>
      <c r="PS19" s="1085"/>
      <c r="PT19" s="1085"/>
      <c r="PU19" s="1085"/>
      <c r="PV19" s="1085"/>
      <c r="PW19" s="1085"/>
      <c r="PX19" s="1085"/>
      <c r="PY19" s="1085"/>
      <c r="PZ19" s="1085"/>
      <c r="QA19" s="1085"/>
      <c r="QB19" s="1085"/>
      <c r="QC19" s="1085"/>
      <c r="QD19" s="1085"/>
      <c r="QE19" s="1085"/>
      <c r="QF19" s="1085"/>
      <c r="QG19" s="1085"/>
      <c r="QH19" s="1085"/>
      <c r="QI19" s="1085"/>
      <c r="QJ19" s="1085"/>
      <c r="QK19" s="1085"/>
      <c r="QL19" s="1085"/>
      <c r="QM19" s="1085"/>
      <c r="QN19" s="1085"/>
      <c r="QO19" s="1085"/>
      <c r="QP19" s="1085"/>
      <c r="QQ19" s="1085"/>
      <c r="QR19" s="1085"/>
      <c r="QS19" s="1085"/>
      <c r="QT19" s="1085"/>
      <c r="QU19" s="1085"/>
      <c r="QV19" s="1085"/>
      <c r="QW19" s="1085"/>
      <c r="QX19" s="1085"/>
      <c r="QY19" s="1085"/>
      <c r="QZ19" s="1085"/>
      <c r="RA19" s="1085"/>
      <c r="RB19" s="1085"/>
      <c r="RC19" s="1085"/>
      <c r="RD19" s="1085"/>
      <c r="RE19" s="1085"/>
      <c r="RF19" s="1085"/>
      <c r="RG19" s="1085"/>
      <c r="RH19" s="1085"/>
      <c r="RI19" s="1085"/>
      <c r="RJ19" s="1085"/>
      <c r="RK19" s="1085"/>
      <c r="RL19" s="1085"/>
      <c r="RM19" s="1085"/>
      <c r="RN19" s="1085"/>
      <c r="RO19" s="1085"/>
      <c r="RP19" s="1085"/>
      <c r="RQ19" s="1085"/>
      <c r="RR19" s="1085"/>
      <c r="RS19" s="1085"/>
      <c r="RT19" s="1085"/>
      <c r="RU19" s="1085"/>
      <c r="RV19" s="1085"/>
      <c r="RW19" s="1085"/>
      <c r="RX19" s="1085"/>
      <c r="RY19" s="1085"/>
      <c r="RZ19" s="1085"/>
      <c r="SA19" s="1085"/>
      <c r="SB19" s="1085"/>
      <c r="SC19" s="1085"/>
      <c r="SD19" s="1085"/>
      <c r="SE19" s="1085"/>
      <c r="SF19" s="1085"/>
      <c r="SG19" s="1085"/>
      <c r="SH19" s="1085"/>
      <c r="SI19" s="1085"/>
      <c r="SJ19" s="1085"/>
      <c r="SK19" s="1085"/>
      <c r="SL19" s="1085"/>
      <c r="SM19" s="1085"/>
      <c r="SN19" s="1085"/>
      <c r="SO19" s="1085"/>
      <c r="SP19" s="1085"/>
      <c r="SQ19" s="1085"/>
      <c r="SR19" s="1085"/>
      <c r="SS19" s="1085"/>
      <c r="ST19" s="1085"/>
      <c r="SU19" s="1085"/>
      <c r="SV19" s="1085"/>
      <c r="SW19" s="1085"/>
      <c r="SX19" s="1085"/>
      <c r="SY19" s="1085"/>
      <c r="SZ19" s="1085"/>
      <c r="TA19" s="1085"/>
      <c r="TB19" s="1085"/>
      <c r="TC19" s="1085"/>
      <c r="TD19" s="1085"/>
      <c r="TE19" s="1085"/>
      <c r="TF19" s="1085"/>
      <c r="TG19" s="1085"/>
      <c r="TH19" s="1085"/>
      <c r="TI19" s="1085"/>
      <c r="TJ19" s="1085"/>
      <c r="TK19" s="1085"/>
      <c r="TL19" s="1085"/>
      <c r="TM19" s="1085"/>
      <c r="TN19" s="1085"/>
      <c r="TO19" s="1085"/>
      <c r="TP19" s="1085"/>
      <c r="TQ19" s="1085"/>
      <c r="TR19" s="1085"/>
      <c r="TS19" s="1085"/>
      <c r="TT19" s="1085"/>
      <c r="TU19" s="1085"/>
      <c r="TV19" s="1085"/>
      <c r="TW19" s="1085"/>
      <c r="TX19" s="1085"/>
      <c r="TY19" s="1085"/>
      <c r="TZ19" s="1085"/>
      <c r="UA19" s="1085"/>
      <c r="UB19" s="1085"/>
      <c r="UC19" s="1085"/>
      <c r="UD19" s="1085"/>
      <c r="UE19" s="1085"/>
      <c r="UF19" s="1085"/>
      <c r="UG19" s="1085"/>
      <c r="UH19" s="1085"/>
      <c r="UI19" s="1085"/>
      <c r="UJ19" s="1085"/>
      <c r="UK19" s="1085"/>
      <c r="UL19" s="1085"/>
      <c r="UM19" s="1085"/>
      <c r="UN19" s="1085"/>
      <c r="UO19" s="1085"/>
      <c r="UP19" s="1085"/>
      <c r="UQ19" s="1085"/>
      <c r="UR19" s="1085"/>
      <c r="US19" s="1085"/>
      <c r="UT19" s="1085"/>
      <c r="UU19" s="1085"/>
      <c r="UV19" s="1085"/>
      <c r="UW19" s="1085"/>
      <c r="UX19" s="1085"/>
      <c r="UY19" s="1085"/>
      <c r="UZ19" s="1085"/>
      <c r="VA19" s="1085"/>
      <c r="VB19" s="1085"/>
      <c r="VC19" s="1085"/>
      <c r="VD19" s="1085"/>
      <c r="VE19" s="1085"/>
      <c r="VF19" s="1085"/>
      <c r="VG19" s="1085"/>
      <c r="VH19" s="1085"/>
      <c r="VI19" s="1085"/>
      <c r="VJ19" s="1085"/>
      <c r="VK19" s="1085"/>
      <c r="VL19" s="1085"/>
      <c r="VM19" s="1085"/>
      <c r="VN19" s="1085"/>
      <c r="VO19" s="1085"/>
      <c r="VP19" s="1085"/>
      <c r="VQ19" s="1085"/>
      <c r="VR19" s="1085"/>
      <c r="VS19" s="1085"/>
      <c r="VT19" s="1085"/>
      <c r="VU19" s="1085"/>
      <c r="VV19" s="1085"/>
      <c r="VW19" s="1085"/>
      <c r="VX19" s="1085"/>
      <c r="VY19" s="1085"/>
      <c r="VZ19" s="1085"/>
      <c r="WA19" s="1085"/>
      <c r="WB19" s="1085"/>
      <c r="WC19" s="1085"/>
      <c r="WD19" s="1085"/>
      <c r="WE19" s="1085"/>
      <c r="WF19" s="1085"/>
      <c r="WG19" s="1085"/>
      <c r="WH19" s="1085"/>
      <c r="WI19" s="1085"/>
      <c r="WJ19" s="1085"/>
      <c r="WK19" s="1085"/>
      <c r="WL19" s="1085"/>
      <c r="WM19" s="1085"/>
      <c r="WN19" s="1085"/>
      <c r="WO19" s="1085"/>
      <c r="WP19" s="1085"/>
      <c r="WQ19" s="1085"/>
      <c r="WR19" s="1085"/>
      <c r="WS19" s="1085"/>
      <c r="WT19" s="1085"/>
      <c r="WU19" s="1085"/>
      <c r="WV19" s="1085"/>
      <c r="WW19" s="1085"/>
      <c r="WX19" s="1085"/>
      <c r="WY19" s="1085"/>
      <c r="WZ19" s="1085"/>
      <c r="XA19" s="1085"/>
      <c r="XB19" s="1085"/>
      <c r="XC19" s="1085"/>
      <c r="XD19" s="1085"/>
      <c r="XE19" s="1085"/>
      <c r="XF19" s="1085"/>
      <c r="XG19" s="1085"/>
      <c r="XH19" s="1085"/>
      <c r="XI19" s="1085"/>
      <c r="XJ19" s="1085"/>
      <c r="XK19" s="1085"/>
      <c r="XL19" s="1085"/>
      <c r="XM19" s="1085"/>
      <c r="XN19" s="1085"/>
      <c r="XO19" s="1085"/>
      <c r="XP19" s="1085"/>
      <c r="XQ19" s="1085"/>
      <c r="XR19" s="1085"/>
      <c r="XS19" s="1085"/>
      <c r="XT19" s="1085"/>
      <c r="XU19" s="1085"/>
      <c r="XV19" s="1085"/>
      <c r="XW19" s="1085"/>
      <c r="XX19" s="1085"/>
      <c r="XY19" s="1085"/>
      <c r="XZ19" s="1085"/>
      <c r="YA19" s="1085"/>
      <c r="YB19" s="1085"/>
      <c r="YC19" s="1085"/>
      <c r="YD19" s="1085"/>
      <c r="YE19" s="1085"/>
      <c r="YF19" s="1085"/>
      <c r="YG19" s="1085"/>
      <c r="YH19" s="1085"/>
      <c r="YI19" s="1085"/>
      <c r="YJ19" s="1085"/>
      <c r="YK19" s="1085"/>
      <c r="YL19" s="1085"/>
      <c r="YM19" s="1085"/>
      <c r="YN19" s="1085"/>
      <c r="YO19" s="1085"/>
      <c r="YP19" s="1085"/>
      <c r="YQ19" s="1085"/>
      <c r="YR19" s="1085"/>
      <c r="YS19" s="1085"/>
      <c r="YT19" s="1085"/>
      <c r="YU19" s="1085"/>
      <c r="YV19" s="1085"/>
      <c r="YW19" s="1085"/>
      <c r="YX19" s="1085"/>
      <c r="YY19" s="1085"/>
      <c r="YZ19" s="1085"/>
      <c r="ZA19" s="1085"/>
      <c r="ZB19" s="1085"/>
      <c r="ZC19" s="1085"/>
      <c r="ZD19" s="1085"/>
      <c r="ZE19" s="1085"/>
      <c r="ZF19" s="1085"/>
      <c r="ZG19" s="1085"/>
      <c r="ZH19" s="1085"/>
      <c r="ZI19" s="1085"/>
      <c r="ZJ19" s="1085"/>
      <c r="ZK19" s="1085"/>
      <c r="ZL19" s="1085"/>
      <c r="ZM19" s="1085"/>
      <c r="ZN19" s="1085"/>
      <c r="ZO19" s="1085"/>
      <c r="ZP19" s="1085"/>
      <c r="ZQ19" s="1085"/>
      <c r="ZR19" s="1085"/>
      <c r="ZS19" s="1085"/>
      <c r="ZT19" s="1085"/>
      <c r="ZU19" s="1085"/>
      <c r="ZV19" s="1085"/>
      <c r="ZW19" s="1085"/>
      <c r="ZX19" s="1085"/>
      <c r="ZY19" s="1085"/>
      <c r="ZZ19" s="1085"/>
      <c r="AAA19" s="1085"/>
      <c r="AAB19" s="1085"/>
      <c r="AAC19" s="1085"/>
      <c r="AAD19" s="1085"/>
      <c r="AAE19" s="1085"/>
      <c r="AAF19" s="1085"/>
      <c r="AAG19" s="1085"/>
      <c r="AAH19" s="1085"/>
      <c r="AAI19" s="1085"/>
      <c r="AAJ19" s="1085"/>
      <c r="AAK19" s="1085"/>
      <c r="AAL19" s="1085"/>
      <c r="AAM19" s="1085"/>
      <c r="AAN19" s="1085"/>
      <c r="AAO19" s="1085"/>
      <c r="AAP19" s="1085"/>
      <c r="AAQ19" s="1085"/>
      <c r="AAR19" s="1085"/>
      <c r="AAS19" s="1085"/>
      <c r="AAT19" s="1085"/>
      <c r="AAU19" s="1085"/>
      <c r="AAV19" s="1085"/>
      <c r="AAW19" s="1085"/>
      <c r="AAX19" s="1085"/>
      <c r="AAY19" s="1085"/>
      <c r="AAZ19" s="1085"/>
      <c r="ABA19" s="1085"/>
      <c r="ABB19" s="1085"/>
      <c r="ABC19" s="1085"/>
      <c r="ABD19" s="1085"/>
      <c r="ABE19" s="1085"/>
      <c r="ABF19" s="1085"/>
      <c r="ABG19" s="1085"/>
      <c r="ABH19" s="1085"/>
      <c r="ABI19" s="1085"/>
      <c r="ABJ19" s="1085"/>
      <c r="ABK19" s="1085"/>
      <c r="ABL19" s="1085"/>
      <c r="ABM19" s="1085"/>
      <c r="ABN19" s="1085"/>
      <c r="ABO19" s="1085"/>
      <c r="ABP19" s="1085"/>
      <c r="ABQ19" s="1085"/>
      <c r="ABR19" s="1085"/>
      <c r="ABS19" s="1085"/>
      <c r="ABT19" s="1085"/>
      <c r="ABU19" s="1085"/>
      <c r="ABV19" s="1085"/>
      <c r="ABW19" s="1085"/>
      <c r="ABX19" s="1085"/>
      <c r="ABY19" s="1085"/>
      <c r="ABZ19" s="1085"/>
      <c r="ACA19" s="1085"/>
      <c r="ACB19" s="1085"/>
      <c r="ACC19" s="1085"/>
      <c r="ACD19" s="1085"/>
      <c r="ACE19" s="1085"/>
      <c r="ACF19" s="1085"/>
      <c r="ACG19" s="1085"/>
      <c r="ACH19" s="1085"/>
      <c r="ACI19" s="1085"/>
      <c r="ACJ19" s="1085"/>
      <c r="ACK19" s="1085"/>
      <c r="ACL19" s="1085"/>
      <c r="ACM19" s="1085"/>
      <c r="ACN19" s="1085"/>
      <c r="ACO19" s="1085"/>
      <c r="ACP19" s="1085"/>
      <c r="ACQ19" s="1085"/>
      <c r="ACR19" s="1085"/>
      <c r="ACS19" s="1085"/>
      <c r="ACT19" s="1085"/>
      <c r="ACU19" s="1085"/>
      <c r="ACV19" s="1085"/>
      <c r="ACW19" s="1085"/>
      <c r="ACX19" s="1085"/>
      <c r="ACY19" s="1085"/>
      <c r="ACZ19" s="1085"/>
      <c r="ADA19" s="1085"/>
      <c r="ADB19" s="1085"/>
      <c r="ADC19" s="1085"/>
      <c r="ADD19" s="1085"/>
      <c r="ADE19" s="1085"/>
      <c r="ADF19" s="1085"/>
      <c r="ADG19" s="1085"/>
      <c r="ADH19" s="1085"/>
      <c r="ADI19" s="1085"/>
      <c r="ADJ19" s="1085"/>
      <c r="ADK19" s="1085"/>
      <c r="ADL19" s="1085"/>
      <c r="ADM19" s="1085"/>
      <c r="ADN19" s="1085"/>
      <c r="ADO19" s="1085"/>
      <c r="ADP19" s="1085"/>
      <c r="ADQ19" s="1085"/>
      <c r="ADR19" s="1085"/>
      <c r="ADS19" s="1085"/>
      <c r="ADT19" s="1085"/>
      <c r="ADU19" s="1085"/>
      <c r="ADV19" s="1085"/>
      <c r="ADW19" s="1085"/>
      <c r="ADX19" s="1085"/>
      <c r="ADY19" s="1085"/>
      <c r="ADZ19" s="1085"/>
      <c r="AEA19" s="1085"/>
      <c r="AEB19" s="1085"/>
      <c r="AEC19" s="1085"/>
      <c r="AED19" s="1085"/>
      <c r="AEE19" s="1085"/>
      <c r="AEF19" s="1085"/>
      <c r="AEG19" s="1085"/>
      <c r="AEH19" s="1085"/>
      <c r="AEI19" s="1085"/>
      <c r="AEJ19" s="1085"/>
      <c r="AEK19" s="1085"/>
      <c r="AEL19" s="1085"/>
      <c r="AEM19" s="1085"/>
      <c r="AEN19" s="1085"/>
      <c r="AEO19" s="1085"/>
      <c r="AEP19" s="1085"/>
      <c r="AEQ19" s="1085"/>
      <c r="AER19" s="1085"/>
      <c r="AES19" s="1085"/>
      <c r="AET19" s="1085"/>
      <c r="AEU19" s="1085"/>
      <c r="AEV19" s="1084" t="str">
        <f>IF('8A'!E22&lt;&gt;"",'8A'!E22,"")</f>
        <v/>
      </c>
      <c r="AEW19" s="1084" t="str">
        <f>IF('8A'!F22&lt;&gt;"",'8A'!F22,"")</f>
        <v/>
      </c>
      <c r="AEX19" s="1084" t="str">
        <f>IF('8A'!G22&lt;&gt;"",'8A'!G22,"")</f>
        <v/>
      </c>
      <c r="AEY19" s="1084" t="str">
        <f>IF('8A'!H22&lt;&gt;"",'8A'!H22,"")</f>
        <v/>
      </c>
      <c r="AEZ19" s="1084" t="str">
        <f>IF('8A'!I22&lt;&gt;"",'8A'!I22,"")</f>
        <v/>
      </c>
      <c r="AFA19" s="1084" t="str">
        <f>IF('8A'!J22&lt;&gt;"",'8A'!J22,"")</f>
        <v/>
      </c>
      <c r="AFB19" s="1084" t="str">
        <f>IF('8A'!K22&lt;&gt;"",'8A'!K22,"")</f>
        <v/>
      </c>
      <c r="AFC19" s="1084" t="str">
        <f>IF('8A'!L22&lt;&gt;"",'8A'!L22,"")</f>
        <v/>
      </c>
      <c r="AFD19" s="1084" t="str">
        <f>IF('8A'!M22&lt;&gt;"",'8A'!M22,"")</f>
        <v/>
      </c>
      <c r="AFE19" s="1084" t="str">
        <f>IF('8A'!N22&lt;&gt;"",'8A'!N22,"")</f>
        <v/>
      </c>
      <c r="AFF19" s="1084" t="str">
        <f>IF('8A'!O22&lt;&gt;"",'8A'!O22,"")</f>
        <v/>
      </c>
      <c r="AFG19" s="1084" t="str">
        <f>IF('8A'!P22&lt;&gt;"",'8A'!P22,"")</f>
        <v/>
      </c>
      <c r="AFH19" s="1084" t="str">
        <f>IF('8A'!Q22&lt;&gt;"",'8A'!Q22,"")</f>
        <v/>
      </c>
      <c r="AFI19" s="1084" t="str">
        <f>IF('8A'!R22&lt;&gt;"",'8A'!R22,"")</f>
        <v/>
      </c>
      <c r="AFJ19" s="1084" t="str">
        <f>IF('8A'!S22&lt;&gt;"",'8A'!S22,"")</f>
        <v/>
      </c>
      <c r="AFK19" s="1084" t="str">
        <f>IF('8A'!T22&lt;&gt;"",'8A'!T22,"")</f>
        <v/>
      </c>
      <c r="AFL19" s="1084" t="str">
        <f>IF('8A'!U22&lt;&gt;"",'8A'!U22,"")</f>
        <v/>
      </c>
      <c r="AFM19" s="1084" t="str">
        <f>IF('8A'!V22&lt;&gt;"",'8A'!V22,"")</f>
        <v/>
      </c>
      <c r="AFN19" s="1084" t="str">
        <f>IF('8B'!E22&lt;&gt;"",'8B'!E22,"")</f>
        <v/>
      </c>
      <c r="AFO19" s="1084" t="str">
        <f>IF('8B'!F22&lt;&gt;"",'8B'!F22,"")</f>
        <v/>
      </c>
      <c r="AFP19" s="1084" t="str">
        <f>IF('8B'!G22&lt;&gt;"",'8B'!G22,"")</f>
        <v/>
      </c>
      <c r="AFQ19" s="1084" t="str">
        <f>IF('8B'!H22&lt;&gt;"",'8B'!H22,"")</f>
        <v/>
      </c>
      <c r="AFR19" s="1084" t="str">
        <f>IF('8B'!I22&lt;&gt;"",'8B'!I22,"")</f>
        <v/>
      </c>
      <c r="AFS19" s="1084" t="str">
        <f>IF('8B'!J22&lt;&gt;"",'8B'!J22,"")</f>
        <v/>
      </c>
      <c r="AFT19" s="1084" t="str">
        <f>IF('8B'!K22&lt;&gt;"",'8B'!K22,"")</f>
        <v/>
      </c>
      <c r="AFU19" s="1084" t="str">
        <f>IF('8B'!L22&lt;&gt;"",'8B'!L22,"")</f>
        <v/>
      </c>
      <c r="AFV19" s="1084" t="str">
        <f>IF('8B'!M22&lt;&gt;"",'8B'!M22,"")</f>
        <v/>
      </c>
      <c r="AFW19" s="1084" t="str">
        <f>IF('8B'!N22&lt;&gt;"",'8B'!N22,"")</f>
        <v/>
      </c>
      <c r="AFX19" s="1084" t="str">
        <f>IF('8B'!O22&lt;&gt;"",'8B'!O22,"")</f>
        <v/>
      </c>
      <c r="AFY19" s="1084" t="str">
        <f>IF('8B'!P22&lt;&gt;"",'8B'!P22,"")</f>
        <v/>
      </c>
      <c r="AFZ19" s="1084" t="str">
        <f>IF('8B'!Q22&lt;&gt;"",'8B'!Q22,"")</f>
        <v/>
      </c>
      <c r="AGA19" s="1084" t="str">
        <f>IF('8B'!R22&lt;&gt;"",'8B'!R22,"")</f>
        <v/>
      </c>
      <c r="AGB19" s="1084" t="str">
        <f>IF('8B'!S22&lt;&gt;"",'8B'!S22,"")</f>
        <v/>
      </c>
      <c r="AGC19" s="1084" t="str">
        <f>IF('8B'!T22&lt;&gt;"",'8B'!T22,"")</f>
        <v/>
      </c>
      <c r="AGD19" s="1084" t="str">
        <f>IF('8B'!U22&lt;&gt;"",'8B'!U22,"")</f>
        <v/>
      </c>
      <c r="AGE19" s="1084" t="str">
        <f>IF('8C'!E22&lt;&gt;"",'8C'!E22,"")</f>
        <v/>
      </c>
      <c r="AGF19" s="1084" t="str">
        <f>IF('8C'!F22&lt;&gt;"",'8C'!F22,"")</f>
        <v/>
      </c>
      <c r="AGG19" s="1084" t="str">
        <f>IF('8C'!G22&lt;&gt;"",'8C'!G22,"")</f>
        <v/>
      </c>
      <c r="AGH19" s="1084" t="str">
        <f>IF('8C'!H22&lt;&gt;"",'8C'!H22,"")</f>
        <v/>
      </c>
      <c r="AGI19" s="1084" t="str">
        <f>IF('8C'!I22&lt;&gt;"",'8C'!I22,"")</f>
        <v/>
      </c>
      <c r="AGJ19" s="1084" t="str">
        <f>IF('8C'!J22&lt;&gt;"",'8C'!J22,"")</f>
        <v/>
      </c>
      <c r="AGK19" s="1084" t="str">
        <f>IF('8C'!K22&lt;&gt;"",'8C'!K22,"")</f>
        <v/>
      </c>
      <c r="AGL19" s="1084" t="str">
        <f>IF('8C'!L22&lt;&gt;"",'8C'!L22,"")</f>
        <v/>
      </c>
      <c r="AGM19" s="1084" t="str">
        <f>IF('8C'!M22&lt;&gt;"",'8C'!M22,"")</f>
        <v/>
      </c>
      <c r="AGN19" s="1084" t="str">
        <f>IF('8C'!N22&lt;&gt;"",'8C'!N22,"")</f>
        <v/>
      </c>
      <c r="AGO19" s="1084" t="str">
        <f>IF('8C'!O22&lt;&gt;"",'8C'!O22,"")</f>
        <v/>
      </c>
      <c r="AGP19" s="1085"/>
      <c r="AGQ19" s="1084" t="str">
        <f>IF('8D'!D30&lt;&gt;"",'8D'!D30,"")</f>
        <v/>
      </c>
      <c r="AGR19" s="1084" t="str">
        <f>IF('8D'!E30&lt;&gt;"",'8D'!E30,"")</f>
        <v/>
      </c>
      <c r="AGS19" s="1084" t="str">
        <f>IF('8D'!F30&lt;&gt;"",'8D'!F30,"")</f>
        <v/>
      </c>
      <c r="AGT19" s="1084" t="str">
        <f>IF('8D'!G30&lt;&gt;"",'8D'!G30,"")</f>
        <v/>
      </c>
      <c r="AGU19" s="1084" t="str">
        <f>IF('8D'!H30&lt;&gt;"",'8D'!H30,"")</f>
        <v/>
      </c>
      <c r="AGV19" s="1084" t="str">
        <f>IF('8D'!I30&lt;&gt;"",'8D'!I30,"")</f>
        <v/>
      </c>
      <c r="AGW19" s="1084" t="str">
        <f>IF('8D'!J30&lt;&gt;"",'8D'!J30,"")</f>
        <v/>
      </c>
      <c r="AGX19" s="1084" t="str">
        <f>IF('8D'!K30&lt;&gt;"",'8D'!K30,"")</f>
        <v/>
      </c>
      <c r="AGY19" s="1084" t="str">
        <f>IF('8D'!L30&lt;&gt;"",'8D'!L30,"")</f>
        <v/>
      </c>
      <c r="AGZ19" s="1084" t="str">
        <f>IF('8D'!M30&lt;&gt;"",'8D'!M30,"")</f>
        <v/>
      </c>
      <c r="AHA19" s="1084" t="str">
        <f>IF('8D'!N30&lt;&gt;"",'8D'!N30,"")</f>
        <v/>
      </c>
      <c r="AHB19" s="1084" t="str">
        <f>IF('8D'!O30&lt;&gt;"",'8D'!O30,"")</f>
        <v/>
      </c>
      <c r="AHC19" s="1084" t="str">
        <f>IF('8D'!P30&lt;&gt;"",'8D'!P30,"")</f>
        <v/>
      </c>
      <c r="AHD19" s="1084" t="str">
        <f>IF('8D'!Q30&lt;&gt;"",'8D'!Q30,"")</f>
        <v/>
      </c>
      <c r="AHE19" s="1084" t="str">
        <f>IF('8D'!R30&lt;&gt;"",'8D'!R30,"")</f>
        <v/>
      </c>
      <c r="AHF19" s="1084" t="str">
        <f>IF('8D'!S30&lt;&gt;"",'8D'!S30,"")</f>
        <v/>
      </c>
      <c r="AHG19" s="1084" t="str">
        <f>IF('8D'!T30&lt;&gt;"",'8D'!T30,"")</f>
        <v/>
      </c>
      <c r="AHH19" s="1084" t="str">
        <f>IF('8D'!U30&lt;&gt;"",'8D'!U30,"")</f>
        <v/>
      </c>
      <c r="AHI19" s="1084" t="str">
        <f>IF('8D'!V30&lt;&gt;"",'8D'!V30,"")</f>
        <v/>
      </c>
      <c r="AHJ19" s="1084" t="str">
        <f>IF('8D'!W30&lt;&gt;"",'8D'!W30,"")</f>
        <v/>
      </c>
      <c r="AHK19" s="1084" t="str">
        <f>IF('8D'!X30&lt;&gt;"",'8D'!X30,"")</f>
        <v/>
      </c>
      <c r="AHL19" s="1084" t="str">
        <f>IF('8D'!Y30&lt;&gt;"",'8D'!Y30,"")</f>
        <v/>
      </c>
      <c r="AHM19" s="1084" t="str">
        <f>IF('8D'!Z30&lt;&gt;"",'8D'!Z30,"")</f>
        <v/>
      </c>
      <c r="AHN19" s="1084" t="str">
        <f>IF('8D'!AA30&lt;&gt;"",'8D'!AA30,"")</f>
        <v/>
      </c>
      <c r="AHO19" s="1084" t="str">
        <f>IF('8D'!AB30&lt;&gt;"",'8D'!AB30,"")</f>
        <v/>
      </c>
      <c r="AHP19" s="1084" t="str">
        <f>IF('8D'!AC30&lt;&gt;"",'8D'!AC30,"")</f>
        <v/>
      </c>
      <c r="AHQ19" s="1084" t="str">
        <f>IF('8D'!AD30&lt;&gt;"",'8D'!AD30,"")</f>
        <v/>
      </c>
      <c r="AHR19" s="1084" t="str">
        <f>IF('8D'!AE30&lt;&gt;"",'8D'!AE30,"")</f>
        <v/>
      </c>
      <c r="AHS19" s="1084" t="str">
        <f>IF('8D'!AF30&lt;&gt;"",'8D'!AF30,"")</f>
        <v/>
      </c>
      <c r="AHT19" s="1084" t="str">
        <f>IF('8D'!AG30&lt;&gt;"",'8D'!AG30,"")</f>
        <v/>
      </c>
      <c r="AHU19" s="1084" t="str">
        <f>IF('8D'!AH30&lt;&gt;"",'8D'!AH30,"")</f>
        <v/>
      </c>
      <c r="AHV19" s="1084" t="str">
        <f>IF('8D'!AI30&lt;&gt;"",'8D'!AI30,"")</f>
        <v/>
      </c>
      <c r="AHW19" s="1084" t="str">
        <f>IF('8D'!AJ30&lt;&gt;"",'8D'!AJ30,"")</f>
        <v/>
      </c>
      <c r="AHX19" s="1084" t="str">
        <f>IF('8D'!AK30&lt;&gt;"",'8D'!AK30,"")</f>
        <v/>
      </c>
      <c r="AHY19" s="1084" t="str">
        <f>IF('8D'!AL30&lt;&gt;"",'8D'!AL30,"")</f>
        <v/>
      </c>
      <c r="AHZ19" s="1084" t="str">
        <f>IF('8D'!AM30&lt;&gt;"",'8D'!AM30,"")</f>
        <v/>
      </c>
      <c r="AIA19" s="1084" t="str">
        <f>IF('8D'!AN30&lt;&gt;"",'8D'!AN30,"")</f>
        <v/>
      </c>
      <c r="AIB19" s="1084" t="str">
        <f>IF('8D'!AO30&lt;&gt;"",'8D'!AO30,"")</f>
        <v/>
      </c>
      <c r="AIC19" s="1084" t="str">
        <f>IF('8D'!AP30&lt;&gt;"",'8D'!AP30,"")</f>
        <v/>
      </c>
      <c r="AID19" s="1084" t="str">
        <f>IF('8D'!AQ30&lt;&gt;"",'8D'!AQ30,"")</f>
        <v/>
      </c>
      <c r="AIE19" s="1084" t="str">
        <f>IF('8D'!AR30&lt;&gt;"",'8D'!AR30,"")</f>
        <v/>
      </c>
      <c r="AIF19" s="1084" t="str">
        <f>IF('8D'!AS30&lt;&gt;"",'8D'!AS30,"")</f>
        <v/>
      </c>
      <c r="AIG19" s="1084" t="str">
        <f>IF('8D'!AT30&lt;&gt;"",'8D'!AT30,"")</f>
        <v/>
      </c>
      <c r="AIH19" s="1084" t="str">
        <f>IF('8D'!AU30&lt;&gt;"",'8D'!AU30,"")</f>
        <v/>
      </c>
      <c r="AII19" s="1084" t="str">
        <f>IF('8D'!AV30&lt;&gt;"",'8D'!AV30,"")</f>
        <v/>
      </c>
      <c r="AIJ19" s="1084" t="str">
        <f>IF('8D'!AW30&lt;&gt;"",'8D'!AW30,"")</f>
        <v/>
      </c>
      <c r="AIK19" s="1085"/>
      <c r="AIL19" s="1084" t="str">
        <f>IF('8E'!D30&lt;&gt;"",'8E'!D30,"")</f>
        <v/>
      </c>
      <c r="AIM19" s="1084" t="str">
        <f>IF('8E'!E30&lt;&gt;"",'8E'!E30,"")</f>
        <v/>
      </c>
      <c r="AIN19" s="1084" t="str">
        <f>IF('8E'!F30&lt;&gt;"",'8E'!F30,"")</f>
        <v/>
      </c>
      <c r="AIO19" s="1084" t="str">
        <f>IF('8E'!G30&lt;&gt;"",'8E'!G30,"")</f>
        <v/>
      </c>
      <c r="AIP19" s="1084" t="str">
        <f>IF('8E'!H30&lt;&gt;"",'8E'!H30,"")</f>
        <v/>
      </c>
      <c r="AIQ19" s="1084" t="str">
        <f>IF('8E'!I30&lt;&gt;"",'8E'!I30,"")</f>
        <v/>
      </c>
      <c r="AIR19" s="1084" t="str">
        <f>IF('8E'!J30&lt;&gt;"",'8E'!J30,"")</f>
        <v/>
      </c>
      <c r="AIS19" s="1084" t="str">
        <f>IF('8E'!K30&lt;&gt;"",'8E'!K30,"")</f>
        <v/>
      </c>
      <c r="AIT19" s="1084" t="str">
        <f>IF('8E'!L30&lt;&gt;"",'8E'!L30,"")</f>
        <v/>
      </c>
      <c r="AIU19" s="1084" t="str">
        <f>IF('8E'!M30&lt;&gt;"",'8E'!M30,"")</f>
        <v/>
      </c>
      <c r="AIV19" s="1084" t="str">
        <f>IF('8E'!N30&lt;&gt;"",'8E'!N30,"")</f>
        <v/>
      </c>
      <c r="AIW19" s="1084" t="str">
        <f>IF('8E'!O30&lt;&gt;"",'8E'!O30,"")</f>
        <v/>
      </c>
      <c r="AIX19" s="1084" t="str">
        <f>IF('8E'!P30&lt;&gt;"",'8E'!P30,"")</f>
        <v/>
      </c>
      <c r="AIY19" s="1084" t="str">
        <f>IF('8E'!Q30&lt;&gt;"",'8E'!Q30,"")</f>
        <v/>
      </c>
      <c r="AIZ19" s="1084" t="str">
        <f>IF('8E'!R30&lt;&gt;"",'8E'!R30,"")</f>
        <v/>
      </c>
      <c r="AJA19" s="1084" t="str">
        <f>IF('8E'!S30&lt;&gt;"",'8E'!S30,"")</f>
        <v/>
      </c>
      <c r="AJB19" s="1084" t="str">
        <f>IF('8E'!T30&lt;&gt;"",'8E'!T30,"")</f>
        <v/>
      </c>
      <c r="AJC19" s="1084" t="str">
        <f>IF('8E'!U30&lt;&gt;"",'8E'!U30,"")</f>
        <v/>
      </c>
      <c r="AJD19" s="1084" t="str">
        <f>IF('8E'!V30&lt;&gt;"",'8E'!V30,"")</f>
        <v/>
      </c>
      <c r="AJE19" s="1084" t="str">
        <f>IF('8E'!W30&lt;&gt;"",'8E'!W30,"")</f>
        <v/>
      </c>
      <c r="AJF19" s="1084" t="str">
        <f>IF('8E'!X30&lt;&gt;"",'8E'!X30,"")</f>
        <v/>
      </c>
      <c r="AJG19" s="1084" t="str">
        <f>IF('8E'!Y30&lt;&gt;"",'8E'!Y30,"")</f>
        <v/>
      </c>
      <c r="AJH19" s="1084" t="str">
        <f>IF('8E'!Z30&lt;&gt;"",'8E'!Z30,"")</f>
        <v/>
      </c>
      <c r="AJI19" s="1084" t="str">
        <f>IF('8E'!AA30&lt;&gt;"",'8E'!AA30,"")</f>
        <v/>
      </c>
      <c r="AJJ19" t="s">
        <v>6852</v>
      </c>
    </row>
    <row r="20" spans="1:946" x14ac:dyDescent="0.2">
      <c r="A20" s="1084" t="str">
        <f t="shared" si="0"/>
        <v/>
      </c>
      <c r="B20" s="1084" t="str">
        <f t="shared" si="1"/>
        <v/>
      </c>
      <c r="C20" s="1084" t="str">
        <f>IF(設定!AH24&lt;&gt;0,設定!AH24,"")</f>
        <v/>
      </c>
      <c r="D20" s="1084" t="str">
        <f ca="1">IF(設定!AG24&lt;&gt;0,設定!AG24,"")</f>
        <v/>
      </c>
      <c r="E20" s="1084" t="str">
        <f>IF(C20="学部",VLOOKUP(D20,設定!$K$8:$L$37,2,FALSE),"")</f>
        <v/>
      </c>
      <c r="F20" s="1084" t="str">
        <f>IF(C20="研究科",VLOOKUP(D20,設定!$P$8:$Q$37,2,FALSE),"")</f>
        <v/>
      </c>
      <c r="G20" s="1084" t="str">
        <f>IF(C20="学部",VLOOKUP(D20,設定!$U$8:$V$37,2,FALSE),"")</f>
        <v/>
      </c>
      <c r="H20" s="1084" t="str">
        <f>IF(C20="研究科",VLOOKUP(D20,設定!$Y$8:$Z$37,2,FALSE),"")</f>
        <v/>
      </c>
      <c r="I20" s="1085"/>
      <c r="J20" s="1085"/>
      <c r="K20" s="1085"/>
      <c r="L20" s="1085"/>
      <c r="M20" s="1085"/>
      <c r="N20" s="1085"/>
      <c r="O20" s="1085"/>
      <c r="P20" s="1085"/>
      <c r="Q20" s="1085"/>
      <c r="R20" s="1084" t="str">
        <f>IF('2A'!E23&lt;&gt;"",'2A'!E23,"")</f>
        <v/>
      </c>
      <c r="S20" s="1084" t="str">
        <f>IF('2A'!F23&lt;&gt;"",'2A'!F23,"")</f>
        <v/>
      </c>
      <c r="T20" s="1084" t="str">
        <f>IF('2A'!G23&lt;&gt;"",'2A'!G23,"")</f>
        <v/>
      </c>
      <c r="U20" s="1084" t="str">
        <f>IF('2A'!H23&lt;&gt;"",'2A'!H23,"")</f>
        <v/>
      </c>
      <c r="V20" s="1084" t="str">
        <f>IF('2A'!I23&lt;&gt;"",'2A'!I23,"")</f>
        <v/>
      </c>
      <c r="W20" s="1084" t="str">
        <f>IF('2A'!J23&lt;&gt;"",'2A'!J23,"")</f>
        <v/>
      </c>
      <c r="X20" s="1084" t="str">
        <f>IF('2A'!K23&lt;&gt;"",'2A'!K23,"")</f>
        <v/>
      </c>
      <c r="Y20" s="1084" t="str">
        <f>IF('2A'!L23&lt;&gt;"",'2A'!L23,"")</f>
        <v/>
      </c>
      <c r="Z20" s="1084" t="str">
        <f>IF('2A'!M23&lt;&gt;"",'2A'!M23,"")</f>
        <v/>
      </c>
      <c r="AA20" s="1084" t="str">
        <f>IF('2A'!N23&lt;&gt;"",'2A'!N23,"")</f>
        <v/>
      </c>
      <c r="AB20" s="1084" t="str">
        <f>IF('2A'!O23&lt;&gt;"",'2A'!O23,"")</f>
        <v/>
      </c>
      <c r="AC20" s="1084" t="str">
        <f>IF('2A'!P23&lt;&gt;"",'2A'!P23,"")</f>
        <v/>
      </c>
      <c r="AD20" s="1084" t="str">
        <f>IF('2A'!Q23&lt;&gt;"",'2A'!Q23,"")</f>
        <v/>
      </c>
      <c r="AE20" s="1084" t="str">
        <f>IF('2A'!R23&lt;&gt;"",'2A'!R23,"")</f>
        <v/>
      </c>
      <c r="AF20" s="1084" t="str">
        <f>IF('2A'!S23&lt;&gt;"",'2A'!S23,"")</f>
        <v/>
      </c>
      <c r="AG20" s="1084" t="str">
        <f>IF('2A'!T23&lt;&gt;"",'2A'!T23,"")</f>
        <v/>
      </c>
      <c r="AH20" s="1084" t="str">
        <f>IF('2A'!U23&lt;&gt;"",'2A'!U23,"")</f>
        <v/>
      </c>
      <c r="AI20" s="1084" t="str">
        <f>IF('2B'!E23&lt;&gt;"",'2B'!E23,"")</f>
        <v/>
      </c>
      <c r="AJ20" s="1084" t="str">
        <f>IF('2B'!F23&lt;&gt;"",'2B'!F23,"")</f>
        <v/>
      </c>
      <c r="AK20" s="1084" t="str">
        <f>IF('2B'!G23&lt;&gt;"",'2B'!G23,"")</f>
        <v/>
      </c>
      <c r="AL20" s="1084" t="str">
        <f>IF('2B'!H23&lt;&gt;"",'2B'!H23,"")</f>
        <v/>
      </c>
      <c r="AM20" s="1084" t="str">
        <f>IF('2B'!I23&lt;&gt;"",'2B'!I23,"")</f>
        <v/>
      </c>
      <c r="AN20" s="1084" t="str">
        <f>IF('2B'!J23&lt;&gt;"",'2B'!J23,"")</f>
        <v/>
      </c>
      <c r="AO20" s="1084" t="str">
        <f>IF('2B'!K23&lt;&gt;"",'2B'!K23,"")</f>
        <v/>
      </c>
      <c r="AP20" s="1084" t="str">
        <f>IF('2B'!L23&lt;&gt;"",'2B'!L23,"")</f>
        <v/>
      </c>
      <c r="AQ20" s="1084" t="str">
        <f>IF('2B'!M23&lt;&gt;"",'2B'!M23,"")</f>
        <v/>
      </c>
      <c r="AR20" s="1084" t="str">
        <f>IF('2B'!N23&lt;&gt;"",'2B'!N23,"")</f>
        <v/>
      </c>
      <c r="AS20" s="1084" t="str">
        <f>IF('2B'!O23&lt;&gt;"",'2B'!O23,"")</f>
        <v/>
      </c>
      <c r="AT20" s="1084" t="str">
        <f>IF('2B'!P23&lt;&gt;"",'2B'!P23,"")</f>
        <v/>
      </c>
      <c r="AU20" s="1084" t="str">
        <f>IF('2B'!Q23&lt;&gt;"",'2B'!Q23,"")</f>
        <v/>
      </c>
      <c r="AV20" s="1084" t="str">
        <f>IF('2B'!R23&lt;&gt;"",'2B'!R23,"")</f>
        <v/>
      </c>
      <c r="AW20" s="1084" t="str">
        <f>IF('2B'!S23&lt;&gt;"",'2B'!S23,"")</f>
        <v/>
      </c>
      <c r="AX20" s="1084" t="str">
        <f>IF('2B'!T23&lt;&gt;"",'2B'!T23,"")</f>
        <v/>
      </c>
      <c r="AY20" s="1084" t="str">
        <f>IF('2B'!U23&lt;&gt;"",'2B'!U23,"")</f>
        <v/>
      </c>
      <c r="AZ20" s="1084" t="str">
        <f>IF('2B'!V23&lt;&gt;"",'2B'!V23,"")</f>
        <v/>
      </c>
      <c r="BA20" s="1084" t="str">
        <f>IF('2B'!W23&lt;&gt;"",'2B'!W23,"")</f>
        <v/>
      </c>
      <c r="BB20" s="1084" t="str">
        <f>IF('2B'!X23&lt;&gt;"",'2B'!X23,"")</f>
        <v/>
      </c>
      <c r="BC20" s="1084" t="str">
        <f>IF('2C'!E24&lt;&gt;"",'2C'!E24,"")</f>
        <v/>
      </c>
      <c r="BD20" s="1084" t="str">
        <f>IF('2C'!F24&lt;&gt;"",'2C'!F24,"")</f>
        <v/>
      </c>
      <c r="BE20" s="1084" t="str">
        <f>IF('2C'!G24&lt;&gt;"",'2C'!G24,"")</f>
        <v/>
      </c>
      <c r="BF20" s="1084" t="str">
        <f>IF('2C'!H24&lt;&gt;"",'2C'!H24,"")</f>
        <v/>
      </c>
      <c r="BG20" s="1084" t="str">
        <f>IF('2C'!I24&lt;&gt;"",'2C'!I24,"")</f>
        <v/>
      </c>
      <c r="BH20" s="1084" t="str">
        <f>IF('2C'!J24&lt;&gt;"",'2C'!J24,"")</f>
        <v/>
      </c>
      <c r="BI20" s="1084" t="str">
        <f>IF('2C'!K24&lt;&gt;"",'2C'!K24,"")</f>
        <v/>
      </c>
      <c r="BJ20" s="1084" t="str">
        <f>IF('2C'!L24&lt;&gt;"",'2C'!L24,"")</f>
        <v/>
      </c>
      <c r="BK20" s="1084" t="str">
        <f>IF('2C'!M24&lt;&gt;"",'2C'!M24,"")</f>
        <v/>
      </c>
      <c r="BL20" s="1084" t="str">
        <f>IF('2C'!N24&lt;&gt;"",'2C'!N24,"")</f>
        <v/>
      </c>
      <c r="BM20" s="1084" t="str">
        <f>IF('2C'!O24&lt;&gt;"",'2C'!O24,"")</f>
        <v/>
      </c>
      <c r="BN20" s="1084" t="str">
        <f>IF('2C'!P24&lt;&gt;"",'2C'!P24,"")</f>
        <v/>
      </c>
      <c r="BO20" s="1084" t="str">
        <f>IF('2C'!Q24&lt;&gt;"",'2C'!Q24,"")</f>
        <v/>
      </c>
      <c r="BP20" s="1084" t="str">
        <f>IF('2C'!R24&lt;&gt;"",'2C'!R24,"")</f>
        <v/>
      </c>
      <c r="BQ20" s="1084" t="str">
        <f>IF('2C'!S24&lt;&gt;"",'2C'!S24,"")</f>
        <v/>
      </c>
      <c r="BR20" s="1084" t="str">
        <f>IF('2C'!T24&lt;&gt;"",'2C'!T24,"")</f>
        <v/>
      </c>
      <c r="BS20" s="1084" t="str">
        <f>IF('2C'!U24&lt;&gt;"",'2C'!U24,"")</f>
        <v/>
      </c>
      <c r="BT20" s="1084" t="str">
        <f>IF('2C'!V24&lt;&gt;"",'2C'!V24,"")</f>
        <v/>
      </c>
      <c r="BU20" s="1084" t="str">
        <f>IF('2C'!W24&lt;&gt;"",'2C'!W24,"")</f>
        <v/>
      </c>
      <c r="BV20" s="1084" t="str">
        <f>IF('2C'!X24&lt;&gt;"",'2C'!X24,"")</f>
        <v/>
      </c>
      <c r="BW20" s="1084" t="str">
        <f>IF('2C'!Y24&lt;&gt;"",'2C'!Y24,"")</f>
        <v/>
      </c>
      <c r="BX20" s="1084" t="str">
        <f>IF('2C'!Z24&lt;&gt;"",'2C'!Z24,"")</f>
        <v/>
      </c>
      <c r="BY20" s="1084" t="str">
        <f>IF('2C'!AA24&lt;&gt;"",'2C'!AA24,"")</f>
        <v/>
      </c>
      <c r="BZ20" s="1084" t="str">
        <f>IF('2C'!AB24&lt;&gt;"",'2C'!AB24,"")</f>
        <v/>
      </c>
      <c r="CA20" s="1084" t="str">
        <f>IF('2C'!AC24&lt;&gt;"",'2C'!AC24,"")</f>
        <v/>
      </c>
      <c r="CB20" s="1084" t="str">
        <f>IF('2C'!AD24&lt;&gt;"",'2C'!AD24,"")</f>
        <v/>
      </c>
      <c r="CC20" s="1084" t="str">
        <f>IF('2C'!AE24&lt;&gt;"",'2C'!AE24,"")</f>
        <v/>
      </c>
      <c r="CD20" s="1084" t="str">
        <f>IF('2C'!AF24&lt;&gt;"",'2C'!AF24,"")</f>
        <v/>
      </c>
      <c r="CE20" s="1085"/>
      <c r="CF20" s="1085"/>
      <c r="CG20" s="1085"/>
      <c r="CH20" s="1085"/>
      <c r="CI20" s="1085"/>
      <c r="CJ20" s="1085"/>
      <c r="CK20" s="1085"/>
      <c r="CL20" s="1085"/>
      <c r="CM20" s="1085"/>
      <c r="CN20" s="1085"/>
      <c r="CO20" s="1085"/>
      <c r="CP20" s="1085"/>
      <c r="CQ20" s="1085"/>
      <c r="CR20" s="1085"/>
      <c r="CS20" s="1085"/>
      <c r="CT20" s="1085"/>
      <c r="CU20" s="1085"/>
      <c r="CV20" s="1084" t="str">
        <f>IF('2E'!E23&lt;&gt;"",'2E'!E23,"")</f>
        <v/>
      </c>
      <c r="CW20" s="1084" t="str">
        <f>IF('2E'!F23&lt;&gt;"",'2E'!F23,"")</f>
        <v/>
      </c>
      <c r="CX20" s="1084" t="str">
        <f>IF('2E'!G23&lt;&gt;"",'2E'!G23,"")</f>
        <v/>
      </c>
      <c r="CY20" s="1084" t="str">
        <f>IF('2E'!H23&lt;&gt;"",'2E'!H23,"")</f>
        <v/>
      </c>
      <c r="CZ20" s="1084" t="str">
        <f>IF('2E'!I23&lt;&gt;"",'2E'!I23,"")</f>
        <v/>
      </c>
      <c r="DA20" s="1084" t="str">
        <f>IF('2E'!J23&lt;&gt;"",'2E'!J23,"")</f>
        <v/>
      </c>
      <c r="DB20" s="1084" t="str">
        <f>IF('2E'!K23&lt;&gt;"",'2E'!K23,"")</f>
        <v/>
      </c>
      <c r="DC20" s="1084" t="str">
        <f>IF('2E'!L23&lt;&gt;"",'2E'!L23,"")</f>
        <v/>
      </c>
      <c r="DD20" s="1084" t="str">
        <f>IF('2E'!M23&lt;&gt;"",'2E'!M23,"")</f>
        <v/>
      </c>
      <c r="DE20" s="1084" t="str">
        <f>IF('2E'!N23&lt;&gt;"",'2E'!N23,"")</f>
        <v/>
      </c>
      <c r="DF20" s="1084" t="str">
        <f>IF('2E'!O23&lt;&gt;"",'2E'!O23,"")</f>
        <v/>
      </c>
      <c r="DG20" s="1084" t="str">
        <f>IF('2E'!P23&lt;&gt;"",'2E'!P23,"")</f>
        <v/>
      </c>
      <c r="DH20" s="1084" t="str">
        <f>IF('2E'!Q23&lt;&gt;"",'2E'!Q23,"")</f>
        <v/>
      </c>
      <c r="DI20" s="1084" t="str">
        <f>IF('2E'!R23&lt;&gt;"",'2E'!R23,"")</f>
        <v/>
      </c>
      <c r="DJ20" s="1084" t="str">
        <f>IF('2E'!S23&lt;&gt;"",'2E'!S23,"")</f>
        <v/>
      </c>
      <c r="DK20" s="1084" t="str">
        <f>IF('2E'!T23&lt;&gt;"",'2E'!T23,"")</f>
        <v/>
      </c>
      <c r="DL20" s="1084" t="str">
        <f>IF('2F'!E23&lt;&gt;"",'2F'!E23,"")</f>
        <v/>
      </c>
      <c r="DM20" s="1084" t="str">
        <f>IF('2F'!F23&lt;&gt;"",'2F'!F23,"")</f>
        <v/>
      </c>
      <c r="DN20" s="1212" t="str">
        <f>IF('3AB'!E23&lt;&gt;"",'3AB'!E23,"")</f>
        <v/>
      </c>
      <c r="DO20" s="1212" t="str">
        <f>IF('3AB'!F23&lt;&gt;"",'3AB'!F23,"")</f>
        <v/>
      </c>
      <c r="DP20" s="1212" t="str">
        <f>IF('3AB'!G23&lt;&gt;"",'3AB'!G23,"")</f>
        <v/>
      </c>
      <c r="DQ20" s="1212" t="str">
        <f>IF('3AB'!H23&lt;&gt;"",'3AB'!H23,"")</f>
        <v/>
      </c>
      <c r="DR20" s="1212" t="str">
        <f>IF('3AB'!I23&lt;&gt;"",'3AB'!I23,"")</f>
        <v/>
      </c>
      <c r="DS20" s="1212" t="str">
        <f>IF('3AB'!J23&lt;&gt;"",'3AB'!J23,"")</f>
        <v/>
      </c>
      <c r="DT20" s="1212" t="str">
        <f>IF('3AB'!K23&lt;&gt;"",'3AB'!K23,"")</f>
        <v/>
      </c>
      <c r="DU20" s="1212" t="str">
        <f>IF('3AB'!L23&lt;&gt;"",'3AB'!L23,"")</f>
        <v/>
      </c>
      <c r="DV20" s="1084" t="str">
        <f>IF('3CD'!E23&lt;&gt;"",'3CD'!E23,"")</f>
        <v/>
      </c>
      <c r="DW20" s="1084" t="str">
        <f>IF('3CD'!F23&lt;&gt;"",'3CD'!F23,"")</f>
        <v/>
      </c>
      <c r="DX20" s="1084" t="str">
        <f>IF('3CD'!G23&lt;&gt;"",'3CD'!G23,"")</f>
        <v/>
      </c>
      <c r="DY20" s="1084" t="str">
        <f>IF('3CD'!H23&lt;&gt;"",'3CD'!H23,"")</f>
        <v/>
      </c>
      <c r="DZ20" s="1084" t="str">
        <f>IF('3CD'!I23&lt;&gt;"",'3CD'!I23,"")</f>
        <v/>
      </c>
      <c r="EA20" s="1084" t="str">
        <f>IF('3CD'!J23&lt;&gt;"",'3CD'!J23,"")</f>
        <v/>
      </c>
      <c r="EB20" s="1084" t="str">
        <f>IF('3CD'!K23&lt;&gt;"",'3CD'!K23,"")</f>
        <v/>
      </c>
      <c r="EC20" s="1084" t="str">
        <f>IF('3CD'!L23&lt;&gt;"",'3CD'!L23,"")</f>
        <v/>
      </c>
      <c r="ED20" s="1084" t="str">
        <f>IF('3CD'!M23&lt;&gt;"",'3CD'!M23,"")</f>
        <v/>
      </c>
      <c r="EE20" s="1084" t="str">
        <f>IF('3CD'!N23&lt;&gt;"",'3CD'!N23,"")</f>
        <v/>
      </c>
      <c r="EF20" s="1084" t="str">
        <f>IF('3CD'!O23&lt;&gt;"",'3CD'!O23,"")</f>
        <v/>
      </c>
      <c r="EG20" s="1084" t="str">
        <f>IF('3CD'!P23&lt;&gt;"",'3CD'!P23,"")</f>
        <v/>
      </c>
      <c r="EH20" s="1084" t="str">
        <f>IF('3CD'!Q23&lt;&gt;"",'3CD'!Q23,"")</f>
        <v/>
      </c>
      <c r="EI20" s="1084" t="str">
        <f>IF('3CD'!R23&lt;&gt;"",'3CD'!R23,"")</f>
        <v/>
      </c>
      <c r="EJ20" s="1085"/>
      <c r="EK20" s="1085"/>
      <c r="EL20" s="1085"/>
      <c r="EM20" s="1085"/>
      <c r="EN20" s="1085"/>
      <c r="EO20" s="1085"/>
      <c r="EP20" s="1085"/>
      <c r="EQ20" s="1085"/>
      <c r="ER20" s="1085"/>
      <c r="ES20" s="1085"/>
      <c r="ET20" s="1085"/>
      <c r="EU20" s="1085"/>
      <c r="EV20" s="1085"/>
      <c r="EW20" s="1085"/>
      <c r="EX20" s="1085"/>
      <c r="EY20" s="1085"/>
      <c r="EZ20" s="1085"/>
      <c r="FA20" s="1085"/>
      <c r="FB20" s="1084" t="str">
        <f>IF('3EF'!W24&lt;&gt;"",'3EF'!W24,"")</f>
        <v/>
      </c>
      <c r="FC20" s="1084" t="str">
        <f>IF('3EF'!X24&lt;&gt;"",'3EF'!X24,"")</f>
        <v/>
      </c>
      <c r="FD20" s="1084" t="str">
        <f>IF('3EF'!Y24&lt;&gt;"",'3EF'!Y24,"")</f>
        <v/>
      </c>
      <c r="FE20" s="1084" t="str">
        <f>IF('3EF'!Z24&lt;&gt;"",'3EF'!Z24,"")</f>
        <v/>
      </c>
      <c r="FF20" s="1084" t="str">
        <f>IF('3EF'!AA24&lt;&gt;"",'3EF'!AA24,"")</f>
        <v/>
      </c>
      <c r="FG20" s="1084" t="str">
        <f>IF('3EF'!AB24&lt;&gt;"",'3EF'!AB24,"")</f>
        <v/>
      </c>
      <c r="FH20" s="1084" t="str">
        <f>IF('3EF'!AC24&lt;&gt;"",'3EF'!AC24,"")</f>
        <v/>
      </c>
      <c r="FI20" s="1084" t="str">
        <f>IF('3EF'!AD24&lt;&gt;"",'3EF'!AD24,"")</f>
        <v/>
      </c>
      <c r="FJ20" s="1084" t="str">
        <f>IF('3EF'!AE24&lt;&gt;"",'3EF'!AE24,"")</f>
        <v/>
      </c>
      <c r="FK20" s="1084" t="str">
        <f>IF('3EF'!AF24&lt;&gt;"",'3EF'!AF24,"")</f>
        <v/>
      </c>
      <c r="FL20" s="1084" t="str">
        <f>IF('3EF'!AG24&lt;&gt;"",'3EF'!AG24,"")</f>
        <v/>
      </c>
      <c r="FM20" s="1084" t="str">
        <f>IF('3EF'!AH24&lt;&gt;"",'3EF'!AH24,"")</f>
        <v/>
      </c>
      <c r="FN20" s="1084" t="str">
        <f>IF('3EF'!AI24&lt;&gt;"",'3EF'!AI24,"")</f>
        <v/>
      </c>
      <c r="FO20" s="1084" t="str">
        <f>IF('3EF'!AJ24&lt;&gt;"",'3EF'!AJ24,"")</f>
        <v/>
      </c>
      <c r="FP20" s="1084" t="str">
        <f>IF('3EF'!AK24&lt;&gt;"",'3EF'!AK24,"")</f>
        <v/>
      </c>
      <c r="FQ20" s="1084" t="str">
        <f>IF('3EF'!AL24&lt;&gt;"",'3EF'!AL24,"")</f>
        <v/>
      </c>
      <c r="FR20" s="1084" t="str">
        <f>IF('3EF'!AM24&lt;&gt;"",'3EF'!AM24,"")</f>
        <v/>
      </c>
      <c r="FS20" s="1084" t="str">
        <f>IF('3G'!E24&lt;&gt;"",'3G'!E24,"")</f>
        <v/>
      </c>
      <c r="FT20" s="1084" t="str">
        <f>IF('3G'!F24&lt;&gt;"",'3G'!F24,"")</f>
        <v/>
      </c>
      <c r="FU20" s="1084" t="str">
        <f>IF('3G'!G24&lt;&gt;"",'3G'!G24,"")</f>
        <v/>
      </c>
      <c r="FV20" s="1084" t="str">
        <f>IF('3G'!H24&lt;&gt;"",'3G'!H24,"")</f>
        <v/>
      </c>
      <c r="FW20" s="1084" t="str">
        <f>IF('3G'!I24&lt;&gt;"",'3G'!I24,"")</f>
        <v/>
      </c>
      <c r="FX20" s="1084" t="str">
        <f>IF('3G'!J24&lt;&gt;"",'3G'!J24,"")</f>
        <v/>
      </c>
      <c r="FY20" s="1084" t="str">
        <f>IF('3G'!K24&lt;&gt;"",'3G'!K24,"")</f>
        <v/>
      </c>
      <c r="FZ20" s="1084" t="str">
        <f>IF('3G'!L24&lt;&gt;"",'3G'!L24,"")</f>
        <v/>
      </c>
      <c r="GA20" s="1084" t="str">
        <f>IF('3G'!M24&lt;&gt;"",'3G'!M24,"")</f>
        <v/>
      </c>
      <c r="GB20" s="1084" t="str">
        <f>IF('3G'!N24&lt;&gt;"",'3G'!N24,"")</f>
        <v/>
      </c>
      <c r="GC20" s="1084" t="str">
        <f>IF('3G'!O24&lt;&gt;"",'3G'!O24,"")</f>
        <v/>
      </c>
      <c r="GD20" s="1084" t="str">
        <f>IF('3G'!P24&lt;&gt;"",'3G'!P24,"")</f>
        <v/>
      </c>
      <c r="GE20" s="1084" t="str">
        <f>IF('3G'!Q24&lt;&gt;"",'3G'!Q24,"")</f>
        <v/>
      </c>
      <c r="GF20" s="1084" t="str">
        <f>IF('3G'!R24&lt;&gt;"",'3G'!R24,"")</f>
        <v/>
      </c>
      <c r="GG20" s="1084" t="str">
        <f>IF('3G'!S24&lt;&gt;"",'3G'!S24,"")</f>
        <v/>
      </c>
      <c r="GH20" s="1084" t="str">
        <f>IF('3G'!T24&lt;&gt;"",'3G'!T24,"")</f>
        <v/>
      </c>
      <c r="GI20" s="1084" t="str">
        <f>IF('3G'!U24&lt;&gt;"",'3G'!U24,"")</f>
        <v/>
      </c>
      <c r="GJ20" s="1084" t="str">
        <f>IF('3G'!V24&lt;&gt;"",'3G'!V24,"")</f>
        <v/>
      </c>
      <c r="GK20" s="1084" t="str">
        <f>IF('3G'!W24&lt;&gt;"",'3G'!W24,"")</f>
        <v/>
      </c>
      <c r="GL20" s="1084" t="str">
        <f>IF('3G'!X24&lt;&gt;"",'3G'!X24,"")</f>
        <v/>
      </c>
      <c r="GM20" s="1084" t="str">
        <f>IF('3G'!Y24&lt;&gt;"",'3G'!Y24,"")</f>
        <v/>
      </c>
      <c r="GN20" s="1084" t="str">
        <f>IF('3G'!Z24&lt;&gt;"",'3G'!Z24,"")</f>
        <v/>
      </c>
      <c r="GO20" s="1084" t="str">
        <f>IF('3G'!AA24&lt;&gt;"",'3G'!AA24,"")</f>
        <v/>
      </c>
      <c r="GP20" s="1084" t="str">
        <f>IF('3G'!AB24&lt;&gt;"",'3G'!AB24,"")</f>
        <v/>
      </c>
      <c r="GQ20" s="1084" t="str">
        <f>IF('3G'!AC24&lt;&gt;"",'3G'!AC24,"")</f>
        <v/>
      </c>
      <c r="GR20" s="1084" t="str">
        <f>IF('3G'!AD24&lt;&gt;"",'3G'!AD24,"")</f>
        <v/>
      </c>
      <c r="GS20" s="1084" t="str">
        <f>IF('3G'!AE24&lt;&gt;"",'3G'!AE24,"")</f>
        <v/>
      </c>
      <c r="GT20" s="1084" t="str">
        <f>IF('3G'!AF24&lt;&gt;"",'3G'!AF24,"")</f>
        <v/>
      </c>
      <c r="GU20" s="1084" t="str">
        <f>IF('3G'!AG24&lt;&gt;"",'3G'!AG24,"")</f>
        <v/>
      </c>
      <c r="GV20" s="1084" t="str">
        <f>IF('3G'!AH24&lt;&gt;"",'3G'!AH24,"")</f>
        <v/>
      </c>
      <c r="GW20" s="1084" t="str">
        <f>IF('3G'!AI24&lt;&gt;"",'3G'!AI24,"")</f>
        <v/>
      </c>
      <c r="GX20" s="1084" t="str">
        <f>IF('3G'!AJ24&lt;&gt;"",'3G'!AJ24,"")</f>
        <v/>
      </c>
      <c r="GY20" s="1084" t="str">
        <f>IF('3G'!AK24&lt;&gt;"",'3G'!AK24,"")</f>
        <v/>
      </c>
      <c r="GZ20" s="1084" t="str">
        <f>IF('3G'!AL24&lt;&gt;"",'3G'!AL24,"")</f>
        <v/>
      </c>
      <c r="HA20" s="1084" t="str">
        <f>IF('3G'!AM24&lt;&gt;"",'3G'!AM24,"")</f>
        <v/>
      </c>
      <c r="HB20" s="1084" t="str">
        <f>IF('3G'!AN24&lt;&gt;"",'3G'!AN24,"")</f>
        <v/>
      </c>
      <c r="HC20" s="1085"/>
      <c r="HD20" s="1085"/>
      <c r="HE20" s="1085"/>
      <c r="HF20" s="1085"/>
      <c r="HG20" s="1085"/>
      <c r="HH20" s="1085"/>
      <c r="HI20" s="1085"/>
      <c r="HJ20" s="1085"/>
      <c r="HK20" s="1085"/>
      <c r="HL20" s="1085"/>
      <c r="HM20" s="1085"/>
      <c r="HN20" s="1085"/>
      <c r="HO20" s="1085"/>
      <c r="HP20" s="1085"/>
      <c r="HQ20" s="1085"/>
      <c r="HR20" s="1085"/>
      <c r="HS20" s="1085"/>
      <c r="HT20" s="1085"/>
      <c r="HU20" s="1085"/>
      <c r="HV20" s="1085"/>
      <c r="HW20" s="1085"/>
      <c r="HX20" s="1085"/>
      <c r="HY20" s="1085"/>
      <c r="HZ20" s="1085"/>
      <c r="IA20" s="1085"/>
      <c r="IB20" s="1085"/>
      <c r="IC20" s="1085"/>
      <c r="ID20" s="1085"/>
      <c r="IE20" s="1085"/>
      <c r="IF20" s="1085"/>
      <c r="IG20" s="1085"/>
      <c r="IH20" s="1085"/>
      <c r="II20" s="1085"/>
      <c r="IJ20" s="1085"/>
      <c r="IK20" s="1085"/>
      <c r="IL20" s="1085"/>
      <c r="IM20" s="1085"/>
      <c r="IN20" s="1085"/>
      <c r="IO20" s="1085"/>
      <c r="IP20" s="1085"/>
      <c r="IQ20" s="1085"/>
      <c r="IR20" s="1085"/>
      <c r="IS20" s="1085"/>
      <c r="IT20" s="1085"/>
      <c r="IU20" s="1085"/>
      <c r="IV20" s="1085"/>
      <c r="IW20" s="1085"/>
      <c r="IX20" s="1085"/>
      <c r="IY20" s="1085"/>
      <c r="IZ20" s="1085"/>
      <c r="JA20" s="1085"/>
      <c r="JB20" s="1084" t="str">
        <f>IF('4C'!E23&lt;&gt;"",'4C'!E23,"")</f>
        <v/>
      </c>
      <c r="JC20" s="1085"/>
      <c r="JD20" s="1085"/>
      <c r="JE20" s="1085"/>
      <c r="JF20" s="1085"/>
      <c r="JG20" s="1085"/>
      <c r="JH20" s="1085"/>
      <c r="JI20" s="1085"/>
      <c r="JJ20" s="1085"/>
      <c r="JK20" s="1085"/>
      <c r="JL20" s="1085"/>
      <c r="JM20" s="1085"/>
      <c r="JN20" s="1085"/>
      <c r="JO20" s="1085"/>
      <c r="JP20" s="1085"/>
      <c r="JQ20" s="1085"/>
      <c r="JR20" s="1085"/>
      <c r="JS20" s="1085"/>
      <c r="JT20" s="1085"/>
      <c r="JU20" s="1085"/>
      <c r="JV20" s="1085"/>
      <c r="JW20" s="1085"/>
      <c r="JX20" s="1085"/>
      <c r="JY20" s="1085"/>
      <c r="JZ20" s="1085"/>
      <c r="KA20" s="1085"/>
      <c r="KB20" s="1085"/>
      <c r="KC20" s="1085"/>
      <c r="KD20" s="1085"/>
      <c r="KE20" s="1085"/>
      <c r="KF20" s="1085"/>
      <c r="KG20" s="1085"/>
      <c r="KH20" s="1085"/>
      <c r="KI20" s="1085"/>
      <c r="KJ20" s="1084" t="str">
        <f>IF('5A'!E23&lt;&gt;"",'5A'!E23,"")</f>
        <v/>
      </c>
      <c r="KK20" s="1084" t="str">
        <f>IF('5A'!F23&lt;&gt;"",'5A'!F23,"")</f>
        <v/>
      </c>
      <c r="KL20" s="1084" t="str">
        <f>IF('5A'!G23&lt;&gt;"",'5A'!G23,"")</f>
        <v/>
      </c>
      <c r="KM20" s="1085"/>
      <c r="KN20" s="1085"/>
      <c r="KO20" s="1085"/>
      <c r="KP20" s="1085"/>
      <c r="KQ20" s="1085"/>
      <c r="KR20" s="1085"/>
      <c r="KS20" s="1085"/>
      <c r="KT20" s="1085"/>
      <c r="KU20" s="1085"/>
      <c r="KV20" s="1085"/>
      <c r="KW20" s="1085"/>
      <c r="KX20" s="1085"/>
      <c r="KY20" s="1084" t="str">
        <f>IF('5D'!E30&lt;&gt;"",'5D'!E30,"")</f>
        <v/>
      </c>
      <c r="KZ20" s="1084" t="str">
        <f>IF('5D'!F30&lt;&gt;"",'5D'!F30,"")</f>
        <v/>
      </c>
      <c r="LA20" s="1084" t="str">
        <f>IF('5D'!G30&lt;&gt;"",'5D'!G30,"")</f>
        <v/>
      </c>
      <c r="LB20" s="1084" t="str">
        <f>IF('5D'!H30&lt;&gt;"",'5D'!H30,"")</f>
        <v/>
      </c>
      <c r="LC20" s="1084" t="str">
        <f>IF('5D'!I30&lt;&gt;"",'5D'!I30,"")</f>
        <v/>
      </c>
      <c r="LD20" s="1084" t="str">
        <f>IF('5D'!J30&lt;&gt;"",'5D'!J30,"")</f>
        <v/>
      </c>
      <c r="LE20" s="1084" t="str">
        <f>IF('5D'!K30&lt;&gt;"",'5D'!K30,"")</f>
        <v/>
      </c>
      <c r="LF20" s="1084" t="str">
        <f>IF('5D'!L30&lt;&gt;"",'5D'!L30,"")</f>
        <v/>
      </c>
      <c r="LG20" s="1084" t="str">
        <f>IF('5D'!M30&lt;&gt;"",'5D'!M30,"")</f>
        <v/>
      </c>
      <c r="LH20" s="1084" t="str">
        <f>IF('5D'!N30&lt;&gt;"",'5D'!N30,"")</f>
        <v/>
      </c>
      <c r="LI20" s="1084" t="str">
        <f>IF('5D'!O30&lt;&gt;"",'5D'!O30,"")</f>
        <v/>
      </c>
      <c r="LJ20" s="1084" t="str">
        <f>IF('5D'!P30&lt;&gt;"",'5D'!P30,"")</f>
        <v/>
      </c>
      <c r="LK20" s="1084" t="str">
        <f>IF('5D'!Q30&lt;&gt;"",'5D'!Q30,"")</f>
        <v/>
      </c>
      <c r="LL20" s="1084" t="str">
        <f>IF('5D'!R30&lt;&gt;"",'5D'!R30,"")</f>
        <v/>
      </c>
      <c r="LM20" s="1084" t="str">
        <f>IF('5D'!S30&lt;&gt;"",'5D'!S30,"")</f>
        <v/>
      </c>
      <c r="LN20" s="1084" t="str">
        <f>IF('5D'!T30&lt;&gt;"",'5D'!T30,"")</f>
        <v/>
      </c>
      <c r="LO20" s="1084" t="str">
        <f>IF('5D'!U30&lt;&gt;"",'5D'!U30,"")</f>
        <v/>
      </c>
      <c r="LP20" s="1084" t="str">
        <f>IF('5D'!V30&lt;&gt;"",'5D'!V30,"")</f>
        <v/>
      </c>
      <c r="LQ20" s="1084" t="str">
        <f>IF('5D'!W30&lt;&gt;"",'5D'!W30,"")</f>
        <v/>
      </c>
      <c r="LR20" s="1084" t="str">
        <f>IF('5D'!Y30&lt;&gt;"",'5D'!Y30,"")</f>
        <v/>
      </c>
      <c r="LS20" s="1084" t="str">
        <f>IF('5D'!Z30&lt;&gt;"",'5D'!Z30,"")</f>
        <v/>
      </c>
      <c r="LT20" s="1084" t="str">
        <f>IF('5D'!AA30&lt;&gt;"",'5D'!AA30,"")</f>
        <v/>
      </c>
      <c r="LU20" s="1084" t="str">
        <f>IF('5D'!AB30&lt;&gt;"",'5D'!AB30,"")</f>
        <v/>
      </c>
      <c r="LV20" s="1085"/>
      <c r="LW20" s="1084" t="str">
        <f>IF('5E'!E30&lt;&gt;"",'5E'!E30,"")</f>
        <v/>
      </c>
      <c r="LX20" s="1084" t="str">
        <f>IF('5E'!F30&lt;&gt;"",'5E'!F30,"")</f>
        <v/>
      </c>
      <c r="LY20" s="1084" t="str">
        <f>IF('5E'!G30&lt;&gt;"",'5E'!G30,"")</f>
        <v/>
      </c>
      <c r="LZ20" s="1084" t="str">
        <f>IF('5E'!H30&lt;&gt;"",'5E'!H30,"")</f>
        <v/>
      </c>
      <c r="MA20" s="1084" t="str">
        <f>IF('5E'!I30&lt;&gt;"",'5E'!I30,"")</f>
        <v/>
      </c>
      <c r="MB20" s="1084" t="str">
        <f>IF('5E'!J30&lt;&gt;"",'5E'!J30,"")</f>
        <v/>
      </c>
      <c r="MC20" s="1084" t="str">
        <f>IF('5E'!K30&lt;&gt;"",'5E'!K30,"")</f>
        <v/>
      </c>
      <c r="MD20" s="1084" t="str">
        <f>IF('5E'!L30&lt;&gt;"",'5E'!L30,"")</f>
        <v/>
      </c>
      <c r="ME20" s="1084" t="str">
        <f>IF('5E'!M30&lt;&gt;"",'5E'!M30,"")</f>
        <v/>
      </c>
      <c r="MF20" s="1084" t="str">
        <f>IF('5E'!N30&lt;&gt;"",'5E'!N30,"")</f>
        <v/>
      </c>
      <c r="MG20" s="1084" t="str">
        <f>IF('5E'!O30&lt;&gt;"",'5E'!O30,"")</f>
        <v/>
      </c>
      <c r="MH20" s="1084" t="str">
        <f>IF('5E'!P30&lt;&gt;"",'5E'!P30,"")</f>
        <v/>
      </c>
      <c r="MI20" s="1084" t="str">
        <f>IF('5E'!Q30&lt;&gt;"",'5E'!Q30,"")</f>
        <v/>
      </c>
      <c r="MJ20" s="1084" t="str">
        <f>IF('5E'!R30&lt;&gt;"",'5E'!R30,"")</f>
        <v/>
      </c>
      <c r="MK20" s="1084" t="str">
        <f>IF('5E'!S30&lt;&gt;"",'5E'!S30,"")</f>
        <v/>
      </c>
      <c r="ML20" s="1084" t="str">
        <f>IF('5E'!T30&lt;&gt;"",'5E'!T30,"")</f>
        <v/>
      </c>
      <c r="MM20" s="1084" t="str">
        <f>IF('5E'!U30&lt;&gt;"",'5E'!U30,"")</f>
        <v/>
      </c>
      <c r="MN20" s="1084" t="str">
        <f>IF('5E'!V30&lt;&gt;"",'5E'!V30,"")</f>
        <v/>
      </c>
      <c r="MO20" s="1084" t="str">
        <f>IF('5E'!W30&lt;&gt;"",'5E'!W30,"")</f>
        <v/>
      </c>
      <c r="MP20" s="1084" t="str">
        <f>IF('5E'!Y30&lt;&gt;"",'5E'!Y30,"")</f>
        <v/>
      </c>
      <c r="MQ20" s="1084" t="str">
        <f>IF('5E'!Z30&lt;&gt;"",'5E'!Z30,"")</f>
        <v/>
      </c>
      <c r="MR20" s="1084" t="str">
        <f>IF('5E'!AA30&lt;&gt;"",'5E'!AA30,"")</f>
        <v/>
      </c>
      <c r="MS20" s="1085"/>
      <c r="MT20" s="1085"/>
      <c r="MU20" s="1085"/>
      <c r="MV20" s="1085"/>
      <c r="MW20" s="1085"/>
      <c r="MX20" s="1085"/>
      <c r="MY20" s="1085"/>
      <c r="MZ20" s="1085"/>
      <c r="NA20" s="1085"/>
      <c r="NB20" s="1085"/>
      <c r="NC20" s="1085"/>
      <c r="ND20" s="1085"/>
      <c r="NE20" s="1085"/>
      <c r="NF20" s="1085"/>
      <c r="NG20" s="1085"/>
      <c r="NH20" s="1085"/>
      <c r="NI20" s="1085"/>
      <c r="NJ20" s="1085"/>
      <c r="NK20" s="1085"/>
      <c r="NL20" s="1085"/>
      <c r="NM20" s="1085"/>
      <c r="NN20" s="1085"/>
      <c r="NO20" s="1085"/>
      <c r="NP20" s="1085"/>
      <c r="NQ20" s="1085"/>
      <c r="NR20" s="1085"/>
      <c r="NS20" s="1085"/>
      <c r="NT20" s="1085"/>
      <c r="NU20" s="1085"/>
      <c r="NV20" s="1085"/>
      <c r="NW20" s="1085"/>
      <c r="NX20" s="1085"/>
      <c r="NY20" s="1085"/>
      <c r="NZ20" s="1085"/>
      <c r="OA20" s="1085"/>
      <c r="OB20" s="1085"/>
      <c r="OC20" s="1085"/>
      <c r="OD20" s="1085"/>
      <c r="OE20" s="1085"/>
      <c r="OF20" s="1085"/>
      <c r="OG20" s="1085"/>
      <c r="OH20" s="1085"/>
      <c r="OI20" s="1085"/>
      <c r="OJ20" s="1085"/>
      <c r="OK20" s="1085"/>
      <c r="OL20" s="1085"/>
      <c r="OM20" s="1085"/>
      <c r="ON20" s="1085"/>
      <c r="OO20" s="1085"/>
      <c r="OP20" s="1085"/>
      <c r="OQ20" s="1085"/>
      <c r="OR20" s="1085"/>
      <c r="OS20" s="1085"/>
      <c r="OT20" s="1085"/>
      <c r="OU20" s="1085"/>
      <c r="OV20" s="1085"/>
      <c r="OW20" s="1085"/>
      <c r="OX20" s="1085"/>
      <c r="OY20" s="1085"/>
      <c r="OZ20" s="1085"/>
      <c r="PA20" s="1085"/>
      <c r="PB20" s="1085"/>
      <c r="PC20" s="1085"/>
      <c r="PD20" s="1085"/>
      <c r="PE20" s="1085"/>
      <c r="PF20" s="1085"/>
      <c r="PG20" s="1085"/>
      <c r="PH20" s="1085"/>
      <c r="PI20" s="1085"/>
      <c r="PJ20" s="1085"/>
      <c r="PK20" s="1085"/>
      <c r="PL20" s="1085"/>
      <c r="PM20" s="1085"/>
      <c r="PN20" s="1085"/>
      <c r="PO20" s="1085"/>
      <c r="PP20" s="1085"/>
      <c r="PQ20" s="1085"/>
      <c r="PR20" s="1085"/>
      <c r="PS20" s="1085"/>
      <c r="PT20" s="1085"/>
      <c r="PU20" s="1085"/>
      <c r="PV20" s="1085"/>
      <c r="PW20" s="1085"/>
      <c r="PX20" s="1085"/>
      <c r="PY20" s="1085"/>
      <c r="PZ20" s="1085"/>
      <c r="QA20" s="1085"/>
      <c r="QB20" s="1085"/>
      <c r="QC20" s="1085"/>
      <c r="QD20" s="1085"/>
      <c r="QE20" s="1085"/>
      <c r="QF20" s="1085"/>
      <c r="QG20" s="1085"/>
      <c r="QH20" s="1085"/>
      <c r="QI20" s="1085"/>
      <c r="QJ20" s="1085"/>
      <c r="QK20" s="1085"/>
      <c r="QL20" s="1085"/>
      <c r="QM20" s="1085"/>
      <c r="QN20" s="1085"/>
      <c r="QO20" s="1085"/>
      <c r="QP20" s="1085"/>
      <c r="QQ20" s="1085"/>
      <c r="QR20" s="1085"/>
      <c r="QS20" s="1085"/>
      <c r="QT20" s="1085"/>
      <c r="QU20" s="1085"/>
      <c r="QV20" s="1085"/>
      <c r="QW20" s="1085"/>
      <c r="QX20" s="1085"/>
      <c r="QY20" s="1085"/>
      <c r="QZ20" s="1085"/>
      <c r="RA20" s="1085"/>
      <c r="RB20" s="1085"/>
      <c r="RC20" s="1085"/>
      <c r="RD20" s="1085"/>
      <c r="RE20" s="1085"/>
      <c r="RF20" s="1085"/>
      <c r="RG20" s="1085"/>
      <c r="RH20" s="1085"/>
      <c r="RI20" s="1085"/>
      <c r="RJ20" s="1085"/>
      <c r="RK20" s="1085"/>
      <c r="RL20" s="1085"/>
      <c r="RM20" s="1085"/>
      <c r="RN20" s="1085"/>
      <c r="RO20" s="1085"/>
      <c r="RP20" s="1085"/>
      <c r="RQ20" s="1085"/>
      <c r="RR20" s="1085"/>
      <c r="RS20" s="1085"/>
      <c r="RT20" s="1085"/>
      <c r="RU20" s="1085"/>
      <c r="RV20" s="1085"/>
      <c r="RW20" s="1085"/>
      <c r="RX20" s="1085"/>
      <c r="RY20" s="1085"/>
      <c r="RZ20" s="1085"/>
      <c r="SA20" s="1085"/>
      <c r="SB20" s="1085"/>
      <c r="SC20" s="1085"/>
      <c r="SD20" s="1085"/>
      <c r="SE20" s="1085"/>
      <c r="SF20" s="1085"/>
      <c r="SG20" s="1085"/>
      <c r="SH20" s="1085"/>
      <c r="SI20" s="1085"/>
      <c r="SJ20" s="1085"/>
      <c r="SK20" s="1085"/>
      <c r="SL20" s="1085"/>
      <c r="SM20" s="1085"/>
      <c r="SN20" s="1085"/>
      <c r="SO20" s="1085"/>
      <c r="SP20" s="1085"/>
      <c r="SQ20" s="1085"/>
      <c r="SR20" s="1085"/>
      <c r="SS20" s="1085"/>
      <c r="ST20" s="1085"/>
      <c r="SU20" s="1085"/>
      <c r="SV20" s="1085"/>
      <c r="SW20" s="1085"/>
      <c r="SX20" s="1085"/>
      <c r="SY20" s="1085"/>
      <c r="SZ20" s="1085"/>
      <c r="TA20" s="1085"/>
      <c r="TB20" s="1085"/>
      <c r="TC20" s="1085"/>
      <c r="TD20" s="1085"/>
      <c r="TE20" s="1085"/>
      <c r="TF20" s="1085"/>
      <c r="TG20" s="1085"/>
      <c r="TH20" s="1085"/>
      <c r="TI20" s="1085"/>
      <c r="TJ20" s="1085"/>
      <c r="TK20" s="1085"/>
      <c r="TL20" s="1085"/>
      <c r="TM20" s="1085"/>
      <c r="TN20" s="1085"/>
      <c r="TO20" s="1085"/>
      <c r="TP20" s="1085"/>
      <c r="TQ20" s="1085"/>
      <c r="TR20" s="1085"/>
      <c r="TS20" s="1085"/>
      <c r="TT20" s="1085"/>
      <c r="TU20" s="1085"/>
      <c r="TV20" s="1085"/>
      <c r="TW20" s="1085"/>
      <c r="TX20" s="1085"/>
      <c r="TY20" s="1085"/>
      <c r="TZ20" s="1085"/>
      <c r="UA20" s="1085"/>
      <c r="UB20" s="1085"/>
      <c r="UC20" s="1085"/>
      <c r="UD20" s="1085"/>
      <c r="UE20" s="1085"/>
      <c r="UF20" s="1085"/>
      <c r="UG20" s="1085"/>
      <c r="UH20" s="1085"/>
      <c r="UI20" s="1085"/>
      <c r="UJ20" s="1085"/>
      <c r="UK20" s="1085"/>
      <c r="UL20" s="1085"/>
      <c r="UM20" s="1085"/>
      <c r="UN20" s="1085"/>
      <c r="UO20" s="1085"/>
      <c r="UP20" s="1085"/>
      <c r="UQ20" s="1085"/>
      <c r="UR20" s="1085"/>
      <c r="US20" s="1085"/>
      <c r="UT20" s="1085"/>
      <c r="UU20" s="1085"/>
      <c r="UV20" s="1085"/>
      <c r="UW20" s="1085"/>
      <c r="UX20" s="1085"/>
      <c r="UY20" s="1085"/>
      <c r="UZ20" s="1085"/>
      <c r="VA20" s="1085"/>
      <c r="VB20" s="1085"/>
      <c r="VC20" s="1085"/>
      <c r="VD20" s="1085"/>
      <c r="VE20" s="1085"/>
      <c r="VF20" s="1085"/>
      <c r="VG20" s="1085"/>
      <c r="VH20" s="1085"/>
      <c r="VI20" s="1085"/>
      <c r="VJ20" s="1085"/>
      <c r="VK20" s="1085"/>
      <c r="VL20" s="1085"/>
      <c r="VM20" s="1085"/>
      <c r="VN20" s="1085"/>
      <c r="VO20" s="1085"/>
      <c r="VP20" s="1085"/>
      <c r="VQ20" s="1085"/>
      <c r="VR20" s="1085"/>
      <c r="VS20" s="1085"/>
      <c r="VT20" s="1085"/>
      <c r="VU20" s="1085"/>
      <c r="VV20" s="1085"/>
      <c r="VW20" s="1085"/>
      <c r="VX20" s="1085"/>
      <c r="VY20" s="1085"/>
      <c r="VZ20" s="1085"/>
      <c r="WA20" s="1085"/>
      <c r="WB20" s="1085"/>
      <c r="WC20" s="1085"/>
      <c r="WD20" s="1085"/>
      <c r="WE20" s="1085"/>
      <c r="WF20" s="1085"/>
      <c r="WG20" s="1085"/>
      <c r="WH20" s="1085"/>
      <c r="WI20" s="1085"/>
      <c r="WJ20" s="1085"/>
      <c r="WK20" s="1085"/>
      <c r="WL20" s="1085"/>
      <c r="WM20" s="1085"/>
      <c r="WN20" s="1085"/>
      <c r="WO20" s="1085"/>
      <c r="WP20" s="1085"/>
      <c r="WQ20" s="1085"/>
      <c r="WR20" s="1085"/>
      <c r="WS20" s="1085"/>
      <c r="WT20" s="1085"/>
      <c r="WU20" s="1085"/>
      <c r="WV20" s="1085"/>
      <c r="WW20" s="1085"/>
      <c r="WX20" s="1085"/>
      <c r="WY20" s="1085"/>
      <c r="WZ20" s="1085"/>
      <c r="XA20" s="1085"/>
      <c r="XB20" s="1085"/>
      <c r="XC20" s="1085"/>
      <c r="XD20" s="1085"/>
      <c r="XE20" s="1085"/>
      <c r="XF20" s="1085"/>
      <c r="XG20" s="1085"/>
      <c r="XH20" s="1085"/>
      <c r="XI20" s="1085"/>
      <c r="XJ20" s="1085"/>
      <c r="XK20" s="1085"/>
      <c r="XL20" s="1085"/>
      <c r="XM20" s="1085"/>
      <c r="XN20" s="1085"/>
      <c r="XO20" s="1085"/>
      <c r="XP20" s="1085"/>
      <c r="XQ20" s="1085"/>
      <c r="XR20" s="1085"/>
      <c r="XS20" s="1085"/>
      <c r="XT20" s="1085"/>
      <c r="XU20" s="1085"/>
      <c r="XV20" s="1085"/>
      <c r="XW20" s="1085"/>
      <c r="XX20" s="1085"/>
      <c r="XY20" s="1085"/>
      <c r="XZ20" s="1085"/>
      <c r="YA20" s="1085"/>
      <c r="YB20" s="1085"/>
      <c r="YC20" s="1085"/>
      <c r="YD20" s="1085"/>
      <c r="YE20" s="1085"/>
      <c r="YF20" s="1085"/>
      <c r="YG20" s="1085"/>
      <c r="YH20" s="1085"/>
      <c r="YI20" s="1085"/>
      <c r="YJ20" s="1085"/>
      <c r="YK20" s="1085"/>
      <c r="YL20" s="1085"/>
      <c r="YM20" s="1085"/>
      <c r="YN20" s="1085"/>
      <c r="YO20" s="1085"/>
      <c r="YP20" s="1085"/>
      <c r="YQ20" s="1085"/>
      <c r="YR20" s="1085"/>
      <c r="YS20" s="1085"/>
      <c r="YT20" s="1085"/>
      <c r="YU20" s="1085"/>
      <c r="YV20" s="1085"/>
      <c r="YW20" s="1085"/>
      <c r="YX20" s="1085"/>
      <c r="YY20" s="1085"/>
      <c r="YZ20" s="1085"/>
      <c r="ZA20" s="1085"/>
      <c r="ZB20" s="1085"/>
      <c r="ZC20" s="1085"/>
      <c r="ZD20" s="1085"/>
      <c r="ZE20" s="1085"/>
      <c r="ZF20" s="1085"/>
      <c r="ZG20" s="1085"/>
      <c r="ZH20" s="1085"/>
      <c r="ZI20" s="1085"/>
      <c r="ZJ20" s="1085"/>
      <c r="ZK20" s="1085"/>
      <c r="ZL20" s="1085"/>
      <c r="ZM20" s="1085"/>
      <c r="ZN20" s="1085"/>
      <c r="ZO20" s="1085"/>
      <c r="ZP20" s="1085"/>
      <c r="ZQ20" s="1085"/>
      <c r="ZR20" s="1085"/>
      <c r="ZS20" s="1085"/>
      <c r="ZT20" s="1085"/>
      <c r="ZU20" s="1085"/>
      <c r="ZV20" s="1085"/>
      <c r="ZW20" s="1085"/>
      <c r="ZX20" s="1085"/>
      <c r="ZY20" s="1085"/>
      <c r="ZZ20" s="1085"/>
      <c r="AAA20" s="1085"/>
      <c r="AAB20" s="1085"/>
      <c r="AAC20" s="1085"/>
      <c r="AAD20" s="1085"/>
      <c r="AAE20" s="1085"/>
      <c r="AAF20" s="1085"/>
      <c r="AAG20" s="1085"/>
      <c r="AAH20" s="1085"/>
      <c r="AAI20" s="1085"/>
      <c r="AAJ20" s="1085"/>
      <c r="AAK20" s="1085"/>
      <c r="AAL20" s="1085"/>
      <c r="AAM20" s="1085"/>
      <c r="AAN20" s="1085"/>
      <c r="AAO20" s="1085"/>
      <c r="AAP20" s="1085"/>
      <c r="AAQ20" s="1085"/>
      <c r="AAR20" s="1085"/>
      <c r="AAS20" s="1085"/>
      <c r="AAT20" s="1085"/>
      <c r="AAU20" s="1085"/>
      <c r="AAV20" s="1085"/>
      <c r="AAW20" s="1085"/>
      <c r="AAX20" s="1085"/>
      <c r="AAY20" s="1085"/>
      <c r="AAZ20" s="1085"/>
      <c r="ABA20" s="1085"/>
      <c r="ABB20" s="1085"/>
      <c r="ABC20" s="1085"/>
      <c r="ABD20" s="1085"/>
      <c r="ABE20" s="1085"/>
      <c r="ABF20" s="1085"/>
      <c r="ABG20" s="1085"/>
      <c r="ABH20" s="1085"/>
      <c r="ABI20" s="1085"/>
      <c r="ABJ20" s="1085"/>
      <c r="ABK20" s="1085"/>
      <c r="ABL20" s="1085"/>
      <c r="ABM20" s="1085"/>
      <c r="ABN20" s="1085"/>
      <c r="ABO20" s="1085"/>
      <c r="ABP20" s="1085"/>
      <c r="ABQ20" s="1085"/>
      <c r="ABR20" s="1085"/>
      <c r="ABS20" s="1085"/>
      <c r="ABT20" s="1085"/>
      <c r="ABU20" s="1085"/>
      <c r="ABV20" s="1085"/>
      <c r="ABW20" s="1085"/>
      <c r="ABX20" s="1085"/>
      <c r="ABY20" s="1085"/>
      <c r="ABZ20" s="1085"/>
      <c r="ACA20" s="1085"/>
      <c r="ACB20" s="1085"/>
      <c r="ACC20" s="1085"/>
      <c r="ACD20" s="1085"/>
      <c r="ACE20" s="1085"/>
      <c r="ACF20" s="1085"/>
      <c r="ACG20" s="1085"/>
      <c r="ACH20" s="1085"/>
      <c r="ACI20" s="1085"/>
      <c r="ACJ20" s="1085"/>
      <c r="ACK20" s="1085"/>
      <c r="ACL20" s="1085"/>
      <c r="ACM20" s="1085"/>
      <c r="ACN20" s="1085"/>
      <c r="ACO20" s="1085"/>
      <c r="ACP20" s="1085"/>
      <c r="ACQ20" s="1085"/>
      <c r="ACR20" s="1085"/>
      <c r="ACS20" s="1085"/>
      <c r="ACT20" s="1085"/>
      <c r="ACU20" s="1085"/>
      <c r="ACV20" s="1085"/>
      <c r="ACW20" s="1085"/>
      <c r="ACX20" s="1085"/>
      <c r="ACY20" s="1085"/>
      <c r="ACZ20" s="1085"/>
      <c r="ADA20" s="1085"/>
      <c r="ADB20" s="1085"/>
      <c r="ADC20" s="1085"/>
      <c r="ADD20" s="1085"/>
      <c r="ADE20" s="1085"/>
      <c r="ADF20" s="1085"/>
      <c r="ADG20" s="1085"/>
      <c r="ADH20" s="1085"/>
      <c r="ADI20" s="1085"/>
      <c r="ADJ20" s="1085"/>
      <c r="ADK20" s="1085"/>
      <c r="ADL20" s="1085"/>
      <c r="ADM20" s="1085"/>
      <c r="ADN20" s="1085"/>
      <c r="ADO20" s="1085"/>
      <c r="ADP20" s="1085"/>
      <c r="ADQ20" s="1085"/>
      <c r="ADR20" s="1085"/>
      <c r="ADS20" s="1085"/>
      <c r="ADT20" s="1085"/>
      <c r="ADU20" s="1085"/>
      <c r="ADV20" s="1085"/>
      <c r="ADW20" s="1085"/>
      <c r="ADX20" s="1085"/>
      <c r="ADY20" s="1085"/>
      <c r="ADZ20" s="1085"/>
      <c r="AEA20" s="1085"/>
      <c r="AEB20" s="1085"/>
      <c r="AEC20" s="1085"/>
      <c r="AED20" s="1085"/>
      <c r="AEE20" s="1085"/>
      <c r="AEF20" s="1085"/>
      <c r="AEG20" s="1085"/>
      <c r="AEH20" s="1085"/>
      <c r="AEI20" s="1085"/>
      <c r="AEJ20" s="1085"/>
      <c r="AEK20" s="1085"/>
      <c r="AEL20" s="1085"/>
      <c r="AEM20" s="1085"/>
      <c r="AEN20" s="1085"/>
      <c r="AEO20" s="1085"/>
      <c r="AEP20" s="1085"/>
      <c r="AEQ20" s="1085"/>
      <c r="AER20" s="1085"/>
      <c r="AES20" s="1085"/>
      <c r="AET20" s="1085"/>
      <c r="AEU20" s="1085"/>
      <c r="AEV20" s="1084" t="str">
        <f>IF('8A'!E23&lt;&gt;"",'8A'!E23,"")</f>
        <v/>
      </c>
      <c r="AEW20" s="1084" t="str">
        <f>IF('8A'!F23&lt;&gt;"",'8A'!F23,"")</f>
        <v/>
      </c>
      <c r="AEX20" s="1084" t="str">
        <f>IF('8A'!G23&lt;&gt;"",'8A'!G23,"")</f>
        <v/>
      </c>
      <c r="AEY20" s="1084" t="str">
        <f>IF('8A'!H23&lt;&gt;"",'8A'!H23,"")</f>
        <v/>
      </c>
      <c r="AEZ20" s="1084" t="str">
        <f>IF('8A'!I23&lt;&gt;"",'8A'!I23,"")</f>
        <v/>
      </c>
      <c r="AFA20" s="1084" t="str">
        <f>IF('8A'!J23&lt;&gt;"",'8A'!J23,"")</f>
        <v/>
      </c>
      <c r="AFB20" s="1084" t="str">
        <f>IF('8A'!K23&lt;&gt;"",'8A'!K23,"")</f>
        <v/>
      </c>
      <c r="AFC20" s="1084" t="str">
        <f>IF('8A'!L23&lt;&gt;"",'8A'!L23,"")</f>
        <v/>
      </c>
      <c r="AFD20" s="1084" t="str">
        <f>IF('8A'!M23&lt;&gt;"",'8A'!M23,"")</f>
        <v/>
      </c>
      <c r="AFE20" s="1084" t="str">
        <f>IF('8A'!N23&lt;&gt;"",'8A'!N23,"")</f>
        <v/>
      </c>
      <c r="AFF20" s="1084" t="str">
        <f>IF('8A'!O23&lt;&gt;"",'8A'!O23,"")</f>
        <v/>
      </c>
      <c r="AFG20" s="1084" t="str">
        <f>IF('8A'!P23&lt;&gt;"",'8A'!P23,"")</f>
        <v/>
      </c>
      <c r="AFH20" s="1084" t="str">
        <f>IF('8A'!Q23&lt;&gt;"",'8A'!Q23,"")</f>
        <v/>
      </c>
      <c r="AFI20" s="1084" t="str">
        <f>IF('8A'!R23&lt;&gt;"",'8A'!R23,"")</f>
        <v/>
      </c>
      <c r="AFJ20" s="1084" t="str">
        <f>IF('8A'!S23&lt;&gt;"",'8A'!S23,"")</f>
        <v/>
      </c>
      <c r="AFK20" s="1084" t="str">
        <f>IF('8A'!T23&lt;&gt;"",'8A'!T23,"")</f>
        <v/>
      </c>
      <c r="AFL20" s="1084" t="str">
        <f>IF('8A'!U23&lt;&gt;"",'8A'!U23,"")</f>
        <v/>
      </c>
      <c r="AFM20" s="1084" t="str">
        <f>IF('8A'!V23&lt;&gt;"",'8A'!V23,"")</f>
        <v/>
      </c>
      <c r="AFN20" s="1084" t="str">
        <f>IF('8B'!E23&lt;&gt;"",'8B'!E23,"")</f>
        <v/>
      </c>
      <c r="AFO20" s="1084" t="str">
        <f>IF('8B'!F23&lt;&gt;"",'8B'!F23,"")</f>
        <v/>
      </c>
      <c r="AFP20" s="1084" t="str">
        <f>IF('8B'!G23&lt;&gt;"",'8B'!G23,"")</f>
        <v/>
      </c>
      <c r="AFQ20" s="1084" t="str">
        <f>IF('8B'!H23&lt;&gt;"",'8B'!H23,"")</f>
        <v/>
      </c>
      <c r="AFR20" s="1084" t="str">
        <f>IF('8B'!I23&lt;&gt;"",'8B'!I23,"")</f>
        <v/>
      </c>
      <c r="AFS20" s="1084" t="str">
        <f>IF('8B'!J23&lt;&gt;"",'8B'!J23,"")</f>
        <v/>
      </c>
      <c r="AFT20" s="1084" t="str">
        <f>IF('8B'!K23&lt;&gt;"",'8B'!K23,"")</f>
        <v/>
      </c>
      <c r="AFU20" s="1084" t="str">
        <f>IF('8B'!L23&lt;&gt;"",'8B'!L23,"")</f>
        <v/>
      </c>
      <c r="AFV20" s="1084" t="str">
        <f>IF('8B'!M23&lt;&gt;"",'8B'!M23,"")</f>
        <v/>
      </c>
      <c r="AFW20" s="1084" t="str">
        <f>IF('8B'!N23&lt;&gt;"",'8B'!N23,"")</f>
        <v/>
      </c>
      <c r="AFX20" s="1084" t="str">
        <f>IF('8B'!O23&lt;&gt;"",'8B'!O23,"")</f>
        <v/>
      </c>
      <c r="AFY20" s="1084" t="str">
        <f>IF('8B'!P23&lt;&gt;"",'8B'!P23,"")</f>
        <v/>
      </c>
      <c r="AFZ20" s="1084" t="str">
        <f>IF('8B'!Q23&lt;&gt;"",'8B'!Q23,"")</f>
        <v/>
      </c>
      <c r="AGA20" s="1084" t="str">
        <f>IF('8B'!R23&lt;&gt;"",'8B'!R23,"")</f>
        <v/>
      </c>
      <c r="AGB20" s="1084" t="str">
        <f>IF('8B'!S23&lt;&gt;"",'8B'!S23,"")</f>
        <v/>
      </c>
      <c r="AGC20" s="1084" t="str">
        <f>IF('8B'!T23&lt;&gt;"",'8B'!T23,"")</f>
        <v/>
      </c>
      <c r="AGD20" s="1084" t="str">
        <f>IF('8B'!U23&lt;&gt;"",'8B'!U23,"")</f>
        <v/>
      </c>
      <c r="AGE20" s="1084" t="str">
        <f>IF('8C'!E23&lt;&gt;"",'8C'!E23,"")</f>
        <v/>
      </c>
      <c r="AGF20" s="1084" t="str">
        <f>IF('8C'!F23&lt;&gt;"",'8C'!F23,"")</f>
        <v/>
      </c>
      <c r="AGG20" s="1084" t="str">
        <f>IF('8C'!G23&lt;&gt;"",'8C'!G23,"")</f>
        <v/>
      </c>
      <c r="AGH20" s="1084" t="str">
        <f>IF('8C'!H23&lt;&gt;"",'8C'!H23,"")</f>
        <v/>
      </c>
      <c r="AGI20" s="1084" t="str">
        <f>IF('8C'!I23&lt;&gt;"",'8C'!I23,"")</f>
        <v/>
      </c>
      <c r="AGJ20" s="1084" t="str">
        <f>IF('8C'!J23&lt;&gt;"",'8C'!J23,"")</f>
        <v/>
      </c>
      <c r="AGK20" s="1084" t="str">
        <f>IF('8C'!K23&lt;&gt;"",'8C'!K23,"")</f>
        <v/>
      </c>
      <c r="AGL20" s="1084" t="str">
        <f>IF('8C'!L23&lt;&gt;"",'8C'!L23,"")</f>
        <v/>
      </c>
      <c r="AGM20" s="1084" t="str">
        <f>IF('8C'!M23&lt;&gt;"",'8C'!M23,"")</f>
        <v/>
      </c>
      <c r="AGN20" s="1084" t="str">
        <f>IF('8C'!N23&lt;&gt;"",'8C'!N23,"")</f>
        <v/>
      </c>
      <c r="AGO20" s="1084" t="str">
        <f>IF('8C'!O23&lt;&gt;"",'8C'!O23,"")</f>
        <v/>
      </c>
      <c r="AGP20" s="1085"/>
      <c r="AGQ20" s="1084" t="str">
        <f>IF('8D'!D31&lt;&gt;"",'8D'!D31,"")</f>
        <v/>
      </c>
      <c r="AGR20" s="1084" t="str">
        <f>IF('8D'!E31&lt;&gt;"",'8D'!E31,"")</f>
        <v/>
      </c>
      <c r="AGS20" s="1084" t="str">
        <f>IF('8D'!F31&lt;&gt;"",'8D'!F31,"")</f>
        <v/>
      </c>
      <c r="AGT20" s="1084" t="str">
        <f>IF('8D'!G31&lt;&gt;"",'8D'!G31,"")</f>
        <v/>
      </c>
      <c r="AGU20" s="1084" t="str">
        <f>IF('8D'!H31&lt;&gt;"",'8D'!H31,"")</f>
        <v/>
      </c>
      <c r="AGV20" s="1084" t="str">
        <f>IF('8D'!I31&lt;&gt;"",'8D'!I31,"")</f>
        <v/>
      </c>
      <c r="AGW20" s="1084" t="str">
        <f>IF('8D'!J31&lt;&gt;"",'8D'!J31,"")</f>
        <v/>
      </c>
      <c r="AGX20" s="1084" t="str">
        <f>IF('8D'!K31&lt;&gt;"",'8D'!K31,"")</f>
        <v/>
      </c>
      <c r="AGY20" s="1084" t="str">
        <f>IF('8D'!L31&lt;&gt;"",'8D'!L31,"")</f>
        <v/>
      </c>
      <c r="AGZ20" s="1084" t="str">
        <f>IF('8D'!M31&lt;&gt;"",'8D'!M31,"")</f>
        <v/>
      </c>
      <c r="AHA20" s="1084" t="str">
        <f>IF('8D'!N31&lt;&gt;"",'8D'!N31,"")</f>
        <v/>
      </c>
      <c r="AHB20" s="1084" t="str">
        <f>IF('8D'!O31&lt;&gt;"",'8D'!O31,"")</f>
        <v/>
      </c>
      <c r="AHC20" s="1084" t="str">
        <f>IF('8D'!P31&lt;&gt;"",'8D'!P31,"")</f>
        <v/>
      </c>
      <c r="AHD20" s="1084" t="str">
        <f>IF('8D'!Q31&lt;&gt;"",'8D'!Q31,"")</f>
        <v/>
      </c>
      <c r="AHE20" s="1084" t="str">
        <f>IF('8D'!R31&lt;&gt;"",'8D'!R31,"")</f>
        <v/>
      </c>
      <c r="AHF20" s="1084" t="str">
        <f>IF('8D'!S31&lt;&gt;"",'8D'!S31,"")</f>
        <v/>
      </c>
      <c r="AHG20" s="1084" t="str">
        <f>IF('8D'!T31&lt;&gt;"",'8D'!T31,"")</f>
        <v/>
      </c>
      <c r="AHH20" s="1084" t="str">
        <f>IF('8D'!U31&lt;&gt;"",'8D'!U31,"")</f>
        <v/>
      </c>
      <c r="AHI20" s="1084" t="str">
        <f>IF('8D'!V31&lt;&gt;"",'8D'!V31,"")</f>
        <v/>
      </c>
      <c r="AHJ20" s="1084" t="str">
        <f>IF('8D'!W31&lt;&gt;"",'8D'!W31,"")</f>
        <v/>
      </c>
      <c r="AHK20" s="1084" t="str">
        <f>IF('8D'!X31&lt;&gt;"",'8D'!X31,"")</f>
        <v/>
      </c>
      <c r="AHL20" s="1084" t="str">
        <f>IF('8D'!Y31&lt;&gt;"",'8D'!Y31,"")</f>
        <v/>
      </c>
      <c r="AHM20" s="1084" t="str">
        <f>IF('8D'!Z31&lt;&gt;"",'8D'!Z31,"")</f>
        <v/>
      </c>
      <c r="AHN20" s="1084" t="str">
        <f>IF('8D'!AA31&lt;&gt;"",'8D'!AA31,"")</f>
        <v/>
      </c>
      <c r="AHO20" s="1084" t="str">
        <f>IF('8D'!AB31&lt;&gt;"",'8D'!AB31,"")</f>
        <v/>
      </c>
      <c r="AHP20" s="1084" t="str">
        <f>IF('8D'!AC31&lt;&gt;"",'8D'!AC31,"")</f>
        <v/>
      </c>
      <c r="AHQ20" s="1084" t="str">
        <f>IF('8D'!AD31&lt;&gt;"",'8D'!AD31,"")</f>
        <v/>
      </c>
      <c r="AHR20" s="1084" t="str">
        <f>IF('8D'!AE31&lt;&gt;"",'8D'!AE31,"")</f>
        <v/>
      </c>
      <c r="AHS20" s="1084" t="str">
        <f>IF('8D'!AF31&lt;&gt;"",'8D'!AF31,"")</f>
        <v/>
      </c>
      <c r="AHT20" s="1084" t="str">
        <f>IF('8D'!AG31&lt;&gt;"",'8D'!AG31,"")</f>
        <v/>
      </c>
      <c r="AHU20" s="1084" t="str">
        <f>IF('8D'!AH31&lt;&gt;"",'8D'!AH31,"")</f>
        <v/>
      </c>
      <c r="AHV20" s="1084" t="str">
        <f>IF('8D'!AI31&lt;&gt;"",'8D'!AI31,"")</f>
        <v/>
      </c>
      <c r="AHW20" s="1084" t="str">
        <f>IF('8D'!AJ31&lt;&gt;"",'8D'!AJ31,"")</f>
        <v/>
      </c>
      <c r="AHX20" s="1084" t="str">
        <f>IF('8D'!AK31&lt;&gt;"",'8D'!AK31,"")</f>
        <v/>
      </c>
      <c r="AHY20" s="1084" t="str">
        <f>IF('8D'!AL31&lt;&gt;"",'8D'!AL31,"")</f>
        <v/>
      </c>
      <c r="AHZ20" s="1084" t="str">
        <f>IF('8D'!AM31&lt;&gt;"",'8D'!AM31,"")</f>
        <v/>
      </c>
      <c r="AIA20" s="1084" t="str">
        <f>IF('8D'!AN31&lt;&gt;"",'8D'!AN31,"")</f>
        <v/>
      </c>
      <c r="AIB20" s="1084" t="str">
        <f>IF('8D'!AO31&lt;&gt;"",'8D'!AO31,"")</f>
        <v/>
      </c>
      <c r="AIC20" s="1084" t="str">
        <f>IF('8D'!AP31&lt;&gt;"",'8D'!AP31,"")</f>
        <v/>
      </c>
      <c r="AID20" s="1084" t="str">
        <f>IF('8D'!AQ31&lt;&gt;"",'8D'!AQ31,"")</f>
        <v/>
      </c>
      <c r="AIE20" s="1084" t="str">
        <f>IF('8D'!AR31&lt;&gt;"",'8D'!AR31,"")</f>
        <v/>
      </c>
      <c r="AIF20" s="1084" t="str">
        <f>IF('8D'!AS31&lt;&gt;"",'8D'!AS31,"")</f>
        <v/>
      </c>
      <c r="AIG20" s="1084" t="str">
        <f>IF('8D'!AT31&lt;&gt;"",'8D'!AT31,"")</f>
        <v/>
      </c>
      <c r="AIH20" s="1084" t="str">
        <f>IF('8D'!AU31&lt;&gt;"",'8D'!AU31,"")</f>
        <v/>
      </c>
      <c r="AII20" s="1084" t="str">
        <f>IF('8D'!AV31&lt;&gt;"",'8D'!AV31,"")</f>
        <v/>
      </c>
      <c r="AIJ20" s="1084" t="str">
        <f>IF('8D'!AW31&lt;&gt;"",'8D'!AW31,"")</f>
        <v/>
      </c>
      <c r="AIK20" s="1085"/>
      <c r="AIL20" s="1084" t="str">
        <f>IF('8E'!D31&lt;&gt;"",'8E'!D31,"")</f>
        <v/>
      </c>
      <c r="AIM20" s="1084" t="str">
        <f>IF('8E'!E31&lt;&gt;"",'8E'!E31,"")</f>
        <v/>
      </c>
      <c r="AIN20" s="1084" t="str">
        <f>IF('8E'!F31&lt;&gt;"",'8E'!F31,"")</f>
        <v/>
      </c>
      <c r="AIO20" s="1084" t="str">
        <f>IF('8E'!G31&lt;&gt;"",'8E'!G31,"")</f>
        <v/>
      </c>
      <c r="AIP20" s="1084" t="str">
        <f>IF('8E'!H31&lt;&gt;"",'8E'!H31,"")</f>
        <v/>
      </c>
      <c r="AIQ20" s="1084" t="str">
        <f>IF('8E'!I31&lt;&gt;"",'8E'!I31,"")</f>
        <v/>
      </c>
      <c r="AIR20" s="1084" t="str">
        <f>IF('8E'!J31&lt;&gt;"",'8E'!J31,"")</f>
        <v/>
      </c>
      <c r="AIS20" s="1084" t="str">
        <f>IF('8E'!K31&lt;&gt;"",'8E'!K31,"")</f>
        <v/>
      </c>
      <c r="AIT20" s="1084" t="str">
        <f>IF('8E'!L31&lt;&gt;"",'8E'!L31,"")</f>
        <v/>
      </c>
      <c r="AIU20" s="1084" t="str">
        <f>IF('8E'!M31&lt;&gt;"",'8E'!M31,"")</f>
        <v/>
      </c>
      <c r="AIV20" s="1084" t="str">
        <f>IF('8E'!N31&lt;&gt;"",'8E'!N31,"")</f>
        <v/>
      </c>
      <c r="AIW20" s="1084" t="str">
        <f>IF('8E'!O31&lt;&gt;"",'8E'!O31,"")</f>
        <v/>
      </c>
      <c r="AIX20" s="1084" t="str">
        <f>IF('8E'!P31&lt;&gt;"",'8E'!P31,"")</f>
        <v/>
      </c>
      <c r="AIY20" s="1084" t="str">
        <f>IF('8E'!Q31&lt;&gt;"",'8E'!Q31,"")</f>
        <v/>
      </c>
      <c r="AIZ20" s="1084" t="str">
        <f>IF('8E'!R31&lt;&gt;"",'8E'!R31,"")</f>
        <v/>
      </c>
      <c r="AJA20" s="1084" t="str">
        <f>IF('8E'!S31&lt;&gt;"",'8E'!S31,"")</f>
        <v/>
      </c>
      <c r="AJB20" s="1084" t="str">
        <f>IF('8E'!T31&lt;&gt;"",'8E'!T31,"")</f>
        <v/>
      </c>
      <c r="AJC20" s="1084" t="str">
        <f>IF('8E'!U31&lt;&gt;"",'8E'!U31,"")</f>
        <v/>
      </c>
      <c r="AJD20" s="1084" t="str">
        <f>IF('8E'!V31&lt;&gt;"",'8E'!V31,"")</f>
        <v/>
      </c>
      <c r="AJE20" s="1084" t="str">
        <f>IF('8E'!W31&lt;&gt;"",'8E'!W31,"")</f>
        <v/>
      </c>
      <c r="AJF20" s="1084" t="str">
        <f>IF('8E'!X31&lt;&gt;"",'8E'!X31,"")</f>
        <v/>
      </c>
      <c r="AJG20" s="1084" t="str">
        <f>IF('8E'!Y31&lt;&gt;"",'8E'!Y31,"")</f>
        <v/>
      </c>
      <c r="AJH20" s="1084" t="str">
        <f>IF('8E'!Z31&lt;&gt;"",'8E'!Z31,"")</f>
        <v/>
      </c>
      <c r="AJI20" s="1084" t="str">
        <f>IF('8E'!AA31&lt;&gt;"",'8E'!AA31,"")</f>
        <v/>
      </c>
      <c r="AJJ20" t="s">
        <v>6852</v>
      </c>
    </row>
    <row r="21" spans="1:946" x14ac:dyDescent="0.2">
      <c r="A21" s="1084" t="str">
        <f t="shared" si="0"/>
        <v/>
      </c>
      <c r="B21" s="1084" t="str">
        <f t="shared" si="1"/>
        <v/>
      </c>
      <c r="C21" s="1084" t="str">
        <f>IF(設定!AH25&lt;&gt;0,設定!AH25,"")</f>
        <v/>
      </c>
      <c r="D21" s="1084" t="str">
        <f ca="1">IF(設定!AG25&lt;&gt;0,設定!AG25,"")</f>
        <v/>
      </c>
      <c r="E21" s="1084" t="str">
        <f>IF(C21="学部",VLOOKUP(D21,設定!$K$8:$L$37,2,FALSE),"")</f>
        <v/>
      </c>
      <c r="F21" s="1084" t="str">
        <f>IF(C21="研究科",VLOOKUP(D21,設定!$P$8:$Q$37,2,FALSE),"")</f>
        <v/>
      </c>
      <c r="G21" s="1084" t="str">
        <f>IF(C21="学部",VLOOKUP(D21,設定!$U$8:$V$37,2,FALSE),"")</f>
        <v/>
      </c>
      <c r="H21" s="1084" t="str">
        <f>IF(C21="研究科",VLOOKUP(D21,設定!$Y$8:$Z$37,2,FALSE),"")</f>
        <v/>
      </c>
      <c r="I21" s="1085"/>
      <c r="J21" s="1085"/>
      <c r="K21" s="1085"/>
      <c r="L21" s="1085"/>
      <c r="M21" s="1085"/>
      <c r="N21" s="1085"/>
      <c r="O21" s="1085"/>
      <c r="P21" s="1085"/>
      <c r="Q21" s="1085"/>
      <c r="R21" s="1084" t="str">
        <f>IF('2A'!E24&lt;&gt;"",'2A'!E24,"")</f>
        <v/>
      </c>
      <c r="S21" s="1084" t="str">
        <f>IF('2A'!F24&lt;&gt;"",'2A'!F24,"")</f>
        <v/>
      </c>
      <c r="T21" s="1084" t="str">
        <f>IF('2A'!G24&lt;&gt;"",'2A'!G24,"")</f>
        <v/>
      </c>
      <c r="U21" s="1084" t="str">
        <f>IF('2A'!H24&lt;&gt;"",'2A'!H24,"")</f>
        <v/>
      </c>
      <c r="V21" s="1084" t="str">
        <f>IF('2A'!I24&lt;&gt;"",'2A'!I24,"")</f>
        <v/>
      </c>
      <c r="W21" s="1084" t="str">
        <f>IF('2A'!J24&lt;&gt;"",'2A'!J24,"")</f>
        <v/>
      </c>
      <c r="X21" s="1084" t="str">
        <f>IF('2A'!K24&lt;&gt;"",'2A'!K24,"")</f>
        <v/>
      </c>
      <c r="Y21" s="1084" t="str">
        <f>IF('2A'!L24&lt;&gt;"",'2A'!L24,"")</f>
        <v/>
      </c>
      <c r="Z21" s="1084" t="str">
        <f>IF('2A'!M24&lt;&gt;"",'2A'!M24,"")</f>
        <v/>
      </c>
      <c r="AA21" s="1084" t="str">
        <f>IF('2A'!N24&lt;&gt;"",'2A'!N24,"")</f>
        <v/>
      </c>
      <c r="AB21" s="1084" t="str">
        <f>IF('2A'!O24&lt;&gt;"",'2A'!O24,"")</f>
        <v/>
      </c>
      <c r="AC21" s="1084" t="str">
        <f>IF('2A'!P24&lt;&gt;"",'2A'!P24,"")</f>
        <v/>
      </c>
      <c r="AD21" s="1084" t="str">
        <f>IF('2A'!Q24&lt;&gt;"",'2A'!Q24,"")</f>
        <v/>
      </c>
      <c r="AE21" s="1084" t="str">
        <f>IF('2A'!R24&lt;&gt;"",'2A'!R24,"")</f>
        <v/>
      </c>
      <c r="AF21" s="1084" t="str">
        <f>IF('2A'!S24&lt;&gt;"",'2A'!S24,"")</f>
        <v/>
      </c>
      <c r="AG21" s="1084" t="str">
        <f>IF('2A'!T24&lt;&gt;"",'2A'!T24,"")</f>
        <v/>
      </c>
      <c r="AH21" s="1084" t="str">
        <f>IF('2A'!U24&lt;&gt;"",'2A'!U24,"")</f>
        <v/>
      </c>
      <c r="AI21" s="1084" t="str">
        <f>IF('2B'!E24&lt;&gt;"",'2B'!E24,"")</f>
        <v/>
      </c>
      <c r="AJ21" s="1084" t="str">
        <f>IF('2B'!F24&lt;&gt;"",'2B'!F24,"")</f>
        <v/>
      </c>
      <c r="AK21" s="1084" t="str">
        <f>IF('2B'!G24&lt;&gt;"",'2B'!G24,"")</f>
        <v/>
      </c>
      <c r="AL21" s="1084" t="str">
        <f>IF('2B'!H24&lt;&gt;"",'2B'!H24,"")</f>
        <v/>
      </c>
      <c r="AM21" s="1084" t="str">
        <f>IF('2B'!I24&lt;&gt;"",'2B'!I24,"")</f>
        <v/>
      </c>
      <c r="AN21" s="1084" t="str">
        <f>IF('2B'!J24&lt;&gt;"",'2B'!J24,"")</f>
        <v/>
      </c>
      <c r="AO21" s="1084" t="str">
        <f>IF('2B'!K24&lt;&gt;"",'2B'!K24,"")</f>
        <v/>
      </c>
      <c r="AP21" s="1084" t="str">
        <f>IF('2B'!L24&lt;&gt;"",'2B'!L24,"")</f>
        <v/>
      </c>
      <c r="AQ21" s="1084" t="str">
        <f>IF('2B'!M24&lt;&gt;"",'2B'!M24,"")</f>
        <v/>
      </c>
      <c r="AR21" s="1084" t="str">
        <f>IF('2B'!N24&lt;&gt;"",'2B'!N24,"")</f>
        <v/>
      </c>
      <c r="AS21" s="1084" t="str">
        <f>IF('2B'!O24&lt;&gt;"",'2B'!O24,"")</f>
        <v/>
      </c>
      <c r="AT21" s="1084" t="str">
        <f>IF('2B'!P24&lt;&gt;"",'2B'!P24,"")</f>
        <v/>
      </c>
      <c r="AU21" s="1084" t="str">
        <f>IF('2B'!Q24&lt;&gt;"",'2B'!Q24,"")</f>
        <v/>
      </c>
      <c r="AV21" s="1084" t="str">
        <f>IF('2B'!R24&lt;&gt;"",'2B'!R24,"")</f>
        <v/>
      </c>
      <c r="AW21" s="1084" t="str">
        <f>IF('2B'!S24&lt;&gt;"",'2B'!S24,"")</f>
        <v/>
      </c>
      <c r="AX21" s="1084" t="str">
        <f>IF('2B'!T24&lt;&gt;"",'2B'!T24,"")</f>
        <v/>
      </c>
      <c r="AY21" s="1084" t="str">
        <f>IF('2B'!U24&lt;&gt;"",'2B'!U24,"")</f>
        <v/>
      </c>
      <c r="AZ21" s="1084" t="str">
        <f>IF('2B'!V24&lt;&gt;"",'2B'!V24,"")</f>
        <v/>
      </c>
      <c r="BA21" s="1084" t="str">
        <f>IF('2B'!W24&lt;&gt;"",'2B'!W24,"")</f>
        <v/>
      </c>
      <c r="BB21" s="1084" t="str">
        <f>IF('2B'!X24&lt;&gt;"",'2B'!X24,"")</f>
        <v/>
      </c>
      <c r="BC21" s="1084" t="str">
        <f>IF('2C'!E25&lt;&gt;"",'2C'!E25,"")</f>
        <v/>
      </c>
      <c r="BD21" s="1084" t="str">
        <f>IF('2C'!F25&lt;&gt;"",'2C'!F25,"")</f>
        <v/>
      </c>
      <c r="BE21" s="1084" t="str">
        <f>IF('2C'!G25&lt;&gt;"",'2C'!G25,"")</f>
        <v/>
      </c>
      <c r="BF21" s="1084" t="str">
        <f>IF('2C'!H25&lt;&gt;"",'2C'!H25,"")</f>
        <v/>
      </c>
      <c r="BG21" s="1084" t="str">
        <f>IF('2C'!I25&lt;&gt;"",'2C'!I25,"")</f>
        <v/>
      </c>
      <c r="BH21" s="1084" t="str">
        <f>IF('2C'!J25&lt;&gt;"",'2C'!J25,"")</f>
        <v/>
      </c>
      <c r="BI21" s="1084" t="str">
        <f>IF('2C'!K25&lt;&gt;"",'2C'!K25,"")</f>
        <v/>
      </c>
      <c r="BJ21" s="1084" t="str">
        <f>IF('2C'!L25&lt;&gt;"",'2C'!L25,"")</f>
        <v/>
      </c>
      <c r="BK21" s="1084" t="str">
        <f>IF('2C'!M25&lt;&gt;"",'2C'!M25,"")</f>
        <v/>
      </c>
      <c r="BL21" s="1084" t="str">
        <f>IF('2C'!N25&lt;&gt;"",'2C'!N25,"")</f>
        <v/>
      </c>
      <c r="BM21" s="1084" t="str">
        <f>IF('2C'!O25&lt;&gt;"",'2C'!O25,"")</f>
        <v/>
      </c>
      <c r="BN21" s="1084" t="str">
        <f>IF('2C'!P25&lt;&gt;"",'2C'!P25,"")</f>
        <v/>
      </c>
      <c r="BO21" s="1084" t="str">
        <f>IF('2C'!Q25&lt;&gt;"",'2C'!Q25,"")</f>
        <v/>
      </c>
      <c r="BP21" s="1084" t="str">
        <f>IF('2C'!R25&lt;&gt;"",'2C'!R25,"")</f>
        <v/>
      </c>
      <c r="BQ21" s="1084" t="str">
        <f>IF('2C'!S25&lt;&gt;"",'2C'!S25,"")</f>
        <v/>
      </c>
      <c r="BR21" s="1084" t="str">
        <f>IF('2C'!T25&lt;&gt;"",'2C'!T25,"")</f>
        <v/>
      </c>
      <c r="BS21" s="1084" t="str">
        <f>IF('2C'!U25&lt;&gt;"",'2C'!U25,"")</f>
        <v/>
      </c>
      <c r="BT21" s="1084" t="str">
        <f>IF('2C'!V25&lt;&gt;"",'2C'!V25,"")</f>
        <v/>
      </c>
      <c r="BU21" s="1084" t="str">
        <f>IF('2C'!W25&lt;&gt;"",'2C'!W25,"")</f>
        <v/>
      </c>
      <c r="BV21" s="1084" t="str">
        <f>IF('2C'!X25&lt;&gt;"",'2C'!X25,"")</f>
        <v/>
      </c>
      <c r="BW21" s="1084" t="str">
        <f>IF('2C'!Y25&lt;&gt;"",'2C'!Y25,"")</f>
        <v/>
      </c>
      <c r="BX21" s="1084" t="str">
        <f>IF('2C'!Z25&lt;&gt;"",'2C'!Z25,"")</f>
        <v/>
      </c>
      <c r="BY21" s="1084" t="str">
        <f>IF('2C'!AA25&lt;&gt;"",'2C'!AA25,"")</f>
        <v/>
      </c>
      <c r="BZ21" s="1084" t="str">
        <f>IF('2C'!AB25&lt;&gt;"",'2C'!AB25,"")</f>
        <v/>
      </c>
      <c r="CA21" s="1084" t="str">
        <f>IF('2C'!AC25&lt;&gt;"",'2C'!AC25,"")</f>
        <v/>
      </c>
      <c r="CB21" s="1084" t="str">
        <f>IF('2C'!AD25&lt;&gt;"",'2C'!AD25,"")</f>
        <v/>
      </c>
      <c r="CC21" s="1084" t="str">
        <f>IF('2C'!AE25&lt;&gt;"",'2C'!AE25,"")</f>
        <v/>
      </c>
      <c r="CD21" s="1084" t="str">
        <f>IF('2C'!AF25&lt;&gt;"",'2C'!AF25,"")</f>
        <v/>
      </c>
      <c r="CE21" s="1085"/>
      <c r="CF21" s="1085"/>
      <c r="CG21" s="1085"/>
      <c r="CH21" s="1085"/>
      <c r="CI21" s="1085"/>
      <c r="CJ21" s="1085"/>
      <c r="CK21" s="1085"/>
      <c r="CL21" s="1085"/>
      <c r="CM21" s="1085"/>
      <c r="CN21" s="1085"/>
      <c r="CO21" s="1085"/>
      <c r="CP21" s="1085"/>
      <c r="CQ21" s="1085"/>
      <c r="CR21" s="1085"/>
      <c r="CS21" s="1085"/>
      <c r="CT21" s="1085"/>
      <c r="CU21" s="1085"/>
      <c r="CV21" s="1084" t="str">
        <f>IF('2E'!E24&lt;&gt;"",'2E'!E24,"")</f>
        <v/>
      </c>
      <c r="CW21" s="1084" t="str">
        <f>IF('2E'!F24&lt;&gt;"",'2E'!F24,"")</f>
        <v/>
      </c>
      <c r="CX21" s="1084" t="str">
        <f>IF('2E'!G24&lt;&gt;"",'2E'!G24,"")</f>
        <v/>
      </c>
      <c r="CY21" s="1084" t="str">
        <f>IF('2E'!H24&lt;&gt;"",'2E'!H24,"")</f>
        <v/>
      </c>
      <c r="CZ21" s="1084" t="str">
        <f>IF('2E'!I24&lt;&gt;"",'2E'!I24,"")</f>
        <v/>
      </c>
      <c r="DA21" s="1084" t="str">
        <f>IF('2E'!J24&lt;&gt;"",'2E'!J24,"")</f>
        <v/>
      </c>
      <c r="DB21" s="1084" t="str">
        <f>IF('2E'!K24&lt;&gt;"",'2E'!K24,"")</f>
        <v/>
      </c>
      <c r="DC21" s="1084" t="str">
        <f>IF('2E'!L24&lt;&gt;"",'2E'!L24,"")</f>
        <v/>
      </c>
      <c r="DD21" s="1084" t="str">
        <f>IF('2E'!M24&lt;&gt;"",'2E'!M24,"")</f>
        <v/>
      </c>
      <c r="DE21" s="1084" t="str">
        <f>IF('2E'!N24&lt;&gt;"",'2E'!N24,"")</f>
        <v/>
      </c>
      <c r="DF21" s="1084" t="str">
        <f>IF('2E'!O24&lt;&gt;"",'2E'!O24,"")</f>
        <v/>
      </c>
      <c r="DG21" s="1084" t="str">
        <f>IF('2E'!P24&lt;&gt;"",'2E'!P24,"")</f>
        <v/>
      </c>
      <c r="DH21" s="1084" t="str">
        <f>IF('2E'!Q24&lt;&gt;"",'2E'!Q24,"")</f>
        <v/>
      </c>
      <c r="DI21" s="1084" t="str">
        <f>IF('2E'!R24&lt;&gt;"",'2E'!R24,"")</f>
        <v/>
      </c>
      <c r="DJ21" s="1084" t="str">
        <f>IF('2E'!S24&lt;&gt;"",'2E'!S24,"")</f>
        <v/>
      </c>
      <c r="DK21" s="1084" t="str">
        <f>IF('2E'!T24&lt;&gt;"",'2E'!T24,"")</f>
        <v/>
      </c>
      <c r="DL21" s="1084" t="str">
        <f>IF('2F'!E24&lt;&gt;"",'2F'!E24,"")</f>
        <v/>
      </c>
      <c r="DM21" s="1084" t="str">
        <f>IF('2F'!F24&lt;&gt;"",'2F'!F24,"")</f>
        <v/>
      </c>
      <c r="DN21" s="1212" t="str">
        <f>IF('3AB'!E24&lt;&gt;"",'3AB'!E24,"")</f>
        <v/>
      </c>
      <c r="DO21" s="1212" t="str">
        <f>IF('3AB'!F24&lt;&gt;"",'3AB'!F24,"")</f>
        <v/>
      </c>
      <c r="DP21" s="1212" t="str">
        <f>IF('3AB'!G24&lt;&gt;"",'3AB'!G24,"")</f>
        <v/>
      </c>
      <c r="DQ21" s="1212" t="str">
        <f>IF('3AB'!H24&lt;&gt;"",'3AB'!H24,"")</f>
        <v/>
      </c>
      <c r="DR21" s="1212" t="str">
        <f>IF('3AB'!I24&lt;&gt;"",'3AB'!I24,"")</f>
        <v/>
      </c>
      <c r="DS21" s="1212" t="str">
        <f>IF('3AB'!J24&lt;&gt;"",'3AB'!J24,"")</f>
        <v/>
      </c>
      <c r="DT21" s="1212" t="str">
        <f>IF('3AB'!K24&lt;&gt;"",'3AB'!K24,"")</f>
        <v/>
      </c>
      <c r="DU21" s="1212" t="str">
        <f>IF('3AB'!L24&lt;&gt;"",'3AB'!L24,"")</f>
        <v/>
      </c>
      <c r="DV21" s="1084" t="str">
        <f>IF('3CD'!E24&lt;&gt;"",'3CD'!E24,"")</f>
        <v/>
      </c>
      <c r="DW21" s="1084" t="str">
        <f>IF('3CD'!F24&lt;&gt;"",'3CD'!F24,"")</f>
        <v/>
      </c>
      <c r="DX21" s="1084" t="str">
        <f>IF('3CD'!G24&lt;&gt;"",'3CD'!G24,"")</f>
        <v/>
      </c>
      <c r="DY21" s="1084" t="str">
        <f>IF('3CD'!H24&lt;&gt;"",'3CD'!H24,"")</f>
        <v/>
      </c>
      <c r="DZ21" s="1084" t="str">
        <f>IF('3CD'!I24&lt;&gt;"",'3CD'!I24,"")</f>
        <v/>
      </c>
      <c r="EA21" s="1084" t="str">
        <f>IF('3CD'!J24&lt;&gt;"",'3CD'!J24,"")</f>
        <v/>
      </c>
      <c r="EB21" s="1084" t="str">
        <f>IF('3CD'!K24&lt;&gt;"",'3CD'!K24,"")</f>
        <v/>
      </c>
      <c r="EC21" s="1084" t="str">
        <f>IF('3CD'!L24&lt;&gt;"",'3CD'!L24,"")</f>
        <v/>
      </c>
      <c r="ED21" s="1084" t="str">
        <f>IF('3CD'!M24&lt;&gt;"",'3CD'!M24,"")</f>
        <v/>
      </c>
      <c r="EE21" s="1084" t="str">
        <f>IF('3CD'!N24&lt;&gt;"",'3CD'!N24,"")</f>
        <v/>
      </c>
      <c r="EF21" s="1084" t="str">
        <f>IF('3CD'!O24&lt;&gt;"",'3CD'!O24,"")</f>
        <v/>
      </c>
      <c r="EG21" s="1084" t="str">
        <f>IF('3CD'!P24&lt;&gt;"",'3CD'!P24,"")</f>
        <v/>
      </c>
      <c r="EH21" s="1084" t="str">
        <f>IF('3CD'!Q24&lt;&gt;"",'3CD'!Q24,"")</f>
        <v/>
      </c>
      <c r="EI21" s="1084" t="str">
        <f>IF('3CD'!R24&lt;&gt;"",'3CD'!R24,"")</f>
        <v/>
      </c>
      <c r="EJ21" s="1085"/>
      <c r="EK21" s="1085"/>
      <c r="EL21" s="1085"/>
      <c r="EM21" s="1085"/>
      <c r="EN21" s="1085"/>
      <c r="EO21" s="1085"/>
      <c r="EP21" s="1085"/>
      <c r="EQ21" s="1085"/>
      <c r="ER21" s="1085"/>
      <c r="ES21" s="1085"/>
      <c r="ET21" s="1085"/>
      <c r="EU21" s="1085"/>
      <c r="EV21" s="1085"/>
      <c r="EW21" s="1085"/>
      <c r="EX21" s="1085"/>
      <c r="EY21" s="1085"/>
      <c r="EZ21" s="1085"/>
      <c r="FA21" s="1085"/>
      <c r="FB21" s="1084" t="str">
        <f>IF('3EF'!W25&lt;&gt;"",'3EF'!W25,"")</f>
        <v/>
      </c>
      <c r="FC21" s="1084" t="str">
        <f>IF('3EF'!X25&lt;&gt;"",'3EF'!X25,"")</f>
        <v/>
      </c>
      <c r="FD21" s="1084" t="str">
        <f>IF('3EF'!Y25&lt;&gt;"",'3EF'!Y25,"")</f>
        <v/>
      </c>
      <c r="FE21" s="1084" t="str">
        <f>IF('3EF'!Z25&lt;&gt;"",'3EF'!Z25,"")</f>
        <v/>
      </c>
      <c r="FF21" s="1084" t="str">
        <f>IF('3EF'!AA25&lt;&gt;"",'3EF'!AA25,"")</f>
        <v/>
      </c>
      <c r="FG21" s="1084" t="str">
        <f>IF('3EF'!AB25&lt;&gt;"",'3EF'!AB25,"")</f>
        <v/>
      </c>
      <c r="FH21" s="1084" t="str">
        <f>IF('3EF'!AC25&lt;&gt;"",'3EF'!AC25,"")</f>
        <v/>
      </c>
      <c r="FI21" s="1084" t="str">
        <f>IF('3EF'!AD25&lt;&gt;"",'3EF'!AD25,"")</f>
        <v/>
      </c>
      <c r="FJ21" s="1084" t="str">
        <f>IF('3EF'!AE25&lt;&gt;"",'3EF'!AE25,"")</f>
        <v/>
      </c>
      <c r="FK21" s="1084" t="str">
        <f>IF('3EF'!AF25&lt;&gt;"",'3EF'!AF25,"")</f>
        <v/>
      </c>
      <c r="FL21" s="1084" t="str">
        <f>IF('3EF'!AG25&lt;&gt;"",'3EF'!AG25,"")</f>
        <v/>
      </c>
      <c r="FM21" s="1084" t="str">
        <f>IF('3EF'!AH25&lt;&gt;"",'3EF'!AH25,"")</f>
        <v/>
      </c>
      <c r="FN21" s="1084" t="str">
        <f>IF('3EF'!AI25&lt;&gt;"",'3EF'!AI25,"")</f>
        <v/>
      </c>
      <c r="FO21" s="1084" t="str">
        <f>IF('3EF'!AJ25&lt;&gt;"",'3EF'!AJ25,"")</f>
        <v/>
      </c>
      <c r="FP21" s="1084" t="str">
        <f>IF('3EF'!AK25&lt;&gt;"",'3EF'!AK25,"")</f>
        <v/>
      </c>
      <c r="FQ21" s="1084" t="str">
        <f>IF('3EF'!AL25&lt;&gt;"",'3EF'!AL25,"")</f>
        <v/>
      </c>
      <c r="FR21" s="1084" t="str">
        <f>IF('3EF'!AM25&lt;&gt;"",'3EF'!AM25,"")</f>
        <v/>
      </c>
      <c r="FS21" s="1084" t="str">
        <f>IF('3G'!E25&lt;&gt;"",'3G'!E25,"")</f>
        <v/>
      </c>
      <c r="FT21" s="1084" t="str">
        <f>IF('3G'!F25&lt;&gt;"",'3G'!F25,"")</f>
        <v/>
      </c>
      <c r="FU21" s="1084" t="str">
        <f>IF('3G'!G25&lt;&gt;"",'3G'!G25,"")</f>
        <v/>
      </c>
      <c r="FV21" s="1084" t="str">
        <f>IF('3G'!H25&lt;&gt;"",'3G'!H25,"")</f>
        <v/>
      </c>
      <c r="FW21" s="1084" t="str">
        <f>IF('3G'!I25&lt;&gt;"",'3G'!I25,"")</f>
        <v/>
      </c>
      <c r="FX21" s="1084" t="str">
        <f>IF('3G'!J25&lt;&gt;"",'3G'!J25,"")</f>
        <v/>
      </c>
      <c r="FY21" s="1084" t="str">
        <f>IF('3G'!K25&lt;&gt;"",'3G'!K25,"")</f>
        <v/>
      </c>
      <c r="FZ21" s="1084" t="str">
        <f>IF('3G'!L25&lt;&gt;"",'3G'!L25,"")</f>
        <v/>
      </c>
      <c r="GA21" s="1084" t="str">
        <f>IF('3G'!M25&lt;&gt;"",'3G'!M25,"")</f>
        <v/>
      </c>
      <c r="GB21" s="1084" t="str">
        <f>IF('3G'!N25&lt;&gt;"",'3G'!N25,"")</f>
        <v/>
      </c>
      <c r="GC21" s="1084" t="str">
        <f>IF('3G'!O25&lt;&gt;"",'3G'!O25,"")</f>
        <v/>
      </c>
      <c r="GD21" s="1084" t="str">
        <f>IF('3G'!P25&lt;&gt;"",'3G'!P25,"")</f>
        <v/>
      </c>
      <c r="GE21" s="1084" t="str">
        <f>IF('3G'!Q25&lt;&gt;"",'3G'!Q25,"")</f>
        <v/>
      </c>
      <c r="GF21" s="1084" t="str">
        <f>IF('3G'!R25&lt;&gt;"",'3G'!R25,"")</f>
        <v/>
      </c>
      <c r="GG21" s="1084" t="str">
        <f>IF('3G'!S25&lt;&gt;"",'3G'!S25,"")</f>
        <v/>
      </c>
      <c r="GH21" s="1084" t="str">
        <f>IF('3G'!T25&lt;&gt;"",'3G'!T25,"")</f>
        <v/>
      </c>
      <c r="GI21" s="1084" t="str">
        <f>IF('3G'!U25&lt;&gt;"",'3G'!U25,"")</f>
        <v/>
      </c>
      <c r="GJ21" s="1084" t="str">
        <f>IF('3G'!V25&lt;&gt;"",'3G'!V25,"")</f>
        <v/>
      </c>
      <c r="GK21" s="1084" t="str">
        <f>IF('3G'!W25&lt;&gt;"",'3G'!W25,"")</f>
        <v/>
      </c>
      <c r="GL21" s="1084" t="str">
        <f>IF('3G'!X25&lt;&gt;"",'3G'!X25,"")</f>
        <v/>
      </c>
      <c r="GM21" s="1084" t="str">
        <f>IF('3G'!Y25&lt;&gt;"",'3G'!Y25,"")</f>
        <v/>
      </c>
      <c r="GN21" s="1084" t="str">
        <f>IF('3G'!Z25&lt;&gt;"",'3G'!Z25,"")</f>
        <v/>
      </c>
      <c r="GO21" s="1084" t="str">
        <f>IF('3G'!AA25&lt;&gt;"",'3G'!AA25,"")</f>
        <v/>
      </c>
      <c r="GP21" s="1084" t="str">
        <f>IF('3G'!AB25&lt;&gt;"",'3G'!AB25,"")</f>
        <v/>
      </c>
      <c r="GQ21" s="1084" t="str">
        <f>IF('3G'!AC25&lt;&gt;"",'3G'!AC25,"")</f>
        <v/>
      </c>
      <c r="GR21" s="1084" t="str">
        <f>IF('3G'!AD25&lt;&gt;"",'3G'!AD25,"")</f>
        <v/>
      </c>
      <c r="GS21" s="1084" t="str">
        <f>IF('3G'!AE25&lt;&gt;"",'3G'!AE25,"")</f>
        <v/>
      </c>
      <c r="GT21" s="1084" t="str">
        <f>IF('3G'!AF25&lt;&gt;"",'3G'!AF25,"")</f>
        <v/>
      </c>
      <c r="GU21" s="1084" t="str">
        <f>IF('3G'!AG25&lt;&gt;"",'3G'!AG25,"")</f>
        <v/>
      </c>
      <c r="GV21" s="1084" t="str">
        <f>IF('3G'!AH25&lt;&gt;"",'3G'!AH25,"")</f>
        <v/>
      </c>
      <c r="GW21" s="1084" t="str">
        <f>IF('3G'!AI25&lt;&gt;"",'3G'!AI25,"")</f>
        <v/>
      </c>
      <c r="GX21" s="1084" t="str">
        <f>IF('3G'!AJ25&lt;&gt;"",'3G'!AJ25,"")</f>
        <v/>
      </c>
      <c r="GY21" s="1084" t="str">
        <f>IF('3G'!AK25&lt;&gt;"",'3G'!AK25,"")</f>
        <v/>
      </c>
      <c r="GZ21" s="1084" t="str">
        <f>IF('3G'!AL25&lt;&gt;"",'3G'!AL25,"")</f>
        <v/>
      </c>
      <c r="HA21" s="1084" t="str">
        <f>IF('3G'!AM25&lt;&gt;"",'3G'!AM25,"")</f>
        <v/>
      </c>
      <c r="HB21" s="1084" t="str">
        <f>IF('3G'!AN25&lt;&gt;"",'3G'!AN25,"")</f>
        <v/>
      </c>
      <c r="HC21" s="1085"/>
      <c r="HD21" s="1085"/>
      <c r="HE21" s="1085"/>
      <c r="HF21" s="1085"/>
      <c r="HG21" s="1085"/>
      <c r="HH21" s="1085"/>
      <c r="HI21" s="1085"/>
      <c r="HJ21" s="1085"/>
      <c r="HK21" s="1085"/>
      <c r="HL21" s="1085"/>
      <c r="HM21" s="1085"/>
      <c r="HN21" s="1085"/>
      <c r="HO21" s="1085"/>
      <c r="HP21" s="1085"/>
      <c r="HQ21" s="1085"/>
      <c r="HR21" s="1085"/>
      <c r="HS21" s="1085"/>
      <c r="HT21" s="1085"/>
      <c r="HU21" s="1085"/>
      <c r="HV21" s="1085"/>
      <c r="HW21" s="1085"/>
      <c r="HX21" s="1085"/>
      <c r="HY21" s="1085"/>
      <c r="HZ21" s="1085"/>
      <c r="IA21" s="1085"/>
      <c r="IB21" s="1085"/>
      <c r="IC21" s="1085"/>
      <c r="ID21" s="1085"/>
      <c r="IE21" s="1085"/>
      <c r="IF21" s="1085"/>
      <c r="IG21" s="1085"/>
      <c r="IH21" s="1085"/>
      <c r="II21" s="1085"/>
      <c r="IJ21" s="1085"/>
      <c r="IK21" s="1085"/>
      <c r="IL21" s="1085"/>
      <c r="IM21" s="1085"/>
      <c r="IN21" s="1085"/>
      <c r="IO21" s="1085"/>
      <c r="IP21" s="1085"/>
      <c r="IQ21" s="1085"/>
      <c r="IR21" s="1085"/>
      <c r="IS21" s="1085"/>
      <c r="IT21" s="1085"/>
      <c r="IU21" s="1085"/>
      <c r="IV21" s="1085"/>
      <c r="IW21" s="1085"/>
      <c r="IX21" s="1085"/>
      <c r="IY21" s="1085"/>
      <c r="IZ21" s="1085"/>
      <c r="JA21" s="1085"/>
      <c r="JB21" s="1084" t="str">
        <f>IF('4C'!E24&lt;&gt;"",'4C'!E24,"")</f>
        <v/>
      </c>
      <c r="JC21" s="1085"/>
      <c r="JD21" s="1085"/>
      <c r="JE21" s="1085"/>
      <c r="JF21" s="1085"/>
      <c r="JG21" s="1085"/>
      <c r="JH21" s="1085"/>
      <c r="JI21" s="1085"/>
      <c r="JJ21" s="1085"/>
      <c r="JK21" s="1085"/>
      <c r="JL21" s="1085"/>
      <c r="JM21" s="1085"/>
      <c r="JN21" s="1085"/>
      <c r="JO21" s="1085"/>
      <c r="JP21" s="1085"/>
      <c r="JQ21" s="1085"/>
      <c r="JR21" s="1085"/>
      <c r="JS21" s="1085"/>
      <c r="JT21" s="1085"/>
      <c r="JU21" s="1085"/>
      <c r="JV21" s="1085"/>
      <c r="JW21" s="1085"/>
      <c r="JX21" s="1085"/>
      <c r="JY21" s="1085"/>
      <c r="JZ21" s="1085"/>
      <c r="KA21" s="1085"/>
      <c r="KB21" s="1085"/>
      <c r="KC21" s="1085"/>
      <c r="KD21" s="1085"/>
      <c r="KE21" s="1085"/>
      <c r="KF21" s="1085"/>
      <c r="KG21" s="1085"/>
      <c r="KH21" s="1085"/>
      <c r="KI21" s="1085"/>
      <c r="KJ21" s="1084" t="str">
        <f>IF('5A'!E24&lt;&gt;"",'5A'!E24,"")</f>
        <v/>
      </c>
      <c r="KK21" s="1084" t="str">
        <f>IF('5A'!F24&lt;&gt;"",'5A'!F24,"")</f>
        <v/>
      </c>
      <c r="KL21" s="1084" t="str">
        <f>IF('5A'!G24&lt;&gt;"",'5A'!G24,"")</f>
        <v/>
      </c>
      <c r="KM21" s="1085"/>
      <c r="KN21" s="1085"/>
      <c r="KO21" s="1085"/>
      <c r="KP21" s="1085"/>
      <c r="KQ21" s="1085"/>
      <c r="KR21" s="1085"/>
      <c r="KS21" s="1085"/>
      <c r="KT21" s="1085"/>
      <c r="KU21" s="1085"/>
      <c r="KV21" s="1085"/>
      <c r="KW21" s="1085"/>
      <c r="KX21" s="1085"/>
      <c r="KY21" s="1084" t="str">
        <f>IF('5D'!E31&lt;&gt;"",'5D'!E31,"")</f>
        <v/>
      </c>
      <c r="KZ21" s="1084" t="str">
        <f>IF('5D'!F31&lt;&gt;"",'5D'!F31,"")</f>
        <v/>
      </c>
      <c r="LA21" s="1084" t="str">
        <f>IF('5D'!G31&lt;&gt;"",'5D'!G31,"")</f>
        <v/>
      </c>
      <c r="LB21" s="1084" t="str">
        <f>IF('5D'!H31&lt;&gt;"",'5D'!H31,"")</f>
        <v/>
      </c>
      <c r="LC21" s="1084" t="str">
        <f>IF('5D'!I31&lt;&gt;"",'5D'!I31,"")</f>
        <v/>
      </c>
      <c r="LD21" s="1084" t="str">
        <f>IF('5D'!J31&lt;&gt;"",'5D'!J31,"")</f>
        <v/>
      </c>
      <c r="LE21" s="1084" t="str">
        <f>IF('5D'!K31&lt;&gt;"",'5D'!K31,"")</f>
        <v/>
      </c>
      <c r="LF21" s="1084" t="str">
        <f>IF('5D'!L31&lt;&gt;"",'5D'!L31,"")</f>
        <v/>
      </c>
      <c r="LG21" s="1084" t="str">
        <f>IF('5D'!M31&lt;&gt;"",'5D'!M31,"")</f>
        <v/>
      </c>
      <c r="LH21" s="1084" t="str">
        <f>IF('5D'!N31&lt;&gt;"",'5D'!N31,"")</f>
        <v/>
      </c>
      <c r="LI21" s="1084" t="str">
        <f>IF('5D'!O31&lt;&gt;"",'5D'!O31,"")</f>
        <v/>
      </c>
      <c r="LJ21" s="1084" t="str">
        <f>IF('5D'!P31&lt;&gt;"",'5D'!P31,"")</f>
        <v/>
      </c>
      <c r="LK21" s="1084" t="str">
        <f>IF('5D'!Q31&lt;&gt;"",'5D'!Q31,"")</f>
        <v/>
      </c>
      <c r="LL21" s="1084" t="str">
        <f>IF('5D'!R31&lt;&gt;"",'5D'!R31,"")</f>
        <v/>
      </c>
      <c r="LM21" s="1084" t="str">
        <f>IF('5D'!S31&lt;&gt;"",'5D'!S31,"")</f>
        <v/>
      </c>
      <c r="LN21" s="1084" t="str">
        <f>IF('5D'!T31&lt;&gt;"",'5D'!T31,"")</f>
        <v/>
      </c>
      <c r="LO21" s="1084" t="str">
        <f>IF('5D'!U31&lt;&gt;"",'5D'!U31,"")</f>
        <v/>
      </c>
      <c r="LP21" s="1084" t="str">
        <f>IF('5D'!V31&lt;&gt;"",'5D'!V31,"")</f>
        <v/>
      </c>
      <c r="LQ21" s="1084" t="str">
        <f>IF('5D'!W31&lt;&gt;"",'5D'!W31,"")</f>
        <v/>
      </c>
      <c r="LR21" s="1084" t="str">
        <f>IF('5D'!Y31&lt;&gt;"",'5D'!Y31,"")</f>
        <v/>
      </c>
      <c r="LS21" s="1084" t="str">
        <f>IF('5D'!Z31&lt;&gt;"",'5D'!Z31,"")</f>
        <v/>
      </c>
      <c r="LT21" s="1084" t="str">
        <f>IF('5D'!AA31&lt;&gt;"",'5D'!AA31,"")</f>
        <v/>
      </c>
      <c r="LU21" s="1084" t="str">
        <f>IF('5D'!AB31&lt;&gt;"",'5D'!AB31,"")</f>
        <v/>
      </c>
      <c r="LV21" s="1085"/>
      <c r="LW21" s="1084" t="str">
        <f>IF('5E'!E31&lt;&gt;"",'5E'!E31,"")</f>
        <v/>
      </c>
      <c r="LX21" s="1084" t="str">
        <f>IF('5E'!F31&lt;&gt;"",'5E'!F31,"")</f>
        <v/>
      </c>
      <c r="LY21" s="1084" t="str">
        <f>IF('5E'!G31&lt;&gt;"",'5E'!G31,"")</f>
        <v/>
      </c>
      <c r="LZ21" s="1084" t="str">
        <f>IF('5E'!H31&lt;&gt;"",'5E'!H31,"")</f>
        <v/>
      </c>
      <c r="MA21" s="1084" t="str">
        <f>IF('5E'!I31&lt;&gt;"",'5E'!I31,"")</f>
        <v/>
      </c>
      <c r="MB21" s="1084" t="str">
        <f>IF('5E'!J31&lt;&gt;"",'5E'!J31,"")</f>
        <v/>
      </c>
      <c r="MC21" s="1084" t="str">
        <f>IF('5E'!K31&lt;&gt;"",'5E'!K31,"")</f>
        <v/>
      </c>
      <c r="MD21" s="1084" t="str">
        <f>IF('5E'!L31&lt;&gt;"",'5E'!L31,"")</f>
        <v/>
      </c>
      <c r="ME21" s="1084" t="str">
        <f>IF('5E'!M31&lt;&gt;"",'5E'!M31,"")</f>
        <v/>
      </c>
      <c r="MF21" s="1084" t="str">
        <f>IF('5E'!N31&lt;&gt;"",'5E'!N31,"")</f>
        <v/>
      </c>
      <c r="MG21" s="1084" t="str">
        <f>IF('5E'!O31&lt;&gt;"",'5E'!O31,"")</f>
        <v/>
      </c>
      <c r="MH21" s="1084" t="str">
        <f>IF('5E'!P31&lt;&gt;"",'5E'!P31,"")</f>
        <v/>
      </c>
      <c r="MI21" s="1084" t="str">
        <f>IF('5E'!Q31&lt;&gt;"",'5E'!Q31,"")</f>
        <v/>
      </c>
      <c r="MJ21" s="1084" t="str">
        <f>IF('5E'!R31&lt;&gt;"",'5E'!R31,"")</f>
        <v/>
      </c>
      <c r="MK21" s="1084" t="str">
        <f>IF('5E'!S31&lt;&gt;"",'5E'!S31,"")</f>
        <v/>
      </c>
      <c r="ML21" s="1084" t="str">
        <f>IF('5E'!T31&lt;&gt;"",'5E'!T31,"")</f>
        <v/>
      </c>
      <c r="MM21" s="1084" t="str">
        <f>IF('5E'!U31&lt;&gt;"",'5E'!U31,"")</f>
        <v/>
      </c>
      <c r="MN21" s="1084" t="str">
        <f>IF('5E'!V31&lt;&gt;"",'5E'!V31,"")</f>
        <v/>
      </c>
      <c r="MO21" s="1084" t="str">
        <f>IF('5E'!W31&lt;&gt;"",'5E'!W31,"")</f>
        <v/>
      </c>
      <c r="MP21" s="1084" t="str">
        <f>IF('5E'!Y31&lt;&gt;"",'5E'!Y31,"")</f>
        <v/>
      </c>
      <c r="MQ21" s="1084" t="str">
        <f>IF('5E'!Z31&lt;&gt;"",'5E'!Z31,"")</f>
        <v/>
      </c>
      <c r="MR21" s="1084" t="str">
        <f>IF('5E'!AA31&lt;&gt;"",'5E'!AA31,"")</f>
        <v/>
      </c>
      <c r="MS21" s="1085"/>
      <c r="MT21" s="1085"/>
      <c r="MU21" s="1085"/>
      <c r="MV21" s="1085"/>
      <c r="MW21" s="1085"/>
      <c r="MX21" s="1085"/>
      <c r="MY21" s="1085"/>
      <c r="MZ21" s="1085"/>
      <c r="NA21" s="1085"/>
      <c r="NB21" s="1085"/>
      <c r="NC21" s="1085"/>
      <c r="ND21" s="1085"/>
      <c r="NE21" s="1085"/>
      <c r="NF21" s="1085"/>
      <c r="NG21" s="1085"/>
      <c r="NH21" s="1085"/>
      <c r="NI21" s="1085"/>
      <c r="NJ21" s="1085"/>
      <c r="NK21" s="1085"/>
      <c r="NL21" s="1085"/>
      <c r="NM21" s="1085"/>
      <c r="NN21" s="1085"/>
      <c r="NO21" s="1085"/>
      <c r="NP21" s="1085"/>
      <c r="NQ21" s="1085"/>
      <c r="NR21" s="1085"/>
      <c r="NS21" s="1085"/>
      <c r="NT21" s="1085"/>
      <c r="NU21" s="1085"/>
      <c r="NV21" s="1085"/>
      <c r="NW21" s="1085"/>
      <c r="NX21" s="1085"/>
      <c r="NY21" s="1085"/>
      <c r="NZ21" s="1085"/>
      <c r="OA21" s="1085"/>
      <c r="OB21" s="1085"/>
      <c r="OC21" s="1085"/>
      <c r="OD21" s="1085"/>
      <c r="OE21" s="1085"/>
      <c r="OF21" s="1085"/>
      <c r="OG21" s="1085"/>
      <c r="OH21" s="1085"/>
      <c r="OI21" s="1085"/>
      <c r="OJ21" s="1085"/>
      <c r="OK21" s="1085"/>
      <c r="OL21" s="1085"/>
      <c r="OM21" s="1085"/>
      <c r="ON21" s="1085"/>
      <c r="OO21" s="1085"/>
      <c r="OP21" s="1085"/>
      <c r="OQ21" s="1085"/>
      <c r="OR21" s="1085"/>
      <c r="OS21" s="1085"/>
      <c r="OT21" s="1085"/>
      <c r="OU21" s="1085"/>
      <c r="OV21" s="1085"/>
      <c r="OW21" s="1085"/>
      <c r="OX21" s="1085"/>
      <c r="OY21" s="1085"/>
      <c r="OZ21" s="1085"/>
      <c r="PA21" s="1085"/>
      <c r="PB21" s="1085"/>
      <c r="PC21" s="1085"/>
      <c r="PD21" s="1085"/>
      <c r="PE21" s="1085"/>
      <c r="PF21" s="1085"/>
      <c r="PG21" s="1085"/>
      <c r="PH21" s="1085"/>
      <c r="PI21" s="1085"/>
      <c r="PJ21" s="1085"/>
      <c r="PK21" s="1085"/>
      <c r="PL21" s="1085"/>
      <c r="PM21" s="1085"/>
      <c r="PN21" s="1085"/>
      <c r="PO21" s="1085"/>
      <c r="PP21" s="1085"/>
      <c r="PQ21" s="1085"/>
      <c r="PR21" s="1085"/>
      <c r="PS21" s="1085"/>
      <c r="PT21" s="1085"/>
      <c r="PU21" s="1085"/>
      <c r="PV21" s="1085"/>
      <c r="PW21" s="1085"/>
      <c r="PX21" s="1085"/>
      <c r="PY21" s="1085"/>
      <c r="PZ21" s="1085"/>
      <c r="QA21" s="1085"/>
      <c r="QB21" s="1085"/>
      <c r="QC21" s="1085"/>
      <c r="QD21" s="1085"/>
      <c r="QE21" s="1085"/>
      <c r="QF21" s="1085"/>
      <c r="QG21" s="1085"/>
      <c r="QH21" s="1085"/>
      <c r="QI21" s="1085"/>
      <c r="QJ21" s="1085"/>
      <c r="QK21" s="1085"/>
      <c r="QL21" s="1085"/>
      <c r="QM21" s="1085"/>
      <c r="QN21" s="1085"/>
      <c r="QO21" s="1085"/>
      <c r="QP21" s="1085"/>
      <c r="QQ21" s="1085"/>
      <c r="QR21" s="1085"/>
      <c r="QS21" s="1085"/>
      <c r="QT21" s="1085"/>
      <c r="QU21" s="1085"/>
      <c r="QV21" s="1085"/>
      <c r="QW21" s="1085"/>
      <c r="QX21" s="1085"/>
      <c r="QY21" s="1085"/>
      <c r="QZ21" s="1085"/>
      <c r="RA21" s="1085"/>
      <c r="RB21" s="1085"/>
      <c r="RC21" s="1085"/>
      <c r="RD21" s="1085"/>
      <c r="RE21" s="1085"/>
      <c r="RF21" s="1085"/>
      <c r="RG21" s="1085"/>
      <c r="RH21" s="1085"/>
      <c r="RI21" s="1085"/>
      <c r="RJ21" s="1085"/>
      <c r="RK21" s="1085"/>
      <c r="RL21" s="1085"/>
      <c r="RM21" s="1085"/>
      <c r="RN21" s="1085"/>
      <c r="RO21" s="1085"/>
      <c r="RP21" s="1085"/>
      <c r="RQ21" s="1085"/>
      <c r="RR21" s="1085"/>
      <c r="RS21" s="1085"/>
      <c r="RT21" s="1085"/>
      <c r="RU21" s="1085"/>
      <c r="RV21" s="1085"/>
      <c r="RW21" s="1085"/>
      <c r="RX21" s="1085"/>
      <c r="RY21" s="1085"/>
      <c r="RZ21" s="1085"/>
      <c r="SA21" s="1085"/>
      <c r="SB21" s="1085"/>
      <c r="SC21" s="1085"/>
      <c r="SD21" s="1085"/>
      <c r="SE21" s="1085"/>
      <c r="SF21" s="1085"/>
      <c r="SG21" s="1085"/>
      <c r="SH21" s="1085"/>
      <c r="SI21" s="1085"/>
      <c r="SJ21" s="1085"/>
      <c r="SK21" s="1085"/>
      <c r="SL21" s="1085"/>
      <c r="SM21" s="1085"/>
      <c r="SN21" s="1085"/>
      <c r="SO21" s="1085"/>
      <c r="SP21" s="1085"/>
      <c r="SQ21" s="1085"/>
      <c r="SR21" s="1085"/>
      <c r="SS21" s="1085"/>
      <c r="ST21" s="1085"/>
      <c r="SU21" s="1085"/>
      <c r="SV21" s="1085"/>
      <c r="SW21" s="1085"/>
      <c r="SX21" s="1085"/>
      <c r="SY21" s="1085"/>
      <c r="SZ21" s="1085"/>
      <c r="TA21" s="1085"/>
      <c r="TB21" s="1085"/>
      <c r="TC21" s="1085"/>
      <c r="TD21" s="1085"/>
      <c r="TE21" s="1085"/>
      <c r="TF21" s="1085"/>
      <c r="TG21" s="1085"/>
      <c r="TH21" s="1085"/>
      <c r="TI21" s="1085"/>
      <c r="TJ21" s="1085"/>
      <c r="TK21" s="1085"/>
      <c r="TL21" s="1085"/>
      <c r="TM21" s="1085"/>
      <c r="TN21" s="1085"/>
      <c r="TO21" s="1085"/>
      <c r="TP21" s="1085"/>
      <c r="TQ21" s="1085"/>
      <c r="TR21" s="1085"/>
      <c r="TS21" s="1085"/>
      <c r="TT21" s="1085"/>
      <c r="TU21" s="1085"/>
      <c r="TV21" s="1085"/>
      <c r="TW21" s="1085"/>
      <c r="TX21" s="1085"/>
      <c r="TY21" s="1085"/>
      <c r="TZ21" s="1085"/>
      <c r="UA21" s="1085"/>
      <c r="UB21" s="1085"/>
      <c r="UC21" s="1085"/>
      <c r="UD21" s="1085"/>
      <c r="UE21" s="1085"/>
      <c r="UF21" s="1085"/>
      <c r="UG21" s="1085"/>
      <c r="UH21" s="1085"/>
      <c r="UI21" s="1085"/>
      <c r="UJ21" s="1085"/>
      <c r="UK21" s="1085"/>
      <c r="UL21" s="1085"/>
      <c r="UM21" s="1085"/>
      <c r="UN21" s="1085"/>
      <c r="UO21" s="1085"/>
      <c r="UP21" s="1085"/>
      <c r="UQ21" s="1085"/>
      <c r="UR21" s="1085"/>
      <c r="US21" s="1085"/>
      <c r="UT21" s="1085"/>
      <c r="UU21" s="1085"/>
      <c r="UV21" s="1085"/>
      <c r="UW21" s="1085"/>
      <c r="UX21" s="1085"/>
      <c r="UY21" s="1085"/>
      <c r="UZ21" s="1085"/>
      <c r="VA21" s="1085"/>
      <c r="VB21" s="1085"/>
      <c r="VC21" s="1085"/>
      <c r="VD21" s="1085"/>
      <c r="VE21" s="1085"/>
      <c r="VF21" s="1085"/>
      <c r="VG21" s="1085"/>
      <c r="VH21" s="1085"/>
      <c r="VI21" s="1085"/>
      <c r="VJ21" s="1085"/>
      <c r="VK21" s="1085"/>
      <c r="VL21" s="1085"/>
      <c r="VM21" s="1085"/>
      <c r="VN21" s="1085"/>
      <c r="VO21" s="1085"/>
      <c r="VP21" s="1085"/>
      <c r="VQ21" s="1085"/>
      <c r="VR21" s="1085"/>
      <c r="VS21" s="1085"/>
      <c r="VT21" s="1085"/>
      <c r="VU21" s="1085"/>
      <c r="VV21" s="1085"/>
      <c r="VW21" s="1085"/>
      <c r="VX21" s="1085"/>
      <c r="VY21" s="1085"/>
      <c r="VZ21" s="1085"/>
      <c r="WA21" s="1085"/>
      <c r="WB21" s="1085"/>
      <c r="WC21" s="1085"/>
      <c r="WD21" s="1085"/>
      <c r="WE21" s="1085"/>
      <c r="WF21" s="1085"/>
      <c r="WG21" s="1085"/>
      <c r="WH21" s="1085"/>
      <c r="WI21" s="1085"/>
      <c r="WJ21" s="1085"/>
      <c r="WK21" s="1085"/>
      <c r="WL21" s="1085"/>
      <c r="WM21" s="1085"/>
      <c r="WN21" s="1085"/>
      <c r="WO21" s="1085"/>
      <c r="WP21" s="1085"/>
      <c r="WQ21" s="1085"/>
      <c r="WR21" s="1085"/>
      <c r="WS21" s="1085"/>
      <c r="WT21" s="1085"/>
      <c r="WU21" s="1085"/>
      <c r="WV21" s="1085"/>
      <c r="WW21" s="1085"/>
      <c r="WX21" s="1085"/>
      <c r="WY21" s="1085"/>
      <c r="WZ21" s="1085"/>
      <c r="XA21" s="1085"/>
      <c r="XB21" s="1085"/>
      <c r="XC21" s="1085"/>
      <c r="XD21" s="1085"/>
      <c r="XE21" s="1085"/>
      <c r="XF21" s="1085"/>
      <c r="XG21" s="1085"/>
      <c r="XH21" s="1085"/>
      <c r="XI21" s="1085"/>
      <c r="XJ21" s="1085"/>
      <c r="XK21" s="1085"/>
      <c r="XL21" s="1085"/>
      <c r="XM21" s="1085"/>
      <c r="XN21" s="1085"/>
      <c r="XO21" s="1085"/>
      <c r="XP21" s="1085"/>
      <c r="XQ21" s="1085"/>
      <c r="XR21" s="1085"/>
      <c r="XS21" s="1085"/>
      <c r="XT21" s="1085"/>
      <c r="XU21" s="1085"/>
      <c r="XV21" s="1085"/>
      <c r="XW21" s="1085"/>
      <c r="XX21" s="1085"/>
      <c r="XY21" s="1085"/>
      <c r="XZ21" s="1085"/>
      <c r="YA21" s="1085"/>
      <c r="YB21" s="1085"/>
      <c r="YC21" s="1085"/>
      <c r="YD21" s="1085"/>
      <c r="YE21" s="1085"/>
      <c r="YF21" s="1085"/>
      <c r="YG21" s="1085"/>
      <c r="YH21" s="1085"/>
      <c r="YI21" s="1085"/>
      <c r="YJ21" s="1085"/>
      <c r="YK21" s="1085"/>
      <c r="YL21" s="1085"/>
      <c r="YM21" s="1085"/>
      <c r="YN21" s="1085"/>
      <c r="YO21" s="1085"/>
      <c r="YP21" s="1085"/>
      <c r="YQ21" s="1085"/>
      <c r="YR21" s="1085"/>
      <c r="YS21" s="1085"/>
      <c r="YT21" s="1085"/>
      <c r="YU21" s="1085"/>
      <c r="YV21" s="1085"/>
      <c r="YW21" s="1085"/>
      <c r="YX21" s="1085"/>
      <c r="YY21" s="1085"/>
      <c r="YZ21" s="1085"/>
      <c r="ZA21" s="1085"/>
      <c r="ZB21" s="1085"/>
      <c r="ZC21" s="1085"/>
      <c r="ZD21" s="1085"/>
      <c r="ZE21" s="1085"/>
      <c r="ZF21" s="1085"/>
      <c r="ZG21" s="1085"/>
      <c r="ZH21" s="1085"/>
      <c r="ZI21" s="1085"/>
      <c r="ZJ21" s="1085"/>
      <c r="ZK21" s="1085"/>
      <c r="ZL21" s="1085"/>
      <c r="ZM21" s="1085"/>
      <c r="ZN21" s="1085"/>
      <c r="ZO21" s="1085"/>
      <c r="ZP21" s="1085"/>
      <c r="ZQ21" s="1085"/>
      <c r="ZR21" s="1085"/>
      <c r="ZS21" s="1085"/>
      <c r="ZT21" s="1085"/>
      <c r="ZU21" s="1085"/>
      <c r="ZV21" s="1085"/>
      <c r="ZW21" s="1085"/>
      <c r="ZX21" s="1085"/>
      <c r="ZY21" s="1085"/>
      <c r="ZZ21" s="1085"/>
      <c r="AAA21" s="1085"/>
      <c r="AAB21" s="1085"/>
      <c r="AAC21" s="1085"/>
      <c r="AAD21" s="1085"/>
      <c r="AAE21" s="1085"/>
      <c r="AAF21" s="1085"/>
      <c r="AAG21" s="1085"/>
      <c r="AAH21" s="1085"/>
      <c r="AAI21" s="1085"/>
      <c r="AAJ21" s="1085"/>
      <c r="AAK21" s="1085"/>
      <c r="AAL21" s="1085"/>
      <c r="AAM21" s="1085"/>
      <c r="AAN21" s="1085"/>
      <c r="AAO21" s="1085"/>
      <c r="AAP21" s="1085"/>
      <c r="AAQ21" s="1085"/>
      <c r="AAR21" s="1085"/>
      <c r="AAS21" s="1085"/>
      <c r="AAT21" s="1085"/>
      <c r="AAU21" s="1085"/>
      <c r="AAV21" s="1085"/>
      <c r="AAW21" s="1085"/>
      <c r="AAX21" s="1085"/>
      <c r="AAY21" s="1085"/>
      <c r="AAZ21" s="1085"/>
      <c r="ABA21" s="1085"/>
      <c r="ABB21" s="1085"/>
      <c r="ABC21" s="1085"/>
      <c r="ABD21" s="1085"/>
      <c r="ABE21" s="1085"/>
      <c r="ABF21" s="1085"/>
      <c r="ABG21" s="1085"/>
      <c r="ABH21" s="1085"/>
      <c r="ABI21" s="1085"/>
      <c r="ABJ21" s="1085"/>
      <c r="ABK21" s="1085"/>
      <c r="ABL21" s="1085"/>
      <c r="ABM21" s="1085"/>
      <c r="ABN21" s="1085"/>
      <c r="ABO21" s="1085"/>
      <c r="ABP21" s="1085"/>
      <c r="ABQ21" s="1085"/>
      <c r="ABR21" s="1085"/>
      <c r="ABS21" s="1085"/>
      <c r="ABT21" s="1085"/>
      <c r="ABU21" s="1085"/>
      <c r="ABV21" s="1085"/>
      <c r="ABW21" s="1085"/>
      <c r="ABX21" s="1085"/>
      <c r="ABY21" s="1085"/>
      <c r="ABZ21" s="1085"/>
      <c r="ACA21" s="1085"/>
      <c r="ACB21" s="1085"/>
      <c r="ACC21" s="1085"/>
      <c r="ACD21" s="1085"/>
      <c r="ACE21" s="1085"/>
      <c r="ACF21" s="1085"/>
      <c r="ACG21" s="1085"/>
      <c r="ACH21" s="1085"/>
      <c r="ACI21" s="1085"/>
      <c r="ACJ21" s="1085"/>
      <c r="ACK21" s="1085"/>
      <c r="ACL21" s="1085"/>
      <c r="ACM21" s="1085"/>
      <c r="ACN21" s="1085"/>
      <c r="ACO21" s="1085"/>
      <c r="ACP21" s="1085"/>
      <c r="ACQ21" s="1085"/>
      <c r="ACR21" s="1085"/>
      <c r="ACS21" s="1085"/>
      <c r="ACT21" s="1085"/>
      <c r="ACU21" s="1085"/>
      <c r="ACV21" s="1085"/>
      <c r="ACW21" s="1085"/>
      <c r="ACX21" s="1085"/>
      <c r="ACY21" s="1085"/>
      <c r="ACZ21" s="1085"/>
      <c r="ADA21" s="1085"/>
      <c r="ADB21" s="1085"/>
      <c r="ADC21" s="1085"/>
      <c r="ADD21" s="1085"/>
      <c r="ADE21" s="1085"/>
      <c r="ADF21" s="1085"/>
      <c r="ADG21" s="1085"/>
      <c r="ADH21" s="1085"/>
      <c r="ADI21" s="1085"/>
      <c r="ADJ21" s="1085"/>
      <c r="ADK21" s="1085"/>
      <c r="ADL21" s="1085"/>
      <c r="ADM21" s="1085"/>
      <c r="ADN21" s="1085"/>
      <c r="ADO21" s="1085"/>
      <c r="ADP21" s="1085"/>
      <c r="ADQ21" s="1085"/>
      <c r="ADR21" s="1085"/>
      <c r="ADS21" s="1085"/>
      <c r="ADT21" s="1085"/>
      <c r="ADU21" s="1085"/>
      <c r="ADV21" s="1085"/>
      <c r="ADW21" s="1085"/>
      <c r="ADX21" s="1085"/>
      <c r="ADY21" s="1085"/>
      <c r="ADZ21" s="1085"/>
      <c r="AEA21" s="1085"/>
      <c r="AEB21" s="1085"/>
      <c r="AEC21" s="1085"/>
      <c r="AED21" s="1085"/>
      <c r="AEE21" s="1085"/>
      <c r="AEF21" s="1085"/>
      <c r="AEG21" s="1085"/>
      <c r="AEH21" s="1085"/>
      <c r="AEI21" s="1085"/>
      <c r="AEJ21" s="1085"/>
      <c r="AEK21" s="1085"/>
      <c r="AEL21" s="1085"/>
      <c r="AEM21" s="1085"/>
      <c r="AEN21" s="1085"/>
      <c r="AEO21" s="1085"/>
      <c r="AEP21" s="1085"/>
      <c r="AEQ21" s="1085"/>
      <c r="AER21" s="1085"/>
      <c r="AES21" s="1085"/>
      <c r="AET21" s="1085"/>
      <c r="AEU21" s="1085"/>
      <c r="AEV21" s="1084" t="str">
        <f>IF('8A'!E24&lt;&gt;"",'8A'!E24,"")</f>
        <v/>
      </c>
      <c r="AEW21" s="1084" t="str">
        <f>IF('8A'!F24&lt;&gt;"",'8A'!F24,"")</f>
        <v/>
      </c>
      <c r="AEX21" s="1084" t="str">
        <f>IF('8A'!G24&lt;&gt;"",'8A'!G24,"")</f>
        <v/>
      </c>
      <c r="AEY21" s="1084" t="str">
        <f>IF('8A'!H24&lt;&gt;"",'8A'!H24,"")</f>
        <v/>
      </c>
      <c r="AEZ21" s="1084" t="str">
        <f>IF('8A'!I24&lt;&gt;"",'8A'!I24,"")</f>
        <v/>
      </c>
      <c r="AFA21" s="1084" t="str">
        <f>IF('8A'!J24&lt;&gt;"",'8A'!J24,"")</f>
        <v/>
      </c>
      <c r="AFB21" s="1084" t="str">
        <f>IF('8A'!K24&lt;&gt;"",'8A'!K24,"")</f>
        <v/>
      </c>
      <c r="AFC21" s="1084" t="str">
        <f>IF('8A'!L24&lt;&gt;"",'8A'!L24,"")</f>
        <v/>
      </c>
      <c r="AFD21" s="1084" t="str">
        <f>IF('8A'!M24&lt;&gt;"",'8A'!M24,"")</f>
        <v/>
      </c>
      <c r="AFE21" s="1084" t="str">
        <f>IF('8A'!N24&lt;&gt;"",'8A'!N24,"")</f>
        <v/>
      </c>
      <c r="AFF21" s="1084" t="str">
        <f>IF('8A'!O24&lt;&gt;"",'8A'!O24,"")</f>
        <v/>
      </c>
      <c r="AFG21" s="1084" t="str">
        <f>IF('8A'!P24&lt;&gt;"",'8A'!P24,"")</f>
        <v/>
      </c>
      <c r="AFH21" s="1084" t="str">
        <f>IF('8A'!Q24&lt;&gt;"",'8A'!Q24,"")</f>
        <v/>
      </c>
      <c r="AFI21" s="1084" t="str">
        <f>IF('8A'!R24&lt;&gt;"",'8A'!R24,"")</f>
        <v/>
      </c>
      <c r="AFJ21" s="1084" t="str">
        <f>IF('8A'!S24&lt;&gt;"",'8A'!S24,"")</f>
        <v/>
      </c>
      <c r="AFK21" s="1084" t="str">
        <f>IF('8A'!T24&lt;&gt;"",'8A'!T24,"")</f>
        <v/>
      </c>
      <c r="AFL21" s="1084" t="str">
        <f>IF('8A'!U24&lt;&gt;"",'8A'!U24,"")</f>
        <v/>
      </c>
      <c r="AFM21" s="1084" t="str">
        <f>IF('8A'!V24&lt;&gt;"",'8A'!V24,"")</f>
        <v/>
      </c>
      <c r="AFN21" s="1084" t="str">
        <f>IF('8B'!E24&lt;&gt;"",'8B'!E24,"")</f>
        <v/>
      </c>
      <c r="AFO21" s="1084" t="str">
        <f>IF('8B'!F24&lt;&gt;"",'8B'!F24,"")</f>
        <v/>
      </c>
      <c r="AFP21" s="1084" t="str">
        <f>IF('8B'!G24&lt;&gt;"",'8B'!G24,"")</f>
        <v/>
      </c>
      <c r="AFQ21" s="1084" t="str">
        <f>IF('8B'!H24&lt;&gt;"",'8B'!H24,"")</f>
        <v/>
      </c>
      <c r="AFR21" s="1084" t="str">
        <f>IF('8B'!I24&lt;&gt;"",'8B'!I24,"")</f>
        <v/>
      </c>
      <c r="AFS21" s="1084" t="str">
        <f>IF('8B'!J24&lt;&gt;"",'8B'!J24,"")</f>
        <v/>
      </c>
      <c r="AFT21" s="1084" t="str">
        <f>IF('8B'!K24&lt;&gt;"",'8B'!K24,"")</f>
        <v/>
      </c>
      <c r="AFU21" s="1084" t="str">
        <f>IF('8B'!L24&lt;&gt;"",'8B'!L24,"")</f>
        <v/>
      </c>
      <c r="AFV21" s="1084" t="str">
        <f>IF('8B'!M24&lt;&gt;"",'8B'!M24,"")</f>
        <v/>
      </c>
      <c r="AFW21" s="1084" t="str">
        <f>IF('8B'!N24&lt;&gt;"",'8B'!N24,"")</f>
        <v/>
      </c>
      <c r="AFX21" s="1084" t="str">
        <f>IF('8B'!O24&lt;&gt;"",'8B'!O24,"")</f>
        <v/>
      </c>
      <c r="AFY21" s="1084" t="str">
        <f>IF('8B'!P24&lt;&gt;"",'8B'!P24,"")</f>
        <v/>
      </c>
      <c r="AFZ21" s="1084" t="str">
        <f>IF('8B'!Q24&lt;&gt;"",'8B'!Q24,"")</f>
        <v/>
      </c>
      <c r="AGA21" s="1084" t="str">
        <f>IF('8B'!R24&lt;&gt;"",'8B'!R24,"")</f>
        <v/>
      </c>
      <c r="AGB21" s="1084" t="str">
        <f>IF('8B'!S24&lt;&gt;"",'8B'!S24,"")</f>
        <v/>
      </c>
      <c r="AGC21" s="1084" t="str">
        <f>IF('8B'!T24&lt;&gt;"",'8B'!T24,"")</f>
        <v/>
      </c>
      <c r="AGD21" s="1084" t="str">
        <f>IF('8B'!U24&lt;&gt;"",'8B'!U24,"")</f>
        <v/>
      </c>
      <c r="AGE21" s="1084" t="str">
        <f>IF('8C'!E24&lt;&gt;"",'8C'!E24,"")</f>
        <v/>
      </c>
      <c r="AGF21" s="1084" t="str">
        <f>IF('8C'!F24&lt;&gt;"",'8C'!F24,"")</f>
        <v/>
      </c>
      <c r="AGG21" s="1084" t="str">
        <f>IF('8C'!G24&lt;&gt;"",'8C'!G24,"")</f>
        <v/>
      </c>
      <c r="AGH21" s="1084" t="str">
        <f>IF('8C'!H24&lt;&gt;"",'8C'!H24,"")</f>
        <v/>
      </c>
      <c r="AGI21" s="1084" t="str">
        <f>IF('8C'!I24&lt;&gt;"",'8C'!I24,"")</f>
        <v/>
      </c>
      <c r="AGJ21" s="1084" t="str">
        <f>IF('8C'!J24&lt;&gt;"",'8C'!J24,"")</f>
        <v/>
      </c>
      <c r="AGK21" s="1084" t="str">
        <f>IF('8C'!K24&lt;&gt;"",'8C'!K24,"")</f>
        <v/>
      </c>
      <c r="AGL21" s="1084" t="str">
        <f>IF('8C'!L24&lt;&gt;"",'8C'!L24,"")</f>
        <v/>
      </c>
      <c r="AGM21" s="1084" t="str">
        <f>IF('8C'!M24&lt;&gt;"",'8C'!M24,"")</f>
        <v/>
      </c>
      <c r="AGN21" s="1084" t="str">
        <f>IF('8C'!N24&lt;&gt;"",'8C'!N24,"")</f>
        <v/>
      </c>
      <c r="AGO21" s="1084" t="str">
        <f>IF('8C'!O24&lt;&gt;"",'8C'!O24,"")</f>
        <v/>
      </c>
      <c r="AGP21" s="1085"/>
      <c r="AGQ21" s="1084" t="str">
        <f>IF('8D'!D32&lt;&gt;"",'8D'!D32,"")</f>
        <v/>
      </c>
      <c r="AGR21" s="1084" t="str">
        <f>IF('8D'!E32&lt;&gt;"",'8D'!E32,"")</f>
        <v/>
      </c>
      <c r="AGS21" s="1084" t="str">
        <f>IF('8D'!F32&lt;&gt;"",'8D'!F32,"")</f>
        <v/>
      </c>
      <c r="AGT21" s="1084" t="str">
        <f>IF('8D'!G32&lt;&gt;"",'8D'!G32,"")</f>
        <v/>
      </c>
      <c r="AGU21" s="1084" t="str">
        <f>IF('8D'!H32&lt;&gt;"",'8D'!H32,"")</f>
        <v/>
      </c>
      <c r="AGV21" s="1084" t="str">
        <f>IF('8D'!I32&lt;&gt;"",'8D'!I32,"")</f>
        <v/>
      </c>
      <c r="AGW21" s="1084" t="str">
        <f>IF('8D'!J32&lt;&gt;"",'8D'!J32,"")</f>
        <v/>
      </c>
      <c r="AGX21" s="1084" t="str">
        <f>IF('8D'!K32&lt;&gt;"",'8D'!K32,"")</f>
        <v/>
      </c>
      <c r="AGY21" s="1084" t="str">
        <f>IF('8D'!L32&lt;&gt;"",'8D'!L32,"")</f>
        <v/>
      </c>
      <c r="AGZ21" s="1084" t="str">
        <f>IF('8D'!M32&lt;&gt;"",'8D'!M32,"")</f>
        <v/>
      </c>
      <c r="AHA21" s="1084" t="str">
        <f>IF('8D'!N32&lt;&gt;"",'8D'!N32,"")</f>
        <v/>
      </c>
      <c r="AHB21" s="1084" t="str">
        <f>IF('8D'!O32&lt;&gt;"",'8D'!O32,"")</f>
        <v/>
      </c>
      <c r="AHC21" s="1084" t="str">
        <f>IF('8D'!P32&lt;&gt;"",'8D'!P32,"")</f>
        <v/>
      </c>
      <c r="AHD21" s="1084" t="str">
        <f>IF('8D'!Q32&lt;&gt;"",'8D'!Q32,"")</f>
        <v/>
      </c>
      <c r="AHE21" s="1084" t="str">
        <f>IF('8D'!R32&lt;&gt;"",'8D'!R32,"")</f>
        <v/>
      </c>
      <c r="AHF21" s="1084" t="str">
        <f>IF('8D'!S32&lt;&gt;"",'8D'!S32,"")</f>
        <v/>
      </c>
      <c r="AHG21" s="1084" t="str">
        <f>IF('8D'!T32&lt;&gt;"",'8D'!T32,"")</f>
        <v/>
      </c>
      <c r="AHH21" s="1084" t="str">
        <f>IF('8D'!U32&lt;&gt;"",'8D'!U32,"")</f>
        <v/>
      </c>
      <c r="AHI21" s="1084" t="str">
        <f>IF('8D'!V32&lt;&gt;"",'8D'!V32,"")</f>
        <v/>
      </c>
      <c r="AHJ21" s="1084" t="str">
        <f>IF('8D'!W32&lt;&gt;"",'8D'!W32,"")</f>
        <v/>
      </c>
      <c r="AHK21" s="1084" t="str">
        <f>IF('8D'!X32&lt;&gt;"",'8D'!X32,"")</f>
        <v/>
      </c>
      <c r="AHL21" s="1084" t="str">
        <f>IF('8D'!Y32&lt;&gt;"",'8D'!Y32,"")</f>
        <v/>
      </c>
      <c r="AHM21" s="1084" t="str">
        <f>IF('8D'!Z32&lt;&gt;"",'8D'!Z32,"")</f>
        <v/>
      </c>
      <c r="AHN21" s="1084" t="str">
        <f>IF('8D'!AA32&lt;&gt;"",'8D'!AA32,"")</f>
        <v/>
      </c>
      <c r="AHO21" s="1084" t="str">
        <f>IF('8D'!AB32&lt;&gt;"",'8D'!AB32,"")</f>
        <v/>
      </c>
      <c r="AHP21" s="1084" t="str">
        <f>IF('8D'!AC32&lt;&gt;"",'8D'!AC32,"")</f>
        <v/>
      </c>
      <c r="AHQ21" s="1084" t="str">
        <f>IF('8D'!AD32&lt;&gt;"",'8D'!AD32,"")</f>
        <v/>
      </c>
      <c r="AHR21" s="1084" t="str">
        <f>IF('8D'!AE32&lt;&gt;"",'8D'!AE32,"")</f>
        <v/>
      </c>
      <c r="AHS21" s="1084" t="str">
        <f>IF('8D'!AF32&lt;&gt;"",'8D'!AF32,"")</f>
        <v/>
      </c>
      <c r="AHT21" s="1084" t="str">
        <f>IF('8D'!AG32&lt;&gt;"",'8D'!AG32,"")</f>
        <v/>
      </c>
      <c r="AHU21" s="1084" t="str">
        <f>IF('8D'!AH32&lt;&gt;"",'8D'!AH32,"")</f>
        <v/>
      </c>
      <c r="AHV21" s="1084" t="str">
        <f>IF('8D'!AI32&lt;&gt;"",'8D'!AI32,"")</f>
        <v/>
      </c>
      <c r="AHW21" s="1084" t="str">
        <f>IF('8D'!AJ32&lt;&gt;"",'8D'!AJ32,"")</f>
        <v/>
      </c>
      <c r="AHX21" s="1084" t="str">
        <f>IF('8D'!AK32&lt;&gt;"",'8D'!AK32,"")</f>
        <v/>
      </c>
      <c r="AHY21" s="1084" t="str">
        <f>IF('8D'!AL32&lt;&gt;"",'8D'!AL32,"")</f>
        <v/>
      </c>
      <c r="AHZ21" s="1084" t="str">
        <f>IF('8D'!AM32&lt;&gt;"",'8D'!AM32,"")</f>
        <v/>
      </c>
      <c r="AIA21" s="1084" t="str">
        <f>IF('8D'!AN32&lt;&gt;"",'8D'!AN32,"")</f>
        <v/>
      </c>
      <c r="AIB21" s="1084" t="str">
        <f>IF('8D'!AO32&lt;&gt;"",'8D'!AO32,"")</f>
        <v/>
      </c>
      <c r="AIC21" s="1084" t="str">
        <f>IF('8D'!AP32&lt;&gt;"",'8D'!AP32,"")</f>
        <v/>
      </c>
      <c r="AID21" s="1084" t="str">
        <f>IF('8D'!AQ32&lt;&gt;"",'8D'!AQ32,"")</f>
        <v/>
      </c>
      <c r="AIE21" s="1084" t="str">
        <f>IF('8D'!AR32&lt;&gt;"",'8D'!AR32,"")</f>
        <v/>
      </c>
      <c r="AIF21" s="1084" t="str">
        <f>IF('8D'!AS32&lt;&gt;"",'8D'!AS32,"")</f>
        <v/>
      </c>
      <c r="AIG21" s="1084" t="str">
        <f>IF('8D'!AT32&lt;&gt;"",'8D'!AT32,"")</f>
        <v/>
      </c>
      <c r="AIH21" s="1084" t="str">
        <f>IF('8D'!AU32&lt;&gt;"",'8D'!AU32,"")</f>
        <v/>
      </c>
      <c r="AII21" s="1084" t="str">
        <f>IF('8D'!AV32&lt;&gt;"",'8D'!AV32,"")</f>
        <v/>
      </c>
      <c r="AIJ21" s="1084" t="str">
        <f>IF('8D'!AW32&lt;&gt;"",'8D'!AW32,"")</f>
        <v/>
      </c>
      <c r="AIK21" s="1085"/>
      <c r="AIL21" s="1084" t="str">
        <f>IF('8E'!D32&lt;&gt;"",'8E'!D32,"")</f>
        <v/>
      </c>
      <c r="AIM21" s="1084" t="str">
        <f>IF('8E'!E32&lt;&gt;"",'8E'!E32,"")</f>
        <v/>
      </c>
      <c r="AIN21" s="1084" t="str">
        <f>IF('8E'!F32&lt;&gt;"",'8E'!F32,"")</f>
        <v/>
      </c>
      <c r="AIO21" s="1084" t="str">
        <f>IF('8E'!G32&lt;&gt;"",'8E'!G32,"")</f>
        <v/>
      </c>
      <c r="AIP21" s="1084" t="str">
        <f>IF('8E'!H32&lt;&gt;"",'8E'!H32,"")</f>
        <v/>
      </c>
      <c r="AIQ21" s="1084" t="str">
        <f>IF('8E'!I32&lt;&gt;"",'8E'!I32,"")</f>
        <v/>
      </c>
      <c r="AIR21" s="1084" t="str">
        <f>IF('8E'!J32&lt;&gt;"",'8E'!J32,"")</f>
        <v/>
      </c>
      <c r="AIS21" s="1084" t="str">
        <f>IF('8E'!K32&lt;&gt;"",'8E'!K32,"")</f>
        <v/>
      </c>
      <c r="AIT21" s="1084" t="str">
        <f>IF('8E'!L32&lt;&gt;"",'8E'!L32,"")</f>
        <v/>
      </c>
      <c r="AIU21" s="1084" t="str">
        <f>IF('8E'!M32&lt;&gt;"",'8E'!M32,"")</f>
        <v/>
      </c>
      <c r="AIV21" s="1084" t="str">
        <f>IF('8E'!N32&lt;&gt;"",'8E'!N32,"")</f>
        <v/>
      </c>
      <c r="AIW21" s="1084" t="str">
        <f>IF('8E'!O32&lt;&gt;"",'8E'!O32,"")</f>
        <v/>
      </c>
      <c r="AIX21" s="1084" t="str">
        <f>IF('8E'!P32&lt;&gt;"",'8E'!P32,"")</f>
        <v/>
      </c>
      <c r="AIY21" s="1084" t="str">
        <f>IF('8E'!Q32&lt;&gt;"",'8E'!Q32,"")</f>
        <v/>
      </c>
      <c r="AIZ21" s="1084" t="str">
        <f>IF('8E'!R32&lt;&gt;"",'8E'!R32,"")</f>
        <v/>
      </c>
      <c r="AJA21" s="1084" t="str">
        <f>IF('8E'!S32&lt;&gt;"",'8E'!S32,"")</f>
        <v/>
      </c>
      <c r="AJB21" s="1084" t="str">
        <f>IF('8E'!T32&lt;&gt;"",'8E'!T32,"")</f>
        <v/>
      </c>
      <c r="AJC21" s="1084" t="str">
        <f>IF('8E'!U32&lt;&gt;"",'8E'!U32,"")</f>
        <v/>
      </c>
      <c r="AJD21" s="1084" t="str">
        <f>IF('8E'!V32&lt;&gt;"",'8E'!V32,"")</f>
        <v/>
      </c>
      <c r="AJE21" s="1084" t="str">
        <f>IF('8E'!W32&lt;&gt;"",'8E'!W32,"")</f>
        <v/>
      </c>
      <c r="AJF21" s="1084" t="str">
        <f>IF('8E'!X32&lt;&gt;"",'8E'!X32,"")</f>
        <v/>
      </c>
      <c r="AJG21" s="1084" t="str">
        <f>IF('8E'!Y32&lt;&gt;"",'8E'!Y32,"")</f>
        <v/>
      </c>
      <c r="AJH21" s="1084" t="str">
        <f>IF('8E'!Z32&lt;&gt;"",'8E'!Z32,"")</f>
        <v/>
      </c>
      <c r="AJI21" s="1084" t="str">
        <f>IF('8E'!AA32&lt;&gt;"",'8E'!AA32,"")</f>
        <v/>
      </c>
      <c r="AJJ21" t="s">
        <v>6852</v>
      </c>
    </row>
    <row r="22" spans="1:946" x14ac:dyDescent="0.2">
      <c r="A22" s="1084" t="str">
        <f t="shared" si="0"/>
        <v/>
      </c>
      <c r="B22" s="1084" t="str">
        <f t="shared" si="1"/>
        <v/>
      </c>
      <c r="C22" s="1084" t="str">
        <f>IF(設定!AH26&lt;&gt;0,設定!AH26,"")</f>
        <v/>
      </c>
      <c r="D22" s="1084" t="str">
        <f ca="1">IF(設定!AG26&lt;&gt;0,設定!AG26,"")</f>
        <v/>
      </c>
      <c r="E22" s="1084" t="str">
        <f>IF(C22="学部",VLOOKUP(D22,設定!$K$8:$L$37,2,FALSE),"")</f>
        <v/>
      </c>
      <c r="F22" s="1084" t="str">
        <f>IF(C22="研究科",VLOOKUP(D22,設定!$P$8:$Q$37,2,FALSE),"")</f>
        <v/>
      </c>
      <c r="G22" s="1084" t="str">
        <f>IF(C22="学部",VLOOKUP(D22,設定!$U$8:$V$37,2,FALSE),"")</f>
        <v/>
      </c>
      <c r="H22" s="1084" t="str">
        <f>IF(C22="研究科",VLOOKUP(D22,設定!$Y$8:$Z$37,2,FALSE),"")</f>
        <v/>
      </c>
      <c r="I22" s="1085"/>
      <c r="J22" s="1085"/>
      <c r="K22" s="1085"/>
      <c r="L22" s="1085"/>
      <c r="M22" s="1085"/>
      <c r="N22" s="1085"/>
      <c r="O22" s="1085"/>
      <c r="P22" s="1085"/>
      <c r="Q22" s="1085"/>
      <c r="R22" s="1084" t="str">
        <f>IF('2A'!E25&lt;&gt;"",'2A'!E25,"")</f>
        <v/>
      </c>
      <c r="S22" s="1084" t="str">
        <f>IF('2A'!F25&lt;&gt;"",'2A'!F25,"")</f>
        <v/>
      </c>
      <c r="T22" s="1084" t="str">
        <f>IF('2A'!G25&lt;&gt;"",'2A'!G25,"")</f>
        <v/>
      </c>
      <c r="U22" s="1084" t="str">
        <f>IF('2A'!H25&lt;&gt;"",'2A'!H25,"")</f>
        <v/>
      </c>
      <c r="V22" s="1084" t="str">
        <f>IF('2A'!I25&lt;&gt;"",'2A'!I25,"")</f>
        <v/>
      </c>
      <c r="W22" s="1084" t="str">
        <f>IF('2A'!J25&lt;&gt;"",'2A'!J25,"")</f>
        <v/>
      </c>
      <c r="X22" s="1084" t="str">
        <f>IF('2A'!K25&lt;&gt;"",'2A'!K25,"")</f>
        <v/>
      </c>
      <c r="Y22" s="1084" t="str">
        <f>IF('2A'!L25&lt;&gt;"",'2A'!L25,"")</f>
        <v/>
      </c>
      <c r="Z22" s="1084" t="str">
        <f>IF('2A'!M25&lt;&gt;"",'2A'!M25,"")</f>
        <v/>
      </c>
      <c r="AA22" s="1084" t="str">
        <f>IF('2A'!N25&lt;&gt;"",'2A'!N25,"")</f>
        <v/>
      </c>
      <c r="AB22" s="1084" t="str">
        <f>IF('2A'!O25&lt;&gt;"",'2A'!O25,"")</f>
        <v/>
      </c>
      <c r="AC22" s="1084" t="str">
        <f>IF('2A'!P25&lt;&gt;"",'2A'!P25,"")</f>
        <v/>
      </c>
      <c r="AD22" s="1084" t="str">
        <f>IF('2A'!Q25&lt;&gt;"",'2A'!Q25,"")</f>
        <v/>
      </c>
      <c r="AE22" s="1084" t="str">
        <f>IF('2A'!R25&lt;&gt;"",'2A'!R25,"")</f>
        <v/>
      </c>
      <c r="AF22" s="1084" t="str">
        <f>IF('2A'!S25&lt;&gt;"",'2A'!S25,"")</f>
        <v/>
      </c>
      <c r="AG22" s="1084" t="str">
        <f>IF('2A'!T25&lt;&gt;"",'2A'!T25,"")</f>
        <v/>
      </c>
      <c r="AH22" s="1084" t="str">
        <f>IF('2A'!U25&lt;&gt;"",'2A'!U25,"")</f>
        <v/>
      </c>
      <c r="AI22" s="1084" t="str">
        <f>IF('2B'!E25&lt;&gt;"",'2B'!E25,"")</f>
        <v/>
      </c>
      <c r="AJ22" s="1084" t="str">
        <f>IF('2B'!F25&lt;&gt;"",'2B'!F25,"")</f>
        <v/>
      </c>
      <c r="AK22" s="1084" t="str">
        <f>IF('2B'!G25&lt;&gt;"",'2B'!G25,"")</f>
        <v/>
      </c>
      <c r="AL22" s="1084" t="str">
        <f>IF('2B'!H25&lt;&gt;"",'2B'!H25,"")</f>
        <v/>
      </c>
      <c r="AM22" s="1084" t="str">
        <f>IF('2B'!I25&lt;&gt;"",'2B'!I25,"")</f>
        <v/>
      </c>
      <c r="AN22" s="1084" t="str">
        <f>IF('2B'!J25&lt;&gt;"",'2B'!J25,"")</f>
        <v/>
      </c>
      <c r="AO22" s="1084" t="str">
        <f>IF('2B'!K25&lt;&gt;"",'2B'!K25,"")</f>
        <v/>
      </c>
      <c r="AP22" s="1084" t="str">
        <f>IF('2B'!L25&lt;&gt;"",'2B'!L25,"")</f>
        <v/>
      </c>
      <c r="AQ22" s="1084" t="str">
        <f>IF('2B'!M25&lt;&gt;"",'2B'!M25,"")</f>
        <v/>
      </c>
      <c r="AR22" s="1084" t="str">
        <f>IF('2B'!N25&lt;&gt;"",'2B'!N25,"")</f>
        <v/>
      </c>
      <c r="AS22" s="1084" t="str">
        <f>IF('2B'!O25&lt;&gt;"",'2B'!O25,"")</f>
        <v/>
      </c>
      <c r="AT22" s="1084" t="str">
        <f>IF('2B'!P25&lt;&gt;"",'2B'!P25,"")</f>
        <v/>
      </c>
      <c r="AU22" s="1084" t="str">
        <f>IF('2B'!Q25&lt;&gt;"",'2B'!Q25,"")</f>
        <v/>
      </c>
      <c r="AV22" s="1084" t="str">
        <f>IF('2B'!R25&lt;&gt;"",'2B'!R25,"")</f>
        <v/>
      </c>
      <c r="AW22" s="1084" t="str">
        <f>IF('2B'!S25&lt;&gt;"",'2B'!S25,"")</f>
        <v/>
      </c>
      <c r="AX22" s="1084" t="str">
        <f>IF('2B'!T25&lt;&gt;"",'2B'!T25,"")</f>
        <v/>
      </c>
      <c r="AY22" s="1084" t="str">
        <f>IF('2B'!U25&lt;&gt;"",'2B'!U25,"")</f>
        <v/>
      </c>
      <c r="AZ22" s="1084" t="str">
        <f>IF('2B'!V25&lt;&gt;"",'2B'!V25,"")</f>
        <v/>
      </c>
      <c r="BA22" s="1084" t="str">
        <f>IF('2B'!W25&lt;&gt;"",'2B'!W25,"")</f>
        <v/>
      </c>
      <c r="BB22" s="1084" t="str">
        <f>IF('2B'!X25&lt;&gt;"",'2B'!X25,"")</f>
        <v/>
      </c>
      <c r="BC22" s="1084" t="str">
        <f>IF('2C'!E26&lt;&gt;"",'2C'!E26,"")</f>
        <v/>
      </c>
      <c r="BD22" s="1084" t="str">
        <f>IF('2C'!F26&lt;&gt;"",'2C'!F26,"")</f>
        <v/>
      </c>
      <c r="BE22" s="1084" t="str">
        <f>IF('2C'!G26&lt;&gt;"",'2C'!G26,"")</f>
        <v/>
      </c>
      <c r="BF22" s="1084" t="str">
        <f>IF('2C'!H26&lt;&gt;"",'2C'!H26,"")</f>
        <v/>
      </c>
      <c r="BG22" s="1084" t="str">
        <f>IF('2C'!I26&lt;&gt;"",'2C'!I26,"")</f>
        <v/>
      </c>
      <c r="BH22" s="1084" t="str">
        <f>IF('2C'!J26&lt;&gt;"",'2C'!J26,"")</f>
        <v/>
      </c>
      <c r="BI22" s="1084" t="str">
        <f>IF('2C'!K26&lt;&gt;"",'2C'!K26,"")</f>
        <v/>
      </c>
      <c r="BJ22" s="1084" t="str">
        <f>IF('2C'!L26&lt;&gt;"",'2C'!L26,"")</f>
        <v/>
      </c>
      <c r="BK22" s="1084" t="str">
        <f>IF('2C'!M26&lt;&gt;"",'2C'!M26,"")</f>
        <v/>
      </c>
      <c r="BL22" s="1084" t="str">
        <f>IF('2C'!N26&lt;&gt;"",'2C'!N26,"")</f>
        <v/>
      </c>
      <c r="BM22" s="1084" t="str">
        <f>IF('2C'!O26&lt;&gt;"",'2C'!O26,"")</f>
        <v/>
      </c>
      <c r="BN22" s="1084" t="str">
        <f>IF('2C'!P26&lt;&gt;"",'2C'!P26,"")</f>
        <v/>
      </c>
      <c r="BO22" s="1084" t="str">
        <f>IF('2C'!Q26&lt;&gt;"",'2C'!Q26,"")</f>
        <v/>
      </c>
      <c r="BP22" s="1084" t="str">
        <f>IF('2C'!R26&lt;&gt;"",'2C'!R26,"")</f>
        <v/>
      </c>
      <c r="BQ22" s="1084" t="str">
        <f>IF('2C'!S26&lt;&gt;"",'2C'!S26,"")</f>
        <v/>
      </c>
      <c r="BR22" s="1084" t="str">
        <f>IF('2C'!T26&lt;&gt;"",'2C'!T26,"")</f>
        <v/>
      </c>
      <c r="BS22" s="1084" t="str">
        <f>IF('2C'!U26&lt;&gt;"",'2C'!U26,"")</f>
        <v/>
      </c>
      <c r="BT22" s="1084" t="str">
        <f>IF('2C'!V26&lt;&gt;"",'2C'!V26,"")</f>
        <v/>
      </c>
      <c r="BU22" s="1084" t="str">
        <f>IF('2C'!W26&lt;&gt;"",'2C'!W26,"")</f>
        <v/>
      </c>
      <c r="BV22" s="1084" t="str">
        <f>IF('2C'!X26&lt;&gt;"",'2C'!X26,"")</f>
        <v/>
      </c>
      <c r="BW22" s="1084" t="str">
        <f>IF('2C'!Y26&lt;&gt;"",'2C'!Y26,"")</f>
        <v/>
      </c>
      <c r="BX22" s="1084" t="str">
        <f>IF('2C'!Z26&lt;&gt;"",'2C'!Z26,"")</f>
        <v/>
      </c>
      <c r="BY22" s="1084" t="str">
        <f>IF('2C'!AA26&lt;&gt;"",'2C'!AA26,"")</f>
        <v/>
      </c>
      <c r="BZ22" s="1084" t="str">
        <f>IF('2C'!AB26&lt;&gt;"",'2C'!AB26,"")</f>
        <v/>
      </c>
      <c r="CA22" s="1084" t="str">
        <f>IF('2C'!AC26&lt;&gt;"",'2C'!AC26,"")</f>
        <v/>
      </c>
      <c r="CB22" s="1084" t="str">
        <f>IF('2C'!AD26&lt;&gt;"",'2C'!AD26,"")</f>
        <v/>
      </c>
      <c r="CC22" s="1084" t="str">
        <f>IF('2C'!AE26&lt;&gt;"",'2C'!AE26,"")</f>
        <v/>
      </c>
      <c r="CD22" s="1084" t="str">
        <f>IF('2C'!AF26&lt;&gt;"",'2C'!AF26,"")</f>
        <v/>
      </c>
      <c r="CE22" s="1085"/>
      <c r="CF22" s="1085"/>
      <c r="CG22" s="1085"/>
      <c r="CH22" s="1085"/>
      <c r="CI22" s="1085"/>
      <c r="CJ22" s="1085"/>
      <c r="CK22" s="1085"/>
      <c r="CL22" s="1085"/>
      <c r="CM22" s="1085"/>
      <c r="CN22" s="1085"/>
      <c r="CO22" s="1085"/>
      <c r="CP22" s="1085"/>
      <c r="CQ22" s="1085"/>
      <c r="CR22" s="1085"/>
      <c r="CS22" s="1085"/>
      <c r="CT22" s="1085"/>
      <c r="CU22" s="1085"/>
      <c r="CV22" s="1084" t="str">
        <f>IF('2E'!E25&lt;&gt;"",'2E'!E25,"")</f>
        <v/>
      </c>
      <c r="CW22" s="1084" t="str">
        <f>IF('2E'!F25&lt;&gt;"",'2E'!F25,"")</f>
        <v/>
      </c>
      <c r="CX22" s="1084" t="str">
        <f>IF('2E'!G25&lt;&gt;"",'2E'!G25,"")</f>
        <v/>
      </c>
      <c r="CY22" s="1084" t="str">
        <f>IF('2E'!H25&lt;&gt;"",'2E'!H25,"")</f>
        <v/>
      </c>
      <c r="CZ22" s="1084" t="str">
        <f>IF('2E'!I25&lt;&gt;"",'2E'!I25,"")</f>
        <v/>
      </c>
      <c r="DA22" s="1084" t="str">
        <f>IF('2E'!J25&lt;&gt;"",'2E'!J25,"")</f>
        <v/>
      </c>
      <c r="DB22" s="1084" t="str">
        <f>IF('2E'!K25&lt;&gt;"",'2E'!K25,"")</f>
        <v/>
      </c>
      <c r="DC22" s="1084" t="str">
        <f>IF('2E'!L25&lt;&gt;"",'2E'!L25,"")</f>
        <v/>
      </c>
      <c r="DD22" s="1084" t="str">
        <f>IF('2E'!M25&lt;&gt;"",'2E'!M25,"")</f>
        <v/>
      </c>
      <c r="DE22" s="1084" t="str">
        <f>IF('2E'!N25&lt;&gt;"",'2E'!N25,"")</f>
        <v/>
      </c>
      <c r="DF22" s="1084" t="str">
        <f>IF('2E'!O25&lt;&gt;"",'2E'!O25,"")</f>
        <v/>
      </c>
      <c r="DG22" s="1084" t="str">
        <f>IF('2E'!P25&lt;&gt;"",'2E'!P25,"")</f>
        <v/>
      </c>
      <c r="DH22" s="1084" t="str">
        <f>IF('2E'!Q25&lt;&gt;"",'2E'!Q25,"")</f>
        <v/>
      </c>
      <c r="DI22" s="1084" t="str">
        <f>IF('2E'!R25&lt;&gt;"",'2E'!R25,"")</f>
        <v/>
      </c>
      <c r="DJ22" s="1084" t="str">
        <f>IF('2E'!S25&lt;&gt;"",'2E'!S25,"")</f>
        <v/>
      </c>
      <c r="DK22" s="1084" t="str">
        <f>IF('2E'!T25&lt;&gt;"",'2E'!T25,"")</f>
        <v/>
      </c>
      <c r="DL22" s="1084" t="str">
        <f>IF('2F'!E25&lt;&gt;"",'2F'!E25,"")</f>
        <v/>
      </c>
      <c r="DM22" s="1084" t="str">
        <f>IF('2F'!F25&lt;&gt;"",'2F'!F25,"")</f>
        <v/>
      </c>
      <c r="DN22" s="1212" t="str">
        <f>IF('3AB'!E25&lt;&gt;"",'3AB'!E25,"")</f>
        <v/>
      </c>
      <c r="DO22" s="1212" t="str">
        <f>IF('3AB'!F25&lt;&gt;"",'3AB'!F25,"")</f>
        <v/>
      </c>
      <c r="DP22" s="1212" t="str">
        <f>IF('3AB'!G25&lt;&gt;"",'3AB'!G25,"")</f>
        <v/>
      </c>
      <c r="DQ22" s="1212" t="str">
        <f>IF('3AB'!H25&lt;&gt;"",'3AB'!H25,"")</f>
        <v/>
      </c>
      <c r="DR22" s="1212" t="str">
        <f>IF('3AB'!I25&lt;&gt;"",'3AB'!I25,"")</f>
        <v/>
      </c>
      <c r="DS22" s="1212" t="str">
        <f>IF('3AB'!J25&lt;&gt;"",'3AB'!J25,"")</f>
        <v/>
      </c>
      <c r="DT22" s="1212" t="str">
        <f>IF('3AB'!K25&lt;&gt;"",'3AB'!K25,"")</f>
        <v/>
      </c>
      <c r="DU22" s="1212" t="str">
        <f>IF('3AB'!L25&lt;&gt;"",'3AB'!L25,"")</f>
        <v/>
      </c>
      <c r="DV22" s="1084" t="str">
        <f>IF('3CD'!E25&lt;&gt;"",'3CD'!E25,"")</f>
        <v/>
      </c>
      <c r="DW22" s="1084" t="str">
        <f>IF('3CD'!F25&lt;&gt;"",'3CD'!F25,"")</f>
        <v/>
      </c>
      <c r="DX22" s="1084" t="str">
        <f>IF('3CD'!G25&lt;&gt;"",'3CD'!G25,"")</f>
        <v/>
      </c>
      <c r="DY22" s="1084" t="str">
        <f>IF('3CD'!H25&lt;&gt;"",'3CD'!H25,"")</f>
        <v/>
      </c>
      <c r="DZ22" s="1084" t="str">
        <f>IF('3CD'!I25&lt;&gt;"",'3CD'!I25,"")</f>
        <v/>
      </c>
      <c r="EA22" s="1084" t="str">
        <f>IF('3CD'!J25&lt;&gt;"",'3CD'!J25,"")</f>
        <v/>
      </c>
      <c r="EB22" s="1084" t="str">
        <f>IF('3CD'!K25&lt;&gt;"",'3CD'!K25,"")</f>
        <v/>
      </c>
      <c r="EC22" s="1084" t="str">
        <f>IF('3CD'!L25&lt;&gt;"",'3CD'!L25,"")</f>
        <v/>
      </c>
      <c r="ED22" s="1084" t="str">
        <f>IF('3CD'!M25&lt;&gt;"",'3CD'!M25,"")</f>
        <v/>
      </c>
      <c r="EE22" s="1084" t="str">
        <f>IF('3CD'!N25&lt;&gt;"",'3CD'!N25,"")</f>
        <v/>
      </c>
      <c r="EF22" s="1084" t="str">
        <f>IF('3CD'!O25&lt;&gt;"",'3CD'!O25,"")</f>
        <v/>
      </c>
      <c r="EG22" s="1084" t="str">
        <f>IF('3CD'!P25&lt;&gt;"",'3CD'!P25,"")</f>
        <v/>
      </c>
      <c r="EH22" s="1084" t="str">
        <f>IF('3CD'!Q25&lt;&gt;"",'3CD'!Q25,"")</f>
        <v/>
      </c>
      <c r="EI22" s="1084" t="str">
        <f>IF('3CD'!R25&lt;&gt;"",'3CD'!R25,"")</f>
        <v/>
      </c>
      <c r="EJ22" s="1085"/>
      <c r="EK22" s="1085"/>
      <c r="EL22" s="1085"/>
      <c r="EM22" s="1085"/>
      <c r="EN22" s="1085"/>
      <c r="EO22" s="1085"/>
      <c r="EP22" s="1085"/>
      <c r="EQ22" s="1085"/>
      <c r="ER22" s="1085"/>
      <c r="ES22" s="1085"/>
      <c r="ET22" s="1085"/>
      <c r="EU22" s="1085"/>
      <c r="EV22" s="1085"/>
      <c r="EW22" s="1085"/>
      <c r="EX22" s="1085"/>
      <c r="EY22" s="1085"/>
      <c r="EZ22" s="1085"/>
      <c r="FA22" s="1085"/>
      <c r="FB22" s="1084" t="str">
        <f>IF('3EF'!W26&lt;&gt;"",'3EF'!W26,"")</f>
        <v/>
      </c>
      <c r="FC22" s="1084" t="str">
        <f>IF('3EF'!X26&lt;&gt;"",'3EF'!X26,"")</f>
        <v/>
      </c>
      <c r="FD22" s="1084" t="str">
        <f>IF('3EF'!Y26&lt;&gt;"",'3EF'!Y26,"")</f>
        <v/>
      </c>
      <c r="FE22" s="1084" t="str">
        <f>IF('3EF'!Z26&lt;&gt;"",'3EF'!Z26,"")</f>
        <v/>
      </c>
      <c r="FF22" s="1084" t="str">
        <f>IF('3EF'!AA26&lt;&gt;"",'3EF'!AA26,"")</f>
        <v/>
      </c>
      <c r="FG22" s="1084" t="str">
        <f>IF('3EF'!AB26&lt;&gt;"",'3EF'!AB26,"")</f>
        <v/>
      </c>
      <c r="FH22" s="1084" t="str">
        <f>IF('3EF'!AC26&lt;&gt;"",'3EF'!AC26,"")</f>
        <v/>
      </c>
      <c r="FI22" s="1084" t="str">
        <f>IF('3EF'!AD26&lt;&gt;"",'3EF'!AD26,"")</f>
        <v/>
      </c>
      <c r="FJ22" s="1084" t="str">
        <f>IF('3EF'!AE26&lt;&gt;"",'3EF'!AE26,"")</f>
        <v/>
      </c>
      <c r="FK22" s="1084" t="str">
        <f>IF('3EF'!AF26&lt;&gt;"",'3EF'!AF26,"")</f>
        <v/>
      </c>
      <c r="FL22" s="1084" t="str">
        <f>IF('3EF'!AG26&lt;&gt;"",'3EF'!AG26,"")</f>
        <v/>
      </c>
      <c r="FM22" s="1084" t="str">
        <f>IF('3EF'!AH26&lt;&gt;"",'3EF'!AH26,"")</f>
        <v/>
      </c>
      <c r="FN22" s="1084" t="str">
        <f>IF('3EF'!AI26&lt;&gt;"",'3EF'!AI26,"")</f>
        <v/>
      </c>
      <c r="FO22" s="1084" t="str">
        <f>IF('3EF'!AJ26&lt;&gt;"",'3EF'!AJ26,"")</f>
        <v/>
      </c>
      <c r="FP22" s="1084" t="str">
        <f>IF('3EF'!AK26&lt;&gt;"",'3EF'!AK26,"")</f>
        <v/>
      </c>
      <c r="FQ22" s="1084" t="str">
        <f>IF('3EF'!AL26&lt;&gt;"",'3EF'!AL26,"")</f>
        <v/>
      </c>
      <c r="FR22" s="1084" t="str">
        <f>IF('3EF'!AM26&lt;&gt;"",'3EF'!AM26,"")</f>
        <v/>
      </c>
      <c r="FS22" s="1084" t="str">
        <f>IF('3G'!E26&lt;&gt;"",'3G'!E26,"")</f>
        <v/>
      </c>
      <c r="FT22" s="1084" t="str">
        <f>IF('3G'!F26&lt;&gt;"",'3G'!F26,"")</f>
        <v/>
      </c>
      <c r="FU22" s="1084" t="str">
        <f>IF('3G'!G26&lt;&gt;"",'3G'!G26,"")</f>
        <v/>
      </c>
      <c r="FV22" s="1084" t="str">
        <f>IF('3G'!H26&lt;&gt;"",'3G'!H26,"")</f>
        <v/>
      </c>
      <c r="FW22" s="1084" t="str">
        <f>IF('3G'!I26&lt;&gt;"",'3G'!I26,"")</f>
        <v/>
      </c>
      <c r="FX22" s="1084" t="str">
        <f>IF('3G'!J26&lt;&gt;"",'3G'!J26,"")</f>
        <v/>
      </c>
      <c r="FY22" s="1084" t="str">
        <f>IF('3G'!K26&lt;&gt;"",'3G'!K26,"")</f>
        <v/>
      </c>
      <c r="FZ22" s="1084" t="str">
        <f>IF('3G'!L26&lt;&gt;"",'3G'!L26,"")</f>
        <v/>
      </c>
      <c r="GA22" s="1084" t="str">
        <f>IF('3G'!M26&lt;&gt;"",'3G'!M26,"")</f>
        <v/>
      </c>
      <c r="GB22" s="1084" t="str">
        <f>IF('3G'!N26&lt;&gt;"",'3G'!N26,"")</f>
        <v/>
      </c>
      <c r="GC22" s="1084" t="str">
        <f>IF('3G'!O26&lt;&gt;"",'3G'!O26,"")</f>
        <v/>
      </c>
      <c r="GD22" s="1084" t="str">
        <f>IF('3G'!P26&lt;&gt;"",'3G'!P26,"")</f>
        <v/>
      </c>
      <c r="GE22" s="1084" t="str">
        <f>IF('3G'!Q26&lt;&gt;"",'3G'!Q26,"")</f>
        <v/>
      </c>
      <c r="GF22" s="1084" t="str">
        <f>IF('3G'!R26&lt;&gt;"",'3G'!R26,"")</f>
        <v/>
      </c>
      <c r="GG22" s="1084" t="str">
        <f>IF('3G'!S26&lt;&gt;"",'3G'!S26,"")</f>
        <v/>
      </c>
      <c r="GH22" s="1084" t="str">
        <f>IF('3G'!T26&lt;&gt;"",'3G'!T26,"")</f>
        <v/>
      </c>
      <c r="GI22" s="1084" t="str">
        <f>IF('3G'!U26&lt;&gt;"",'3G'!U26,"")</f>
        <v/>
      </c>
      <c r="GJ22" s="1084" t="str">
        <f>IF('3G'!V26&lt;&gt;"",'3G'!V26,"")</f>
        <v/>
      </c>
      <c r="GK22" s="1084" t="str">
        <f>IF('3G'!W26&lt;&gt;"",'3G'!W26,"")</f>
        <v/>
      </c>
      <c r="GL22" s="1084" t="str">
        <f>IF('3G'!X26&lt;&gt;"",'3G'!X26,"")</f>
        <v/>
      </c>
      <c r="GM22" s="1084" t="str">
        <f>IF('3G'!Y26&lt;&gt;"",'3G'!Y26,"")</f>
        <v/>
      </c>
      <c r="GN22" s="1084" t="str">
        <f>IF('3G'!Z26&lt;&gt;"",'3G'!Z26,"")</f>
        <v/>
      </c>
      <c r="GO22" s="1084" t="str">
        <f>IF('3G'!AA26&lt;&gt;"",'3G'!AA26,"")</f>
        <v/>
      </c>
      <c r="GP22" s="1084" t="str">
        <f>IF('3G'!AB26&lt;&gt;"",'3G'!AB26,"")</f>
        <v/>
      </c>
      <c r="GQ22" s="1084" t="str">
        <f>IF('3G'!AC26&lt;&gt;"",'3G'!AC26,"")</f>
        <v/>
      </c>
      <c r="GR22" s="1084" t="str">
        <f>IF('3G'!AD26&lt;&gt;"",'3G'!AD26,"")</f>
        <v/>
      </c>
      <c r="GS22" s="1084" t="str">
        <f>IF('3G'!AE26&lt;&gt;"",'3G'!AE26,"")</f>
        <v/>
      </c>
      <c r="GT22" s="1084" t="str">
        <f>IF('3G'!AF26&lt;&gt;"",'3G'!AF26,"")</f>
        <v/>
      </c>
      <c r="GU22" s="1084" t="str">
        <f>IF('3G'!AG26&lt;&gt;"",'3G'!AG26,"")</f>
        <v/>
      </c>
      <c r="GV22" s="1084" t="str">
        <f>IF('3G'!AH26&lt;&gt;"",'3G'!AH26,"")</f>
        <v/>
      </c>
      <c r="GW22" s="1084" t="str">
        <f>IF('3G'!AI26&lt;&gt;"",'3G'!AI26,"")</f>
        <v/>
      </c>
      <c r="GX22" s="1084" t="str">
        <f>IF('3G'!AJ26&lt;&gt;"",'3G'!AJ26,"")</f>
        <v/>
      </c>
      <c r="GY22" s="1084" t="str">
        <f>IF('3G'!AK26&lt;&gt;"",'3G'!AK26,"")</f>
        <v/>
      </c>
      <c r="GZ22" s="1084" t="str">
        <f>IF('3G'!AL26&lt;&gt;"",'3G'!AL26,"")</f>
        <v/>
      </c>
      <c r="HA22" s="1084" t="str">
        <f>IF('3G'!AM26&lt;&gt;"",'3G'!AM26,"")</f>
        <v/>
      </c>
      <c r="HB22" s="1084" t="str">
        <f>IF('3G'!AN26&lt;&gt;"",'3G'!AN26,"")</f>
        <v/>
      </c>
      <c r="HC22" s="1085"/>
      <c r="HD22" s="1085"/>
      <c r="HE22" s="1085"/>
      <c r="HF22" s="1085"/>
      <c r="HG22" s="1085"/>
      <c r="HH22" s="1085"/>
      <c r="HI22" s="1085"/>
      <c r="HJ22" s="1085"/>
      <c r="HK22" s="1085"/>
      <c r="HL22" s="1085"/>
      <c r="HM22" s="1085"/>
      <c r="HN22" s="1085"/>
      <c r="HO22" s="1085"/>
      <c r="HP22" s="1085"/>
      <c r="HQ22" s="1085"/>
      <c r="HR22" s="1085"/>
      <c r="HS22" s="1085"/>
      <c r="HT22" s="1085"/>
      <c r="HU22" s="1085"/>
      <c r="HV22" s="1085"/>
      <c r="HW22" s="1085"/>
      <c r="HX22" s="1085"/>
      <c r="HY22" s="1085"/>
      <c r="HZ22" s="1085"/>
      <c r="IA22" s="1085"/>
      <c r="IB22" s="1085"/>
      <c r="IC22" s="1085"/>
      <c r="ID22" s="1085"/>
      <c r="IE22" s="1085"/>
      <c r="IF22" s="1085"/>
      <c r="IG22" s="1085"/>
      <c r="IH22" s="1085"/>
      <c r="II22" s="1085"/>
      <c r="IJ22" s="1085"/>
      <c r="IK22" s="1085"/>
      <c r="IL22" s="1085"/>
      <c r="IM22" s="1085"/>
      <c r="IN22" s="1085"/>
      <c r="IO22" s="1085"/>
      <c r="IP22" s="1085"/>
      <c r="IQ22" s="1085"/>
      <c r="IR22" s="1085"/>
      <c r="IS22" s="1085"/>
      <c r="IT22" s="1085"/>
      <c r="IU22" s="1085"/>
      <c r="IV22" s="1085"/>
      <c r="IW22" s="1085"/>
      <c r="IX22" s="1085"/>
      <c r="IY22" s="1085"/>
      <c r="IZ22" s="1085"/>
      <c r="JA22" s="1085"/>
      <c r="JB22" s="1084" t="str">
        <f>IF('4C'!E25&lt;&gt;"",'4C'!E25,"")</f>
        <v/>
      </c>
      <c r="JC22" s="1085"/>
      <c r="JD22" s="1085"/>
      <c r="JE22" s="1085"/>
      <c r="JF22" s="1085"/>
      <c r="JG22" s="1085"/>
      <c r="JH22" s="1085"/>
      <c r="JI22" s="1085"/>
      <c r="JJ22" s="1085"/>
      <c r="JK22" s="1085"/>
      <c r="JL22" s="1085"/>
      <c r="JM22" s="1085"/>
      <c r="JN22" s="1085"/>
      <c r="JO22" s="1085"/>
      <c r="JP22" s="1085"/>
      <c r="JQ22" s="1085"/>
      <c r="JR22" s="1085"/>
      <c r="JS22" s="1085"/>
      <c r="JT22" s="1085"/>
      <c r="JU22" s="1085"/>
      <c r="JV22" s="1085"/>
      <c r="JW22" s="1085"/>
      <c r="JX22" s="1085"/>
      <c r="JY22" s="1085"/>
      <c r="JZ22" s="1085"/>
      <c r="KA22" s="1085"/>
      <c r="KB22" s="1085"/>
      <c r="KC22" s="1085"/>
      <c r="KD22" s="1085"/>
      <c r="KE22" s="1085"/>
      <c r="KF22" s="1085"/>
      <c r="KG22" s="1085"/>
      <c r="KH22" s="1085"/>
      <c r="KI22" s="1085"/>
      <c r="KJ22" s="1084" t="str">
        <f>IF('5A'!E25&lt;&gt;"",'5A'!E25,"")</f>
        <v/>
      </c>
      <c r="KK22" s="1084" t="str">
        <f>IF('5A'!F25&lt;&gt;"",'5A'!F25,"")</f>
        <v/>
      </c>
      <c r="KL22" s="1084" t="str">
        <f>IF('5A'!G25&lt;&gt;"",'5A'!G25,"")</f>
        <v/>
      </c>
      <c r="KM22" s="1085"/>
      <c r="KN22" s="1085"/>
      <c r="KO22" s="1085"/>
      <c r="KP22" s="1085"/>
      <c r="KQ22" s="1085"/>
      <c r="KR22" s="1085"/>
      <c r="KS22" s="1085"/>
      <c r="KT22" s="1085"/>
      <c r="KU22" s="1085"/>
      <c r="KV22" s="1085"/>
      <c r="KW22" s="1085"/>
      <c r="KX22" s="1085"/>
      <c r="KY22" s="1084" t="str">
        <f>IF('5D'!E32&lt;&gt;"",'5D'!E32,"")</f>
        <v/>
      </c>
      <c r="KZ22" s="1084" t="str">
        <f>IF('5D'!F32&lt;&gt;"",'5D'!F32,"")</f>
        <v/>
      </c>
      <c r="LA22" s="1084" t="str">
        <f>IF('5D'!G32&lt;&gt;"",'5D'!G32,"")</f>
        <v/>
      </c>
      <c r="LB22" s="1084" t="str">
        <f>IF('5D'!H32&lt;&gt;"",'5D'!H32,"")</f>
        <v/>
      </c>
      <c r="LC22" s="1084" t="str">
        <f>IF('5D'!I32&lt;&gt;"",'5D'!I32,"")</f>
        <v/>
      </c>
      <c r="LD22" s="1084" t="str">
        <f>IF('5D'!J32&lt;&gt;"",'5D'!J32,"")</f>
        <v/>
      </c>
      <c r="LE22" s="1084" t="str">
        <f>IF('5D'!K32&lt;&gt;"",'5D'!K32,"")</f>
        <v/>
      </c>
      <c r="LF22" s="1084" t="str">
        <f>IF('5D'!L32&lt;&gt;"",'5D'!L32,"")</f>
        <v/>
      </c>
      <c r="LG22" s="1084" t="str">
        <f>IF('5D'!M32&lt;&gt;"",'5D'!M32,"")</f>
        <v/>
      </c>
      <c r="LH22" s="1084" t="str">
        <f>IF('5D'!N32&lt;&gt;"",'5D'!N32,"")</f>
        <v/>
      </c>
      <c r="LI22" s="1084" t="str">
        <f>IF('5D'!O32&lt;&gt;"",'5D'!O32,"")</f>
        <v/>
      </c>
      <c r="LJ22" s="1084" t="str">
        <f>IF('5D'!P32&lt;&gt;"",'5D'!P32,"")</f>
        <v/>
      </c>
      <c r="LK22" s="1084" t="str">
        <f>IF('5D'!Q32&lt;&gt;"",'5D'!Q32,"")</f>
        <v/>
      </c>
      <c r="LL22" s="1084" t="str">
        <f>IF('5D'!R32&lt;&gt;"",'5D'!R32,"")</f>
        <v/>
      </c>
      <c r="LM22" s="1084" t="str">
        <f>IF('5D'!S32&lt;&gt;"",'5D'!S32,"")</f>
        <v/>
      </c>
      <c r="LN22" s="1084" t="str">
        <f>IF('5D'!T32&lt;&gt;"",'5D'!T32,"")</f>
        <v/>
      </c>
      <c r="LO22" s="1084" t="str">
        <f>IF('5D'!U32&lt;&gt;"",'5D'!U32,"")</f>
        <v/>
      </c>
      <c r="LP22" s="1084" t="str">
        <f>IF('5D'!V32&lt;&gt;"",'5D'!V32,"")</f>
        <v/>
      </c>
      <c r="LQ22" s="1084" t="str">
        <f>IF('5D'!W32&lt;&gt;"",'5D'!W32,"")</f>
        <v/>
      </c>
      <c r="LR22" s="1084" t="str">
        <f>IF('5D'!Y32&lt;&gt;"",'5D'!Y32,"")</f>
        <v/>
      </c>
      <c r="LS22" s="1084" t="str">
        <f>IF('5D'!Z32&lt;&gt;"",'5D'!Z32,"")</f>
        <v/>
      </c>
      <c r="LT22" s="1084" t="str">
        <f>IF('5D'!AA32&lt;&gt;"",'5D'!AA32,"")</f>
        <v/>
      </c>
      <c r="LU22" s="1084" t="str">
        <f>IF('5D'!AB32&lt;&gt;"",'5D'!AB32,"")</f>
        <v/>
      </c>
      <c r="LV22" s="1085"/>
      <c r="LW22" s="1084" t="str">
        <f>IF('5E'!E32&lt;&gt;"",'5E'!E32,"")</f>
        <v/>
      </c>
      <c r="LX22" s="1084" t="str">
        <f>IF('5E'!F32&lt;&gt;"",'5E'!F32,"")</f>
        <v/>
      </c>
      <c r="LY22" s="1084" t="str">
        <f>IF('5E'!G32&lt;&gt;"",'5E'!G32,"")</f>
        <v/>
      </c>
      <c r="LZ22" s="1084" t="str">
        <f>IF('5E'!H32&lt;&gt;"",'5E'!H32,"")</f>
        <v/>
      </c>
      <c r="MA22" s="1084" t="str">
        <f>IF('5E'!I32&lt;&gt;"",'5E'!I32,"")</f>
        <v/>
      </c>
      <c r="MB22" s="1084" t="str">
        <f>IF('5E'!J32&lt;&gt;"",'5E'!J32,"")</f>
        <v/>
      </c>
      <c r="MC22" s="1084" t="str">
        <f>IF('5E'!K32&lt;&gt;"",'5E'!K32,"")</f>
        <v/>
      </c>
      <c r="MD22" s="1084" t="str">
        <f>IF('5E'!L32&lt;&gt;"",'5E'!L32,"")</f>
        <v/>
      </c>
      <c r="ME22" s="1084" t="str">
        <f>IF('5E'!M32&lt;&gt;"",'5E'!M32,"")</f>
        <v/>
      </c>
      <c r="MF22" s="1084" t="str">
        <f>IF('5E'!N32&lt;&gt;"",'5E'!N32,"")</f>
        <v/>
      </c>
      <c r="MG22" s="1084" t="str">
        <f>IF('5E'!O32&lt;&gt;"",'5E'!O32,"")</f>
        <v/>
      </c>
      <c r="MH22" s="1084" t="str">
        <f>IF('5E'!P32&lt;&gt;"",'5E'!P32,"")</f>
        <v/>
      </c>
      <c r="MI22" s="1084" t="str">
        <f>IF('5E'!Q32&lt;&gt;"",'5E'!Q32,"")</f>
        <v/>
      </c>
      <c r="MJ22" s="1084" t="str">
        <f>IF('5E'!R32&lt;&gt;"",'5E'!R32,"")</f>
        <v/>
      </c>
      <c r="MK22" s="1084" t="str">
        <f>IF('5E'!S32&lt;&gt;"",'5E'!S32,"")</f>
        <v/>
      </c>
      <c r="ML22" s="1084" t="str">
        <f>IF('5E'!T32&lt;&gt;"",'5E'!T32,"")</f>
        <v/>
      </c>
      <c r="MM22" s="1084" t="str">
        <f>IF('5E'!U32&lt;&gt;"",'5E'!U32,"")</f>
        <v/>
      </c>
      <c r="MN22" s="1084" t="str">
        <f>IF('5E'!V32&lt;&gt;"",'5E'!V32,"")</f>
        <v/>
      </c>
      <c r="MO22" s="1084" t="str">
        <f>IF('5E'!W32&lt;&gt;"",'5E'!W32,"")</f>
        <v/>
      </c>
      <c r="MP22" s="1084" t="str">
        <f>IF('5E'!Y32&lt;&gt;"",'5E'!Y32,"")</f>
        <v/>
      </c>
      <c r="MQ22" s="1084" t="str">
        <f>IF('5E'!Z32&lt;&gt;"",'5E'!Z32,"")</f>
        <v/>
      </c>
      <c r="MR22" s="1084" t="str">
        <f>IF('5E'!AA32&lt;&gt;"",'5E'!AA32,"")</f>
        <v/>
      </c>
      <c r="MS22" s="1085"/>
      <c r="MT22" s="1085"/>
      <c r="MU22" s="1085"/>
      <c r="MV22" s="1085"/>
      <c r="MW22" s="1085"/>
      <c r="MX22" s="1085"/>
      <c r="MY22" s="1085"/>
      <c r="MZ22" s="1085"/>
      <c r="NA22" s="1085"/>
      <c r="NB22" s="1085"/>
      <c r="NC22" s="1085"/>
      <c r="ND22" s="1085"/>
      <c r="NE22" s="1085"/>
      <c r="NF22" s="1085"/>
      <c r="NG22" s="1085"/>
      <c r="NH22" s="1085"/>
      <c r="NI22" s="1085"/>
      <c r="NJ22" s="1085"/>
      <c r="NK22" s="1085"/>
      <c r="NL22" s="1085"/>
      <c r="NM22" s="1085"/>
      <c r="NN22" s="1085"/>
      <c r="NO22" s="1085"/>
      <c r="NP22" s="1085"/>
      <c r="NQ22" s="1085"/>
      <c r="NR22" s="1085"/>
      <c r="NS22" s="1085"/>
      <c r="NT22" s="1085"/>
      <c r="NU22" s="1085"/>
      <c r="NV22" s="1085"/>
      <c r="NW22" s="1085"/>
      <c r="NX22" s="1085"/>
      <c r="NY22" s="1085"/>
      <c r="NZ22" s="1085"/>
      <c r="OA22" s="1085"/>
      <c r="OB22" s="1085"/>
      <c r="OC22" s="1085"/>
      <c r="OD22" s="1085"/>
      <c r="OE22" s="1085"/>
      <c r="OF22" s="1085"/>
      <c r="OG22" s="1085"/>
      <c r="OH22" s="1085"/>
      <c r="OI22" s="1085"/>
      <c r="OJ22" s="1085"/>
      <c r="OK22" s="1085"/>
      <c r="OL22" s="1085"/>
      <c r="OM22" s="1085"/>
      <c r="ON22" s="1085"/>
      <c r="OO22" s="1085"/>
      <c r="OP22" s="1085"/>
      <c r="OQ22" s="1085"/>
      <c r="OR22" s="1085"/>
      <c r="OS22" s="1085"/>
      <c r="OT22" s="1085"/>
      <c r="OU22" s="1085"/>
      <c r="OV22" s="1085"/>
      <c r="OW22" s="1085"/>
      <c r="OX22" s="1085"/>
      <c r="OY22" s="1085"/>
      <c r="OZ22" s="1085"/>
      <c r="PA22" s="1085"/>
      <c r="PB22" s="1085"/>
      <c r="PC22" s="1085"/>
      <c r="PD22" s="1085"/>
      <c r="PE22" s="1085"/>
      <c r="PF22" s="1085"/>
      <c r="PG22" s="1085"/>
      <c r="PH22" s="1085"/>
      <c r="PI22" s="1085"/>
      <c r="PJ22" s="1085"/>
      <c r="PK22" s="1085"/>
      <c r="PL22" s="1085"/>
      <c r="PM22" s="1085"/>
      <c r="PN22" s="1085"/>
      <c r="PO22" s="1085"/>
      <c r="PP22" s="1085"/>
      <c r="PQ22" s="1085"/>
      <c r="PR22" s="1085"/>
      <c r="PS22" s="1085"/>
      <c r="PT22" s="1085"/>
      <c r="PU22" s="1085"/>
      <c r="PV22" s="1085"/>
      <c r="PW22" s="1085"/>
      <c r="PX22" s="1085"/>
      <c r="PY22" s="1085"/>
      <c r="PZ22" s="1085"/>
      <c r="QA22" s="1085"/>
      <c r="QB22" s="1085"/>
      <c r="QC22" s="1085"/>
      <c r="QD22" s="1085"/>
      <c r="QE22" s="1085"/>
      <c r="QF22" s="1085"/>
      <c r="QG22" s="1085"/>
      <c r="QH22" s="1085"/>
      <c r="QI22" s="1085"/>
      <c r="QJ22" s="1085"/>
      <c r="QK22" s="1085"/>
      <c r="QL22" s="1085"/>
      <c r="QM22" s="1085"/>
      <c r="QN22" s="1085"/>
      <c r="QO22" s="1085"/>
      <c r="QP22" s="1085"/>
      <c r="QQ22" s="1085"/>
      <c r="QR22" s="1085"/>
      <c r="QS22" s="1085"/>
      <c r="QT22" s="1085"/>
      <c r="QU22" s="1085"/>
      <c r="QV22" s="1085"/>
      <c r="QW22" s="1085"/>
      <c r="QX22" s="1085"/>
      <c r="QY22" s="1085"/>
      <c r="QZ22" s="1085"/>
      <c r="RA22" s="1085"/>
      <c r="RB22" s="1085"/>
      <c r="RC22" s="1085"/>
      <c r="RD22" s="1085"/>
      <c r="RE22" s="1085"/>
      <c r="RF22" s="1085"/>
      <c r="RG22" s="1085"/>
      <c r="RH22" s="1085"/>
      <c r="RI22" s="1085"/>
      <c r="RJ22" s="1085"/>
      <c r="RK22" s="1085"/>
      <c r="RL22" s="1085"/>
      <c r="RM22" s="1085"/>
      <c r="RN22" s="1085"/>
      <c r="RO22" s="1085"/>
      <c r="RP22" s="1085"/>
      <c r="RQ22" s="1085"/>
      <c r="RR22" s="1085"/>
      <c r="RS22" s="1085"/>
      <c r="RT22" s="1085"/>
      <c r="RU22" s="1085"/>
      <c r="RV22" s="1085"/>
      <c r="RW22" s="1085"/>
      <c r="RX22" s="1085"/>
      <c r="RY22" s="1085"/>
      <c r="RZ22" s="1085"/>
      <c r="SA22" s="1085"/>
      <c r="SB22" s="1085"/>
      <c r="SC22" s="1085"/>
      <c r="SD22" s="1085"/>
      <c r="SE22" s="1085"/>
      <c r="SF22" s="1085"/>
      <c r="SG22" s="1085"/>
      <c r="SH22" s="1085"/>
      <c r="SI22" s="1085"/>
      <c r="SJ22" s="1085"/>
      <c r="SK22" s="1085"/>
      <c r="SL22" s="1085"/>
      <c r="SM22" s="1085"/>
      <c r="SN22" s="1085"/>
      <c r="SO22" s="1085"/>
      <c r="SP22" s="1085"/>
      <c r="SQ22" s="1085"/>
      <c r="SR22" s="1085"/>
      <c r="SS22" s="1085"/>
      <c r="ST22" s="1085"/>
      <c r="SU22" s="1085"/>
      <c r="SV22" s="1085"/>
      <c r="SW22" s="1085"/>
      <c r="SX22" s="1085"/>
      <c r="SY22" s="1085"/>
      <c r="SZ22" s="1085"/>
      <c r="TA22" s="1085"/>
      <c r="TB22" s="1085"/>
      <c r="TC22" s="1085"/>
      <c r="TD22" s="1085"/>
      <c r="TE22" s="1085"/>
      <c r="TF22" s="1085"/>
      <c r="TG22" s="1085"/>
      <c r="TH22" s="1085"/>
      <c r="TI22" s="1085"/>
      <c r="TJ22" s="1085"/>
      <c r="TK22" s="1085"/>
      <c r="TL22" s="1085"/>
      <c r="TM22" s="1085"/>
      <c r="TN22" s="1085"/>
      <c r="TO22" s="1085"/>
      <c r="TP22" s="1085"/>
      <c r="TQ22" s="1085"/>
      <c r="TR22" s="1085"/>
      <c r="TS22" s="1085"/>
      <c r="TT22" s="1085"/>
      <c r="TU22" s="1085"/>
      <c r="TV22" s="1085"/>
      <c r="TW22" s="1085"/>
      <c r="TX22" s="1085"/>
      <c r="TY22" s="1085"/>
      <c r="TZ22" s="1085"/>
      <c r="UA22" s="1085"/>
      <c r="UB22" s="1085"/>
      <c r="UC22" s="1085"/>
      <c r="UD22" s="1085"/>
      <c r="UE22" s="1085"/>
      <c r="UF22" s="1085"/>
      <c r="UG22" s="1085"/>
      <c r="UH22" s="1085"/>
      <c r="UI22" s="1085"/>
      <c r="UJ22" s="1085"/>
      <c r="UK22" s="1085"/>
      <c r="UL22" s="1085"/>
      <c r="UM22" s="1085"/>
      <c r="UN22" s="1085"/>
      <c r="UO22" s="1085"/>
      <c r="UP22" s="1085"/>
      <c r="UQ22" s="1085"/>
      <c r="UR22" s="1085"/>
      <c r="US22" s="1085"/>
      <c r="UT22" s="1085"/>
      <c r="UU22" s="1085"/>
      <c r="UV22" s="1085"/>
      <c r="UW22" s="1085"/>
      <c r="UX22" s="1085"/>
      <c r="UY22" s="1085"/>
      <c r="UZ22" s="1085"/>
      <c r="VA22" s="1085"/>
      <c r="VB22" s="1085"/>
      <c r="VC22" s="1085"/>
      <c r="VD22" s="1085"/>
      <c r="VE22" s="1085"/>
      <c r="VF22" s="1085"/>
      <c r="VG22" s="1085"/>
      <c r="VH22" s="1085"/>
      <c r="VI22" s="1085"/>
      <c r="VJ22" s="1085"/>
      <c r="VK22" s="1085"/>
      <c r="VL22" s="1085"/>
      <c r="VM22" s="1085"/>
      <c r="VN22" s="1085"/>
      <c r="VO22" s="1085"/>
      <c r="VP22" s="1085"/>
      <c r="VQ22" s="1085"/>
      <c r="VR22" s="1085"/>
      <c r="VS22" s="1085"/>
      <c r="VT22" s="1085"/>
      <c r="VU22" s="1085"/>
      <c r="VV22" s="1085"/>
      <c r="VW22" s="1085"/>
      <c r="VX22" s="1085"/>
      <c r="VY22" s="1085"/>
      <c r="VZ22" s="1085"/>
      <c r="WA22" s="1085"/>
      <c r="WB22" s="1085"/>
      <c r="WC22" s="1085"/>
      <c r="WD22" s="1085"/>
      <c r="WE22" s="1085"/>
      <c r="WF22" s="1085"/>
      <c r="WG22" s="1085"/>
      <c r="WH22" s="1085"/>
      <c r="WI22" s="1085"/>
      <c r="WJ22" s="1085"/>
      <c r="WK22" s="1085"/>
      <c r="WL22" s="1085"/>
      <c r="WM22" s="1085"/>
      <c r="WN22" s="1085"/>
      <c r="WO22" s="1085"/>
      <c r="WP22" s="1085"/>
      <c r="WQ22" s="1085"/>
      <c r="WR22" s="1085"/>
      <c r="WS22" s="1085"/>
      <c r="WT22" s="1085"/>
      <c r="WU22" s="1085"/>
      <c r="WV22" s="1085"/>
      <c r="WW22" s="1085"/>
      <c r="WX22" s="1085"/>
      <c r="WY22" s="1085"/>
      <c r="WZ22" s="1085"/>
      <c r="XA22" s="1085"/>
      <c r="XB22" s="1085"/>
      <c r="XC22" s="1085"/>
      <c r="XD22" s="1085"/>
      <c r="XE22" s="1085"/>
      <c r="XF22" s="1085"/>
      <c r="XG22" s="1085"/>
      <c r="XH22" s="1085"/>
      <c r="XI22" s="1085"/>
      <c r="XJ22" s="1085"/>
      <c r="XK22" s="1085"/>
      <c r="XL22" s="1085"/>
      <c r="XM22" s="1085"/>
      <c r="XN22" s="1085"/>
      <c r="XO22" s="1085"/>
      <c r="XP22" s="1085"/>
      <c r="XQ22" s="1085"/>
      <c r="XR22" s="1085"/>
      <c r="XS22" s="1085"/>
      <c r="XT22" s="1085"/>
      <c r="XU22" s="1085"/>
      <c r="XV22" s="1085"/>
      <c r="XW22" s="1085"/>
      <c r="XX22" s="1085"/>
      <c r="XY22" s="1085"/>
      <c r="XZ22" s="1085"/>
      <c r="YA22" s="1085"/>
      <c r="YB22" s="1085"/>
      <c r="YC22" s="1085"/>
      <c r="YD22" s="1085"/>
      <c r="YE22" s="1085"/>
      <c r="YF22" s="1085"/>
      <c r="YG22" s="1085"/>
      <c r="YH22" s="1085"/>
      <c r="YI22" s="1085"/>
      <c r="YJ22" s="1085"/>
      <c r="YK22" s="1085"/>
      <c r="YL22" s="1085"/>
      <c r="YM22" s="1085"/>
      <c r="YN22" s="1085"/>
      <c r="YO22" s="1085"/>
      <c r="YP22" s="1085"/>
      <c r="YQ22" s="1085"/>
      <c r="YR22" s="1085"/>
      <c r="YS22" s="1085"/>
      <c r="YT22" s="1085"/>
      <c r="YU22" s="1085"/>
      <c r="YV22" s="1085"/>
      <c r="YW22" s="1085"/>
      <c r="YX22" s="1085"/>
      <c r="YY22" s="1085"/>
      <c r="YZ22" s="1085"/>
      <c r="ZA22" s="1085"/>
      <c r="ZB22" s="1085"/>
      <c r="ZC22" s="1085"/>
      <c r="ZD22" s="1085"/>
      <c r="ZE22" s="1085"/>
      <c r="ZF22" s="1085"/>
      <c r="ZG22" s="1085"/>
      <c r="ZH22" s="1085"/>
      <c r="ZI22" s="1085"/>
      <c r="ZJ22" s="1085"/>
      <c r="ZK22" s="1085"/>
      <c r="ZL22" s="1085"/>
      <c r="ZM22" s="1085"/>
      <c r="ZN22" s="1085"/>
      <c r="ZO22" s="1085"/>
      <c r="ZP22" s="1085"/>
      <c r="ZQ22" s="1085"/>
      <c r="ZR22" s="1085"/>
      <c r="ZS22" s="1085"/>
      <c r="ZT22" s="1085"/>
      <c r="ZU22" s="1085"/>
      <c r="ZV22" s="1085"/>
      <c r="ZW22" s="1085"/>
      <c r="ZX22" s="1085"/>
      <c r="ZY22" s="1085"/>
      <c r="ZZ22" s="1085"/>
      <c r="AAA22" s="1085"/>
      <c r="AAB22" s="1085"/>
      <c r="AAC22" s="1085"/>
      <c r="AAD22" s="1085"/>
      <c r="AAE22" s="1085"/>
      <c r="AAF22" s="1085"/>
      <c r="AAG22" s="1085"/>
      <c r="AAH22" s="1085"/>
      <c r="AAI22" s="1085"/>
      <c r="AAJ22" s="1085"/>
      <c r="AAK22" s="1085"/>
      <c r="AAL22" s="1085"/>
      <c r="AAM22" s="1085"/>
      <c r="AAN22" s="1085"/>
      <c r="AAO22" s="1085"/>
      <c r="AAP22" s="1085"/>
      <c r="AAQ22" s="1085"/>
      <c r="AAR22" s="1085"/>
      <c r="AAS22" s="1085"/>
      <c r="AAT22" s="1085"/>
      <c r="AAU22" s="1085"/>
      <c r="AAV22" s="1085"/>
      <c r="AAW22" s="1085"/>
      <c r="AAX22" s="1085"/>
      <c r="AAY22" s="1085"/>
      <c r="AAZ22" s="1085"/>
      <c r="ABA22" s="1085"/>
      <c r="ABB22" s="1085"/>
      <c r="ABC22" s="1085"/>
      <c r="ABD22" s="1085"/>
      <c r="ABE22" s="1085"/>
      <c r="ABF22" s="1085"/>
      <c r="ABG22" s="1085"/>
      <c r="ABH22" s="1085"/>
      <c r="ABI22" s="1085"/>
      <c r="ABJ22" s="1085"/>
      <c r="ABK22" s="1085"/>
      <c r="ABL22" s="1085"/>
      <c r="ABM22" s="1085"/>
      <c r="ABN22" s="1085"/>
      <c r="ABO22" s="1085"/>
      <c r="ABP22" s="1085"/>
      <c r="ABQ22" s="1085"/>
      <c r="ABR22" s="1085"/>
      <c r="ABS22" s="1085"/>
      <c r="ABT22" s="1085"/>
      <c r="ABU22" s="1085"/>
      <c r="ABV22" s="1085"/>
      <c r="ABW22" s="1085"/>
      <c r="ABX22" s="1085"/>
      <c r="ABY22" s="1085"/>
      <c r="ABZ22" s="1085"/>
      <c r="ACA22" s="1085"/>
      <c r="ACB22" s="1085"/>
      <c r="ACC22" s="1085"/>
      <c r="ACD22" s="1085"/>
      <c r="ACE22" s="1085"/>
      <c r="ACF22" s="1085"/>
      <c r="ACG22" s="1085"/>
      <c r="ACH22" s="1085"/>
      <c r="ACI22" s="1085"/>
      <c r="ACJ22" s="1085"/>
      <c r="ACK22" s="1085"/>
      <c r="ACL22" s="1085"/>
      <c r="ACM22" s="1085"/>
      <c r="ACN22" s="1085"/>
      <c r="ACO22" s="1085"/>
      <c r="ACP22" s="1085"/>
      <c r="ACQ22" s="1085"/>
      <c r="ACR22" s="1085"/>
      <c r="ACS22" s="1085"/>
      <c r="ACT22" s="1085"/>
      <c r="ACU22" s="1085"/>
      <c r="ACV22" s="1085"/>
      <c r="ACW22" s="1085"/>
      <c r="ACX22" s="1085"/>
      <c r="ACY22" s="1085"/>
      <c r="ACZ22" s="1085"/>
      <c r="ADA22" s="1085"/>
      <c r="ADB22" s="1085"/>
      <c r="ADC22" s="1085"/>
      <c r="ADD22" s="1085"/>
      <c r="ADE22" s="1085"/>
      <c r="ADF22" s="1085"/>
      <c r="ADG22" s="1085"/>
      <c r="ADH22" s="1085"/>
      <c r="ADI22" s="1085"/>
      <c r="ADJ22" s="1085"/>
      <c r="ADK22" s="1085"/>
      <c r="ADL22" s="1085"/>
      <c r="ADM22" s="1085"/>
      <c r="ADN22" s="1085"/>
      <c r="ADO22" s="1085"/>
      <c r="ADP22" s="1085"/>
      <c r="ADQ22" s="1085"/>
      <c r="ADR22" s="1085"/>
      <c r="ADS22" s="1085"/>
      <c r="ADT22" s="1085"/>
      <c r="ADU22" s="1085"/>
      <c r="ADV22" s="1085"/>
      <c r="ADW22" s="1085"/>
      <c r="ADX22" s="1085"/>
      <c r="ADY22" s="1085"/>
      <c r="ADZ22" s="1085"/>
      <c r="AEA22" s="1085"/>
      <c r="AEB22" s="1085"/>
      <c r="AEC22" s="1085"/>
      <c r="AED22" s="1085"/>
      <c r="AEE22" s="1085"/>
      <c r="AEF22" s="1085"/>
      <c r="AEG22" s="1085"/>
      <c r="AEH22" s="1085"/>
      <c r="AEI22" s="1085"/>
      <c r="AEJ22" s="1085"/>
      <c r="AEK22" s="1085"/>
      <c r="AEL22" s="1085"/>
      <c r="AEM22" s="1085"/>
      <c r="AEN22" s="1085"/>
      <c r="AEO22" s="1085"/>
      <c r="AEP22" s="1085"/>
      <c r="AEQ22" s="1085"/>
      <c r="AER22" s="1085"/>
      <c r="AES22" s="1085"/>
      <c r="AET22" s="1085"/>
      <c r="AEU22" s="1085"/>
      <c r="AEV22" s="1084" t="str">
        <f>IF('8A'!E25&lt;&gt;"",'8A'!E25,"")</f>
        <v/>
      </c>
      <c r="AEW22" s="1084" t="str">
        <f>IF('8A'!F25&lt;&gt;"",'8A'!F25,"")</f>
        <v/>
      </c>
      <c r="AEX22" s="1084" t="str">
        <f>IF('8A'!G25&lt;&gt;"",'8A'!G25,"")</f>
        <v/>
      </c>
      <c r="AEY22" s="1084" t="str">
        <f>IF('8A'!H25&lt;&gt;"",'8A'!H25,"")</f>
        <v/>
      </c>
      <c r="AEZ22" s="1084" t="str">
        <f>IF('8A'!I25&lt;&gt;"",'8A'!I25,"")</f>
        <v/>
      </c>
      <c r="AFA22" s="1084" t="str">
        <f>IF('8A'!J25&lt;&gt;"",'8A'!J25,"")</f>
        <v/>
      </c>
      <c r="AFB22" s="1084" t="str">
        <f>IF('8A'!K25&lt;&gt;"",'8A'!K25,"")</f>
        <v/>
      </c>
      <c r="AFC22" s="1084" t="str">
        <f>IF('8A'!L25&lt;&gt;"",'8A'!L25,"")</f>
        <v/>
      </c>
      <c r="AFD22" s="1084" t="str">
        <f>IF('8A'!M25&lt;&gt;"",'8A'!M25,"")</f>
        <v/>
      </c>
      <c r="AFE22" s="1084" t="str">
        <f>IF('8A'!N25&lt;&gt;"",'8A'!N25,"")</f>
        <v/>
      </c>
      <c r="AFF22" s="1084" t="str">
        <f>IF('8A'!O25&lt;&gt;"",'8A'!O25,"")</f>
        <v/>
      </c>
      <c r="AFG22" s="1084" t="str">
        <f>IF('8A'!P25&lt;&gt;"",'8A'!P25,"")</f>
        <v/>
      </c>
      <c r="AFH22" s="1084" t="str">
        <f>IF('8A'!Q25&lt;&gt;"",'8A'!Q25,"")</f>
        <v/>
      </c>
      <c r="AFI22" s="1084" t="str">
        <f>IF('8A'!R25&lt;&gt;"",'8A'!R25,"")</f>
        <v/>
      </c>
      <c r="AFJ22" s="1084" t="str">
        <f>IF('8A'!S25&lt;&gt;"",'8A'!S25,"")</f>
        <v/>
      </c>
      <c r="AFK22" s="1084" t="str">
        <f>IF('8A'!T25&lt;&gt;"",'8A'!T25,"")</f>
        <v/>
      </c>
      <c r="AFL22" s="1084" t="str">
        <f>IF('8A'!U25&lt;&gt;"",'8A'!U25,"")</f>
        <v/>
      </c>
      <c r="AFM22" s="1084" t="str">
        <f>IF('8A'!V25&lt;&gt;"",'8A'!V25,"")</f>
        <v/>
      </c>
      <c r="AFN22" s="1084" t="str">
        <f>IF('8B'!E25&lt;&gt;"",'8B'!E25,"")</f>
        <v/>
      </c>
      <c r="AFO22" s="1084" t="str">
        <f>IF('8B'!F25&lt;&gt;"",'8B'!F25,"")</f>
        <v/>
      </c>
      <c r="AFP22" s="1084" t="str">
        <f>IF('8B'!G25&lt;&gt;"",'8B'!G25,"")</f>
        <v/>
      </c>
      <c r="AFQ22" s="1084" t="str">
        <f>IF('8B'!H25&lt;&gt;"",'8B'!H25,"")</f>
        <v/>
      </c>
      <c r="AFR22" s="1084" t="str">
        <f>IF('8B'!I25&lt;&gt;"",'8B'!I25,"")</f>
        <v/>
      </c>
      <c r="AFS22" s="1084" t="str">
        <f>IF('8B'!J25&lt;&gt;"",'8B'!J25,"")</f>
        <v/>
      </c>
      <c r="AFT22" s="1084" t="str">
        <f>IF('8B'!K25&lt;&gt;"",'8B'!K25,"")</f>
        <v/>
      </c>
      <c r="AFU22" s="1084" t="str">
        <f>IF('8B'!L25&lt;&gt;"",'8B'!L25,"")</f>
        <v/>
      </c>
      <c r="AFV22" s="1084" t="str">
        <f>IF('8B'!M25&lt;&gt;"",'8B'!M25,"")</f>
        <v/>
      </c>
      <c r="AFW22" s="1084" t="str">
        <f>IF('8B'!N25&lt;&gt;"",'8B'!N25,"")</f>
        <v/>
      </c>
      <c r="AFX22" s="1084" t="str">
        <f>IF('8B'!O25&lt;&gt;"",'8B'!O25,"")</f>
        <v/>
      </c>
      <c r="AFY22" s="1084" t="str">
        <f>IF('8B'!P25&lt;&gt;"",'8B'!P25,"")</f>
        <v/>
      </c>
      <c r="AFZ22" s="1084" t="str">
        <f>IF('8B'!Q25&lt;&gt;"",'8B'!Q25,"")</f>
        <v/>
      </c>
      <c r="AGA22" s="1084" t="str">
        <f>IF('8B'!R25&lt;&gt;"",'8B'!R25,"")</f>
        <v/>
      </c>
      <c r="AGB22" s="1084" t="str">
        <f>IF('8B'!S25&lt;&gt;"",'8B'!S25,"")</f>
        <v/>
      </c>
      <c r="AGC22" s="1084" t="str">
        <f>IF('8B'!T25&lt;&gt;"",'8B'!T25,"")</f>
        <v/>
      </c>
      <c r="AGD22" s="1084" t="str">
        <f>IF('8B'!U25&lt;&gt;"",'8B'!U25,"")</f>
        <v/>
      </c>
      <c r="AGE22" s="1084" t="str">
        <f>IF('8C'!E25&lt;&gt;"",'8C'!E25,"")</f>
        <v/>
      </c>
      <c r="AGF22" s="1084" t="str">
        <f>IF('8C'!F25&lt;&gt;"",'8C'!F25,"")</f>
        <v/>
      </c>
      <c r="AGG22" s="1084" t="str">
        <f>IF('8C'!G25&lt;&gt;"",'8C'!G25,"")</f>
        <v/>
      </c>
      <c r="AGH22" s="1084" t="str">
        <f>IF('8C'!H25&lt;&gt;"",'8C'!H25,"")</f>
        <v/>
      </c>
      <c r="AGI22" s="1084" t="str">
        <f>IF('8C'!I25&lt;&gt;"",'8C'!I25,"")</f>
        <v/>
      </c>
      <c r="AGJ22" s="1084" t="str">
        <f>IF('8C'!J25&lt;&gt;"",'8C'!J25,"")</f>
        <v/>
      </c>
      <c r="AGK22" s="1084" t="str">
        <f>IF('8C'!K25&lt;&gt;"",'8C'!K25,"")</f>
        <v/>
      </c>
      <c r="AGL22" s="1084" t="str">
        <f>IF('8C'!L25&lt;&gt;"",'8C'!L25,"")</f>
        <v/>
      </c>
      <c r="AGM22" s="1084" t="str">
        <f>IF('8C'!M25&lt;&gt;"",'8C'!M25,"")</f>
        <v/>
      </c>
      <c r="AGN22" s="1084" t="str">
        <f>IF('8C'!N25&lt;&gt;"",'8C'!N25,"")</f>
        <v/>
      </c>
      <c r="AGO22" s="1084" t="str">
        <f>IF('8C'!O25&lt;&gt;"",'8C'!O25,"")</f>
        <v/>
      </c>
      <c r="AGP22" s="1085"/>
      <c r="AGQ22" s="1084" t="str">
        <f>IF('8D'!D33&lt;&gt;"",'8D'!D33,"")</f>
        <v/>
      </c>
      <c r="AGR22" s="1084" t="str">
        <f>IF('8D'!E33&lt;&gt;"",'8D'!E33,"")</f>
        <v/>
      </c>
      <c r="AGS22" s="1084" t="str">
        <f>IF('8D'!F33&lt;&gt;"",'8D'!F33,"")</f>
        <v/>
      </c>
      <c r="AGT22" s="1084" t="str">
        <f>IF('8D'!G33&lt;&gt;"",'8D'!G33,"")</f>
        <v/>
      </c>
      <c r="AGU22" s="1084" t="str">
        <f>IF('8D'!H33&lt;&gt;"",'8D'!H33,"")</f>
        <v/>
      </c>
      <c r="AGV22" s="1084" t="str">
        <f>IF('8D'!I33&lt;&gt;"",'8D'!I33,"")</f>
        <v/>
      </c>
      <c r="AGW22" s="1084" t="str">
        <f>IF('8D'!J33&lt;&gt;"",'8D'!J33,"")</f>
        <v/>
      </c>
      <c r="AGX22" s="1084" t="str">
        <f>IF('8D'!K33&lt;&gt;"",'8D'!K33,"")</f>
        <v/>
      </c>
      <c r="AGY22" s="1084" t="str">
        <f>IF('8D'!L33&lt;&gt;"",'8D'!L33,"")</f>
        <v/>
      </c>
      <c r="AGZ22" s="1084" t="str">
        <f>IF('8D'!M33&lt;&gt;"",'8D'!M33,"")</f>
        <v/>
      </c>
      <c r="AHA22" s="1084" t="str">
        <f>IF('8D'!N33&lt;&gt;"",'8D'!N33,"")</f>
        <v/>
      </c>
      <c r="AHB22" s="1084" t="str">
        <f>IF('8D'!O33&lt;&gt;"",'8D'!O33,"")</f>
        <v/>
      </c>
      <c r="AHC22" s="1084" t="str">
        <f>IF('8D'!P33&lt;&gt;"",'8D'!P33,"")</f>
        <v/>
      </c>
      <c r="AHD22" s="1084" t="str">
        <f>IF('8D'!Q33&lt;&gt;"",'8D'!Q33,"")</f>
        <v/>
      </c>
      <c r="AHE22" s="1084" t="str">
        <f>IF('8D'!R33&lt;&gt;"",'8D'!R33,"")</f>
        <v/>
      </c>
      <c r="AHF22" s="1084" t="str">
        <f>IF('8D'!S33&lt;&gt;"",'8D'!S33,"")</f>
        <v/>
      </c>
      <c r="AHG22" s="1084" t="str">
        <f>IF('8D'!T33&lt;&gt;"",'8D'!T33,"")</f>
        <v/>
      </c>
      <c r="AHH22" s="1084" t="str">
        <f>IF('8D'!U33&lt;&gt;"",'8D'!U33,"")</f>
        <v/>
      </c>
      <c r="AHI22" s="1084" t="str">
        <f>IF('8D'!V33&lt;&gt;"",'8D'!V33,"")</f>
        <v/>
      </c>
      <c r="AHJ22" s="1084" t="str">
        <f>IF('8D'!W33&lt;&gt;"",'8D'!W33,"")</f>
        <v/>
      </c>
      <c r="AHK22" s="1084" t="str">
        <f>IF('8D'!X33&lt;&gt;"",'8D'!X33,"")</f>
        <v/>
      </c>
      <c r="AHL22" s="1084" t="str">
        <f>IF('8D'!Y33&lt;&gt;"",'8D'!Y33,"")</f>
        <v/>
      </c>
      <c r="AHM22" s="1084" t="str">
        <f>IF('8D'!Z33&lt;&gt;"",'8D'!Z33,"")</f>
        <v/>
      </c>
      <c r="AHN22" s="1084" t="str">
        <f>IF('8D'!AA33&lt;&gt;"",'8D'!AA33,"")</f>
        <v/>
      </c>
      <c r="AHO22" s="1084" t="str">
        <f>IF('8D'!AB33&lt;&gt;"",'8D'!AB33,"")</f>
        <v/>
      </c>
      <c r="AHP22" s="1084" t="str">
        <f>IF('8D'!AC33&lt;&gt;"",'8D'!AC33,"")</f>
        <v/>
      </c>
      <c r="AHQ22" s="1084" t="str">
        <f>IF('8D'!AD33&lt;&gt;"",'8D'!AD33,"")</f>
        <v/>
      </c>
      <c r="AHR22" s="1084" t="str">
        <f>IF('8D'!AE33&lt;&gt;"",'8D'!AE33,"")</f>
        <v/>
      </c>
      <c r="AHS22" s="1084" t="str">
        <f>IF('8D'!AF33&lt;&gt;"",'8D'!AF33,"")</f>
        <v/>
      </c>
      <c r="AHT22" s="1084" t="str">
        <f>IF('8D'!AG33&lt;&gt;"",'8D'!AG33,"")</f>
        <v/>
      </c>
      <c r="AHU22" s="1084" t="str">
        <f>IF('8D'!AH33&lt;&gt;"",'8D'!AH33,"")</f>
        <v/>
      </c>
      <c r="AHV22" s="1084" t="str">
        <f>IF('8D'!AI33&lt;&gt;"",'8D'!AI33,"")</f>
        <v/>
      </c>
      <c r="AHW22" s="1084" t="str">
        <f>IF('8D'!AJ33&lt;&gt;"",'8D'!AJ33,"")</f>
        <v/>
      </c>
      <c r="AHX22" s="1084" t="str">
        <f>IF('8D'!AK33&lt;&gt;"",'8D'!AK33,"")</f>
        <v/>
      </c>
      <c r="AHY22" s="1084" t="str">
        <f>IF('8D'!AL33&lt;&gt;"",'8D'!AL33,"")</f>
        <v/>
      </c>
      <c r="AHZ22" s="1084" t="str">
        <f>IF('8D'!AM33&lt;&gt;"",'8D'!AM33,"")</f>
        <v/>
      </c>
      <c r="AIA22" s="1084" t="str">
        <f>IF('8D'!AN33&lt;&gt;"",'8D'!AN33,"")</f>
        <v/>
      </c>
      <c r="AIB22" s="1084" t="str">
        <f>IF('8D'!AO33&lt;&gt;"",'8D'!AO33,"")</f>
        <v/>
      </c>
      <c r="AIC22" s="1084" t="str">
        <f>IF('8D'!AP33&lt;&gt;"",'8D'!AP33,"")</f>
        <v/>
      </c>
      <c r="AID22" s="1084" t="str">
        <f>IF('8D'!AQ33&lt;&gt;"",'8D'!AQ33,"")</f>
        <v/>
      </c>
      <c r="AIE22" s="1084" t="str">
        <f>IF('8D'!AR33&lt;&gt;"",'8D'!AR33,"")</f>
        <v/>
      </c>
      <c r="AIF22" s="1084" t="str">
        <f>IF('8D'!AS33&lt;&gt;"",'8D'!AS33,"")</f>
        <v/>
      </c>
      <c r="AIG22" s="1084" t="str">
        <f>IF('8D'!AT33&lt;&gt;"",'8D'!AT33,"")</f>
        <v/>
      </c>
      <c r="AIH22" s="1084" t="str">
        <f>IF('8D'!AU33&lt;&gt;"",'8D'!AU33,"")</f>
        <v/>
      </c>
      <c r="AII22" s="1084" t="str">
        <f>IF('8D'!AV33&lt;&gt;"",'8D'!AV33,"")</f>
        <v/>
      </c>
      <c r="AIJ22" s="1084" t="str">
        <f>IF('8D'!AW33&lt;&gt;"",'8D'!AW33,"")</f>
        <v/>
      </c>
      <c r="AIK22" s="1085"/>
      <c r="AIL22" s="1084" t="str">
        <f>IF('8E'!D33&lt;&gt;"",'8E'!D33,"")</f>
        <v/>
      </c>
      <c r="AIM22" s="1084" t="str">
        <f>IF('8E'!E33&lt;&gt;"",'8E'!E33,"")</f>
        <v/>
      </c>
      <c r="AIN22" s="1084" t="str">
        <f>IF('8E'!F33&lt;&gt;"",'8E'!F33,"")</f>
        <v/>
      </c>
      <c r="AIO22" s="1084" t="str">
        <f>IF('8E'!G33&lt;&gt;"",'8E'!G33,"")</f>
        <v/>
      </c>
      <c r="AIP22" s="1084" t="str">
        <f>IF('8E'!H33&lt;&gt;"",'8E'!H33,"")</f>
        <v/>
      </c>
      <c r="AIQ22" s="1084" t="str">
        <f>IF('8E'!I33&lt;&gt;"",'8E'!I33,"")</f>
        <v/>
      </c>
      <c r="AIR22" s="1084" t="str">
        <f>IF('8E'!J33&lt;&gt;"",'8E'!J33,"")</f>
        <v/>
      </c>
      <c r="AIS22" s="1084" t="str">
        <f>IF('8E'!K33&lt;&gt;"",'8E'!K33,"")</f>
        <v/>
      </c>
      <c r="AIT22" s="1084" t="str">
        <f>IF('8E'!L33&lt;&gt;"",'8E'!L33,"")</f>
        <v/>
      </c>
      <c r="AIU22" s="1084" t="str">
        <f>IF('8E'!M33&lt;&gt;"",'8E'!M33,"")</f>
        <v/>
      </c>
      <c r="AIV22" s="1084" t="str">
        <f>IF('8E'!N33&lt;&gt;"",'8E'!N33,"")</f>
        <v/>
      </c>
      <c r="AIW22" s="1084" t="str">
        <f>IF('8E'!O33&lt;&gt;"",'8E'!O33,"")</f>
        <v/>
      </c>
      <c r="AIX22" s="1084" t="str">
        <f>IF('8E'!P33&lt;&gt;"",'8E'!P33,"")</f>
        <v/>
      </c>
      <c r="AIY22" s="1084" t="str">
        <f>IF('8E'!Q33&lt;&gt;"",'8E'!Q33,"")</f>
        <v/>
      </c>
      <c r="AIZ22" s="1084" t="str">
        <f>IF('8E'!R33&lt;&gt;"",'8E'!R33,"")</f>
        <v/>
      </c>
      <c r="AJA22" s="1084" t="str">
        <f>IF('8E'!S33&lt;&gt;"",'8E'!S33,"")</f>
        <v/>
      </c>
      <c r="AJB22" s="1084" t="str">
        <f>IF('8E'!T33&lt;&gt;"",'8E'!T33,"")</f>
        <v/>
      </c>
      <c r="AJC22" s="1084" t="str">
        <f>IF('8E'!U33&lt;&gt;"",'8E'!U33,"")</f>
        <v/>
      </c>
      <c r="AJD22" s="1084" t="str">
        <f>IF('8E'!V33&lt;&gt;"",'8E'!V33,"")</f>
        <v/>
      </c>
      <c r="AJE22" s="1084" t="str">
        <f>IF('8E'!W33&lt;&gt;"",'8E'!W33,"")</f>
        <v/>
      </c>
      <c r="AJF22" s="1084" t="str">
        <f>IF('8E'!X33&lt;&gt;"",'8E'!X33,"")</f>
        <v/>
      </c>
      <c r="AJG22" s="1084" t="str">
        <f>IF('8E'!Y33&lt;&gt;"",'8E'!Y33,"")</f>
        <v/>
      </c>
      <c r="AJH22" s="1084" t="str">
        <f>IF('8E'!Z33&lt;&gt;"",'8E'!Z33,"")</f>
        <v/>
      </c>
      <c r="AJI22" s="1084" t="str">
        <f>IF('8E'!AA33&lt;&gt;"",'8E'!AA33,"")</f>
        <v/>
      </c>
      <c r="AJJ22" t="s">
        <v>6852</v>
      </c>
    </row>
    <row r="23" spans="1:946" x14ac:dyDescent="0.2">
      <c r="A23" s="1084" t="str">
        <f t="shared" si="0"/>
        <v/>
      </c>
      <c r="B23" s="1084" t="str">
        <f t="shared" si="1"/>
        <v/>
      </c>
      <c r="C23" s="1084" t="str">
        <f>IF(設定!AH27&lt;&gt;0,設定!AH27,"")</f>
        <v/>
      </c>
      <c r="D23" s="1084" t="str">
        <f ca="1">IF(設定!AG27&lt;&gt;0,設定!AG27,"")</f>
        <v/>
      </c>
      <c r="E23" s="1084" t="str">
        <f>IF(C23="学部",VLOOKUP(D23,設定!$K$8:$L$37,2,FALSE),"")</f>
        <v/>
      </c>
      <c r="F23" s="1084" t="str">
        <f>IF(C23="研究科",VLOOKUP(D23,設定!$P$8:$Q$37,2,FALSE),"")</f>
        <v/>
      </c>
      <c r="G23" s="1084" t="str">
        <f>IF(C23="学部",VLOOKUP(D23,設定!$U$8:$V$37,2,FALSE),"")</f>
        <v/>
      </c>
      <c r="H23" s="1084" t="str">
        <f>IF(C23="研究科",VLOOKUP(D23,設定!$Y$8:$Z$37,2,FALSE),"")</f>
        <v/>
      </c>
      <c r="I23" s="1085"/>
      <c r="J23" s="1085"/>
      <c r="K23" s="1085"/>
      <c r="L23" s="1085"/>
      <c r="M23" s="1085"/>
      <c r="N23" s="1085"/>
      <c r="O23" s="1085"/>
      <c r="P23" s="1085"/>
      <c r="Q23" s="1085"/>
      <c r="R23" s="1084" t="str">
        <f>IF('2A'!E26&lt;&gt;"",'2A'!E26,"")</f>
        <v/>
      </c>
      <c r="S23" s="1084" t="str">
        <f>IF('2A'!F26&lt;&gt;"",'2A'!F26,"")</f>
        <v/>
      </c>
      <c r="T23" s="1084" t="str">
        <f>IF('2A'!G26&lt;&gt;"",'2A'!G26,"")</f>
        <v/>
      </c>
      <c r="U23" s="1084" t="str">
        <f>IF('2A'!H26&lt;&gt;"",'2A'!H26,"")</f>
        <v/>
      </c>
      <c r="V23" s="1084" t="str">
        <f>IF('2A'!I26&lt;&gt;"",'2A'!I26,"")</f>
        <v/>
      </c>
      <c r="W23" s="1084" t="str">
        <f>IF('2A'!J26&lt;&gt;"",'2A'!J26,"")</f>
        <v/>
      </c>
      <c r="X23" s="1084" t="str">
        <f>IF('2A'!K26&lt;&gt;"",'2A'!K26,"")</f>
        <v/>
      </c>
      <c r="Y23" s="1084" t="str">
        <f>IF('2A'!L26&lt;&gt;"",'2A'!L26,"")</f>
        <v/>
      </c>
      <c r="Z23" s="1084" t="str">
        <f>IF('2A'!M26&lt;&gt;"",'2A'!M26,"")</f>
        <v/>
      </c>
      <c r="AA23" s="1084" t="str">
        <f>IF('2A'!N26&lt;&gt;"",'2A'!N26,"")</f>
        <v/>
      </c>
      <c r="AB23" s="1084" t="str">
        <f>IF('2A'!O26&lt;&gt;"",'2A'!O26,"")</f>
        <v/>
      </c>
      <c r="AC23" s="1084" t="str">
        <f>IF('2A'!P26&lt;&gt;"",'2A'!P26,"")</f>
        <v/>
      </c>
      <c r="AD23" s="1084" t="str">
        <f>IF('2A'!Q26&lt;&gt;"",'2A'!Q26,"")</f>
        <v/>
      </c>
      <c r="AE23" s="1084" t="str">
        <f>IF('2A'!R26&lt;&gt;"",'2A'!R26,"")</f>
        <v/>
      </c>
      <c r="AF23" s="1084" t="str">
        <f>IF('2A'!S26&lt;&gt;"",'2A'!S26,"")</f>
        <v/>
      </c>
      <c r="AG23" s="1084" t="str">
        <f>IF('2A'!T26&lt;&gt;"",'2A'!T26,"")</f>
        <v/>
      </c>
      <c r="AH23" s="1084" t="str">
        <f>IF('2A'!U26&lt;&gt;"",'2A'!U26,"")</f>
        <v/>
      </c>
      <c r="AI23" s="1084" t="str">
        <f>IF('2B'!E26&lt;&gt;"",'2B'!E26,"")</f>
        <v/>
      </c>
      <c r="AJ23" s="1084" t="str">
        <f>IF('2B'!F26&lt;&gt;"",'2B'!F26,"")</f>
        <v/>
      </c>
      <c r="AK23" s="1084" t="str">
        <f>IF('2B'!G26&lt;&gt;"",'2B'!G26,"")</f>
        <v/>
      </c>
      <c r="AL23" s="1084" t="str">
        <f>IF('2B'!H26&lt;&gt;"",'2B'!H26,"")</f>
        <v/>
      </c>
      <c r="AM23" s="1084" t="str">
        <f>IF('2B'!I26&lt;&gt;"",'2B'!I26,"")</f>
        <v/>
      </c>
      <c r="AN23" s="1084" t="str">
        <f>IF('2B'!J26&lt;&gt;"",'2B'!J26,"")</f>
        <v/>
      </c>
      <c r="AO23" s="1084" t="str">
        <f>IF('2B'!K26&lt;&gt;"",'2B'!K26,"")</f>
        <v/>
      </c>
      <c r="AP23" s="1084" t="str">
        <f>IF('2B'!L26&lt;&gt;"",'2B'!L26,"")</f>
        <v/>
      </c>
      <c r="AQ23" s="1084" t="str">
        <f>IF('2B'!M26&lt;&gt;"",'2B'!M26,"")</f>
        <v/>
      </c>
      <c r="AR23" s="1084" t="str">
        <f>IF('2B'!N26&lt;&gt;"",'2B'!N26,"")</f>
        <v/>
      </c>
      <c r="AS23" s="1084" t="str">
        <f>IF('2B'!O26&lt;&gt;"",'2B'!O26,"")</f>
        <v/>
      </c>
      <c r="AT23" s="1084" t="str">
        <f>IF('2B'!P26&lt;&gt;"",'2B'!P26,"")</f>
        <v/>
      </c>
      <c r="AU23" s="1084" t="str">
        <f>IF('2B'!Q26&lt;&gt;"",'2B'!Q26,"")</f>
        <v/>
      </c>
      <c r="AV23" s="1084" t="str">
        <f>IF('2B'!R26&lt;&gt;"",'2B'!R26,"")</f>
        <v/>
      </c>
      <c r="AW23" s="1084" t="str">
        <f>IF('2B'!S26&lt;&gt;"",'2B'!S26,"")</f>
        <v/>
      </c>
      <c r="AX23" s="1084" t="str">
        <f>IF('2B'!T26&lt;&gt;"",'2B'!T26,"")</f>
        <v/>
      </c>
      <c r="AY23" s="1084" t="str">
        <f>IF('2B'!U26&lt;&gt;"",'2B'!U26,"")</f>
        <v/>
      </c>
      <c r="AZ23" s="1084" t="str">
        <f>IF('2B'!V26&lt;&gt;"",'2B'!V26,"")</f>
        <v/>
      </c>
      <c r="BA23" s="1084" t="str">
        <f>IF('2B'!W26&lt;&gt;"",'2B'!W26,"")</f>
        <v/>
      </c>
      <c r="BB23" s="1084" t="str">
        <f>IF('2B'!X26&lt;&gt;"",'2B'!X26,"")</f>
        <v/>
      </c>
      <c r="BC23" s="1084" t="str">
        <f>IF('2C'!E27&lt;&gt;"",'2C'!E27,"")</f>
        <v/>
      </c>
      <c r="BD23" s="1084" t="str">
        <f>IF('2C'!F27&lt;&gt;"",'2C'!F27,"")</f>
        <v/>
      </c>
      <c r="BE23" s="1084" t="str">
        <f>IF('2C'!G27&lt;&gt;"",'2C'!G27,"")</f>
        <v/>
      </c>
      <c r="BF23" s="1084" t="str">
        <f>IF('2C'!H27&lt;&gt;"",'2C'!H27,"")</f>
        <v/>
      </c>
      <c r="BG23" s="1084" t="str">
        <f>IF('2C'!I27&lt;&gt;"",'2C'!I27,"")</f>
        <v/>
      </c>
      <c r="BH23" s="1084" t="str">
        <f>IF('2C'!J27&lt;&gt;"",'2C'!J27,"")</f>
        <v/>
      </c>
      <c r="BI23" s="1084" t="str">
        <f>IF('2C'!K27&lt;&gt;"",'2C'!K27,"")</f>
        <v/>
      </c>
      <c r="BJ23" s="1084" t="str">
        <f>IF('2C'!L27&lt;&gt;"",'2C'!L27,"")</f>
        <v/>
      </c>
      <c r="BK23" s="1084" t="str">
        <f>IF('2C'!M27&lt;&gt;"",'2C'!M27,"")</f>
        <v/>
      </c>
      <c r="BL23" s="1084" t="str">
        <f>IF('2C'!N27&lt;&gt;"",'2C'!N27,"")</f>
        <v/>
      </c>
      <c r="BM23" s="1084" t="str">
        <f>IF('2C'!O27&lt;&gt;"",'2C'!O27,"")</f>
        <v/>
      </c>
      <c r="BN23" s="1084" t="str">
        <f>IF('2C'!P27&lt;&gt;"",'2C'!P27,"")</f>
        <v/>
      </c>
      <c r="BO23" s="1084" t="str">
        <f>IF('2C'!Q27&lt;&gt;"",'2C'!Q27,"")</f>
        <v/>
      </c>
      <c r="BP23" s="1084" t="str">
        <f>IF('2C'!R27&lt;&gt;"",'2C'!R27,"")</f>
        <v/>
      </c>
      <c r="BQ23" s="1084" t="str">
        <f>IF('2C'!S27&lt;&gt;"",'2C'!S27,"")</f>
        <v/>
      </c>
      <c r="BR23" s="1084" t="str">
        <f>IF('2C'!T27&lt;&gt;"",'2C'!T27,"")</f>
        <v/>
      </c>
      <c r="BS23" s="1084" t="str">
        <f>IF('2C'!U27&lt;&gt;"",'2C'!U27,"")</f>
        <v/>
      </c>
      <c r="BT23" s="1084" t="str">
        <f>IF('2C'!V27&lt;&gt;"",'2C'!V27,"")</f>
        <v/>
      </c>
      <c r="BU23" s="1084" t="str">
        <f>IF('2C'!W27&lt;&gt;"",'2C'!W27,"")</f>
        <v/>
      </c>
      <c r="BV23" s="1084" t="str">
        <f>IF('2C'!X27&lt;&gt;"",'2C'!X27,"")</f>
        <v/>
      </c>
      <c r="BW23" s="1084" t="str">
        <f>IF('2C'!Y27&lt;&gt;"",'2C'!Y27,"")</f>
        <v/>
      </c>
      <c r="BX23" s="1084" t="str">
        <f>IF('2C'!Z27&lt;&gt;"",'2C'!Z27,"")</f>
        <v/>
      </c>
      <c r="BY23" s="1084" t="str">
        <f>IF('2C'!AA27&lt;&gt;"",'2C'!AA27,"")</f>
        <v/>
      </c>
      <c r="BZ23" s="1084" t="str">
        <f>IF('2C'!AB27&lt;&gt;"",'2C'!AB27,"")</f>
        <v/>
      </c>
      <c r="CA23" s="1084" t="str">
        <f>IF('2C'!AC27&lt;&gt;"",'2C'!AC27,"")</f>
        <v/>
      </c>
      <c r="CB23" s="1084" t="str">
        <f>IF('2C'!AD27&lt;&gt;"",'2C'!AD27,"")</f>
        <v/>
      </c>
      <c r="CC23" s="1084" t="str">
        <f>IF('2C'!AE27&lt;&gt;"",'2C'!AE27,"")</f>
        <v/>
      </c>
      <c r="CD23" s="1084" t="str">
        <f>IF('2C'!AF27&lt;&gt;"",'2C'!AF27,"")</f>
        <v/>
      </c>
      <c r="CE23" s="1085"/>
      <c r="CF23" s="1085"/>
      <c r="CG23" s="1085"/>
      <c r="CH23" s="1085"/>
      <c r="CI23" s="1085"/>
      <c r="CJ23" s="1085"/>
      <c r="CK23" s="1085"/>
      <c r="CL23" s="1085"/>
      <c r="CM23" s="1085"/>
      <c r="CN23" s="1085"/>
      <c r="CO23" s="1085"/>
      <c r="CP23" s="1085"/>
      <c r="CQ23" s="1085"/>
      <c r="CR23" s="1085"/>
      <c r="CS23" s="1085"/>
      <c r="CT23" s="1085"/>
      <c r="CU23" s="1085"/>
      <c r="CV23" s="1084" t="str">
        <f>IF('2E'!E26&lt;&gt;"",'2E'!E26,"")</f>
        <v/>
      </c>
      <c r="CW23" s="1084" t="str">
        <f>IF('2E'!F26&lt;&gt;"",'2E'!F26,"")</f>
        <v/>
      </c>
      <c r="CX23" s="1084" t="str">
        <f>IF('2E'!G26&lt;&gt;"",'2E'!G26,"")</f>
        <v/>
      </c>
      <c r="CY23" s="1084" t="str">
        <f>IF('2E'!H26&lt;&gt;"",'2E'!H26,"")</f>
        <v/>
      </c>
      <c r="CZ23" s="1084" t="str">
        <f>IF('2E'!I26&lt;&gt;"",'2E'!I26,"")</f>
        <v/>
      </c>
      <c r="DA23" s="1084" t="str">
        <f>IF('2E'!J26&lt;&gt;"",'2E'!J26,"")</f>
        <v/>
      </c>
      <c r="DB23" s="1084" t="str">
        <f>IF('2E'!K26&lt;&gt;"",'2E'!K26,"")</f>
        <v/>
      </c>
      <c r="DC23" s="1084" t="str">
        <f>IF('2E'!L26&lt;&gt;"",'2E'!L26,"")</f>
        <v/>
      </c>
      <c r="DD23" s="1084" t="str">
        <f>IF('2E'!M26&lt;&gt;"",'2E'!M26,"")</f>
        <v/>
      </c>
      <c r="DE23" s="1084" t="str">
        <f>IF('2E'!N26&lt;&gt;"",'2E'!N26,"")</f>
        <v/>
      </c>
      <c r="DF23" s="1084" t="str">
        <f>IF('2E'!O26&lt;&gt;"",'2E'!O26,"")</f>
        <v/>
      </c>
      <c r="DG23" s="1084" t="str">
        <f>IF('2E'!P26&lt;&gt;"",'2E'!P26,"")</f>
        <v/>
      </c>
      <c r="DH23" s="1084" t="str">
        <f>IF('2E'!Q26&lt;&gt;"",'2E'!Q26,"")</f>
        <v/>
      </c>
      <c r="DI23" s="1084" t="str">
        <f>IF('2E'!R26&lt;&gt;"",'2E'!R26,"")</f>
        <v/>
      </c>
      <c r="DJ23" s="1084" t="str">
        <f>IF('2E'!S26&lt;&gt;"",'2E'!S26,"")</f>
        <v/>
      </c>
      <c r="DK23" s="1084" t="str">
        <f>IF('2E'!T26&lt;&gt;"",'2E'!T26,"")</f>
        <v/>
      </c>
      <c r="DL23" s="1084" t="str">
        <f>IF('2F'!E26&lt;&gt;"",'2F'!E26,"")</f>
        <v/>
      </c>
      <c r="DM23" s="1084" t="str">
        <f>IF('2F'!F26&lt;&gt;"",'2F'!F26,"")</f>
        <v/>
      </c>
      <c r="DN23" s="1212" t="str">
        <f>IF('3AB'!E26&lt;&gt;"",'3AB'!E26,"")</f>
        <v/>
      </c>
      <c r="DO23" s="1212" t="str">
        <f>IF('3AB'!F26&lt;&gt;"",'3AB'!F26,"")</f>
        <v/>
      </c>
      <c r="DP23" s="1212" t="str">
        <f>IF('3AB'!G26&lt;&gt;"",'3AB'!G26,"")</f>
        <v/>
      </c>
      <c r="DQ23" s="1212" t="str">
        <f>IF('3AB'!H26&lt;&gt;"",'3AB'!H26,"")</f>
        <v/>
      </c>
      <c r="DR23" s="1212" t="str">
        <f>IF('3AB'!I26&lt;&gt;"",'3AB'!I26,"")</f>
        <v/>
      </c>
      <c r="DS23" s="1212" t="str">
        <f>IF('3AB'!J26&lt;&gt;"",'3AB'!J26,"")</f>
        <v/>
      </c>
      <c r="DT23" s="1212" t="str">
        <f>IF('3AB'!K26&lt;&gt;"",'3AB'!K26,"")</f>
        <v/>
      </c>
      <c r="DU23" s="1212" t="str">
        <f>IF('3AB'!L26&lt;&gt;"",'3AB'!L26,"")</f>
        <v/>
      </c>
      <c r="DV23" s="1084" t="str">
        <f>IF('3CD'!E26&lt;&gt;"",'3CD'!E26,"")</f>
        <v/>
      </c>
      <c r="DW23" s="1084" t="str">
        <f>IF('3CD'!F26&lt;&gt;"",'3CD'!F26,"")</f>
        <v/>
      </c>
      <c r="DX23" s="1084" t="str">
        <f>IF('3CD'!G26&lt;&gt;"",'3CD'!G26,"")</f>
        <v/>
      </c>
      <c r="DY23" s="1084" t="str">
        <f>IF('3CD'!H26&lt;&gt;"",'3CD'!H26,"")</f>
        <v/>
      </c>
      <c r="DZ23" s="1084" t="str">
        <f>IF('3CD'!I26&lt;&gt;"",'3CD'!I26,"")</f>
        <v/>
      </c>
      <c r="EA23" s="1084" t="str">
        <f>IF('3CD'!J26&lt;&gt;"",'3CD'!J26,"")</f>
        <v/>
      </c>
      <c r="EB23" s="1084" t="str">
        <f>IF('3CD'!K26&lt;&gt;"",'3CD'!K26,"")</f>
        <v/>
      </c>
      <c r="EC23" s="1084" t="str">
        <f>IF('3CD'!L26&lt;&gt;"",'3CD'!L26,"")</f>
        <v/>
      </c>
      <c r="ED23" s="1084" t="str">
        <f>IF('3CD'!M26&lt;&gt;"",'3CD'!M26,"")</f>
        <v/>
      </c>
      <c r="EE23" s="1084" t="str">
        <f>IF('3CD'!N26&lt;&gt;"",'3CD'!N26,"")</f>
        <v/>
      </c>
      <c r="EF23" s="1084" t="str">
        <f>IF('3CD'!O26&lt;&gt;"",'3CD'!O26,"")</f>
        <v/>
      </c>
      <c r="EG23" s="1084" t="str">
        <f>IF('3CD'!P26&lt;&gt;"",'3CD'!P26,"")</f>
        <v/>
      </c>
      <c r="EH23" s="1084" t="str">
        <f>IF('3CD'!Q26&lt;&gt;"",'3CD'!Q26,"")</f>
        <v/>
      </c>
      <c r="EI23" s="1084" t="str">
        <f>IF('3CD'!R26&lt;&gt;"",'3CD'!R26,"")</f>
        <v/>
      </c>
      <c r="EJ23" s="1085"/>
      <c r="EK23" s="1085"/>
      <c r="EL23" s="1085"/>
      <c r="EM23" s="1085"/>
      <c r="EN23" s="1085"/>
      <c r="EO23" s="1085"/>
      <c r="EP23" s="1085"/>
      <c r="EQ23" s="1085"/>
      <c r="ER23" s="1085"/>
      <c r="ES23" s="1085"/>
      <c r="ET23" s="1085"/>
      <c r="EU23" s="1085"/>
      <c r="EV23" s="1085"/>
      <c r="EW23" s="1085"/>
      <c r="EX23" s="1085"/>
      <c r="EY23" s="1085"/>
      <c r="EZ23" s="1085"/>
      <c r="FA23" s="1085"/>
      <c r="FB23" s="1084" t="str">
        <f>IF('3EF'!W27&lt;&gt;"",'3EF'!W27,"")</f>
        <v/>
      </c>
      <c r="FC23" s="1084" t="str">
        <f>IF('3EF'!X27&lt;&gt;"",'3EF'!X27,"")</f>
        <v/>
      </c>
      <c r="FD23" s="1084" t="str">
        <f>IF('3EF'!Y27&lt;&gt;"",'3EF'!Y27,"")</f>
        <v/>
      </c>
      <c r="FE23" s="1084" t="str">
        <f>IF('3EF'!Z27&lt;&gt;"",'3EF'!Z27,"")</f>
        <v/>
      </c>
      <c r="FF23" s="1084" t="str">
        <f>IF('3EF'!AA27&lt;&gt;"",'3EF'!AA27,"")</f>
        <v/>
      </c>
      <c r="FG23" s="1084" t="str">
        <f>IF('3EF'!AB27&lt;&gt;"",'3EF'!AB27,"")</f>
        <v/>
      </c>
      <c r="FH23" s="1084" t="str">
        <f>IF('3EF'!AC27&lt;&gt;"",'3EF'!AC27,"")</f>
        <v/>
      </c>
      <c r="FI23" s="1084" t="str">
        <f>IF('3EF'!AD27&lt;&gt;"",'3EF'!AD27,"")</f>
        <v/>
      </c>
      <c r="FJ23" s="1084" t="str">
        <f>IF('3EF'!AE27&lt;&gt;"",'3EF'!AE27,"")</f>
        <v/>
      </c>
      <c r="FK23" s="1084" t="str">
        <f>IF('3EF'!AF27&lt;&gt;"",'3EF'!AF27,"")</f>
        <v/>
      </c>
      <c r="FL23" s="1084" t="str">
        <f>IF('3EF'!AG27&lt;&gt;"",'3EF'!AG27,"")</f>
        <v/>
      </c>
      <c r="FM23" s="1084" t="str">
        <f>IF('3EF'!AH27&lt;&gt;"",'3EF'!AH27,"")</f>
        <v/>
      </c>
      <c r="FN23" s="1084" t="str">
        <f>IF('3EF'!AI27&lt;&gt;"",'3EF'!AI27,"")</f>
        <v/>
      </c>
      <c r="FO23" s="1084" t="str">
        <f>IF('3EF'!AJ27&lt;&gt;"",'3EF'!AJ27,"")</f>
        <v/>
      </c>
      <c r="FP23" s="1084" t="str">
        <f>IF('3EF'!AK27&lt;&gt;"",'3EF'!AK27,"")</f>
        <v/>
      </c>
      <c r="FQ23" s="1084" t="str">
        <f>IF('3EF'!AL27&lt;&gt;"",'3EF'!AL27,"")</f>
        <v/>
      </c>
      <c r="FR23" s="1084" t="str">
        <f>IF('3EF'!AM27&lt;&gt;"",'3EF'!AM27,"")</f>
        <v/>
      </c>
      <c r="FS23" s="1084" t="str">
        <f>IF('3G'!E27&lt;&gt;"",'3G'!E27,"")</f>
        <v/>
      </c>
      <c r="FT23" s="1084" t="str">
        <f>IF('3G'!F27&lt;&gt;"",'3G'!F27,"")</f>
        <v/>
      </c>
      <c r="FU23" s="1084" t="str">
        <f>IF('3G'!G27&lt;&gt;"",'3G'!G27,"")</f>
        <v/>
      </c>
      <c r="FV23" s="1084" t="str">
        <f>IF('3G'!H27&lt;&gt;"",'3G'!H27,"")</f>
        <v/>
      </c>
      <c r="FW23" s="1084" t="str">
        <f>IF('3G'!I27&lt;&gt;"",'3G'!I27,"")</f>
        <v/>
      </c>
      <c r="FX23" s="1084" t="str">
        <f>IF('3G'!J27&lt;&gt;"",'3G'!J27,"")</f>
        <v/>
      </c>
      <c r="FY23" s="1084" t="str">
        <f>IF('3G'!K27&lt;&gt;"",'3G'!K27,"")</f>
        <v/>
      </c>
      <c r="FZ23" s="1084" t="str">
        <f>IF('3G'!L27&lt;&gt;"",'3G'!L27,"")</f>
        <v/>
      </c>
      <c r="GA23" s="1084" t="str">
        <f>IF('3G'!M27&lt;&gt;"",'3G'!M27,"")</f>
        <v/>
      </c>
      <c r="GB23" s="1084" t="str">
        <f>IF('3G'!N27&lt;&gt;"",'3G'!N27,"")</f>
        <v/>
      </c>
      <c r="GC23" s="1084" t="str">
        <f>IF('3G'!O27&lt;&gt;"",'3G'!O27,"")</f>
        <v/>
      </c>
      <c r="GD23" s="1084" t="str">
        <f>IF('3G'!P27&lt;&gt;"",'3G'!P27,"")</f>
        <v/>
      </c>
      <c r="GE23" s="1084" t="str">
        <f>IF('3G'!Q27&lt;&gt;"",'3G'!Q27,"")</f>
        <v/>
      </c>
      <c r="GF23" s="1084" t="str">
        <f>IF('3G'!R27&lt;&gt;"",'3G'!R27,"")</f>
        <v/>
      </c>
      <c r="GG23" s="1084" t="str">
        <f>IF('3G'!S27&lt;&gt;"",'3G'!S27,"")</f>
        <v/>
      </c>
      <c r="GH23" s="1084" t="str">
        <f>IF('3G'!T27&lt;&gt;"",'3G'!T27,"")</f>
        <v/>
      </c>
      <c r="GI23" s="1084" t="str">
        <f>IF('3G'!U27&lt;&gt;"",'3G'!U27,"")</f>
        <v/>
      </c>
      <c r="GJ23" s="1084" t="str">
        <f>IF('3G'!V27&lt;&gt;"",'3G'!V27,"")</f>
        <v/>
      </c>
      <c r="GK23" s="1084" t="str">
        <f>IF('3G'!W27&lt;&gt;"",'3G'!W27,"")</f>
        <v/>
      </c>
      <c r="GL23" s="1084" t="str">
        <f>IF('3G'!X27&lt;&gt;"",'3G'!X27,"")</f>
        <v/>
      </c>
      <c r="GM23" s="1084" t="str">
        <f>IF('3G'!Y27&lt;&gt;"",'3G'!Y27,"")</f>
        <v/>
      </c>
      <c r="GN23" s="1084" t="str">
        <f>IF('3G'!Z27&lt;&gt;"",'3G'!Z27,"")</f>
        <v/>
      </c>
      <c r="GO23" s="1084" t="str">
        <f>IF('3G'!AA27&lt;&gt;"",'3G'!AA27,"")</f>
        <v/>
      </c>
      <c r="GP23" s="1084" t="str">
        <f>IF('3G'!AB27&lt;&gt;"",'3G'!AB27,"")</f>
        <v/>
      </c>
      <c r="GQ23" s="1084" t="str">
        <f>IF('3G'!AC27&lt;&gt;"",'3G'!AC27,"")</f>
        <v/>
      </c>
      <c r="GR23" s="1084" t="str">
        <f>IF('3G'!AD27&lt;&gt;"",'3G'!AD27,"")</f>
        <v/>
      </c>
      <c r="GS23" s="1084" t="str">
        <f>IF('3G'!AE27&lt;&gt;"",'3G'!AE27,"")</f>
        <v/>
      </c>
      <c r="GT23" s="1084" t="str">
        <f>IF('3G'!AF27&lt;&gt;"",'3G'!AF27,"")</f>
        <v/>
      </c>
      <c r="GU23" s="1084" t="str">
        <f>IF('3G'!AG27&lt;&gt;"",'3G'!AG27,"")</f>
        <v/>
      </c>
      <c r="GV23" s="1084" t="str">
        <f>IF('3G'!AH27&lt;&gt;"",'3G'!AH27,"")</f>
        <v/>
      </c>
      <c r="GW23" s="1084" t="str">
        <f>IF('3G'!AI27&lt;&gt;"",'3G'!AI27,"")</f>
        <v/>
      </c>
      <c r="GX23" s="1084" t="str">
        <f>IF('3G'!AJ27&lt;&gt;"",'3G'!AJ27,"")</f>
        <v/>
      </c>
      <c r="GY23" s="1084" t="str">
        <f>IF('3G'!AK27&lt;&gt;"",'3G'!AK27,"")</f>
        <v/>
      </c>
      <c r="GZ23" s="1084" t="str">
        <f>IF('3G'!AL27&lt;&gt;"",'3G'!AL27,"")</f>
        <v/>
      </c>
      <c r="HA23" s="1084" t="str">
        <f>IF('3G'!AM27&lt;&gt;"",'3G'!AM27,"")</f>
        <v/>
      </c>
      <c r="HB23" s="1084" t="str">
        <f>IF('3G'!AN27&lt;&gt;"",'3G'!AN27,"")</f>
        <v/>
      </c>
      <c r="HC23" s="1085"/>
      <c r="HD23" s="1085"/>
      <c r="HE23" s="1085"/>
      <c r="HF23" s="1085"/>
      <c r="HG23" s="1085"/>
      <c r="HH23" s="1085"/>
      <c r="HI23" s="1085"/>
      <c r="HJ23" s="1085"/>
      <c r="HK23" s="1085"/>
      <c r="HL23" s="1085"/>
      <c r="HM23" s="1085"/>
      <c r="HN23" s="1085"/>
      <c r="HO23" s="1085"/>
      <c r="HP23" s="1085"/>
      <c r="HQ23" s="1085"/>
      <c r="HR23" s="1085"/>
      <c r="HS23" s="1085"/>
      <c r="HT23" s="1085"/>
      <c r="HU23" s="1085"/>
      <c r="HV23" s="1085"/>
      <c r="HW23" s="1085"/>
      <c r="HX23" s="1085"/>
      <c r="HY23" s="1085"/>
      <c r="HZ23" s="1085"/>
      <c r="IA23" s="1085"/>
      <c r="IB23" s="1085"/>
      <c r="IC23" s="1085"/>
      <c r="ID23" s="1085"/>
      <c r="IE23" s="1085"/>
      <c r="IF23" s="1085"/>
      <c r="IG23" s="1085"/>
      <c r="IH23" s="1085"/>
      <c r="II23" s="1085"/>
      <c r="IJ23" s="1085"/>
      <c r="IK23" s="1085"/>
      <c r="IL23" s="1085"/>
      <c r="IM23" s="1085"/>
      <c r="IN23" s="1085"/>
      <c r="IO23" s="1085"/>
      <c r="IP23" s="1085"/>
      <c r="IQ23" s="1085"/>
      <c r="IR23" s="1085"/>
      <c r="IS23" s="1085"/>
      <c r="IT23" s="1085"/>
      <c r="IU23" s="1085"/>
      <c r="IV23" s="1085"/>
      <c r="IW23" s="1085"/>
      <c r="IX23" s="1085"/>
      <c r="IY23" s="1085"/>
      <c r="IZ23" s="1085"/>
      <c r="JA23" s="1085"/>
      <c r="JB23" s="1084" t="str">
        <f>IF('4C'!E26&lt;&gt;"",'4C'!E26,"")</f>
        <v/>
      </c>
      <c r="JC23" s="1085"/>
      <c r="JD23" s="1085"/>
      <c r="JE23" s="1085"/>
      <c r="JF23" s="1085"/>
      <c r="JG23" s="1085"/>
      <c r="JH23" s="1085"/>
      <c r="JI23" s="1085"/>
      <c r="JJ23" s="1085"/>
      <c r="JK23" s="1085"/>
      <c r="JL23" s="1085"/>
      <c r="JM23" s="1085"/>
      <c r="JN23" s="1085"/>
      <c r="JO23" s="1085"/>
      <c r="JP23" s="1085"/>
      <c r="JQ23" s="1085"/>
      <c r="JR23" s="1085"/>
      <c r="JS23" s="1085"/>
      <c r="JT23" s="1085"/>
      <c r="JU23" s="1085"/>
      <c r="JV23" s="1085"/>
      <c r="JW23" s="1085"/>
      <c r="JX23" s="1085"/>
      <c r="JY23" s="1085"/>
      <c r="JZ23" s="1085"/>
      <c r="KA23" s="1085"/>
      <c r="KB23" s="1085"/>
      <c r="KC23" s="1085"/>
      <c r="KD23" s="1085"/>
      <c r="KE23" s="1085"/>
      <c r="KF23" s="1085"/>
      <c r="KG23" s="1085"/>
      <c r="KH23" s="1085"/>
      <c r="KI23" s="1085"/>
      <c r="KJ23" s="1084" t="str">
        <f>IF('5A'!E26&lt;&gt;"",'5A'!E26,"")</f>
        <v/>
      </c>
      <c r="KK23" s="1084" t="str">
        <f>IF('5A'!F26&lt;&gt;"",'5A'!F26,"")</f>
        <v/>
      </c>
      <c r="KL23" s="1084" t="str">
        <f>IF('5A'!G26&lt;&gt;"",'5A'!G26,"")</f>
        <v/>
      </c>
      <c r="KM23" s="1085"/>
      <c r="KN23" s="1085"/>
      <c r="KO23" s="1085"/>
      <c r="KP23" s="1085"/>
      <c r="KQ23" s="1085"/>
      <c r="KR23" s="1085"/>
      <c r="KS23" s="1085"/>
      <c r="KT23" s="1085"/>
      <c r="KU23" s="1085"/>
      <c r="KV23" s="1085"/>
      <c r="KW23" s="1085"/>
      <c r="KX23" s="1085"/>
      <c r="KY23" s="1084" t="str">
        <f>IF('5D'!E33&lt;&gt;"",'5D'!E33,"")</f>
        <v/>
      </c>
      <c r="KZ23" s="1084" t="str">
        <f>IF('5D'!F33&lt;&gt;"",'5D'!F33,"")</f>
        <v/>
      </c>
      <c r="LA23" s="1084" t="str">
        <f>IF('5D'!G33&lt;&gt;"",'5D'!G33,"")</f>
        <v/>
      </c>
      <c r="LB23" s="1084" t="str">
        <f>IF('5D'!H33&lt;&gt;"",'5D'!H33,"")</f>
        <v/>
      </c>
      <c r="LC23" s="1084" t="str">
        <f>IF('5D'!I33&lt;&gt;"",'5D'!I33,"")</f>
        <v/>
      </c>
      <c r="LD23" s="1084" t="str">
        <f>IF('5D'!J33&lt;&gt;"",'5D'!J33,"")</f>
        <v/>
      </c>
      <c r="LE23" s="1084" t="str">
        <f>IF('5D'!K33&lt;&gt;"",'5D'!K33,"")</f>
        <v/>
      </c>
      <c r="LF23" s="1084" t="str">
        <f>IF('5D'!L33&lt;&gt;"",'5D'!L33,"")</f>
        <v/>
      </c>
      <c r="LG23" s="1084" t="str">
        <f>IF('5D'!M33&lt;&gt;"",'5D'!M33,"")</f>
        <v/>
      </c>
      <c r="LH23" s="1084" t="str">
        <f>IF('5D'!N33&lt;&gt;"",'5D'!N33,"")</f>
        <v/>
      </c>
      <c r="LI23" s="1084" t="str">
        <f>IF('5D'!O33&lt;&gt;"",'5D'!O33,"")</f>
        <v/>
      </c>
      <c r="LJ23" s="1084" t="str">
        <f>IF('5D'!P33&lt;&gt;"",'5D'!P33,"")</f>
        <v/>
      </c>
      <c r="LK23" s="1084" t="str">
        <f>IF('5D'!Q33&lt;&gt;"",'5D'!Q33,"")</f>
        <v/>
      </c>
      <c r="LL23" s="1084" t="str">
        <f>IF('5D'!R33&lt;&gt;"",'5D'!R33,"")</f>
        <v/>
      </c>
      <c r="LM23" s="1084" t="str">
        <f>IF('5D'!S33&lt;&gt;"",'5D'!S33,"")</f>
        <v/>
      </c>
      <c r="LN23" s="1084" t="str">
        <f>IF('5D'!T33&lt;&gt;"",'5D'!T33,"")</f>
        <v/>
      </c>
      <c r="LO23" s="1084" t="str">
        <f>IF('5D'!U33&lt;&gt;"",'5D'!U33,"")</f>
        <v/>
      </c>
      <c r="LP23" s="1084" t="str">
        <f>IF('5D'!V33&lt;&gt;"",'5D'!V33,"")</f>
        <v/>
      </c>
      <c r="LQ23" s="1084" t="str">
        <f>IF('5D'!W33&lt;&gt;"",'5D'!W33,"")</f>
        <v/>
      </c>
      <c r="LR23" s="1084" t="str">
        <f>IF('5D'!Y33&lt;&gt;"",'5D'!Y33,"")</f>
        <v/>
      </c>
      <c r="LS23" s="1084" t="str">
        <f>IF('5D'!Z33&lt;&gt;"",'5D'!Z33,"")</f>
        <v/>
      </c>
      <c r="LT23" s="1084" t="str">
        <f>IF('5D'!AA33&lt;&gt;"",'5D'!AA33,"")</f>
        <v/>
      </c>
      <c r="LU23" s="1084" t="str">
        <f>IF('5D'!AB33&lt;&gt;"",'5D'!AB33,"")</f>
        <v/>
      </c>
      <c r="LV23" s="1085"/>
      <c r="LW23" s="1084" t="str">
        <f>IF('5E'!E33&lt;&gt;"",'5E'!E33,"")</f>
        <v/>
      </c>
      <c r="LX23" s="1084" t="str">
        <f>IF('5E'!F33&lt;&gt;"",'5E'!F33,"")</f>
        <v/>
      </c>
      <c r="LY23" s="1084" t="str">
        <f>IF('5E'!G33&lt;&gt;"",'5E'!G33,"")</f>
        <v/>
      </c>
      <c r="LZ23" s="1084" t="str">
        <f>IF('5E'!H33&lt;&gt;"",'5E'!H33,"")</f>
        <v/>
      </c>
      <c r="MA23" s="1084" t="str">
        <f>IF('5E'!I33&lt;&gt;"",'5E'!I33,"")</f>
        <v/>
      </c>
      <c r="MB23" s="1084" t="str">
        <f>IF('5E'!J33&lt;&gt;"",'5E'!J33,"")</f>
        <v/>
      </c>
      <c r="MC23" s="1084" t="str">
        <f>IF('5E'!K33&lt;&gt;"",'5E'!K33,"")</f>
        <v/>
      </c>
      <c r="MD23" s="1084" t="str">
        <f>IF('5E'!L33&lt;&gt;"",'5E'!L33,"")</f>
        <v/>
      </c>
      <c r="ME23" s="1084" t="str">
        <f>IF('5E'!M33&lt;&gt;"",'5E'!M33,"")</f>
        <v/>
      </c>
      <c r="MF23" s="1084" t="str">
        <f>IF('5E'!N33&lt;&gt;"",'5E'!N33,"")</f>
        <v/>
      </c>
      <c r="MG23" s="1084" t="str">
        <f>IF('5E'!O33&lt;&gt;"",'5E'!O33,"")</f>
        <v/>
      </c>
      <c r="MH23" s="1084" t="str">
        <f>IF('5E'!P33&lt;&gt;"",'5E'!P33,"")</f>
        <v/>
      </c>
      <c r="MI23" s="1084" t="str">
        <f>IF('5E'!Q33&lt;&gt;"",'5E'!Q33,"")</f>
        <v/>
      </c>
      <c r="MJ23" s="1084" t="str">
        <f>IF('5E'!R33&lt;&gt;"",'5E'!R33,"")</f>
        <v/>
      </c>
      <c r="MK23" s="1084" t="str">
        <f>IF('5E'!S33&lt;&gt;"",'5E'!S33,"")</f>
        <v/>
      </c>
      <c r="ML23" s="1084" t="str">
        <f>IF('5E'!T33&lt;&gt;"",'5E'!T33,"")</f>
        <v/>
      </c>
      <c r="MM23" s="1084" t="str">
        <f>IF('5E'!U33&lt;&gt;"",'5E'!U33,"")</f>
        <v/>
      </c>
      <c r="MN23" s="1084" t="str">
        <f>IF('5E'!V33&lt;&gt;"",'5E'!V33,"")</f>
        <v/>
      </c>
      <c r="MO23" s="1084" t="str">
        <f>IF('5E'!W33&lt;&gt;"",'5E'!W33,"")</f>
        <v/>
      </c>
      <c r="MP23" s="1084" t="str">
        <f>IF('5E'!Y33&lt;&gt;"",'5E'!Y33,"")</f>
        <v/>
      </c>
      <c r="MQ23" s="1084" t="str">
        <f>IF('5E'!Z33&lt;&gt;"",'5E'!Z33,"")</f>
        <v/>
      </c>
      <c r="MR23" s="1084" t="str">
        <f>IF('5E'!AA33&lt;&gt;"",'5E'!AA33,"")</f>
        <v/>
      </c>
      <c r="MS23" s="1085"/>
      <c r="MT23" s="1085"/>
      <c r="MU23" s="1085"/>
      <c r="MV23" s="1085"/>
      <c r="MW23" s="1085"/>
      <c r="MX23" s="1085"/>
      <c r="MY23" s="1085"/>
      <c r="MZ23" s="1085"/>
      <c r="NA23" s="1085"/>
      <c r="NB23" s="1085"/>
      <c r="NC23" s="1085"/>
      <c r="ND23" s="1085"/>
      <c r="NE23" s="1085"/>
      <c r="NF23" s="1085"/>
      <c r="NG23" s="1085"/>
      <c r="NH23" s="1085"/>
      <c r="NI23" s="1085"/>
      <c r="NJ23" s="1085"/>
      <c r="NK23" s="1085"/>
      <c r="NL23" s="1085"/>
      <c r="NM23" s="1085"/>
      <c r="NN23" s="1085"/>
      <c r="NO23" s="1085"/>
      <c r="NP23" s="1085"/>
      <c r="NQ23" s="1085"/>
      <c r="NR23" s="1085"/>
      <c r="NS23" s="1085"/>
      <c r="NT23" s="1085"/>
      <c r="NU23" s="1085"/>
      <c r="NV23" s="1085"/>
      <c r="NW23" s="1085"/>
      <c r="NX23" s="1085"/>
      <c r="NY23" s="1085"/>
      <c r="NZ23" s="1085"/>
      <c r="OA23" s="1085"/>
      <c r="OB23" s="1085"/>
      <c r="OC23" s="1085"/>
      <c r="OD23" s="1085"/>
      <c r="OE23" s="1085"/>
      <c r="OF23" s="1085"/>
      <c r="OG23" s="1085"/>
      <c r="OH23" s="1085"/>
      <c r="OI23" s="1085"/>
      <c r="OJ23" s="1085"/>
      <c r="OK23" s="1085"/>
      <c r="OL23" s="1085"/>
      <c r="OM23" s="1085"/>
      <c r="ON23" s="1085"/>
      <c r="OO23" s="1085"/>
      <c r="OP23" s="1085"/>
      <c r="OQ23" s="1085"/>
      <c r="OR23" s="1085"/>
      <c r="OS23" s="1085"/>
      <c r="OT23" s="1085"/>
      <c r="OU23" s="1085"/>
      <c r="OV23" s="1085"/>
      <c r="OW23" s="1085"/>
      <c r="OX23" s="1085"/>
      <c r="OY23" s="1085"/>
      <c r="OZ23" s="1085"/>
      <c r="PA23" s="1085"/>
      <c r="PB23" s="1085"/>
      <c r="PC23" s="1085"/>
      <c r="PD23" s="1085"/>
      <c r="PE23" s="1085"/>
      <c r="PF23" s="1085"/>
      <c r="PG23" s="1085"/>
      <c r="PH23" s="1085"/>
      <c r="PI23" s="1085"/>
      <c r="PJ23" s="1085"/>
      <c r="PK23" s="1085"/>
      <c r="PL23" s="1085"/>
      <c r="PM23" s="1085"/>
      <c r="PN23" s="1085"/>
      <c r="PO23" s="1085"/>
      <c r="PP23" s="1085"/>
      <c r="PQ23" s="1085"/>
      <c r="PR23" s="1085"/>
      <c r="PS23" s="1085"/>
      <c r="PT23" s="1085"/>
      <c r="PU23" s="1085"/>
      <c r="PV23" s="1085"/>
      <c r="PW23" s="1085"/>
      <c r="PX23" s="1085"/>
      <c r="PY23" s="1085"/>
      <c r="PZ23" s="1085"/>
      <c r="QA23" s="1085"/>
      <c r="QB23" s="1085"/>
      <c r="QC23" s="1085"/>
      <c r="QD23" s="1085"/>
      <c r="QE23" s="1085"/>
      <c r="QF23" s="1085"/>
      <c r="QG23" s="1085"/>
      <c r="QH23" s="1085"/>
      <c r="QI23" s="1085"/>
      <c r="QJ23" s="1085"/>
      <c r="QK23" s="1085"/>
      <c r="QL23" s="1085"/>
      <c r="QM23" s="1085"/>
      <c r="QN23" s="1085"/>
      <c r="QO23" s="1085"/>
      <c r="QP23" s="1085"/>
      <c r="QQ23" s="1085"/>
      <c r="QR23" s="1085"/>
      <c r="QS23" s="1085"/>
      <c r="QT23" s="1085"/>
      <c r="QU23" s="1085"/>
      <c r="QV23" s="1085"/>
      <c r="QW23" s="1085"/>
      <c r="QX23" s="1085"/>
      <c r="QY23" s="1085"/>
      <c r="QZ23" s="1085"/>
      <c r="RA23" s="1085"/>
      <c r="RB23" s="1085"/>
      <c r="RC23" s="1085"/>
      <c r="RD23" s="1085"/>
      <c r="RE23" s="1085"/>
      <c r="RF23" s="1085"/>
      <c r="RG23" s="1085"/>
      <c r="RH23" s="1085"/>
      <c r="RI23" s="1085"/>
      <c r="RJ23" s="1085"/>
      <c r="RK23" s="1085"/>
      <c r="RL23" s="1085"/>
      <c r="RM23" s="1085"/>
      <c r="RN23" s="1085"/>
      <c r="RO23" s="1085"/>
      <c r="RP23" s="1085"/>
      <c r="RQ23" s="1085"/>
      <c r="RR23" s="1085"/>
      <c r="RS23" s="1085"/>
      <c r="RT23" s="1085"/>
      <c r="RU23" s="1085"/>
      <c r="RV23" s="1085"/>
      <c r="RW23" s="1085"/>
      <c r="RX23" s="1085"/>
      <c r="RY23" s="1085"/>
      <c r="RZ23" s="1085"/>
      <c r="SA23" s="1085"/>
      <c r="SB23" s="1085"/>
      <c r="SC23" s="1085"/>
      <c r="SD23" s="1085"/>
      <c r="SE23" s="1085"/>
      <c r="SF23" s="1085"/>
      <c r="SG23" s="1085"/>
      <c r="SH23" s="1085"/>
      <c r="SI23" s="1085"/>
      <c r="SJ23" s="1085"/>
      <c r="SK23" s="1085"/>
      <c r="SL23" s="1085"/>
      <c r="SM23" s="1085"/>
      <c r="SN23" s="1085"/>
      <c r="SO23" s="1085"/>
      <c r="SP23" s="1085"/>
      <c r="SQ23" s="1085"/>
      <c r="SR23" s="1085"/>
      <c r="SS23" s="1085"/>
      <c r="ST23" s="1085"/>
      <c r="SU23" s="1085"/>
      <c r="SV23" s="1085"/>
      <c r="SW23" s="1085"/>
      <c r="SX23" s="1085"/>
      <c r="SY23" s="1085"/>
      <c r="SZ23" s="1085"/>
      <c r="TA23" s="1085"/>
      <c r="TB23" s="1085"/>
      <c r="TC23" s="1085"/>
      <c r="TD23" s="1085"/>
      <c r="TE23" s="1085"/>
      <c r="TF23" s="1085"/>
      <c r="TG23" s="1085"/>
      <c r="TH23" s="1085"/>
      <c r="TI23" s="1085"/>
      <c r="TJ23" s="1085"/>
      <c r="TK23" s="1085"/>
      <c r="TL23" s="1085"/>
      <c r="TM23" s="1085"/>
      <c r="TN23" s="1085"/>
      <c r="TO23" s="1085"/>
      <c r="TP23" s="1085"/>
      <c r="TQ23" s="1085"/>
      <c r="TR23" s="1085"/>
      <c r="TS23" s="1085"/>
      <c r="TT23" s="1085"/>
      <c r="TU23" s="1085"/>
      <c r="TV23" s="1085"/>
      <c r="TW23" s="1085"/>
      <c r="TX23" s="1085"/>
      <c r="TY23" s="1085"/>
      <c r="TZ23" s="1085"/>
      <c r="UA23" s="1085"/>
      <c r="UB23" s="1085"/>
      <c r="UC23" s="1085"/>
      <c r="UD23" s="1085"/>
      <c r="UE23" s="1085"/>
      <c r="UF23" s="1085"/>
      <c r="UG23" s="1085"/>
      <c r="UH23" s="1085"/>
      <c r="UI23" s="1085"/>
      <c r="UJ23" s="1085"/>
      <c r="UK23" s="1085"/>
      <c r="UL23" s="1085"/>
      <c r="UM23" s="1085"/>
      <c r="UN23" s="1085"/>
      <c r="UO23" s="1085"/>
      <c r="UP23" s="1085"/>
      <c r="UQ23" s="1085"/>
      <c r="UR23" s="1085"/>
      <c r="US23" s="1085"/>
      <c r="UT23" s="1085"/>
      <c r="UU23" s="1085"/>
      <c r="UV23" s="1085"/>
      <c r="UW23" s="1085"/>
      <c r="UX23" s="1085"/>
      <c r="UY23" s="1085"/>
      <c r="UZ23" s="1085"/>
      <c r="VA23" s="1085"/>
      <c r="VB23" s="1085"/>
      <c r="VC23" s="1085"/>
      <c r="VD23" s="1085"/>
      <c r="VE23" s="1085"/>
      <c r="VF23" s="1085"/>
      <c r="VG23" s="1085"/>
      <c r="VH23" s="1085"/>
      <c r="VI23" s="1085"/>
      <c r="VJ23" s="1085"/>
      <c r="VK23" s="1085"/>
      <c r="VL23" s="1085"/>
      <c r="VM23" s="1085"/>
      <c r="VN23" s="1085"/>
      <c r="VO23" s="1085"/>
      <c r="VP23" s="1085"/>
      <c r="VQ23" s="1085"/>
      <c r="VR23" s="1085"/>
      <c r="VS23" s="1085"/>
      <c r="VT23" s="1085"/>
      <c r="VU23" s="1085"/>
      <c r="VV23" s="1085"/>
      <c r="VW23" s="1085"/>
      <c r="VX23" s="1085"/>
      <c r="VY23" s="1085"/>
      <c r="VZ23" s="1085"/>
      <c r="WA23" s="1085"/>
      <c r="WB23" s="1085"/>
      <c r="WC23" s="1085"/>
      <c r="WD23" s="1085"/>
      <c r="WE23" s="1085"/>
      <c r="WF23" s="1085"/>
      <c r="WG23" s="1085"/>
      <c r="WH23" s="1085"/>
      <c r="WI23" s="1085"/>
      <c r="WJ23" s="1085"/>
      <c r="WK23" s="1085"/>
      <c r="WL23" s="1085"/>
      <c r="WM23" s="1085"/>
      <c r="WN23" s="1085"/>
      <c r="WO23" s="1085"/>
      <c r="WP23" s="1085"/>
      <c r="WQ23" s="1085"/>
      <c r="WR23" s="1085"/>
      <c r="WS23" s="1085"/>
      <c r="WT23" s="1085"/>
      <c r="WU23" s="1085"/>
      <c r="WV23" s="1085"/>
      <c r="WW23" s="1085"/>
      <c r="WX23" s="1085"/>
      <c r="WY23" s="1085"/>
      <c r="WZ23" s="1085"/>
      <c r="XA23" s="1085"/>
      <c r="XB23" s="1085"/>
      <c r="XC23" s="1085"/>
      <c r="XD23" s="1085"/>
      <c r="XE23" s="1085"/>
      <c r="XF23" s="1085"/>
      <c r="XG23" s="1085"/>
      <c r="XH23" s="1085"/>
      <c r="XI23" s="1085"/>
      <c r="XJ23" s="1085"/>
      <c r="XK23" s="1085"/>
      <c r="XL23" s="1085"/>
      <c r="XM23" s="1085"/>
      <c r="XN23" s="1085"/>
      <c r="XO23" s="1085"/>
      <c r="XP23" s="1085"/>
      <c r="XQ23" s="1085"/>
      <c r="XR23" s="1085"/>
      <c r="XS23" s="1085"/>
      <c r="XT23" s="1085"/>
      <c r="XU23" s="1085"/>
      <c r="XV23" s="1085"/>
      <c r="XW23" s="1085"/>
      <c r="XX23" s="1085"/>
      <c r="XY23" s="1085"/>
      <c r="XZ23" s="1085"/>
      <c r="YA23" s="1085"/>
      <c r="YB23" s="1085"/>
      <c r="YC23" s="1085"/>
      <c r="YD23" s="1085"/>
      <c r="YE23" s="1085"/>
      <c r="YF23" s="1085"/>
      <c r="YG23" s="1085"/>
      <c r="YH23" s="1085"/>
      <c r="YI23" s="1085"/>
      <c r="YJ23" s="1085"/>
      <c r="YK23" s="1085"/>
      <c r="YL23" s="1085"/>
      <c r="YM23" s="1085"/>
      <c r="YN23" s="1085"/>
      <c r="YO23" s="1085"/>
      <c r="YP23" s="1085"/>
      <c r="YQ23" s="1085"/>
      <c r="YR23" s="1085"/>
      <c r="YS23" s="1085"/>
      <c r="YT23" s="1085"/>
      <c r="YU23" s="1085"/>
      <c r="YV23" s="1085"/>
      <c r="YW23" s="1085"/>
      <c r="YX23" s="1085"/>
      <c r="YY23" s="1085"/>
      <c r="YZ23" s="1085"/>
      <c r="ZA23" s="1085"/>
      <c r="ZB23" s="1085"/>
      <c r="ZC23" s="1085"/>
      <c r="ZD23" s="1085"/>
      <c r="ZE23" s="1085"/>
      <c r="ZF23" s="1085"/>
      <c r="ZG23" s="1085"/>
      <c r="ZH23" s="1085"/>
      <c r="ZI23" s="1085"/>
      <c r="ZJ23" s="1085"/>
      <c r="ZK23" s="1085"/>
      <c r="ZL23" s="1085"/>
      <c r="ZM23" s="1085"/>
      <c r="ZN23" s="1085"/>
      <c r="ZO23" s="1085"/>
      <c r="ZP23" s="1085"/>
      <c r="ZQ23" s="1085"/>
      <c r="ZR23" s="1085"/>
      <c r="ZS23" s="1085"/>
      <c r="ZT23" s="1085"/>
      <c r="ZU23" s="1085"/>
      <c r="ZV23" s="1085"/>
      <c r="ZW23" s="1085"/>
      <c r="ZX23" s="1085"/>
      <c r="ZY23" s="1085"/>
      <c r="ZZ23" s="1085"/>
      <c r="AAA23" s="1085"/>
      <c r="AAB23" s="1085"/>
      <c r="AAC23" s="1085"/>
      <c r="AAD23" s="1085"/>
      <c r="AAE23" s="1085"/>
      <c r="AAF23" s="1085"/>
      <c r="AAG23" s="1085"/>
      <c r="AAH23" s="1085"/>
      <c r="AAI23" s="1085"/>
      <c r="AAJ23" s="1085"/>
      <c r="AAK23" s="1085"/>
      <c r="AAL23" s="1085"/>
      <c r="AAM23" s="1085"/>
      <c r="AAN23" s="1085"/>
      <c r="AAO23" s="1085"/>
      <c r="AAP23" s="1085"/>
      <c r="AAQ23" s="1085"/>
      <c r="AAR23" s="1085"/>
      <c r="AAS23" s="1085"/>
      <c r="AAT23" s="1085"/>
      <c r="AAU23" s="1085"/>
      <c r="AAV23" s="1085"/>
      <c r="AAW23" s="1085"/>
      <c r="AAX23" s="1085"/>
      <c r="AAY23" s="1085"/>
      <c r="AAZ23" s="1085"/>
      <c r="ABA23" s="1085"/>
      <c r="ABB23" s="1085"/>
      <c r="ABC23" s="1085"/>
      <c r="ABD23" s="1085"/>
      <c r="ABE23" s="1085"/>
      <c r="ABF23" s="1085"/>
      <c r="ABG23" s="1085"/>
      <c r="ABH23" s="1085"/>
      <c r="ABI23" s="1085"/>
      <c r="ABJ23" s="1085"/>
      <c r="ABK23" s="1085"/>
      <c r="ABL23" s="1085"/>
      <c r="ABM23" s="1085"/>
      <c r="ABN23" s="1085"/>
      <c r="ABO23" s="1085"/>
      <c r="ABP23" s="1085"/>
      <c r="ABQ23" s="1085"/>
      <c r="ABR23" s="1085"/>
      <c r="ABS23" s="1085"/>
      <c r="ABT23" s="1085"/>
      <c r="ABU23" s="1085"/>
      <c r="ABV23" s="1085"/>
      <c r="ABW23" s="1085"/>
      <c r="ABX23" s="1085"/>
      <c r="ABY23" s="1085"/>
      <c r="ABZ23" s="1085"/>
      <c r="ACA23" s="1085"/>
      <c r="ACB23" s="1085"/>
      <c r="ACC23" s="1085"/>
      <c r="ACD23" s="1085"/>
      <c r="ACE23" s="1085"/>
      <c r="ACF23" s="1085"/>
      <c r="ACG23" s="1085"/>
      <c r="ACH23" s="1085"/>
      <c r="ACI23" s="1085"/>
      <c r="ACJ23" s="1085"/>
      <c r="ACK23" s="1085"/>
      <c r="ACL23" s="1085"/>
      <c r="ACM23" s="1085"/>
      <c r="ACN23" s="1085"/>
      <c r="ACO23" s="1085"/>
      <c r="ACP23" s="1085"/>
      <c r="ACQ23" s="1085"/>
      <c r="ACR23" s="1085"/>
      <c r="ACS23" s="1085"/>
      <c r="ACT23" s="1085"/>
      <c r="ACU23" s="1085"/>
      <c r="ACV23" s="1085"/>
      <c r="ACW23" s="1085"/>
      <c r="ACX23" s="1085"/>
      <c r="ACY23" s="1085"/>
      <c r="ACZ23" s="1085"/>
      <c r="ADA23" s="1085"/>
      <c r="ADB23" s="1085"/>
      <c r="ADC23" s="1085"/>
      <c r="ADD23" s="1085"/>
      <c r="ADE23" s="1085"/>
      <c r="ADF23" s="1085"/>
      <c r="ADG23" s="1085"/>
      <c r="ADH23" s="1085"/>
      <c r="ADI23" s="1085"/>
      <c r="ADJ23" s="1085"/>
      <c r="ADK23" s="1085"/>
      <c r="ADL23" s="1085"/>
      <c r="ADM23" s="1085"/>
      <c r="ADN23" s="1085"/>
      <c r="ADO23" s="1085"/>
      <c r="ADP23" s="1085"/>
      <c r="ADQ23" s="1085"/>
      <c r="ADR23" s="1085"/>
      <c r="ADS23" s="1085"/>
      <c r="ADT23" s="1085"/>
      <c r="ADU23" s="1085"/>
      <c r="ADV23" s="1085"/>
      <c r="ADW23" s="1085"/>
      <c r="ADX23" s="1085"/>
      <c r="ADY23" s="1085"/>
      <c r="ADZ23" s="1085"/>
      <c r="AEA23" s="1085"/>
      <c r="AEB23" s="1085"/>
      <c r="AEC23" s="1085"/>
      <c r="AED23" s="1085"/>
      <c r="AEE23" s="1085"/>
      <c r="AEF23" s="1085"/>
      <c r="AEG23" s="1085"/>
      <c r="AEH23" s="1085"/>
      <c r="AEI23" s="1085"/>
      <c r="AEJ23" s="1085"/>
      <c r="AEK23" s="1085"/>
      <c r="AEL23" s="1085"/>
      <c r="AEM23" s="1085"/>
      <c r="AEN23" s="1085"/>
      <c r="AEO23" s="1085"/>
      <c r="AEP23" s="1085"/>
      <c r="AEQ23" s="1085"/>
      <c r="AER23" s="1085"/>
      <c r="AES23" s="1085"/>
      <c r="AET23" s="1085"/>
      <c r="AEU23" s="1085"/>
      <c r="AEV23" s="1084" t="str">
        <f>IF('8A'!E26&lt;&gt;"",'8A'!E26,"")</f>
        <v/>
      </c>
      <c r="AEW23" s="1084" t="str">
        <f>IF('8A'!F26&lt;&gt;"",'8A'!F26,"")</f>
        <v/>
      </c>
      <c r="AEX23" s="1084" t="str">
        <f>IF('8A'!G26&lt;&gt;"",'8A'!G26,"")</f>
        <v/>
      </c>
      <c r="AEY23" s="1084" t="str">
        <f>IF('8A'!H26&lt;&gt;"",'8A'!H26,"")</f>
        <v/>
      </c>
      <c r="AEZ23" s="1084" t="str">
        <f>IF('8A'!I26&lt;&gt;"",'8A'!I26,"")</f>
        <v/>
      </c>
      <c r="AFA23" s="1084" t="str">
        <f>IF('8A'!J26&lt;&gt;"",'8A'!J26,"")</f>
        <v/>
      </c>
      <c r="AFB23" s="1084" t="str">
        <f>IF('8A'!K26&lt;&gt;"",'8A'!K26,"")</f>
        <v/>
      </c>
      <c r="AFC23" s="1084" t="str">
        <f>IF('8A'!L26&lt;&gt;"",'8A'!L26,"")</f>
        <v/>
      </c>
      <c r="AFD23" s="1084" t="str">
        <f>IF('8A'!M26&lt;&gt;"",'8A'!M26,"")</f>
        <v/>
      </c>
      <c r="AFE23" s="1084" t="str">
        <f>IF('8A'!N26&lt;&gt;"",'8A'!N26,"")</f>
        <v/>
      </c>
      <c r="AFF23" s="1084" t="str">
        <f>IF('8A'!O26&lt;&gt;"",'8A'!O26,"")</f>
        <v/>
      </c>
      <c r="AFG23" s="1084" t="str">
        <f>IF('8A'!P26&lt;&gt;"",'8A'!P26,"")</f>
        <v/>
      </c>
      <c r="AFH23" s="1084" t="str">
        <f>IF('8A'!Q26&lt;&gt;"",'8A'!Q26,"")</f>
        <v/>
      </c>
      <c r="AFI23" s="1084" t="str">
        <f>IF('8A'!R26&lt;&gt;"",'8A'!R26,"")</f>
        <v/>
      </c>
      <c r="AFJ23" s="1084" t="str">
        <f>IF('8A'!S26&lt;&gt;"",'8A'!S26,"")</f>
        <v/>
      </c>
      <c r="AFK23" s="1084" t="str">
        <f>IF('8A'!T26&lt;&gt;"",'8A'!T26,"")</f>
        <v/>
      </c>
      <c r="AFL23" s="1084" t="str">
        <f>IF('8A'!U26&lt;&gt;"",'8A'!U26,"")</f>
        <v/>
      </c>
      <c r="AFM23" s="1084" t="str">
        <f>IF('8A'!V26&lt;&gt;"",'8A'!V26,"")</f>
        <v/>
      </c>
      <c r="AFN23" s="1084" t="str">
        <f>IF('8B'!E26&lt;&gt;"",'8B'!E26,"")</f>
        <v/>
      </c>
      <c r="AFO23" s="1084" t="str">
        <f>IF('8B'!F26&lt;&gt;"",'8B'!F26,"")</f>
        <v/>
      </c>
      <c r="AFP23" s="1084" t="str">
        <f>IF('8B'!G26&lt;&gt;"",'8B'!G26,"")</f>
        <v/>
      </c>
      <c r="AFQ23" s="1084" t="str">
        <f>IF('8B'!H26&lt;&gt;"",'8B'!H26,"")</f>
        <v/>
      </c>
      <c r="AFR23" s="1084" t="str">
        <f>IF('8B'!I26&lt;&gt;"",'8B'!I26,"")</f>
        <v/>
      </c>
      <c r="AFS23" s="1084" t="str">
        <f>IF('8B'!J26&lt;&gt;"",'8B'!J26,"")</f>
        <v/>
      </c>
      <c r="AFT23" s="1084" t="str">
        <f>IF('8B'!K26&lt;&gt;"",'8B'!K26,"")</f>
        <v/>
      </c>
      <c r="AFU23" s="1084" t="str">
        <f>IF('8B'!L26&lt;&gt;"",'8B'!L26,"")</f>
        <v/>
      </c>
      <c r="AFV23" s="1084" t="str">
        <f>IF('8B'!M26&lt;&gt;"",'8B'!M26,"")</f>
        <v/>
      </c>
      <c r="AFW23" s="1084" t="str">
        <f>IF('8B'!N26&lt;&gt;"",'8B'!N26,"")</f>
        <v/>
      </c>
      <c r="AFX23" s="1084" t="str">
        <f>IF('8B'!O26&lt;&gt;"",'8B'!O26,"")</f>
        <v/>
      </c>
      <c r="AFY23" s="1084" t="str">
        <f>IF('8B'!P26&lt;&gt;"",'8B'!P26,"")</f>
        <v/>
      </c>
      <c r="AFZ23" s="1084" t="str">
        <f>IF('8B'!Q26&lt;&gt;"",'8B'!Q26,"")</f>
        <v/>
      </c>
      <c r="AGA23" s="1084" t="str">
        <f>IF('8B'!R26&lt;&gt;"",'8B'!R26,"")</f>
        <v/>
      </c>
      <c r="AGB23" s="1084" t="str">
        <f>IF('8B'!S26&lt;&gt;"",'8B'!S26,"")</f>
        <v/>
      </c>
      <c r="AGC23" s="1084" t="str">
        <f>IF('8B'!T26&lt;&gt;"",'8B'!T26,"")</f>
        <v/>
      </c>
      <c r="AGD23" s="1084" t="str">
        <f>IF('8B'!U26&lt;&gt;"",'8B'!U26,"")</f>
        <v/>
      </c>
      <c r="AGE23" s="1084" t="str">
        <f>IF('8C'!E26&lt;&gt;"",'8C'!E26,"")</f>
        <v/>
      </c>
      <c r="AGF23" s="1084" t="str">
        <f>IF('8C'!F26&lt;&gt;"",'8C'!F26,"")</f>
        <v/>
      </c>
      <c r="AGG23" s="1084" t="str">
        <f>IF('8C'!G26&lt;&gt;"",'8C'!G26,"")</f>
        <v/>
      </c>
      <c r="AGH23" s="1084" t="str">
        <f>IF('8C'!H26&lt;&gt;"",'8C'!H26,"")</f>
        <v/>
      </c>
      <c r="AGI23" s="1084" t="str">
        <f>IF('8C'!I26&lt;&gt;"",'8C'!I26,"")</f>
        <v/>
      </c>
      <c r="AGJ23" s="1084" t="str">
        <f>IF('8C'!J26&lt;&gt;"",'8C'!J26,"")</f>
        <v/>
      </c>
      <c r="AGK23" s="1084" t="str">
        <f>IF('8C'!K26&lt;&gt;"",'8C'!K26,"")</f>
        <v/>
      </c>
      <c r="AGL23" s="1084" t="str">
        <f>IF('8C'!L26&lt;&gt;"",'8C'!L26,"")</f>
        <v/>
      </c>
      <c r="AGM23" s="1084" t="str">
        <f>IF('8C'!M26&lt;&gt;"",'8C'!M26,"")</f>
        <v/>
      </c>
      <c r="AGN23" s="1084" t="str">
        <f>IF('8C'!N26&lt;&gt;"",'8C'!N26,"")</f>
        <v/>
      </c>
      <c r="AGO23" s="1084" t="str">
        <f>IF('8C'!O26&lt;&gt;"",'8C'!O26,"")</f>
        <v/>
      </c>
      <c r="AGP23" s="1085"/>
      <c r="AGQ23" s="1084" t="str">
        <f>IF('8D'!D34&lt;&gt;"",'8D'!D34,"")</f>
        <v/>
      </c>
      <c r="AGR23" s="1084" t="str">
        <f>IF('8D'!E34&lt;&gt;"",'8D'!E34,"")</f>
        <v/>
      </c>
      <c r="AGS23" s="1084" t="str">
        <f>IF('8D'!F34&lt;&gt;"",'8D'!F34,"")</f>
        <v/>
      </c>
      <c r="AGT23" s="1084" t="str">
        <f>IF('8D'!G34&lt;&gt;"",'8D'!G34,"")</f>
        <v/>
      </c>
      <c r="AGU23" s="1084" t="str">
        <f>IF('8D'!H34&lt;&gt;"",'8D'!H34,"")</f>
        <v/>
      </c>
      <c r="AGV23" s="1084" t="str">
        <f>IF('8D'!I34&lt;&gt;"",'8D'!I34,"")</f>
        <v/>
      </c>
      <c r="AGW23" s="1084" t="str">
        <f>IF('8D'!J34&lt;&gt;"",'8D'!J34,"")</f>
        <v/>
      </c>
      <c r="AGX23" s="1084" t="str">
        <f>IF('8D'!K34&lt;&gt;"",'8D'!K34,"")</f>
        <v/>
      </c>
      <c r="AGY23" s="1084" t="str">
        <f>IF('8D'!L34&lt;&gt;"",'8D'!L34,"")</f>
        <v/>
      </c>
      <c r="AGZ23" s="1084" t="str">
        <f>IF('8D'!M34&lt;&gt;"",'8D'!M34,"")</f>
        <v/>
      </c>
      <c r="AHA23" s="1084" t="str">
        <f>IF('8D'!N34&lt;&gt;"",'8D'!N34,"")</f>
        <v/>
      </c>
      <c r="AHB23" s="1084" t="str">
        <f>IF('8D'!O34&lt;&gt;"",'8D'!O34,"")</f>
        <v/>
      </c>
      <c r="AHC23" s="1084" t="str">
        <f>IF('8D'!P34&lt;&gt;"",'8D'!P34,"")</f>
        <v/>
      </c>
      <c r="AHD23" s="1084" t="str">
        <f>IF('8D'!Q34&lt;&gt;"",'8D'!Q34,"")</f>
        <v/>
      </c>
      <c r="AHE23" s="1084" t="str">
        <f>IF('8D'!R34&lt;&gt;"",'8D'!R34,"")</f>
        <v/>
      </c>
      <c r="AHF23" s="1084" t="str">
        <f>IF('8D'!S34&lt;&gt;"",'8D'!S34,"")</f>
        <v/>
      </c>
      <c r="AHG23" s="1084" t="str">
        <f>IF('8D'!T34&lt;&gt;"",'8D'!T34,"")</f>
        <v/>
      </c>
      <c r="AHH23" s="1084" t="str">
        <f>IF('8D'!U34&lt;&gt;"",'8D'!U34,"")</f>
        <v/>
      </c>
      <c r="AHI23" s="1084" t="str">
        <f>IF('8D'!V34&lt;&gt;"",'8D'!V34,"")</f>
        <v/>
      </c>
      <c r="AHJ23" s="1084" t="str">
        <f>IF('8D'!W34&lt;&gt;"",'8D'!W34,"")</f>
        <v/>
      </c>
      <c r="AHK23" s="1084" t="str">
        <f>IF('8D'!X34&lt;&gt;"",'8D'!X34,"")</f>
        <v/>
      </c>
      <c r="AHL23" s="1084" t="str">
        <f>IF('8D'!Y34&lt;&gt;"",'8D'!Y34,"")</f>
        <v/>
      </c>
      <c r="AHM23" s="1084" t="str">
        <f>IF('8D'!Z34&lt;&gt;"",'8D'!Z34,"")</f>
        <v/>
      </c>
      <c r="AHN23" s="1084" t="str">
        <f>IF('8D'!AA34&lt;&gt;"",'8D'!AA34,"")</f>
        <v/>
      </c>
      <c r="AHO23" s="1084" t="str">
        <f>IF('8D'!AB34&lt;&gt;"",'8D'!AB34,"")</f>
        <v/>
      </c>
      <c r="AHP23" s="1084" t="str">
        <f>IF('8D'!AC34&lt;&gt;"",'8D'!AC34,"")</f>
        <v/>
      </c>
      <c r="AHQ23" s="1084" t="str">
        <f>IF('8D'!AD34&lt;&gt;"",'8D'!AD34,"")</f>
        <v/>
      </c>
      <c r="AHR23" s="1084" t="str">
        <f>IF('8D'!AE34&lt;&gt;"",'8D'!AE34,"")</f>
        <v/>
      </c>
      <c r="AHS23" s="1084" t="str">
        <f>IF('8D'!AF34&lt;&gt;"",'8D'!AF34,"")</f>
        <v/>
      </c>
      <c r="AHT23" s="1084" t="str">
        <f>IF('8D'!AG34&lt;&gt;"",'8D'!AG34,"")</f>
        <v/>
      </c>
      <c r="AHU23" s="1084" t="str">
        <f>IF('8D'!AH34&lt;&gt;"",'8D'!AH34,"")</f>
        <v/>
      </c>
      <c r="AHV23" s="1084" t="str">
        <f>IF('8D'!AI34&lt;&gt;"",'8D'!AI34,"")</f>
        <v/>
      </c>
      <c r="AHW23" s="1084" t="str">
        <f>IF('8D'!AJ34&lt;&gt;"",'8D'!AJ34,"")</f>
        <v/>
      </c>
      <c r="AHX23" s="1084" t="str">
        <f>IF('8D'!AK34&lt;&gt;"",'8D'!AK34,"")</f>
        <v/>
      </c>
      <c r="AHY23" s="1084" t="str">
        <f>IF('8D'!AL34&lt;&gt;"",'8D'!AL34,"")</f>
        <v/>
      </c>
      <c r="AHZ23" s="1084" t="str">
        <f>IF('8D'!AM34&lt;&gt;"",'8D'!AM34,"")</f>
        <v/>
      </c>
      <c r="AIA23" s="1084" t="str">
        <f>IF('8D'!AN34&lt;&gt;"",'8D'!AN34,"")</f>
        <v/>
      </c>
      <c r="AIB23" s="1084" t="str">
        <f>IF('8D'!AO34&lt;&gt;"",'8D'!AO34,"")</f>
        <v/>
      </c>
      <c r="AIC23" s="1084" t="str">
        <f>IF('8D'!AP34&lt;&gt;"",'8D'!AP34,"")</f>
        <v/>
      </c>
      <c r="AID23" s="1084" t="str">
        <f>IF('8D'!AQ34&lt;&gt;"",'8D'!AQ34,"")</f>
        <v/>
      </c>
      <c r="AIE23" s="1084" t="str">
        <f>IF('8D'!AR34&lt;&gt;"",'8D'!AR34,"")</f>
        <v/>
      </c>
      <c r="AIF23" s="1084" t="str">
        <f>IF('8D'!AS34&lt;&gt;"",'8D'!AS34,"")</f>
        <v/>
      </c>
      <c r="AIG23" s="1084" t="str">
        <f>IF('8D'!AT34&lt;&gt;"",'8D'!AT34,"")</f>
        <v/>
      </c>
      <c r="AIH23" s="1084" t="str">
        <f>IF('8D'!AU34&lt;&gt;"",'8D'!AU34,"")</f>
        <v/>
      </c>
      <c r="AII23" s="1084" t="str">
        <f>IF('8D'!AV34&lt;&gt;"",'8D'!AV34,"")</f>
        <v/>
      </c>
      <c r="AIJ23" s="1084" t="str">
        <f>IF('8D'!AW34&lt;&gt;"",'8D'!AW34,"")</f>
        <v/>
      </c>
      <c r="AIK23" s="1085"/>
      <c r="AIL23" s="1084" t="str">
        <f>IF('8E'!D34&lt;&gt;"",'8E'!D34,"")</f>
        <v/>
      </c>
      <c r="AIM23" s="1084" t="str">
        <f>IF('8E'!E34&lt;&gt;"",'8E'!E34,"")</f>
        <v/>
      </c>
      <c r="AIN23" s="1084" t="str">
        <f>IF('8E'!F34&lt;&gt;"",'8E'!F34,"")</f>
        <v/>
      </c>
      <c r="AIO23" s="1084" t="str">
        <f>IF('8E'!G34&lt;&gt;"",'8E'!G34,"")</f>
        <v/>
      </c>
      <c r="AIP23" s="1084" t="str">
        <f>IF('8E'!H34&lt;&gt;"",'8E'!H34,"")</f>
        <v/>
      </c>
      <c r="AIQ23" s="1084" t="str">
        <f>IF('8E'!I34&lt;&gt;"",'8E'!I34,"")</f>
        <v/>
      </c>
      <c r="AIR23" s="1084" t="str">
        <f>IF('8E'!J34&lt;&gt;"",'8E'!J34,"")</f>
        <v/>
      </c>
      <c r="AIS23" s="1084" t="str">
        <f>IF('8E'!K34&lt;&gt;"",'8E'!K34,"")</f>
        <v/>
      </c>
      <c r="AIT23" s="1084" t="str">
        <f>IF('8E'!L34&lt;&gt;"",'8E'!L34,"")</f>
        <v/>
      </c>
      <c r="AIU23" s="1084" t="str">
        <f>IF('8E'!M34&lt;&gt;"",'8E'!M34,"")</f>
        <v/>
      </c>
      <c r="AIV23" s="1084" t="str">
        <f>IF('8E'!N34&lt;&gt;"",'8E'!N34,"")</f>
        <v/>
      </c>
      <c r="AIW23" s="1084" t="str">
        <f>IF('8E'!O34&lt;&gt;"",'8E'!O34,"")</f>
        <v/>
      </c>
      <c r="AIX23" s="1084" t="str">
        <f>IF('8E'!P34&lt;&gt;"",'8E'!P34,"")</f>
        <v/>
      </c>
      <c r="AIY23" s="1084" t="str">
        <f>IF('8E'!Q34&lt;&gt;"",'8E'!Q34,"")</f>
        <v/>
      </c>
      <c r="AIZ23" s="1084" t="str">
        <f>IF('8E'!R34&lt;&gt;"",'8E'!R34,"")</f>
        <v/>
      </c>
      <c r="AJA23" s="1084" t="str">
        <f>IF('8E'!S34&lt;&gt;"",'8E'!S34,"")</f>
        <v/>
      </c>
      <c r="AJB23" s="1084" t="str">
        <f>IF('8E'!T34&lt;&gt;"",'8E'!T34,"")</f>
        <v/>
      </c>
      <c r="AJC23" s="1084" t="str">
        <f>IF('8E'!U34&lt;&gt;"",'8E'!U34,"")</f>
        <v/>
      </c>
      <c r="AJD23" s="1084" t="str">
        <f>IF('8E'!V34&lt;&gt;"",'8E'!V34,"")</f>
        <v/>
      </c>
      <c r="AJE23" s="1084" t="str">
        <f>IF('8E'!W34&lt;&gt;"",'8E'!W34,"")</f>
        <v/>
      </c>
      <c r="AJF23" s="1084" t="str">
        <f>IF('8E'!X34&lt;&gt;"",'8E'!X34,"")</f>
        <v/>
      </c>
      <c r="AJG23" s="1084" t="str">
        <f>IF('8E'!Y34&lt;&gt;"",'8E'!Y34,"")</f>
        <v/>
      </c>
      <c r="AJH23" s="1084" t="str">
        <f>IF('8E'!Z34&lt;&gt;"",'8E'!Z34,"")</f>
        <v/>
      </c>
      <c r="AJI23" s="1084" t="str">
        <f>IF('8E'!AA34&lt;&gt;"",'8E'!AA34,"")</f>
        <v/>
      </c>
      <c r="AJJ23" t="s">
        <v>6852</v>
      </c>
    </row>
    <row r="24" spans="1:946" x14ac:dyDescent="0.2">
      <c r="A24" s="1084" t="str">
        <f t="shared" si="0"/>
        <v/>
      </c>
      <c r="B24" s="1084" t="str">
        <f t="shared" si="1"/>
        <v/>
      </c>
      <c r="C24" s="1084" t="str">
        <f>IF(設定!AH28&lt;&gt;0,設定!AH28,"")</f>
        <v/>
      </c>
      <c r="D24" s="1084" t="str">
        <f ca="1">IF(設定!AG28&lt;&gt;0,設定!AG28,"")</f>
        <v/>
      </c>
      <c r="E24" s="1084" t="str">
        <f>IF(C24="学部",VLOOKUP(D24,設定!$K$8:$L$37,2,FALSE),"")</f>
        <v/>
      </c>
      <c r="F24" s="1084" t="str">
        <f>IF(C24="研究科",VLOOKUP(D24,設定!$P$8:$Q$37,2,FALSE),"")</f>
        <v/>
      </c>
      <c r="G24" s="1084" t="str">
        <f>IF(C24="学部",VLOOKUP(D24,設定!$U$8:$V$37,2,FALSE),"")</f>
        <v/>
      </c>
      <c r="H24" s="1084" t="str">
        <f>IF(C24="研究科",VLOOKUP(D24,設定!$Y$8:$Z$37,2,FALSE),"")</f>
        <v/>
      </c>
      <c r="I24" s="1085"/>
      <c r="J24" s="1085"/>
      <c r="K24" s="1085"/>
      <c r="L24" s="1085"/>
      <c r="M24" s="1085"/>
      <c r="N24" s="1085"/>
      <c r="O24" s="1085"/>
      <c r="P24" s="1085"/>
      <c r="Q24" s="1085"/>
      <c r="R24" s="1084" t="str">
        <f>IF('2A'!E27&lt;&gt;"",'2A'!E27,"")</f>
        <v/>
      </c>
      <c r="S24" s="1084" t="str">
        <f>IF('2A'!F27&lt;&gt;"",'2A'!F27,"")</f>
        <v/>
      </c>
      <c r="T24" s="1084" t="str">
        <f>IF('2A'!G27&lt;&gt;"",'2A'!G27,"")</f>
        <v/>
      </c>
      <c r="U24" s="1084" t="str">
        <f>IF('2A'!H27&lt;&gt;"",'2A'!H27,"")</f>
        <v/>
      </c>
      <c r="V24" s="1084" t="str">
        <f>IF('2A'!I27&lt;&gt;"",'2A'!I27,"")</f>
        <v/>
      </c>
      <c r="W24" s="1084" t="str">
        <f>IF('2A'!J27&lt;&gt;"",'2A'!J27,"")</f>
        <v/>
      </c>
      <c r="X24" s="1084" t="str">
        <f>IF('2A'!K27&lt;&gt;"",'2A'!K27,"")</f>
        <v/>
      </c>
      <c r="Y24" s="1084" t="str">
        <f>IF('2A'!L27&lt;&gt;"",'2A'!L27,"")</f>
        <v/>
      </c>
      <c r="Z24" s="1084" t="str">
        <f>IF('2A'!M27&lt;&gt;"",'2A'!M27,"")</f>
        <v/>
      </c>
      <c r="AA24" s="1084" t="str">
        <f>IF('2A'!N27&lt;&gt;"",'2A'!N27,"")</f>
        <v/>
      </c>
      <c r="AB24" s="1084" t="str">
        <f>IF('2A'!O27&lt;&gt;"",'2A'!O27,"")</f>
        <v/>
      </c>
      <c r="AC24" s="1084" t="str">
        <f>IF('2A'!P27&lt;&gt;"",'2A'!P27,"")</f>
        <v/>
      </c>
      <c r="AD24" s="1084" t="str">
        <f>IF('2A'!Q27&lt;&gt;"",'2A'!Q27,"")</f>
        <v/>
      </c>
      <c r="AE24" s="1084" t="str">
        <f>IF('2A'!R27&lt;&gt;"",'2A'!R27,"")</f>
        <v/>
      </c>
      <c r="AF24" s="1084" t="str">
        <f>IF('2A'!S27&lt;&gt;"",'2A'!S27,"")</f>
        <v/>
      </c>
      <c r="AG24" s="1084" t="str">
        <f>IF('2A'!T27&lt;&gt;"",'2A'!T27,"")</f>
        <v/>
      </c>
      <c r="AH24" s="1084" t="str">
        <f>IF('2A'!U27&lt;&gt;"",'2A'!U27,"")</f>
        <v/>
      </c>
      <c r="AI24" s="1084" t="str">
        <f>IF('2B'!E27&lt;&gt;"",'2B'!E27,"")</f>
        <v/>
      </c>
      <c r="AJ24" s="1084" t="str">
        <f>IF('2B'!F27&lt;&gt;"",'2B'!F27,"")</f>
        <v/>
      </c>
      <c r="AK24" s="1084" t="str">
        <f>IF('2B'!G27&lt;&gt;"",'2B'!G27,"")</f>
        <v/>
      </c>
      <c r="AL24" s="1084" t="str">
        <f>IF('2B'!H27&lt;&gt;"",'2B'!H27,"")</f>
        <v/>
      </c>
      <c r="AM24" s="1084" t="str">
        <f>IF('2B'!I27&lt;&gt;"",'2B'!I27,"")</f>
        <v/>
      </c>
      <c r="AN24" s="1084" t="str">
        <f>IF('2B'!J27&lt;&gt;"",'2B'!J27,"")</f>
        <v/>
      </c>
      <c r="AO24" s="1084" t="str">
        <f>IF('2B'!K27&lt;&gt;"",'2B'!K27,"")</f>
        <v/>
      </c>
      <c r="AP24" s="1084" t="str">
        <f>IF('2B'!L27&lt;&gt;"",'2B'!L27,"")</f>
        <v/>
      </c>
      <c r="AQ24" s="1084" t="str">
        <f>IF('2B'!M27&lt;&gt;"",'2B'!M27,"")</f>
        <v/>
      </c>
      <c r="AR24" s="1084" t="str">
        <f>IF('2B'!N27&lt;&gt;"",'2B'!N27,"")</f>
        <v/>
      </c>
      <c r="AS24" s="1084" t="str">
        <f>IF('2B'!O27&lt;&gt;"",'2B'!O27,"")</f>
        <v/>
      </c>
      <c r="AT24" s="1084" t="str">
        <f>IF('2B'!P27&lt;&gt;"",'2B'!P27,"")</f>
        <v/>
      </c>
      <c r="AU24" s="1084" t="str">
        <f>IF('2B'!Q27&lt;&gt;"",'2B'!Q27,"")</f>
        <v/>
      </c>
      <c r="AV24" s="1084" t="str">
        <f>IF('2B'!R27&lt;&gt;"",'2B'!R27,"")</f>
        <v/>
      </c>
      <c r="AW24" s="1084" t="str">
        <f>IF('2B'!S27&lt;&gt;"",'2B'!S27,"")</f>
        <v/>
      </c>
      <c r="AX24" s="1084" t="str">
        <f>IF('2B'!T27&lt;&gt;"",'2B'!T27,"")</f>
        <v/>
      </c>
      <c r="AY24" s="1084" t="str">
        <f>IF('2B'!U27&lt;&gt;"",'2B'!U27,"")</f>
        <v/>
      </c>
      <c r="AZ24" s="1084" t="str">
        <f>IF('2B'!V27&lt;&gt;"",'2B'!V27,"")</f>
        <v/>
      </c>
      <c r="BA24" s="1084" t="str">
        <f>IF('2B'!W27&lt;&gt;"",'2B'!W27,"")</f>
        <v/>
      </c>
      <c r="BB24" s="1084" t="str">
        <f>IF('2B'!X27&lt;&gt;"",'2B'!X27,"")</f>
        <v/>
      </c>
      <c r="BC24" s="1084" t="str">
        <f>IF('2C'!E28&lt;&gt;"",'2C'!E28,"")</f>
        <v/>
      </c>
      <c r="BD24" s="1084" t="str">
        <f>IF('2C'!F28&lt;&gt;"",'2C'!F28,"")</f>
        <v/>
      </c>
      <c r="BE24" s="1084" t="str">
        <f>IF('2C'!G28&lt;&gt;"",'2C'!G28,"")</f>
        <v/>
      </c>
      <c r="BF24" s="1084" t="str">
        <f>IF('2C'!H28&lt;&gt;"",'2C'!H28,"")</f>
        <v/>
      </c>
      <c r="BG24" s="1084" t="str">
        <f>IF('2C'!I28&lt;&gt;"",'2C'!I28,"")</f>
        <v/>
      </c>
      <c r="BH24" s="1084" t="str">
        <f>IF('2C'!J28&lt;&gt;"",'2C'!J28,"")</f>
        <v/>
      </c>
      <c r="BI24" s="1084" t="str">
        <f>IF('2C'!K28&lt;&gt;"",'2C'!K28,"")</f>
        <v/>
      </c>
      <c r="BJ24" s="1084" t="str">
        <f>IF('2C'!L28&lt;&gt;"",'2C'!L28,"")</f>
        <v/>
      </c>
      <c r="BK24" s="1084" t="str">
        <f>IF('2C'!M28&lt;&gt;"",'2C'!M28,"")</f>
        <v/>
      </c>
      <c r="BL24" s="1084" t="str">
        <f>IF('2C'!N28&lt;&gt;"",'2C'!N28,"")</f>
        <v/>
      </c>
      <c r="BM24" s="1084" t="str">
        <f>IF('2C'!O28&lt;&gt;"",'2C'!O28,"")</f>
        <v/>
      </c>
      <c r="BN24" s="1084" t="str">
        <f>IF('2C'!P28&lt;&gt;"",'2C'!P28,"")</f>
        <v/>
      </c>
      <c r="BO24" s="1084" t="str">
        <f>IF('2C'!Q28&lt;&gt;"",'2C'!Q28,"")</f>
        <v/>
      </c>
      <c r="BP24" s="1084" t="str">
        <f>IF('2C'!R28&lt;&gt;"",'2C'!R28,"")</f>
        <v/>
      </c>
      <c r="BQ24" s="1084" t="str">
        <f>IF('2C'!S28&lt;&gt;"",'2C'!S28,"")</f>
        <v/>
      </c>
      <c r="BR24" s="1084" t="str">
        <f>IF('2C'!T28&lt;&gt;"",'2C'!T28,"")</f>
        <v/>
      </c>
      <c r="BS24" s="1084" t="str">
        <f>IF('2C'!U28&lt;&gt;"",'2C'!U28,"")</f>
        <v/>
      </c>
      <c r="BT24" s="1084" t="str">
        <f>IF('2C'!V28&lt;&gt;"",'2C'!V28,"")</f>
        <v/>
      </c>
      <c r="BU24" s="1084" t="str">
        <f>IF('2C'!W28&lt;&gt;"",'2C'!W28,"")</f>
        <v/>
      </c>
      <c r="BV24" s="1084" t="str">
        <f>IF('2C'!X28&lt;&gt;"",'2C'!X28,"")</f>
        <v/>
      </c>
      <c r="BW24" s="1084" t="str">
        <f>IF('2C'!Y28&lt;&gt;"",'2C'!Y28,"")</f>
        <v/>
      </c>
      <c r="BX24" s="1084" t="str">
        <f>IF('2C'!Z28&lt;&gt;"",'2C'!Z28,"")</f>
        <v/>
      </c>
      <c r="BY24" s="1084" t="str">
        <f>IF('2C'!AA28&lt;&gt;"",'2C'!AA28,"")</f>
        <v/>
      </c>
      <c r="BZ24" s="1084" t="str">
        <f>IF('2C'!AB28&lt;&gt;"",'2C'!AB28,"")</f>
        <v/>
      </c>
      <c r="CA24" s="1084" t="str">
        <f>IF('2C'!AC28&lt;&gt;"",'2C'!AC28,"")</f>
        <v/>
      </c>
      <c r="CB24" s="1084" t="str">
        <f>IF('2C'!AD28&lt;&gt;"",'2C'!AD28,"")</f>
        <v/>
      </c>
      <c r="CC24" s="1084" t="str">
        <f>IF('2C'!AE28&lt;&gt;"",'2C'!AE28,"")</f>
        <v/>
      </c>
      <c r="CD24" s="1084" t="str">
        <f>IF('2C'!AF28&lt;&gt;"",'2C'!AF28,"")</f>
        <v/>
      </c>
      <c r="CE24" s="1085"/>
      <c r="CF24" s="1085"/>
      <c r="CG24" s="1085"/>
      <c r="CH24" s="1085"/>
      <c r="CI24" s="1085"/>
      <c r="CJ24" s="1085"/>
      <c r="CK24" s="1085"/>
      <c r="CL24" s="1085"/>
      <c r="CM24" s="1085"/>
      <c r="CN24" s="1085"/>
      <c r="CO24" s="1085"/>
      <c r="CP24" s="1085"/>
      <c r="CQ24" s="1085"/>
      <c r="CR24" s="1085"/>
      <c r="CS24" s="1085"/>
      <c r="CT24" s="1085"/>
      <c r="CU24" s="1085"/>
      <c r="CV24" s="1084" t="str">
        <f>IF('2E'!E27&lt;&gt;"",'2E'!E27,"")</f>
        <v/>
      </c>
      <c r="CW24" s="1084" t="str">
        <f>IF('2E'!F27&lt;&gt;"",'2E'!F27,"")</f>
        <v/>
      </c>
      <c r="CX24" s="1084" t="str">
        <f>IF('2E'!G27&lt;&gt;"",'2E'!G27,"")</f>
        <v/>
      </c>
      <c r="CY24" s="1084" t="str">
        <f>IF('2E'!H27&lt;&gt;"",'2E'!H27,"")</f>
        <v/>
      </c>
      <c r="CZ24" s="1084" t="str">
        <f>IF('2E'!I27&lt;&gt;"",'2E'!I27,"")</f>
        <v/>
      </c>
      <c r="DA24" s="1084" t="str">
        <f>IF('2E'!J27&lt;&gt;"",'2E'!J27,"")</f>
        <v/>
      </c>
      <c r="DB24" s="1084" t="str">
        <f>IF('2E'!K27&lt;&gt;"",'2E'!K27,"")</f>
        <v/>
      </c>
      <c r="DC24" s="1084" t="str">
        <f>IF('2E'!L27&lt;&gt;"",'2E'!L27,"")</f>
        <v/>
      </c>
      <c r="DD24" s="1084" t="str">
        <f>IF('2E'!M27&lt;&gt;"",'2E'!M27,"")</f>
        <v/>
      </c>
      <c r="DE24" s="1084" t="str">
        <f>IF('2E'!N27&lt;&gt;"",'2E'!N27,"")</f>
        <v/>
      </c>
      <c r="DF24" s="1084" t="str">
        <f>IF('2E'!O27&lt;&gt;"",'2E'!O27,"")</f>
        <v/>
      </c>
      <c r="DG24" s="1084" t="str">
        <f>IF('2E'!P27&lt;&gt;"",'2E'!P27,"")</f>
        <v/>
      </c>
      <c r="DH24" s="1084" t="str">
        <f>IF('2E'!Q27&lt;&gt;"",'2E'!Q27,"")</f>
        <v/>
      </c>
      <c r="DI24" s="1084" t="str">
        <f>IF('2E'!R27&lt;&gt;"",'2E'!R27,"")</f>
        <v/>
      </c>
      <c r="DJ24" s="1084" t="str">
        <f>IF('2E'!S27&lt;&gt;"",'2E'!S27,"")</f>
        <v/>
      </c>
      <c r="DK24" s="1084" t="str">
        <f>IF('2E'!T27&lt;&gt;"",'2E'!T27,"")</f>
        <v/>
      </c>
      <c r="DL24" s="1084" t="str">
        <f>IF('2F'!E27&lt;&gt;"",'2F'!E27,"")</f>
        <v/>
      </c>
      <c r="DM24" s="1084" t="str">
        <f>IF('2F'!F27&lt;&gt;"",'2F'!F27,"")</f>
        <v/>
      </c>
      <c r="DN24" s="1212" t="str">
        <f>IF('3AB'!E27&lt;&gt;"",'3AB'!E27,"")</f>
        <v/>
      </c>
      <c r="DO24" s="1212" t="str">
        <f>IF('3AB'!F27&lt;&gt;"",'3AB'!F27,"")</f>
        <v/>
      </c>
      <c r="DP24" s="1212" t="str">
        <f>IF('3AB'!G27&lt;&gt;"",'3AB'!G27,"")</f>
        <v/>
      </c>
      <c r="DQ24" s="1212" t="str">
        <f>IF('3AB'!H27&lt;&gt;"",'3AB'!H27,"")</f>
        <v/>
      </c>
      <c r="DR24" s="1212" t="str">
        <f>IF('3AB'!I27&lt;&gt;"",'3AB'!I27,"")</f>
        <v/>
      </c>
      <c r="DS24" s="1212" t="str">
        <f>IF('3AB'!J27&lt;&gt;"",'3AB'!J27,"")</f>
        <v/>
      </c>
      <c r="DT24" s="1212" t="str">
        <f>IF('3AB'!K27&lt;&gt;"",'3AB'!K27,"")</f>
        <v/>
      </c>
      <c r="DU24" s="1212" t="str">
        <f>IF('3AB'!L27&lt;&gt;"",'3AB'!L27,"")</f>
        <v/>
      </c>
      <c r="DV24" s="1084" t="str">
        <f>IF('3CD'!E27&lt;&gt;"",'3CD'!E27,"")</f>
        <v/>
      </c>
      <c r="DW24" s="1084" t="str">
        <f>IF('3CD'!F27&lt;&gt;"",'3CD'!F27,"")</f>
        <v/>
      </c>
      <c r="DX24" s="1084" t="str">
        <f>IF('3CD'!G27&lt;&gt;"",'3CD'!G27,"")</f>
        <v/>
      </c>
      <c r="DY24" s="1084" t="str">
        <f>IF('3CD'!H27&lt;&gt;"",'3CD'!H27,"")</f>
        <v/>
      </c>
      <c r="DZ24" s="1084" t="str">
        <f>IF('3CD'!I27&lt;&gt;"",'3CD'!I27,"")</f>
        <v/>
      </c>
      <c r="EA24" s="1084" t="str">
        <f>IF('3CD'!J27&lt;&gt;"",'3CD'!J27,"")</f>
        <v/>
      </c>
      <c r="EB24" s="1084" t="str">
        <f>IF('3CD'!K27&lt;&gt;"",'3CD'!K27,"")</f>
        <v/>
      </c>
      <c r="EC24" s="1084" t="str">
        <f>IF('3CD'!L27&lt;&gt;"",'3CD'!L27,"")</f>
        <v/>
      </c>
      <c r="ED24" s="1084" t="str">
        <f>IF('3CD'!M27&lt;&gt;"",'3CD'!M27,"")</f>
        <v/>
      </c>
      <c r="EE24" s="1084" t="str">
        <f>IF('3CD'!N27&lt;&gt;"",'3CD'!N27,"")</f>
        <v/>
      </c>
      <c r="EF24" s="1084" t="str">
        <f>IF('3CD'!O27&lt;&gt;"",'3CD'!O27,"")</f>
        <v/>
      </c>
      <c r="EG24" s="1084" t="str">
        <f>IF('3CD'!P27&lt;&gt;"",'3CD'!P27,"")</f>
        <v/>
      </c>
      <c r="EH24" s="1084" t="str">
        <f>IF('3CD'!Q27&lt;&gt;"",'3CD'!Q27,"")</f>
        <v/>
      </c>
      <c r="EI24" s="1084" t="str">
        <f>IF('3CD'!R27&lt;&gt;"",'3CD'!R27,"")</f>
        <v/>
      </c>
      <c r="EJ24" s="1085"/>
      <c r="EK24" s="1085"/>
      <c r="EL24" s="1085"/>
      <c r="EM24" s="1085"/>
      <c r="EN24" s="1085"/>
      <c r="EO24" s="1085"/>
      <c r="EP24" s="1085"/>
      <c r="EQ24" s="1085"/>
      <c r="ER24" s="1085"/>
      <c r="ES24" s="1085"/>
      <c r="ET24" s="1085"/>
      <c r="EU24" s="1085"/>
      <c r="EV24" s="1085"/>
      <c r="EW24" s="1085"/>
      <c r="EX24" s="1085"/>
      <c r="EY24" s="1085"/>
      <c r="EZ24" s="1085"/>
      <c r="FA24" s="1085"/>
      <c r="FB24" s="1084" t="str">
        <f>IF('3EF'!W28&lt;&gt;"",'3EF'!W28,"")</f>
        <v/>
      </c>
      <c r="FC24" s="1084" t="str">
        <f>IF('3EF'!X28&lt;&gt;"",'3EF'!X28,"")</f>
        <v/>
      </c>
      <c r="FD24" s="1084" t="str">
        <f>IF('3EF'!Y28&lt;&gt;"",'3EF'!Y28,"")</f>
        <v/>
      </c>
      <c r="FE24" s="1084" t="str">
        <f>IF('3EF'!Z28&lt;&gt;"",'3EF'!Z28,"")</f>
        <v/>
      </c>
      <c r="FF24" s="1084" t="str">
        <f>IF('3EF'!AA28&lt;&gt;"",'3EF'!AA28,"")</f>
        <v/>
      </c>
      <c r="FG24" s="1084" t="str">
        <f>IF('3EF'!AB28&lt;&gt;"",'3EF'!AB28,"")</f>
        <v/>
      </c>
      <c r="FH24" s="1084" t="str">
        <f>IF('3EF'!AC28&lt;&gt;"",'3EF'!AC28,"")</f>
        <v/>
      </c>
      <c r="FI24" s="1084" t="str">
        <f>IF('3EF'!AD28&lt;&gt;"",'3EF'!AD28,"")</f>
        <v/>
      </c>
      <c r="FJ24" s="1084" t="str">
        <f>IF('3EF'!AE28&lt;&gt;"",'3EF'!AE28,"")</f>
        <v/>
      </c>
      <c r="FK24" s="1084" t="str">
        <f>IF('3EF'!AF28&lt;&gt;"",'3EF'!AF28,"")</f>
        <v/>
      </c>
      <c r="FL24" s="1084" t="str">
        <f>IF('3EF'!AG28&lt;&gt;"",'3EF'!AG28,"")</f>
        <v/>
      </c>
      <c r="FM24" s="1084" t="str">
        <f>IF('3EF'!AH28&lt;&gt;"",'3EF'!AH28,"")</f>
        <v/>
      </c>
      <c r="FN24" s="1084" t="str">
        <f>IF('3EF'!AI28&lt;&gt;"",'3EF'!AI28,"")</f>
        <v/>
      </c>
      <c r="FO24" s="1084" t="str">
        <f>IF('3EF'!AJ28&lt;&gt;"",'3EF'!AJ28,"")</f>
        <v/>
      </c>
      <c r="FP24" s="1084" t="str">
        <f>IF('3EF'!AK28&lt;&gt;"",'3EF'!AK28,"")</f>
        <v/>
      </c>
      <c r="FQ24" s="1084" t="str">
        <f>IF('3EF'!AL28&lt;&gt;"",'3EF'!AL28,"")</f>
        <v/>
      </c>
      <c r="FR24" s="1084" t="str">
        <f>IF('3EF'!AM28&lt;&gt;"",'3EF'!AM28,"")</f>
        <v/>
      </c>
      <c r="FS24" s="1084" t="str">
        <f>IF('3G'!E28&lt;&gt;"",'3G'!E28,"")</f>
        <v/>
      </c>
      <c r="FT24" s="1084" t="str">
        <f>IF('3G'!F28&lt;&gt;"",'3G'!F28,"")</f>
        <v/>
      </c>
      <c r="FU24" s="1084" t="str">
        <f>IF('3G'!G28&lt;&gt;"",'3G'!G28,"")</f>
        <v/>
      </c>
      <c r="FV24" s="1084" t="str">
        <f>IF('3G'!H28&lt;&gt;"",'3G'!H28,"")</f>
        <v/>
      </c>
      <c r="FW24" s="1084" t="str">
        <f>IF('3G'!I28&lt;&gt;"",'3G'!I28,"")</f>
        <v/>
      </c>
      <c r="FX24" s="1084" t="str">
        <f>IF('3G'!J28&lt;&gt;"",'3G'!J28,"")</f>
        <v/>
      </c>
      <c r="FY24" s="1084" t="str">
        <f>IF('3G'!K28&lt;&gt;"",'3G'!K28,"")</f>
        <v/>
      </c>
      <c r="FZ24" s="1084" t="str">
        <f>IF('3G'!L28&lt;&gt;"",'3G'!L28,"")</f>
        <v/>
      </c>
      <c r="GA24" s="1084" t="str">
        <f>IF('3G'!M28&lt;&gt;"",'3G'!M28,"")</f>
        <v/>
      </c>
      <c r="GB24" s="1084" t="str">
        <f>IF('3G'!N28&lt;&gt;"",'3G'!N28,"")</f>
        <v/>
      </c>
      <c r="GC24" s="1084" t="str">
        <f>IF('3G'!O28&lt;&gt;"",'3G'!O28,"")</f>
        <v/>
      </c>
      <c r="GD24" s="1084" t="str">
        <f>IF('3G'!P28&lt;&gt;"",'3G'!P28,"")</f>
        <v/>
      </c>
      <c r="GE24" s="1084" t="str">
        <f>IF('3G'!Q28&lt;&gt;"",'3G'!Q28,"")</f>
        <v/>
      </c>
      <c r="GF24" s="1084" t="str">
        <f>IF('3G'!R28&lt;&gt;"",'3G'!R28,"")</f>
        <v/>
      </c>
      <c r="GG24" s="1084" t="str">
        <f>IF('3G'!S28&lt;&gt;"",'3G'!S28,"")</f>
        <v/>
      </c>
      <c r="GH24" s="1084" t="str">
        <f>IF('3G'!T28&lt;&gt;"",'3G'!T28,"")</f>
        <v/>
      </c>
      <c r="GI24" s="1084" t="str">
        <f>IF('3G'!U28&lt;&gt;"",'3G'!U28,"")</f>
        <v/>
      </c>
      <c r="GJ24" s="1084" t="str">
        <f>IF('3G'!V28&lt;&gt;"",'3G'!V28,"")</f>
        <v/>
      </c>
      <c r="GK24" s="1084" t="str">
        <f>IF('3G'!W28&lt;&gt;"",'3G'!W28,"")</f>
        <v/>
      </c>
      <c r="GL24" s="1084" t="str">
        <f>IF('3G'!X28&lt;&gt;"",'3G'!X28,"")</f>
        <v/>
      </c>
      <c r="GM24" s="1084" t="str">
        <f>IF('3G'!Y28&lt;&gt;"",'3G'!Y28,"")</f>
        <v/>
      </c>
      <c r="GN24" s="1084" t="str">
        <f>IF('3G'!Z28&lt;&gt;"",'3G'!Z28,"")</f>
        <v/>
      </c>
      <c r="GO24" s="1084" t="str">
        <f>IF('3G'!AA28&lt;&gt;"",'3G'!AA28,"")</f>
        <v/>
      </c>
      <c r="GP24" s="1084" t="str">
        <f>IF('3G'!AB28&lt;&gt;"",'3G'!AB28,"")</f>
        <v/>
      </c>
      <c r="GQ24" s="1084" t="str">
        <f>IF('3G'!AC28&lt;&gt;"",'3G'!AC28,"")</f>
        <v/>
      </c>
      <c r="GR24" s="1084" t="str">
        <f>IF('3G'!AD28&lt;&gt;"",'3G'!AD28,"")</f>
        <v/>
      </c>
      <c r="GS24" s="1084" t="str">
        <f>IF('3G'!AE28&lt;&gt;"",'3G'!AE28,"")</f>
        <v/>
      </c>
      <c r="GT24" s="1084" t="str">
        <f>IF('3G'!AF28&lt;&gt;"",'3G'!AF28,"")</f>
        <v/>
      </c>
      <c r="GU24" s="1084" t="str">
        <f>IF('3G'!AG28&lt;&gt;"",'3G'!AG28,"")</f>
        <v/>
      </c>
      <c r="GV24" s="1084" t="str">
        <f>IF('3G'!AH28&lt;&gt;"",'3G'!AH28,"")</f>
        <v/>
      </c>
      <c r="GW24" s="1084" t="str">
        <f>IF('3G'!AI28&lt;&gt;"",'3G'!AI28,"")</f>
        <v/>
      </c>
      <c r="GX24" s="1084" t="str">
        <f>IF('3G'!AJ28&lt;&gt;"",'3G'!AJ28,"")</f>
        <v/>
      </c>
      <c r="GY24" s="1084" t="str">
        <f>IF('3G'!AK28&lt;&gt;"",'3G'!AK28,"")</f>
        <v/>
      </c>
      <c r="GZ24" s="1084" t="str">
        <f>IF('3G'!AL28&lt;&gt;"",'3G'!AL28,"")</f>
        <v/>
      </c>
      <c r="HA24" s="1084" t="str">
        <f>IF('3G'!AM28&lt;&gt;"",'3G'!AM28,"")</f>
        <v/>
      </c>
      <c r="HB24" s="1084" t="str">
        <f>IF('3G'!AN28&lt;&gt;"",'3G'!AN28,"")</f>
        <v/>
      </c>
      <c r="HC24" s="1085"/>
      <c r="HD24" s="1085"/>
      <c r="HE24" s="1085"/>
      <c r="HF24" s="1085"/>
      <c r="HG24" s="1085"/>
      <c r="HH24" s="1085"/>
      <c r="HI24" s="1085"/>
      <c r="HJ24" s="1085"/>
      <c r="HK24" s="1085"/>
      <c r="HL24" s="1085"/>
      <c r="HM24" s="1085"/>
      <c r="HN24" s="1085"/>
      <c r="HO24" s="1085"/>
      <c r="HP24" s="1085"/>
      <c r="HQ24" s="1085"/>
      <c r="HR24" s="1085"/>
      <c r="HS24" s="1085"/>
      <c r="HT24" s="1085"/>
      <c r="HU24" s="1085"/>
      <c r="HV24" s="1085"/>
      <c r="HW24" s="1085"/>
      <c r="HX24" s="1085"/>
      <c r="HY24" s="1085"/>
      <c r="HZ24" s="1085"/>
      <c r="IA24" s="1085"/>
      <c r="IB24" s="1085"/>
      <c r="IC24" s="1085"/>
      <c r="ID24" s="1085"/>
      <c r="IE24" s="1085"/>
      <c r="IF24" s="1085"/>
      <c r="IG24" s="1085"/>
      <c r="IH24" s="1085"/>
      <c r="II24" s="1085"/>
      <c r="IJ24" s="1085"/>
      <c r="IK24" s="1085"/>
      <c r="IL24" s="1085"/>
      <c r="IM24" s="1085"/>
      <c r="IN24" s="1085"/>
      <c r="IO24" s="1085"/>
      <c r="IP24" s="1085"/>
      <c r="IQ24" s="1085"/>
      <c r="IR24" s="1085"/>
      <c r="IS24" s="1085"/>
      <c r="IT24" s="1085"/>
      <c r="IU24" s="1085"/>
      <c r="IV24" s="1085"/>
      <c r="IW24" s="1085"/>
      <c r="IX24" s="1085"/>
      <c r="IY24" s="1085"/>
      <c r="IZ24" s="1085"/>
      <c r="JA24" s="1085"/>
      <c r="JB24" s="1084" t="str">
        <f>IF('4C'!E27&lt;&gt;"",'4C'!E27,"")</f>
        <v/>
      </c>
      <c r="JC24" s="1085"/>
      <c r="JD24" s="1085"/>
      <c r="JE24" s="1085"/>
      <c r="JF24" s="1085"/>
      <c r="JG24" s="1085"/>
      <c r="JH24" s="1085"/>
      <c r="JI24" s="1085"/>
      <c r="JJ24" s="1085"/>
      <c r="JK24" s="1085"/>
      <c r="JL24" s="1085"/>
      <c r="JM24" s="1085"/>
      <c r="JN24" s="1085"/>
      <c r="JO24" s="1085"/>
      <c r="JP24" s="1085"/>
      <c r="JQ24" s="1085"/>
      <c r="JR24" s="1085"/>
      <c r="JS24" s="1085"/>
      <c r="JT24" s="1085"/>
      <c r="JU24" s="1085"/>
      <c r="JV24" s="1085"/>
      <c r="JW24" s="1085"/>
      <c r="JX24" s="1085"/>
      <c r="JY24" s="1085"/>
      <c r="JZ24" s="1085"/>
      <c r="KA24" s="1085"/>
      <c r="KB24" s="1085"/>
      <c r="KC24" s="1085"/>
      <c r="KD24" s="1085"/>
      <c r="KE24" s="1085"/>
      <c r="KF24" s="1085"/>
      <c r="KG24" s="1085"/>
      <c r="KH24" s="1085"/>
      <c r="KI24" s="1085"/>
      <c r="KJ24" s="1084" t="str">
        <f>IF('5A'!E27&lt;&gt;"",'5A'!E27,"")</f>
        <v/>
      </c>
      <c r="KK24" s="1084" t="str">
        <f>IF('5A'!F27&lt;&gt;"",'5A'!F27,"")</f>
        <v/>
      </c>
      <c r="KL24" s="1084" t="str">
        <f>IF('5A'!G27&lt;&gt;"",'5A'!G27,"")</f>
        <v/>
      </c>
      <c r="KM24" s="1085"/>
      <c r="KN24" s="1085"/>
      <c r="KO24" s="1085"/>
      <c r="KP24" s="1085"/>
      <c r="KQ24" s="1085"/>
      <c r="KR24" s="1085"/>
      <c r="KS24" s="1085"/>
      <c r="KT24" s="1085"/>
      <c r="KU24" s="1085"/>
      <c r="KV24" s="1085"/>
      <c r="KW24" s="1085"/>
      <c r="KX24" s="1085"/>
      <c r="KY24" s="1084" t="str">
        <f>IF('5D'!E34&lt;&gt;"",'5D'!E34,"")</f>
        <v/>
      </c>
      <c r="KZ24" s="1084" t="str">
        <f>IF('5D'!F34&lt;&gt;"",'5D'!F34,"")</f>
        <v/>
      </c>
      <c r="LA24" s="1084" t="str">
        <f>IF('5D'!G34&lt;&gt;"",'5D'!G34,"")</f>
        <v/>
      </c>
      <c r="LB24" s="1084" t="str">
        <f>IF('5D'!H34&lt;&gt;"",'5D'!H34,"")</f>
        <v/>
      </c>
      <c r="LC24" s="1084" t="str">
        <f>IF('5D'!I34&lt;&gt;"",'5D'!I34,"")</f>
        <v/>
      </c>
      <c r="LD24" s="1084" t="str">
        <f>IF('5D'!J34&lt;&gt;"",'5D'!J34,"")</f>
        <v/>
      </c>
      <c r="LE24" s="1084" t="str">
        <f>IF('5D'!K34&lt;&gt;"",'5D'!K34,"")</f>
        <v/>
      </c>
      <c r="LF24" s="1084" t="str">
        <f>IF('5D'!L34&lt;&gt;"",'5D'!L34,"")</f>
        <v/>
      </c>
      <c r="LG24" s="1084" t="str">
        <f>IF('5D'!M34&lt;&gt;"",'5D'!M34,"")</f>
        <v/>
      </c>
      <c r="LH24" s="1084" t="str">
        <f>IF('5D'!N34&lt;&gt;"",'5D'!N34,"")</f>
        <v/>
      </c>
      <c r="LI24" s="1084" t="str">
        <f>IF('5D'!O34&lt;&gt;"",'5D'!O34,"")</f>
        <v/>
      </c>
      <c r="LJ24" s="1084" t="str">
        <f>IF('5D'!P34&lt;&gt;"",'5D'!P34,"")</f>
        <v/>
      </c>
      <c r="LK24" s="1084" t="str">
        <f>IF('5D'!Q34&lt;&gt;"",'5D'!Q34,"")</f>
        <v/>
      </c>
      <c r="LL24" s="1084" t="str">
        <f>IF('5D'!R34&lt;&gt;"",'5D'!R34,"")</f>
        <v/>
      </c>
      <c r="LM24" s="1084" t="str">
        <f>IF('5D'!S34&lt;&gt;"",'5D'!S34,"")</f>
        <v/>
      </c>
      <c r="LN24" s="1084" t="str">
        <f>IF('5D'!T34&lt;&gt;"",'5D'!T34,"")</f>
        <v/>
      </c>
      <c r="LO24" s="1084" t="str">
        <f>IF('5D'!U34&lt;&gt;"",'5D'!U34,"")</f>
        <v/>
      </c>
      <c r="LP24" s="1084" t="str">
        <f>IF('5D'!V34&lt;&gt;"",'5D'!V34,"")</f>
        <v/>
      </c>
      <c r="LQ24" s="1084" t="str">
        <f>IF('5D'!W34&lt;&gt;"",'5D'!W34,"")</f>
        <v/>
      </c>
      <c r="LR24" s="1084" t="str">
        <f>IF('5D'!Y34&lt;&gt;"",'5D'!Y34,"")</f>
        <v/>
      </c>
      <c r="LS24" s="1084" t="str">
        <f>IF('5D'!Z34&lt;&gt;"",'5D'!Z34,"")</f>
        <v/>
      </c>
      <c r="LT24" s="1084" t="str">
        <f>IF('5D'!AA34&lt;&gt;"",'5D'!AA34,"")</f>
        <v/>
      </c>
      <c r="LU24" s="1084" t="str">
        <f>IF('5D'!AB34&lt;&gt;"",'5D'!AB34,"")</f>
        <v/>
      </c>
      <c r="LV24" s="1085"/>
      <c r="LW24" s="1084" t="str">
        <f>IF('5E'!E34&lt;&gt;"",'5E'!E34,"")</f>
        <v/>
      </c>
      <c r="LX24" s="1084" t="str">
        <f>IF('5E'!F34&lt;&gt;"",'5E'!F34,"")</f>
        <v/>
      </c>
      <c r="LY24" s="1084" t="str">
        <f>IF('5E'!G34&lt;&gt;"",'5E'!G34,"")</f>
        <v/>
      </c>
      <c r="LZ24" s="1084" t="str">
        <f>IF('5E'!H34&lt;&gt;"",'5E'!H34,"")</f>
        <v/>
      </c>
      <c r="MA24" s="1084" t="str">
        <f>IF('5E'!I34&lt;&gt;"",'5E'!I34,"")</f>
        <v/>
      </c>
      <c r="MB24" s="1084" t="str">
        <f>IF('5E'!J34&lt;&gt;"",'5E'!J34,"")</f>
        <v/>
      </c>
      <c r="MC24" s="1084" t="str">
        <f>IF('5E'!K34&lt;&gt;"",'5E'!K34,"")</f>
        <v/>
      </c>
      <c r="MD24" s="1084" t="str">
        <f>IF('5E'!L34&lt;&gt;"",'5E'!L34,"")</f>
        <v/>
      </c>
      <c r="ME24" s="1084" t="str">
        <f>IF('5E'!M34&lt;&gt;"",'5E'!M34,"")</f>
        <v/>
      </c>
      <c r="MF24" s="1084" t="str">
        <f>IF('5E'!N34&lt;&gt;"",'5E'!N34,"")</f>
        <v/>
      </c>
      <c r="MG24" s="1084" t="str">
        <f>IF('5E'!O34&lt;&gt;"",'5E'!O34,"")</f>
        <v/>
      </c>
      <c r="MH24" s="1084" t="str">
        <f>IF('5E'!P34&lt;&gt;"",'5E'!P34,"")</f>
        <v/>
      </c>
      <c r="MI24" s="1084" t="str">
        <f>IF('5E'!Q34&lt;&gt;"",'5E'!Q34,"")</f>
        <v/>
      </c>
      <c r="MJ24" s="1084" t="str">
        <f>IF('5E'!R34&lt;&gt;"",'5E'!R34,"")</f>
        <v/>
      </c>
      <c r="MK24" s="1084" t="str">
        <f>IF('5E'!S34&lt;&gt;"",'5E'!S34,"")</f>
        <v/>
      </c>
      <c r="ML24" s="1084" t="str">
        <f>IF('5E'!T34&lt;&gt;"",'5E'!T34,"")</f>
        <v/>
      </c>
      <c r="MM24" s="1084" t="str">
        <f>IF('5E'!U34&lt;&gt;"",'5E'!U34,"")</f>
        <v/>
      </c>
      <c r="MN24" s="1084" t="str">
        <f>IF('5E'!V34&lt;&gt;"",'5E'!V34,"")</f>
        <v/>
      </c>
      <c r="MO24" s="1084" t="str">
        <f>IF('5E'!W34&lt;&gt;"",'5E'!W34,"")</f>
        <v/>
      </c>
      <c r="MP24" s="1084" t="str">
        <f>IF('5E'!Y34&lt;&gt;"",'5E'!Y34,"")</f>
        <v/>
      </c>
      <c r="MQ24" s="1084" t="str">
        <f>IF('5E'!Z34&lt;&gt;"",'5E'!Z34,"")</f>
        <v/>
      </c>
      <c r="MR24" s="1084" t="str">
        <f>IF('5E'!AA34&lt;&gt;"",'5E'!AA34,"")</f>
        <v/>
      </c>
      <c r="MS24" s="1085"/>
      <c r="MT24" s="1085"/>
      <c r="MU24" s="1085"/>
      <c r="MV24" s="1085"/>
      <c r="MW24" s="1085"/>
      <c r="MX24" s="1085"/>
      <c r="MY24" s="1085"/>
      <c r="MZ24" s="1085"/>
      <c r="NA24" s="1085"/>
      <c r="NB24" s="1085"/>
      <c r="NC24" s="1085"/>
      <c r="ND24" s="1085"/>
      <c r="NE24" s="1085"/>
      <c r="NF24" s="1085"/>
      <c r="NG24" s="1085"/>
      <c r="NH24" s="1085"/>
      <c r="NI24" s="1085"/>
      <c r="NJ24" s="1085"/>
      <c r="NK24" s="1085"/>
      <c r="NL24" s="1085"/>
      <c r="NM24" s="1085"/>
      <c r="NN24" s="1085"/>
      <c r="NO24" s="1085"/>
      <c r="NP24" s="1085"/>
      <c r="NQ24" s="1085"/>
      <c r="NR24" s="1085"/>
      <c r="NS24" s="1085"/>
      <c r="NT24" s="1085"/>
      <c r="NU24" s="1085"/>
      <c r="NV24" s="1085"/>
      <c r="NW24" s="1085"/>
      <c r="NX24" s="1085"/>
      <c r="NY24" s="1085"/>
      <c r="NZ24" s="1085"/>
      <c r="OA24" s="1085"/>
      <c r="OB24" s="1085"/>
      <c r="OC24" s="1085"/>
      <c r="OD24" s="1085"/>
      <c r="OE24" s="1085"/>
      <c r="OF24" s="1085"/>
      <c r="OG24" s="1085"/>
      <c r="OH24" s="1085"/>
      <c r="OI24" s="1085"/>
      <c r="OJ24" s="1085"/>
      <c r="OK24" s="1085"/>
      <c r="OL24" s="1085"/>
      <c r="OM24" s="1085"/>
      <c r="ON24" s="1085"/>
      <c r="OO24" s="1085"/>
      <c r="OP24" s="1085"/>
      <c r="OQ24" s="1085"/>
      <c r="OR24" s="1085"/>
      <c r="OS24" s="1085"/>
      <c r="OT24" s="1085"/>
      <c r="OU24" s="1085"/>
      <c r="OV24" s="1085"/>
      <c r="OW24" s="1085"/>
      <c r="OX24" s="1085"/>
      <c r="OY24" s="1085"/>
      <c r="OZ24" s="1085"/>
      <c r="PA24" s="1085"/>
      <c r="PB24" s="1085"/>
      <c r="PC24" s="1085"/>
      <c r="PD24" s="1085"/>
      <c r="PE24" s="1085"/>
      <c r="PF24" s="1085"/>
      <c r="PG24" s="1085"/>
      <c r="PH24" s="1085"/>
      <c r="PI24" s="1085"/>
      <c r="PJ24" s="1085"/>
      <c r="PK24" s="1085"/>
      <c r="PL24" s="1085"/>
      <c r="PM24" s="1085"/>
      <c r="PN24" s="1085"/>
      <c r="PO24" s="1085"/>
      <c r="PP24" s="1085"/>
      <c r="PQ24" s="1085"/>
      <c r="PR24" s="1085"/>
      <c r="PS24" s="1085"/>
      <c r="PT24" s="1085"/>
      <c r="PU24" s="1085"/>
      <c r="PV24" s="1085"/>
      <c r="PW24" s="1085"/>
      <c r="PX24" s="1085"/>
      <c r="PY24" s="1085"/>
      <c r="PZ24" s="1085"/>
      <c r="QA24" s="1085"/>
      <c r="QB24" s="1085"/>
      <c r="QC24" s="1085"/>
      <c r="QD24" s="1085"/>
      <c r="QE24" s="1085"/>
      <c r="QF24" s="1085"/>
      <c r="QG24" s="1085"/>
      <c r="QH24" s="1085"/>
      <c r="QI24" s="1085"/>
      <c r="QJ24" s="1085"/>
      <c r="QK24" s="1085"/>
      <c r="QL24" s="1085"/>
      <c r="QM24" s="1085"/>
      <c r="QN24" s="1085"/>
      <c r="QO24" s="1085"/>
      <c r="QP24" s="1085"/>
      <c r="QQ24" s="1085"/>
      <c r="QR24" s="1085"/>
      <c r="QS24" s="1085"/>
      <c r="QT24" s="1085"/>
      <c r="QU24" s="1085"/>
      <c r="QV24" s="1085"/>
      <c r="QW24" s="1085"/>
      <c r="QX24" s="1085"/>
      <c r="QY24" s="1085"/>
      <c r="QZ24" s="1085"/>
      <c r="RA24" s="1085"/>
      <c r="RB24" s="1085"/>
      <c r="RC24" s="1085"/>
      <c r="RD24" s="1085"/>
      <c r="RE24" s="1085"/>
      <c r="RF24" s="1085"/>
      <c r="RG24" s="1085"/>
      <c r="RH24" s="1085"/>
      <c r="RI24" s="1085"/>
      <c r="RJ24" s="1085"/>
      <c r="RK24" s="1085"/>
      <c r="RL24" s="1085"/>
      <c r="RM24" s="1085"/>
      <c r="RN24" s="1085"/>
      <c r="RO24" s="1085"/>
      <c r="RP24" s="1085"/>
      <c r="RQ24" s="1085"/>
      <c r="RR24" s="1085"/>
      <c r="RS24" s="1085"/>
      <c r="RT24" s="1085"/>
      <c r="RU24" s="1085"/>
      <c r="RV24" s="1085"/>
      <c r="RW24" s="1085"/>
      <c r="RX24" s="1085"/>
      <c r="RY24" s="1085"/>
      <c r="RZ24" s="1085"/>
      <c r="SA24" s="1085"/>
      <c r="SB24" s="1085"/>
      <c r="SC24" s="1085"/>
      <c r="SD24" s="1085"/>
      <c r="SE24" s="1085"/>
      <c r="SF24" s="1085"/>
      <c r="SG24" s="1085"/>
      <c r="SH24" s="1085"/>
      <c r="SI24" s="1085"/>
      <c r="SJ24" s="1085"/>
      <c r="SK24" s="1085"/>
      <c r="SL24" s="1085"/>
      <c r="SM24" s="1085"/>
      <c r="SN24" s="1085"/>
      <c r="SO24" s="1085"/>
      <c r="SP24" s="1085"/>
      <c r="SQ24" s="1085"/>
      <c r="SR24" s="1085"/>
      <c r="SS24" s="1085"/>
      <c r="ST24" s="1085"/>
      <c r="SU24" s="1085"/>
      <c r="SV24" s="1085"/>
      <c r="SW24" s="1085"/>
      <c r="SX24" s="1085"/>
      <c r="SY24" s="1085"/>
      <c r="SZ24" s="1085"/>
      <c r="TA24" s="1085"/>
      <c r="TB24" s="1085"/>
      <c r="TC24" s="1085"/>
      <c r="TD24" s="1085"/>
      <c r="TE24" s="1085"/>
      <c r="TF24" s="1085"/>
      <c r="TG24" s="1085"/>
      <c r="TH24" s="1085"/>
      <c r="TI24" s="1085"/>
      <c r="TJ24" s="1085"/>
      <c r="TK24" s="1085"/>
      <c r="TL24" s="1085"/>
      <c r="TM24" s="1085"/>
      <c r="TN24" s="1085"/>
      <c r="TO24" s="1085"/>
      <c r="TP24" s="1085"/>
      <c r="TQ24" s="1085"/>
      <c r="TR24" s="1085"/>
      <c r="TS24" s="1085"/>
      <c r="TT24" s="1085"/>
      <c r="TU24" s="1085"/>
      <c r="TV24" s="1085"/>
      <c r="TW24" s="1085"/>
      <c r="TX24" s="1085"/>
      <c r="TY24" s="1085"/>
      <c r="TZ24" s="1085"/>
      <c r="UA24" s="1085"/>
      <c r="UB24" s="1085"/>
      <c r="UC24" s="1085"/>
      <c r="UD24" s="1085"/>
      <c r="UE24" s="1085"/>
      <c r="UF24" s="1085"/>
      <c r="UG24" s="1085"/>
      <c r="UH24" s="1085"/>
      <c r="UI24" s="1085"/>
      <c r="UJ24" s="1085"/>
      <c r="UK24" s="1085"/>
      <c r="UL24" s="1085"/>
      <c r="UM24" s="1085"/>
      <c r="UN24" s="1085"/>
      <c r="UO24" s="1085"/>
      <c r="UP24" s="1085"/>
      <c r="UQ24" s="1085"/>
      <c r="UR24" s="1085"/>
      <c r="US24" s="1085"/>
      <c r="UT24" s="1085"/>
      <c r="UU24" s="1085"/>
      <c r="UV24" s="1085"/>
      <c r="UW24" s="1085"/>
      <c r="UX24" s="1085"/>
      <c r="UY24" s="1085"/>
      <c r="UZ24" s="1085"/>
      <c r="VA24" s="1085"/>
      <c r="VB24" s="1085"/>
      <c r="VC24" s="1085"/>
      <c r="VD24" s="1085"/>
      <c r="VE24" s="1085"/>
      <c r="VF24" s="1085"/>
      <c r="VG24" s="1085"/>
      <c r="VH24" s="1085"/>
      <c r="VI24" s="1085"/>
      <c r="VJ24" s="1085"/>
      <c r="VK24" s="1085"/>
      <c r="VL24" s="1085"/>
      <c r="VM24" s="1085"/>
      <c r="VN24" s="1085"/>
      <c r="VO24" s="1085"/>
      <c r="VP24" s="1085"/>
      <c r="VQ24" s="1085"/>
      <c r="VR24" s="1085"/>
      <c r="VS24" s="1085"/>
      <c r="VT24" s="1085"/>
      <c r="VU24" s="1085"/>
      <c r="VV24" s="1085"/>
      <c r="VW24" s="1085"/>
      <c r="VX24" s="1085"/>
      <c r="VY24" s="1085"/>
      <c r="VZ24" s="1085"/>
      <c r="WA24" s="1085"/>
      <c r="WB24" s="1085"/>
      <c r="WC24" s="1085"/>
      <c r="WD24" s="1085"/>
      <c r="WE24" s="1085"/>
      <c r="WF24" s="1085"/>
      <c r="WG24" s="1085"/>
      <c r="WH24" s="1085"/>
      <c r="WI24" s="1085"/>
      <c r="WJ24" s="1085"/>
      <c r="WK24" s="1085"/>
      <c r="WL24" s="1085"/>
      <c r="WM24" s="1085"/>
      <c r="WN24" s="1085"/>
      <c r="WO24" s="1085"/>
      <c r="WP24" s="1085"/>
      <c r="WQ24" s="1085"/>
      <c r="WR24" s="1085"/>
      <c r="WS24" s="1085"/>
      <c r="WT24" s="1085"/>
      <c r="WU24" s="1085"/>
      <c r="WV24" s="1085"/>
      <c r="WW24" s="1085"/>
      <c r="WX24" s="1085"/>
      <c r="WY24" s="1085"/>
      <c r="WZ24" s="1085"/>
      <c r="XA24" s="1085"/>
      <c r="XB24" s="1085"/>
      <c r="XC24" s="1085"/>
      <c r="XD24" s="1085"/>
      <c r="XE24" s="1085"/>
      <c r="XF24" s="1085"/>
      <c r="XG24" s="1085"/>
      <c r="XH24" s="1085"/>
      <c r="XI24" s="1085"/>
      <c r="XJ24" s="1085"/>
      <c r="XK24" s="1085"/>
      <c r="XL24" s="1085"/>
      <c r="XM24" s="1085"/>
      <c r="XN24" s="1085"/>
      <c r="XO24" s="1085"/>
      <c r="XP24" s="1085"/>
      <c r="XQ24" s="1085"/>
      <c r="XR24" s="1085"/>
      <c r="XS24" s="1085"/>
      <c r="XT24" s="1085"/>
      <c r="XU24" s="1085"/>
      <c r="XV24" s="1085"/>
      <c r="XW24" s="1085"/>
      <c r="XX24" s="1085"/>
      <c r="XY24" s="1085"/>
      <c r="XZ24" s="1085"/>
      <c r="YA24" s="1085"/>
      <c r="YB24" s="1085"/>
      <c r="YC24" s="1085"/>
      <c r="YD24" s="1085"/>
      <c r="YE24" s="1085"/>
      <c r="YF24" s="1085"/>
      <c r="YG24" s="1085"/>
      <c r="YH24" s="1085"/>
      <c r="YI24" s="1085"/>
      <c r="YJ24" s="1085"/>
      <c r="YK24" s="1085"/>
      <c r="YL24" s="1085"/>
      <c r="YM24" s="1085"/>
      <c r="YN24" s="1085"/>
      <c r="YO24" s="1085"/>
      <c r="YP24" s="1085"/>
      <c r="YQ24" s="1085"/>
      <c r="YR24" s="1085"/>
      <c r="YS24" s="1085"/>
      <c r="YT24" s="1085"/>
      <c r="YU24" s="1085"/>
      <c r="YV24" s="1085"/>
      <c r="YW24" s="1085"/>
      <c r="YX24" s="1085"/>
      <c r="YY24" s="1085"/>
      <c r="YZ24" s="1085"/>
      <c r="ZA24" s="1085"/>
      <c r="ZB24" s="1085"/>
      <c r="ZC24" s="1085"/>
      <c r="ZD24" s="1085"/>
      <c r="ZE24" s="1085"/>
      <c r="ZF24" s="1085"/>
      <c r="ZG24" s="1085"/>
      <c r="ZH24" s="1085"/>
      <c r="ZI24" s="1085"/>
      <c r="ZJ24" s="1085"/>
      <c r="ZK24" s="1085"/>
      <c r="ZL24" s="1085"/>
      <c r="ZM24" s="1085"/>
      <c r="ZN24" s="1085"/>
      <c r="ZO24" s="1085"/>
      <c r="ZP24" s="1085"/>
      <c r="ZQ24" s="1085"/>
      <c r="ZR24" s="1085"/>
      <c r="ZS24" s="1085"/>
      <c r="ZT24" s="1085"/>
      <c r="ZU24" s="1085"/>
      <c r="ZV24" s="1085"/>
      <c r="ZW24" s="1085"/>
      <c r="ZX24" s="1085"/>
      <c r="ZY24" s="1085"/>
      <c r="ZZ24" s="1085"/>
      <c r="AAA24" s="1085"/>
      <c r="AAB24" s="1085"/>
      <c r="AAC24" s="1085"/>
      <c r="AAD24" s="1085"/>
      <c r="AAE24" s="1085"/>
      <c r="AAF24" s="1085"/>
      <c r="AAG24" s="1085"/>
      <c r="AAH24" s="1085"/>
      <c r="AAI24" s="1085"/>
      <c r="AAJ24" s="1085"/>
      <c r="AAK24" s="1085"/>
      <c r="AAL24" s="1085"/>
      <c r="AAM24" s="1085"/>
      <c r="AAN24" s="1085"/>
      <c r="AAO24" s="1085"/>
      <c r="AAP24" s="1085"/>
      <c r="AAQ24" s="1085"/>
      <c r="AAR24" s="1085"/>
      <c r="AAS24" s="1085"/>
      <c r="AAT24" s="1085"/>
      <c r="AAU24" s="1085"/>
      <c r="AAV24" s="1085"/>
      <c r="AAW24" s="1085"/>
      <c r="AAX24" s="1085"/>
      <c r="AAY24" s="1085"/>
      <c r="AAZ24" s="1085"/>
      <c r="ABA24" s="1085"/>
      <c r="ABB24" s="1085"/>
      <c r="ABC24" s="1085"/>
      <c r="ABD24" s="1085"/>
      <c r="ABE24" s="1085"/>
      <c r="ABF24" s="1085"/>
      <c r="ABG24" s="1085"/>
      <c r="ABH24" s="1085"/>
      <c r="ABI24" s="1085"/>
      <c r="ABJ24" s="1085"/>
      <c r="ABK24" s="1085"/>
      <c r="ABL24" s="1085"/>
      <c r="ABM24" s="1085"/>
      <c r="ABN24" s="1085"/>
      <c r="ABO24" s="1085"/>
      <c r="ABP24" s="1085"/>
      <c r="ABQ24" s="1085"/>
      <c r="ABR24" s="1085"/>
      <c r="ABS24" s="1085"/>
      <c r="ABT24" s="1085"/>
      <c r="ABU24" s="1085"/>
      <c r="ABV24" s="1085"/>
      <c r="ABW24" s="1085"/>
      <c r="ABX24" s="1085"/>
      <c r="ABY24" s="1085"/>
      <c r="ABZ24" s="1085"/>
      <c r="ACA24" s="1085"/>
      <c r="ACB24" s="1085"/>
      <c r="ACC24" s="1085"/>
      <c r="ACD24" s="1085"/>
      <c r="ACE24" s="1085"/>
      <c r="ACF24" s="1085"/>
      <c r="ACG24" s="1085"/>
      <c r="ACH24" s="1085"/>
      <c r="ACI24" s="1085"/>
      <c r="ACJ24" s="1085"/>
      <c r="ACK24" s="1085"/>
      <c r="ACL24" s="1085"/>
      <c r="ACM24" s="1085"/>
      <c r="ACN24" s="1085"/>
      <c r="ACO24" s="1085"/>
      <c r="ACP24" s="1085"/>
      <c r="ACQ24" s="1085"/>
      <c r="ACR24" s="1085"/>
      <c r="ACS24" s="1085"/>
      <c r="ACT24" s="1085"/>
      <c r="ACU24" s="1085"/>
      <c r="ACV24" s="1085"/>
      <c r="ACW24" s="1085"/>
      <c r="ACX24" s="1085"/>
      <c r="ACY24" s="1085"/>
      <c r="ACZ24" s="1085"/>
      <c r="ADA24" s="1085"/>
      <c r="ADB24" s="1085"/>
      <c r="ADC24" s="1085"/>
      <c r="ADD24" s="1085"/>
      <c r="ADE24" s="1085"/>
      <c r="ADF24" s="1085"/>
      <c r="ADG24" s="1085"/>
      <c r="ADH24" s="1085"/>
      <c r="ADI24" s="1085"/>
      <c r="ADJ24" s="1085"/>
      <c r="ADK24" s="1085"/>
      <c r="ADL24" s="1085"/>
      <c r="ADM24" s="1085"/>
      <c r="ADN24" s="1085"/>
      <c r="ADO24" s="1085"/>
      <c r="ADP24" s="1085"/>
      <c r="ADQ24" s="1085"/>
      <c r="ADR24" s="1085"/>
      <c r="ADS24" s="1085"/>
      <c r="ADT24" s="1085"/>
      <c r="ADU24" s="1085"/>
      <c r="ADV24" s="1085"/>
      <c r="ADW24" s="1085"/>
      <c r="ADX24" s="1085"/>
      <c r="ADY24" s="1085"/>
      <c r="ADZ24" s="1085"/>
      <c r="AEA24" s="1085"/>
      <c r="AEB24" s="1085"/>
      <c r="AEC24" s="1085"/>
      <c r="AED24" s="1085"/>
      <c r="AEE24" s="1085"/>
      <c r="AEF24" s="1085"/>
      <c r="AEG24" s="1085"/>
      <c r="AEH24" s="1085"/>
      <c r="AEI24" s="1085"/>
      <c r="AEJ24" s="1085"/>
      <c r="AEK24" s="1085"/>
      <c r="AEL24" s="1085"/>
      <c r="AEM24" s="1085"/>
      <c r="AEN24" s="1085"/>
      <c r="AEO24" s="1085"/>
      <c r="AEP24" s="1085"/>
      <c r="AEQ24" s="1085"/>
      <c r="AER24" s="1085"/>
      <c r="AES24" s="1085"/>
      <c r="AET24" s="1085"/>
      <c r="AEU24" s="1085"/>
      <c r="AEV24" s="1084" t="str">
        <f>IF('8A'!E27&lt;&gt;"",'8A'!E27,"")</f>
        <v/>
      </c>
      <c r="AEW24" s="1084" t="str">
        <f>IF('8A'!F27&lt;&gt;"",'8A'!F27,"")</f>
        <v/>
      </c>
      <c r="AEX24" s="1084" t="str">
        <f>IF('8A'!G27&lt;&gt;"",'8A'!G27,"")</f>
        <v/>
      </c>
      <c r="AEY24" s="1084" t="str">
        <f>IF('8A'!H27&lt;&gt;"",'8A'!H27,"")</f>
        <v/>
      </c>
      <c r="AEZ24" s="1084" t="str">
        <f>IF('8A'!I27&lt;&gt;"",'8A'!I27,"")</f>
        <v/>
      </c>
      <c r="AFA24" s="1084" t="str">
        <f>IF('8A'!J27&lt;&gt;"",'8A'!J27,"")</f>
        <v/>
      </c>
      <c r="AFB24" s="1084" t="str">
        <f>IF('8A'!K27&lt;&gt;"",'8A'!K27,"")</f>
        <v/>
      </c>
      <c r="AFC24" s="1084" t="str">
        <f>IF('8A'!L27&lt;&gt;"",'8A'!L27,"")</f>
        <v/>
      </c>
      <c r="AFD24" s="1084" t="str">
        <f>IF('8A'!M27&lt;&gt;"",'8A'!M27,"")</f>
        <v/>
      </c>
      <c r="AFE24" s="1084" t="str">
        <f>IF('8A'!N27&lt;&gt;"",'8A'!N27,"")</f>
        <v/>
      </c>
      <c r="AFF24" s="1084" t="str">
        <f>IF('8A'!O27&lt;&gt;"",'8A'!O27,"")</f>
        <v/>
      </c>
      <c r="AFG24" s="1084" t="str">
        <f>IF('8A'!P27&lt;&gt;"",'8A'!P27,"")</f>
        <v/>
      </c>
      <c r="AFH24" s="1084" t="str">
        <f>IF('8A'!Q27&lt;&gt;"",'8A'!Q27,"")</f>
        <v/>
      </c>
      <c r="AFI24" s="1084" t="str">
        <f>IF('8A'!R27&lt;&gt;"",'8A'!R27,"")</f>
        <v/>
      </c>
      <c r="AFJ24" s="1084" t="str">
        <f>IF('8A'!S27&lt;&gt;"",'8A'!S27,"")</f>
        <v/>
      </c>
      <c r="AFK24" s="1084" t="str">
        <f>IF('8A'!T27&lt;&gt;"",'8A'!T27,"")</f>
        <v/>
      </c>
      <c r="AFL24" s="1084" t="str">
        <f>IF('8A'!U27&lt;&gt;"",'8A'!U27,"")</f>
        <v/>
      </c>
      <c r="AFM24" s="1084" t="str">
        <f>IF('8A'!V27&lt;&gt;"",'8A'!V27,"")</f>
        <v/>
      </c>
      <c r="AFN24" s="1084" t="str">
        <f>IF('8B'!E27&lt;&gt;"",'8B'!E27,"")</f>
        <v/>
      </c>
      <c r="AFO24" s="1084" t="str">
        <f>IF('8B'!F27&lt;&gt;"",'8B'!F27,"")</f>
        <v/>
      </c>
      <c r="AFP24" s="1084" t="str">
        <f>IF('8B'!G27&lt;&gt;"",'8B'!G27,"")</f>
        <v/>
      </c>
      <c r="AFQ24" s="1084" t="str">
        <f>IF('8B'!H27&lt;&gt;"",'8B'!H27,"")</f>
        <v/>
      </c>
      <c r="AFR24" s="1084" t="str">
        <f>IF('8B'!I27&lt;&gt;"",'8B'!I27,"")</f>
        <v/>
      </c>
      <c r="AFS24" s="1084" t="str">
        <f>IF('8B'!J27&lt;&gt;"",'8B'!J27,"")</f>
        <v/>
      </c>
      <c r="AFT24" s="1084" t="str">
        <f>IF('8B'!K27&lt;&gt;"",'8B'!K27,"")</f>
        <v/>
      </c>
      <c r="AFU24" s="1084" t="str">
        <f>IF('8B'!L27&lt;&gt;"",'8B'!L27,"")</f>
        <v/>
      </c>
      <c r="AFV24" s="1084" t="str">
        <f>IF('8B'!M27&lt;&gt;"",'8B'!M27,"")</f>
        <v/>
      </c>
      <c r="AFW24" s="1084" t="str">
        <f>IF('8B'!N27&lt;&gt;"",'8B'!N27,"")</f>
        <v/>
      </c>
      <c r="AFX24" s="1084" t="str">
        <f>IF('8B'!O27&lt;&gt;"",'8B'!O27,"")</f>
        <v/>
      </c>
      <c r="AFY24" s="1084" t="str">
        <f>IF('8B'!P27&lt;&gt;"",'8B'!P27,"")</f>
        <v/>
      </c>
      <c r="AFZ24" s="1084" t="str">
        <f>IF('8B'!Q27&lt;&gt;"",'8B'!Q27,"")</f>
        <v/>
      </c>
      <c r="AGA24" s="1084" t="str">
        <f>IF('8B'!R27&lt;&gt;"",'8B'!R27,"")</f>
        <v/>
      </c>
      <c r="AGB24" s="1084" t="str">
        <f>IF('8B'!S27&lt;&gt;"",'8B'!S27,"")</f>
        <v/>
      </c>
      <c r="AGC24" s="1084" t="str">
        <f>IF('8B'!T27&lt;&gt;"",'8B'!T27,"")</f>
        <v/>
      </c>
      <c r="AGD24" s="1084" t="str">
        <f>IF('8B'!U27&lt;&gt;"",'8B'!U27,"")</f>
        <v/>
      </c>
      <c r="AGE24" s="1084" t="str">
        <f>IF('8C'!E27&lt;&gt;"",'8C'!E27,"")</f>
        <v/>
      </c>
      <c r="AGF24" s="1084" t="str">
        <f>IF('8C'!F27&lt;&gt;"",'8C'!F27,"")</f>
        <v/>
      </c>
      <c r="AGG24" s="1084" t="str">
        <f>IF('8C'!G27&lt;&gt;"",'8C'!G27,"")</f>
        <v/>
      </c>
      <c r="AGH24" s="1084" t="str">
        <f>IF('8C'!H27&lt;&gt;"",'8C'!H27,"")</f>
        <v/>
      </c>
      <c r="AGI24" s="1084" t="str">
        <f>IF('8C'!I27&lt;&gt;"",'8C'!I27,"")</f>
        <v/>
      </c>
      <c r="AGJ24" s="1084" t="str">
        <f>IF('8C'!J27&lt;&gt;"",'8C'!J27,"")</f>
        <v/>
      </c>
      <c r="AGK24" s="1084" t="str">
        <f>IF('8C'!K27&lt;&gt;"",'8C'!K27,"")</f>
        <v/>
      </c>
      <c r="AGL24" s="1084" t="str">
        <f>IF('8C'!L27&lt;&gt;"",'8C'!L27,"")</f>
        <v/>
      </c>
      <c r="AGM24" s="1084" t="str">
        <f>IF('8C'!M27&lt;&gt;"",'8C'!M27,"")</f>
        <v/>
      </c>
      <c r="AGN24" s="1084" t="str">
        <f>IF('8C'!N27&lt;&gt;"",'8C'!N27,"")</f>
        <v/>
      </c>
      <c r="AGO24" s="1084" t="str">
        <f>IF('8C'!O27&lt;&gt;"",'8C'!O27,"")</f>
        <v/>
      </c>
      <c r="AGP24" s="1085"/>
      <c r="AGQ24" s="1084" t="str">
        <f>IF('8D'!D35&lt;&gt;"",'8D'!D35,"")</f>
        <v/>
      </c>
      <c r="AGR24" s="1084" t="str">
        <f>IF('8D'!E35&lt;&gt;"",'8D'!E35,"")</f>
        <v/>
      </c>
      <c r="AGS24" s="1084" t="str">
        <f>IF('8D'!F35&lt;&gt;"",'8D'!F35,"")</f>
        <v/>
      </c>
      <c r="AGT24" s="1084" t="str">
        <f>IF('8D'!G35&lt;&gt;"",'8D'!G35,"")</f>
        <v/>
      </c>
      <c r="AGU24" s="1084" t="str">
        <f>IF('8D'!H35&lt;&gt;"",'8D'!H35,"")</f>
        <v/>
      </c>
      <c r="AGV24" s="1084" t="str">
        <f>IF('8D'!I35&lt;&gt;"",'8D'!I35,"")</f>
        <v/>
      </c>
      <c r="AGW24" s="1084" t="str">
        <f>IF('8D'!J35&lt;&gt;"",'8D'!J35,"")</f>
        <v/>
      </c>
      <c r="AGX24" s="1084" t="str">
        <f>IF('8D'!K35&lt;&gt;"",'8D'!K35,"")</f>
        <v/>
      </c>
      <c r="AGY24" s="1084" t="str">
        <f>IF('8D'!L35&lt;&gt;"",'8D'!L35,"")</f>
        <v/>
      </c>
      <c r="AGZ24" s="1084" t="str">
        <f>IF('8D'!M35&lt;&gt;"",'8D'!M35,"")</f>
        <v/>
      </c>
      <c r="AHA24" s="1084" t="str">
        <f>IF('8D'!N35&lt;&gt;"",'8D'!N35,"")</f>
        <v/>
      </c>
      <c r="AHB24" s="1084" t="str">
        <f>IF('8D'!O35&lt;&gt;"",'8D'!O35,"")</f>
        <v/>
      </c>
      <c r="AHC24" s="1084" t="str">
        <f>IF('8D'!P35&lt;&gt;"",'8D'!P35,"")</f>
        <v/>
      </c>
      <c r="AHD24" s="1084" t="str">
        <f>IF('8D'!Q35&lt;&gt;"",'8D'!Q35,"")</f>
        <v/>
      </c>
      <c r="AHE24" s="1084" t="str">
        <f>IF('8D'!R35&lt;&gt;"",'8D'!R35,"")</f>
        <v/>
      </c>
      <c r="AHF24" s="1084" t="str">
        <f>IF('8D'!S35&lt;&gt;"",'8D'!S35,"")</f>
        <v/>
      </c>
      <c r="AHG24" s="1084" t="str">
        <f>IF('8D'!T35&lt;&gt;"",'8D'!T35,"")</f>
        <v/>
      </c>
      <c r="AHH24" s="1084" t="str">
        <f>IF('8D'!U35&lt;&gt;"",'8D'!U35,"")</f>
        <v/>
      </c>
      <c r="AHI24" s="1084" t="str">
        <f>IF('8D'!V35&lt;&gt;"",'8D'!V35,"")</f>
        <v/>
      </c>
      <c r="AHJ24" s="1084" t="str">
        <f>IF('8D'!W35&lt;&gt;"",'8D'!W35,"")</f>
        <v/>
      </c>
      <c r="AHK24" s="1084" t="str">
        <f>IF('8D'!X35&lt;&gt;"",'8D'!X35,"")</f>
        <v/>
      </c>
      <c r="AHL24" s="1084" t="str">
        <f>IF('8D'!Y35&lt;&gt;"",'8D'!Y35,"")</f>
        <v/>
      </c>
      <c r="AHM24" s="1084" t="str">
        <f>IF('8D'!Z35&lt;&gt;"",'8D'!Z35,"")</f>
        <v/>
      </c>
      <c r="AHN24" s="1084" t="str">
        <f>IF('8D'!AA35&lt;&gt;"",'8D'!AA35,"")</f>
        <v/>
      </c>
      <c r="AHO24" s="1084" t="str">
        <f>IF('8D'!AB35&lt;&gt;"",'8D'!AB35,"")</f>
        <v/>
      </c>
      <c r="AHP24" s="1084" t="str">
        <f>IF('8D'!AC35&lt;&gt;"",'8D'!AC35,"")</f>
        <v/>
      </c>
      <c r="AHQ24" s="1084" t="str">
        <f>IF('8D'!AD35&lt;&gt;"",'8D'!AD35,"")</f>
        <v/>
      </c>
      <c r="AHR24" s="1084" t="str">
        <f>IF('8D'!AE35&lt;&gt;"",'8D'!AE35,"")</f>
        <v/>
      </c>
      <c r="AHS24" s="1084" t="str">
        <f>IF('8D'!AF35&lt;&gt;"",'8D'!AF35,"")</f>
        <v/>
      </c>
      <c r="AHT24" s="1084" t="str">
        <f>IF('8D'!AG35&lt;&gt;"",'8D'!AG35,"")</f>
        <v/>
      </c>
      <c r="AHU24" s="1084" t="str">
        <f>IF('8D'!AH35&lt;&gt;"",'8D'!AH35,"")</f>
        <v/>
      </c>
      <c r="AHV24" s="1084" t="str">
        <f>IF('8D'!AI35&lt;&gt;"",'8D'!AI35,"")</f>
        <v/>
      </c>
      <c r="AHW24" s="1084" t="str">
        <f>IF('8D'!AJ35&lt;&gt;"",'8D'!AJ35,"")</f>
        <v/>
      </c>
      <c r="AHX24" s="1084" t="str">
        <f>IF('8D'!AK35&lt;&gt;"",'8D'!AK35,"")</f>
        <v/>
      </c>
      <c r="AHY24" s="1084" t="str">
        <f>IF('8D'!AL35&lt;&gt;"",'8D'!AL35,"")</f>
        <v/>
      </c>
      <c r="AHZ24" s="1084" t="str">
        <f>IF('8D'!AM35&lt;&gt;"",'8D'!AM35,"")</f>
        <v/>
      </c>
      <c r="AIA24" s="1084" t="str">
        <f>IF('8D'!AN35&lt;&gt;"",'8D'!AN35,"")</f>
        <v/>
      </c>
      <c r="AIB24" s="1084" t="str">
        <f>IF('8D'!AO35&lt;&gt;"",'8D'!AO35,"")</f>
        <v/>
      </c>
      <c r="AIC24" s="1084" t="str">
        <f>IF('8D'!AP35&lt;&gt;"",'8D'!AP35,"")</f>
        <v/>
      </c>
      <c r="AID24" s="1084" t="str">
        <f>IF('8D'!AQ35&lt;&gt;"",'8D'!AQ35,"")</f>
        <v/>
      </c>
      <c r="AIE24" s="1084" t="str">
        <f>IF('8D'!AR35&lt;&gt;"",'8D'!AR35,"")</f>
        <v/>
      </c>
      <c r="AIF24" s="1084" t="str">
        <f>IF('8D'!AS35&lt;&gt;"",'8D'!AS35,"")</f>
        <v/>
      </c>
      <c r="AIG24" s="1084" t="str">
        <f>IF('8D'!AT35&lt;&gt;"",'8D'!AT35,"")</f>
        <v/>
      </c>
      <c r="AIH24" s="1084" t="str">
        <f>IF('8D'!AU35&lt;&gt;"",'8D'!AU35,"")</f>
        <v/>
      </c>
      <c r="AII24" s="1084" t="str">
        <f>IF('8D'!AV35&lt;&gt;"",'8D'!AV35,"")</f>
        <v/>
      </c>
      <c r="AIJ24" s="1084" t="str">
        <f>IF('8D'!AW35&lt;&gt;"",'8D'!AW35,"")</f>
        <v/>
      </c>
      <c r="AIK24" s="1085"/>
      <c r="AIL24" s="1084" t="str">
        <f>IF('8E'!D35&lt;&gt;"",'8E'!D35,"")</f>
        <v/>
      </c>
      <c r="AIM24" s="1084" t="str">
        <f>IF('8E'!E35&lt;&gt;"",'8E'!E35,"")</f>
        <v/>
      </c>
      <c r="AIN24" s="1084" t="str">
        <f>IF('8E'!F35&lt;&gt;"",'8E'!F35,"")</f>
        <v/>
      </c>
      <c r="AIO24" s="1084" t="str">
        <f>IF('8E'!G35&lt;&gt;"",'8E'!G35,"")</f>
        <v/>
      </c>
      <c r="AIP24" s="1084" t="str">
        <f>IF('8E'!H35&lt;&gt;"",'8E'!H35,"")</f>
        <v/>
      </c>
      <c r="AIQ24" s="1084" t="str">
        <f>IF('8E'!I35&lt;&gt;"",'8E'!I35,"")</f>
        <v/>
      </c>
      <c r="AIR24" s="1084" t="str">
        <f>IF('8E'!J35&lt;&gt;"",'8E'!J35,"")</f>
        <v/>
      </c>
      <c r="AIS24" s="1084" t="str">
        <f>IF('8E'!K35&lt;&gt;"",'8E'!K35,"")</f>
        <v/>
      </c>
      <c r="AIT24" s="1084" t="str">
        <f>IF('8E'!L35&lt;&gt;"",'8E'!L35,"")</f>
        <v/>
      </c>
      <c r="AIU24" s="1084" t="str">
        <f>IF('8E'!M35&lt;&gt;"",'8E'!M35,"")</f>
        <v/>
      </c>
      <c r="AIV24" s="1084" t="str">
        <f>IF('8E'!N35&lt;&gt;"",'8E'!N35,"")</f>
        <v/>
      </c>
      <c r="AIW24" s="1084" t="str">
        <f>IF('8E'!O35&lt;&gt;"",'8E'!O35,"")</f>
        <v/>
      </c>
      <c r="AIX24" s="1084" t="str">
        <f>IF('8E'!P35&lt;&gt;"",'8E'!P35,"")</f>
        <v/>
      </c>
      <c r="AIY24" s="1084" t="str">
        <f>IF('8E'!Q35&lt;&gt;"",'8E'!Q35,"")</f>
        <v/>
      </c>
      <c r="AIZ24" s="1084" t="str">
        <f>IF('8E'!R35&lt;&gt;"",'8E'!R35,"")</f>
        <v/>
      </c>
      <c r="AJA24" s="1084" t="str">
        <f>IF('8E'!S35&lt;&gt;"",'8E'!S35,"")</f>
        <v/>
      </c>
      <c r="AJB24" s="1084" t="str">
        <f>IF('8E'!T35&lt;&gt;"",'8E'!T35,"")</f>
        <v/>
      </c>
      <c r="AJC24" s="1084" t="str">
        <f>IF('8E'!U35&lt;&gt;"",'8E'!U35,"")</f>
        <v/>
      </c>
      <c r="AJD24" s="1084" t="str">
        <f>IF('8E'!V35&lt;&gt;"",'8E'!V35,"")</f>
        <v/>
      </c>
      <c r="AJE24" s="1084" t="str">
        <f>IF('8E'!W35&lt;&gt;"",'8E'!W35,"")</f>
        <v/>
      </c>
      <c r="AJF24" s="1084" t="str">
        <f>IF('8E'!X35&lt;&gt;"",'8E'!X35,"")</f>
        <v/>
      </c>
      <c r="AJG24" s="1084" t="str">
        <f>IF('8E'!Y35&lt;&gt;"",'8E'!Y35,"")</f>
        <v/>
      </c>
      <c r="AJH24" s="1084" t="str">
        <f>IF('8E'!Z35&lt;&gt;"",'8E'!Z35,"")</f>
        <v/>
      </c>
      <c r="AJI24" s="1084" t="str">
        <f>IF('8E'!AA35&lt;&gt;"",'8E'!AA35,"")</f>
        <v/>
      </c>
      <c r="AJJ24" t="s">
        <v>6852</v>
      </c>
    </row>
    <row r="25" spans="1:946" x14ac:dyDescent="0.2">
      <c r="A25" s="1084" t="str">
        <f t="shared" si="0"/>
        <v/>
      </c>
      <c r="B25" s="1084" t="str">
        <f t="shared" si="1"/>
        <v/>
      </c>
      <c r="C25" s="1084" t="str">
        <f>IF(設定!AH29&lt;&gt;0,設定!AH29,"")</f>
        <v/>
      </c>
      <c r="D25" s="1084" t="str">
        <f ca="1">IF(設定!AG29&lt;&gt;0,設定!AG29,"")</f>
        <v/>
      </c>
      <c r="E25" s="1084" t="str">
        <f>IF(C25="学部",VLOOKUP(D25,設定!$K$8:$L$37,2,FALSE),"")</f>
        <v/>
      </c>
      <c r="F25" s="1084" t="str">
        <f>IF(C25="研究科",VLOOKUP(D25,設定!$P$8:$Q$37,2,FALSE),"")</f>
        <v/>
      </c>
      <c r="G25" s="1084" t="str">
        <f>IF(C25="学部",VLOOKUP(D25,設定!$U$8:$V$37,2,FALSE),"")</f>
        <v/>
      </c>
      <c r="H25" s="1084" t="str">
        <f>IF(C25="研究科",VLOOKUP(D25,設定!$Y$8:$Z$37,2,FALSE),"")</f>
        <v/>
      </c>
      <c r="I25" s="1085"/>
      <c r="J25" s="1085"/>
      <c r="K25" s="1085"/>
      <c r="L25" s="1085"/>
      <c r="M25" s="1085"/>
      <c r="N25" s="1085"/>
      <c r="O25" s="1085"/>
      <c r="P25" s="1085"/>
      <c r="Q25" s="1085"/>
      <c r="R25" s="1084" t="str">
        <f>IF('2A'!E28&lt;&gt;"",'2A'!E28,"")</f>
        <v/>
      </c>
      <c r="S25" s="1084" t="str">
        <f>IF('2A'!F28&lt;&gt;"",'2A'!F28,"")</f>
        <v/>
      </c>
      <c r="T25" s="1084" t="str">
        <f>IF('2A'!G28&lt;&gt;"",'2A'!G28,"")</f>
        <v/>
      </c>
      <c r="U25" s="1084" t="str">
        <f>IF('2A'!H28&lt;&gt;"",'2A'!H28,"")</f>
        <v/>
      </c>
      <c r="V25" s="1084" t="str">
        <f>IF('2A'!I28&lt;&gt;"",'2A'!I28,"")</f>
        <v/>
      </c>
      <c r="W25" s="1084" t="str">
        <f>IF('2A'!J28&lt;&gt;"",'2A'!J28,"")</f>
        <v/>
      </c>
      <c r="X25" s="1084" t="str">
        <f>IF('2A'!K28&lt;&gt;"",'2A'!K28,"")</f>
        <v/>
      </c>
      <c r="Y25" s="1084" t="str">
        <f>IF('2A'!L28&lt;&gt;"",'2A'!L28,"")</f>
        <v/>
      </c>
      <c r="Z25" s="1084" t="str">
        <f>IF('2A'!M28&lt;&gt;"",'2A'!M28,"")</f>
        <v/>
      </c>
      <c r="AA25" s="1084" t="str">
        <f>IF('2A'!N28&lt;&gt;"",'2A'!N28,"")</f>
        <v/>
      </c>
      <c r="AB25" s="1084" t="str">
        <f>IF('2A'!O28&lt;&gt;"",'2A'!O28,"")</f>
        <v/>
      </c>
      <c r="AC25" s="1084" t="str">
        <f>IF('2A'!P28&lt;&gt;"",'2A'!P28,"")</f>
        <v/>
      </c>
      <c r="AD25" s="1084" t="str">
        <f>IF('2A'!Q28&lt;&gt;"",'2A'!Q28,"")</f>
        <v/>
      </c>
      <c r="AE25" s="1084" t="str">
        <f>IF('2A'!R28&lt;&gt;"",'2A'!R28,"")</f>
        <v/>
      </c>
      <c r="AF25" s="1084" t="str">
        <f>IF('2A'!S28&lt;&gt;"",'2A'!S28,"")</f>
        <v/>
      </c>
      <c r="AG25" s="1084" t="str">
        <f>IF('2A'!T28&lt;&gt;"",'2A'!T28,"")</f>
        <v/>
      </c>
      <c r="AH25" s="1084" t="str">
        <f>IF('2A'!U28&lt;&gt;"",'2A'!U28,"")</f>
        <v/>
      </c>
      <c r="AI25" s="1084" t="str">
        <f>IF('2B'!E28&lt;&gt;"",'2B'!E28,"")</f>
        <v/>
      </c>
      <c r="AJ25" s="1084" t="str">
        <f>IF('2B'!F28&lt;&gt;"",'2B'!F28,"")</f>
        <v/>
      </c>
      <c r="AK25" s="1084" t="str">
        <f>IF('2B'!G28&lt;&gt;"",'2B'!G28,"")</f>
        <v/>
      </c>
      <c r="AL25" s="1084" t="str">
        <f>IF('2B'!H28&lt;&gt;"",'2B'!H28,"")</f>
        <v/>
      </c>
      <c r="AM25" s="1084" t="str">
        <f>IF('2B'!I28&lt;&gt;"",'2B'!I28,"")</f>
        <v/>
      </c>
      <c r="AN25" s="1084" t="str">
        <f>IF('2B'!J28&lt;&gt;"",'2B'!J28,"")</f>
        <v/>
      </c>
      <c r="AO25" s="1084" t="str">
        <f>IF('2B'!K28&lt;&gt;"",'2B'!K28,"")</f>
        <v/>
      </c>
      <c r="AP25" s="1084" t="str">
        <f>IF('2B'!L28&lt;&gt;"",'2B'!L28,"")</f>
        <v/>
      </c>
      <c r="AQ25" s="1084" t="str">
        <f>IF('2B'!M28&lt;&gt;"",'2B'!M28,"")</f>
        <v/>
      </c>
      <c r="AR25" s="1084" t="str">
        <f>IF('2B'!N28&lt;&gt;"",'2B'!N28,"")</f>
        <v/>
      </c>
      <c r="AS25" s="1084" t="str">
        <f>IF('2B'!O28&lt;&gt;"",'2B'!O28,"")</f>
        <v/>
      </c>
      <c r="AT25" s="1084" t="str">
        <f>IF('2B'!P28&lt;&gt;"",'2B'!P28,"")</f>
        <v/>
      </c>
      <c r="AU25" s="1084" t="str">
        <f>IF('2B'!Q28&lt;&gt;"",'2B'!Q28,"")</f>
        <v/>
      </c>
      <c r="AV25" s="1084" t="str">
        <f>IF('2B'!R28&lt;&gt;"",'2B'!R28,"")</f>
        <v/>
      </c>
      <c r="AW25" s="1084" t="str">
        <f>IF('2B'!S28&lt;&gt;"",'2B'!S28,"")</f>
        <v/>
      </c>
      <c r="AX25" s="1084" t="str">
        <f>IF('2B'!T28&lt;&gt;"",'2B'!T28,"")</f>
        <v/>
      </c>
      <c r="AY25" s="1084" t="str">
        <f>IF('2B'!U28&lt;&gt;"",'2B'!U28,"")</f>
        <v/>
      </c>
      <c r="AZ25" s="1084" t="str">
        <f>IF('2B'!V28&lt;&gt;"",'2B'!V28,"")</f>
        <v/>
      </c>
      <c r="BA25" s="1084" t="str">
        <f>IF('2B'!W28&lt;&gt;"",'2B'!W28,"")</f>
        <v/>
      </c>
      <c r="BB25" s="1084" t="str">
        <f>IF('2B'!X28&lt;&gt;"",'2B'!X28,"")</f>
        <v/>
      </c>
      <c r="BC25" s="1084" t="str">
        <f>IF('2C'!E29&lt;&gt;"",'2C'!E29,"")</f>
        <v/>
      </c>
      <c r="BD25" s="1084" t="str">
        <f>IF('2C'!F29&lt;&gt;"",'2C'!F29,"")</f>
        <v/>
      </c>
      <c r="BE25" s="1084" t="str">
        <f>IF('2C'!G29&lt;&gt;"",'2C'!G29,"")</f>
        <v/>
      </c>
      <c r="BF25" s="1084" t="str">
        <f>IF('2C'!H29&lt;&gt;"",'2C'!H29,"")</f>
        <v/>
      </c>
      <c r="BG25" s="1084" t="str">
        <f>IF('2C'!I29&lt;&gt;"",'2C'!I29,"")</f>
        <v/>
      </c>
      <c r="BH25" s="1084" t="str">
        <f>IF('2C'!J29&lt;&gt;"",'2C'!J29,"")</f>
        <v/>
      </c>
      <c r="BI25" s="1084" t="str">
        <f>IF('2C'!K29&lt;&gt;"",'2C'!K29,"")</f>
        <v/>
      </c>
      <c r="BJ25" s="1084" t="str">
        <f>IF('2C'!L29&lt;&gt;"",'2C'!L29,"")</f>
        <v/>
      </c>
      <c r="BK25" s="1084" t="str">
        <f>IF('2C'!M29&lt;&gt;"",'2C'!M29,"")</f>
        <v/>
      </c>
      <c r="BL25" s="1084" t="str">
        <f>IF('2C'!N29&lt;&gt;"",'2C'!N29,"")</f>
        <v/>
      </c>
      <c r="BM25" s="1084" t="str">
        <f>IF('2C'!O29&lt;&gt;"",'2C'!O29,"")</f>
        <v/>
      </c>
      <c r="BN25" s="1084" t="str">
        <f>IF('2C'!P29&lt;&gt;"",'2C'!P29,"")</f>
        <v/>
      </c>
      <c r="BO25" s="1084" t="str">
        <f>IF('2C'!Q29&lt;&gt;"",'2C'!Q29,"")</f>
        <v/>
      </c>
      <c r="BP25" s="1084" t="str">
        <f>IF('2C'!R29&lt;&gt;"",'2C'!R29,"")</f>
        <v/>
      </c>
      <c r="BQ25" s="1084" t="str">
        <f>IF('2C'!S29&lt;&gt;"",'2C'!S29,"")</f>
        <v/>
      </c>
      <c r="BR25" s="1084" t="str">
        <f>IF('2C'!T29&lt;&gt;"",'2C'!T29,"")</f>
        <v/>
      </c>
      <c r="BS25" s="1084" t="str">
        <f>IF('2C'!U29&lt;&gt;"",'2C'!U29,"")</f>
        <v/>
      </c>
      <c r="BT25" s="1084" t="str">
        <f>IF('2C'!V29&lt;&gt;"",'2C'!V29,"")</f>
        <v/>
      </c>
      <c r="BU25" s="1084" t="str">
        <f>IF('2C'!W29&lt;&gt;"",'2C'!W29,"")</f>
        <v/>
      </c>
      <c r="BV25" s="1084" t="str">
        <f>IF('2C'!X29&lt;&gt;"",'2C'!X29,"")</f>
        <v/>
      </c>
      <c r="BW25" s="1084" t="str">
        <f>IF('2C'!Y29&lt;&gt;"",'2C'!Y29,"")</f>
        <v/>
      </c>
      <c r="BX25" s="1084" t="str">
        <f>IF('2C'!Z29&lt;&gt;"",'2C'!Z29,"")</f>
        <v/>
      </c>
      <c r="BY25" s="1084" t="str">
        <f>IF('2C'!AA29&lt;&gt;"",'2C'!AA29,"")</f>
        <v/>
      </c>
      <c r="BZ25" s="1084" t="str">
        <f>IF('2C'!AB29&lt;&gt;"",'2C'!AB29,"")</f>
        <v/>
      </c>
      <c r="CA25" s="1084" t="str">
        <f>IF('2C'!AC29&lt;&gt;"",'2C'!AC29,"")</f>
        <v/>
      </c>
      <c r="CB25" s="1084" t="str">
        <f>IF('2C'!AD29&lt;&gt;"",'2C'!AD29,"")</f>
        <v/>
      </c>
      <c r="CC25" s="1084" t="str">
        <f>IF('2C'!AE29&lt;&gt;"",'2C'!AE29,"")</f>
        <v/>
      </c>
      <c r="CD25" s="1084" t="str">
        <f>IF('2C'!AF29&lt;&gt;"",'2C'!AF29,"")</f>
        <v/>
      </c>
      <c r="CE25" s="1085"/>
      <c r="CF25" s="1085"/>
      <c r="CG25" s="1085"/>
      <c r="CH25" s="1085"/>
      <c r="CI25" s="1085"/>
      <c r="CJ25" s="1085"/>
      <c r="CK25" s="1085"/>
      <c r="CL25" s="1085"/>
      <c r="CM25" s="1085"/>
      <c r="CN25" s="1085"/>
      <c r="CO25" s="1085"/>
      <c r="CP25" s="1085"/>
      <c r="CQ25" s="1085"/>
      <c r="CR25" s="1085"/>
      <c r="CS25" s="1085"/>
      <c r="CT25" s="1085"/>
      <c r="CU25" s="1085"/>
      <c r="CV25" s="1084" t="str">
        <f>IF('2E'!E28&lt;&gt;"",'2E'!E28,"")</f>
        <v/>
      </c>
      <c r="CW25" s="1084" t="str">
        <f>IF('2E'!F28&lt;&gt;"",'2E'!F28,"")</f>
        <v/>
      </c>
      <c r="CX25" s="1084" t="str">
        <f>IF('2E'!G28&lt;&gt;"",'2E'!G28,"")</f>
        <v/>
      </c>
      <c r="CY25" s="1084" t="str">
        <f>IF('2E'!H28&lt;&gt;"",'2E'!H28,"")</f>
        <v/>
      </c>
      <c r="CZ25" s="1084" t="str">
        <f>IF('2E'!I28&lt;&gt;"",'2E'!I28,"")</f>
        <v/>
      </c>
      <c r="DA25" s="1084" t="str">
        <f>IF('2E'!J28&lt;&gt;"",'2E'!J28,"")</f>
        <v/>
      </c>
      <c r="DB25" s="1084" t="str">
        <f>IF('2E'!K28&lt;&gt;"",'2E'!K28,"")</f>
        <v/>
      </c>
      <c r="DC25" s="1084" t="str">
        <f>IF('2E'!L28&lt;&gt;"",'2E'!L28,"")</f>
        <v/>
      </c>
      <c r="DD25" s="1084" t="str">
        <f>IF('2E'!M28&lt;&gt;"",'2E'!M28,"")</f>
        <v/>
      </c>
      <c r="DE25" s="1084" t="str">
        <f>IF('2E'!N28&lt;&gt;"",'2E'!N28,"")</f>
        <v/>
      </c>
      <c r="DF25" s="1084" t="str">
        <f>IF('2E'!O28&lt;&gt;"",'2E'!O28,"")</f>
        <v/>
      </c>
      <c r="DG25" s="1084" t="str">
        <f>IF('2E'!P28&lt;&gt;"",'2E'!P28,"")</f>
        <v/>
      </c>
      <c r="DH25" s="1084" t="str">
        <f>IF('2E'!Q28&lt;&gt;"",'2E'!Q28,"")</f>
        <v/>
      </c>
      <c r="DI25" s="1084" t="str">
        <f>IF('2E'!R28&lt;&gt;"",'2E'!R28,"")</f>
        <v/>
      </c>
      <c r="DJ25" s="1084" t="str">
        <f>IF('2E'!S28&lt;&gt;"",'2E'!S28,"")</f>
        <v/>
      </c>
      <c r="DK25" s="1084" t="str">
        <f>IF('2E'!T28&lt;&gt;"",'2E'!T28,"")</f>
        <v/>
      </c>
      <c r="DL25" s="1084" t="str">
        <f>IF('2F'!E28&lt;&gt;"",'2F'!E28,"")</f>
        <v/>
      </c>
      <c r="DM25" s="1084" t="str">
        <f>IF('2F'!F28&lt;&gt;"",'2F'!F28,"")</f>
        <v/>
      </c>
      <c r="DN25" s="1212" t="str">
        <f>IF('3AB'!E28&lt;&gt;"",'3AB'!E28,"")</f>
        <v/>
      </c>
      <c r="DO25" s="1212" t="str">
        <f>IF('3AB'!F28&lt;&gt;"",'3AB'!F28,"")</f>
        <v/>
      </c>
      <c r="DP25" s="1212" t="str">
        <f>IF('3AB'!G28&lt;&gt;"",'3AB'!G28,"")</f>
        <v/>
      </c>
      <c r="DQ25" s="1212" t="str">
        <f>IF('3AB'!H28&lt;&gt;"",'3AB'!H28,"")</f>
        <v/>
      </c>
      <c r="DR25" s="1212" t="str">
        <f>IF('3AB'!I28&lt;&gt;"",'3AB'!I28,"")</f>
        <v/>
      </c>
      <c r="DS25" s="1212" t="str">
        <f>IF('3AB'!J28&lt;&gt;"",'3AB'!J28,"")</f>
        <v/>
      </c>
      <c r="DT25" s="1212" t="str">
        <f>IF('3AB'!K28&lt;&gt;"",'3AB'!K28,"")</f>
        <v/>
      </c>
      <c r="DU25" s="1212" t="str">
        <f>IF('3AB'!L28&lt;&gt;"",'3AB'!L28,"")</f>
        <v/>
      </c>
      <c r="DV25" s="1084" t="str">
        <f>IF('3CD'!E28&lt;&gt;"",'3CD'!E28,"")</f>
        <v/>
      </c>
      <c r="DW25" s="1084" t="str">
        <f>IF('3CD'!F28&lt;&gt;"",'3CD'!F28,"")</f>
        <v/>
      </c>
      <c r="DX25" s="1084" t="str">
        <f>IF('3CD'!G28&lt;&gt;"",'3CD'!G28,"")</f>
        <v/>
      </c>
      <c r="DY25" s="1084" t="str">
        <f>IF('3CD'!H28&lt;&gt;"",'3CD'!H28,"")</f>
        <v/>
      </c>
      <c r="DZ25" s="1084" t="str">
        <f>IF('3CD'!I28&lt;&gt;"",'3CD'!I28,"")</f>
        <v/>
      </c>
      <c r="EA25" s="1084" t="str">
        <f>IF('3CD'!J28&lt;&gt;"",'3CD'!J28,"")</f>
        <v/>
      </c>
      <c r="EB25" s="1084" t="str">
        <f>IF('3CD'!K28&lt;&gt;"",'3CD'!K28,"")</f>
        <v/>
      </c>
      <c r="EC25" s="1084" t="str">
        <f>IF('3CD'!L28&lt;&gt;"",'3CD'!L28,"")</f>
        <v/>
      </c>
      <c r="ED25" s="1084" t="str">
        <f>IF('3CD'!M28&lt;&gt;"",'3CD'!M28,"")</f>
        <v/>
      </c>
      <c r="EE25" s="1084" t="str">
        <f>IF('3CD'!N28&lt;&gt;"",'3CD'!N28,"")</f>
        <v/>
      </c>
      <c r="EF25" s="1084" t="str">
        <f>IF('3CD'!O28&lt;&gt;"",'3CD'!O28,"")</f>
        <v/>
      </c>
      <c r="EG25" s="1084" t="str">
        <f>IF('3CD'!P28&lt;&gt;"",'3CD'!P28,"")</f>
        <v/>
      </c>
      <c r="EH25" s="1084" t="str">
        <f>IF('3CD'!Q28&lt;&gt;"",'3CD'!Q28,"")</f>
        <v/>
      </c>
      <c r="EI25" s="1084" t="str">
        <f>IF('3CD'!R28&lt;&gt;"",'3CD'!R28,"")</f>
        <v/>
      </c>
      <c r="EJ25" s="1085"/>
      <c r="EK25" s="1085"/>
      <c r="EL25" s="1085"/>
      <c r="EM25" s="1085"/>
      <c r="EN25" s="1085"/>
      <c r="EO25" s="1085"/>
      <c r="EP25" s="1085"/>
      <c r="EQ25" s="1085"/>
      <c r="ER25" s="1085"/>
      <c r="ES25" s="1085"/>
      <c r="ET25" s="1085"/>
      <c r="EU25" s="1085"/>
      <c r="EV25" s="1085"/>
      <c r="EW25" s="1085"/>
      <c r="EX25" s="1085"/>
      <c r="EY25" s="1085"/>
      <c r="EZ25" s="1085"/>
      <c r="FA25" s="1085"/>
      <c r="FB25" s="1084" t="str">
        <f>IF('3EF'!W29&lt;&gt;"",'3EF'!W29,"")</f>
        <v/>
      </c>
      <c r="FC25" s="1084" t="str">
        <f>IF('3EF'!X29&lt;&gt;"",'3EF'!X29,"")</f>
        <v/>
      </c>
      <c r="FD25" s="1084" t="str">
        <f>IF('3EF'!Y29&lt;&gt;"",'3EF'!Y29,"")</f>
        <v/>
      </c>
      <c r="FE25" s="1084" t="str">
        <f>IF('3EF'!Z29&lt;&gt;"",'3EF'!Z29,"")</f>
        <v/>
      </c>
      <c r="FF25" s="1084" t="str">
        <f>IF('3EF'!AA29&lt;&gt;"",'3EF'!AA29,"")</f>
        <v/>
      </c>
      <c r="FG25" s="1084" t="str">
        <f>IF('3EF'!AB29&lt;&gt;"",'3EF'!AB29,"")</f>
        <v/>
      </c>
      <c r="FH25" s="1084" t="str">
        <f>IF('3EF'!AC29&lt;&gt;"",'3EF'!AC29,"")</f>
        <v/>
      </c>
      <c r="FI25" s="1084" t="str">
        <f>IF('3EF'!AD29&lt;&gt;"",'3EF'!AD29,"")</f>
        <v/>
      </c>
      <c r="FJ25" s="1084" t="str">
        <f>IF('3EF'!AE29&lt;&gt;"",'3EF'!AE29,"")</f>
        <v/>
      </c>
      <c r="FK25" s="1084" t="str">
        <f>IF('3EF'!AF29&lt;&gt;"",'3EF'!AF29,"")</f>
        <v/>
      </c>
      <c r="FL25" s="1084" t="str">
        <f>IF('3EF'!AG29&lt;&gt;"",'3EF'!AG29,"")</f>
        <v/>
      </c>
      <c r="FM25" s="1084" t="str">
        <f>IF('3EF'!AH29&lt;&gt;"",'3EF'!AH29,"")</f>
        <v/>
      </c>
      <c r="FN25" s="1084" t="str">
        <f>IF('3EF'!AI29&lt;&gt;"",'3EF'!AI29,"")</f>
        <v/>
      </c>
      <c r="FO25" s="1084" t="str">
        <f>IF('3EF'!AJ29&lt;&gt;"",'3EF'!AJ29,"")</f>
        <v/>
      </c>
      <c r="FP25" s="1084" t="str">
        <f>IF('3EF'!AK29&lt;&gt;"",'3EF'!AK29,"")</f>
        <v/>
      </c>
      <c r="FQ25" s="1084" t="str">
        <f>IF('3EF'!AL29&lt;&gt;"",'3EF'!AL29,"")</f>
        <v/>
      </c>
      <c r="FR25" s="1084" t="str">
        <f>IF('3EF'!AM29&lt;&gt;"",'3EF'!AM29,"")</f>
        <v/>
      </c>
      <c r="FS25" s="1084" t="str">
        <f>IF('3G'!E29&lt;&gt;"",'3G'!E29,"")</f>
        <v/>
      </c>
      <c r="FT25" s="1084" t="str">
        <f>IF('3G'!F29&lt;&gt;"",'3G'!F29,"")</f>
        <v/>
      </c>
      <c r="FU25" s="1084" t="str">
        <f>IF('3G'!G29&lt;&gt;"",'3G'!G29,"")</f>
        <v/>
      </c>
      <c r="FV25" s="1084" t="str">
        <f>IF('3G'!H29&lt;&gt;"",'3G'!H29,"")</f>
        <v/>
      </c>
      <c r="FW25" s="1084" t="str">
        <f>IF('3G'!I29&lt;&gt;"",'3G'!I29,"")</f>
        <v/>
      </c>
      <c r="FX25" s="1084" t="str">
        <f>IF('3G'!J29&lt;&gt;"",'3G'!J29,"")</f>
        <v/>
      </c>
      <c r="FY25" s="1084" t="str">
        <f>IF('3G'!K29&lt;&gt;"",'3G'!K29,"")</f>
        <v/>
      </c>
      <c r="FZ25" s="1084" t="str">
        <f>IF('3G'!L29&lt;&gt;"",'3G'!L29,"")</f>
        <v/>
      </c>
      <c r="GA25" s="1084" t="str">
        <f>IF('3G'!M29&lt;&gt;"",'3G'!M29,"")</f>
        <v/>
      </c>
      <c r="GB25" s="1084" t="str">
        <f>IF('3G'!N29&lt;&gt;"",'3G'!N29,"")</f>
        <v/>
      </c>
      <c r="GC25" s="1084" t="str">
        <f>IF('3G'!O29&lt;&gt;"",'3G'!O29,"")</f>
        <v/>
      </c>
      <c r="GD25" s="1084" t="str">
        <f>IF('3G'!P29&lt;&gt;"",'3G'!P29,"")</f>
        <v/>
      </c>
      <c r="GE25" s="1084" t="str">
        <f>IF('3G'!Q29&lt;&gt;"",'3G'!Q29,"")</f>
        <v/>
      </c>
      <c r="GF25" s="1084" t="str">
        <f>IF('3G'!R29&lt;&gt;"",'3G'!R29,"")</f>
        <v/>
      </c>
      <c r="GG25" s="1084" t="str">
        <f>IF('3G'!S29&lt;&gt;"",'3G'!S29,"")</f>
        <v/>
      </c>
      <c r="GH25" s="1084" t="str">
        <f>IF('3G'!T29&lt;&gt;"",'3G'!T29,"")</f>
        <v/>
      </c>
      <c r="GI25" s="1084" t="str">
        <f>IF('3G'!U29&lt;&gt;"",'3G'!U29,"")</f>
        <v/>
      </c>
      <c r="GJ25" s="1084" t="str">
        <f>IF('3G'!V29&lt;&gt;"",'3G'!V29,"")</f>
        <v/>
      </c>
      <c r="GK25" s="1084" t="str">
        <f>IF('3G'!W29&lt;&gt;"",'3G'!W29,"")</f>
        <v/>
      </c>
      <c r="GL25" s="1084" t="str">
        <f>IF('3G'!X29&lt;&gt;"",'3G'!X29,"")</f>
        <v/>
      </c>
      <c r="GM25" s="1084" t="str">
        <f>IF('3G'!Y29&lt;&gt;"",'3G'!Y29,"")</f>
        <v/>
      </c>
      <c r="GN25" s="1084" t="str">
        <f>IF('3G'!Z29&lt;&gt;"",'3G'!Z29,"")</f>
        <v/>
      </c>
      <c r="GO25" s="1084" t="str">
        <f>IF('3G'!AA29&lt;&gt;"",'3G'!AA29,"")</f>
        <v/>
      </c>
      <c r="GP25" s="1084" t="str">
        <f>IF('3G'!AB29&lt;&gt;"",'3G'!AB29,"")</f>
        <v/>
      </c>
      <c r="GQ25" s="1084" t="str">
        <f>IF('3G'!AC29&lt;&gt;"",'3G'!AC29,"")</f>
        <v/>
      </c>
      <c r="GR25" s="1084" t="str">
        <f>IF('3G'!AD29&lt;&gt;"",'3G'!AD29,"")</f>
        <v/>
      </c>
      <c r="GS25" s="1084" t="str">
        <f>IF('3G'!AE29&lt;&gt;"",'3G'!AE29,"")</f>
        <v/>
      </c>
      <c r="GT25" s="1084" t="str">
        <f>IF('3G'!AF29&lt;&gt;"",'3G'!AF29,"")</f>
        <v/>
      </c>
      <c r="GU25" s="1084" t="str">
        <f>IF('3G'!AG29&lt;&gt;"",'3G'!AG29,"")</f>
        <v/>
      </c>
      <c r="GV25" s="1084" t="str">
        <f>IF('3G'!AH29&lt;&gt;"",'3G'!AH29,"")</f>
        <v/>
      </c>
      <c r="GW25" s="1084" t="str">
        <f>IF('3G'!AI29&lt;&gt;"",'3G'!AI29,"")</f>
        <v/>
      </c>
      <c r="GX25" s="1084" t="str">
        <f>IF('3G'!AJ29&lt;&gt;"",'3G'!AJ29,"")</f>
        <v/>
      </c>
      <c r="GY25" s="1084" t="str">
        <f>IF('3G'!AK29&lt;&gt;"",'3G'!AK29,"")</f>
        <v/>
      </c>
      <c r="GZ25" s="1084" t="str">
        <f>IF('3G'!AL29&lt;&gt;"",'3G'!AL29,"")</f>
        <v/>
      </c>
      <c r="HA25" s="1084" t="str">
        <f>IF('3G'!AM29&lt;&gt;"",'3G'!AM29,"")</f>
        <v/>
      </c>
      <c r="HB25" s="1084" t="str">
        <f>IF('3G'!AN29&lt;&gt;"",'3G'!AN29,"")</f>
        <v/>
      </c>
      <c r="HC25" s="1085"/>
      <c r="HD25" s="1085"/>
      <c r="HE25" s="1085"/>
      <c r="HF25" s="1085"/>
      <c r="HG25" s="1085"/>
      <c r="HH25" s="1085"/>
      <c r="HI25" s="1085"/>
      <c r="HJ25" s="1085"/>
      <c r="HK25" s="1085"/>
      <c r="HL25" s="1085"/>
      <c r="HM25" s="1085"/>
      <c r="HN25" s="1085"/>
      <c r="HO25" s="1085"/>
      <c r="HP25" s="1085"/>
      <c r="HQ25" s="1085"/>
      <c r="HR25" s="1085"/>
      <c r="HS25" s="1085"/>
      <c r="HT25" s="1085"/>
      <c r="HU25" s="1085"/>
      <c r="HV25" s="1085"/>
      <c r="HW25" s="1085"/>
      <c r="HX25" s="1085"/>
      <c r="HY25" s="1085"/>
      <c r="HZ25" s="1085"/>
      <c r="IA25" s="1085"/>
      <c r="IB25" s="1085"/>
      <c r="IC25" s="1085"/>
      <c r="ID25" s="1085"/>
      <c r="IE25" s="1085"/>
      <c r="IF25" s="1085"/>
      <c r="IG25" s="1085"/>
      <c r="IH25" s="1085"/>
      <c r="II25" s="1085"/>
      <c r="IJ25" s="1085"/>
      <c r="IK25" s="1085"/>
      <c r="IL25" s="1085"/>
      <c r="IM25" s="1085"/>
      <c r="IN25" s="1085"/>
      <c r="IO25" s="1085"/>
      <c r="IP25" s="1085"/>
      <c r="IQ25" s="1085"/>
      <c r="IR25" s="1085"/>
      <c r="IS25" s="1085"/>
      <c r="IT25" s="1085"/>
      <c r="IU25" s="1085"/>
      <c r="IV25" s="1085"/>
      <c r="IW25" s="1085"/>
      <c r="IX25" s="1085"/>
      <c r="IY25" s="1085"/>
      <c r="IZ25" s="1085"/>
      <c r="JA25" s="1085"/>
      <c r="JB25" s="1084" t="str">
        <f>IF('4C'!E28&lt;&gt;"",'4C'!E28,"")</f>
        <v/>
      </c>
      <c r="JC25" s="1085"/>
      <c r="JD25" s="1085"/>
      <c r="JE25" s="1085"/>
      <c r="JF25" s="1085"/>
      <c r="JG25" s="1085"/>
      <c r="JH25" s="1085"/>
      <c r="JI25" s="1085"/>
      <c r="JJ25" s="1085"/>
      <c r="JK25" s="1085"/>
      <c r="JL25" s="1085"/>
      <c r="JM25" s="1085"/>
      <c r="JN25" s="1085"/>
      <c r="JO25" s="1085"/>
      <c r="JP25" s="1085"/>
      <c r="JQ25" s="1085"/>
      <c r="JR25" s="1085"/>
      <c r="JS25" s="1085"/>
      <c r="JT25" s="1085"/>
      <c r="JU25" s="1085"/>
      <c r="JV25" s="1085"/>
      <c r="JW25" s="1085"/>
      <c r="JX25" s="1085"/>
      <c r="JY25" s="1085"/>
      <c r="JZ25" s="1085"/>
      <c r="KA25" s="1085"/>
      <c r="KB25" s="1085"/>
      <c r="KC25" s="1085"/>
      <c r="KD25" s="1085"/>
      <c r="KE25" s="1085"/>
      <c r="KF25" s="1085"/>
      <c r="KG25" s="1085"/>
      <c r="KH25" s="1085"/>
      <c r="KI25" s="1085"/>
      <c r="KJ25" s="1084" t="str">
        <f>IF('5A'!E28&lt;&gt;"",'5A'!E28,"")</f>
        <v/>
      </c>
      <c r="KK25" s="1084" t="str">
        <f>IF('5A'!F28&lt;&gt;"",'5A'!F28,"")</f>
        <v/>
      </c>
      <c r="KL25" s="1084" t="str">
        <f>IF('5A'!G28&lt;&gt;"",'5A'!G28,"")</f>
        <v/>
      </c>
      <c r="KM25" s="1085"/>
      <c r="KN25" s="1085"/>
      <c r="KO25" s="1085"/>
      <c r="KP25" s="1085"/>
      <c r="KQ25" s="1085"/>
      <c r="KR25" s="1085"/>
      <c r="KS25" s="1085"/>
      <c r="KT25" s="1085"/>
      <c r="KU25" s="1085"/>
      <c r="KV25" s="1085"/>
      <c r="KW25" s="1085"/>
      <c r="KX25" s="1085"/>
      <c r="KY25" s="1084" t="str">
        <f>IF('5D'!E35&lt;&gt;"",'5D'!E35,"")</f>
        <v/>
      </c>
      <c r="KZ25" s="1084" t="str">
        <f>IF('5D'!F35&lt;&gt;"",'5D'!F35,"")</f>
        <v/>
      </c>
      <c r="LA25" s="1084" t="str">
        <f>IF('5D'!G35&lt;&gt;"",'5D'!G35,"")</f>
        <v/>
      </c>
      <c r="LB25" s="1084" t="str">
        <f>IF('5D'!H35&lt;&gt;"",'5D'!H35,"")</f>
        <v/>
      </c>
      <c r="LC25" s="1084" t="str">
        <f>IF('5D'!I35&lt;&gt;"",'5D'!I35,"")</f>
        <v/>
      </c>
      <c r="LD25" s="1084" t="str">
        <f>IF('5D'!J35&lt;&gt;"",'5D'!J35,"")</f>
        <v/>
      </c>
      <c r="LE25" s="1084" t="str">
        <f>IF('5D'!K35&lt;&gt;"",'5D'!K35,"")</f>
        <v/>
      </c>
      <c r="LF25" s="1084" t="str">
        <f>IF('5D'!L35&lt;&gt;"",'5D'!L35,"")</f>
        <v/>
      </c>
      <c r="LG25" s="1084" t="str">
        <f>IF('5D'!M35&lt;&gt;"",'5D'!M35,"")</f>
        <v/>
      </c>
      <c r="LH25" s="1084" t="str">
        <f>IF('5D'!N35&lt;&gt;"",'5D'!N35,"")</f>
        <v/>
      </c>
      <c r="LI25" s="1084" t="str">
        <f>IF('5D'!O35&lt;&gt;"",'5D'!O35,"")</f>
        <v/>
      </c>
      <c r="LJ25" s="1084" t="str">
        <f>IF('5D'!P35&lt;&gt;"",'5D'!P35,"")</f>
        <v/>
      </c>
      <c r="LK25" s="1084" t="str">
        <f>IF('5D'!Q35&lt;&gt;"",'5D'!Q35,"")</f>
        <v/>
      </c>
      <c r="LL25" s="1084" t="str">
        <f>IF('5D'!R35&lt;&gt;"",'5D'!R35,"")</f>
        <v/>
      </c>
      <c r="LM25" s="1084" t="str">
        <f>IF('5D'!S35&lt;&gt;"",'5D'!S35,"")</f>
        <v/>
      </c>
      <c r="LN25" s="1084" t="str">
        <f>IF('5D'!T35&lt;&gt;"",'5D'!T35,"")</f>
        <v/>
      </c>
      <c r="LO25" s="1084" t="str">
        <f>IF('5D'!U35&lt;&gt;"",'5D'!U35,"")</f>
        <v/>
      </c>
      <c r="LP25" s="1084" t="str">
        <f>IF('5D'!V35&lt;&gt;"",'5D'!V35,"")</f>
        <v/>
      </c>
      <c r="LQ25" s="1084" t="str">
        <f>IF('5D'!W35&lt;&gt;"",'5D'!W35,"")</f>
        <v/>
      </c>
      <c r="LR25" s="1084" t="str">
        <f>IF('5D'!Y35&lt;&gt;"",'5D'!Y35,"")</f>
        <v/>
      </c>
      <c r="LS25" s="1084" t="str">
        <f>IF('5D'!Z35&lt;&gt;"",'5D'!Z35,"")</f>
        <v/>
      </c>
      <c r="LT25" s="1084" t="str">
        <f>IF('5D'!AA35&lt;&gt;"",'5D'!AA35,"")</f>
        <v/>
      </c>
      <c r="LU25" s="1084" t="str">
        <f>IF('5D'!AB35&lt;&gt;"",'5D'!AB35,"")</f>
        <v/>
      </c>
      <c r="LV25" s="1085"/>
      <c r="LW25" s="1084" t="str">
        <f>IF('5E'!E35&lt;&gt;"",'5E'!E35,"")</f>
        <v/>
      </c>
      <c r="LX25" s="1084" t="str">
        <f>IF('5E'!F35&lt;&gt;"",'5E'!F35,"")</f>
        <v/>
      </c>
      <c r="LY25" s="1084" t="str">
        <f>IF('5E'!G35&lt;&gt;"",'5E'!G35,"")</f>
        <v/>
      </c>
      <c r="LZ25" s="1084" t="str">
        <f>IF('5E'!H35&lt;&gt;"",'5E'!H35,"")</f>
        <v/>
      </c>
      <c r="MA25" s="1084" t="str">
        <f>IF('5E'!I35&lt;&gt;"",'5E'!I35,"")</f>
        <v/>
      </c>
      <c r="MB25" s="1084" t="str">
        <f>IF('5E'!J35&lt;&gt;"",'5E'!J35,"")</f>
        <v/>
      </c>
      <c r="MC25" s="1084" t="str">
        <f>IF('5E'!K35&lt;&gt;"",'5E'!K35,"")</f>
        <v/>
      </c>
      <c r="MD25" s="1084" t="str">
        <f>IF('5E'!L35&lt;&gt;"",'5E'!L35,"")</f>
        <v/>
      </c>
      <c r="ME25" s="1084" t="str">
        <f>IF('5E'!M35&lt;&gt;"",'5E'!M35,"")</f>
        <v/>
      </c>
      <c r="MF25" s="1084" t="str">
        <f>IF('5E'!N35&lt;&gt;"",'5E'!N35,"")</f>
        <v/>
      </c>
      <c r="MG25" s="1084" t="str">
        <f>IF('5E'!O35&lt;&gt;"",'5E'!O35,"")</f>
        <v/>
      </c>
      <c r="MH25" s="1084" t="str">
        <f>IF('5E'!P35&lt;&gt;"",'5E'!P35,"")</f>
        <v/>
      </c>
      <c r="MI25" s="1084" t="str">
        <f>IF('5E'!Q35&lt;&gt;"",'5E'!Q35,"")</f>
        <v/>
      </c>
      <c r="MJ25" s="1084" t="str">
        <f>IF('5E'!R35&lt;&gt;"",'5E'!R35,"")</f>
        <v/>
      </c>
      <c r="MK25" s="1084" t="str">
        <f>IF('5E'!S35&lt;&gt;"",'5E'!S35,"")</f>
        <v/>
      </c>
      <c r="ML25" s="1084" t="str">
        <f>IF('5E'!T35&lt;&gt;"",'5E'!T35,"")</f>
        <v/>
      </c>
      <c r="MM25" s="1084" t="str">
        <f>IF('5E'!U35&lt;&gt;"",'5E'!U35,"")</f>
        <v/>
      </c>
      <c r="MN25" s="1084" t="str">
        <f>IF('5E'!V35&lt;&gt;"",'5E'!V35,"")</f>
        <v/>
      </c>
      <c r="MO25" s="1084" t="str">
        <f>IF('5E'!W35&lt;&gt;"",'5E'!W35,"")</f>
        <v/>
      </c>
      <c r="MP25" s="1084" t="str">
        <f>IF('5E'!Y35&lt;&gt;"",'5E'!Y35,"")</f>
        <v/>
      </c>
      <c r="MQ25" s="1084" t="str">
        <f>IF('5E'!Z35&lt;&gt;"",'5E'!Z35,"")</f>
        <v/>
      </c>
      <c r="MR25" s="1084" t="str">
        <f>IF('5E'!AA35&lt;&gt;"",'5E'!AA35,"")</f>
        <v/>
      </c>
      <c r="MS25" s="1085"/>
      <c r="MT25" s="1085"/>
      <c r="MU25" s="1085"/>
      <c r="MV25" s="1085"/>
      <c r="MW25" s="1085"/>
      <c r="MX25" s="1085"/>
      <c r="MY25" s="1085"/>
      <c r="MZ25" s="1085"/>
      <c r="NA25" s="1085"/>
      <c r="NB25" s="1085"/>
      <c r="NC25" s="1085"/>
      <c r="ND25" s="1085"/>
      <c r="NE25" s="1085"/>
      <c r="NF25" s="1085"/>
      <c r="NG25" s="1085"/>
      <c r="NH25" s="1085"/>
      <c r="NI25" s="1085"/>
      <c r="NJ25" s="1085"/>
      <c r="NK25" s="1085"/>
      <c r="NL25" s="1085"/>
      <c r="NM25" s="1085"/>
      <c r="NN25" s="1085"/>
      <c r="NO25" s="1085"/>
      <c r="NP25" s="1085"/>
      <c r="NQ25" s="1085"/>
      <c r="NR25" s="1085"/>
      <c r="NS25" s="1085"/>
      <c r="NT25" s="1085"/>
      <c r="NU25" s="1085"/>
      <c r="NV25" s="1085"/>
      <c r="NW25" s="1085"/>
      <c r="NX25" s="1085"/>
      <c r="NY25" s="1085"/>
      <c r="NZ25" s="1085"/>
      <c r="OA25" s="1085"/>
      <c r="OB25" s="1085"/>
      <c r="OC25" s="1085"/>
      <c r="OD25" s="1085"/>
      <c r="OE25" s="1085"/>
      <c r="OF25" s="1085"/>
      <c r="OG25" s="1085"/>
      <c r="OH25" s="1085"/>
      <c r="OI25" s="1085"/>
      <c r="OJ25" s="1085"/>
      <c r="OK25" s="1085"/>
      <c r="OL25" s="1085"/>
      <c r="OM25" s="1085"/>
      <c r="ON25" s="1085"/>
      <c r="OO25" s="1085"/>
      <c r="OP25" s="1085"/>
      <c r="OQ25" s="1085"/>
      <c r="OR25" s="1085"/>
      <c r="OS25" s="1085"/>
      <c r="OT25" s="1085"/>
      <c r="OU25" s="1085"/>
      <c r="OV25" s="1085"/>
      <c r="OW25" s="1085"/>
      <c r="OX25" s="1085"/>
      <c r="OY25" s="1085"/>
      <c r="OZ25" s="1085"/>
      <c r="PA25" s="1085"/>
      <c r="PB25" s="1085"/>
      <c r="PC25" s="1085"/>
      <c r="PD25" s="1085"/>
      <c r="PE25" s="1085"/>
      <c r="PF25" s="1085"/>
      <c r="PG25" s="1085"/>
      <c r="PH25" s="1085"/>
      <c r="PI25" s="1085"/>
      <c r="PJ25" s="1085"/>
      <c r="PK25" s="1085"/>
      <c r="PL25" s="1085"/>
      <c r="PM25" s="1085"/>
      <c r="PN25" s="1085"/>
      <c r="PO25" s="1085"/>
      <c r="PP25" s="1085"/>
      <c r="PQ25" s="1085"/>
      <c r="PR25" s="1085"/>
      <c r="PS25" s="1085"/>
      <c r="PT25" s="1085"/>
      <c r="PU25" s="1085"/>
      <c r="PV25" s="1085"/>
      <c r="PW25" s="1085"/>
      <c r="PX25" s="1085"/>
      <c r="PY25" s="1085"/>
      <c r="PZ25" s="1085"/>
      <c r="QA25" s="1085"/>
      <c r="QB25" s="1085"/>
      <c r="QC25" s="1085"/>
      <c r="QD25" s="1085"/>
      <c r="QE25" s="1085"/>
      <c r="QF25" s="1085"/>
      <c r="QG25" s="1085"/>
      <c r="QH25" s="1085"/>
      <c r="QI25" s="1085"/>
      <c r="QJ25" s="1085"/>
      <c r="QK25" s="1085"/>
      <c r="QL25" s="1085"/>
      <c r="QM25" s="1085"/>
      <c r="QN25" s="1085"/>
      <c r="QO25" s="1085"/>
      <c r="QP25" s="1085"/>
      <c r="QQ25" s="1085"/>
      <c r="QR25" s="1085"/>
      <c r="QS25" s="1085"/>
      <c r="QT25" s="1085"/>
      <c r="QU25" s="1085"/>
      <c r="QV25" s="1085"/>
      <c r="QW25" s="1085"/>
      <c r="QX25" s="1085"/>
      <c r="QY25" s="1085"/>
      <c r="QZ25" s="1085"/>
      <c r="RA25" s="1085"/>
      <c r="RB25" s="1085"/>
      <c r="RC25" s="1085"/>
      <c r="RD25" s="1085"/>
      <c r="RE25" s="1085"/>
      <c r="RF25" s="1085"/>
      <c r="RG25" s="1085"/>
      <c r="RH25" s="1085"/>
      <c r="RI25" s="1085"/>
      <c r="RJ25" s="1085"/>
      <c r="RK25" s="1085"/>
      <c r="RL25" s="1085"/>
      <c r="RM25" s="1085"/>
      <c r="RN25" s="1085"/>
      <c r="RO25" s="1085"/>
      <c r="RP25" s="1085"/>
      <c r="RQ25" s="1085"/>
      <c r="RR25" s="1085"/>
      <c r="RS25" s="1085"/>
      <c r="RT25" s="1085"/>
      <c r="RU25" s="1085"/>
      <c r="RV25" s="1085"/>
      <c r="RW25" s="1085"/>
      <c r="RX25" s="1085"/>
      <c r="RY25" s="1085"/>
      <c r="RZ25" s="1085"/>
      <c r="SA25" s="1085"/>
      <c r="SB25" s="1085"/>
      <c r="SC25" s="1085"/>
      <c r="SD25" s="1085"/>
      <c r="SE25" s="1085"/>
      <c r="SF25" s="1085"/>
      <c r="SG25" s="1085"/>
      <c r="SH25" s="1085"/>
      <c r="SI25" s="1085"/>
      <c r="SJ25" s="1085"/>
      <c r="SK25" s="1085"/>
      <c r="SL25" s="1085"/>
      <c r="SM25" s="1085"/>
      <c r="SN25" s="1085"/>
      <c r="SO25" s="1085"/>
      <c r="SP25" s="1085"/>
      <c r="SQ25" s="1085"/>
      <c r="SR25" s="1085"/>
      <c r="SS25" s="1085"/>
      <c r="ST25" s="1085"/>
      <c r="SU25" s="1085"/>
      <c r="SV25" s="1085"/>
      <c r="SW25" s="1085"/>
      <c r="SX25" s="1085"/>
      <c r="SY25" s="1085"/>
      <c r="SZ25" s="1085"/>
      <c r="TA25" s="1085"/>
      <c r="TB25" s="1085"/>
      <c r="TC25" s="1085"/>
      <c r="TD25" s="1085"/>
      <c r="TE25" s="1085"/>
      <c r="TF25" s="1085"/>
      <c r="TG25" s="1085"/>
      <c r="TH25" s="1085"/>
      <c r="TI25" s="1085"/>
      <c r="TJ25" s="1085"/>
      <c r="TK25" s="1085"/>
      <c r="TL25" s="1085"/>
      <c r="TM25" s="1085"/>
      <c r="TN25" s="1085"/>
      <c r="TO25" s="1085"/>
      <c r="TP25" s="1085"/>
      <c r="TQ25" s="1085"/>
      <c r="TR25" s="1085"/>
      <c r="TS25" s="1085"/>
      <c r="TT25" s="1085"/>
      <c r="TU25" s="1085"/>
      <c r="TV25" s="1085"/>
      <c r="TW25" s="1085"/>
      <c r="TX25" s="1085"/>
      <c r="TY25" s="1085"/>
      <c r="TZ25" s="1085"/>
      <c r="UA25" s="1085"/>
      <c r="UB25" s="1085"/>
      <c r="UC25" s="1085"/>
      <c r="UD25" s="1085"/>
      <c r="UE25" s="1085"/>
      <c r="UF25" s="1085"/>
      <c r="UG25" s="1085"/>
      <c r="UH25" s="1085"/>
      <c r="UI25" s="1085"/>
      <c r="UJ25" s="1085"/>
      <c r="UK25" s="1085"/>
      <c r="UL25" s="1085"/>
      <c r="UM25" s="1085"/>
      <c r="UN25" s="1085"/>
      <c r="UO25" s="1085"/>
      <c r="UP25" s="1085"/>
      <c r="UQ25" s="1085"/>
      <c r="UR25" s="1085"/>
      <c r="US25" s="1085"/>
      <c r="UT25" s="1085"/>
      <c r="UU25" s="1085"/>
      <c r="UV25" s="1085"/>
      <c r="UW25" s="1085"/>
      <c r="UX25" s="1085"/>
      <c r="UY25" s="1085"/>
      <c r="UZ25" s="1085"/>
      <c r="VA25" s="1085"/>
      <c r="VB25" s="1085"/>
      <c r="VC25" s="1085"/>
      <c r="VD25" s="1085"/>
      <c r="VE25" s="1085"/>
      <c r="VF25" s="1085"/>
      <c r="VG25" s="1085"/>
      <c r="VH25" s="1085"/>
      <c r="VI25" s="1085"/>
      <c r="VJ25" s="1085"/>
      <c r="VK25" s="1085"/>
      <c r="VL25" s="1085"/>
      <c r="VM25" s="1085"/>
      <c r="VN25" s="1085"/>
      <c r="VO25" s="1085"/>
      <c r="VP25" s="1085"/>
      <c r="VQ25" s="1085"/>
      <c r="VR25" s="1085"/>
      <c r="VS25" s="1085"/>
      <c r="VT25" s="1085"/>
      <c r="VU25" s="1085"/>
      <c r="VV25" s="1085"/>
      <c r="VW25" s="1085"/>
      <c r="VX25" s="1085"/>
      <c r="VY25" s="1085"/>
      <c r="VZ25" s="1085"/>
      <c r="WA25" s="1085"/>
      <c r="WB25" s="1085"/>
      <c r="WC25" s="1085"/>
      <c r="WD25" s="1085"/>
      <c r="WE25" s="1085"/>
      <c r="WF25" s="1085"/>
      <c r="WG25" s="1085"/>
      <c r="WH25" s="1085"/>
      <c r="WI25" s="1085"/>
      <c r="WJ25" s="1085"/>
      <c r="WK25" s="1085"/>
      <c r="WL25" s="1085"/>
      <c r="WM25" s="1085"/>
      <c r="WN25" s="1085"/>
      <c r="WO25" s="1085"/>
      <c r="WP25" s="1085"/>
      <c r="WQ25" s="1085"/>
      <c r="WR25" s="1085"/>
      <c r="WS25" s="1085"/>
      <c r="WT25" s="1085"/>
      <c r="WU25" s="1085"/>
      <c r="WV25" s="1085"/>
      <c r="WW25" s="1085"/>
      <c r="WX25" s="1085"/>
      <c r="WY25" s="1085"/>
      <c r="WZ25" s="1085"/>
      <c r="XA25" s="1085"/>
      <c r="XB25" s="1085"/>
      <c r="XC25" s="1085"/>
      <c r="XD25" s="1085"/>
      <c r="XE25" s="1085"/>
      <c r="XF25" s="1085"/>
      <c r="XG25" s="1085"/>
      <c r="XH25" s="1085"/>
      <c r="XI25" s="1085"/>
      <c r="XJ25" s="1085"/>
      <c r="XK25" s="1085"/>
      <c r="XL25" s="1085"/>
      <c r="XM25" s="1085"/>
      <c r="XN25" s="1085"/>
      <c r="XO25" s="1085"/>
      <c r="XP25" s="1085"/>
      <c r="XQ25" s="1085"/>
      <c r="XR25" s="1085"/>
      <c r="XS25" s="1085"/>
      <c r="XT25" s="1085"/>
      <c r="XU25" s="1085"/>
      <c r="XV25" s="1085"/>
      <c r="XW25" s="1085"/>
      <c r="XX25" s="1085"/>
      <c r="XY25" s="1085"/>
      <c r="XZ25" s="1085"/>
      <c r="YA25" s="1085"/>
      <c r="YB25" s="1085"/>
      <c r="YC25" s="1085"/>
      <c r="YD25" s="1085"/>
      <c r="YE25" s="1085"/>
      <c r="YF25" s="1085"/>
      <c r="YG25" s="1085"/>
      <c r="YH25" s="1085"/>
      <c r="YI25" s="1085"/>
      <c r="YJ25" s="1085"/>
      <c r="YK25" s="1085"/>
      <c r="YL25" s="1085"/>
      <c r="YM25" s="1085"/>
      <c r="YN25" s="1085"/>
      <c r="YO25" s="1085"/>
      <c r="YP25" s="1085"/>
      <c r="YQ25" s="1085"/>
      <c r="YR25" s="1085"/>
      <c r="YS25" s="1085"/>
      <c r="YT25" s="1085"/>
      <c r="YU25" s="1085"/>
      <c r="YV25" s="1085"/>
      <c r="YW25" s="1085"/>
      <c r="YX25" s="1085"/>
      <c r="YY25" s="1085"/>
      <c r="YZ25" s="1085"/>
      <c r="ZA25" s="1085"/>
      <c r="ZB25" s="1085"/>
      <c r="ZC25" s="1085"/>
      <c r="ZD25" s="1085"/>
      <c r="ZE25" s="1085"/>
      <c r="ZF25" s="1085"/>
      <c r="ZG25" s="1085"/>
      <c r="ZH25" s="1085"/>
      <c r="ZI25" s="1085"/>
      <c r="ZJ25" s="1085"/>
      <c r="ZK25" s="1085"/>
      <c r="ZL25" s="1085"/>
      <c r="ZM25" s="1085"/>
      <c r="ZN25" s="1085"/>
      <c r="ZO25" s="1085"/>
      <c r="ZP25" s="1085"/>
      <c r="ZQ25" s="1085"/>
      <c r="ZR25" s="1085"/>
      <c r="ZS25" s="1085"/>
      <c r="ZT25" s="1085"/>
      <c r="ZU25" s="1085"/>
      <c r="ZV25" s="1085"/>
      <c r="ZW25" s="1085"/>
      <c r="ZX25" s="1085"/>
      <c r="ZY25" s="1085"/>
      <c r="ZZ25" s="1085"/>
      <c r="AAA25" s="1085"/>
      <c r="AAB25" s="1085"/>
      <c r="AAC25" s="1085"/>
      <c r="AAD25" s="1085"/>
      <c r="AAE25" s="1085"/>
      <c r="AAF25" s="1085"/>
      <c r="AAG25" s="1085"/>
      <c r="AAH25" s="1085"/>
      <c r="AAI25" s="1085"/>
      <c r="AAJ25" s="1085"/>
      <c r="AAK25" s="1085"/>
      <c r="AAL25" s="1085"/>
      <c r="AAM25" s="1085"/>
      <c r="AAN25" s="1085"/>
      <c r="AAO25" s="1085"/>
      <c r="AAP25" s="1085"/>
      <c r="AAQ25" s="1085"/>
      <c r="AAR25" s="1085"/>
      <c r="AAS25" s="1085"/>
      <c r="AAT25" s="1085"/>
      <c r="AAU25" s="1085"/>
      <c r="AAV25" s="1085"/>
      <c r="AAW25" s="1085"/>
      <c r="AAX25" s="1085"/>
      <c r="AAY25" s="1085"/>
      <c r="AAZ25" s="1085"/>
      <c r="ABA25" s="1085"/>
      <c r="ABB25" s="1085"/>
      <c r="ABC25" s="1085"/>
      <c r="ABD25" s="1085"/>
      <c r="ABE25" s="1085"/>
      <c r="ABF25" s="1085"/>
      <c r="ABG25" s="1085"/>
      <c r="ABH25" s="1085"/>
      <c r="ABI25" s="1085"/>
      <c r="ABJ25" s="1085"/>
      <c r="ABK25" s="1085"/>
      <c r="ABL25" s="1085"/>
      <c r="ABM25" s="1085"/>
      <c r="ABN25" s="1085"/>
      <c r="ABO25" s="1085"/>
      <c r="ABP25" s="1085"/>
      <c r="ABQ25" s="1085"/>
      <c r="ABR25" s="1085"/>
      <c r="ABS25" s="1085"/>
      <c r="ABT25" s="1085"/>
      <c r="ABU25" s="1085"/>
      <c r="ABV25" s="1085"/>
      <c r="ABW25" s="1085"/>
      <c r="ABX25" s="1085"/>
      <c r="ABY25" s="1085"/>
      <c r="ABZ25" s="1085"/>
      <c r="ACA25" s="1085"/>
      <c r="ACB25" s="1085"/>
      <c r="ACC25" s="1085"/>
      <c r="ACD25" s="1085"/>
      <c r="ACE25" s="1085"/>
      <c r="ACF25" s="1085"/>
      <c r="ACG25" s="1085"/>
      <c r="ACH25" s="1085"/>
      <c r="ACI25" s="1085"/>
      <c r="ACJ25" s="1085"/>
      <c r="ACK25" s="1085"/>
      <c r="ACL25" s="1085"/>
      <c r="ACM25" s="1085"/>
      <c r="ACN25" s="1085"/>
      <c r="ACO25" s="1085"/>
      <c r="ACP25" s="1085"/>
      <c r="ACQ25" s="1085"/>
      <c r="ACR25" s="1085"/>
      <c r="ACS25" s="1085"/>
      <c r="ACT25" s="1085"/>
      <c r="ACU25" s="1085"/>
      <c r="ACV25" s="1085"/>
      <c r="ACW25" s="1085"/>
      <c r="ACX25" s="1085"/>
      <c r="ACY25" s="1085"/>
      <c r="ACZ25" s="1085"/>
      <c r="ADA25" s="1085"/>
      <c r="ADB25" s="1085"/>
      <c r="ADC25" s="1085"/>
      <c r="ADD25" s="1085"/>
      <c r="ADE25" s="1085"/>
      <c r="ADF25" s="1085"/>
      <c r="ADG25" s="1085"/>
      <c r="ADH25" s="1085"/>
      <c r="ADI25" s="1085"/>
      <c r="ADJ25" s="1085"/>
      <c r="ADK25" s="1085"/>
      <c r="ADL25" s="1085"/>
      <c r="ADM25" s="1085"/>
      <c r="ADN25" s="1085"/>
      <c r="ADO25" s="1085"/>
      <c r="ADP25" s="1085"/>
      <c r="ADQ25" s="1085"/>
      <c r="ADR25" s="1085"/>
      <c r="ADS25" s="1085"/>
      <c r="ADT25" s="1085"/>
      <c r="ADU25" s="1085"/>
      <c r="ADV25" s="1085"/>
      <c r="ADW25" s="1085"/>
      <c r="ADX25" s="1085"/>
      <c r="ADY25" s="1085"/>
      <c r="ADZ25" s="1085"/>
      <c r="AEA25" s="1085"/>
      <c r="AEB25" s="1085"/>
      <c r="AEC25" s="1085"/>
      <c r="AED25" s="1085"/>
      <c r="AEE25" s="1085"/>
      <c r="AEF25" s="1085"/>
      <c r="AEG25" s="1085"/>
      <c r="AEH25" s="1085"/>
      <c r="AEI25" s="1085"/>
      <c r="AEJ25" s="1085"/>
      <c r="AEK25" s="1085"/>
      <c r="AEL25" s="1085"/>
      <c r="AEM25" s="1085"/>
      <c r="AEN25" s="1085"/>
      <c r="AEO25" s="1085"/>
      <c r="AEP25" s="1085"/>
      <c r="AEQ25" s="1085"/>
      <c r="AER25" s="1085"/>
      <c r="AES25" s="1085"/>
      <c r="AET25" s="1085"/>
      <c r="AEU25" s="1085"/>
      <c r="AEV25" s="1084" t="str">
        <f>IF('8A'!E28&lt;&gt;"",'8A'!E28,"")</f>
        <v/>
      </c>
      <c r="AEW25" s="1084" t="str">
        <f>IF('8A'!F28&lt;&gt;"",'8A'!F28,"")</f>
        <v/>
      </c>
      <c r="AEX25" s="1084" t="str">
        <f>IF('8A'!G28&lt;&gt;"",'8A'!G28,"")</f>
        <v/>
      </c>
      <c r="AEY25" s="1084" t="str">
        <f>IF('8A'!H28&lt;&gt;"",'8A'!H28,"")</f>
        <v/>
      </c>
      <c r="AEZ25" s="1084" t="str">
        <f>IF('8A'!I28&lt;&gt;"",'8A'!I28,"")</f>
        <v/>
      </c>
      <c r="AFA25" s="1084" t="str">
        <f>IF('8A'!J28&lt;&gt;"",'8A'!J28,"")</f>
        <v/>
      </c>
      <c r="AFB25" s="1084" t="str">
        <f>IF('8A'!K28&lt;&gt;"",'8A'!K28,"")</f>
        <v/>
      </c>
      <c r="AFC25" s="1084" t="str">
        <f>IF('8A'!L28&lt;&gt;"",'8A'!L28,"")</f>
        <v/>
      </c>
      <c r="AFD25" s="1084" t="str">
        <f>IF('8A'!M28&lt;&gt;"",'8A'!M28,"")</f>
        <v/>
      </c>
      <c r="AFE25" s="1084" t="str">
        <f>IF('8A'!N28&lt;&gt;"",'8A'!N28,"")</f>
        <v/>
      </c>
      <c r="AFF25" s="1084" t="str">
        <f>IF('8A'!O28&lt;&gt;"",'8A'!O28,"")</f>
        <v/>
      </c>
      <c r="AFG25" s="1084" t="str">
        <f>IF('8A'!P28&lt;&gt;"",'8A'!P28,"")</f>
        <v/>
      </c>
      <c r="AFH25" s="1084" t="str">
        <f>IF('8A'!Q28&lt;&gt;"",'8A'!Q28,"")</f>
        <v/>
      </c>
      <c r="AFI25" s="1084" t="str">
        <f>IF('8A'!R28&lt;&gt;"",'8A'!R28,"")</f>
        <v/>
      </c>
      <c r="AFJ25" s="1084" t="str">
        <f>IF('8A'!S28&lt;&gt;"",'8A'!S28,"")</f>
        <v/>
      </c>
      <c r="AFK25" s="1084" t="str">
        <f>IF('8A'!T28&lt;&gt;"",'8A'!T28,"")</f>
        <v/>
      </c>
      <c r="AFL25" s="1084" t="str">
        <f>IF('8A'!U28&lt;&gt;"",'8A'!U28,"")</f>
        <v/>
      </c>
      <c r="AFM25" s="1084" t="str">
        <f>IF('8A'!V28&lt;&gt;"",'8A'!V28,"")</f>
        <v/>
      </c>
      <c r="AFN25" s="1084" t="str">
        <f>IF('8B'!E28&lt;&gt;"",'8B'!E28,"")</f>
        <v/>
      </c>
      <c r="AFO25" s="1084" t="str">
        <f>IF('8B'!F28&lt;&gt;"",'8B'!F28,"")</f>
        <v/>
      </c>
      <c r="AFP25" s="1084" t="str">
        <f>IF('8B'!G28&lt;&gt;"",'8B'!G28,"")</f>
        <v/>
      </c>
      <c r="AFQ25" s="1084" t="str">
        <f>IF('8B'!H28&lt;&gt;"",'8B'!H28,"")</f>
        <v/>
      </c>
      <c r="AFR25" s="1084" t="str">
        <f>IF('8B'!I28&lt;&gt;"",'8B'!I28,"")</f>
        <v/>
      </c>
      <c r="AFS25" s="1084" t="str">
        <f>IF('8B'!J28&lt;&gt;"",'8B'!J28,"")</f>
        <v/>
      </c>
      <c r="AFT25" s="1084" t="str">
        <f>IF('8B'!K28&lt;&gt;"",'8B'!K28,"")</f>
        <v/>
      </c>
      <c r="AFU25" s="1084" t="str">
        <f>IF('8B'!L28&lt;&gt;"",'8B'!L28,"")</f>
        <v/>
      </c>
      <c r="AFV25" s="1084" t="str">
        <f>IF('8B'!M28&lt;&gt;"",'8B'!M28,"")</f>
        <v/>
      </c>
      <c r="AFW25" s="1084" t="str">
        <f>IF('8B'!N28&lt;&gt;"",'8B'!N28,"")</f>
        <v/>
      </c>
      <c r="AFX25" s="1084" t="str">
        <f>IF('8B'!O28&lt;&gt;"",'8B'!O28,"")</f>
        <v/>
      </c>
      <c r="AFY25" s="1084" t="str">
        <f>IF('8B'!P28&lt;&gt;"",'8B'!P28,"")</f>
        <v/>
      </c>
      <c r="AFZ25" s="1084" t="str">
        <f>IF('8B'!Q28&lt;&gt;"",'8B'!Q28,"")</f>
        <v/>
      </c>
      <c r="AGA25" s="1084" t="str">
        <f>IF('8B'!R28&lt;&gt;"",'8B'!R28,"")</f>
        <v/>
      </c>
      <c r="AGB25" s="1084" t="str">
        <f>IF('8B'!S28&lt;&gt;"",'8B'!S28,"")</f>
        <v/>
      </c>
      <c r="AGC25" s="1084" t="str">
        <f>IF('8B'!T28&lt;&gt;"",'8B'!T28,"")</f>
        <v/>
      </c>
      <c r="AGD25" s="1084" t="str">
        <f>IF('8B'!U28&lt;&gt;"",'8B'!U28,"")</f>
        <v/>
      </c>
      <c r="AGE25" s="1084" t="str">
        <f>IF('8C'!E28&lt;&gt;"",'8C'!E28,"")</f>
        <v/>
      </c>
      <c r="AGF25" s="1084" t="str">
        <f>IF('8C'!F28&lt;&gt;"",'8C'!F28,"")</f>
        <v/>
      </c>
      <c r="AGG25" s="1084" t="str">
        <f>IF('8C'!G28&lt;&gt;"",'8C'!G28,"")</f>
        <v/>
      </c>
      <c r="AGH25" s="1084" t="str">
        <f>IF('8C'!H28&lt;&gt;"",'8C'!H28,"")</f>
        <v/>
      </c>
      <c r="AGI25" s="1084" t="str">
        <f>IF('8C'!I28&lt;&gt;"",'8C'!I28,"")</f>
        <v/>
      </c>
      <c r="AGJ25" s="1084" t="str">
        <f>IF('8C'!J28&lt;&gt;"",'8C'!J28,"")</f>
        <v/>
      </c>
      <c r="AGK25" s="1084" t="str">
        <f>IF('8C'!K28&lt;&gt;"",'8C'!K28,"")</f>
        <v/>
      </c>
      <c r="AGL25" s="1084" t="str">
        <f>IF('8C'!L28&lt;&gt;"",'8C'!L28,"")</f>
        <v/>
      </c>
      <c r="AGM25" s="1084" t="str">
        <f>IF('8C'!M28&lt;&gt;"",'8C'!M28,"")</f>
        <v/>
      </c>
      <c r="AGN25" s="1084" t="str">
        <f>IF('8C'!N28&lt;&gt;"",'8C'!N28,"")</f>
        <v/>
      </c>
      <c r="AGO25" s="1084" t="str">
        <f>IF('8C'!O28&lt;&gt;"",'8C'!O28,"")</f>
        <v/>
      </c>
      <c r="AGP25" s="1085"/>
      <c r="AGQ25" s="1084" t="str">
        <f>IF('8D'!D36&lt;&gt;"",'8D'!D36,"")</f>
        <v/>
      </c>
      <c r="AGR25" s="1084" t="str">
        <f>IF('8D'!E36&lt;&gt;"",'8D'!E36,"")</f>
        <v/>
      </c>
      <c r="AGS25" s="1084" t="str">
        <f>IF('8D'!F36&lt;&gt;"",'8D'!F36,"")</f>
        <v/>
      </c>
      <c r="AGT25" s="1084" t="str">
        <f>IF('8D'!G36&lt;&gt;"",'8D'!G36,"")</f>
        <v/>
      </c>
      <c r="AGU25" s="1084" t="str">
        <f>IF('8D'!H36&lt;&gt;"",'8D'!H36,"")</f>
        <v/>
      </c>
      <c r="AGV25" s="1084" t="str">
        <f>IF('8D'!I36&lt;&gt;"",'8D'!I36,"")</f>
        <v/>
      </c>
      <c r="AGW25" s="1084" t="str">
        <f>IF('8D'!J36&lt;&gt;"",'8D'!J36,"")</f>
        <v/>
      </c>
      <c r="AGX25" s="1084" t="str">
        <f>IF('8D'!K36&lt;&gt;"",'8D'!K36,"")</f>
        <v/>
      </c>
      <c r="AGY25" s="1084" t="str">
        <f>IF('8D'!L36&lt;&gt;"",'8D'!L36,"")</f>
        <v/>
      </c>
      <c r="AGZ25" s="1084" t="str">
        <f>IF('8D'!M36&lt;&gt;"",'8D'!M36,"")</f>
        <v/>
      </c>
      <c r="AHA25" s="1084" t="str">
        <f>IF('8D'!N36&lt;&gt;"",'8D'!N36,"")</f>
        <v/>
      </c>
      <c r="AHB25" s="1084" t="str">
        <f>IF('8D'!O36&lt;&gt;"",'8D'!O36,"")</f>
        <v/>
      </c>
      <c r="AHC25" s="1084" t="str">
        <f>IF('8D'!P36&lt;&gt;"",'8D'!P36,"")</f>
        <v/>
      </c>
      <c r="AHD25" s="1084" t="str">
        <f>IF('8D'!Q36&lt;&gt;"",'8D'!Q36,"")</f>
        <v/>
      </c>
      <c r="AHE25" s="1084" t="str">
        <f>IF('8D'!R36&lt;&gt;"",'8D'!R36,"")</f>
        <v/>
      </c>
      <c r="AHF25" s="1084" t="str">
        <f>IF('8D'!S36&lt;&gt;"",'8D'!S36,"")</f>
        <v/>
      </c>
      <c r="AHG25" s="1084" t="str">
        <f>IF('8D'!T36&lt;&gt;"",'8D'!T36,"")</f>
        <v/>
      </c>
      <c r="AHH25" s="1084" t="str">
        <f>IF('8D'!U36&lt;&gt;"",'8D'!U36,"")</f>
        <v/>
      </c>
      <c r="AHI25" s="1084" t="str">
        <f>IF('8D'!V36&lt;&gt;"",'8D'!V36,"")</f>
        <v/>
      </c>
      <c r="AHJ25" s="1084" t="str">
        <f>IF('8D'!W36&lt;&gt;"",'8D'!W36,"")</f>
        <v/>
      </c>
      <c r="AHK25" s="1084" t="str">
        <f>IF('8D'!X36&lt;&gt;"",'8D'!X36,"")</f>
        <v/>
      </c>
      <c r="AHL25" s="1084" t="str">
        <f>IF('8D'!Y36&lt;&gt;"",'8D'!Y36,"")</f>
        <v/>
      </c>
      <c r="AHM25" s="1084" t="str">
        <f>IF('8D'!Z36&lt;&gt;"",'8D'!Z36,"")</f>
        <v/>
      </c>
      <c r="AHN25" s="1084" t="str">
        <f>IF('8D'!AA36&lt;&gt;"",'8D'!AA36,"")</f>
        <v/>
      </c>
      <c r="AHO25" s="1084" t="str">
        <f>IF('8D'!AB36&lt;&gt;"",'8D'!AB36,"")</f>
        <v/>
      </c>
      <c r="AHP25" s="1084" t="str">
        <f>IF('8D'!AC36&lt;&gt;"",'8D'!AC36,"")</f>
        <v/>
      </c>
      <c r="AHQ25" s="1084" t="str">
        <f>IF('8D'!AD36&lt;&gt;"",'8D'!AD36,"")</f>
        <v/>
      </c>
      <c r="AHR25" s="1084" t="str">
        <f>IF('8D'!AE36&lt;&gt;"",'8D'!AE36,"")</f>
        <v/>
      </c>
      <c r="AHS25" s="1084" t="str">
        <f>IF('8D'!AF36&lt;&gt;"",'8D'!AF36,"")</f>
        <v/>
      </c>
      <c r="AHT25" s="1084" t="str">
        <f>IF('8D'!AG36&lt;&gt;"",'8D'!AG36,"")</f>
        <v/>
      </c>
      <c r="AHU25" s="1084" t="str">
        <f>IF('8D'!AH36&lt;&gt;"",'8D'!AH36,"")</f>
        <v/>
      </c>
      <c r="AHV25" s="1084" t="str">
        <f>IF('8D'!AI36&lt;&gt;"",'8D'!AI36,"")</f>
        <v/>
      </c>
      <c r="AHW25" s="1084" t="str">
        <f>IF('8D'!AJ36&lt;&gt;"",'8D'!AJ36,"")</f>
        <v/>
      </c>
      <c r="AHX25" s="1084" t="str">
        <f>IF('8D'!AK36&lt;&gt;"",'8D'!AK36,"")</f>
        <v/>
      </c>
      <c r="AHY25" s="1084" t="str">
        <f>IF('8D'!AL36&lt;&gt;"",'8D'!AL36,"")</f>
        <v/>
      </c>
      <c r="AHZ25" s="1084" t="str">
        <f>IF('8D'!AM36&lt;&gt;"",'8D'!AM36,"")</f>
        <v/>
      </c>
      <c r="AIA25" s="1084" t="str">
        <f>IF('8D'!AN36&lt;&gt;"",'8D'!AN36,"")</f>
        <v/>
      </c>
      <c r="AIB25" s="1084" t="str">
        <f>IF('8D'!AO36&lt;&gt;"",'8D'!AO36,"")</f>
        <v/>
      </c>
      <c r="AIC25" s="1084" t="str">
        <f>IF('8D'!AP36&lt;&gt;"",'8D'!AP36,"")</f>
        <v/>
      </c>
      <c r="AID25" s="1084" t="str">
        <f>IF('8D'!AQ36&lt;&gt;"",'8D'!AQ36,"")</f>
        <v/>
      </c>
      <c r="AIE25" s="1084" t="str">
        <f>IF('8D'!AR36&lt;&gt;"",'8D'!AR36,"")</f>
        <v/>
      </c>
      <c r="AIF25" s="1084" t="str">
        <f>IF('8D'!AS36&lt;&gt;"",'8D'!AS36,"")</f>
        <v/>
      </c>
      <c r="AIG25" s="1084" t="str">
        <f>IF('8D'!AT36&lt;&gt;"",'8D'!AT36,"")</f>
        <v/>
      </c>
      <c r="AIH25" s="1084" t="str">
        <f>IF('8D'!AU36&lt;&gt;"",'8D'!AU36,"")</f>
        <v/>
      </c>
      <c r="AII25" s="1084" t="str">
        <f>IF('8D'!AV36&lt;&gt;"",'8D'!AV36,"")</f>
        <v/>
      </c>
      <c r="AIJ25" s="1084" t="str">
        <f>IF('8D'!AW36&lt;&gt;"",'8D'!AW36,"")</f>
        <v/>
      </c>
      <c r="AIK25" s="1085"/>
      <c r="AIL25" s="1084" t="str">
        <f>IF('8E'!D36&lt;&gt;"",'8E'!D36,"")</f>
        <v/>
      </c>
      <c r="AIM25" s="1084" t="str">
        <f>IF('8E'!E36&lt;&gt;"",'8E'!E36,"")</f>
        <v/>
      </c>
      <c r="AIN25" s="1084" t="str">
        <f>IF('8E'!F36&lt;&gt;"",'8E'!F36,"")</f>
        <v/>
      </c>
      <c r="AIO25" s="1084" t="str">
        <f>IF('8E'!G36&lt;&gt;"",'8E'!G36,"")</f>
        <v/>
      </c>
      <c r="AIP25" s="1084" t="str">
        <f>IF('8E'!H36&lt;&gt;"",'8E'!H36,"")</f>
        <v/>
      </c>
      <c r="AIQ25" s="1084" t="str">
        <f>IF('8E'!I36&lt;&gt;"",'8E'!I36,"")</f>
        <v/>
      </c>
      <c r="AIR25" s="1084" t="str">
        <f>IF('8E'!J36&lt;&gt;"",'8E'!J36,"")</f>
        <v/>
      </c>
      <c r="AIS25" s="1084" t="str">
        <f>IF('8E'!K36&lt;&gt;"",'8E'!K36,"")</f>
        <v/>
      </c>
      <c r="AIT25" s="1084" t="str">
        <f>IF('8E'!L36&lt;&gt;"",'8E'!L36,"")</f>
        <v/>
      </c>
      <c r="AIU25" s="1084" t="str">
        <f>IF('8E'!M36&lt;&gt;"",'8E'!M36,"")</f>
        <v/>
      </c>
      <c r="AIV25" s="1084" t="str">
        <f>IF('8E'!N36&lt;&gt;"",'8E'!N36,"")</f>
        <v/>
      </c>
      <c r="AIW25" s="1084" t="str">
        <f>IF('8E'!O36&lt;&gt;"",'8E'!O36,"")</f>
        <v/>
      </c>
      <c r="AIX25" s="1084" t="str">
        <f>IF('8E'!P36&lt;&gt;"",'8E'!P36,"")</f>
        <v/>
      </c>
      <c r="AIY25" s="1084" t="str">
        <f>IF('8E'!Q36&lt;&gt;"",'8E'!Q36,"")</f>
        <v/>
      </c>
      <c r="AIZ25" s="1084" t="str">
        <f>IF('8E'!R36&lt;&gt;"",'8E'!R36,"")</f>
        <v/>
      </c>
      <c r="AJA25" s="1084" t="str">
        <f>IF('8E'!S36&lt;&gt;"",'8E'!S36,"")</f>
        <v/>
      </c>
      <c r="AJB25" s="1084" t="str">
        <f>IF('8E'!T36&lt;&gt;"",'8E'!T36,"")</f>
        <v/>
      </c>
      <c r="AJC25" s="1084" t="str">
        <f>IF('8E'!U36&lt;&gt;"",'8E'!U36,"")</f>
        <v/>
      </c>
      <c r="AJD25" s="1084" t="str">
        <f>IF('8E'!V36&lt;&gt;"",'8E'!V36,"")</f>
        <v/>
      </c>
      <c r="AJE25" s="1084" t="str">
        <f>IF('8E'!W36&lt;&gt;"",'8E'!W36,"")</f>
        <v/>
      </c>
      <c r="AJF25" s="1084" t="str">
        <f>IF('8E'!X36&lt;&gt;"",'8E'!X36,"")</f>
        <v/>
      </c>
      <c r="AJG25" s="1084" t="str">
        <f>IF('8E'!Y36&lt;&gt;"",'8E'!Y36,"")</f>
        <v/>
      </c>
      <c r="AJH25" s="1084" t="str">
        <f>IF('8E'!Z36&lt;&gt;"",'8E'!Z36,"")</f>
        <v/>
      </c>
      <c r="AJI25" s="1084" t="str">
        <f>IF('8E'!AA36&lt;&gt;"",'8E'!AA36,"")</f>
        <v/>
      </c>
      <c r="AJJ25" t="s">
        <v>6852</v>
      </c>
    </row>
    <row r="26" spans="1:946" x14ac:dyDescent="0.2">
      <c r="A26" s="1084" t="str">
        <f t="shared" si="0"/>
        <v/>
      </c>
      <c r="B26" s="1084" t="str">
        <f t="shared" si="1"/>
        <v/>
      </c>
      <c r="C26" s="1084" t="str">
        <f>IF(設定!AH30&lt;&gt;0,設定!AH30,"")</f>
        <v/>
      </c>
      <c r="D26" s="1084" t="str">
        <f ca="1">IF(設定!AG30&lt;&gt;0,設定!AG30,"")</f>
        <v/>
      </c>
      <c r="E26" s="1084" t="str">
        <f>IF(C26="学部",VLOOKUP(D26,設定!$K$8:$L$37,2,FALSE),"")</f>
        <v/>
      </c>
      <c r="F26" s="1084" t="str">
        <f>IF(C26="研究科",VLOOKUP(D26,設定!$P$8:$Q$37,2,FALSE),"")</f>
        <v/>
      </c>
      <c r="G26" s="1084" t="str">
        <f>IF(C26="学部",VLOOKUP(D26,設定!$U$8:$V$37,2,FALSE),"")</f>
        <v/>
      </c>
      <c r="H26" s="1084" t="str">
        <f>IF(C26="研究科",VLOOKUP(D26,設定!$Y$8:$Z$37,2,FALSE),"")</f>
        <v/>
      </c>
      <c r="I26" s="1085"/>
      <c r="J26" s="1085"/>
      <c r="K26" s="1085"/>
      <c r="L26" s="1085"/>
      <c r="M26" s="1085"/>
      <c r="N26" s="1085"/>
      <c r="O26" s="1085"/>
      <c r="P26" s="1085"/>
      <c r="Q26" s="1085"/>
      <c r="R26" s="1084" t="str">
        <f>IF('2A'!E29&lt;&gt;"",'2A'!E29,"")</f>
        <v/>
      </c>
      <c r="S26" s="1084" t="str">
        <f>IF('2A'!F29&lt;&gt;"",'2A'!F29,"")</f>
        <v/>
      </c>
      <c r="T26" s="1084" t="str">
        <f>IF('2A'!G29&lt;&gt;"",'2A'!G29,"")</f>
        <v/>
      </c>
      <c r="U26" s="1084" t="str">
        <f>IF('2A'!H29&lt;&gt;"",'2A'!H29,"")</f>
        <v/>
      </c>
      <c r="V26" s="1084" t="str">
        <f>IF('2A'!I29&lt;&gt;"",'2A'!I29,"")</f>
        <v/>
      </c>
      <c r="W26" s="1084" t="str">
        <f>IF('2A'!J29&lt;&gt;"",'2A'!J29,"")</f>
        <v/>
      </c>
      <c r="X26" s="1084" t="str">
        <f>IF('2A'!K29&lt;&gt;"",'2A'!K29,"")</f>
        <v/>
      </c>
      <c r="Y26" s="1084" t="str">
        <f>IF('2A'!L29&lt;&gt;"",'2A'!L29,"")</f>
        <v/>
      </c>
      <c r="Z26" s="1084" t="str">
        <f>IF('2A'!M29&lt;&gt;"",'2A'!M29,"")</f>
        <v/>
      </c>
      <c r="AA26" s="1084" t="str">
        <f>IF('2A'!N29&lt;&gt;"",'2A'!N29,"")</f>
        <v/>
      </c>
      <c r="AB26" s="1084" t="str">
        <f>IF('2A'!O29&lt;&gt;"",'2A'!O29,"")</f>
        <v/>
      </c>
      <c r="AC26" s="1084" t="str">
        <f>IF('2A'!P29&lt;&gt;"",'2A'!P29,"")</f>
        <v/>
      </c>
      <c r="AD26" s="1084" t="str">
        <f>IF('2A'!Q29&lt;&gt;"",'2A'!Q29,"")</f>
        <v/>
      </c>
      <c r="AE26" s="1084" t="str">
        <f>IF('2A'!R29&lt;&gt;"",'2A'!R29,"")</f>
        <v/>
      </c>
      <c r="AF26" s="1084" t="str">
        <f>IF('2A'!S29&lt;&gt;"",'2A'!S29,"")</f>
        <v/>
      </c>
      <c r="AG26" s="1084" t="str">
        <f>IF('2A'!T29&lt;&gt;"",'2A'!T29,"")</f>
        <v/>
      </c>
      <c r="AH26" s="1084" t="str">
        <f>IF('2A'!U29&lt;&gt;"",'2A'!U29,"")</f>
        <v/>
      </c>
      <c r="AI26" s="1084" t="str">
        <f>IF('2B'!E29&lt;&gt;"",'2B'!E29,"")</f>
        <v/>
      </c>
      <c r="AJ26" s="1084" t="str">
        <f>IF('2B'!F29&lt;&gt;"",'2B'!F29,"")</f>
        <v/>
      </c>
      <c r="AK26" s="1084" t="str">
        <f>IF('2B'!G29&lt;&gt;"",'2B'!G29,"")</f>
        <v/>
      </c>
      <c r="AL26" s="1084" t="str">
        <f>IF('2B'!H29&lt;&gt;"",'2B'!H29,"")</f>
        <v/>
      </c>
      <c r="AM26" s="1084" t="str">
        <f>IF('2B'!I29&lt;&gt;"",'2B'!I29,"")</f>
        <v/>
      </c>
      <c r="AN26" s="1084" t="str">
        <f>IF('2B'!J29&lt;&gt;"",'2B'!J29,"")</f>
        <v/>
      </c>
      <c r="AO26" s="1084" t="str">
        <f>IF('2B'!K29&lt;&gt;"",'2B'!K29,"")</f>
        <v/>
      </c>
      <c r="AP26" s="1084" t="str">
        <f>IF('2B'!L29&lt;&gt;"",'2B'!L29,"")</f>
        <v/>
      </c>
      <c r="AQ26" s="1084" t="str">
        <f>IF('2B'!M29&lt;&gt;"",'2B'!M29,"")</f>
        <v/>
      </c>
      <c r="AR26" s="1084" t="str">
        <f>IF('2B'!N29&lt;&gt;"",'2B'!N29,"")</f>
        <v/>
      </c>
      <c r="AS26" s="1084" t="str">
        <f>IF('2B'!O29&lt;&gt;"",'2B'!O29,"")</f>
        <v/>
      </c>
      <c r="AT26" s="1084" t="str">
        <f>IF('2B'!P29&lt;&gt;"",'2B'!P29,"")</f>
        <v/>
      </c>
      <c r="AU26" s="1084" t="str">
        <f>IF('2B'!Q29&lt;&gt;"",'2B'!Q29,"")</f>
        <v/>
      </c>
      <c r="AV26" s="1084" t="str">
        <f>IF('2B'!R29&lt;&gt;"",'2B'!R29,"")</f>
        <v/>
      </c>
      <c r="AW26" s="1084" t="str">
        <f>IF('2B'!S29&lt;&gt;"",'2B'!S29,"")</f>
        <v/>
      </c>
      <c r="AX26" s="1084" t="str">
        <f>IF('2B'!T29&lt;&gt;"",'2B'!T29,"")</f>
        <v/>
      </c>
      <c r="AY26" s="1084" t="str">
        <f>IF('2B'!U29&lt;&gt;"",'2B'!U29,"")</f>
        <v/>
      </c>
      <c r="AZ26" s="1084" t="str">
        <f>IF('2B'!V29&lt;&gt;"",'2B'!V29,"")</f>
        <v/>
      </c>
      <c r="BA26" s="1084" t="str">
        <f>IF('2B'!W29&lt;&gt;"",'2B'!W29,"")</f>
        <v/>
      </c>
      <c r="BB26" s="1084" t="str">
        <f>IF('2B'!X29&lt;&gt;"",'2B'!X29,"")</f>
        <v/>
      </c>
      <c r="BC26" s="1084" t="str">
        <f>IF('2C'!E30&lt;&gt;"",'2C'!E30,"")</f>
        <v/>
      </c>
      <c r="BD26" s="1084" t="str">
        <f>IF('2C'!F30&lt;&gt;"",'2C'!F30,"")</f>
        <v/>
      </c>
      <c r="BE26" s="1084" t="str">
        <f>IF('2C'!G30&lt;&gt;"",'2C'!G30,"")</f>
        <v/>
      </c>
      <c r="BF26" s="1084" t="str">
        <f>IF('2C'!H30&lt;&gt;"",'2C'!H30,"")</f>
        <v/>
      </c>
      <c r="BG26" s="1084" t="str">
        <f>IF('2C'!I30&lt;&gt;"",'2C'!I30,"")</f>
        <v/>
      </c>
      <c r="BH26" s="1084" t="str">
        <f>IF('2C'!J30&lt;&gt;"",'2C'!J30,"")</f>
        <v/>
      </c>
      <c r="BI26" s="1084" t="str">
        <f>IF('2C'!K30&lt;&gt;"",'2C'!K30,"")</f>
        <v/>
      </c>
      <c r="BJ26" s="1084" t="str">
        <f>IF('2C'!L30&lt;&gt;"",'2C'!L30,"")</f>
        <v/>
      </c>
      <c r="BK26" s="1084" t="str">
        <f>IF('2C'!M30&lt;&gt;"",'2C'!M30,"")</f>
        <v/>
      </c>
      <c r="BL26" s="1084" t="str">
        <f>IF('2C'!N30&lt;&gt;"",'2C'!N30,"")</f>
        <v/>
      </c>
      <c r="BM26" s="1084" t="str">
        <f>IF('2C'!O30&lt;&gt;"",'2C'!O30,"")</f>
        <v/>
      </c>
      <c r="BN26" s="1084" t="str">
        <f>IF('2C'!P30&lt;&gt;"",'2C'!P30,"")</f>
        <v/>
      </c>
      <c r="BO26" s="1084" t="str">
        <f>IF('2C'!Q30&lt;&gt;"",'2C'!Q30,"")</f>
        <v/>
      </c>
      <c r="BP26" s="1084" t="str">
        <f>IF('2C'!R30&lt;&gt;"",'2C'!R30,"")</f>
        <v/>
      </c>
      <c r="BQ26" s="1084" t="str">
        <f>IF('2C'!S30&lt;&gt;"",'2C'!S30,"")</f>
        <v/>
      </c>
      <c r="BR26" s="1084" t="str">
        <f>IF('2C'!T30&lt;&gt;"",'2C'!T30,"")</f>
        <v/>
      </c>
      <c r="BS26" s="1084" t="str">
        <f>IF('2C'!U30&lt;&gt;"",'2C'!U30,"")</f>
        <v/>
      </c>
      <c r="BT26" s="1084" t="str">
        <f>IF('2C'!V30&lt;&gt;"",'2C'!V30,"")</f>
        <v/>
      </c>
      <c r="BU26" s="1084" t="str">
        <f>IF('2C'!W30&lt;&gt;"",'2C'!W30,"")</f>
        <v/>
      </c>
      <c r="BV26" s="1084" t="str">
        <f>IF('2C'!X30&lt;&gt;"",'2C'!X30,"")</f>
        <v/>
      </c>
      <c r="BW26" s="1084" t="str">
        <f>IF('2C'!Y30&lt;&gt;"",'2C'!Y30,"")</f>
        <v/>
      </c>
      <c r="BX26" s="1084" t="str">
        <f>IF('2C'!Z30&lt;&gt;"",'2C'!Z30,"")</f>
        <v/>
      </c>
      <c r="BY26" s="1084" t="str">
        <f>IF('2C'!AA30&lt;&gt;"",'2C'!AA30,"")</f>
        <v/>
      </c>
      <c r="BZ26" s="1084" t="str">
        <f>IF('2C'!AB30&lt;&gt;"",'2C'!AB30,"")</f>
        <v/>
      </c>
      <c r="CA26" s="1084" t="str">
        <f>IF('2C'!AC30&lt;&gt;"",'2C'!AC30,"")</f>
        <v/>
      </c>
      <c r="CB26" s="1084" t="str">
        <f>IF('2C'!AD30&lt;&gt;"",'2C'!AD30,"")</f>
        <v/>
      </c>
      <c r="CC26" s="1084" t="str">
        <f>IF('2C'!AE30&lt;&gt;"",'2C'!AE30,"")</f>
        <v/>
      </c>
      <c r="CD26" s="1084" t="str">
        <f>IF('2C'!AF30&lt;&gt;"",'2C'!AF30,"")</f>
        <v/>
      </c>
      <c r="CE26" s="1085"/>
      <c r="CF26" s="1085"/>
      <c r="CG26" s="1085"/>
      <c r="CH26" s="1085"/>
      <c r="CI26" s="1085"/>
      <c r="CJ26" s="1085"/>
      <c r="CK26" s="1085"/>
      <c r="CL26" s="1085"/>
      <c r="CM26" s="1085"/>
      <c r="CN26" s="1085"/>
      <c r="CO26" s="1085"/>
      <c r="CP26" s="1085"/>
      <c r="CQ26" s="1085"/>
      <c r="CR26" s="1085"/>
      <c r="CS26" s="1085"/>
      <c r="CT26" s="1085"/>
      <c r="CU26" s="1085"/>
      <c r="CV26" s="1084" t="str">
        <f>IF('2E'!E29&lt;&gt;"",'2E'!E29,"")</f>
        <v/>
      </c>
      <c r="CW26" s="1084" t="str">
        <f>IF('2E'!F29&lt;&gt;"",'2E'!F29,"")</f>
        <v/>
      </c>
      <c r="CX26" s="1084" t="str">
        <f>IF('2E'!G29&lt;&gt;"",'2E'!G29,"")</f>
        <v/>
      </c>
      <c r="CY26" s="1084" t="str">
        <f>IF('2E'!H29&lt;&gt;"",'2E'!H29,"")</f>
        <v/>
      </c>
      <c r="CZ26" s="1084" t="str">
        <f>IF('2E'!I29&lt;&gt;"",'2E'!I29,"")</f>
        <v/>
      </c>
      <c r="DA26" s="1084" t="str">
        <f>IF('2E'!J29&lt;&gt;"",'2E'!J29,"")</f>
        <v/>
      </c>
      <c r="DB26" s="1084" t="str">
        <f>IF('2E'!K29&lt;&gt;"",'2E'!K29,"")</f>
        <v/>
      </c>
      <c r="DC26" s="1084" t="str">
        <f>IF('2E'!L29&lt;&gt;"",'2E'!L29,"")</f>
        <v/>
      </c>
      <c r="DD26" s="1084" t="str">
        <f>IF('2E'!M29&lt;&gt;"",'2E'!M29,"")</f>
        <v/>
      </c>
      <c r="DE26" s="1084" t="str">
        <f>IF('2E'!N29&lt;&gt;"",'2E'!N29,"")</f>
        <v/>
      </c>
      <c r="DF26" s="1084" t="str">
        <f>IF('2E'!O29&lt;&gt;"",'2E'!O29,"")</f>
        <v/>
      </c>
      <c r="DG26" s="1084" t="str">
        <f>IF('2E'!P29&lt;&gt;"",'2E'!P29,"")</f>
        <v/>
      </c>
      <c r="DH26" s="1084" t="str">
        <f>IF('2E'!Q29&lt;&gt;"",'2E'!Q29,"")</f>
        <v/>
      </c>
      <c r="DI26" s="1084" t="str">
        <f>IF('2E'!R29&lt;&gt;"",'2E'!R29,"")</f>
        <v/>
      </c>
      <c r="DJ26" s="1084" t="str">
        <f>IF('2E'!S29&lt;&gt;"",'2E'!S29,"")</f>
        <v/>
      </c>
      <c r="DK26" s="1084" t="str">
        <f>IF('2E'!T29&lt;&gt;"",'2E'!T29,"")</f>
        <v/>
      </c>
      <c r="DL26" s="1084" t="str">
        <f>IF('2F'!E29&lt;&gt;"",'2F'!E29,"")</f>
        <v/>
      </c>
      <c r="DM26" s="1084" t="str">
        <f>IF('2F'!F29&lt;&gt;"",'2F'!F29,"")</f>
        <v/>
      </c>
      <c r="DN26" s="1212" t="str">
        <f>IF('3AB'!E29&lt;&gt;"",'3AB'!E29,"")</f>
        <v/>
      </c>
      <c r="DO26" s="1212" t="str">
        <f>IF('3AB'!F29&lt;&gt;"",'3AB'!F29,"")</f>
        <v/>
      </c>
      <c r="DP26" s="1212" t="str">
        <f>IF('3AB'!G29&lt;&gt;"",'3AB'!G29,"")</f>
        <v/>
      </c>
      <c r="DQ26" s="1212" t="str">
        <f>IF('3AB'!H29&lt;&gt;"",'3AB'!H29,"")</f>
        <v/>
      </c>
      <c r="DR26" s="1212" t="str">
        <f>IF('3AB'!I29&lt;&gt;"",'3AB'!I29,"")</f>
        <v/>
      </c>
      <c r="DS26" s="1212" t="str">
        <f>IF('3AB'!J29&lt;&gt;"",'3AB'!J29,"")</f>
        <v/>
      </c>
      <c r="DT26" s="1212" t="str">
        <f>IF('3AB'!K29&lt;&gt;"",'3AB'!K29,"")</f>
        <v/>
      </c>
      <c r="DU26" s="1212" t="str">
        <f>IF('3AB'!L29&lt;&gt;"",'3AB'!L29,"")</f>
        <v/>
      </c>
      <c r="DV26" s="1084" t="str">
        <f>IF('3CD'!E29&lt;&gt;"",'3CD'!E29,"")</f>
        <v/>
      </c>
      <c r="DW26" s="1084" t="str">
        <f>IF('3CD'!F29&lt;&gt;"",'3CD'!F29,"")</f>
        <v/>
      </c>
      <c r="DX26" s="1084" t="str">
        <f>IF('3CD'!G29&lt;&gt;"",'3CD'!G29,"")</f>
        <v/>
      </c>
      <c r="DY26" s="1084" t="str">
        <f>IF('3CD'!H29&lt;&gt;"",'3CD'!H29,"")</f>
        <v/>
      </c>
      <c r="DZ26" s="1084" t="str">
        <f>IF('3CD'!I29&lt;&gt;"",'3CD'!I29,"")</f>
        <v/>
      </c>
      <c r="EA26" s="1084" t="str">
        <f>IF('3CD'!J29&lt;&gt;"",'3CD'!J29,"")</f>
        <v/>
      </c>
      <c r="EB26" s="1084" t="str">
        <f>IF('3CD'!K29&lt;&gt;"",'3CD'!K29,"")</f>
        <v/>
      </c>
      <c r="EC26" s="1084" t="str">
        <f>IF('3CD'!L29&lt;&gt;"",'3CD'!L29,"")</f>
        <v/>
      </c>
      <c r="ED26" s="1084" t="str">
        <f>IF('3CD'!M29&lt;&gt;"",'3CD'!M29,"")</f>
        <v/>
      </c>
      <c r="EE26" s="1084" t="str">
        <f>IF('3CD'!N29&lt;&gt;"",'3CD'!N29,"")</f>
        <v/>
      </c>
      <c r="EF26" s="1084" t="str">
        <f>IF('3CD'!O29&lt;&gt;"",'3CD'!O29,"")</f>
        <v/>
      </c>
      <c r="EG26" s="1084" t="str">
        <f>IF('3CD'!P29&lt;&gt;"",'3CD'!P29,"")</f>
        <v/>
      </c>
      <c r="EH26" s="1084" t="str">
        <f>IF('3CD'!Q29&lt;&gt;"",'3CD'!Q29,"")</f>
        <v/>
      </c>
      <c r="EI26" s="1084" t="str">
        <f>IF('3CD'!R29&lt;&gt;"",'3CD'!R29,"")</f>
        <v/>
      </c>
      <c r="EJ26" s="1085"/>
      <c r="EK26" s="1085"/>
      <c r="EL26" s="1085"/>
      <c r="EM26" s="1085"/>
      <c r="EN26" s="1085"/>
      <c r="EO26" s="1085"/>
      <c r="EP26" s="1085"/>
      <c r="EQ26" s="1085"/>
      <c r="ER26" s="1085"/>
      <c r="ES26" s="1085"/>
      <c r="ET26" s="1085"/>
      <c r="EU26" s="1085"/>
      <c r="EV26" s="1085"/>
      <c r="EW26" s="1085"/>
      <c r="EX26" s="1085"/>
      <c r="EY26" s="1085"/>
      <c r="EZ26" s="1085"/>
      <c r="FA26" s="1085"/>
      <c r="FB26" s="1084" t="str">
        <f>IF('3EF'!W30&lt;&gt;"",'3EF'!W30,"")</f>
        <v/>
      </c>
      <c r="FC26" s="1084" t="str">
        <f>IF('3EF'!X30&lt;&gt;"",'3EF'!X30,"")</f>
        <v/>
      </c>
      <c r="FD26" s="1084" t="str">
        <f>IF('3EF'!Y30&lt;&gt;"",'3EF'!Y30,"")</f>
        <v/>
      </c>
      <c r="FE26" s="1084" t="str">
        <f>IF('3EF'!Z30&lt;&gt;"",'3EF'!Z30,"")</f>
        <v/>
      </c>
      <c r="FF26" s="1084" t="str">
        <f>IF('3EF'!AA30&lt;&gt;"",'3EF'!AA30,"")</f>
        <v/>
      </c>
      <c r="FG26" s="1084" t="str">
        <f>IF('3EF'!AB30&lt;&gt;"",'3EF'!AB30,"")</f>
        <v/>
      </c>
      <c r="FH26" s="1084" t="str">
        <f>IF('3EF'!AC30&lt;&gt;"",'3EF'!AC30,"")</f>
        <v/>
      </c>
      <c r="FI26" s="1084" t="str">
        <f>IF('3EF'!AD30&lt;&gt;"",'3EF'!AD30,"")</f>
        <v/>
      </c>
      <c r="FJ26" s="1084" t="str">
        <f>IF('3EF'!AE30&lt;&gt;"",'3EF'!AE30,"")</f>
        <v/>
      </c>
      <c r="FK26" s="1084" t="str">
        <f>IF('3EF'!AF30&lt;&gt;"",'3EF'!AF30,"")</f>
        <v/>
      </c>
      <c r="FL26" s="1084" t="str">
        <f>IF('3EF'!AG30&lt;&gt;"",'3EF'!AG30,"")</f>
        <v/>
      </c>
      <c r="FM26" s="1084" t="str">
        <f>IF('3EF'!AH30&lt;&gt;"",'3EF'!AH30,"")</f>
        <v/>
      </c>
      <c r="FN26" s="1084" t="str">
        <f>IF('3EF'!AI30&lt;&gt;"",'3EF'!AI30,"")</f>
        <v/>
      </c>
      <c r="FO26" s="1084" t="str">
        <f>IF('3EF'!AJ30&lt;&gt;"",'3EF'!AJ30,"")</f>
        <v/>
      </c>
      <c r="FP26" s="1084" t="str">
        <f>IF('3EF'!AK30&lt;&gt;"",'3EF'!AK30,"")</f>
        <v/>
      </c>
      <c r="FQ26" s="1084" t="str">
        <f>IF('3EF'!AL30&lt;&gt;"",'3EF'!AL30,"")</f>
        <v/>
      </c>
      <c r="FR26" s="1084" t="str">
        <f>IF('3EF'!AM30&lt;&gt;"",'3EF'!AM30,"")</f>
        <v/>
      </c>
      <c r="FS26" s="1084" t="str">
        <f>IF('3G'!E30&lt;&gt;"",'3G'!E30,"")</f>
        <v/>
      </c>
      <c r="FT26" s="1084" t="str">
        <f>IF('3G'!F30&lt;&gt;"",'3G'!F30,"")</f>
        <v/>
      </c>
      <c r="FU26" s="1084" t="str">
        <f>IF('3G'!G30&lt;&gt;"",'3G'!G30,"")</f>
        <v/>
      </c>
      <c r="FV26" s="1084" t="str">
        <f>IF('3G'!H30&lt;&gt;"",'3G'!H30,"")</f>
        <v/>
      </c>
      <c r="FW26" s="1084" t="str">
        <f>IF('3G'!I30&lt;&gt;"",'3G'!I30,"")</f>
        <v/>
      </c>
      <c r="FX26" s="1084" t="str">
        <f>IF('3G'!J30&lt;&gt;"",'3G'!J30,"")</f>
        <v/>
      </c>
      <c r="FY26" s="1084" t="str">
        <f>IF('3G'!K30&lt;&gt;"",'3G'!K30,"")</f>
        <v/>
      </c>
      <c r="FZ26" s="1084" t="str">
        <f>IF('3G'!L30&lt;&gt;"",'3G'!L30,"")</f>
        <v/>
      </c>
      <c r="GA26" s="1084" t="str">
        <f>IF('3G'!M30&lt;&gt;"",'3G'!M30,"")</f>
        <v/>
      </c>
      <c r="GB26" s="1084" t="str">
        <f>IF('3G'!N30&lt;&gt;"",'3G'!N30,"")</f>
        <v/>
      </c>
      <c r="GC26" s="1084" t="str">
        <f>IF('3G'!O30&lt;&gt;"",'3G'!O30,"")</f>
        <v/>
      </c>
      <c r="GD26" s="1084" t="str">
        <f>IF('3G'!P30&lt;&gt;"",'3G'!P30,"")</f>
        <v/>
      </c>
      <c r="GE26" s="1084" t="str">
        <f>IF('3G'!Q30&lt;&gt;"",'3G'!Q30,"")</f>
        <v/>
      </c>
      <c r="GF26" s="1084" t="str">
        <f>IF('3G'!R30&lt;&gt;"",'3G'!R30,"")</f>
        <v/>
      </c>
      <c r="GG26" s="1084" t="str">
        <f>IF('3G'!S30&lt;&gt;"",'3G'!S30,"")</f>
        <v/>
      </c>
      <c r="GH26" s="1084" t="str">
        <f>IF('3G'!T30&lt;&gt;"",'3G'!T30,"")</f>
        <v/>
      </c>
      <c r="GI26" s="1084" t="str">
        <f>IF('3G'!U30&lt;&gt;"",'3G'!U30,"")</f>
        <v/>
      </c>
      <c r="GJ26" s="1084" t="str">
        <f>IF('3G'!V30&lt;&gt;"",'3G'!V30,"")</f>
        <v/>
      </c>
      <c r="GK26" s="1084" t="str">
        <f>IF('3G'!W30&lt;&gt;"",'3G'!W30,"")</f>
        <v/>
      </c>
      <c r="GL26" s="1084" t="str">
        <f>IF('3G'!X30&lt;&gt;"",'3G'!X30,"")</f>
        <v/>
      </c>
      <c r="GM26" s="1084" t="str">
        <f>IF('3G'!Y30&lt;&gt;"",'3G'!Y30,"")</f>
        <v/>
      </c>
      <c r="GN26" s="1084" t="str">
        <f>IF('3G'!Z30&lt;&gt;"",'3G'!Z30,"")</f>
        <v/>
      </c>
      <c r="GO26" s="1084" t="str">
        <f>IF('3G'!AA30&lt;&gt;"",'3G'!AA30,"")</f>
        <v/>
      </c>
      <c r="GP26" s="1084" t="str">
        <f>IF('3G'!AB30&lt;&gt;"",'3G'!AB30,"")</f>
        <v/>
      </c>
      <c r="GQ26" s="1084" t="str">
        <f>IF('3G'!AC30&lt;&gt;"",'3G'!AC30,"")</f>
        <v/>
      </c>
      <c r="GR26" s="1084" t="str">
        <f>IF('3G'!AD30&lt;&gt;"",'3G'!AD30,"")</f>
        <v/>
      </c>
      <c r="GS26" s="1084" t="str">
        <f>IF('3G'!AE30&lt;&gt;"",'3G'!AE30,"")</f>
        <v/>
      </c>
      <c r="GT26" s="1084" t="str">
        <f>IF('3G'!AF30&lt;&gt;"",'3G'!AF30,"")</f>
        <v/>
      </c>
      <c r="GU26" s="1084" t="str">
        <f>IF('3G'!AG30&lt;&gt;"",'3G'!AG30,"")</f>
        <v/>
      </c>
      <c r="GV26" s="1084" t="str">
        <f>IF('3G'!AH30&lt;&gt;"",'3G'!AH30,"")</f>
        <v/>
      </c>
      <c r="GW26" s="1084" t="str">
        <f>IF('3G'!AI30&lt;&gt;"",'3G'!AI30,"")</f>
        <v/>
      </c>
      <c r="GX26" s="1084" t="str">
        <f>IF('3G'!AJ30&lt;&gt;"",'3G'!AJ30,"")</f>
        <v/>
      </c>
      <c r="GY26" s="1084" t="str">
        <f>IF('3G'!AK30&lt;&gt;"",'3G'!AK30,"")</f>
        <v/>
      </c>
      <c r="GZ26" s="1084" t="str">
        <f>IF('3G'!AL30&lt;&gt;"",'3G'!AL30,"")</f>
        <v/>
      </c>
      <c r="HA26" s="1084" t="str">
        <f>IF('3G'!AM30&lt;&gt;"",'3G'!AM30,"")</f>
        <v/>
      </c>
      <c r="HB26" s="1084" t="str">
        <f>IF('3G'!AN30&lt;&gt;"",'3G'!AN30,"")</f>
        <v/>
      </c>
      <c r="HC26" s="1085"/>
      <c r="HD26" s="1085"/>
      <c r="HE26" s="1085"/>
      <c r="HF26" s="1085"/>
      <c r="HG26" s="1085"/>
      <c r="HH26" s="1085"/>
      <c r="HI26" s="1085"/>
      <c r="HJ26" s="1085"/>
      <c r="HK26" s="1085"/>
      <c r="HL26" s="1085"/>
      <c r="HM26" s="1085"/>
      <c r="HN26" s="1085"/>
      <c r="HO26" s="1085"/>
      <c r="HP26" s="1085"/>
      <c r="HQ26" s="1085"/>
      <c r="HR26" s="1085"/>
      <c r="HS26" s="1085"/>
      <c r="HT26" s="1085"/>
      <c r="HU26" s="1085"/>
      <c r="HV26" s="1085"/>
      <c r="HW26" s="1085"/>
      <c r="HX26" s="1085"/>
      <c r="HY26" s="1085"/>
      <c r="HZ26" s="1085"/>
      <c r="IA26" s="1085"/>
      <c r="IB26" s="1085"/>
      <c r="IC26" s="1085"/>
      <c r="ID26" s="1085"/>
      <c r="IE26" s="1085"/>
      <c r="IF26" s="1085"/>
      <c r="IG26" s="1085"/>
      <c r="IH26" s="1085"/>
      <c r="II26" s="1085"/>
      <c r="IJ26" s="1085"/>
      <c r="IK26" s="1085"/>
      <c r="IL26" s="1085"/>
      <c r="IM26" s="1085"/>
      <c r="IN26" s="1085"/>
      <c r="IO26" s="1085"/>
      <c r="IP26" s="1085"/>
      <c r="IQ26" s="1085"/>
      <c r="IR26" s="1085"/>
      <c r="IS26" s="1085"/>
      <c r="IT26" s="1085"/>
      <c r="IU26" s="1085"/>
      <c r="IV26" s="1085"/>
      <c r="IW26" s="1085"/>
      <c r="IX26" s="1085"/>
      <c r="IY26" s="1085"/>
      <c r="IZ26" s="1085"/>
      <c r="JA26" s="1085"/>
      <c r="JB26" s="1084" t="str">
        <f>IF('4C'!E29&lt;&gt;"",'4C'!E29,"")</f>
        <v/>
      </c>
      <c r="JC26" s="1085"/>
      <c r="JD26" s="1085"/>
      <c r="JE26" s="1085"/>
      <c r="JF26" s="1085"/>
      <c r="JG26" s="1085"/>
      <c r="JH26" s="1085"/>
      <c r="JI26" s="1085"/>
      <c r="JJ26" s="1085"/>
      <c r="JK26" s="1085"/>
      <c r="JL26" s="1085"/>
      <c r="JM26" s="1085"/>
      <c r="JN26" s="1085"/>
      <c r="JO26" s="1085"/>
      <c r="JP26" s="1085"/>
      <c r="JQ26" s="1085"/>
      <c r="JR26" s="1085"/>
      <c r="JS26" s="1085"/>
      <c r="JT26" s="1085"/>
      <c r="JU26" s="1085"/>
      <c r="JV26" s="1085"/>
      <c r="JW26" s="1085"/>
      <c r="JX26" s="1085"/>
      <c r="JY26" s="1085"/>
      <c r="JZ26" s="1085"/>
      <c r="KA26" s="1085"/>
      <c r="KB26" s="1085"/>
      <c r="KC26" s="1085"/>
      <c r="KD26" s="1085"/>
      <c r="KE26" s="1085"/>
      <c r="KF26" s="1085"/>
      <c r="KG26" s="1085"/>
      <c r="KH26" s="1085"/>
      <c r="KI26" s="1085"/>
      <c r="KJ26" s="1084" t="str">
        <f>IF('5A'!E29&lt;&gt;"",'5A'!E29,"")</f>
        <v/>
      </c>
      <c r="KK26" s="1084" t="str">
        <f>IF('5A'!F29&lt;&gt;"",'5A'!F29,"")</f>
        <v/>
      </c>
      <c r="KL26" s="1084" t="str">
        <f>IF('5A'!G29&lt;&gt;"",'5A'!G29,"")</f>
        <v/>
      </c>
      <c r="KM26" s="1085"/>
      <c r="KN26" s="1085"/>
      <c r="KO26" s="1085"/>
      <c r="KP26" s="1085"/>
      <c r="KQ26" s="1085"/>
      <c r="KR26" s="1085"/>
      <c r="KS26" s="1085"/>
      <c r="KT26" s="1085"/>
      <c r="KU26" s="1085"/>
      <c r="KV26" s="1085"/>
      <c r="KW26" s="1085"/>
      <c r="KX26" s="1085"/>
      <c r="KY26" s="1084" t="str">
        <f>IF('5D'!E36&lt;&gt;"",'5D'!E36,"")</f>
        <v/>
      </c>
      <c r="KZ26" s="1084" t="str">
        <f>IF('5D'!F36&lt;&gt;"",'5D'!F36,"")</f>
        <v/>
      </c>
      <c r="LA26" s="1084" t="str">
        <f>IF('5D'!G36&lt;&gt;"",'5D'!G36,"")</f>
        <v/>
      </c>
      <c r="LB26" s="1084" t="str">
        <f>IF('5D'!H36&lt;&gt;"",'5D'!H36,"")</f>
        <v/>
      </c>
      <c r="LC26" s="1084" t="str">
        <f>IF('5D'!I36&lt;&gt;"",'5D'!I36,"")</f>
        <v/>
      </c>
      <c r="LD26" s="1084" t="str">
        <f>IF('5D'!J36&lt;&gt;"",'5D'!J36,"")</f>
        <v/>
      </c>
      <c r="LE26" s="1084" t="str">
        <f>IF('5D'!K36&lt;&gt;"",'5D'!K36,"")</f>
        <v/>
      </c>
      <c r="LF26" s="1084" t="str">
        <f>IF('5D'!L36&lt;&gt;"",'5D'!L36,"")</f>
        <v/>
      </c>
      <c r="LG26" s="1084" t="str">
        <f>IF('5D'!M36&lt;&gt;"",'5D'!M36,"")</f>
        <v/>
      </c>
      <c r="LH26" s="1084" t="str">
        <f>IF('5D'!N36&lt;&gt;"",'5D'!N36,"")</f>
        <v/>
      </c>
      <c r="LI26" s="1084" t="str">
        <f>IF('5D'!O36&lt;&gt;"",'5D'!O36,"")</f>
        <v/>
      </c>
      <c r="LJ26" s="1084" t="str">
        <f>IF('5D'!P36&lt;&gt;"",'5D'!P36,"")</f>
        <v/>
      </c>
      <c r="LK26" s="1084" t="str">
        <f>IF('5D'!Q36&lt;&gt;"",'5D'!Q36,"")</f>
        <v/>
      </c>
      <c r="LL26" s="1084" t="str">
        <f>IF('5D'!R36&lt;&gt;"",'5D'!R36,"")</f>
        <v/>
      </c>
      <c r="LM26" s="1084" t="str">
        <f>IF('5D'!S36&lt;&gt;"",'5D'!S36,"")</f>
        <v/>
      </c>
      <c r="LN26" s="1084" t="str">
        <f>IF('5D'!T36&lt;&gt;"",'5D'!T36,"")</f>
        <v/>
      </c>
      <c r="LO26" s="1084" t="str">
        <f>IF('5D'!U36&lt;&gt;"",'5D'!U36,"")</f>
        <v/>
      </c>
      <c r="LP26" s="1084" t="str">
        <f>IF('5D'!V36&lt;&gt;"",'5D'!V36,"")</f>
        <v/>
      </c>
      <c r="LQ26" s="1084" t="str">
        <f>IF('5D'!W36&lt;&gt;"",'5D'!W36,"")</f>
        <v/>
      </c>
      <c r="LR26" s="1084" t="str">
        <f>IF('5D'!Y36&lt;&gt;"",'5D'!Y36,"")</f>
        <v/>
      </c>
      <c r="LS26" s="1084" t="str">
        <f>IF('5D'!Z36&lt;&gt;"",'5D'!Z36,"")</f>
        <v/>
      </c>
      <c r="LT26" s="1084" t="str">
        <f>IF('5D'!AA36&lt;&gt;"",'5D'!AA36,"")</f>
        <v/>
      </c>
      <c r="LU26" s="1084" t="str">
        <f>IF('5D'!AB36&lt;&gt;"",'5D'!AB36,"")</f>
        <v/>
      </c>
      <c r="LV26" s="1085"/>
      <c r="LW26" s="1084" t="str">
        <f>IF('5E'!E36&lt;&gt;"",'5E'!E36,"")</f>
        <v/>
      </c>
      <c r="LX26" s="1084" t="str">
        <f>IF('5E'!F36&lt;&gt;"",'5E'!F36,"")</f>
        <v/>
      </c>
      <c r="LY26" s="1084" t="str">
        <f>IF('5E'!G36&lt;&gt;"",'5E'!G36,"")</f>
        <v/>
      </c>
      <c r="LZ26" s="1084" t="str">
        <f>IF('5E'!H36&lt;&gt;"",'5E'!H36,"")</f>
        <v/>
      </c>
      <c r="MA26" s="1084" t="str">
        <f>IF('5E'!I36&lt;&gt;"",'5E'!I36,"")</f>
        <v/>
      </c>
      <c r="MB26" s="1084" t="str">
        <f>IF('5E'!J36&lt;&gt;"",'5E'!J36,"")</f>
        <v/>
      </c>
      <c r="MC26" s="1084" t="str">
        <f>IF('5E'!K36&lt;&gt;"",'5E'!K36,"")</f>
        <v/>
      </c>
      <c r="MD26" s="1084" t="str">
        <f>IF('5E'!L36&lt;&gt;"",'5E'!L36,"")</f>
        <v/>
      </c>
      <c r="ME26" s="1084" t="str">
        <f>IF('5E'!M36&lt;&gt;"",'5E'!M36,"")</f>
        <v/>
      </c>
      <c r="MF26" s="1084" t="str">
        <f>IF('5E'!N36&lt;&gt;"",'5E'!N36,"")</f>
        <v/>
      </c>
      <c r="MG26" s="1084" t="str">
        <f>IF('5E'!O36&lt;&gt;"",'5E'!O36,"")</f>
        <v/>
      </c>
      <c r="MH26" s="1084" t="str">
        <f>IF('5E'!P36&lt;&gt;"",'5E'!P36,"")</f>
        <v/>
      </c>
      <c r="MI26" s="1084" t="str">
        <f>IF('5E'!Q36&lt;&gt;"",'5E'!Q36,"")</f>
        <v/>
      </c>
      <c r="MJ26" s="1084" t="str">
        <f>IF('5E'!R36&lt;&gt;"",'5E'!R36,"")</f>
        <v/>
      </c>
      <c r="MK26" s="1084" t="str">
        <f>IF('5E'!S36&lt;&gt;"",'5E'!S36,"")</f>
        <v/>
      </c>
      <c r="ML26" s="1084" t="str">
        <f>IF('5E'!T36&lt;&gt;"",'5E'!T36,"")</f>
        <v/>
      </c>
      <c r="MM26" s="1084" t="str">
        <f>IF('5E'!U36&lt;&gt;"",'5E'!U36,"")</f>
        <v/>
      </c>
      <c r="MN26" s="1084" t="str">
        <f>IF('5E'!V36&lt;&gt;"",'5E'!V36,"")</f>
        <v/>
      </c>
      <c r="MO26" s="1084" t="str">
        <f>IF('5E'!W36&lt;&gt;"",'5E'!W36,"")</f>
        <v/>
      </c>
      <c r="MP26" s="1084" t="str">
        <f>IF('5E'!Y36&lt;&gt;"",'5E'!Y36,"")</f>
        <v/>
      </c>
      <c r="MQ26" s="1084" t="str">
        <f>IF('5E'!Z36&lt;&gt;"",'5E'!Z36,"")</f>
        <v/>
      </c>
      <c r="MR26" s="1084" t="str">
        <f>IF('5E'!AA36&lt;&gt;"",'5E'!AA36,"")</f>
        <v/>
      </c>
      <c r="MS26" s="1085"/>
      <c r="MT26" s="1085"/>
      <c r="MU26" s="1085"/>
      <c r="MV26" s="1085"/>
      <c r="MW26" s="1085"/>
      <c r="MX26" s="1085"/>
      <c r="MY26" s="1085"/>
      <c r="MZ26" s="1085"/>
      <c r="NA26" s="1085"/>
      <c r="NB26" s="1085"/>
      <c r="NC26" s="1085"/>
      <c r="ND26" s="1085"/>
      <c r="NE26" s="1085"/>
      <c r="NF26" s="1085"/>
      <c r="NG26" s="1085"/>
      <c r="NH26" s="1085"/>
      <c r="NI26" s="1085"/>
      <c r="NJ26" s="1085"/>
      <c r="NK26" s="1085"/>
      <c r="NL26" s="1085"/>
      <c r="NM26" s="1085"/>
      <c r="NN26" s="1085"/>
      <c r="NO26" s="1085"/>
      <c r="NP26" s="1085"/>
      <c r="NQ26" s="1085"/>
      <c r="NR26" s="1085"/>
      <c r="NS26" s="1085"/>
      <c r="NT26" s="1085"/>
      <c r="NU26" s="1085"/>
      <c r="NV26" s="1085"/>
      <c r="NW26" s="1085"/>
      <c r="NX26" s="1085"/>
      <c r="NY26" s="1085"/>
      <c r="NZ26" s="1085"/>
      <c r="OA26" s="1085"/>
      <c r="OB26" s="1085"/>
      <c r="OC26" s="1085"/>
      <c r="OD26" s="1085"/>
      <c r="OE26" s="1085"/>
      <c r="OF26" s="1085"/>
      <c r="OG26" s="1085"/>
      <c r="OH26" s="1085"/>
      <c r="OI26" s="1085"/>
      <c r="OJ26" s="1085"/>
      <c r="OK26" s="1085"/>
      <c r="OL26" s="1085"/>
      <c r="OM26" s="1085"/>
      <c r="ON26" s="1085"/>
      <c r="OO26" s="1085"/>
      <c r="OP26" s="1085"/>
      <c r="OQ26" s="1085"/>
      <c r="OR26" s="1085"/>
      <c r="OS26" s="1085"/>
      <c r="OT26" s="1085"/>
      <c r="OU26" s="1085"/>
      <c r="OV26" s="1085"/>
      <c r="OW26" s="1085"/>
      <c r="OX26" s="1085"/>
      <c r="OY26" s="1085"/>
      <c r="OZ26" s="1085"/>
      <c r="PA26" s="1085"/>
      <c r="PB26" s="1085"/>
      <c r="PC26" s="1085"/>
      <c r="PD26" s="1085"/>
      <c r="PE26" s="1085"/>
      <c r="PF26" s="1085"/>
      <c r="PG26" s="1085"/>
      <c r="PH26" s="1085"/>
      <c r="PI26" s="1085"/>
      <c r="PJ26" s="1085"/>
      <c r="PK26" s="1085"/>
      <c r="PL26" s="1085"/>
      <c r="PM26" s="1085"/>
      <c r="PN26" s="1085"/>
      <c r="PO26" s="1085"/>
      <c r="PP26" s="1085"/>
      <c r="PQ26" s="1085"/>
      <c r="PR26" s="1085"/>
      <c r="PS26" s="1085"/>
      <c r="PT26" s="1085"/>
      <c r="PU26" s="1085"/>
      <c r="PV26" s="1085"/>
      <c r="PW26" s="1085"/>
      <c r="PX26" s="1085"/>
      <c r="PY26" s="1085"/>
      <c r="PZ26" s="1085"/>
      <c r="QA26" s="1085"/>
      <c r="QB26" s="1085"/>
      <c r="QC26" s="1085"/>
      <c r="QD26" s="1085"/>
      <c r="QE26" s="1085"/>
      <c r="QF26" s="1085"/>
      <c r="QG26" s="1085"/>
      <c r="QH26" s="1085"/>
      <c r="QI26" s="1085"/>
      <c r="QJ26" s="1085"/>
      <c r="QK26" s="1085"/>
      <c r="QL26" s="1085"/>
      <c r="QM26" s="1085"/>
      <c r="QN26" s="1085"/>
      <c r="QO26" s="1085"/>
      <c r="QP26" s="1085"/>
      <c r="QQ26" s="1085"/>
      <c r="QR26" s="1085"/>
      <c r="QS26" s="1085"/>
      <c r="QT26" s="1085"/>
      <c r="QU26" s="1085"/>
      <c r="QV26" s="1085"/>
      <c r="QW26" s="1085"/>
      <c r="QX26" s="1085"/>
      <c r="QY26" s="1085"/>
      <c r="QZ26" s="1085"/>
      <c r="RA26" s="1085"/>
      <c r="RB26" s="1085"/>
      <c r="RC26" s="1085"/>
      <c r="RD26" s="1085"/>
      <c r="RE26" s="1085"/>
      <c r="RF26" s="1085"/>
      <c r="RG26" s="1085"/>
      <c r="RH26" s="1085"/>
      <c r="RI26" s="1085"/>
      <c r="RJ26" s="1085"/>
      <c r="RK26" s="1085"/>
      <c r="RL26" s="1085"/>
      <c r="RM26" s="1085"/>
      <c r="RN26" s="1085"/>
      <c r="RO26" s="1085"/>
      <c r="RP26" s="1085"/>
      <c r="RQ26" s="1085"/>
      <c r="RR26" s="1085"/>
      <c r="RS26" s="1085"/>
      <c r="RT26" s="1085"/>
      <c r="RU26" s="1085"/>
      <c r="RV26" s="1085"/>
      <c r="RW26" s="1085"/>
      <c r="RX26" s="1085"/>
      <c r="RY26" s="1085"/>
      <c r="RZ26" s="1085"/>
      <c r="SA26" s="1085"/>
      <c r="SB26" s="1085"/>
      <c r="SC26" s="1085"/>
      <c r="SD26" s="1085"/>
      <c r="SE26" s="1085"/>
      <c r="SF26" s="1085"/>
      <c r="SG26" s="1085"/>
      <c r="SH26" s="1085"/>
      <c r="SI26" s="1085"/>
      <c r="SJ26" s="1085"/>
      <c r="SK26" s="1085"/>
      <c r="SL26" s="1085"/>
      <c r="SM26" s="1085"/>
      <c r="SN26" s="1085"/>
      <c r="SO26" s="1085"/>
      <c r="SP26" s="1085"/>
      <c r="SQ26" s="1085"/>
      <c r="SR26" s="1085"/>
      <c r="SS26" s="1085"/>
      <c r="ST26" s="1085"/>
      <c r="SU26" s="1085"/>
      <c r="SV26" s="1085"/>
      <c r="SW26" s="1085"/>
      <c r="SX26" s="1085"/>
      <c r="SY26" s="1085"/>
      <c r="SZ26" s="1085"/>
      <c r="TA26" s="1085"/>
      <c r="TB26" s="1085"/>
      <c r="TC26" s="1085"/>
      <c r="TD26" s="1085"/>
      <c r="TE26" s="1085"/>
      <c r="TF26" s="1085"/>
      <c r="TG26" s="1085"/>
      <c r="TH26" s="1085"/>
      <c r="TI26" s="1085"/>
      <c r="TJ26" s="1085"/>
      <c r="TK26" s="1085"/>
      <c r="TL26" s="1085"/>
      <c r="TM26" s="1085"/>
      <c r="TN26" s="1085"/>
      <c r="TO26" s="1085"/>
      <c r="TP26" s="1085"/>
      <c r="TQ26" s="1085"/>
      <c r="TR26" s="1085"/>
      <c r="TS26" s="1085"/>
      <c r="TT26" s="1085"/>
      <c r="TU26" s="1085"/>
      <c r="TV26" s="1085"/>
      <c r="TW26" s="1085"/>
      <c r="TX26" s="1085"/>
      <c r="TY26" s="1085"/>
      <c r="TZ26" s="1085"/>
      <c r="UA26" s="1085"/>
      <c r="UB26" s="1085"/>
      <c r="UC26" s="1085"/>
      <c r="UD26" s="1085"/>
      <c r="UE26" s="1085"/>
      <c r="UF26" s="1085"/>
      <c r="UG26" s="1085"/>
      <c r="UH26" s="1085"/>
      <c r="UI26" s="1085"/>
      <c r="UJ26" s="1085"/>
      <c r="UK26" s="1085"/>
      <c r="UL26" s="1085"/>
      <c r="UM26" s="1085"/>
      <c r="UN26" s="1085"/>
      <c r="UO26" s="1085"/>
      <c r="UP26" s="1085"/>
      <c r="UQ26" s="1085"/>
      <c r="UR26" s="1085"/>
      <c r="US26" s="1085"/>
      <c r="UT26" s="1085"/>
      <c r="UU26" s="1085"/>
      <c r="UV26" s="1085"/>
      <c r="UW26" s="1085"/>
      <c r="UX26" s="1085"/>
      <c r="UY26" s="1085"/>
      <c r="UZ26" s="1085"/>
      <c r="VA26" s="1085"/>
      <c r="VB26" s="1085"/>
      <c r="VC26" s="1085"/>
      <c r="VD26" s="1085"/>
      <c r="VE26" s="1085"/>
      <c r="VF26" s="1085"/>
      <c r="VG26" s="1085"/>
      <c r="VH26" s="1085"/>
      <c r="VI26" s="1085"/>
      <c r="VJ26" s="1085"/>
      <c r="VK26" s="1085"/>
      <c r="VL26" s="1085"/>
      <c r="VM26" s="1085"/>
      <c r="VN26" s="1085"/>
      <c r="VO26" s="1085"/>
      <c r="VP26" s="1085"/>
      <c r="VQ26" s="1085"/>
      <c r="VR26" s="1085"/>
      <c r="VS26" s="1085"/>
      <c r="VT26" s="1085"/>
      <c r="VU26" s="1085"/>
      <c r="VV26" s="1085"/>
      <c r="VW26" s="1085"/>
      <c r="VX26" s="1085"/>
      <c r="VY26" s="1085"/>
      <c r="VZ26" s="1085"/>
      <c r="WA26" s="1085"/>
      <c r="WB26" s="1085"/>
      <c r="WC26" s="1085"/>
      <c r="WD26" s="1085"/>
      <c r="WE26" s="1085"/>
      <c r="WF26" s="1085"/>
      <c r="WG26" s="1085"/>
      <c r="WH26" s="1085"/>
      <c r="WI26" s="1085"/>
      <c r="WJ26" s="1085"/>
      <c r="WK26" s="1085"/>
      <c r="WL26" s="1085"/>
      <c r="WM26" s="1085"/>
      <c r="WN26" s="1085"/>
      <c r="WO26" s="1085"/>
      <c r="WP26" s="1085"/>
      <c r="WQ26" s="1085"/>
      <c r="WR26" s="1085"/>
      <c r="WS26" s="1085"/>
      <c r="WT26" s="1085"/>
      <c r="WU26" s="1085"/>
      <c r="WV26" s="1085"/>
      <c r="WW26" s="1085"/>
      <c r="WX26" s="1085"/>
      <c r="WY26" s="1085"/>
      <c r="WZ26" s="1085"/>
      <c r="XA26" s="1085"/>
      <c r="XB26" s="1085"/>
      <c r="XC26" s="1085"/>
      <c r="XD26" s="1085"/>
      <c r="XE26" s="1085"/>
      <c r="XF26" s="1085"/>
      <c r="XG26" s="1085"/>
      <c r="XH26" s="1085"/>
      <c r="XI26" s="1085"/>
      <c r="XJ26" s="1085"/>
      <c r="XK26" s="1085"/>
      <c r="XL26" s="1085"/>
      <c r="XM26" s="1085"/>
      <c r="XN26" s="1085"/>
      <c r="XO26" s="1085"/>
      <c r="XP26" s="1085"/>
      <c r="XQ26" s="1085"/>
      <c r="XR26" s="1085"/>
      <c r="XS26" s="1085"/>
      <c r="XT26" s="1085"/>
      <c r="XU26" s="1085"/>
      <c r="XV26" s="1085"/>
      <c r="XW26" s="1085"/>
      <c r="XX26" s="1085"/>
      <c r="XY26" s="1085"/>
      <c r="XZ26" s="1085"/>
      <c r="YA26" s="1085"/>
      <c r="YB26" s="1085"/>
      <c r="YC26" s="1085"/>
      <c r="YD26" s="1085"/>
      <c r="YE26" s="1085"/>
      <c r="YF26" s="1085"/>
      <c r="YG26" s="1085"/>
      <c r="YH26" s="1085"/>
      <c r="YI26" s="1085"/>
      <c r="YJ26" s="1085"/>
      <c r="YK26" s="1085"/>
      <c r="YL26" s="1085"/>
      <c r="YM26" s="1085"/>
      <c r="YN26" s="1085"/>
      <c r="YO26" s="1085"/>
      <c r="YP26" s="1085"/>
      <c r="YQ26" s="1085"/>
      <c r="YR26" s="1085"/>
      <c r="YS26" s="1085"/>
      <c r="YT26" s="1085"/>
      <c r="YU26" s="1085"/>
      <c r="YV26" s="1085"/>
      <c r="YW26" s="1085"/>
      <c r="YX26" s="1085"/>
      <c r="YY26" s="1085"/>
      <c r="YZ26" s="1085"/>
      <c r="ZA26" s="1085"/>
      <c r="ZB26" s="1085"/>
      <c r="ZC26" s="1085"/>
      <c r="ZD26" s="1085"/>
      <c r="ZE26" s="1085"/>
      <c r="ZF26" s="1085"/>
      <c r="ZG26" s="1085"/>
      <c r="ZH26" s="1085"/>
      <c r="ZI26" s="1085"/>
      <c r="ZJ26" s="1085"/>
      <c r="ZK26" s="1085"/>
      <c r="ZL26" s="1085"/>
      <c r="ZM26" s="1085"/>
      <c r="ZN26" s="1085"/>
      <c r="ZO26" s="1085"/>
      <c r="ZP26" s="1085"/>
      <c r="ZQ26" s="1085"/>
      <c r="ZR26" s="1085"/>
      <c r="ZS26" s="1085"/>
      <c r="ZT26" s="1085"/>
      <c r="ZU26" s="1085"/>
      <c r="ZV26" s="1085"/>
      <c r="ZW26" s="1085"/>
      <c r="ZX26" s="1085"/>
      <c r="ZY26" s="1085"/>
      <c r="ZZ26" s="1085"/>
      <c r="AAA26" s="1085"/>
      <c r="AAB26" s="1085"/>
      <c r="AAC26" s="1085"/>
      <c r="AAD26" s="1085"/>
      <c r="AAE26" s="1085"/>
      <c r="AAF26" s="1085"/>
      <c r="AAG26" s="1085"/>
      <c r="AAH26" s="1085"/>
      <c r="AAI26" s="1085"/>
      <c r="AAJ26" s="1085"/>
      <c r="AAK26" s="1085"/>
      <c r="AAL26" s="1085"/>
      <c r="AAM26" s="1085"/>
      <c r="AAN26" s="1085"/>
      <c r="AAO26" s="1085"/>
      <c r="AAP26" s="1085"/>
      <c r="AAQ26" s="1085"/>
      <c r="AAR26" s="1085"/>
      <c r="AAS26" s="1085"/>
      <c r="AAT26" s="1085"/>
      <c r="AAU26" s="1085"/>
      <c r="AAV26" s="1085"/>
      <c r="AAW26" s="1085"/>
      <c r="AAX26" s="1085"/>
      <c r="AAY26" s="1085"/>
      <c r="AAZ26" s="1085"/>
      <c r="ABA26" s="1085"/>
      <c r="ABB26" s="1085"/>
      <c r="ABC26" s="1085"/>
      <c r="ABD26" s="1085"/>
      <c r="ABE26" s="1085"/>
      <c r="ABF26" s="1085"/>
      <c r="ABG26" s="1085"/>
      <c r="ABH26" s="1085"/>
      <c r="ABI26" s="1085"/>
      <c r="ABJ26" s="1085"/>
      <c r="ABK26" s="1085"/>
      <c r="ABL26" s="1085"/>
      <c r="ABM26" s="1085"/>
      <c r="ABN26" s="1085"/>
      <c r="ABO26" s="1085"/>
      <c r="ABP26" s="1085"/>
      <c r="ABQ26" s="1085"/>
      <c r="ABR26" s="1085"/>
      <c r="ABS26" s="1085"/>
      <c r="ABT26" s="1085"/>
      <c r="ABU26" s="1085"/>
      <c r="ABV26" s="1085"/>
      <c r="ABW26" s="1085"/>
      <c r="ABX26" s="1085"/>
      <c r="ABY26" s="1085"/>
      <c r="ABZ26" s="1085"/>
      <c r="ACA26" s="1085"/>
      <c r="ACB26" s="1085"/>
      <c r="ACC26" s="1085"/>
      <c r="ACD26" s="1085"/>
      <c r="ACE26" s="1085"/>
      <c r="ACF26" s="1085"/>
      <c r="ACG26" s="1085"/>
      <c r="ACH26" s="1085"/>
      <c r="ACI26" s="1085"/>
      <c r="ACJ26" s="1085"/>
      <c r="ACK26" s="1085"/>
      <c r="ACL26" s="1085"/>
      <c r="ACM26" s="1085"/>
      <c r="ACN26" s="1085"/>
      <c r="ACO26" s="1085"/>
      <c r="ACP26" s="1085"/>
      <c r="ACQ26" s="1085"/>
      <c r="ACR26" s="1085"/>
      <c r="ACS26" s="1085"/>
      <c r="ACT26" s="1085"/>
      <c r="ACU26" s="1085"/>
      <c r="ACV26" s="1085"/>
      <c r="ACW26" s="1085"/>
      <c r="ACX26" s="1085"/>
      <c r="ACY26" s="1085"/>
      <c r="ACZ26" s="1085"/>
      <c r="ADA26" s="1085"/>
      <c r="ADB26" s="1085"/>
      <c r="ADC26" s="1085"/>
      <c r="ADD26" s="1085"/>
      <c r="ADE26" s="1085"/>
      <c r="ADF26" s="1085"/>
      <c r="ADG26" s="1085"/>
      <c r="ADH26" s="1085"/>
      <c r="ADI26" s="1085"/>
      <c r="ADJ26" s="1085"/>
      <c r="ADK26" s="1085"/>
      <c r="ADL26" s="1085"/>
      <c r="ADM26" s="1085"/>
      <c r="ADN26" s="1085"/>
      <c r="ADO26" s="1085"/>
      <c r="ADP26" s="1085"/>
      <c r="ADQ26" s="1085"/>
      <c r="ADR26" s="1085"/>
      <c r="ADS26" s="1085"/>
      <c r="ADT26" s="1085"/>
      <c r="ADU26" s="1085"/>
      <c r="ADV26" s="1085"/>
      <c r="ADW26" s="1085"/>
      <c r="ADX26" s="1085"/>
      <c r="ADY26" s="1085"/>
      <c r="ADZ26" s="1085"/>
      <c r="AEA26" s="1085"/>
      <c r="AEB26" s="1085"/>
      <c r="AEC26" s="1085"/>
      <c r="AED26" s="1085"/>
      <c r="AEE26" s="1085"/>
      <c r="AEF26" s="1085"/>
      <c r="AEG26" s="1085"/>
      <c r="AEH26" s="1085"/>
      <c r="AEI26" s="1085"/>
      <c r="AEJ26" s="1085"/>
      <c r="AEK26" s="1085"/>
      <c r="AEL26" s="1085"/>
      <c r="AEM26" s="1085"/>
      <c r="AEN26" s="1085"/>
      <c r="AEO26" s="1085"/>
      <c r="AEP26" s="1085"/>
      <c r="AEQ26" s="1085"/>
      <c r="AER26" s="1085"/>
      <c r="AES26" s="1085"/>
      <c r="AET26" s="1085"/>
      <c r="AEU26" s="1085"/>
      <c r="AEV26" s="1084" t="str">
        <f>IF('8A'!E29&lt;&gt;"",'8A'!E29,"")</f>
        <v/>
      </c>
      <c r="AEW26" s="1084" t="str">
        <f>IF('8A'!F29&lt;&gt;"",'8A'!F29,"")</f>
        <v/>
      </c>
      <c r="AEX26" s="1084" t="str">
        <f>IF('8A'!G29&lt;&gt;"",'8A'!G29,"")</f>
        <v/>
      </c>
      <c r="AEY26" s="1084" t="str">
        <f>IF('8A'!H29&lt;&gt;"",'8A'!H29,"")</f>
        <v/>
      </c>
      <c r="AEZ26" s="1084" t="str">
        <f>IF('8A'!I29&lt;&gt;"",'8A'!I29,"")</f>
        <v/>
      </c>
      <c r="AFA26" s="1084" t="str">
        <f>IF('8A'!J29&lt;&gt;"",'8A'!J29,"")</f>
        <v/>
      </c>
      <c r="AFB26" s="1084" t="str">
        <f>IF('8A'!K29&lt;&gt;"",'8A'!K29,"")</f>
        <v/>
      </c>
      <c r="AFC26" s="1084" t="str">
        <f>IF('8A'!L29&lt;&gt;"",'8A'!L29,"")</f>
        <v/>
      </c>
      <c r="AFD26" s="1084" t="str">
        <f>IF('8A'!M29&lt;&gt;"",'8A'!M29,"")</f>
        <v/>
      </c>
      <c r="AFE26" s="1084" t="str">
        <f>IF('8A'!N29&lt;&gt;"",'8A'!N29,"")</f>
        <v/>
      </c>
      <c r="AFF26" s="1084" t="str">
        <f>IF('8A'!O29&lt;&gt;"",'8A'!O29,"")</f>
        <v/>
      </c>
      <c r="AFG26" s="1084" t="str">
        <f>IF('8A'!P29&lt;&gt;"",'8A'!P29,"")</f>
        <v/>
      </c>
      <c r="AFH26" s="1084" t="str">
        <f>IF('8A'!Q29&lt;&gt;"",'8A'!Q29,"")</f>
        <v/>
      </c>
      <c r="AFI26" s="1084" t="str">
        <f>IF('8A'!R29&lt;&gt;"",'8A'!R29,"")</f>
        <v/>
      </c>
      <c r="AFJ26" s="1084" t="str">
        <f>IF('8A'!S29&lt;&gt;"",'8A'!S29,"")</f>
        <v/>
      </c>
      <c r="AFK26" s="1084" t="str">
        <f>IF('8A'!T29&lt;&gt;"",'8A'!T29,"")</f>
        <v/>
      </c>
      <c r="AFL26" s="1084" t="str">
        <f>IF('8A'!U29&lt;&gt;"",'8A'!U29,"")</f>
        <v/>
      </c>
      <c r="AFM26" s="1084" t="str">
        <f>IF('8A'!V29&lt;&gt;"",'8A'!V29,"")</f>
        <v/>
      </c>
      <c r="AFN26" s="1084" t="str">
        <f>IF('8B'!E29&lt;&gt;"",'8B'!E29,"")</f>
        <v/>
      </c>
      <c r="AFO26" s="1084" t="str">
        <f>IF('8B'!F29&lt;&gt;"",'8B'!F29,"")</f>
        <v/>
      </c>
      <c r="AFP26" s="1084" t="str">
        <f>IF('8B'!G29&lt;&gt;"",'8B'!G29,"")</f>
        <v/>
      </c>
      <c r="AFQ26" s="1084" t="str">
        <f>IF('8B'!H29&lt;&gt;"",'8B'!H29,"")</f>
        <v/>
      </c>
      <c r="AFR26" s="1084" t="str">
        <f>IF('8B'!I29&lt;&gt;"",'8B'!I29,"")</f>
        <v/>
      </c>
      <c r="AFS26" s="1084" t="str">
        <f>IF('8B'!J29&lt;&gt;"",'8B'!J29,"")</f>
        <v/>
      </c>
      <c r="AFT26" s="1084" t="str">
        <f>IF('8B'!K29&lt;&gt;"",'8B'!K29,"")</f>
        <v/>
      </c>
      <c r="AFU26" s="1084" t="str">
        <f>IF('8B'!L29&lt;&gt;"",'8B'!L29,"")</f>
        <v/>
      </c>
      <c r="AFV26" s="1084" t="str">
        <f>IF('8B'!M29&lt;&gt;"",'8B'!M29,"")</f>
        <v/>
      </c>
      <c r="AFW26" s="1084" t="str">
        <f>IF('8B'!N29&lt;&gt;"",'8B'!N29,"")</f>
        <v/>
      </c>
      <c r="AFX26" s="1084" t="str">
        <f>IF('8B'!O29&lt;&gt;"",'8B'!O29,"")</f>
        <v/>
      </c>
      <c r="AFY26" s="1084" t="str">
        <f>IF('8B'!P29&lt;&gt;"",'8B'!P29,"")</f>
        <v/>
      </c>
      <c r="AFZ26" s="1084" t="str">
        <f>IF('8B'!Q29&lt;&gt;"",'8B'!Q29,"")</f>
        <v/>
      </c>
      <c r="AGA26" s="1084" t="str">
        <f>IF('8B'!R29&lt;&gt;"",'8B'!R29,"")</f>
        <v/>
      </c>
      <c r="AGB26" s="1084" t="str">
        <f>IF('8B'!S29&lt;&gt;"",'8B'!S29,"")</f>
        <v/>
      </c>
      <c r="AGC26" s="1084" t="str">
        <f>IF('8B'!T29&lt;&gt;"",'8B'!T29,"")</f>
        <v/>
      </c>
      <c r="AGD26" s="1084" t="str">
        <f>IF('8B'!U29&lt;&gt;"",'8B'!U29,"")</f>
        <v/>
      </c>
      <c r="AGE26" s="1084" t="str">
        <f>IF('8C'!E29&lt;&gt;"",'8C'!E29,"")</f>
        <v/>
      </c>
      <c r="AGF26" s="1084" t="str">
        <f>IF('8C'!F29&lt;&gt;"",'8C'!F29,"")</f>
        <v/>
      </c>
      <c r="AGG26" s="1084" t="str">
        <f>IF('8C'!G29&lt;&gt;"",'8C'!G29,"")</f>
        <v/>
      </c>
      <c r="AGH26" s="1084" t="str">
        <f>IF('8C'!H29&lt;&gt;"",'8C'!H29,"")</f>
        <v/>
      </c>
      <c r="AGI26" s="1084" t="str">
        <f>IF('8C'!I29&lt;&gt;"",'8C'!I29,"")</f>
        <v/>
      </c>
      <c r="AGJ26" s="1084" t="str">
        <f>IF('8C'!J29&lt;&gt;"",'8C'!J29,"")</f>
        <v/>
      </c>
      <c r="AGK26" s="1084" t="str">
        <f>IF('8C'!K29&lt;&gt;"",'8C'!K29,"")</f>
        <v/>
      </c>
      <c r="AGL26" s="1084" t="str">
        <f>IF('8C'!L29&lt;&gt;"",'8C'!L29,"")</f>
        <v/>
      </c>
      <c r="AGM26" s="1084" t="str">
        <f>IF('8C'!M29&lt;&gt;"",'8C'!M29,"")</f>
        <v/>
      </c>
      <c r="AGN26" s="1084" t="str">
        <f>IF('8C'!N29&lt;&gt;"",'8C'!N29,"")</f>
        <v/>
      </c>
      <c r="AGO26" s="1084" t="str">
        <f>IF('8C'!O29&lt;&gt;"",'8C'!O29,"")</f>
        <v/>
      </c>
      <c r="AGP26" s="1085"/>
      <c r="AGQ26" s="1084" t="str">
        <f>IF('8D'!D37&lt;&gt;"",'8D'!D37,"")</f>
        <v/>
      </c>
      <c r="AGR26" s="1084" t="str">
        <f>IF('8D'!E37&lt;&gt;"",'8D'!E37,"")</f>
        <v/>
      </c>
      <c r="AGS26" s="1084" t="str">
        <f>IF('8D'!F37&lt;&gt;"",'8D'!F37,"")</f>
        <v/>
      </c>
      <c r="AGT26" s="1084" t="str">
        <f>IF('8D'!G37&lt;&gt;"",'8D'!G37,"")</f>
        <v/>
      </c>
      <c r="AGU26" s="1084" t="str">
        <f>IF('8D'!H37&lt;&gt;"",'8D'!H37,"")</f>
        <v/>
      </c>
      <c r="AGV26" s="1084" t="str">
        <f>IF('8D'!I37&lt;&gt;"",'8D'!I37,"")</f>
        <v/>
      </c>
      <c r="AGW26" s="1084" t="str">
        <f>IF('8D'!J37&lt;&gt;"",'8D'!J37,"")</f>
        <v/>
      </c>
      <c r="AGX26" s="1084" t="str">
        <f>IF('8D'!K37&lt;&gt;"",'8D'!K37,"")</f>
        <v/>
      </c>
      <c r="AGY26" s="1084" t="str">
        <f>IF('8D'!L37&lt;&gt;"",'8D'!L37,"")</f>
        <v/>
      </c>
      <c r="AGZ26" s="1084" t="str">
        <f>IF('8D'!M37&lt;&gt;"",'8D'!M37,"")</f>
        <v/>
      </c>
      <c r="AHA26" s="1084" t="str">
        <f>IF('8D'!N37&lt;&gt;"",'8D'!N37,"")</f>
        <v/>
      </c>
      <c r="AHB26" s="1084" t="str">
        <f>IF('8D'!O37&lt;&gt;"",'8D'!O37,"")</f>
        <v/>
      </c>
      <c r="AHC26" s="1084" t="str">
        <f>IF('8D'!P37&lt;&gt;"",'8D'!P37,"")</f>
        <v/>
      </c>
      <c r="AHD26" s="1084" t="str">
        <f>IF('8D'!Q37&lt;&gt;"",'8D'!Q37,"")</f>
        <v/>
      </c>
      <c r="AHE26" s="1084" t="str">
        <f>IF('8D'!R37&lt;&gt;"",'8D'!R37,"")</f>
        <v/>
      </c>
      <c r="AHF26" s="1084" t="str">
        <f>IF('8D'!S37&lt;&gt;"",'8D'!S37,"")</f>
        <v/>
      </c>
      <c r="AHG26" s="1084" t="str">
        <f>IF('8D'!T37&lt;&gt;"",'8D'!T37,"")</f>
        <v/>
      </c>
      <c r="AHH26" s="1084" t="str">
        <f>IF('8D'!U37&lt;&gt;"",'8D'!U37,"")</f>
        <v/>
      </c>
      <c r="AHI26" s="1084" t="str">
        <f>IF('8D'!V37&lt;&gt;"",'8D'!V37,"")</f>
        <v/>
      </c>
      <c r="AHJ26" s="1084" t="str">
        <f>IF('8D'!W37&lt;&gt;"",'8D'!W37,"")</f>
        <v/>
      </c>
      <c r="AHK26" s="1084" t="str">
        <f>IF('8D'!X37&lt;&gt;"",'8D'!X37,"")</f>
        <v/>
      </c>
      <c r="AHL26" s="1084" t="str">
        <f>IF('8D'!Y37&lt;&gt;"",'8D'!Y37,"")</f>
        <v/>
      </c>
      <c r="AHM26" s="1084" t="str">
        <f>IF('8D'!Z37&lt;&gt;"",'8D'!Z37,"")</f>
        <v/>
      </c>
      <c r="AHN26" s="1084" t="str">
        <f>IF('8D'!AA37&lt;&gt;"",'8D'!AA37,"")</f>
        <v/>
      </c>
      <c r="AHO26" s="1084" t="str">
        <f>IF('8D'!AB37&lt;&gt;"",'8D'!AB37,"")</f>
        <v/>
      </c>
      <c r="AHP26" s="1084" t="str">
        <f>IF('8D'!AC37&lt;&gt;"",'8D'!AC37,"")</f>
        <v/>
      </c>
      <c r="AHQ26" s="1084" t="str">
        <f>IF('8D'!AD37&lt;&gt;"",'8D'!AD37,"")</f>
        <v/>
      </c>
      <c r="AHR26" s="1084" t="str">
        <f>IF('8D'!AE37&lt;&gt;"",'8D'!AE37,"")</f>
        <v/>
      </c>
      <c r="AHS26" s="1084" t="str">
        <f>IF('8D'!AF37&lt;&gt;"",'8D'!AF37,"")</f>
        <v/>
      </c>
      <c r="AHT26" s="1084" t="str">
        <f>IF('8D'!AG37&lt;&gt;"",'8D'!AG37,"")</f>
        <v/>
      </c>
      <c r="AHU26" s="1084" t="str">
        <f>IF('8D'!AH37&lt;&gt;"",'8D'!AH37,"")</f>
        <v/>
      </c>
      <c r="AHV26" s="1084" t="str">
        <f>IF('8D'!AI37&lt;&gt;"",'8D'!AI37,"")</f>
        <v/>
      </c>
      <c r="AHW26" s="1084" t="str">
        <f>IF('8D'!AJ37&lt;&gt;"",'8D'!AJ37,"")</f>
        <v/>
      </c>
      <c r="AHX26" s="1084" t="str">
        <f>IF('8D'!AK37&lt;&gt;"",'8D'!AK37,"")</f>
        <v/>
      </c>
      <c r="AHY26" s="1084" t="str">
        <f>IF('8D'!AL37&lt;&gt;"",'8D'!AL37,"")</f>
        <v/>
      </c>
      <c r="AHZ26" s="1084" t="str">
        <f>IF('8D'!AM37&lt;&gt;"",'8D'!AM37,"")</f>
        <v/>
      </c>
      <c r="AIA26" s="1084" t="str">
        <f>IF('8D'!AN37&lt;&gt;"",'8D'!AN37,"")</f>
        <v/>
      </c>
      <c r="AIB26" s="1084" t="str">
        <f>IF('8D'!AO37&lt;&gt;"",'8D'!AO37,"")</f>
        <v/>
      </c>
      <c r="AIC26" s="1084" t="str">
        <f>IF('8D'!AP37&lt;&gt;"",'8D'!AP37,"")</f>
        <v/>
      </c>
      <c r="AID26" s="1084" t="str">
        <f>IF('8D'!AQ37&lt;&gt;"",'8D'!AQ37,"")</f>
        <v/>
      </c>
      <c r="AIE26" s="1084" t="str">
        <f>IF('8D'!AR37&lt;&gt;"",'8D'!AR37,"")</f>
        <v/>
      </c>
      <c r="AIF26" s="1084" t="str">
        <f>IF('8D'!AS37&lt;&gt;"",'8D'!AS37,"")</f>
        <v/>
      </c>
      <c r="AIG26" s="1084" t="str">
        <f>IF('8D'!AT37&lt;&gt;"",'8D'!AT37,"")</f>
        <v/>
      </c>
      <c r="AIH26" s="1084" t="str">
        <f>IF('8D'!AU37&lt;&gt;"",'8D'!AU37,"")</f>
        <v/>
      </c>
      <c r="AII26" s="1084" t="str">
        <f>IF('8D'!AV37&lt;&gt;"",'8D'!AV37,"")</f>
        <v/>
      </c>
      <c r="AIJ26" s="1084" t="str">
        <f>IF('8D'!AW37&lt;&gt;"",'8D'!AW37,"")</f>
        <v/>
      </c>
      <c r="AIK26" s="1085"/>
      <c r="AIL26" s="1084" t="str">
        <f>IF('8E'!D37&lt;&gt;"",'8E'!D37,"")</f>
        <v/>
      </c>
      <c r="AIM26" s="1084" t="str">
        <f>IF('8E'!E37&lt;&gt;"",'8E'!E37,"")</f>
        <v/>
      </c>
      <c r="AIN26" s="1084" t="str">
        <f>IF('8E'!F37&lt;&gt;"",'8E'!F37,"")</f>
        <v/>
      </c>
      <c r="AIO26" s="1084" t="str">
        <f>IF('8E'!G37&lt;&gt;"",'8E'!G37,"")</f>
        <v/>
      </c>
      <c r="AIP26" s="1084" t="str">
        <f>IF('8E'!H37&lt;&gt;"",'8E'!H37,"")</f>
        <v/>
      </c>
      <c r="AIQ26" s="1084" t="str">
        <f>IF('8E'!I37&lt;&gt;"",'8E'!I37,"")</f>
        <v/>
      </c>
      <c r="AIR26" s="1084" t="str">
        <f>IF('8E'!J37&lt;&gt;"",'8E'!J37,"")</f>
        <v/>
      </c>
      <c r="AIS26" s="1084" t="str">
        <f>IF('8E'!K37&lt;&gt;"",'8E'!K37,"")</f>
        <v/>
      </c>
      <c r="AIT26" s="1084" t="str">
        <f>IF('8E'!L37&lt;&gt;"",'8E'!L37,"")</f>
        <v/>
      </c>
      <c r="AIU26" s="1084" t="str">
        <f>IF('8E'!M37&lt;&gt;"",'8E'!M37,"")</f>
        <v/>
      </c>
      <c r="AIV26" s="1084" t="str">
        <f>IF('8E'!N37&lt;&gt;"",'8E'!N37,"")</f>
        <v/>
      </c>
      <c r="AIW26" s="1084" t="str">
        <f>IF('8E'!O37&lt;&gt;"",'8E'!O37,"")</f>
        <v/>
      </c>
      <c r="AIX26" s="1084" t="str">
        <f>IF('8E'!P37&lt;&gt;"",'8E'!P37,"")</f>
        <v/>
      </c>
      <c r="AIY26" s="1084" t="str">
        <f>IF('8E'!Q37&lt;&gt;"",'8E'!Q37,"")</f>
        <v/>
      </c>
      <c r="AIZ26" s="1084" t="str">
        <f>IF('8E'!R37&lt;&gt;"",'8E'!R37,"")</f>
        <v/>
      </c>
      <c r="AJA26" s="1084" t="str">
        <f>IF('8E'!S37&lt;&gt;"",'8E'!S37,"")</f>
        <v/>
      </c>
      <c r="AJB26" s="1084" t="str">
        <f>IF('8E'!T37&lt;&gt;"",'8E'!T37,"")</f>
        <v/>
      </c>
      <c r="AJC26" s="1084" t="str">
        <f>IF('8E'!U37&lt;&gt;"",'8E'!U37,"")</f>
        <v/>
      </c>
      <c r="AJD26" s="1084" t="str">
        <f>IF('8E'!V37&lt;&gt;"",'8E'!V37,"")</f>
        <v/>
      </c>
      <c r="AJE26" s="1084" t="str">
        <f>IF('8E'!W37&lt;&gt;"",'8E'!W37,"")</f>
        <v/>
      </c>
      <c r="AJF26" s="1084" t="str">
        <f>IF('8E'!X37&lt;&gt;"",'8E'!X37,"")</f>
        <v/>
      </c>
      <c r="AJG26" s="1084" t="str">
        <f>IF('8E'!Y37&lt;&gt;"",'8E'!Y37,"")</f>
        <v/>
      </c>
      <c r="AJH26" s="1084" t="str">
        <f>IF('8E'!Z37&lt;&gt;"",'8E'!Z37,"")</f>
        <v/>
      </c>
      <c r="AJI26" s="1084" t="str">
        <f>IF('8E'!AA37&lt;&gt;"",'8E'!AA37,"")</f>
        <v/>
      </c>
      <c r="AJJ26" t="s">
        <v>6852</v>
      </c>
    </row>
    <row r="27" spans="1:946" x14ac:dyDescent="0.2">
      <c r="A27" s="1084" t="str">
        <f t="shared" si="0"/>
        <v/>
      </c>
      <c r="B27" s="1084" t="str">
        <f t="shared" si="1"/>
        <v/>
      </c>
      <c r="C27" s="1084" t="str">
        <f>IF(設定!AH31&lt;&gt;0,設定!AH31,"")</f>
        <v/>
      </c>
      <c r="D27" s="1084" t="str">
        <f ca="1">IF(設定!AG31&lt;&gt;0,設定!AG31,"")</f>
        <v/>
      </c>
      <c r="E27" s="1084" t="str">
        <f>IF(C27="学部",VLOOKUP(D27,設定!$K$8:$L$37,2,FALSE),"")</f>
        <v/>
      </c>
      <c r="F27" s="1084" t="str">
        <f>IF(C27="研究科",VLOOKUP(D27,設定!$P$8:$Q$37,2,FALSE),"")</f>
        <v/>
      </c>
      <c r="G27" s="1084" t="str">
        <f>IF(C27="学部",VLOOKUP(D27,設定!$U$8:$V$37,2,FALSE),"")</f>
        <v/>
      </c>
      <c r="H27" s="1084" t="str">
        <f>IF(C27="研究科",VLOOKUP(D27,設定!$Y$8:$Z$37,2,FALSE),"")</f>
        <v/>
      </c>
      <c r="I27" s="1085"/>
      <c r="J27" s="1085"/>
      <c r="K27" s="1085"/>
      <c r="L27" s="1085"/>
      <c r="M27" s="1085"/>
      <c r="N27" s="1085"/>
      <c r="O27" s="1085"/>
      <c r="P27" s="1085"/>
      <c r="Q27" s="1085"/>
      <c r="R27" s="1084" t="str">
        <f>IF('2A'!E30&lt;&gt;"",'2A'!E30,"")</f>
        <v/>
      </c>
      <c r="S27" s="1084" t="str">
        <f>IF('2A'!F30&lt;&gt;"",'2A'!F30,"")</f>
        <v/>
      </c>
      <c r="T27" s="1084" t="str">
        <f>IF('2A'!G30&lt;&gt;"",'2A'!G30,"")</f>
        <v/>
      </c>
      <c r="U27" s="1084" t="str">
        <f>IF('2A'!H30&lt;&gt;"",'2A'!H30,"")</f>
        <v/>
      </c>
      <c r="V27" s="1084" t="str">
        <f>IF('2A'!I30&lt;&gt;"",'2A'!I30,"")</f>
        <v/>
      </c>
      <c r="W27" s="1084" t="str">
        <f>IF('2A'!J30&lt;&gt;"",'2A'!J30,"")</f>
        <v/>
      </c>
      <c r="X27" s="1084" t="str">
        <f>IF('2A'!K30&lt;&gt;"",'2A'!K30,"")</f>
        <v/>
      </c>
      <c r="Y27" s="1084" t="str">
        <f>IF('2A'!L30&lt;&gt;"",'2A'!L30,"")</f>
        <v/>
      </c>
      <c r="Z27" s="1084" t="str">
        <f>IF('2A'!M30&lt;&gt;"",'2A'!M30,"")</f>
        <v/>
      </c>
      <c r="AA27" s="1084" t="str">
        <f>IF('2A'!N30&lt;&gt;"",'2A'!N30,"")</f>
        <v/>
      </c>
      <c r="AB27" s="1084" t="str">
        <f>IF('2A'!O30&lt;&gt;"",'2A'!O30,"")</f>
        <v/>
      </c>
      <c r="AC27" s="1084" t="str">
        <f>IF('2A'!P30&lt;&gt;"",'2A'!P30,"")</f>
        <v/>
      </c>
      <c r="AD27" s="1084" t="str">
        <f>IF('2A'!Q30&lt;&gt;"",'2A'!Q30,"")</f>
        <v/>
      </c>
      <c r="AE27" s="1084" t="str">
        <f>IF('2A'!R30&lt;&gt;"",'2A'!R30,"")</f>
        <v/>
      </c>
      <c r="AF27" s="1084" t="str">
        <f>IF('2A'!S30&lt;&gt;"",'2A'!S30,"")</f>
        <v/>
      </c>
      <c r="AG27" s="1084" t="str">
        <f>IF('2A'!T30&lt;&gt;"",'2A'!T30,"")</f>
        <v/>
      </c>
      <c r="AH27" s="1084" t="str">
        <f>IF('2A'!U30&lt;&gt;"",'2A'!U30,"")</f>
        <v/>
      </c>
      <c r="AI27" s="1084" t="str">
        <f>IF('2B'!E30&lt;&gt;"",'2B'!E30,"")</f>
        <v/>
      </c>
      <c r="AJ27" s="1084" t="str">
        <f>IF('2B'!F30&lt;&gt;"",'2B'!F30,"")</f>
        <v/>
      </c>
      <c r="AK27" s="1084" t="str">
        <f>IF('2B'!G30&lt;&gt;"",'2B'!G30,"")</f>
        <v/>
      </c>
      <c r="AL27" s="1084" t="str">
        <f>IF('2B'!H30&lt;&gt;"",'2B'!H30,"")</f>
        <v/>
      </c>
      <c r="AM27" s="1084" t="str">
        <f>IF('2B'!I30&lt;&gt;"",'2B'!I30,"")</f>
        <v/>
      </c>
      <c r="AN27" s="1084" t="str">
        <f>IF('2B'!J30&lt;&gt;"",'2B'!J30,"")</f>
        <v/>
      </c>
      <c r="AO27" s="1084" t="str">
        <f>IF('2B'!K30&lt;&gt;"",'2B'!K30,"")</f>
        <v/>
      </c>
      <c r="AP27" s="1084" t="str">
        <f>IF('2B'!L30&lt;&gt;"",'2B'!L30,"")</f>
        <v/>
      </c>
      <c r="AQ27" s="1084" t="str">
        <f>IF('2B'!M30&lt;&gt;"",'2B'!M30,"")</f>
        <v/>
      </c>
      <c r="AR27" s="1084" t="str">
        <f>IF('2B'!N30&lt;&gt;"",'2B'!N30,"")</f>
        <v/>
      </c>
      <c r="AS27" s="1084" t="str">
        <f>IF('2B'!O30&lt;&gt;"",'2B'!O30,"")</f>
        <v/>
      </c>
      <c r="AT27" s="1084" t="str">
        <f>IF('2B'!P30&lt;&gt;"",'2B'!P30,"")</f>
        <v/>
      </c>
      <c r="AU27" s="1084" t="str">
        <f>IF('2B'!Q30&lt;&gt;"",'2B'!Q30,"")</f>
        <v/>
      </c>
      <c r="AV27" s="1084" t="str">
        <f>IF('2B'!R30&lt;&gt;"",'2B'!R30,"")</f>
        <v/>
      </c>
      <c r="AW27" s="1084" t="str">
        <f>IF('2B'!S30&lt;&gt;"",'2B'!S30,"")</f>
        <v/>
      </c>
      <c r="AX27" s="1084" t="str">
        <f>IF('2B'!T30&lt;&gt;"",'2B'!T30,"")</f>
        <v/>
      </c>
      <c r="AY27" s="1084" t="str">
        <f>IF('2B'!U30&lt;&gt;"",'2B'!U30,"")</f>
        <v/>
      </c>
      <c r="AZ27" s="1084" t="str">
        <f>IF('2B'!V30&lt;&gt;"",'2B'!V30,"")</f>
        <v/>
      </c>
      <c r="BA27" s="1084" t="str">
        <f>IF('2B'!W30&lt;&gt;"",'2B'!W30,"")</f>
        <v/>
      </c>
      <c r="BB27" s="1084" t="str">
        <f>IF('2B'!X30&lt;&gt;"",'2B'!X30,"")</f>
        <v/>
      </c>
      <c r="BC27" s="1084" t="str">
        <f>IF('2C'!E31&lt;&gt;"",'2C'!E31,"")</f>
        <v/>
      </c>
      <c r="BD27" s="1084" t="str">
        <f>IF('2C'!F31&lt;&gt;"",'2C'!F31,"")</f>
        <v/>
      </c>
      <c r="BE27" s="1084" t="str">
        <f>IF('2C'!G31&lt;&gt;"",'2C'!G31,"")</f>
        <v/>
      </c>
      <c r="BF27" s="1084" t="str">
        <f>IF('2C'!H31&lt;&gt;"",'2C'!H31,"")</f>
        <v/>
      </c>
      <c r="BG27" s="1084" t="str">
        <f>IF('2C'!I31&lt;&gt;"",'2C'!I31,"")</f>
        <v/>
      </c>
      <c r="BH27" s="1084" t="str">
        <f>IF('2C'!J31&lt;&gt;"",'2C'!J31,"")</f>
        <v/>
      </c>
      <c r="BI27" s="1084" t="str">
        <f>IF('2C'!K31&lt;&gt;"",'2C'!K31,"")</f>
        <v/>
      </c>
      <c r="BJ27" s="1084" t="str">
        <f>IF('2C'!L31&lt;&gt;"",'2C'!L31,"")</f>
        <v/>
      </c>
      <c r="BK27" s="1084" t="str">
        <f>IF('2C'!M31&lt;&gt;"",'2C'!M31,"")</f>
        <v/>
      </c>
      <c r="BL27" s="1084" t="str">
        <f>IF('2C'!N31&lt;&gt;"",'2C'!N31,"")</f>
        <v/>
      </c>
      <c r="BM27" s="1084" t="str">
        <f>IF('2C'!O31&lt;&gt;"",'2C'!O31,"")</f>
        <v/>
      </c>
      <c r="BN27" s="1084" t="str">
        <f>IF('2C'!P31&lt;&gt;"",'2C'!P31,"")</f>
        <v/>
      </c>
      <c r="BO27" s="1084" t="str">
        <f>IF('2C'!Q31&lt;&gt;"",'2C'!Q31,"")</f>
        <v/>
      </c>
      <c r="BP27" s="1084" t="str">
        <f>IF('2C'!R31&lt;&gt;"",'2C'!R31,"")</f>
        <v/>
      </c>
      <c r="BQ27" s="1084" t="str">
        <f>IF('2C'!S31&lt;&gt;"",'2C'!S31,"")</f>
        <v/>
      </c>
      <c r="BR27" s="1084" t="str">
        <f>IF('2C'!T31&lt;&gt;"",'2C'!T31,"")</f>
        <v/>
      </c>
      <c r="BS27" s="1084" t="str">
        <f>IF('2C'!U31&lt;&gt;"",'2C'!U31,"")</f>
        <v/>
      </c>
      <c r="BT27" s="1084" t="str">
        <f>IF('2C'!V31&lt;&gt;"",'2C'!V31,"")</f>
        <v/>
      </c>
      <c r="BU27" s="1084" t="str">
        <f>IF('2C'!W31&lt;&gt;"",'2C'!W31,"")</f>
        <v/>
      </c>
      <c r="BV27" s="1084" t="str">
        <f>IF('2C'!X31&lt;&gt;"",'2C'!X31,"")</f>
        <v/>
      </c>
      <c r="BW27" s="1084" t="str">
        <f>IF('2C'!Y31&lt;&gt;"",'2C'!Y31,"")</f>
        <v/>
      </c>
      <c r="BX27" s="1084" t="str">
        <f>IF('2C'!Z31&lt;&gt;"",'2C'!Z31,"")</f>
        <v/>
      </c>
      <c r="BY27" s="1084" t="str">
        <f>IF('2C'!AA31&lt;&gt;"",'2C'!AA31,"")</f>
        <v/>
      </c>
      <c r="BZ27" s="1084" t="str">
        <f>IF('2C'!AB31&lt;&gt;"",'2C'!AB31,"")</f>
        <v/>
      </c>
      <c r="CA27" s="1084" t="str">
        <f>IF('2C'!AC31&lt;&gt;"",'2C'!AC31,"")</f>
        <v/>
      </c>
      <c r="CB27" s="1084" t="str">
        <f>IF('2C'!AD31&lt;&gt;"",'2C'!AD31,"")</f>
        <v/>
      </c>
      <c r="CC27" s="1084" t="str">
        <f>IF('2C'!AE31&lt;&gt;"",'2C'!AE31,"")</f>
        <v/>
      </c>
      <c r="CD27" s="1084" t="str">
        <f>IF('2C'!AF31&lt;&gt;"",'2C'!AF31,"")</f>
        <v/>
      </c>
      <c r="CE27" s="1085"/>
      <c r="CF27" s="1085"/>
      <c r="CG27" s="1085"/>
      <c r="CH27" s="1085"/>
      <c r="CI27" s="1085"/>
      <c r="CJ27" s="1085"/>
      <c r="CK27" s="1085"/>
      <c r="CL27" s="1085"/>
      <c r="CM27" s="1085"/>
      <c r="CN27" s="1085"/>
      <c r="CO27" s="1085"/>
      <c r="CP27" s="1085"/>
      <c r="CQ27" s="1085"/>
      <c r="CR27" s="1085"/>
      <c r="CS27" s="1085"/>
      <c r="CT27" s="1085"/>
      <c r="CU27" s="1085"/>
      <c r="CV27" s="1084" t="str">
        <f>IF('2E'!E30&lt;&gt;"",'2E'!E30,"")</f>
        <v/>
      </c>
      <c r="CW27" s="1084" t="str">
        <f>IF('2E'!F30&lt;&gt;"",'2E'!F30,"")</f>
        <v/>
      </c>
      <c r="CX27" s="1084" t="str">
        <f>IF('2E'!G30&lt;&gt;"",'2E'!G30,"")</f>
        <v/>
      </c>
      <c r="CY27" s="1084" t="str">
        <f>IF('2E'!H30&lt;&gt;"",'2E'!H30,"")</f>
        <v/>
      </c>
      <c r="CZ27" s="1084" t="str">
        <f>IF('2E'!I30&lt;&gt;"",'2E'!I30,"")</f>
        <v/>
      </c>
      <c r="DA27" s="1084" t="str">
        <f>IF('2E'!J30&lt;&gt;"",'2E'!J30,"")</f>
        <v/>
      </c>
      <c r="DB27" s="1084" t="str">
        <f>IF('2E'!K30&lt;&gt;"",'2E'!K30,"")</f>
        <v/>
      </c>
      <c r="DC27" s="1084" t="str">
        <f>IF('2E'!L30&lt;&gt;"",'2E'!L30,"")</f>
        <v/>
      </c>
      <c r="DD27" s="1084" t="str">
        <f>IF('2E'!M30&lt;&gt;"",'2E'!M30,"")</f>
        <v/>
      </c>
      <c r="DE27" s="1084" t="str">
        <f>IF('2E'!N30&lt;&gt;"",'2E'!N30,"")</f>
        <v/>
      </c>
      <c r="DF27" s="1084" t="str">
        <f>IF('2E'!O30&lt;&gt;"",'2E'!O30,"")</f>
        <v/>
      </c>
      <c r="DG27" s="1084" t="str">
        <f>IF('2E'!P30&lt;&gt;"",'2E'!P30,"")</f>
        <v/>
      </c>
      <c r="DH27" s="1084" t="str">
        <f>IF('2E'!Q30&lt;&gt;"",'2E'!Q30,"")</f>
        <v/>
      </c>
      <c r="DI27" s="1084" t="str">
        <f>IF('2E'!R30&lt;&gt;"",'2E'!R30,"")</f>
        <v/>
      </c>
      <c r="DJ27" s="1084" t="str">
        <f>IF('2E'!S30&lt;&gt;"",'2E'!S30,"")</f>
        <v/>
      </c>
      <c r="DK27" s="1084" t="str">
        <f>IF('2E'!T30&lt;&gt;"",'2E'!T30,"")</f>
        <v/>
      </c>
      <c r="DL27" s="1084" t="str">
        <f>IF('2F'!E30&lt;&gt;"",'2F'!E30,"")</f>
        <v/>
      </c>
      <c r="DM27" s="1084" t="str">
        <f>IF('2F'!F30&lt;&gt;"",'2F'!F30,"")</f>
        <v/>
      </c>
      <c r="DN27" s="1212" t="str">
        <f>IF('3AB'!E30&lt;&gt;"",'3AB'!E30,"")</f>
        <v/>
      </c>
      <c r="DO27" s="1212" t="str">
        <f>IF('3AB'!F30&lt;&gt;"",'3AB'!F30,"")</f>
        <v/>
      </c>
      <c r="DP27" s="1212" t="str">
        <f>IF('3AB'!G30&lt;&gt;"",'3AB'!G30,"")</f>
        <v/>
      </c>
      <c r="DQ27" s="1212" t="str">
        <f>IF('3AB'!H30&lt;&gt;"",'3AB'!H30,"")</f>
        <v/>
      </c>
      <c r="DR27" s="1212" t="str">
        <f>IF('3AB'!I30&lt;&gt;"",'3AB'!I30,"")</f>
        <v/>
      </c>
      <c r="DS27" s="1212" t="str">
        <f>IF('3AB'!J30&lt;&gt;"",'3AB'!J30,"")</f>
        <v/>
      </c>
      <c r="DT27" s="1212" t="str">
        <f>IF('3AB'!K30&lt;&gt;"",'3AB'!K30,"")</f>
        <v/>
      </c>
      <c r="DU27" s="1212" t="str">
        <f>IF('3AB'!L30&lt;&gt;"",'3AB'!L30,"")</f>
        <v/>
      </c>
      <c r="DV27" s="1084" t="str">
        <f>IF('3CD'!E30&lt;&gt;"",'3CD'!E30,"")</f>
        <v/>
      </c>
      <c r="DW27" s="1084" t="str">
        <f>IF('3CD'!F30&lt;&gt;"",'3CD'!F30,"")</f>
        <v/>
      </c>
      <c r="DX27" s="1084" t="str">
        <f>IF('3CD'!G30&lt;&gt;"",'3CD'!G30,"")</f>
        <v/>
      </c>
      <c r="DY27" s="1084" t="str">
        <f>IF('3CD'!H30&lt;&gt;"",'3CD'!H30,"")</f>
        <v/>
      </c>
      <c r="DZ27" s="1084" t="str">
        <f>IF('3CD'!I30&lt;&gt;"",'3CD'!I30,"")</f>
        <v/>
      </c>
      <c r="EA27" s="1084" t="str">
        <f>IF('3CD'!J30&lt;&gt;"",'3CD'!J30,"")</f>
        <v/>
      </c>
      <c r="EB27" s="1084" t="str">
        <f>IF('3CD'!K30&lt;&gt;"",'3CD'!K30,"")</f>
        <v/>
      </c>
      <c r="EC27" s="1084" t="str">
        <f>IF('3CD'!L30&lt;&gt;"",'3CD'!L30,"")</f>
        <v/>
      </c>
      <c r="ED27" s="1084" t="str">
        <f>IF('3CD'!M30&lt;&gt;"",'3CD'!M30,"")</f>
        <v/>
      </c>
      <c r="EE27" s="1084" t="str">
        <f>IF('3CD'!N30&lt;&gt;"",'3CD'!N30,"")</f>
        <v/>
      </c>
      <c r="EF27" s="1084" t="str">
        <f>IF('3CD'!O30&lt;&gt;"",'3CD'!O30,"")</f>
        <v/>
      </c>
      <c r="EG27" s="1084" t="str">
        <f>IF('3CD'!P30&lt;&gt;"",'3CD'!P30,"")</f>
        <v/>
      </c>
      <c r="EH27" s="1084" t="str">
        <f>IF('3CD'!Q30&lt;&gt;"",'3CD'!Q30,"")</f>
        <v/>
      </c>
      <c r="EI27" s="1084" t="str">
        <f>IF('3CD'!R30&lt;&gt;"",'3CD'!R30,"")</f>
        <v/>
      </c>
      <c r="EJ27" s="1085"/>
      <c r="EK27" s="1085"/>
      <c r="EL27" s="1085"/>
      <c r="EM27" s="1085"/>
      <c r="EN27" s="1085"/>
      <c r="EO27" s="1085"/>
      <c r="EP27" s="1085"/>
      <c r="EQ27" s="1085"/>
      <c r="ER27" s="1085"/>
      <c r="ES27" s="1085"/>
      <c r="ET27" s="1085"/>
      <c r="EU27" s="1085"/>
      <c r="EV27" s="1085"/>
      <c r="EW27" s="1085"/>
      <c r="EX27" s="1085"/>
      <c r="EY27" s="1085"/>
      <c r="EZ27" s="1085"/>
      <c r="FA27" s="1085"/>
      <c r="FB27" s="1084" t="str">
        <f>IF('3EF'!W31&lt;&gt;"",'3EF'!W31,"")</f>
        <v/>
      </c>
      <c r="FC27" s="1084" t="str">
        <f>IF('3EF'!X31&lt;&gt;"",'3EF'!X31,"")</f>
        <v/>
      </c>
      <c r="FD27" s="1084" t="str">
        <f>IF('3EF'!Y31&lt;&gt;"",'3EF'!Y31,"")</f>
        <v/>
      </c>
      <c r="FE27" s="1084" t="str">
        <f>IF('3EF'!Z31&lt;&gt;"",'3EF'!Z31,"")</f>
        <v/>
      </c>
      <c r="FF27" s="1084" t="str">
        <f>IF('3EF'!AA31&lt;&gt;"",'3EF'!AA31,"")</f>
        <v/>
      </c>
      <c r="FG27" s="1084" t="str">
        <f>IF('3EF'!AB31&lt;&gt;"",'3EF'!AB31,"")</f>
        <v/>
      </c>
      <c r="FH27" s="1084" t="str">
        <f>IF('3EF'!AC31&lt;&gt;"",'3EF'!AC31,"")</f>
        <v/>
      </c>
      <c r="FI27" s="1084" t="str">
        <f>IF('3EF'!AD31&lt;&gt;"",'3EF'!AD31,"")</f>
        <v/>
      </c>
      <c r="FJ27" s="1084" t="str">
        <f>IF('3EF'!AE31&lt;&gt;"",'3EF'!AE31,"")</f>
        <v/>
      </c>
      <c r="FK27" s="1084" t="str">
        <f>IF('3EF'!AF31&lt;&gt;"",'3EF'!AF31,"")</f>
        <v/>
      </c>
      <c r="FL27" s="1084" t="str">
        <f>IF('3EF'!AG31&lt;&gt;"",'3EF'!AG31,"")</f>
        <v/>
      </c>
      <c r="FM27" s="1084" t="str">
        <f>IF('3EF'!AH31&lt;&gt;"",'3EF'!AH31,"")</f>
        <v/>
      </c>
      <c r="FN27" s="1084" t="str">
        <f>IF('3EF'!AI31&lt;&gt;"",'3EF'!AI31,"")</f>
        <v/>
      </c>
      <c r="FO27" s="1084" t="str">
        <f>IF('3EF'!AJ31&lt;&gt;"",'3EF'!AJ31,"")</f>
        <v/>
      </c>
      <c r="FP27" s="1084" t="str">
        <f>IF('3EF'!AK31&lt;&gt;"",'3EF'!AK31,"")</f>
        <v/>
      </c>
      <c r="FQ27" s="1084" t="str">
        <f>IF('3EF'!AL31&lt;&gt;"",'3EF'!AL31,"")</f>
        <v/>
      </c>
      <c r="FR27" s="1084" t="str">
        <f>IF('3EF'!AM31&lt;&gt;"",'3EF'!AM31,"")</f>
        <v/>
      </c>
      <c r="FS27" s="1084" t="str">
        <f>IF('3G'!E31&lt;&gt;"",'3G'!E31,"")</f>
        <v/>
      </c>
      <c r="FT27" s="1084" t="str">
        <f>IF('3G'!F31&lt;&gt;"",'3G'!F31,"")</f>
        <v/>
      </c>
      <c r="FU27" s="1084" t="str">
        <f>IF('3G'!G31&lt;&gt;"",'3G'!G31,"")</f>
        <v/>
      </c>
      <c r="FV27" s="1084" t="str">
        <f>IF('3G'!H31&lt;&gt;"",'3G'!H31,"")</f>
        <v/>
      </c>
      <c r="FW27" s="1084" t="str">
        <f>IF('3G'!I31&lt;&gt;"",'3G'!I31,"")</f>
        <v/>
      </c>
      <c r="FX27" s="1084" t="str">
        <f>IF('3G'!J31&lt;&gt;"",'3G'!J31,"")</f>
        <v/>
      </c>
      <c r="FY27" s="1084" t="str">
        <f>IF('3G'!K31&lt;&gt;"",'3G'!K31,"")</f>
        <v/>
      </c>
      <c r="FZ27" s="1084" t="str">
        <f>IF('3G'!L31&lt;&gt;"",'3G'!L31,"")</f>
        <v/>
      </c>
      <c r="GA27" s="1084" t="str">
        <f>IF('3G'!M31&lt;&gt;"",'3G'!M31,"")</f>
        <v/>
      </c>
      <c r="GB27" s="1084" t="str">
        <f>IF('3G'!N31&lt;&gt;"",'3G'!N31,"")</f>
        <v/>
      </c>
      <c r="GC27" s="1084" t="str">
        <f>IF('3G'!O31&lt;&gt;"",'3G'!O31,"")</f>
        <v/>
      </c>
      <c r="GD27" s="1084" t="str">
        <f>IF('3G'!P31&lt;&gt;"",'3G'!P31,"")</f>
        <v/>
      </c>
      <c r="GE27" s="1084" t="str">
        <f>IF('3G'!Q31&lt;&gt;"",'3G'!Q31,"")</f>
        <v/>
      </c>
      <c r="GF27" s="1084" t="str">
        <f>IF('3G'!R31&lt;&gt;"",'3G'!R31,"")</f>
        <v/>
      </c>
      <c r="GG27" s="1084" t="str">
        <f>IF('3G'!S31&lt;&gt;"",'3G'!S31,"")</f>
        <v/>
      </c>
      <c r="GH27" s="1084" t="str">
        <f>IF('3G'!T31&lt;&gt;"",'3G'!T31,"")</f>
        <v/>
      </c>
      <c r="GI27" s="1084" t="str">
        <f>IF('3G'!U31&lt;&gt;"",'3G'!U31,"")</f>
        <v/>
      </c>
      <c r="GJ27" s="1084" t="str">
        <f>IF('3G'!V31&lt;&gt;"",'3G'!V31,"")</f>
        <v/>
      </c>
      <c r="GK27" s="1084" t="str">
        <f>IF('3G'!W31&lt;&gt;"",'3G'!W31,"")</f>
        <v/>
      </c>
      <c r="GL27" s="1084" t="str">
        <f>IF('3G'!X31&lt;&gt;"",'3G'!X31,"")</f>
        <v/>
      </c>
      <c r="GM27" s="1084" t="str">
        <f>IF('3G'!Y31&lt;&gt;"",'3G'!Y31,"")</f>
        <v/>
      </c>
      <c r="GN27" s="1084" t="str">
        <f>IF('3G'!Z31&lt;&gt;"",'3G'!Z31,"")</f>
        <v/>
      </c>
      <c r="GO27" s="1084" t="str">
        <f>IF('3G'!AA31&lt;&gt;"",'3G'!AA31,"")</f>
        <v/>
      </c>
      <c r="GP27" s="1084" t="str">
        <f>IF('3G'!AB31&lt;&gt;"",'3G'!AB31,"")</f>
        <v/>
      </c>
      <c r="GQ27" s="1084" t="str">
        <f>IF('3G'!AC31&lt;&gt;"",'3G'!AC31,"")</f>
        <v/>
      </c>
      <c r="GR27" s="1084" t="str">
        <f>IF('3G'!AD31&lt;&gt;"",'3G'!AD31,"")</f>
        <v/>
      </c>
      <c r="GS27" s="1084" t="str">
        <f>IF('3G'!AE31&lt;&gt;"",'3G'!AE31,"")</f>
        <v/>
      </c>
      <c r="GT27" s="1084" t="str">
        <f>IF('3G'!AF31&lt;&gt;"",'3G'!AF31,"")</f>
        <v/>
      </c>
      <c r="GU27" s="1084" t="str">
        <f>IF('3G'!AG31&lt;&gt;"",'3G'!AG31,"")</f>
        <v/>
      </c>
      <c r="GV27" s="1084" t="str">
        <f>IF('3G'!AH31&lt;&gt;"",'3G'!AH31,"")</f>
        <v/>
      </c>
      <c r="GW27" s="1084" t="str">
        <f>IF('3G'!AI31&lt;&gt;"",'3G'!AI31,"")</f>
        <v/>
      </c>
      <c r="GX27" s="1084" t="str">
        <f>IF('3G'!AJ31&lt;&gt;"",'3G'!AJ31,"")</f>
        <v/>
      </c>
      <c r="GY27" s="1084" t="str">
        <f>IF('3G'!AK31&lt;&gt;"",'3G'!AK31,"")</f>
        <v/>
      </c>
      <c r="GZ27" s="1084" t="str">
        <f>IF('3G'!AL31&lt;&gt;"",'3G'!AL31,"")</f>
        <v/>
      </c>
      <c r="HA27" s="1084" t="str">
        <f>IF('3G'!AM31&lt;&gt;"",'3G'!AM31,"")</f>
        <v/>
      </c>
      <c r="HB27" s="1084" t="str">
        <f>IF('3G'!AN31&lt;&gt;"",'3G'!AN31,"")</f>
        <v/>
      </c>
      <c r="HC27" s="1085"/>
      <c r="HD27" s="1085"/>
      <c r="HE27" s="1085"/>
      <c r="HF27" s="1085"/>
      <c r="HG27" s="1085"/>
      <c r="HH27" s="1085"/>
      <c r="HI27" s="1085"/>
      <c r="HJ27" s="1085"/>
      <c r="HK27" s="1085"/>
      <c r="HL27" s="1085"/>
      <c r="HM27" s="1085"/>
      <c r="HN27" s="1085"/>
      <c r="HO27" s="1085"/>
      <c r="HP27" s="1085"/>
      <c r="HQ27" s="1085"/>
      <c r="HR27" s="1085"/>
      <c r="HS27" s="1085"/>
      <c r="HT27" s="1085"/>
      <c r="HU27" s="1085"/>
      <c r="HV27" s="1085"/>
      <c r="HW27" s="1085"/>
      <c r="HX27" s="1085"/>
      <c r="HY27" s="1085"/>
      <c r="HZ27" s="1085"/>
      <c r="IA27" s="1085"/>
      <c r="IB27" s="1085"/>
      <c r="IC27" s="1085"/>
      <c r="ID27" s="1085"/>
      <c r="IE27" s="1085"/>
      <c r="IF27" s="1085"/>
      <c r="IG27" s="1085"/>
      <c r="IH27" s="1085"/>
      <c r="II27" s="1085"/>
      <c r="IJ27" s="1085"/>
      <c r="IK27" s="1085"/>
      <c r="IL27" s="1085"/>
      <c r="IM27" s="1085"/>
      <c r="IN27" s="1085"/>
      <c r="IO27" s="1085"/>
      <c r="IP27" s="1085"/>
      <c r="IQ27" s="1085"/>
      <c r="IR27" s="1085"/>
      <c r="IS27" s="1085"/>
      <c r="IT27" s="1085"/>
      <c r="IU27" s="1085"/>
      <c r="IV27" s="1085"/>
      <c r="IW27" s="1085"/>
      <c r="IX27" s="1085"/>
      <c r="IY27" s="1085"/>
      <c r="IZ27" s="1085"/>
      <c r="JA27" s="1085"/>
      <c r="JB27" s="1084" t="str">
        <f>IF('4C'!E30&lt;&gt;"",'4C'!E30,"")</f>
        <v/>
      </c>
      <c r="JC27" s="1085"/>
      <c r="JD27" s="1085"/>
      <c r="JE27" s="1085"/>
      <c r="JF27" s="1085"/>
      <c r="JG27" s="1085"/>
      <c r="JH27" s="1085"/>
      <c r="JI27" s="1085"/>
      <c r="JJ27" s="1085"/>
      <c r="JK27" s="1085"/>
      <c r="JL27" s="1085"/>
      <c r="JM27" s="1085"/>
      <c r="JN27" s="1085"/>
      <c r="JO27" s="1085"/>
      <c r="JP27" s="1085"/>
      <c r="JQ27" s="1085"/>
      <c r="JR27" s="1085"/>
      <c r="JS27" s="1085"/>
      <c r="JT27" s="1085"/>
      <c r="JU27" s="1085"/>
      <c r="JV27" s="1085"/>
      <c r="JW27" s="1085"/>
      <c r="JX27" s="1085"/>
      <c r="JY27" s="1085"/>
      <c r="JZ27" s="1085"/>
      <c r="KA27" s="1085"/>
      <c r="KB27" s="1085"/>
      <c r="KC27" s="1085"/>
      <c r="KD27" s="1085"/>
      <c r="KE27" s="1085"/>
      <c r="KF27" s="1085"/>
      <c r="KG27" s="1085"/>
      <c r="KH27" s="1085"/>
      <c r="KI27" s="1085"/>
      <c r="KJ27" s="1084" t="str">
        <f>IF('5A'!E30&lt;&gt;"",'5A'!E30,"")</f>
        <v/>
      </c>
      <c r="KK27" s="1084" t="str">
        <f>IF('5A'!F30&lt;&gt;"",'5A'!F30,"")</f>
        <v/>
      </c>
      <c r="KL27" s="1084" t="str">
        <f>IF('5A'!G30&lt;&gt;"",'5A'!G30,"")</f>
        <v/>
      </c>
      <c r="KM27" s="1085"/>
      <c r="KN27" s="1085"/>
      <c r="KO27" s="1085"/>
      <c r="KP27" s="1085"/>
      <c r="KQ27" s="1085"/>
      <c r="KR27" s="1085"/>
      <c r="KS27" s="1085"/>
      <c r="KT27" s="1085"/>
      <c r="KU27" s="1085"/>
      <c r="KV27" s="1085"/>
      <c r="KW27" s="1085"/>
      <c r="KX27" s="1085"/>
      <c r="KY27" s="1084" t="str">
        <f>IF('5D'!E37&lt;&gt;"",'5D'!E37,"")</f>
        <v/>
      </c>
      <c r="KZ27" s="1084" t="str">
        <f>IF('5D'!F37&lt;&gt;"",'5D'!F37,"")</f>
        <v/>
      </c>
      <c r="LA27" s="1084" t="str">
        <f>IF('5D'!G37&lt;&gt;"",'5D'!G37,"")</f>
        <v/>
      </c>
      <c r="LB27" s="1084" t="str">
        <f>IF('5D'!H37&lt;&gt;"",'5D'!H37,"")</f>
        <v/>
      </c>
      <c r="LC27" s="1084" t="str">
        <f>IF('5D'!I37&lt;&gt;"",'5D'!I37,"")</f>
        <v/>
      </c>
      <c r="LD27" s="1084" t="str">
        <f>IF('5D'!J37&lt;&gt;"",'5D'!J37,"")</f>
        <v/>
      </c>
      <c r="LE27" s="1084" t="str">
        <f>IF('5D'!K37&lt;&gt;"",'5D'!K37,"")</f>
        <v/>
      </c>
      <c r="LF27" s="1084" t="str">
        <f>IF('5D'!L37&lt;&gt;"",'5D'!L37,"")</f>
        <v/>
      </c>
      <c r="LG27" s="1084" t="str">
        <f>IF('5D'!M37&lt;&gt;"",'5D'!M37,"")</f>
        <v/>
      </c>
      <c r="LH27" s="1084" t="str">
        <f>IF('5D'!N37&lt;&gt;"",'5D'!N37,"")</f>
        <v/>
      </c>
      <c r="LI27" s="1084" t="str">
        <f>IF('5D'!O37&lt;&gt;"",'5D'!O37,"")</f>
        <v/>
      </c>
      <c r="LJ27" s="1084" t="str">
        <f>IF('5D'!P37&lt;&gt;"",'5D'!P37,"")</f>
        <v/>
      </c>
      <c r="LK27" s="1084" t="str">
        <f>IF('5D'!Q37&lt;&gt;"",'5D'!Q37,"")</f>
        <v/>
      </c>
      <c r="LL27" s="1084" t="str">
        <f>IF('5D'!R37&lt;&gt;"",'5D'!R37,"")</f>
        <v/>
      </c>
      <c r="LM27" s="1084" t="str">
        <f>IF('5D'!S37&lt;&gt;"",'5D'!S37,"")</f>
        <v/>
      </c>
      <c r="LN27" s="1084" t="str">
        <f>IF('5D'!T37&lt;&gt;"",'5D'!T37,"")</f>
        <v/>
      </c>
      <c r="LO27" s="1084" t="str">
        <f>IF('5D'!U37&lt;&gt;"",'5D'!U37,"")</f>
        <v/>
      </c>
      <c r="LP27" s="1084" t="str">
        <f>IF('5D'!V37&lt;&gt;"",'5D'!V37,"")</f>
        <v/>
      </c>
      <c r="LQ27" s="1084" t="str">
        <f>IF('5D'!W37&lt;&gt;"",'5D'!W37,"")</f>
        <v/>
      </c>
      <c r="LR27" s="1084" t="str">
        <f>IF('5D'!Y37&lt;&gt;"",'5D'!Y37,"")</f>
        <v/>
      </c>
      <c r="LS27" s="1084" t="str">
        <f>IF('5D'!Z37&lt;&gt;"",'5D'!Z37,"")</f>
        <v/>
      </c>
      <c r="LT27" s="1084" t="str">
        <f>IF('5D'!AA37&lt;&gt;"",'5D'!AA37,"")</f>
        <v/>
      </c>
      <c r="LU27" s="1084" t="str">
        <f>IF('5D'!AB37&lt;&gt;"",'5D'!AB37,"")</f>
        <v/>
      </c>
      <c r="LV27" s="1085"/>
      <c r="LW27" s="1084" t="str">
        <f>IF('5E'!E37&lt;&gt;"",'5E'!E37,"")</f>
        <v/>
      </c>
      <c r="LX27" s="1084" t="str">
        <f>IF('5E'!F37&lt;&gt;"",'5E'!F37,"")</f>
        <v/>
      </c>
      <c r="LY27" s="1084" t="str">
        <f>IF('5E'!G37&lt;&gt;"",'5E'!G37,"")</f>
        <v/>
      </c>
      <c r="LZ27" s="1084" t="str">
        <f>IF('5E'!H37&lt;&gt;"",'5E'!H37,"")</f>
        <v/>
      </c>
      <c r="MA27" s="1084" t="str">
        <f>IF('5E'!I37&lt;&gt;"",'5E'!I37,"")</f>
        <v/>
      </c>
      <c r="MB27" s="1084" t="str">
        <f>IF('5E'!J37&lt;&gt;"",'5E'!J37,"")</f>
        <v/>
      </c>
      <c r="MC27" s="1084" t="str">
        <f>IF('5E'!K37&lt;&gt;"",'5E'!K37,"")</f>
        <v/>
      </c>
      <c r="MD27" s="1084" t="str">
        <f>IF('5E'!L37&lt;&gt;"",'5E'!L37,"")</f>
        <v/>
      </c>
      <c r="ME27" s="1084" t="str">
        <f>IF('5E'!M37&lt;&gt;"",'5E'!M37,"")</f>
        <v/>
      </c>
      <c r="MF27" s="1084" t="str">
        <f>IF('5E'!N37&lt;&gt;"",'5E'!N37,"")</f>
        <v/>
      </c>
      <c r="MG27" s="1084" t="str">
        <f>IF('5E'!O37&lt;&gt;"",'5E'!O37,"")</f>
        <v/>
      </c>
      <c r="MH27" s="1084" t="str">
        <f>IF('5E'!P37&lt;&gt;"",'5E'!P37,"")</f>
        <v/>
      </c>
      <c r="MI27" s="1084" t="str">
        <f>IF('5E'!Q37&lt;&gt;"",'5E'!Q37,"")</f>
        <v/>
      </c>
      <c r="MJ27" s="1084" t="str">
        <f>IF('5E'!R37&lt;&gt;"",'5E'!R37,"")</f>
        <v/>
      </c>
      <c r="MK27" s="1084" t="str">
        <f>IF('5E'!S37&lt;&gt;"",'5E'!S37,"")</f>
        <v/>
      </c>
      <c r="ML27" s="1084" t="str">
        <f>IF('5E'!T37&lt;&gt;"",'5E'!T37,"")</f>
        <v/>
      </c>
      <c r="MM27" s="1084" t="str">
        <f>IF('5E'!U37&lt;&gt;"",'5E'!U37,"")</f>
        <v/>
      </c>
      <c r="MN27" s="1084" t="str">
        <f>IF('5E'!V37&lt;&gt;"",'5E'!V37,"")</f>
        <v/>
      </c>
      <c r="MO27" s="1084" t="str">
        <f>IF('5E'!W37&lt;&gt;"",'5E'!W37,"")</f>
        <v/>
      </c>
      <c r="MP27" s="1084" t="str">
        <f>IF('5E'!Y37&lt;&gt;"",'5E'!Y37,"")</f>
        <v/>
      </c>
      <c r="MQ27" s="1084" t="str">
        <f>IF('5E'!Z37&lt;&gt;"",'5E'!Z37,"")</f>
        <v/>
      </c>
      <c r="MR27" s="1084" t="str">
        <f>IF('5E'!AA37&lt;&gt;"",'5E'!AA37,"")</f>
        <v/>
      </c>
      <c r="MS27" s="1085"/>
      <c r="MT27" s="1085"/>
      <c r="MU27" s="1085"/>
      <c r="MV27" s="1085"/>
      <c r="MW27" s="1085"/>
      <c r="MX27" s="1085"/>
      <c r="MY27" s="1085"/>
      <c r="MZ27" s="1085"/>
      <c r="NA27" s="1085"/>
      <c r="NB27" s="1085"/>
      <c r="NC27" s="1085"/>
      <c r="ND27" s="1085"/>
      <c r="NE27" s="1085"/>
      <c r="NF27" s="1085"/>
      <c r="NG27" s="1085"/>
      <c r="NH27" s="1085"/>
      <c r="NI27" s="1085"/>
      <c r="NJ27" s="1085"/>
      <c r="NK27" s="1085"/>
      <c r="NL27" s="1085"/>
      <c r="NM27" s="1085"/>
      <c r="NN27" s="1085"/>
      <c r="NO27" s="1085"/>
      <c r="NP27" s="1085"/>
      <c r="NQ27" s="1085"/>
      <c r="NR27" s="1085"/>
      <c r="NS27" s="1085"/>
      <c r="NT27" s="1085"/>
      <c r="NU27" s="1085"/>
      <c r="NV27" s="1085"/>
      <c r="NW27" s="1085"/>
      <c r="NX27" s="1085"/>
      <c r="NY27" s="1085"/>
      <c r="NZ27" s="1085"/>
      <c r="OA27" s="1085"/>
      <c r="OB27" s="1085"/>
      <c r="OC27" s="1085"/>
      <c r="OD27" s="1085"/>
      <c r="OE27" s="1085"/>
      <c r="OF27" s="1085"/>
      <c r="OG27" s="1085"/>
      <c r="OH27" s="1085"/>
      <c r="OI27" s="1085"/>
      <c r="OJ27" s="1085"/>
      <c r="OK27" s="1085"/>
      <c r="OL27" s="1085"/>
      <c r="OM27" s="1085"/>
      <c r="ON27" s="1085"/>
      <c r="OO27" s="1085"/>
      <c r="OP27" s="1085"/>
      <c r="OQ27" s="1085"/>
      <c r="OR27" s="1085"/>
      <c r="OS27" s="1085"/>
      <c r="OT27" s="1085"/>
      <c r="OU27" s="1085"/>
      <c r="OV27" s="1085"/>
      <c r="OW27" s="1085"/>
      <c r="OX27" s="1085"/>
      <c r="OY27" s="1085"/>
      <c r="OZ27" s="1085"/>
      <c r="PA27" s="1085"/>
      <c r="PB27" s="1085"/>
      <c r="PC27" s="1085"/>
      <c r="PD27" s="1085"/>
      <c r="PE27" s="1085"/>
      <c r="PF27" s="1085"/>
      <c r="PG27" s="1085"/>
      <c r="PH27" s="1085"/>
      <c r="PI27" s="1085"/>
      <c r="PJ27" s="1085"/>
      <c r="PK27" s="1085"/>
      <c r="PL27" s="1085"/>
      <c r="PM27" s="1085"/>
      <c r="PN27" s="1085"/>
      <c r="PO27" s="1085"/>
      <c r="PP27" s="1085"/>
      <c r="PQ27" s="1085"/>
      <c r="PR27" s="1085"/>
      <c r="PS27" s="1085"/>
      <c r="PT27" s="1085"/>
      <c r="PU27" s="1085"/>
      <c r="PV27" s="1085"/>
      <c r="PW27" s="1085"/>
      <c r="PX27" s="1085"/>
      <c r="PY27" s="1085"/>
      <c r="PZ27" s="1085"/>
      <c r="QA27" s="1085"/>
      <c r="QB27" s="1085"/>
      <c r="QC27" s="1085"/>
      <c r="QD27" s="1085"/>
      <c r="QE27" s="1085"/>
      <c r="QF27" s="1085"/>
      <c r="QG27" s="1085"/>
      <c r="QH27" s="1085"/>
      <c r="QI27" s="1085"/>
      <c r="QJ27" s="1085"/>
      <c r="QK27" s="1085"/>
      <c r="QL27" s="1085"/>
      <c r="QM27" s="1085"/>
      <c r="QN27" s="1085"/>
      <c r="QO27" s="1085"/>
      <c r="QP27" s="1085"/>
      <c r="QQ27" s="1085"/>
      <c r="QR27" s="1085"/>
      <c r="QS27" s="1085"/>
      <c r="QT27" s="1085"/>
      <c r="QU27" s="1085"/>
      <c r="QV27" s="1085"/>
      <c r="QW27" s="1085"/>
      <c r="QX27" s="1085"/>
      <c r="QY27" s="1085"/>
      <c r="QZ27" s="1085"/>
      <c r="RA27" s="1085"/>
      <c r="RB27" s="1085"/>
      <c r="RC27" s="1085"/>
      <c r="RD27" s="1085"/>
      <c r="RE27" s="1085"/>
      <c r="RF27" s="1085"/>
      <c r="RG27" s="1085"/>
      <c r="RH27" s="1085"/>
      <c r="RI27" s="1085"/>
      <c r="RJ27" s="1085"/>
      <c r="RK27" s="1085"/>
      <c r="RL27" s="1085"/>
      <c r="RM27" s="1085"/>
      <c r="RN27" s="1085"/>
      <c r="RO27" s="1085"/>
      <c r="RP27" s="1085"/>
      <c r="RQ27" s="1085"/>
      <c r="RR27" s="1085"/>
      <c r="RS27" s="1085"/>
      <c r="RT27" s="1085"/>
      <c r="RU27" s="1085"/>
      <c r="RV27" s="1085"/>
      <c r="RW27" s="1085"/>
      <c r="RX27" s="1085"/>
      <c r="RY27" s="1085"/>
      <c r="RZ27" s="1085"/>
      <c r="SA27" s="1085"/>
      <c r="SB27" s="1085"/>
      <c r="SC27" s="1085"/>
      <c r="SD27" s="1085"/>
      <c r="SE27" s="1085"/>
      <c r="SF27" s="1085"/>
      <c r="SG27" s="1085"/>
      <c r="SH27" s="1085"/>
      <c r="SI27" s="1085"/>
      <c r="SJ27" s="1085"/>
      <c r="SK27" s="1085"/>
      <c r="SL27" s="1085"/>
      <c r="SM27" s="1085"/>
      <c r="SN27" s="1085"/>
      <c r="SO27" s="1085"/>
      <c r="SP27" s="1085"/>
      <c r="SQ27" s="1085"/>
      <c r="SR27" s="1085"/>
      <c r="SS27" s="1085"/>
      <c r="ST27" s="1085"/>
      <c r="SU27" s="1085"/>
      <c r="SV27" s="1085"/>
      <c r="SW27" s="1085"/>
      <c r="SX27" s="1085"/>
      <c r="SY27" s="1085"/>
      <c r="SZ27" s="1085"/>
      <c r="TA27" s="1085"/>
      <c r="TB27" s="1085"/>
      <c r="TC27" s="1085"/>
      <c r="TD27" s="1085"/>
      <c r="TE27" s="1085"/>
      <c r="TF27" s="1085"/>
      <c r="TG27" s="1085"/>
      <c r="TH27" s="1085"/>
      <c r="TI27" s="1085"/>
      <c r="TJ27" s="1085"/>
      <c r="TK27" s="1085"/>
      <c r="TL27" s="1085"/>
      <c r="TM27" s="1085"/>
      <c r="TN27" s="1085"/>
      <c r="TO27" s="1085"/>
      <c r="TP27" s="1085"/>
      <c r="TQ27" s="1085"/>
      <c r="TR27" s="1085"/>
      <c r="TS27" s="1085"/>
      <c r="TT27" s="1085"/>
      <c r="TU27" s="1085"/>
      <c r="TV27" s="1085"/>
      <c r="TW27" s="1085"/>
      <c r="TX27" s="1085"/>
      <c r="TY27" s="1085"/>
      <c r="TZ27" s="1085"/>
      <c r="UA27" s="1085"/>
      <c r="UB27" s="1085"/>
      <c r="UC27" s="1085"/>
      <c r="UD27" s="1085"/>
      <c r="UE27" s="1085"/>
      <c r="UF27" s="1085"/>
      <c r="UG27" s="1085"/>
      <c r="UH27" s="1085"/>
      <c r="UI27" s="1085"/>
      <c r="UJ27" s="1085"/>
      <c r="UK27" s="1085"/>
      <c r="UL27" s="1085"/>
      <c r="UM27" s="1085"/>
      <c r="UN27" s="1085"/>
      <c r="UO27" s="1085"/>
      <c r="UP27" s="1085"/>
      <c r="UQ27" s="1085"/>
      <c r="UR27" s="1085"/>
      <c r="US27" s="1085"/>
      <c r="UT27" s="1085"/>
      <c r="UU27" s="1085"/>
      <c r="UV27" s="1085"/>
      <c r="UW27" s="1085"/>
      <c r="UX27" s="1085"/>
      <c r="UY27" s="1085"/>
      <c r="UZ27" s="1085"/>
      <c r="VA27" s="1085"/>
      <c r="VB27" s="1085"/>
      <c r="VC27" s="1085"/>
      <c r="VD27" s="1085"/>
      <c r="VE27" s="1085"/>
      <c r="VF27" s="1085"/>
      <c r="VG27" s="1085"/>
      <c r="VH27" s="1085"/>
      <c r="VI27" s="1085"/>
      <c r="VJ27" s="1085"/>
      <c r="VK27" s="1085"/>
      <c r="VL27" s="1085"/>
      <c r="VM27" s="1085"/>
      <c r="VN27" s="1085"/>
      <c r="VO27" s="1085"/>
      <c r="VP27" s="1085"/>
      <c r="VQ27" s="1085"/>
      <c r="VR27" s="1085"/>
      <c r="VS27" s="1085"/>
      <c r="VT27" s="1085"/>
      <c r="VU27" s="1085"/>
      <c r="VV27" s="1085"/>
      <c r="VW27" s="1085"/>
      <c r="VX27" s="1085"/>
      <c r="VY27" s="1085"/>
      <c r="VZ27" s="1085"/>
      <c r="WA27" s="1085"/>
      <c r="WB27" s="1085"/>
      <c r="WC27" s="1085"/>
      <c r="WD27" s="1085"/>
      <c r="WE27" s="1085"/>
      <c r="WF27" s="1085"/>
      <c r="WG27" s="1085"/>
      <c r="WH27" s="1085"/>
      <c r="WI27" s="1085"/>
      <c r="WJ27" s="1085"/>
      <c r="WK27" s="1085"/>
      <c r="WL27" s="1085"/>
      <c r="WM27" s="1085"/>
      <c r="WN27" s="1085"/>
      <c r="WO27" s="1085"/>
      <c r="WP27" s="1085"/>
      <c r="WQ27" s="1085"/>
      <c r="WR27" s="1085"/>
      <c r="WS27" s="1085"/>
      <c r="WT27" s="1085"/>
      <c r="WU27" s="1085"/>
      <c r="WV27" s="1085"/>
      <c r="WW27" s="1085"/>
      <c r="WX27" s="1085"/>
      <c r="WY27" s="1085"/>
      <c r="WZ27" s="1085"/>
      <c r="XA27" s="1085"/>
      <c r="XB27" s="1085"/>
      <c r="XC27" s="1085"/>
      <c r="XD27" s="1085"/>
      <c r="XE27" s="1085"/>
      <c r="XF27" s="1085"/>
      <c r="XG27" s="1085"/>
      <c r="XH27" s="1085"/>
      <c r="XI27" s="1085"/>
      <c r="XJ27" s="1085"/>
      <c r="XK27" s="1085"/>
      <c r="XL27" s="1085"/>
      <c r="XM27" s="1085"/>
      <c r="XN27" s="1085"/>
      <c r="XO27" s="1085"/>
      <c r="XP27" s="1085"/>
      <c r="XQ27" s="1085"/>
      <c r="XR27" s="1085"/>
      <c r="XS27" s="1085"/>
      <c r="XT27" s="1085"/>
      <c r="XU27" s="1085"/>
      <c r="XV27" s="1085"/>
      <c r="XW27" s="1085"/>
      <c r="XX27" s="1085"/>
      <c r="XY27" s="1085"/>
      <c r="XZ27" s="1085"/>
      <c r="YA27" s="1085"/>
      <c r="YB27" s="1085"/>
      <c r="YC27" s="1085"/>
      <c r="YD27" s="1085"/>
      <c r="YE27" s="1085"/>
      <c r="YF27" s="1085"/>
      <c r="YG27" s="1085"/>
      <c r="YH27" s="1085"/>
      <c r="YI27" s="1085"/>
      <c r="YJ27" s="1085"/>
      <c r="YK27" s="1085"/>
      <c r="YL27" s="1085"/>
      <c r="YM27" s="1085"/>
      <c r="YN27" s="1085"/>
      <c r="YO27" s="1085"/>
      <c r="YP27" s="1085"/>
      <c r="YQ27" s="1085"/>
      <c r="YR27" s="1085"/>
      <c r="YS27" s="1085"/>
      <c r="YT27" s="1085"/>
      <c r="YU27" s="1085"/>
      <c r="YV27" s="1085"/>
      <c r="YW27" s="1085"/>
      <c r="YX27" s="1085"/>
      <c r="YY27" s="1085"/>
      <c r="YZ27" s="1085"/>
      <c r="ZA27" s="1085"/>
      <c r="ZB27" s="1085"/>
      <c r="ZC27" s="1085"/>
      <c r="ZD27" s="1085"/>
      <c r="ZE27" s="1085"/>
      <c r="ZF27" s="1085"/>
      <c r="ZG27" s="1085"/>
      <c r="ZH27" s="1085"/>
      <c r="ZI27" s="1085"/>
      <c r="ZJ27" s="1085"/>
      <c r="ZK27" s="1085"/>
      <c r="ZL27" s="1085"/>
      <c r="ZM27" s="1085"/>
      <c r="ZN27" s="1085"/>
      <c r="ZO27" s="1085"/>
      <c r="ZP27" s="1085"/>
      <c r="ZQ27" s="1085"/>
      <c r="ZR27" s="1085"/>
      <c r="ZS27" s="1085"/>
      <c r="ZT27" s="1085"/>
      <c r="ZU27" s="1085"/>
      <c r="ZV27" s="1085"/>
      <c r="ZW27" s="1085"/>
      <c r="ZX27" s="1085"/>
      <c r="ZY27" s="1085"/>
      <c r="ZZ27" s="1085"/>
      <c r="AAA27" s="1085"/>
      <c r="AAB27" s="1085"/>
      <c r="AAC27" s="1085"/>
      <c r="AAD27" s="1085"/>
      <c r="AAE27" s="1085"/>
      <c r="AAF27" s="1085"/>
      <c r="AAG27" s="1085"/>
      <c r="AAH27" s="1085"/>
      <c r="AAI27" s="1085"/>
      <c r="AAJ27" s="1085"/>
      <c r="AAK27" s="1085"/>
      <c r="AAL27" s="1085"/>
      <c r="AAM27" s="1085"/>
      <c r="AAN27" s="1085"/>
      <c r="AAO27" s="1085"/>
      <c r="AAP27" s="1085"/>
      <c r="AAQ27" s="1085"/>
      <c r="AAR27" s="1085"/>
      <c r="AAS27" s="1085"/>
      <c r="AAT27" s="1085"/>
      <c r="AAU27" s="1085"/>
      <c r="AAV27" s="1085"/>
      <c r="AAW27" s="1085"/>
      <c r="AAX27" s="1085"/>
      <c r="AAY27" s="1085"/>
      <c r="AAZ27" s="1085"/>
      <c r="ABA27" s="1085"/>
      <c r="ABB27" s="1085"/>
      <c r="ABC27" s="1085"/>
      <c r="ABD27" s="1085"/>
      <c r="ABE27" s="1085"/>
      <c r="ABF27" s="1085"/>
      <c r="ABG27" s="1085"/>
      <c r="ABH27" s="1085"/>
      <c r="ABI27" s="1085"/>
      <c r="ABJ27" s="1085"/>
      <c r="ABK27" s="1085"/>
      <c r="ABL27" s="1085"/>
      <c r="ABM27" s="1085"/>
      <c r="ABN27" s="1085"/>
      <c r="ABO27" s="1085"/>
      <c r="ABP27" s="1085"/>
      <c r="ABQ27" s="1085"/>
      <c r="ABR27" s="1085"/>
      <c r="ABS27" s="1085"/>
      <c r="ABT27" s="1085"/>
      <c r="ABU27" s="1085"/>
      <c r="ABV27" s="1085"/>
      <c r="ABW27" s="1085"/>
      <c r="ABX27" s="1085"/>
      <c r="ABY27" s="1085"/>
      <c r="ABZ27" s="1085"/>
      <c r="ACA27" s="1085"/>
      <c r="ACB27" s="1085"/>
      <c r="ACC27" s="1085"/>
      <c r="ACD27" s="1085"/>
      <c r="ACE27" s="1085"/>
      <c r="ACF27" s="1085"/>
      <c r="ACG27" s="1085"/>
      <c r="ACH27" s="1085"/>
      <c r="ACI27" s="1085"/>
      <c r="ACJ27" s="1085"/>
      <c r="ACK27" s="1085"/>
      <c r="ACL27" s="1085"/>
      <c r="ACM27" s="1085"/>
      <c r="ACN27" s="1085"/>
      <c r="ACO27" s="1085"/>
      <c r="ACP27" s="1085"/>
      <c r="ACQ27" s="1085"/>
      <c r="ACR27" s="1085"/>
      <c r="ACS27" s="1085"/>
      <c r="ACT27" s="1085"/>
      <c r="ACU27" s="1085"/>
      <c r="ACV27" s="1085"/>
      <c r="ACW27" s="1085"/>
      <c r="ACX27" s="1085"/>
      <c r="ACY27" s="1085"/>
      <c r="ACZ27" s="1085"/>
      <c r="ADA27" s="1085"/>
      <c r="ADB27" s="1085"/>
      <c r="ADC27" s="1085"/>
      <c r="ADD27" s="1085"/>
      <c r="ADE27" s="1085"/>
      <c r="ADF27" s="1085"/>
      <c r="ADG27" s="1085"/>
      <c r="ADH27" s="1085"/>
      <c r="ADI27" s="1085"/>
      <c r="ADJ27" s="1085"/>
      <c r="ADK27" s="1085"/>
      <c r="ADL27" s="1085"/>
      <c r="ADM27" s="1085"/>
      <c r="ADN27" s="1085"/>
      <c r="ADO27" s="1085"/>
      <c r="ADP27" s="1085"/>
      <c r="ADQ27" s="1085"/>
      <c r="ADR27" s="1085"/>
      <c r="ADS27" s="1085"/>
      <c r="ADT27" s="1085"/>
      <c r="ADU27" s="1085"/>
      <c r="ADV27" s="1085"/>
      <c r="ADW27" s="1085"/>
      <c r="ADX27" s="1085"/>
      <c r="ADY27" s="1085"/>
      <c r="ADZ27" s="1085"/>
      <c r="AEA27" s="1085"/>
      <c r="AEB27" s="1085"/>
      <c r="AEC27" s="1085"/>
      <c r="AED27" s="1085"/>
      <c r="AEE27" s="1085"/>
      <c r="AEF27" s="1085"/>
      <c r="AEG27" s="1085"/>
      <c r="AEH27" s="1085"/>
      <c r="AEI27" s="1085"/>
      <c r="AEJ27" s="1085"/>
      <c r="AEK27" s="1085"/>
      <c r="AEL27" s="1085"/>
      <c r="AEM27" s="1085"/>
      <c r="AEN27" s="1085"/>
      <c r="AEO27" s="1085"/>
      <c r="AEP27" s="1085"/>
      <c r="AEQ27" s="1085"/>
      <c r="AER27" s="1085"/>
      <c r="AES27" s="1085"/>
      <c r="AET27" s="1085"/>
      <c r="AEU27" s="1085"/>
      <c r="AEV27" s="1084" t="str">
        <f>IF('8A'!E30&lt;&gt;"",'8A'!E30,"")</f>
        <v/>
      </c>
      <c r="AEW27" s="1084" t="str">
        <f>IF('8A'!F30&lt;&gt;"",'8A'!F30,"")</f>
        <v/>
      </c>
      <c r="AEX27" s="1084" t="str">
        <f>IF('8A'!G30&lt;&gt;"",'8A'!G30,"")</f>
        <v/>
      </c>
      <c r="AEY27" s="1084" t="str">
        <f>IF('8A'!H30&lt;&gt;"",'8A'!H30,"")</f>
        <v/>
      </c>
      <c r="AEZ27" s="1084" t="str">
        <f>IF('8A'!I30&lt;&gt;"",'8A'!I30,"")</f>
        <v/>
      </c>
      <c r="AFA27" s="1084" t="str">
        <f>IF('8A'!J30&lt;&gt;"",'8A'!J30,"")</f>
        <v/>
      </c>
      <c r="AFB27" s="1084" t="str">
        <f>IF('8A'!K30&lt;&gt;"",'8A'!K30,"")</f>
        <v/>
      </c>
      <c r="AFC27" s="1084" t="str">
        <f>IF('8A'!L30&lt;&gt;"",'8A'!L30,"")</f>
        <v/>
      </c>
      <c r="AFD27" s="1084" t="str">
        <f>IF('8A'!M30&lt;&gt;"",'8A'!M30,"")</f>
        <v/>
      </c>
      <c r="AFE27" s="1084" t="str">
        <f>IF('8A'!N30&lt;&gt;"",'8A'!N30,"")</f>
        <v/>
      </c>
      <c r="AFF27" s="1084" t="str">
        <f>IF('8A'!O30&lt;&gt;"",'8A'!O30,"")</f>
        <v/>
      </c>
      <c r="AFG27" s="1084" t="str">
        <f>IF('8A'!P30&lt;&gt;"",'8A'!P30,"")</f>
        <v/>
      </c>
      <c r="AFH27" s="1084" t="str">
        <f>IF('8A'!Q30&lt;&gt;"",'8A'!Q30,"")</f>
        <v/>
      </c>
      <c r="AFI27" s="1084" t="str">
        <f>IF('8A'!R30&lt;&gt;"",'8A'!R30,"")</f>
        <v/>
      </c>
      <c r="AFJ27" s="1084" t="str">
        <f>IF('8A'!S30&lt;&gt;"",'8A'!S30,"")</f>
        <v/>
      </c>
      <c r="AFK27" s="1084" t="str">
        <f>IF('8A'!T30&lt;&gt;"",'8A'!T30,"")</f>
        <v/>
      </c>
      <c r="AFL27" s="1084" t="str">
        <f>IF('8A'!U30&lt;&gt;"",'8A'!U30,"")</f>
        <v/>
      </c>
      <c r="AFM27" s="1084" t="str">
        <f>IF('8A'!V30&lt;&gt;"",'8A'!V30,"")</f>
        <v/>
      </c>
      <c r="AFN27" s="1084" t="str">
        <f>IF('8B'!E30&lt;&gt;"",'8B'!E30,"")</f>
        <v/>
      </c>
      <c r="AFO27" s="1084" t="str">
        <f>IF('8B'!F30&lt;&gt;"",'8B'!F30,"")</f>
        <v/>
      </c>
      <c r="AFP27" s="1084" t="str">
        <f>IF('8B'!G30&lt;&gt;"",'8B'!G30,"")</f>
        <v/>
      </c>
      <c r="AFQ27" s="1084" t="str">
        <f>IF('8B'!H30&lt;&gt;"",'8B'!H30,"")</f>
        <v/>
      </c>
      <c r="AFR27" s="1084" t="str">
        <f>IF('8B'!I30&lt;&gt;"",'8B'!I30,"")</f>
        <v/>
      </c>
      <c r="AFS27" s="1084" t="str">
        <f>IF('8B'!J30&lt;&gt;"",'8B'!J30,"")</f>
        <v/>
      </c>
      <c r="AFT27" s="1084" t="str">
        <f>IF('8B'!K30&lt;&gt;"",'8B'!K30,"")</f>
        <v/>
      </c>
      <c r="AFU27" s="1084" t="str">
        <f>IF('8B'!L30&lt;&gt;"",'8B'!L30,"")</f>
        <v/>
      </c>
      <c r="AFV27" s="1084" t="str">
        <f>IF('8B'!M30&lt;&gt;"",'8B'!M30,"")</f>
        <v/>
      </c>
      <c r="AFW27" s="1084" t="str">
        <f>IF('8B'!N30&lt;&gt;"",'8B'!N30,"")</f>
        <v/>
      </c>
      <c r="AFX27" s="1084" t="str">
        <f>IF('8B'!O30&lt;&gt;"",'8B'!O30,"")</f>
        <v/>
      </c>
      <c r="AFY27" s="1084" t="str">
        <f>IF('8B'!P30&lt;&gt;"",'8B'!P30,"")</f>
        <v/>
      </c>
      <c r="AFZ27" s="1084" t="str">
        <f>IF('8B'!Q30&lt;&gt;"",'8B'!Q30,"")</f>
        <v/>
      </c>
      <c r="AGA27" s="1084" t="str">
        <f>IF('8B'!R30&lt;&gt;"",'8B'!R30,"")</f>
        <v/>
      </c>
      <c r="AGB27" s="1084" t="str">
        <f>IF('8B'!S30&lt;&gt;"",'8B'!S30,"")</f>
        <v/>
      </c>
      <c r="AGC27" s="1084" t="str">
        <f>IF('8B'!T30&lt;&gt;"",'8B'!T30,"")</f>
        <v/>
      </c>
      <c r="AGD27" s="1084" t="str">
        <f>IF('8B'!U30&lt;&gt;"",'8B'!U30,"")</f>
        <v/>
      </c>
      <c r="AGE27" s="1084" t="str">
        <f>IF('8C'!E30&lt;&gt;"",'8C'!E30,"")</f>
        <v/>
      </c>
      <c r="AGF27" s="1084" t="str">
        <f>IF('8C'!F30&lt;&gt;"",'8C'!F30,"")</f>
        <v/>
      </c>
      <c r="AGG27" s="1084" t="str">
        <f>IF('8C'!G30&lt;&gt;"",'8C'!G30,"")</f>
        <v/>
      </c>
      <c r="AGH27" s="1084" t="str">
        <f>IF('8C'!H30&lt;&gt;"",'8C'!H30,"")</f>
        <v/>
      </c>
      <c r="AGI27" s="1084" t="str">
        <f>IF('8C'!I30&lt;&gt;"",'8C'!I30,"")</f>
        <v/>
      </c>
      <c r="AGJ27" s="1084" t="str">
        <f>IF('8C'!J30&lt;&gt;"",'8C'!J30,"")</f>
        <v/>
      </c>
      <c r="AGK27" s="1084" t="str">
        <f>IF('8C'!K30&lt;&gt;"",'8C'!K30,"")</f>
        <v/>
      </c>
      <c r="AGL27" s="1084" t="str">
        <f>IF('8C'!L30&lt;&gt;"",'8C'!L30,"")</f>
        <v/>
      </c>
      <c r="AGM27" s="1084" t="str">
        <f>IF('8C'!M30&lt;&gt;"",'8C'!M30,"")</f>
        <v/>
      </c>
      <c r="AGN27" s="1084" t="str">
        <f>IF('8C'!N30&lt;&gt;"",'8C'!N30,"")</f>
        <v/>
      </c>
      <c r="AGO27" s="1084" t="str">
        <f>IF('8C'!O30&lt;&gt;"",'8C'!O30,"")</f>
        <v/>
      </c>
      <c r="AGP27" s="1085"/>
      <c r="AGQ27" s="1084" t="str">
        <f>IF('8D'!D38&lt;&gt;"",'8D'!D38,"")</f>
        <v/>
      </c>
      <c r="AGR27" s="1084" t="str">
        <f>IF('8D'!E38&lt;&gt;"",'8D'!E38,"")</f>
        <v/>
      </c>
      <c r="AGS27" s="1084" t="str">
        <f>IF('8D'!F38&lt;&gt;"",'8D'!F38,"")</f>
        <v/>
      </c>
      <c r="AGT27" s="1084" t="str">
        <f>IF('8D'!G38&lt;&gt;"",'8D'!G38,"")</f>
        <v/>
      </c>
      <c r="AGU27" s="1084" t="str">
        <f>IF('8D'!H38&lt;&gt;"",'8D'!H38,"")</f>
        <v/>
      </c>
      <c r="AGV27" s="1084" t="str">
        <f>IF('8D'!I38&lt;&gt;"",'8D'!I38,"")</f>
        <v/>
      </c>
      <c r="AGW27" s="1084" t="str">
        <f>IF('8D'!J38&lt;&gt;"",'8D'!J38,"")</f>
        <v/>
      </c>
      <c r="AGX27" s="1084" t="str">
        <f>IF('8D'!K38&lt;&gt;"",'8D'!K38,"")</f>
        <v/>
      </c>
      <c r="AGY27" s="1084" t="str">
        <f>IF('8D'!L38&lt;&gt;"",'8D'!L38,"")</f>
        <v/>
      </c>
      <c r="AGZ27" s="1084" t="str">
        <f>IF('8D'!M38&lt;&gt;"",'8D'!M38,"")</f>
        <v/>
      </c>
      <c r="AHA27" s="1084" t="str">
        <f>IF('8D'!N38&lt;&gt;"",'8D'!N38,"")</f>
        <v/>
      </c>
      <c r="AHB27" s="1084" t="str">
        <f>IF('8D'!O38&lt;&gt;"",'8D'!O38,"")</f>
        <v/>
      </c>
      <c r="AHC27" s="1084" t="str">
        <f>IF('8D'!P38&lt;&gt;"",'8D'!P38,"")</f>
        <v/>
      </c>
      <c r="AHD27" s="1084" t="str">
        <f>IF('8D'!Q38&lt;&gt;"",'8D'!Q38,"")</f>
        <v/>
      </c>
      <c r="AHE27" s="1084" t="str">
        <f>IF('8D'!R38&lt;&gt;"",'8D'!R38,"")</f>
        <v/>
      </c>
      <c r="AHF27" s="1084" t="str">
        <f>IF('8D'!S38&lt;&gt;"",'8D'!S38,"")</f>
        <v/>
      </c>
      <c r="AHG27" s="1084" t="str">
        <f>IF('8D'!T38&lt;&gt;"",'8D'!T38,"")</f>
        <v/>
      </c>
      <c r="AHH27" s="1084" t="str">
        <f>IF('8D'!U38&lt;&gt;"",'8D'!U38,"")</f>
        <v/>
      </c>
      <c r="AHI27" s="1084" t="str">
        <f>IF('8D'!V38&lt;&gt;"",'8D'!V38,"")</f>
        <v/>
      </c>
      <c r="AHJ27" s="1084" t="str">
        <f>IF('8D'!W38&lt;&gt;"",'8D'!W38,"")</f>
        <v/>
      </c>
      <c r="AHK27" s="1084" t="str">
        <f>IF('8D'!X38&lt;&gt;"",'8D'!X38,"")</f>
        <v/>
      </c>
      <c r="AHL27" s="1084" t="str">
        <f>IF('8D'!Y38&lt;&gt;"",'8D'!Y38,"")</f>
        <v/>
      </c>
      <c r="AHM27" s="1084" t="str">
        <f>IF('8D'!Z38&lt;&gt;"",'8D'!Z38,"")</f>
        <v/>
      </c>
      <c r="AHN27" s="1084" t="str">
        <f>IF('8D'!AA38&lt;&gt;"",'8D'!AA38,"")</f>
        <v/>
      </c>
      <c r="AHO27" s="1084" t="str">
        <f>IF('8D'!AB38&lt;&gt;"",'8D'!AB38,"")</f>
        <v/>
      </c>
      <c r="AHP27" s="1084" t="str">
        <f>IF('8D'!AC38&lt;&gt;"",'8D'!AC38,"")</f>
        <v/>
      </c>
      <c r="AHQ27" s="1084" t="str">
        <f>IF('8D'!AD38&lt;&gt;"",'8D'!AD38,"")</f>
        <v/>
      </c>
      <c r="AHR27" s="1084" t="str">
        <f>IF('8D'!AE38&lt;&gt;"",'8D'!AE38,"")</f>
        <v/>
      </c>
      <c r="AHS27" s="1084" t="str">
        <f>IF('8D'!AF38&lt;&gt;"",'8D'!AF38,"")</f>
        <v/>
      </c>
      <c r="AHT27" s="1084" t="str">
        <f>IF('8D'!AG38&lt;&gt;"",'8D'!AG38,"")</f>
        <v/>
      </c>
      <c r="AHU27" s="1084" t="str">
        <f>IF('8D'!AH38&lt;&gt;"",'8D'!AH38,"")</f>
        <v/>
      </c>
      <c r="AHV27" s="1084" t="str">
        <f>IF('8D'!AI38&lt;&gt;"",'8D'!AI38,"")</f>
        <v/>
      </c>
      <c r="AHW27" s="1084" t="str">
        <f>IF('8D'!AJ38&lt;&gt;"",'8D'!AJ38,"")</f>
        <v/>
      </c>
      <c r="AHX27" s="1084" t="str">
        <f>IF('8D'!AK38&lt;&gt;"",'8D'!AK38,"")</f>
        <v/>
      </c>
      <c r="AHY27" s="1084" t="str">
        <f>IF('8D'!AL38&lt;&gt;"",'8D'!AL38,"")</f>
        <v/>
      </c>
      <c r="AHZ27" s="1084" t="str">
        <f>IF('8D'!AM38&lt;&gt;"",'8D'!AM38,"")</f>
        <v/>
      </c>
      <c r="AIA27" s="1084" t="str">
        <f>IF('8D'!AN38&lt;&gt;"",'8D'!AN38,"")</f>
        <v/>
      </c>
      <c r="AIB27" s="1084" t="str">
        <f>IF('8D'!AO38&lt;&gt;"",'8D'!AO38,"")</f>
        <v/>
      </c>
      <c r="AIC27" s="1084" t="str">
        <f>IF('8D'!AP38&lt;&gt;"",'8D'!AP38,"")</f>
        <v/>
      </c>
      <c r="AID27" s="1084" t="str">
        <f>IF('8D'!AQ38&lt;&gt;"",'8D'!AQ38,"")</f>
        <v/>
      </c>
      <c r="AIE27" s="1084" t="str">
        <f>IF('8D'!AR38&lt;&gt;"",'8D'!AR38,"")</f>
        <v/>
      </c>
      <c r="AIF27" s="1084" t="str">
        <f>IF('8D'!AS38&lt;&gt;"",'8D'!AS38,"")</f>
        <v/>
      </c>
      <c r="AIG27" s="1084" t="str">
        <f>IF('8D'!AT38&lt;&gt;"",'8D'!AT38,"")</f>
        <v/>
      </c>
      <c r="AIH27" s="1084" t="str">
        <f>IF('8D'!AU38&lt;&gt;"",'8D'!AU38,"")</f>
        <v/>
      </c>
      <c r="AII27" s="1084" t="str">
        <f>IF('8D'!AV38&lt;&gt;"",'8D'!AV38,"")</f>
        <v/>
      </c>
      <c r="AIJ27" s="1084" t="str">
        <f>IF('8D'!AW38&lt;&gt;"",'8D'!AW38,"")</f>
        <v/>
      </c>
      <c r="AIK27" s="1085"/>
      <c r="AIL27" s="1084" t="str">
        <f>IF('8E'!D38&lt;&gt;"",'8E'!D38,"")</f>
        <v/>
      </c>
      <c r="AIM27" s="1084" t="str">
        <f>IF('8E'!E38&lt;&gt;"",'8E'!E38,"")</f>
        <v/>
      </c>
      <c r="AIN27" s="1084" t="str">
        <f>IF('8E'!F38&lt;&gt;"",'8E'!F38,"")</f>
        <v/>
      </c>
      <c r="AIO27" s="1084" t="str">
        <f>IF('8E'!G38&lt;&gt;"",'8E'!G38,"")</f>
        <v/>
      </c>
      <c r="AIP27" s="1084" t="str">
        <f>IF('8E'!H38&lt;&gt;"",'8E'!H38,"")</f>
        <v/>
      </c>
      <c r="AIQ27" s="1084" t="str">
        <f>IF('8E'!I38&lt;&gt;"",'8E'!I38,"")</f>
        <v/>
      </c>
      <c r="AIR27" s="1084" t="str">
        <f>IF('8E'!J38&lt;&gt;"",'8E'!J38,"")</f>
        <v/>
      </c>
      <c r="AIS27" s="1084" t="str">
        <f>IF('8E'!K38&lt;&gt;"",'8E'!K38,"")</f>
        <v/>
      </c>
      <c r="AIT27" s="1084" t="str">
        <f>IF('8E'!L38&lt;&gt;"",'8E'!L38,"")</f>
        <v/>
      </c>
      <c r="AIU27" s="1084" t="str">
        <f>IF('8E'!M38&lt;&gt;"",'8E'!M38,"")</f>
        <v/>
      </c>
      <c r="AIV27" s="1084" t="str">
        <f>IF('8E'!N38&lt;&gt;"",'8E'!N38,"")</f>
        <v/>
      </c>
      <c r="AIW27" s="1084" t="str">
        <f>IF('8E'!O38&lt;&gt;"",'8E'!O38,"")</f>
        <v/>
      </c>
      <c r="AIX27" s="1084" t="str">
        <f>IF('8E'!P38&lt;&gt;"",'8E'!P38,"")</f>
        <v/>
      </c>
      <c r="AIY27" s="1084" t="str">
        <f>IF('8E'!Q38&lt;&gt;"",'8E'!Q38,"")</f>
        <v/>
      </c>
      <c r="AIZ27" s="1084" t="str">
        <f>IF('8E'!R38&lt;&gt;"",'8E'!R38,"")</f>
        <v/>
      </c>
      <c r="AJA27" s="1084" t="str">
        <f>IF('8E'!S38&lt;&gt;"",'8E'!S38,"")</f>
        <v/>
      </c>
      <c r="AJB27" s="1084" t="str">
        <f>IF('8E'!T38&lt;&gt;"",'8E'!T38,"")</f>
        <v/>
      </c>
      <c r="AJC27" s="1084" t="str">
        <f>IF('8E'!U38&lt;&gt;"",'8E'!U38,"")</f>
        <v/>
      </c>
      <c r="AJD27" s="1084" t="str">
        <f>IF('8E'!V38&lt;&gt;"",'8E'!V38,"")</f>
        <v/>
      </c>
      <c r="AJE27" s="1084" t="str">
        <f>IF('8E'!W38&lt;&gt;"",'8E'!W38,"")</f>
        <v/>
      </c>
      <c r="AJF27" s="1084" t="str">
        <f>IF('8E'!X38&lt;&gt;"",'8E'!X38,"")</f>
        <v/>
      </c>
      <c r="AJG27" s="1084" t="str">
        <f>IF('8E'!Y38&lt;&gt;"",'8E'!Y38,"")</f>
        <v/>
      </c>
      <c r="AJH27" s="1084" t="str">
        <f>IF('8E'!Z38&lt;&gt;"",'8E'!Z38,"")</f>
        <v/>
      </c>
      <c r="AJI27" s="1084" t="str">
        <f>IF('8E'!AA38&lt;&gt;"",'8E'!AA38,"")</f>
        <v/>
      </c>
      <c r="AJJ27" t="s">
        <v>6852</v>
      </c>
    </row>
    <row r="28" spans="1:946" x14ac:dyDescent="0.2">
      <c r="A28" s="1084" t="str">
        <f t="shared" si="0"/>
        <v/>
      </c>
      <c r="B28" s="1084" t="str">
        <f t="shared" si="1"/>
        <v/>
      </c>
      <c r="C28" s="1084" t="str">
        <f>IF(設定!AH32&lt;&gt;0,設定!AH32,"")</f>
        <v/>
      </c>
      <c r="D28" s="1084" t="str">
        <f ca="1">IF(設定!AG32&lt;&gt;0,設定!AG32,"")</f>
        <v/>
      </c>
      <c r="E28" s="1084" t="str">
        <f>IF(C28="学部",VLOOKUP(D28,設定!$K$8:$L$37,2,FALSE),"")</f>
        <v/>
      </c>
      <c r="F28" s="1084" t="str">
        <f>IF(C28="研究科",VLOOKUP(D28,設定!$P$8:$Q$37,2,FALSE),"")</f>
        <v/>
      </c>
      <c r="G28" s="1084" t="str">
        <f>IF(C28="学部",VLOOKUP(D28,設定!$U$8:$V$37,2,FALSE),"")</f>
        <v/>
      </c>
      <c r="H28" s="1084" t="str">
        <f>IF(C28="研究科",VLOOKUP(D28,設定!$Y$8:$Z$37,2,FALSE),"")</f>
        <v/>
      </c>
      <c r="I28" s="1085"/>
      <c r="J28" s="1085"/>
      <c r="K28" s="1085"/>
      <c r="L28" s="1085"/>
      <c r="M28" s="1085"/>
      <c r="N28" s="1085"/>
      <c r="O28" s="1085"/>
      <c r="P28" s="1085"/>
      <c r="Q28" s="1085"/>
      <c r="R28" s="1084" t="str">
        <f>IF('2A'!E31&lt;&gt;"",'2A'!E31,"")</f>
        <v/>
      </c>
      <c r="S28" s="1084" t="str">
        <f>IF('2A'!F31&lt;&gt;"",'2A'!F31,"")</f>
        <v/>
      </c>
      <c r="T28" s="1084" t="str">
        <f>IF('2A'!G31&lt;&gt;"",'2A'!G31,"")</f>
        <v/>
      </c>
      <c r="U28" s="1084" t="str">
        <f>IF('2A'!H31&lt;&gt;"",'2A'!H31,"")</f>
        <v/>
      </c>
      <c r="V28" s="1084" t="str">
        <f>IF('2A'!I31&lt;&gt;"",'2A'!I31,"")</f>
        <v/>
      </c>
      <c r="W28" s="1084" t="str">
        <f>IF('2A'!J31&lt;&gt;"",'2A'!J31,"")</f>
        <v/>
      </c>
      <c r="X28" s="1084" t="str">
        <f>IF('2A'!K31&lt;&gt;"",'2A'!K31,"")</f>
        <v/>
      </c>
      <c r="Y28" s="1084" t="str">
        <f>IF('2A'!L31&lt;&gt;"",'2A'!L31,"")</f>
        <v/>
      </c>
      <c r="Z28" s="1084" t="str">
        <f>IF('2A'!M31&lt;&gt;"",'2A'!M31,"")</f>
        <v/>
      </c>
      <c r="AA28" s="1084" t="str">
        <f>IF('2A'!N31&lt;&gt;"",'2A'!N31,"")</f>
        <v/>
      </c>
      <c r="AB28" s="1084" t="str">
        <f>IF('2A'!O31&lt;&gt;"",'2A'!O31,"")</f>
        <v/>
      </c>
      <c r="AC28" s="1084" t="str">
        <f>IF('2A'!P31&lt;&gt;"",'2A'!P31,"")</f>
        <v/>
      </c>
      <c r="AD28" s="1084" t="str">
        <f>IF('2A'!Q31&lt;&gt;"",'2A'!Q31,"")</f>
        <v/>
      </c>
      <c r="AE28" s="1084" t="str">
        <f>IF('2A'!R31&lt;&gt;"",'2A'!R31,"")</f>
        <v/>
      </c>
      <c r="AF28" s="1084" t="str">
        <f>IF('2A'!S31&lt;&gt;"",'2A'!S31,"")</f>
        <v/>
      </c>
      <c r="AG28" s="1084" t="str">
        <f>IF('2A'!T31&lt;&gt;"",'2A'!T31,"")</f>
        <v/>
      </c>
      <c r="AH28" s="1084" t="str">
        <f>IF('2A'!U31&lt;&gt;"",'2A'!U31,"")</f>
        <v/>
      </c>
      <c r="AI28" s="1084" t="str">
        <f>IF('2B'!E31&lt;&gt;"",'2B'!E31,"")</f>
        <v/>
      </c>
      <c r="AJ28" s="1084" t="str">
        <f>IF('2B'!F31&lt;&gt;"",'2B'!F31,"")</f>
        <v/>
      </c>
      <c r="AK28" s="1084" t="str">
        <f>IF('2B'!G31&lt;&gt;"",'2B'!G31,"")</f>
        <v/>
      </c>
      <c r="AL28" s="1084" t="str">
        <f>IF('2B'!H31&lt;&gt;"",'2B'!H31,"")</f>
        <v/>
      </c>
      <c r="AM28" s="1084" t="str">
        <f>IF('2B'!I31&lt;&gt;"",'2B'!I31,"")</f>
        <v/>
      </c>
      <c r="AN28" s="1084" t="str">
        <f>IF('2B'!J31&lt;&gt;"",'2B'!J31,"")</f>
        <v/>
      </c>
      <c r="AO28" s="1084" t="str">
        <f>IF('2B'!K31&lt;&gt;"",'2B'!K31,"")</f>
        <v/>
      </c>
      <c r="AP28" s="1084" t="str">
        <f>IF('2B'!L31&lt;&gt;"",'2B'!L31,"")</f>
        <v/>
      </c>
      <c r="AQ28" s="1084" t="str">
        <f>IF('2B'!M31&lt;&gt;"",'2B'!M31,"")</f>
        <v/>
      </c>
      <c r="AR28" s="1084" t="str">
        <f>IF('2B'!N31&lt;&gt;"",'2B'!N31,"")</f>
        <v/>
      </c>
      <c r="AS28" s="1084" t="str">
        <f>IF('2B'!O31&lt;&gt;"",'2B'!O31,"")</f>
        <v/>
      </c>
      <c r="AT28" s="1084" t="str">
        <f>IF('2B'!P31&lt;&gt;"",'2B'!P31,"")</f>
        <v/>
      </c>
      <c r="AU28" s="1084" t="str">
        <f>IF('2B'!Q31&lt;&gt;"",'2B'!Q31,"")</f>
        <v/>
      </c>
      <c r="AV28" s="1084" t="str">
        <f>IF('2B'!R31&lt;&gt;"",'2B'!R31,"")</f>
        <v/>
      </c>
      <c r="AW28" s="1084" t="str">
        <f>IF('2B'!S31&lt;&gt;"",'2B'!S31,"")</f>
        <v/>
      </c>
      <c r="AX28" s="1084" t="str">
        <f>IF('2B'!T31&lt;&gt;"",'2B'!T31,"")</f>
        <v/>
      </c>
      <c r="AY28" s="1084" t="str">
        <f>IF('2B'!U31&lt;&gt;"",'2B'!U31,"")</f>
        <v/>
      </c>
      <c r="AZ28" s="1084" t="str">
        <f>IF('2B'!V31&lt;&gt;"",'2B'!V31,"")</f>
        <v/>
      </c>
      <c r="BA28" s="1084" t="str">
        <f>IF('2B'!W31&lt;&gt;"",'2B'!W31,"")</f>
        <v/>
      </c>
      <c r="BB28" s="1084" t="str">
        <f>IF('2B'!X31&lt;&gt;"",'2B'!X31,"")</f>
        <v/>
      </c>
      <c r="BC28" s="1084" t="str">
        <f>IF('2C'!E32&lt;&gt;"",'2C'!E32,"")</f>
        <v/>
      </c>
      <c r="BD28" s="1084" t="str">
        <f>IF('2C'!F32&lt;&gt;"",'2C'!F32,"")</f>
        <v/>
      </c>
      <c r="BE28" s="1084" t="str">
        <f>IF('2C'!G32&lt;&gt;"",'2C'!G32,"")</f>
        <v/>
      </c>
      <c r="BF28" s="1084" t="str">
        <f>IF('2C'!H32&lt;&gt;"",'2C'!H32,"")</f>
        <v/>
      </c>
      <c r="BG28" s="1084" t="str">
        <f>IF('2C'!I32&lt;&gt;"",'2C'!I32,"")</f>
        <v/>
      </c>
      <c r="BH28" s="1084" t="str">
        <f>IF('2C'!J32&lt;&gt;"",'2C'!J32,"")</f>
        <v/>
      </c>
      <c r="BI28" s="1084" t="str">
        <f>IF('2C'!K32&lt;&gt;"",'2C'!K32,"")</f>
        <v/>
      </c>
      <c r="BJ28" s="1084" t="str">
        <f>IF('2C'!L32&lt;&gt;"",'2C'!L32,"")</f>
        <v/>
      </c>
      <c r="BK28" s="1084" t="str">
        <f>IF('2C'!M32&lt;&gt;"",'2C'!M32,"")</f>
        <v/>
      </c>
      <c r="BL28" s="1084" t="str">
        <f>IF('2C'!N32&lt;&gt;"",'2C'!N32,"")</f>
        <v/>
      </c>
      <c r="BM28" s="1084" t="str">
        <f>IF('2C'!O32&lt;&gt;"",'2C'!O32,"")</f>
        <v/>
      </c>
      <c r="BN28" s="1084" t="str">
        <f>IF('2C'!P32&lt;&gt;"",'2C'!P32,"")</f>
        <v/>
      </c>
      <c r="BO28" s="1084" t="str">
        <f>IF('2C'!Q32&lt;&gt;"",'2C'!Q32,"")</f>
        <v/>
      </c>
      <c r="BP28" s="1084" t="str">
        <f>IF('2C'!R32&lt;&gt;"",'2C'!R32,"")</f>
        <v/>
      </c>
      <c r="BQ28" s="1084" t="str">
        <f>IF('2C'!S32&lt;&gt;"",'2C'!S32,"")</f>
        <v/>
      </c>
      <c r="BR28" s="1084" t="str">
        <f>IF('2C'!T32&lt;&gt;"",'2C'!T32,"")</f>
        <v/>
      </c>
      <c r="BS28" s="1084" t="str">
        <f>IF('2C'!U32&lt;&gt;"",'2C'!U32,"")</f>
        <v/>
      </c>
      <c r="BT28" s="1084" t="str">
        <f>IF('2C'!V32&lt;&gt;"",'2C'!V32,"")</f>
        <v/>
      </c>
      <c r="BU28" s="1084" t="str">
        <f>IF('2C'!W32&lt;&gt;"",'2C'!W32,"")</f>
        <v/>
      </c>
      <c r="BV28" s="1084" t="str">
        <f>IF('2C'!X32&lt;&gt;"",'2C'!X32,"")</f>
        <v/>
      </c>
      <c r="BW28" s="1084" t="str">
        <f>IF('2C'!Y32&lt;&gt;"",'2C'!Y32,"")</f>
        <v/>
      </c>
      <c r="BX28" s="1084" t="str">
        <f>IF('2C'!Z32&lt;&gt;"",'2C'!Z32,"")</f>
        <v/>
      </c>
      <c r="BY28" s="1084" t="str">
        <f>IF('2C'!AA32&lt;&gt;"",'2C'!AA32,"")</f>
        <v/>
      </c>
      <c r="BZ28" s="1084" t="str">
        <f>IF('2C'!AB32&lt;&gt;"",'2C'!AB32,"")</f>
        <v/>
      </c>
      <c r="CA28" s="1084" t="str">
        <f>IF('2C'!AC32&lt;&gt;"",'2C'!AC32,"")</f>
        <v/>
      </c>
      <c r="CB28" s="1084" t="str">
        <f>IF('2C'!AD32&lt;&gt;"",'2C'!AD32,"")</f>
        <v/>
      </c>
      <c r="CC28" s="1084" t="str">
        <f>IF('2C'!AE32&lt;&gt;"",'2C'!AE32,"")</f>
        <v/>
      </c>
      <c r="CD28" s="1084" t="str">
        <f>IF('2C'!AF32&lt;&gt;"",'2C'!AF32,"")</f>
        <v/>
      </c>
      <c r="CE28" s="1085"/>
      <c r="CF28" s="1085"/>
      <c r="CG28" s="1085"/>
      <c r="CH28" s="1085"/>
      <c r="CI28" s="1085"/>
      <c r="CJ28" s="1085"/>
      <c r="CK28" s="1085"/>
      <c r="CL28" s="1085"/>
      <c r="CM28" s="1085"/>
      <c r="CN28" s="1085"/>
      <c r="CO28" s="1085"/>
      <c r="CP28" s="1085"/>
      <c r="CQ28" s="1085"/>
      <c r="CR28" s="1085"/>
      <c r="CS28" s="1085"/>
      <c r="CT28" s="1085"/>
      <c r="CU28" s="1085"/>
      <c r="CV28" s="1084" t="str">
        <f>IF('2E'!E31&lt;&gt;"",'2E'!E31,"")</f>
        <v/>
      </c>
      <c r="CW28" s="1084" t="str">
        <f>IF('2E'!F31&lt;&gt;"",'2E'!F31,"")</f>
        <v/>
      </c>
      <c r="CX28" s="1084" t="str">
        <f>IF('2E'!G31&lt;&gt;"",'2E'!G31,"")</f>
        <v/>
      </c>
      <c r="CY28" s="1084" t="str">
        <f>IF('2E'!H31&lt;&gt;"",'2E'!H31,"")</f>
        <v/>
      </c>
      <c r="CZ28" s="1084" t="str">
        <f>IF('2E'!I31&lt;&gt;"",'2E'!I31,"")</f>
        <v/>
      </c>
      <c r="DA28" s="1084" t="str">
        <f>IF('2E'!J31&lt;&gt;"",'2E'!J31,"")</f>
        <v/>
      </c>
      <c r="DB28" s="1084" t="str">
        <f>IF('2E'!K31&lt;&gt;"",'2E'!K31,"")</f>
        <v/>
      </c>
      <c r="DC28" s="1084" t="str">
        <f>IF('2E'!L31&lt;&gt;"",'2E'!L31,"")</f>
        <v/>
      </c>
      <c r="DD28" s="1084" t="str">
        <f>IF('2E'!M31&lt;&gt;"",'2E'!M31,"")</f>
        <v/>
      </c>
      <c r="DE28" s="1084" t="str">
        <f>IF('2E'!N31&lt;&gt;"",'2E'!N31,"")</f>
        <v/>
      </c>
      <c r="DF28" s="1084" t="str">
        <f>IF('2E'!O31&lt;&gt;"",'2E'!O31,"")</f>
        <v/>
      </c>
      <c r="DG28" s="1084" t="str">
        <f>IF('2E'!P31&lt;&gt;"",'2E'!P31,"")</f>
        <v/>
      </c>
      <c r="DH28" s="1084" t="str">
        <f>IF('2E'!Q31&lt;&gt;"",'2E'!Q31,"")</f>
        <v/>
      </c>
      <c r="DI28" s="1084" t="str">
        <f>IF('2E'!R31&lt;&gt;"",'2E'!R31,"")</f>
        <v/>
      </c>
      <c r="DJ28" s="1084" t="str">
        <f>IF('2E'!S31&lt;&gt;"",'2E'!S31,"")</f>
        <v/>
      </c>
      <c r="DK28" s="1084" t="str">
        <f>IF('2E'!T31&lt;&gt;"",'2E'!T31,"")</f>
        <v/>
      </c>
      <c r="DL28" s="1084" t="str">
        <f>IF('2F'!E31&lt;&gt;"",'2F'!E31,"")</f>
        <v/>
      </c>
      <c r="DM28" s="1084" t="str">
        <f>IF('2F'!F31&lt;&gt;"",'2F'!F31,"")</f>
        <v/>
      </c>
      <c r="DN28" s="1212" t="str">
        <f>IF('3AB'!E31&lt;&gt;"",'3AB'!E31,"")</f>
        <v/>
      </c>
      <c r="DO28" s="1212" t="str">
        <f>IF('3AB'!F31&lt;&gt;"",'3AB'!F31,"")</f>
        <v/>
      </c>
      <c r="DP28" s="1212" t="str">
        <f>IF('3AB'!G31&lt;&gt;"",'3AB'!G31,"")</f>
        <v/>
      </c>
      <c r="DQ28" s="1212" t="str">
        <f>IF('3AB'!H31&lt;&gt;"",'3AB'!H31,"")</f>
        <v/>
      </c>
      <c r="DR28" s="1212" t="str">
        <f>IF('3AB'!I31&lt;&gt;"",'3AB'!I31,"")</f>
        <v/>
      </c>
      <c r="DS28" s="1212" t="str">
        <f>IF('3AB'!J31&lt;&gt;"",'3AB'!J31,"")</f>
        <v/>
      </c>
      <c r="DT28" s="1212" t="str">
        <f>IF('3AB'!K31&lt;&gt;"",'3AB'!K31,"")</f>
        <v/>
      </c>
      <c r="DU28" s="1212" t="str">
        <f>IF('3AB'!L31&lt;&gt;"",'3AB'!L31,"")</f>
        <v/>
      </c>
      <c r="DV28" s="1084" t="str">
        <f>IF('3CD'!E31&lt;&gt;"",'3CD'!E31,"")</f>
        <v/>
      </c>
      <c r="DW28" s="1084" t="str">
        <f>IF('3CD'!F31&lt;&gt;"",'3CD'!F31,"")</f>
        <v/>
      </c>
      <c r="DX28" s="1084" t="str">
        <f>IF('3CD'!G31&lt;&gt;"",'3CD'!G31,"")</f>
        <v/>
      </c>
      <c r="DY28" s="1084" t="str">
        <f>IF('3CD'!H31&lt;&gt;"",'3CD'!H31,"")</f>
        <v/>
      </c>
      <c r="DZ28" s="1084" t="str">
        <f>IF('3CD'!I31&lt;&gt;"",'3CD'!I31,"")</f>
        <v/>
      </c>
      <c r="EA28" s="1084" t="str">
        <f>IF('3CD'!J31&lt;&gt;"",'3CD'!J31,"")</f>
        <v/>
      </c>
      <c r="EB28" s="1084" t="str">
        <f>IF('3CD'!K31&lt;&gt;"",'3CD'!K31,"")</f>
        <v/>
      </c>
      <c r="EC28" s="1084" t="str">
        <f>IF('3CD'!L31&lt;&gt;"",'3CD'!L31,"")</f>
        <v/>
      </c>
      <c r="ED28" s="1084" t="str">
        <f>IF('3CD'!M31&lt;&gt;"",'3CD'!M31,"")</f>
        <v/>
      </c>
      <c r="EE28" s="1084" t="str">
        <f>IF('3CD'!N31&lt;&gt;"",'3CD'!N31,"")</f>
        <v/>
      </c>
      <c r="EF28" s="1084" t="str">
        <f>IF('3CD'!O31&lt;&gt;"",'3CD'!O31,"")</f>
        <v/>
      </c>
      <c r="EG28" s="1084" t="str">
        <f>IF('3CD'!P31&lt;&gt;"",'3CD'!P31,"")</f>
        <v/>
      </c>
      <c r="EH28" s="1084" t="str">
        <f>IF('3CD'!Q31&lt;&gt;"",'3CD'!Q31,"")</f>
        <v/>
      </c>
      <c r="EI28" s="1084" t="str">
        <f>IF('3CD'!R31&lt;&gt;"",'3CD'!R31,"")</f>
        <v/>
      </c>
      <c r="EJ28" s="1085"/>
      <c r="EK28" s="1085"/>
      <c r="EL28" s="1085"/>
      <c r="EM28" s="1085"/>
      <c r="EN28" s="1085"/>
      <c r="EO28" s="1085"/>
      <c r="EP28" s="1085"/>
      <c r="EQ28" s="1085"/>
      <c r="ER28" s="1085"/>
      <c r="ES28" s="1085"/>
      <c r="ET28" s="1085"/>
      <c r="EU28" s="1085"/>
      <c r="EV28" s="1085"/>
      <c r="EW28" s="1085"/>
      <c r="EX28" s="1085"/>
      <c r="EY28" s="1085"/>
      <c r="EZ28" s="1085"/>
      <c r="FA28" s="1085"/>
      <c r="FB28" s="1084" t="str">
        <f>IF('3EF'!W32&lt;&gt;"",'3EF'!W32,"")</f>
        <v/>
      </c>
      <c r="FC28" s="1084" t="str">
        <f>IF('3EF'!X32&lt;&gt;"",'3EF'!X32,"")</f>
        <v/>
      </c>
      <c r="FD28" s="1084" t="str">
        <f>IF('3EF'!Y32&lt;&gt;"",'3EF'!Y32,"")</f>
        <v/>
      </c>
      <c r="FE28" s="1084" t="str">
        <f>IF('3EF'!Z32&lt;&gt;"",'3EF'!Z32,"")</f>
        <v/>
      </c>
      <c r="FF28" s="1084" t="str">
        <f>IF('3EF'!AA32&lt;&gt;"",'3EF'!AA32,"")</f>
        <v/>
      </c>
      <c r="FG28" s="1084" t="str">
        <f>IF('3EF'!AB32&lt;&gt;"",'3EF'!AB32,"")</f>
        <v/>
      </c>
      <c r="FH28" s="1084" t="str">
        <f>IF('3EF'!AC32&lt;&gt;"",'3EF'!AC32,"")</f>
        <v/>
      </c>
      <c r="FI28" s="1084" t="str">
        <f>IF('3EF'!AD32&lt;&gt;"",'3EF'!AD32,"")</f>
        <v/>
      </c>
      <c r="FJ28" s="1084" t="str">
        <f>IF('3EF'!AE32&lt;&gt;"",'3EF'!AE32,"")</f>
        <v/>
      </c>
      <c r="FK28" s="1084" t="str">
        <f>IF('3EF'!AF32&lt;&gt;"",'3EF'!AF32,"")</f>
        <v/>
      </c>
      <c r="FL28" s="1084" t="str">
        <f>IF('3EF'!AG32&lt;&gt;"",'3EF'!AG32,"")</f>
        <v/>
      </c>
      <c r="FM28" s="1084" t="str">
        <f>IF('3EF'!AH32&lt;&gt;"",'3EF'!AH32,"")</f>
        <v/>
      </c>
      <c r="FN28" s="1084" t="str">
        <f>IF('3EF'!AI32&lt;&gt;"",'3EF'!AI32,"")</f>
        <v/>
      </c>
      <c r="FO28" s="1084" t="str">
        <f>IF('3EF'!AJ32&lt;&gt;"",'3EF'!AJ32,"")</f>
        <v/>
      </c>
      <c r="FP28" s="1084" t="str">
        <f>IF('3EF'!AK32&lt;&gt;"",'3EF'!AK32,"")</f>
        <v/>
      </c>
      <c r="FQ28" s="1084" t="str">
        <f>IF('3EF'!AL32&lt;&gt;"",'3EF'!AL32,"")</f>
        <v/>
      </c>
      <c r="FR28" s="1084" t="str">
        <f>IF('3EF'!AM32&lt;&gt;"",'3EF'!AM32,"")</f>
        <v/>
      </c>
      <c r="FS28" s="1084" t="str">
        <f>IF('3G'!E32&lt;&gt;"",'3G'!E32,"")</f>
        <v/>
      </c>
      <c r="FT28" s="1084" t="str">
        <f>IF('3G'!F32&lt;&gt;"",'3G'!F32,"")</f>
        <v/>
      </c>
      <c r="FU28" s="1084" t="str">
        <f>IF('3G'!G32&lt;&gt;"",'3G'!G32,"")</f>
        <v/>
      </c>
      <c r="FV28" s="1084" t="str">
        <f>IF('3G'!H32&lt;&gt;"",'3G'!H32,"")</f>
        <v/>
      </c>
      <c r="FW28" s="1084" t="str">
        <f>IF('3G'!I32&lt;&gt;"",'3G'!I32,"")</f>
        <v/>
      </c>
      <c r="FX28" s="1084" t="str">
        <f>IF('3G'!J32&lt;&gt;"",'3G'!J32,"")</f>
        <v/>
      </c>
      <c r="FY28" s="1084" t="str">
        <f>IF('3G'!K32&lt;&gt;"",'3G'!K32,"")</f>
        <v/>
      </c>
      <c r="FZ28" s="1084" t="str">
        <f>IF('3G'!L32&lt;&gt;"",'3G'!L32,"")</f>
        <v/>
      </c>
      <c r="GA28" s="1084" t="str">
        <f>IF('3G'!M32&lt;&gt;"",'3G'!M32,"")</f>
        <v/>
      </c>
      <c r="GB28" s="1084" t="str">
        <f>IF('3G'!N32&lt;&gt;"",'3G'!N32,"")</f>
        <v/>
      </c>
      <c r="GC28" s="1084" t="str">
        <f>IF('3G'!O32&lt;&gt;"",'3G'!O32,"")</f>
        <v/>
      </c>
      <c r="GD28" s="1084" t="str">
        <f>IF('3G'!P32&lt;&gt;"",'3G'!P32,"")</f>
        <v/>
      </c>
      <c r="GE28" s="1084" t="str">
        <f>IF('3G'!Q32&lt;&gt;"",'3G'!Q32,"")</f>
        <v/>
      </c>
      <c r="GF28" s="1084" t="str">
        <f>IF('3G'!R32&lt;&gt;"",'3G'!R32,"")</f>
        <v/>
      </c>
      <c r="GG28" s="1084" t="str">
        <f>IF('3G'!S32&lt;&gt;"",'3G'!S32,"")</f>
        <v/>
      </c>
      <c r="GH28" s="1084" t="str">
        <f>IF('3G'!T32&lt;&gt;"",'3G'!T32,"")</f>
        <v/>
      </c>
      <c r="GI28" s="1084" t="str">
        <f>IF('3G'!U32&lt;&gt;"",'3G'!U32,"")</f>
        <v/>
      </c>
      <c r="GJ28" s="1084" t="str">
        <f>IF('3G'!V32&lt;&gt;"",'3G'!V32,"")</f>
        <v/>
      </c>
      <c r="GK28" s="1084" t="str">
        <f>IF('3G'!W32&lt;&gt;"",'3G'!W32,"")</f>
        <v/>
      </c>
      <c r="GL28" s="1084" t="str">
        <f>IF('3G'!X32&lt;&gt;"",'3G'!X32,"")</f>
        <v/>
      </c>
      <c r="GM28" s="1084" t="str">
        <f>IF('3G'!Y32&lt;&gt;"",'3G'!Y32,"")</f>
        <v/>
      </c>
      <c r="GN28" s="1084" t="str">
        <f>IF('3G'!Z32&lt;&gt;"",'3G'!Z32,"")</f>
        <v/>
      </c>
      <c r="GO28" s="1084" t="str">
        <f>IF('3G'!AA32&lt;&gt;"",'3G'!AA32,"")</f>
        <v/>
      </c>
      <c r="GP28" s="1084" t="str">
        <f>IF('3G'!AB32&lt;&gt;"",'3G'!AB32,"")</f>
        <v/>
      </c>
      <c r="GQ28" s="1084" t="str">
        <f>IF('3G'!AC32&lt;&gt;"",'3G'!AC32,"")</f>
        <v/>
      </c>
      <c r="GR28" s="1084" t="str">
        <f>IF('3G'!AD32&lt;&gt;"",'3G'!AD32,"")</f>
        <v/>
      </c>
      <c r="GS28" s="1084" t="str">
        <f>IF('3G'!AE32&lt;&gt;"",'3G'!AE32,"")</f>
        <v/>
      </c>
      <c r="GT28" s="1084" t="str">
        <f>IF('3G'!AF32&lt;&gt;"",'3G'!AF32,"")</f>
        <v/>
      </c>
      <c r="GU28" s="1084" t="str">
        <f>IF('3G'!AG32&lt;&gt;"",'3G'!AG32,"")</f>
        <v/>
      </c>
      <c r="GV28" s="1084" t="str">
        <f>IF('3G'!AH32&lt;&gt;"",'3G'!AH32,"")</f>
        <v/>
      </c>
      <c r="GW28" s="1084" t="str">
        <f>IF('3G'!AI32&lt;&gt;"",'3G'!AI32,"")</f>
        <v/>
      </c>
      <c r="GX28" s="1084" t="str">
        <f>IF('3G'!AJ32&lt;&gt;"",'3G'!AJ32,"")</f>
        <v/>
      </c>
      <c r="GY28" s="1084" t="str">
        <f>IF('3G'!AK32&lt;&gt;"",'3G'!AK32,"")</f>
        <v/>
      </c>
      <c r="GZ28" s="1084" t="str">
        <f>IF('3G'!AL32&lt;&gt;"",'3G'!AL32,"")</f>
        <v/>
      </c>
      <c r="HA28" s="1084" t="str">
        <f>IF('3G'!AM32&lt;&gt;"",'3G'!AM32,"")</f>
        <v/>
      </c>
      <c r="HB28" s="1084" t="str">
        <f>IF('3G'!AN32&lt;&gt;"",'3G'!AN32,"")</f>
        <v/>
      </c>
      <c r="HC28" s="1085"/>
      <c r="HD28" s="1085"/>
      <c r="HE28" s="1085"/>
      <c r="HF28" s="1085"/>
      <c r="HG28" s="1085"/>
      <c r="HH28" s="1085"/>
      <c r="HI28" s="1085"/>
      <c r="HJ28" s="1085"/>
      <c r="HK28" s="1085"/>
      <c r="HL28" s="1085"/>
      <c r="HM28" s="1085"/>
      <c r="HN28" s="1085"/>
      <c r="HO28" s="1085"/>
      <c r="HP28" s="1085"/>
      <c r="HQ28" s="1085"/>
      <c r="HR28" s="1085"/>
      <c r="HS28" s="1085"/>
      <c r="HT28" s="1085"/>
      <c r="HU28" s="1085"/>
      <c r="HV28" s="1085"/>
      <c r="HW28" s="1085"/>
      <c r="HX28" s="1085"/>
      <c r="HY28" s="1085"/>
      <c r="HZ28" s="1085"/>
      <c r="IA28" s="1085"/>
      <c r="IB28" s="1085"/>
      <c r="IC28" s="1085"/>
      <c r="ID28" s="1085"/>
      <c r="IE28" s="1085"/>
      <c r="IF28" s="1085"/>
      <c r="IG28" s="1085"/>
      <c r="IH28" s="1085"/>
      <c r="II28" s="1085"/>
      <c r="IJ28" s="1085"/>
      <c r="IK28" s="1085"/>
      <c r="IL28" s="1085"/>
      <c r="IM28" s="1085"/>
      <c r="IN28" s="1085"/>
      <c r="IO28" s="1085"/>
      <c r="IP28" s="1085"/>
      <c r="IQ28" s="1085"/>
      <c r="IR28" s="1085"/>
      <c r="IS28" s="1085"/>
      <c r="IT28" s="1085"/>
      <c r="IU28" s="1085"/>
      <c r="IV28" s="1085"/>
      <c r="IW28" s="1085"/>
      <c r="IX28" s="1085"/>
      <c r="IY28" s="1085"/>
      <c r="IZ28" s="1085"/>
      <c r="JA28" s="1085"/>
      <c r="JB28" s="1084" t="str">
        <f>IF('4C'!E31&lt;&gt;"",'4C'!E31,"")</f>
        <v/>
      </c>
      <c r="JC28" s="1085"/>
      <c r="JD28" s="1085"/>
      <c r="JE28" s="1085"/>
      <c r="JF28" s="1085"/>
      <c r="JG28" s="1085"/>
      <c r="JH28" s="1085"/>
      <c r="JI28" s="1085"/>
      <c r="JJ28" s="1085"/>
      <c r="JK28" s="1085"/>
      <c r="JL28" s="1085"/>
      <c r="JM28" s="1085"/>
      <c r="JN28" s="1085"/>
      <c r="JO28" s="1085"/>
      <c r="JP28" s="1085"/>
      <c r="JQ28" s="1085"/>
      <c r="JR28" s="1085"/>
      <c r="JS28" s="1085"/>
      <c r="JT28" s="1085"/>
      <c r="JU28" s="1085"/>
      <c r="JV28" s="1085"/>
      <c r="JW28" s="1085"/>
      <c r="JX28" s="1085"/>
      <c r="JY28" s="1085"/>
      <c r="JZ28" s="1085"/>
      <c r="KA28" s="1085"/>
      <c r="KB28" s="1085"/>
      <c r="KC28" s="1085"/>
      <c r="KD28" s="1085"/>
      <c r="KE28" s="1085"/>
      <c r="KF28" s="1085"/>
      <c r="KG28" s="1085"/>
      <c r="KH28" s="1085"/>
      <c r="KI28" s="1085"/>
      <c r="KJ28" s="1084" t="str">
        <f>IF('5A'!E31&lt;&gt;"",'5A'!E31,"")</f>
        <v/>
      </c>
      <c r="KK28" s="1084" t="str">
        <f>IF('5A'!F31&lt;&gt;"",'5A'!F31,"")</f>
        <v/>
      </c>
      <c r="KL28" s="1084" t="str">
        <f>IF('5A'!G31&lt;&gt;"",'5A'!G31,"")</f>
        <v/>
      </c>
      <c r="KM28" s="1085"/>
      <c r="KN28" s="1085"/>
      <c r="KO28" s="1085"/>
      <c r="KP28" s="1085"/>
      <c r="KQ28" s="1085"/>
      <c r="KR28" s="1085"/>
      <c r="KS28" s="1085"/>
      <c r="KT28" s="1085"/>
      <c r="KU28" s="1085"/>
      <c r="KV28" s="1085"/>
      <c r="KW28" s="1085"/>
      <c r="KX28" s="1085"/>
      <c r="KY28" s="1084" t="str">
        <f>IF('5D'!E38&lt;&gt;"",'5D'!E38,"")</f>
        <v/>
      </c>
      <c r="KZ28" s="1084" t="str">
        <f>IF('5D'!F38&lt;&gt;"",'5D'!F38,"")</f>
        <v/>
      </c>
      <c r="LA28" s="1084" t="str">
        <f>IF('5D'!G38&lt;&gt;"",'5D'!G38,"")</f>
        <v/>
      </c>
      <c r="LB28" s="1084" t="str">
        <f>IF('5D'!H38&lt;&gt;"",'5D'!H38,"")</f>
        <v/>
      </c>
      <c r="LC28" s="1084" t="str">
        <f>IF('5D'!I38&lt;&gt;"",'5D'!I38,"")</f>
        <v/>
      </c>
      <c r="LD28" s="1084" t="str">
        <f>IF('5D'!J38&lt;&gt;"",'5D'!J38,"")</f>
        <v/>
      </c>
      <c r="LE28" s="1084" t="str">
        <f>IF('5D'!K38&lt;&gt;"",'5D'!K38,"")</f>
        <v/>
      </c>
      <c r="LF28" s="1084" t="str">
        <f>IF('5D'!L38&lt;&gt;"",'5D'!L38,"")</f>
        <v/>
      </c>
      <c r="LG28" s="1084" t="str">
        <f>IF('5D'!M38&lt;&gt;"",'5D'!M38,"")</f>
        <v/>
      </c>
      <c r="LH28" s="1084" t="str">
        <f>IF('5D'!N38&lt;&gt;"",'5D'!N38,"")</f>
        <v/>
      </c>
      <c r="LI28" s="1084" t="str">
        <f>IF('5D'!O38&lt;&gt;"",'5D'!O38,"")</f>
        <v/>
      </c>
      <c r="LJ28" s="1084" t="str">
        <f>IF('5D'!P38&lt;&gt;"",'5D'!P38,"")</f>
        <v/>
      </c>
      <c r="LK28" s="1084" t="str">
        <f>IF('5D'!Q38&lt;&gt;"",'5D'!Q38,"")</f>
        <v/>
      </c>
      <c r="LL28" s="1084" t="str">
        <f>IF('5D'!R38&lt;&gt;"",'5D'!R38,"")</f>
        <v/>
      </c>
      <c r="LM28" s="1084" t="str">
        <f>IF('5D'!S38&lt;&gt;"",'5D'!S38,"")</f>
        <v/>
      </c>
      <c r="LN28" s="1084" t="str">
        <f>IF('5D'!T38&lt;&gt;"",'5D'!T38,"")</f>
        <v/>
      </c>
      <c r="LO28" s="1084" t="str">
        <f>IF('5D'!U38&lt;&gt;"",'5D'!U38,"")</f>
        <v/>
      </c>
      <c r="LP28" s="1084" t="str">
        <f>IF('5D'!V38&lt;&gt;"",'5D'!V38,"")</f>
        <v/>
      </c>
      <c r="LQ28" s="1084" t="str">
        <f>IF('5D'!W38&lt;&gt;"",'5D'!W38,"")</f>
        <v/>
      </c>
      <c r="LR28" s="1084" t="str">
        <f>IF('5D'!Y38&lt;&gt;"",'5D'!Y38,"")</f>
        <v/>
      </c>
      <c r="LS28" s="1084" t="str">
        <f>IF('5D'!Z38&lt;&gt;"",'5D'!Z38,"")</f>
        <v/>
      </c>
      <c r="LT28" s="1084" t="str">
        <f>IF('5D'!AA38&lt;&gt;"",'5D'!AA38,"")</f>
        <v/>
      </c>
      <c r="LU28" s="1084" t="str">
        <f>IF('5D'!AB38&lt;&gt;"",'5D'!AB38,"")</f>
        <v/>
      </c>
      <c r="LV28" s="1085"/>
      <c r="LW28" s="1084" t="str">
        <f>IF('5E'!E38&lt;&gt;"",'5E'!E38,"")</f>
        <v/>
      </c>
      <c r="LX28" s="1084" t="str">
        <f>IF('5E'!F38&lt;&gt;"",'5E'!F38,"")</f>
        <v/>
      </c>
      <c r="LY28" s="1084" t="str">
        <f>IF('5E'!G38&lt;&gt;"",'5E'!G38,"")</f>
        <v/>
      </c>
      <c r="LZ28" s="1084" t="str">
        <f>IF('5E'!H38&lt;&gt;"",'5E'!H38,"")</f>
        <v/>
      </c>
      <c r="MA28" s="1084" t="str">
        <f>IF('5E'!I38&lt;&gt;"",'5E'!I38,"")</f>
        <v/>
      </c>
      <c r="MB28" s="1084" t="str">
        <f>IF('5E'!J38&lt;&gt;"",'5E'!J38,"")</f>
        <v/>
      </c>
      <c r="MC28" s="1084" t="str">
        <f>IF('5E'!K38&lt;&gt;"",'5E'!K38,"")</f>
        <v/>
      </c>
      <c r="MD28" s="1084" t="str">
        <f>IF('5E'!L38&lt;&gt;"",'5E'!L38,"")</f>
        <v/>
      </c>
      <c r="ME28" s="1084" t="str">
        <f>IF('5E'!M38&lt;&gt;"",'5E'!M38,"")</f>
        <v/>
      </c>
      <c r="MF28" s="1084" t="str">
        <f>IF('5E'!N38&lt;&gt;"",'5E'!N38,"")</f>
        <v/>
      </c>
      <c r="MG28" s="1084" t="str">
        <f>IF('5E'!O38&lt;&gt;"",'5E'!O38,"")</f>
        <v/>
      </c>
      <c r="MH28" s="1084" t="str">
        <f>IF('5E'!P38&lt;&gt;"",'5E'!P38,"")</f>
        <v/>
      </c>
      <c r="MI28" s="1084" t="str">
        <f>IF('5E'!Q38&lt;&gt;"",'5E'!Q38,"")</f>
        <v/>
      </c>
      <c r="MJ28" s="1084" t="str">
        <f>IF('5E'!R38&lt;&gt;"",'5E'!R38,"")</f>
        <v/>
      </c>
      <c r="MK28" s="1084" t="str">
        <f>IF('5E'!S38&lt;&gt;"",'5E'!S38,"")</f>
        <v/>
      </c>
      <c r="ML28" s="1084" t="str">
        <f>IF('5E'!T38&lt;&gt;"",'5E'!T38,"")</f>
        <v/>
      </c>
      <c r="MM28" s="1084" t="str">
        <f>IF('5E'!U38&lt;&gt;"",'5E'!U38,"")</f>
        <v/>
      </c>
      <c r="MN28" s="1084" t="str">
        <f>IF('5E'!V38&lt;&gt;"",'5E'!V38,"")</f>
        <v/>
      </c>
      <c r="MO28" s="1084" t="str">
        <f>IF('5E'!W38&lt;&gt;"",'5E'!W38,"")</f>
        <v/>
      </c>
      <c r="MP28" s="1084" t="str">
        <f>IF('5E'!Y38&lt;&gt;"",'5E'!Y38,"")</f>
        <v/>
      </c>
      <c r="MQ28" s="1084" t="str">
        <f>IF('5E'!Z38&lt;&gt;"",'5E'!Z38,"")</f>
        <v/>
      </c>
      <c r="MR28" s="1084" t="str">
        <f>IF('5E'!AA38&lt;&gt;"",'5E'!AA38,"")</f>
        <v/>
      </c>
      <c r="MS28" s="1085"/>
      <c r="MT28" s="1085"/>
      <c r="MU28" s="1085"/>
      <c r="MV28" s="1085"/>
      <c r="MW28" s="1085"/>
      <c r="MX28" s="1085"/>
      <c r="MY28" s="1085"/>
      <c r="MZ28" s="1085"/>
      <c r="NA28" s="1085"/>
      <c r="NB28" s="1085"/>
      <c r="NC28" s="1085"/>
      <c r="ND28" s="1085"/>
      <c r="NE28" s="1085"/>
      <c r="NF28" s="1085"/>
      <c r="NG28" s="1085"/>
      <c r="NH28" s="1085"/>
      <c r="NI28" s="1085"/>
      <c r="NJ28" s="1085"/>
      <c r="NK28" s="1085"/>
      <c r="NL28" s="1085"/>
      <c r="NM28" s="1085"/>
      <c r="NN28" s="1085"/>
      <c r="NO28" s="1085"/>
      <c r="NP28" s="1085"/>
      <c r="NQ28" s="1085"/>
      <c r="NR28" s="1085"/>
      <c r="NS28" s="1085"/>
      <c r="NT28" s="1085"/>
      <c r="NU28" s="1085"/>
      <c r="NV28" s="1085"/>
      <c r="NW28" s="1085"/>
      <c r="NX28" s="1085"/>
      <c r="NY28" s="1085"/>
      <c r="NZ28" s="1085"/>
      <c r="OA28" s="1085"/>
      <c r="OB28" s="1085"/>
      <c r="OC28" s="1085"/>
      <c r="OD28" s="1085"/>
      <c r="OE28" s="1085"/>
      <c r="OF28" s="1085"/>
      <c r="OG28" s="1085"/>
      <c r="OH28" s="1085"/>
      <c r="OI28" s="1085"/>
      <c r="OJ28" s="1085"/>
      <c r="OK28" s="1085"/>
      <c r="OL28" s="1085"/>
      <c r="OM28" s="1085"/>
      <c r="ON28" s="1085"/>
      <c r="OO28" s="1085"/>
      <c r="OP28" s="1085"/>
      <c r="OQ28" s="1085"/>
      <c r="OR28" s="1085"/>
      <c r="OS28" s="1085"/>
      <c r="OT28" s="1085"/>
      <c r="OU28" s="1085"/>
      <c r="OV28" s="1085"/>
      <c r="OW28" s="1085"/>
      <c r="OX28" s="1085"/>
      <c r="OY28" s="1085"/>
      <c r="OZ28" s="1085"/>
      <c r="PA28" s="1085"/>
      <c r="PB28" s="1085"/>
      <c r="PC28" s="1085"/>
      <c r="PD28" s="1085"/>
      <c r="PE28" s="1085"/>
      <c r="PF28" s="1085"/>
      <c r="PG28" s="1085"/>
      <c r="PH28" s="1085"/>
      <c r="PI28" s="1085"/>
      <c r="PJ28" s="1085"/>
      <c r="PK28" s="1085"/>
      <c r="PL28" s="1085"/>
      <c r="PM28" s="1085"/>
      <c r="PN28" s="1085"/>
      <c r="PO28" s="1085"/>
      <c r="PP28" s="1085"/>
      <c r="PQ28" s="1085"/>
      <c r="PR28" s="1085"/>
      <c r="PS28" s="1085"/>
      <c r="PT28" s="1085"/>
      <c r="PU28" s="1085"/>
      <c r="PV28" s="1085"/>
      <c r="PW28" s="1085"/>
      <c r="PX28" s="1085"/>
      <c r="PY28" s="1085"/>
      <c r="PZ28" s="1085"/>
      <c r="QA28" s="1085"/>
      <c r="QB28" s="1085"/>
      <c r="QC28" s="1085"/>
      <c r="QD28" s="1085"/>
      <c r="QE28" s="1085"/>
      <c r="QF28" s="1085"/>
      <c r="QG28" s="1085"/>
      <c r="QH28" s="1085"/>
      <c r="QI28" s="1085"/>
      <c r="QJ28" s="1085"/>
      <c r="QK28" s="1085"/>
      <c r="QL28" s="1085"/>
      <c r="QM28" s="1085"/>
      <c r="QN28" s="1085"/>
      <c r="QO28" s="1085"/>
      <c r="QP28" s="1085"/>
      <c r="QQ28" s="1085"/>
      <c r="QR28" s="1085"/>
      <c r="QS28" s="1085"/>
      <c r="QT28" s="1085"/>
      <c r="QU28" s="1085"/>
      <c r="QV28" s="1085"/>
      <c r="QW28" s="1085"/>
      <c r="QX28" s="1085"/>
      <c r="QY28" s="1085"/>
      <c r="QZ28" s="1085"/>
      <c r="RA28" s="1085"/>
      <c r="RB28" s="1085"/>
      <c r="RC28" s="1085"/>
      <c r="RD28" s="1085"/>
      <c r="RE28" s="1085"/>
      <c r="RF28" s="1085"/>
      <c r="RG28" s="1085"/>
      <c r="RH28" s="1085"/>
      <c r="RI28" s="1085"/>
      <c r="RJ28" s="1085"/>
      <c r="RK28" s="1085"/>
      <c r="RL28" s="1085"/>
      <c r="RM28" s="1085"/>
      <c r="RN28" s="1085"/>
      <c r="RO28" s="1085"/>
      <c r="RP28" s="1085"/>
      <c r="RQ28" s="1085"/>
      <c r="RR28" s="1085"/>
      <c r="RS28" s="1085"/>
      <c r="RT28" s="1085"/>
      <c r="RU28" s="1085"/>
      <c r="RV28" s="1085"/>
      <c r="RW28" s="1085"/>
      <c r="RX28" s="1085"/>
      <c r="RY28" s="1085"/>
      <c r="RZ28" s="1085"/>
      <c r="SA28" s="1085"/>
      <c r="SB28" s="1085"/>
      <c r="SC28" s="1085"/>
      <c r="SD28" s="1085"/>
      <c r="SE28" s="1085"/>
      <c r="SF28" s="1085"/>
      <c r="SG28" s="1085"/>
      <c r="SH28" s="1085"/>
      <c r="SI28" s="1085"/>
      <c r="SJ28" s="1085"/>
      <c r="SK28" s="1085"/>
      <c r="SL28" s="1085"/>
      <c r="SM28" s="1085"/>
      <c r="SN28" s="1085"/>
      <c r="SO28" s="1085"/>
      <c r="SP28" s="1085"/>
      <c r="SQ28" s="1085"/>
      <c r="SR28" s="1085"/>
      <c r="SS28" s="1085"/>
      <c r="ST28" s="1085"/>
      <c r="SU28" s="1085"/>
      <c r="SV28" s="1085"/>
      <c r="SW28" s="1085"/>
      <c r="SX28" s="1085"/>
      <c r="SY28" s="1085"/>
      <c r="SZ28" s="1085"/>
      <c r="TA28" s="1085"/>
      <c r="TB28" s="1085"/>
      <c r="TC28" s="1085"/>
      <c r="TD28" s="1085"/>
      <c r="TE28" s="1085"/>
      <c r="TF28" s="1085"/>
      <c r="TG28" s="1085"/>
      <c r="TH28" s="1085"/>
      <c r="TI28" s="1085"/>
      <c r="TJ28" s="1085"/>
      <c r="TK28" s="1085"/>
      <c r="TL28" s="1085"/>
      <c r="TM28" s="1085"/>
      <c r="TN28" s="1085"/>
      <c r="TO28" s="1085"/>
      <c r="TP28" s="1085"/>
      <c r="TQ28" s="1085"/>
      <c r="TR28" s="1085"/>
      <c r="TS28" s="1085"/>
      <c r="TT28" s="1085"/>
      <c r="TU28" s="1085"/>
      <c r="TV28" s="1085"/>
      <c r="TW28" s="1085"/>
      <c r="TX28" s="1085"/>
      <c r="TY28" s="1085"/>
      <c r="TZ28" s="1085"/>
      <c r="UA28" s="1085"/>
      <c r="UB28" s="1085"/>
      <c r="UC28" s="1085"/>
      <c r="UD28" s="1085"/>
      <c r="UE28" s="1085"/>
      <c r="UF28" s="1085"/>
      <c r="UG28" s="1085"/>
      <c r="UH28" s="1085"/>
      <c r="UI28" s="1085"/>
      <c r="UJ28" s="1085"/>
      <c r="UK28" s="1085"/>
      <c r="UL28" s="1085"/>
      <c r="UM28" s="1085"/>
      <c r="UN28" s="1085"/>
      <c r="UO28" s="1085"/>
      <c r="UP28" s="1085"/>
      <c r="UQ28" s="1085"/>
      <c r="UR28" s="1085"/>
      <c r="US28" s="1085"/>
      <c r="UT28" s="1085"/>
      <c r="UU28" s="1085"/>
      <c r="UV28" s="1085"/>
      <c r="UW28" s="1085"/>
      <c r="UX28" s="1085"/>
      <c r="UY28" s="1085"/>
      <c r="UZ28" s="1085"/>
      <c r="VA28" s="1085"/>
      <c r="VB28" s="1085"/>
      <c r="VC28" s="1085"/>
      <c r="VD28" s="1085"/>
      <c r="VE28" s="1085"/>
      <c r="VF28" s="1085"/>
      <c r="VG28" s="1085"/>
      <c r="VH28" s="1085"/>
      <c r="VI28" s="1085"/>
      <c r="VJ28" s="1085"/>
      <c r="VK28" s="1085"/>
      <c r="VL28" s="1085"/>
      <c r="VM28" s="1085"/>
      <c r="VN28" s="1085"/>
      <c r="VO28" s="1085"/>
      <c r="VP28" s="1085"/>
      <c r="VQ28" s="1085"/>
      <c r="VR28" s="1085"/>
      <c r="VS28" s="1085"/>
      <c r="VT28" s="1085"/>
      <c r="VU28" s="1085"/>
      <c r="VV28" s="1085"/>
      <c r="VW28" s="1085"/>
      <c r="VX28" s="1085"/>
      <c r="VY28" s="1085"/>
      <c r="VZ28" s="1085"/>
      <c r="WA28" s="1085"/>
      <c r="WB28" s="1085"/>
      <c r="WC28" s="1085"/>
      <c r="WD28" s="1085"/>
      <c r="WE28" s="1085"/>
      <c r="WF28" s="1085"/>
      <c r="WG28" s="1085"/>
      <c r="WH28" s="1085"/>
      <c r="WI28" s="1085"/>
      <c r="WJ28" s="1085"/>
      <c r="WK28" s="1085"/>
      <c r="WL28" s="1085"/>
      <c r="WM28" s="1085"/>
      <c r="WN28" s="1085"/>
      <c r="WO28" s="1085"/>
      <c r="WP28" s="1085"/>
      <c r="WQ28" s="1085"/>
      <c r="WR28" s="1085"/>
      <c r="WS28" s="1085"/>
      <c r="WT28" s="1085"/>
      <c r="WU28" s="1085"/>
      <c r="WV28" s="1085"/>
      <c r="WW28" s="1085"/>
      <c r="WX28" s="1085"/>
      <c r="WY28" s="1085"/>
      <c r="WZ28" s="1085"/>
      <c r="XA28" s="1085"/>
      <c r="XB28" s="1085"/>
      <c r="XC28" s="1085"/>
      <c r="XD28" s="1085"/>
      <c r="XE28" s="1085"/>
      <c r="XF28" s="1085"/>
      <c r="XG28" s="1085"/>
      <c r="XH28" s="1085"/>
      <c r="XI28" s="1085"/>
      <c r="XJ28" s="1085"/>
      <c r="XK28" s="1085"/>
      <c r="XL28" s="1085"/>
      <c r="XM28" s="1085"/>
      <c r="XN28" s="1085"/>
      <c r="XO28" s="1085"/>
      <c r="XP28" s="1085"/>
      <c r="XQ28" s="1085"/>
      <c r="XR28" s="1085"/>
      <c r="XS28" s="1085"/>
      <c r="XT28" s="1085"/>
      <c r="XU28" s="1085"/>
      <c r="XV28" s="1085"/>
      <c r="XW28" s="1085"/>
      <c r="XX28" s="1085"/>
      <c r="XY28" s="1085"/>
      <c r="XZ28" s="1085"/>
      <c r="YA28" s="1085"/>
      <c r="YB28" s="1085"/>
      <c r="YC28" s="1085"/>
      <c r="YD28" s="1085"/>
      <c r="YE28" s="1085"/>
      <c r="YF28" s="1085"/>
      <c r="YG28" s="1085"/>
      <c r="YH28" s="1085"/>
      <c r="YI28" s="1085"/>
      <c r="YJ28" s="1085"/>
      <c r="YK28" s="1085"/>
      <c r="YL28" s="1085"/>
      <c r="YM28" s="1085"/>
      <c r="YN28" s="1085"/>
      <c r="YO28" s="1085"/>
      <c r="YP28" s="1085"/>
      <c r="YQ28" s="1085"/>
      <c r="YR28" s="1085"/>
      <c r="YS28" s="1085"/>
      <c r="YT28" s="1085"/>
      <c r="YU28" s="1085"/>
      <c r="YV28" s="1085"/>
      <c r="YW28" s="1085"/>
      <c r="YX28" s="1085"/>
      <c r="YY28" s="1085"/>
      <c r="YZ28" s="1085"/>
      <c r="ZA28" s="1085"/>
      <c r="ZB28" s="1085"/>
      <c r="ZC28" s="1085"/>
      <c r="ZD28" s="1085"/>
      <c r="ZE28" s="1085"/>
      <c r="ZF28" s="1085"/>
      <c r="ZG28" s="1085"/>
      <c r="ZH28" s="1085"/>
      <c r="ZI28" s="1085"/>
      <c r="ZJ28" s="1085"/>
      <c r="ZK28" s="1085"/>
      <c r="ZL28" s="1085"/>
      <c r="ZM28" s="1085"/>
      <c r="ZN28" s="1085"/>
      <c r="ZO28" s="1085"/>
      <c r="ZP28" s="1085"/>
      <c r="ZQ28" s="1085"/>
      <c r="ZR28" s="1085"/>
      <c r="ZS28" s="1085"/>
      <c r="ZT28" s="1085"/>
      <c r="ZU28" s="1085"/>
      <c r="ZV28" s="1085"/>
      <c r="ZW28" s="1085"/>
      <c r="ZX28" s="1085"/>
      <c r="ZY28" s="1085"/>
      <c r="ZZ28" s="1085"/>
      <c r="AAA28" s="1085"/>
      <c r="AAB28" s="1085"/>
      <c r="AAC28" s="1085"/>
      <c r="AAD28" s="1085"/>
      <c r="AAE28" s="1085"/>
      <c r="AAF28" s="1085"/>
      <c r="AAG28" s="1085"/>
      <c r="AAH28" s="1085"/>
      <c r="AAI28" s="1085"/>
      <c r="AAJ28" s="1085"/>
      <c r="AAK28" s="1085"/>
      <c r="AAL28" s="1085"/>
      <c r="AAM28" s="1085"/>
      <c r="AAN28" s="1085"/>
      <c r="AAO28" s="1085"/>
      <c r="AAP28" s="1085"/>
      <c r="AAQ28" s="1085"/>
      <c r="AAR28" s="1085"/>
      <c r="AAS28" s="1085"/>
      <c r="AAT28" s="1085"/>
      <c r="AAU28" s="1085"/>
      <c r="AAV28" s="1085"/>
      <c r="AAW28" s="1085"/>
      <c r="AAX28" s="1085"/>
      <c r="AAY28" s="1085"/>
      <c r="AAZ28" s="1085"/>
      <c r="ABA28" s="1085"/>
      <c r="ABB28" s="1085"/>
      <c r="ABC28" s="1085"/>
      <c r="ABD28" s="1085"/>
      <c r="ABE28" s="1085"/>
      <c r="ABF28" s="1085"/>
      <c r="ABG28" s="1085"/>
      <c r="ABH28" s="1085"/>
      <c r="ABI28" s="1085"/>
      <c r="ABJ28" s="1085"/>
      <c r="ABK28" s="1085"/>
      <c r="ABL28" s="1085"/>
      <c r="ABM28" s="1085"/>
      <c r="ABN28" s="1085"/>
      <c r="ABO28" s="1085"/>
      <c r="ABP28" s="1085"/>
      <c r="ABQ28" s="1085"/>
      <c r="ABR28" s="1085"/>
      <c r="ABS28" s="1085"/>
      <c r="ABT28" s="1085"/>
      <c r="ABU28" s="1085"/>
      <c r="ABV28" s="1085"/>
      <c r="ABW28" s="1085"/>
      <c r="ABX28" s="1085"/>
      <c r="ABY28" s="1085"/>
      <c r="ABZ28" s="1085"/>
      <c r="ACA28" s="1085"/>
      <c r="ACB28" s="1085"/>
      <c r="ACC28" s="1085"/>
      <c r="ACD28" s="1085"/>
      <c r="ACE28" s="1085"/>
      <c r="ACF28" s="1085"/>
      <c r="ACG28" s="1085"/>
      <c r="ACH28" s="1085"/>
      <c r="ACI28" s="1085"/>
      <c r="ACJ28" s="1085"/>
      <c r="ACK28" s="1085"/>
      <c r="ACL28" s="1085"/>
      <c r="ACM28" s="1085"/>
      <c r="ACN28" s="1085"/>
      <c r="ACO28" s="1085"/>
      <c r="ACP28" s="1085"/>
      <c r="ACQ28" s="1085"/>
      <c r="ACR28" s="1085"/>
      <c r="ACS28" s="1085"/>
      <c r="ACT28" s="1085"/>
      <c r="ACU28" s="1085"/>
      <c r="ACV28" s="1085"/>
      <c r="ACW28" s="1085"/>
      <c r="ACX28" s="1085"/>
      <c r="ACY28" s="1085"/>
      <c r="ACZ28" s="1085"/>
      <c r="ADA28" s="1085"/>
      <c r="ADB28" s="1085"/>
      <c r="ADC28" s="1085"/>
      <c r="ADD28" s="1085"/>
      <c r="ADE28" s="1085"/>
      <c r="ADF28" s="1085"/>
      <c r="ADG28" s="1085"/>
      <c r="ADH28" s="1085"/>
      <c r="ADI28" s="1085"/>
      <c r="ADJ28" s="1085"/>
      <c r="ADK28" s="1085"/>
      <c r="ADL28" s="1085"/>
      <c r="ADM28" s="1085"/>
      <c r="ADN28" s="1085"/>
      <c r="ADO28" s="1085"/>
      <c r="ADP28" s="1085"/>
      <c r="ADQ28" s="1085"/>
      <c r="ADR28" s="1085"/>
      <c r="ADS28" s="1085"/>
      <c r="ADT28" s="1085"/>
      <c r="ADU28" s="1085"/>
      <c r="ADV28" s="1085"/>
      <c r="ADW28" s="1085"/>
      <c r="ADX28" s="1085"/>
      <c r="ADY28" s="1085"/>
      <c r="ADZ28" s="1085"/>
      <c r="AEA28" s="1085"/>
      <c r="AEB28" s="1085"/>
      <c r="AEC28" s="1085"/>
      <c r="AED28" s="1085"/>
      <c r="AEE28" s="1085"/>
      <c r="AEF28" s="1085"/>
      <c r="AEG28" s="1085"/>
      <c r="AEH28" s="1085"/>
      <c r="AEI28" s="1085"/>
      <c r="AEJ28" s="1085"/>
      <c r="AEK28" s="1085"/>
      <c r="AEL28" s="1085"/>
      <c r="AEM28" s="1085"/>
      <c r="AEN28" s="1085"/>
      <c r="AEO28" s="1085"/>
      <c r="AEP28" s="1085"/>
      <c r="AEQ28" s="1085"/>
      <c r="AER28" s="1085"/>
      <c r="AES28" s="1085"/>
      <c r="AET28" s="1085"/>
      <c r="AEU28" s="1085"/>
      <c r="AEV28" s="1084" t="str">
        <f>IF('8A'!E31&lt;&gt;"",'8A'!E31,"")</f>
        <v/>
      </c>
      <c r="AEW28" s="1084" t="str">
        <f>IF('8A'!F31&lt;&gt;"",'8A'!F31,"")</f>
        <v/>
      </c>
      <c r="AEX28" s="1084" t="str">
        <f>IF('8A'!G31&lt;&gt;"",'8A'!G31,"")</f>
        <v/>
      </c>
      <c r="AEY28" s="1084" t="str">
        <f>IF('8A'!H31&lt;&gt;"",'8A'!H31,"")</f>
        <v/>
      </c>
      <c r="AEZ28" s="1084" t="str">
        <f>IF('8A'!I31&lt;&gt;"",'8A'!I31,"")</f>
        <v/>
      </c>
      <c r="AFA28" s="1084" t="str">
        <f>IF('8A'!J31&lt;&gt;"",'8A'!J31,"")</f>
        <v/>
      </c>
      <c r="AFB28" s="1084" t="str">
        <f>IF('8A'!K31&lt;&gt;"",'8A'!K31,"")</f>
        <v/>
      </c>
      <c r="AFC28" s="1084" t="str">
        <f>IF('8A'!L31&lt;&gt;"",'8A'!L31,"")</f>
        <v/>
      </c>
      <c r="AFD28" s="1084" t="str">
        <f>IF('8A'!M31&lt;&gt;"",'8A'!M31,"")</f>
        <v/>
      </c>
      <c r="AFE28" s="1084" t="str">
        <f>IF('8A'!N31&lt;&gt;"",'8A'!N31,"")</f>
        <v/>
      </c>
      <c r="AFF28" s="1084" t="str">
        <f>IF('8A'!O31&lt;&gt;"",'8A'!O31,"")</f>
        <v/>
      </c>
      <c r="AFG28" s="1084" t="str">
        <f>IF('8A'!P31&lt;&gt;"",'8A'!P31,"")</f>
        <v/>
      </c>
      <c r="AFH28" s="1084" t="str">
        <f>IF('8A'!Q31&lt;&gt;"",'8A'!Q31,"")</f>
        <v/>
      </c>
      <c r="AFI28" s="1084" t="str">
        <f>IF('8A'!R31&lt;&gt;"",'8A'!R31,"")</f>
        <v/>
      </c>
      <c r="AFJ28" s="1084" t="str">
        <f>IF('8A'!S31&lt;&gt;"",'8A'!S31,"")</f>
        <v/>
      </c>
      <c r="AFK28" s="1084" t="str">
        <f>IF('8A'!T31&lt;&gt;"",'8A'!T31,"")</f>
        <v/>
      </c>
      <c r="AFL28" s="1084" t="str">
        <f>IF('8A'!U31&lt;&gt;"",'8A'!U31,"")</f>
        <v/>
      </c>
      <c r="AFM28" s="1084" t="str">
        <f>IF('8A'!V31&lt;&gt;"",'8A'!V31,"")</f>
        <v/>
      </c>
      <c r="AFN28" s="1084" t="str">
        <f>IF('8B'!E31&lt;&gt;"",'8B'!E31,"")</f>
        <v/>
      </c>
      <c r="AFO28" s="1084" t="str">
        <f>IF('8B'!F31&lt;&gt;"",'8B'!F31,"")</f>
        <v/>
      </c>
      <c r="AFP28" s="1084" t="str">
        <f>IF('8B'!G31&lt;&gt;"",'8B'!G31,"")</f>
        <v/>
      </c>
      <c r="AFQ28" s="1084" t="str">
        <f>IF('8B'!H31&lt;&gt;"",'8B'!H31,"")</f>
        <v/>
      </c>
      <c r="AFR28" s="1084" t="str">
        <f>IF('8B'!I31&lt;&gt;"",'8B'!I31,"")</f>
        <v/>
      </c>
      <c r="AFS28" s="1084" t="str">
        <f>IF('8B'!J31&lt;&gt;"",'8B'!J31,"")</f>
        <v/>
      </c>
      <c r="AFT28" s="1084" t="str">
        <f>IF('8B'!K31&lt;&gt;"",'8B'!K31,"")</f>
        <v/>
      </c>
      <c r="AFU28" s="1084" t="str">
        <f>IF('8B'!L31&lt;&gt;"",'8B'!L31,"")</f>
        <v/>
      </c>
      <c r="AFV28" s="1084" t="str">
        <f>IF('8B'!M31&lt;&gt;"",'8B'!M31,"")</f>
        <v/>
      </c>
      <c r="AFW28" s="1084" t="str">
        <f>IF('8B'!N31&lt;&gt;"",'8B'!N31,"")</f>
        <v/>
      </c>
      <c r="AFX28" s="1084" t="str">
        <f>IF('8B'!O31&lt;&gt;"",'8B'!O31,"")</f>
        <v/>
      </c>
      <c r="AFY28" s="1084" t="str">
        <f>IF('8B'!P31&lt;&gt;"",'8B'!P31,"")</f>
        <v/>
      </c>
      <c r="AFZ28" s="1084" t="str">
        <f>IF('8B'!Q31&lt;&gt;"",'8B'!Q31,"")</f>
        <v/>
      </c>
      <c r="AGA28" s="1084" t="str">
        <f>IF('8B'!R31&lt;&gt;"",'8B'!R31,"")</f>
        <v/>
      </c>
      <c r="AGB28" s="1084" t="str">
        <f>IF('8B'!S31&lt;&gt;"",'8B'!S31,"")</f>
        <v/>
      </c>
      <c r="AGC28" s="1084" t="str">
        <f>IF('8B'!T31&lt;&gt;"",'8B'!T31,"")</f>
        <v/>
      </c>
      <c r="AGD28" s="1084" t="str">
        <f>IF('8B'!U31&lt;&gt;"",'8B'!U31,"")</f>
        <v/>
      </c>
      <c r="AGE28" s="1084" t="str">
        <f>IF('8C'!E31&lt;&gt;"",'8C'!E31,"")</f>
        <v/>
      </c>
      <c r="AGF28" s="1084" t="str">
        <f>IF('8C'!F31&lt;&gt;"",'8C'!F31,"")</f>
        <v/>
      </c>
      <c r="AGG28" s="1084" t="str">
        <f>IF('8C'!G31&lt;&gt;"",'8C'!G31,"")</f>
        <v/>
      </c>
      <c r="AGH28" s="1084" t="str">
        <f>IF('8C'!H31&lt;&gt;"",'8C'!H31,"")</f>
        <v/>
      </c>
      <c r="AGI28" s="1084" t="str">
        <f>IF('8C'!I31&lt;&gt;"",'8C'!I31,"")</f>
        <v/>
      </c>
      <c r="AGJ28" s="1084" t="str">
        <f>IF('8C'!J31&lt;&gt;"",'8C'!J31,"")</f>
        <v/>
      </c>
      <c r="AGK28" s="1084" t="str">
        <f>IF('8C'!K31&lt;&gt;"",'8C'!K31,"")</f>
        <v/>
      </c>
      <c r="AGL28" s="1084" t="str">
        <f>IF('8C'!L31&lt;&gt;"",'8C'!L31,"")</f>
        <v/>
      </c>
      <c r="AGM28" s="1084" t="str">
        <f>IF('8C'!M31&lt;&gt;"",'8C'!M31,"")</f>
        <v/>
      </c>
      <c r="AGN28" s="1084" t="str">
        <f>IF('8C'!N31&lt;&gt;"",'8C'!N31,"")</f>
        <v/>
      </c>
      <c r="AGO28" s="1084" t="str">
        <f>IF('8C'!O31&lt;&gt;"",'8C'!O31,"")</f>
        <v/>
      </c>
      <c r="AGP28" s="1085"/>
      <c r="AGQ28" s="1084" t="str">
        <f>IF('8D'!D39&lt;&gt;"",'8D'!D39,"")</f>
        <v/>
      </c>
      <c r="AGR28" s="1084" t="str">
        <f>IF('8D'!E39&lt;&gt;"",'8D'!E39,"")</f>
        <v/>
      </c>
      <c r="AGS28" s="1084" t="str">
        <f>IF('8D'!F39&lt;&gt;"",'8D'!F39,"")</f>
        <v/>
      </c>
      <c r="AGT28" s="1084" t="str">
        <f>IF('8D'!G39&lt;&gt;"",'8D'!G39,"")</f>
        <v/>
      </c>
      <c r="AGU28" s="1084" t="str">
        <f>IF('8D'!H39&lt;&gt;"",'8D'!H39,"")</f>
        <v/>
      </c>
      <c r="AGV28" s="1084" t="str">
        <f>IF('8D'!I39&lt;&gt;"",'8D'!I39,"")</f>
        <v/>
      </c>
      <c r="AGW28" s="1084" t="str">
        <f>IF('8D'!J39&lt;&gt;"",'8D'!J39,"")</f>
        <v/>
      </c>
      <c r="AGX28" s="1084" t="str">
        <f>IF('8D'!K39&lt;&gt;"",'8D'!K39,"")</f>
        <v/>
      </c>
      <c r="AGY28" s="1084" t="str">
        <f>IF('8D'!L39&lt;&gt;"",'8D'!L39,"")</f>
        <v/>
      </c>
      <c r="AGZ28" s="1084" t="str">
        <f>IF('8D'!M39&lt;&gt;"",'8D'!M39,"")</f>
        <v/>
      </c>
      <c r="AHA28" s="1084" t="str">
        <f>IF('8D'!N39&lt;&gt;"",'8D'!N39,"")</f>
        <v/>
      </c>
      <c r="AHB28" s="1084" t="str">
        <f>IF('8D'!O39&lt;&gt;"",'8D'!O39,"")</f>
        <v/>
      </c>
      <c r="AHC28" s="1084" t="str">
        <f>IF('8D'!P39&lt;&gt;"",'8D'!P39,"")</f>
        <v/>
      </c>
      <c r="AHD28" s="1084" t="str">
        <f>IF('8D'!Q39&lt;&gt;"",'8D'!Q39,"")</f>
        <v/>
      </c>
      <c r="AHE28" s="1084" t="str">
        <f>IF('8D'!R39&lt;&gt;"",'8D'!R39,"")</f>
        <v/>
      </c>
      <c r="AHF28" s="1084" t="str">
        <f>IF('8D'!S39&lt;&gt;"",'8D'!S39,"")</f>
        <v/>
      </c>
      <c r="AHG28" s="1084" t="str">
        <f>IF('8D'!T39&lt;&gt;"",'8D'!T39,"")</f>
        <v/>
      </c>
      <c r="AHH28" s="1084" t="str">
        <f>IF('8D'!U39&lt;&gt;"",'8D'!U39,"")</f>
        <v/>
      </c>
      <c r="AHI28" s="1084" t="str">
        <f>IF('8D'!V39&lt;&gt;"",'8D'!V39,"")</f>
        <v/>
      </c>
      <c r="AHJ28" s="1084" t="str">
        <f>IF('8D'!W39&lt;&gt;"",'8D'!W39,"")</f>
        <v/>
      </c>
      <c r="AHK28" s="1084" t="str">
        <f>IF('8D'!X39&lt;&gt;"",'8D'!X39,"")</f>
        <v/>
      </c>
      <c r="AHL28" s="1084" t="str">
        <f>IF('8D'!Y39&lt;&gt;"",'8D'!Y39,"")</f>
        <v/>
      </c>
      <c r="AHM28" s="1084" t="str">
        <f>IF('8D'!Z39&lt;&gt;"",'8D'!Z39,"")</f>
        <v/>
      </c>
      <c r="AHN28" s="1084" t="str">
        <f>IF('8D'!AA39&lt;&gt;"",'8D'!AA39,"")</f>
        <v/>
      </c>
      <c r="AHO28" s="1084" t="str">
        <f>IF('8D'!AB39&lt;&gt;"",'8D'!AB39,"")</f>
        <v/>
      </c>
      <c r="AHP28" s="1084" t="str">
        <f>IF('8D'!AC39&lt;&gt;"",'8D'!AC39,"")</f>
        <v/>
      </c>
      <c r="AHQ28" s="1084" t="str">
        <f>IF('8D'!AD39&lt;&gt;"",'8D'!AD39,"")</f>
        <v/>
      </c>
      <c r="AHR28" s="1084" t="str">
        <f>IF('8D'!AE39&lt;&gt;"",'8D'!AE39,"")</f>
        <v/>
      </c>
      <c r="AHS28" s="1084" t="str">
        <f>IF('8D'!AF39&lt;&gt;"",'8D'!AF39,"")</f>
        <v/>
      </c>
      <c r="AHT28" s="1084" t="str">
        <f>IF('8D'!AG39&lt;&gt;"",'8D'!AG39,"")</f>
        <v/>
      </c>
      <c r="AHU28" s="1084" t="str">
        <f>IF('8D'!AH39&lt;&gt;"",'8D'!AH39,"")</f>
        <v/>
      </c>
      <c r="AHV28" s="1084" t="str">
        <f>IF('8D'!AI39&lt;&gt;"",'8D'!AI39,"")</f>
        <v/>
      </c>
      <c r="AHW28" s="1084" t="str">
        <f>IF('8D'!AJ39&lt;&gt;"",'8D'!AJ39,"")</f>
        <v/>
      </c>
      <c r="AHX28" s="1084" t="str">
        <f>IF('8D'!AK39&lt;&gt;"",'8D'!AK39,"")</f>
        <v/>
      </c>
      <c r="AHY28" s="1084" t="str">
        <f>IF('8D'!AL39&lt;&gt;"",'8D'!AL39,"")</f>
        <v/>
      </c>
      <c r="AHZ28" s="1084" t="str">
        <f>IF('8D'!AM39&lt;&gt;"",'8D'!AM39,"")</f>
        <v/>
      </c>
      <c r="AIA28" s="1084" t="str">
        <f>IF('8D'!AN39&lt;&gt;"",'8D'!AN39,"")</f>
        <v/>
      </c>
      <c r="AIB28" s="1084" t="str">
        <f>IF('8D'!AO39&lt;&gt;"",'8D'!AO39,"")</f>
        <v/>
      </c>
      <c r="AIC28" s="1084" t="str">
        <f>IF('8D'!AP39&lt;&gt;"",'8D'!AP39,"")</f>
        <v/>
      </c>
      <c r="AID28" s="1084" t="str">
        <f>IF('8D'!AQ39&lt;&gt;"",'8D'!AQ39,"")</f>
        <v/>
      </c>
      <c r="AIE28" s="1084" t="str">
        <f>IF('8D'!AR39&lt;&gt;"",'8D'!AR39,"")</f>
        <v/>
      </c>
      <c r="AIF28" s="1084" t="str">
        <f>IF('8D'!AS39&lt;&gt;"",'8D'!AS39,"")</f>
        <v/>
      </c>
      <c r="AIG28" s="1084" t="str">
        <f>IF('8D'!AT39&lt;&gt;"",'8D'!AT39,"")</f>
        <v/>
      </c>
      <c r="AIH28" s="1084" t="str">
        <f>IF('8D'!AU39&lt;&gt;"",'8D'!AU39,"")</f>
        <v/>
      </c>
      <c r="AII28" s="1084" t="str">
        <f>IF('8D'!AV39&lt;&gt;"",'8D'!AV39,"")</f>
        <v/>
      </c>
      <c r="AIJ28" s="1084" t="str">
        <f>IF('8D'!AW39&lt;&gt;"",'8D'!AW39,"")</f>
        <v/>
      </c>
      <c r="AIK28" s="1085"/>
      <c r="AIL28" s="1084" t="str">
        <f>IF('8E'!D39&lt;&gt;"",'8E'!D39,"")</f>
        <v/>
      </c>
      <c r="AIM28" s="1084" t="str">
        <f>IF('8E'!E39&lt;&gt;"",'8E'!E39,"")</f>
        <v/>
      </c>
      <c r="AIN28" s="1084" t="str">
        <f>IF('8E'!F39&lt;&gt;"",'8E'!F39,"")</f>
        <v/>
      </c>
      <c r="AIO28" s="1084" t="str">
        <f>IF('8E'!G39&lt;&gt;"",'8E'!G39,"")</f>
        <v/>
      </c>
      <c r="AIP28" s="1084" t="str">
        <f>IF('8E'!H39&lt;&gt;"",'8E'!H39,"")</f>
        <v/>
      </c>
      <c r="AIQ28" s="1084" t="str">
        <f>IF('8E'!I39&lt;&gt;"",'8E'!I39,"")</f>
        <v/>
      </c>
      <c r="AIR28" s="1084" t="str">
        <f>IF('8E'!J39&lt;&gt;"",'8E'!J39,"")</f>
        <v/>
      </c>
      <c r="AIS28" s="1084" t="str">
        <f>IF('8E'!K39&lt;&gt;"",'8E'!K39,"")</f>
        <v/>
      </c>
      <c r="AIT28" s="1084" t="str">
        <f>IF('8E'!L39&lt;&gt;"",'8E'!L39,"")</f>
        <v/>
      </c>
      <c r="AIU28" s="1084" t="str">
        <f>IF('8E'!M39&lt;&gt;"",'8E'!M39,"")</f>
        <v/>
      </c>
      <c r="AIV28" s="1084" t="str">
        <f>IF('8E'!N39&lt;&gt;"",'8E'!N39,"")</f>
        <v/>
      </c>
      <c r="AIW28" s="1084" t="str">
        <f>IF('8E'!O39&lt;&gt;"",'8E'!O39,"")</f>
        <v/>
      </c>
      <c r="AIX28" s="1084" t="str">
        <f>IF('8E'!P39&lt;&gt;"",'8E'!P39,"")</f>
        <v/>
      </c>
      <c r="AIY28" s="1084" t="str">
        <f>IF('8E'!Q39&lt;&gt;"",'8E'!Q39,"")</f>
        <v/>
      </c>
      <c r="AIZ28" s="1084" t="str">
        <f>IF('8E'!R39&lt;&gt;"",'8E'!R39,"")</f>
        <v/>
      </c>
      <c r="AJA28" s="1084" t="str">
        <f>IF('8E'!S39&lt;&gt;"",'8E'!S39,"")</f>
        <v/>
      </c>
      <c r="AJB28" s="1084" t="str">
        <f>IF('8E'!T39&lt;&gt;"",'8E'!T39,"")</f>
        <v/>
      </c>
      <c r="AJC28" s="1084" t="str">
        <f>IF('8E'!U39&lt;&gt;"",'8E'!U39,"")</f>
        <v/>
      </c>
      <c r="AJD28" s="1084" t="str">
        <f>IF('8E'!V39&lt;&gt;"",'8E'!V39,"")</f>
        <v/>
      </c>
      <c r="AJE28" s="1084" t="str">
        <f>IF('8E'!W39&lt;&gt;"",'8E'!W39,"")</f>
        <v/>
      </c>
      <c r="AJF28" s="1084" t="str">
        <f>IF('8E'!X39&lt;&gt;"",'8E'!X39,"")</f>
        <v/>
      </c>
      <c r="AJG28" s="1084" t="str">
        <f>IF('8E'!Y39&lt;&gt;"",'8E'!Y39,"")</f>
        <v/>
      </c>
      <c r="AJH28" s="1084" t="str">
        <f>IF('8E'!Z39&lt;&gt;"",'8E'!Z39,"")</f>
        <v/>
      </c>
      <c r="AJI28" s="1084" t="str">
        <f>IF('8E'!AA39&lt;&gt;"",'8E'!AA39,"")</f>
        <v/>
      </c>
      <c r="AJJ28" t="s">
        <v>6852</v>
      </c>
    </row>
    <row r="29" spans="1:946" x14ac:dyDescent="0.2">
      <c r="A29" s="1084" t="str">
        <f t="shared" si="0"/>
        <v/>
      </c>
      <c r="B29" s="1084" t="str">
        <f t="shared" si="1"/>
        <v/>
      </c>
      <c r="C29" s="1084" t="str">
        <f>IF(設定!AH33&lt;&gt;0,設定!AH33,"")</f>
        <v/>
      </c>
      <c r="D29" s="1084" t="str">
        <f ca="1">IF(設定!AG33&lt;&gt;0,設定!AG33,"")</f>
        <v/>
      </c>
      <c r="E29" s="1084" t="str">
        <f>IF(C29="学部",VLOOKUP(D29,設定!$K$8:$L$37,2,FALSE),"")</f>
        <v/>
      </c>
      <c r="F29" s="1084" t="str">
        <f>IF(C29="研究科",VLOOKUP(D29,設定!$P$8:$Q$37,2,FALSE),"")</f>
        <v/>
      </c>
      <c r="G29" s="1084" t="str">
        <f>IF(C29="学部",VLOOKUP(D29,設定!$U$8:$V$37,2,FALSE),"")</f>
        <v/>
      </c>
      <c r="H29" s="1084" t="str">
        <f>IF(C29="研究科",VLOOKUP(D29,設定!$Y$8:$Z$37,2,FALSE),"")</f>
        <v/>
      </c>
      <c r="I29" s="1085"/>
      <c r="J29" s="1085"/>
      <c r="K29" s="1085"/>
      <c r="L29" s="1085"/>
      <c r="M29" s="1085"/>
      <c r="N29" s="1085"/>
      <c r="O29" s="1085"/>
      <c r="P29" s="1085"/>
      <c r="Q29" s="1085"/>
      <c r="R29" s="1084" t="str">
        <f>IF('2A'!E32&lt;&gt;"",'2A'!E32,"")</f>
        <v/>
      </c>
      <c r="S29" s="1084" t="str">
        <f>IF('2A'!F32&lt;&gt;"",'2A'!F32,"")</f>
        <v/>
      </c>
      <c r="T29" s="1084" t="str">
        <f>IF('2A'!G32&lt;&gt;"",'2A'!G32,"")</f>
        <v/>
      </c>
      <c r="U29" s="1084" t="str">
        <f>IF('2A'!H32&lt;&gt;"",'2A'!H32,"")</f>
        <v/>
      </c>
      <c r="V29" s="1084" t="str">
        <f>IF('2A'!I32&lt;&gt;"",'2A'!I32,"")</f>
        <v/>
      </c>
      <c r="W29" s="1084" t="str">
        <f>IF('2A'!J32&lt;&gt;"",'2A'!J32,"")</f>
        <v/>
      </c>
      <c r="X29" s="1084" t="str">
        <f>IF('2A'!K32&lt;&gt;"",'2A'!K32,"")</f>
        <v/>
      </c>
      <c r="Y29" s="1084" t="str">
        <f>IF('2A'!L32&lt;&gt;"",'2A'!L32,"")</f>
        <v/>
      </c>
      <c r="Z29" s="1084" t="str">
        <f>IF('2A'!M32&lt;&gt;"",'2A'!M32,"")</f>
        <v/>
      </c>
      <c r="AA29" s="1084" t="str">
        <f>IF('2A'!N32&lt;&gt;"",'2A'!N32,"")</f>
        <v/>
      </c>
      <c r="AB29" s="1084" t="str">
        <f>IF('2A'!O32&lt;&gt;"",'2A'!O32,"")</f>
        <v/>
      </c>
      <c r="AC29" s="1084" t="str">
        <f>IF('2A'!P32&lt;&gt;"",'2A'!P32,"")</f>
        <v/>
      </c>
      <c r="AD29" s="1084" t="str">
        <f>IF('2A'!Q32&lt;&gt;"",'2A'!Q32,"")</f>
        <v/>
      </c>
      <c r="AE29" s="1084" t="str">
        <f>IF('2A'!R32&lt;&gt;"",'2A'!R32,"")</f>
        <v/>
      </c>
      <c r="AF29" s="1084" t="str">
        <f>IF('2A'!S32&lt;&gt;"",'2A'!S32,"")</f>
        <v/>
      </c>
      <c r="AG29" s="1084" t="str">
        <f>IF('2A'!T32&lt;&gt;"",'2A'!T32,"")</f>
        <v/>
      </c>
      <c r="AH29" s="1084" t="str">
        <f>IF('2A'!U32&lt;&gt;"",'2A'!U32,"")</f>
        <v/>
      </c>
      <c r="AI29" s="1084" t="str">
        <f>IF('2B'!E32&lt;&gt;"",'2B'!E32,"")</f>
        <v/>
      </c>
      <c r="AJ29" s="1084" t="str">
        <f>IF('2B'!F32&lt;&gt;"",'2B'!F32,"")</f>
        <v/>
      </c>
      <c r="AK29" s="1084" t="str">
        <f>IF('2B'!G32&lt;&gt;"",'2B'!G32,"")</f>
        <v/>
      </c>
      <c r="AL29" s="1084" t="str">
        <f>IF('2B'!H32&lt;&gt;"",'2B'!H32,"")</f>
        <v/>
      </c>
      <c r="AM29" s="1084" t="str">
        <f>IF('2B'!I32&lt;&gt;"",'2B'!I32,"")</f>
        <v/>
      </c>
      <c r="AN29" s="1084" t="str">
        <f>IF('2B'!J32&lt;&gt;"",'2B'!J32,"")</f>
        <v/>
      </c>
      <c r="AO29" s="1084" t="str">
        <f>IF('2B'!K32&lt;&gt;"",'2B'!K32,"")</f>
        <v/>
      </c>
      <c r="AP29" s="1084" t="str">
        <f>IF('2B'!L32&lt;&gt;"",'2B'!L32,"")</f>
        <v/>
      </c>
      <c r="AQ29" s="1084" t="str">
        <f>IF('2B'!M32&lt;&gt;"",'2B'!M32,"")</f>
        <v/>
      </c>
      <c r="AR29" s="1084" t="str">
        <f>IF('2B'!N32&lt;&gt;"",'2B'!N32,"")</f>
        <v/>
      </c>
      <c r="AS29" s="1084" t="str">
        <f>IF('2B'!O32&lt;&gt;"",'2B'!O32,"")</f>
        <v/>
      </c>
      <c r="AT29" s="1084" t="str">
        <f>IF('2B'!P32&lt;&gt;"",'2B'!P32,"")</f>
        <v/>
      </c>
      <c r="AU29" s="1084" t="str">
        <f>IF('2B'!Q32&lt;&gt;"",'2B'!Q32,"")</f>
        <v/>
      </c>
      <c r="AV29" s="1084" t="str">
        <f>IF('2B'!R32&lt;&gt;"",'2B'!R32,"")</f>
        <v/>
      </c>
      <c r="AW29" s="1084" t="str">
        <f>IF('2B'!S32&lt;&gt;"",'2B'!S32,"")</f>
        <v/>
      </c>
      <c r="AX29" s="1084" t="str">
        <f>IF('2B'!T32&lt;&gt;"",'2B'!T32,"")</f>
        <v/>
      </c>
      <c r="AY29" s="1084" t="str">
        <f>IF('2B'!U32&lt;&gt;"",'2B'!U32,"")</f>
        <v/>
      </c>
      <c r="AZ29" s="1084" t="str">
        <f>IF('2B'!V32&lt;&gt;"",'2B'!V32,"")</f>
        <v/>
      </c>
      <c r="BA29" s="1084" t="str">
        <f>IF('2B'!W32&lt;&gt;"",'2B'!W32,"")</f>
        <v/>
      </c>
      <c r="BB29" s="1084" t="str">
        <f>IF('2B'!X32&lt;&gt;"",'2B'!X32,"")</f>
        <v/>
      </c>
      <c r="BC29" s="1084" t="str">
        <f>IF('2C'!E33&lt;&gt;"",'2C'!E33,"")</f>
        <v/>
      </c>
      <c r="BD29" s="1084" t="str">
        <f>IF('2C'!F33&lt;&gt;"",'2C'!F33,"")</f>
        <v/>
      </c>
      <c r="BE29" s="1084" t="str">
        <f>IF('2C'!G33&lt;&gt;"",'2C'!G33,"")</f>
        <v/>
      </c>
      <c r="BF29" s="1084" t="str">
        <f>IF('2C'!H33&lt;&gt;"",'2C'!H33,"")</f>
        <v/>
      </c>
      <c r="BG29" s="1084" t="str">
        <f>IF('2C'!I33&lt;&gt;"",'2C'!I33,"")</f>
        <v/>
      </c>
      <c r="BH29" s="1084" t="str">
        <f>IF('2C'!J33&lt;&gt;"",'2C'!J33,"")</f>
        <v/>
      </c>
      <c r="BI29" s="1084" t="str">
        <f>IF('2C'!K33&lt;&gt;"",'2C'!K33,"")</f>
        <v/>
      </c>
      <c r="BJ29" s="1084" t="str">
        <f>IF('2C'!L33&lt;&gt;"",'2C'!L33,"")</f>
        <v/>
      </c>
      <c r="BK29" s="1084" t="str">
        <f>IF('2C'!M33&lt;&gt;"",'2C'!M33,"")</f>
        <v/>
      </c>
      <c r="BL29" s="1084" t="str">
        <f>IF('2C'!N33&lt;&gt;"",'2C'!N33,"")</f>
        <v/>
      </c>
      <c r="BM29" s="1084" t="str">
        <f>IF('2C'!O33&lt;&gt;"",'2C'!O33,"")</f>
        <v/>
      </c>
      <c r="BN29" s="1084" t="str">
        <f>IF('2C'!P33&lt;&gt;"",'2C'!P33,"")</f>
        <v/>
      </c>
      <c r="BO29" s="1084" t="str">
        <f>IF('2C'!Q33&lt;&gt;"",'2C'!Q33,"")</f>
        <v/>
      </c>
      <c r="BP29" s="1084" t="str">
        <f>IF('2C'!R33&lt;&gt;"",'2C'!R33,"")</f>
        <v/>
      </c>
      <c r="BQ29" s="1084" t="str">
        <f>IF('2C'!S33&lt;&gt;"",'2C'!S33,"")</f>
        <v/>
      </c>
      <c r="BR29" s="1084" t="str">
        <f>IF('2C'!T33&lt;&gt;"",'2C'!T33,"")</f>
        <v/>
      </c>
      <c r="BS29" s="1084" t="str">
        <f>IF('2C'!U33&lt;&gt;"",'2C'!U33,"")</f>
        <v/>
      </c>
      <c r="BT29" s="1084" t="str">
        <f>IF('2C'!V33&lt;&gt;"",'2C'!V33,"")</f>
        <v/>
      </c>
      <c r="BU29" s="1084" t="str">
        <f>IF('2C'!W33&lt;&gt;"",'2C'!W33,"")</f>
        <v/>
      </c>
      <c r="BV29" s="1084" t="str">
        <f>IF('2C'!X33&lt;&gt;"",'2C'!X33,"")</f>
        <v/>
      </c>
      <c r="BW29" s="1084" t="str">
        <f>IF('2C'!Y33&lt;&gt;"",'2C'!Y33,"")</f>
        <v/>
      </c>
      <c r="BX29" s="1084" t="str">
        <f>IF('2C'!Z33&lt;&gt;"",'2C'!Z33,"")</f>
        <v/>
      </c>
      <c r="BY29" s="1084" t="str">
        <f>IF('2C'!AA33&lt;&gt;"",'2C'!AA33,"")</f>
        <v/>
      </c>
      <c r="BZ29" s="1084" t="str">
        <f>IF('2C'!AB33&lt;&gt;"",'2C'!AB33,"")</f>
        <v/>
      </c>
      <c r="CA29" s="1084" t="str">
        <f>IF('2C'!AC33&lt;&gt;"",'2C'!AC33,"")</f>
        <v/>
      </c>
      <c r="CB29" s="1084" t="str">
        <f>IF('2C'!AD33&lt;&gt;"",'2C'!AD33,"")</f>
        <v/>
      </c>
      <c r="CC29" s="1084" t="str">
        <f>IF('2C'!AE33&lt;&gt;"",'2C'!AE33,"")</f>
        <v/>
      </c>
      <c r="CD29" s="1084" t="str">
        <f>IF('2C'!AF33&lt;&gt;"",'2C'!AF33,"")</f>
        <v/>
      </c>
      <c r="CE29" s="1085"/>
      <c r="CF29" s="1085"/>
      <c r="CG29" s="1085"/>
      <c r="CH29" s="1085"/>
      <c r="CI29" s="1085"/>
      <c r="CJ29" s="1085"/>
      <c r="CK29" s="1085"/>
      <c r="CL29" s="1085"/>
      <c r="CM29" s="1085"/>
      <c r="CN29" s="1085"/>
      <c r="CO29" s="1085"/>
      <c r="CP29" s="1085"/>
      <c r="CQ29" s="1085"/>
      <c r="CR29" s="1085"/>
      <c r="CS29" s="1085"/>
      <c r="CT29" s="1085"/>
      <c r="CU29" s="1085"/>
      <c r="CV29" s="1084" t="str">
        <f>IF('2E'!E32&lt;&gt;"",'2E'!E32,"")</f>
        <v/>
      </c>
      <c r="CW29" s="1084" t="str">
        <f>IF('2E'!F32&lt;&gt;"",'2E'!F32,"")</f>
        <v/>
      </c>
      <c r="CX29" s="1084" t="str">
        <f>IF('2E'!G32&lt;&gt;"",'2E'!G32,"")</f>
        <v/>
      </c>
      <c r="CY29" s="1084" t="str">
        <f>IF('2E'!H32&lt;&gt;"",'2E'!H32,"")</f>
        <v/>
      </c>
      <c r="CZ29" s="1084" t="str">
        <f>IF('2E'!I32&lt;&gt;"",'2E'!I32,"")</f>
        <v/>
      </c>
      <c r="DA29" s="1084" t="str">
        <f>IF('2E'!J32&lt;&gt;"",'2E'!J32,"")</f>
        <v/>
      </c>
      <c r="DB29" s="1084" t="str">
        <f>IF('2E'!K32&lt;&gt;"",'2E'!K32,"")</f>
        <v/>
      </c>
      <c r="DC29" s="1084" t="str">
        <f>IF('2E'!L32&lt;&gt;"",'2E'!L32,"")</f>
        <v/>
      </c>
      <c r="DD29" s="1084" t="str">
        <f>IF('2E'!M32&lt;&gt;"",'2E'!M32,"")</f>
        <v/>
      </c>
      <c r="DE29" s="1084" t="str">
        <f>IF('2E'!N32&lt;&gt;"",'2E'!N32,"")</f>
        <v/>
      </c>
      <c r="DF29" s="1084" t="str">
        <f>IF('2E'!O32&lt;&gt;"",'2E'!O32,"")</f>
        <v/>
      </c>
      <c r="DG29" s="1084" t="str">
        <f>IF('2E'!P32&lt;&gt;"",'2E'!P32,"")</f>
        <v/>
      </c>
      <c r="DH29" s="1084" t="str">
        <f>IF('2E'!Q32&lt;&gt;"",'2E'!Q32,"")</f>
        <v/>
      </c>
      <c r="DI29" s="1084" t="str">
        <f>IF('2E'!R32&lt;&gt;"",'2E'!R32,"")</f>
        <v/>
      </c>
      <c r="DJ29" s="1084" t="str">
        <f>IF('2E'!S32&lt;&gt;"",'2E'!S32,"")</f>
        <v/>
      </c>
      <c r="DK29" s="1084" t="str">
        <f>IF('2E'!T32&lt;&gt;"",'2E'!T32,"")</f>
        <v/>
      </c>
      <c r="DL29" s="1084" t="str">
        <f>IF('2F'!E32&lt;&gt;"",'2F'!E32,"")</f>
        <v/>
      </c>
      <c r="DM29" s="1084" t="str">
        <f>IF('2F'!F32&lt;&gt;"",'2F'!F32,"")</f>
        <v/>
      </c>
      <c r="DN29" s="1212" t="str">
        <f>IF('3AB'!E32&lt;&gt;"",'3AB'!E32,"")</f>
        <v/>
      </c>
      <c r="DO29" s="1212" t="str">
        <f>IF('3AB'!F32&lt;&gt;"",'3AB'!F32,"")</f>
        <v/>
      </c>
      <c r="DP29" s="1212" t="str">
        <f>IF('3AB'!G32&lt;&gt;"",'3AB'!G32,"")</f>
        <v/>
      </c>
      <c r="DQ29" s="1212" t="str">
        <f>IF('3AB'!H32&lt;&gt;"",'3AB'!H32,"")</f>
        <v/>
      </c>
      <c r="DR29" s="1212" t="str">
        <f>IF('3AB'!I32&lt;&gt;"",'3AB'!I32,"")</f>
        <v/>
      </c>
      <c r="DS29" s="1212" t="str">
        <f>IF('3AB'!J32&lt;&gt;"",'3AB'!J32,"")</f>
        <v/>
      </c>
      <c r="DT29" s="1212" t="str">
        <f>IF('3AB'!K32&lt;&gt;"",'3AB'!K32,"")</f>
        <v/>
      </c>
      <c r="DU29" s="1212" t="str">
        <f>IF('3AB'!L32&lt;&gt;"",'3AB'!L32,"")</f>
        <v/>
      </c>
      <c r="DV29" s="1084" t="str">
        <f>IF('3CD'!E32&lt;&gt;"",'3CD'!E32,"")</f>
        <v/>
      </c>
      <c r="DW29" s="1084" t="str">
        <f>IF('3CD'!F32&lt;&gt;"",'3CD'!F32,"")</f>
        <v/>
      </c>
      <c r="DX29" s="1084" t="str">
        <f>IF('3CD'!G32&lt;&gt;"",'3CD'!G32,"")</f>
        <v/>
      </c>
      <c r="DY29" s="1084" t="str">
        <f>IF('3CD'!H32&lt;&gt;"",'3CD'!H32,"")</f>
        <v/>
      </c>
      <c r="DZ29" s="1084" t="str">
        <f>IF('3CD'!I32&lt;&gt;"",'3CD'!I32,"")</f>
        <v/>
      </c>
      <c r="EA29" s="1084" t="str">
        <f>IF('3CD'!J32&lt;&gt;"",'3CD'!J32,"")</f>
        <v/>
      </c>
      <c r="EB29" s="1084" t="str">
        <f>IF('3CD'!K32&lt;&gt;"",'3CD'!K32,"")</f>
        <v/>
      </c>
      <c r="EC29" s="1084" t="str">
        <f>IF('3CD'!L32&lt;&gt;"",'3CD'!L32,"")</f>
        <v/>
      </c>
      <c r="ED29" s="1084" t="str">
        <f>IF('3CD'!M32&lt;&gt;"",'3CD'!M32,"")</f>
        <v/>
      </c>
      <c r="EE29" s="1084" t="str">
        <f>IF('3CD'!N32&lt;&gt;"",'3CD'!N32,"")</f>
        <v/>
      </c>
      <c r="EF29" s="1084" t="str">
        <f>IF('3CD'!O32&lt;&gt;"",'3CD'!O32,"")</f>
        <v/>
      </c>
      <c r="EG29" s="1084" t="str">
        <f>IF('3CD'!P32&lt;&gt;"",'3CD'!P32,"")</f>
        <v/>
      </c>
      <c r="EH29" s="1084" t="str">
        <f>IF('3CD'!Q32&lt;&gt;"",'3CD'!Q32,"")</f>
        <v/>
      </c>
      <c r="EI29" s="1084" t="str">
        <f>IF('3CD'!R32&lt;&gt;"",'3CD'!R32,"")</f>
        <v/>
      </c>
      <c r="EJ29" s="1085"/>
      <c r="EK29" s="1085"/>
      <c r="EL29" s="1085"/>
      <c r="EM29" s="1085"/>
      <c r="EN29" s="1085"/>
      <c r="EO29" s="1085"/>
      <c r="EP29" s="1085"/>
      <c r="EQ29" s="1085"/>
      <c r="ER29" s="1085"/>
      <c r="ES29" s="1085"/>
      <c r="ET29" s="1085"/>
      <c r="EU29" s="1085"/>
      <c r="EV29" s="1085"/>
      <c r="EW29" s="1085"/>
      <c r="EX29" s="1085"/>
      <c r="EY29" s="1085"/>
      <c r="EZ29" s="1085"/>
      <c r="FA29" s="1085"/>
      <c r="FB29" s="1084" t="str">
        <f>IF('3EF'!W33&lt;&gt;"",'3EF'!W33,"")</f>
        <v/>
      </c>
      <c r="FC29" s="1084" t="str">
        <f>IF('3EF'!X33&lt;&gt;"",'3EF'!X33,"")</f>
        <v/>
      </c>
      <c r="FD29" s="1084" t="str">
        <f>IF('3EF'!Y33&lt;&gt;"",'3EF'!Y33,"")</f>
        <v/>
      </c>
      <c r="FE29" s="1084" t="str">
        <f>IF('3EF'!Z33&lt;&gt;"",'3EF'!Z33,"")</f>
        <v/>
      </c>
      <c r="FF29" s="1084" t="str">
        <f>IF('3EF'!AA33&lt;&gt;"",'3EF'!AA33,"")</f>
        <v/>
      </c>
      <c r="FG29" s="1084" t="str">
        <f>IF('3EF'!AB33&lt;&gt;"",'3EF'!AB33,"")</f>
        <v/>
      </c>
      <c r="FH29" s="1084" t="str">
        <f>IF('3EF'!AC33&lt;&gt;"",'3EF'!AC33,"")</f>
        <v/>
      </c>
      <c r="FI29" s="1084" t="str">
        <f>IF('3EF'!AD33&lt;&gt;"",'3EF'!AD33,"")</f>
        <v/>
      </c>
      <c r="FJ29" s="1084" t="str">
        <f>IF('3EF'!AE33&lt;&gt;"",'3EF'!AE33,"")</f>
        <v/>
      </c>
      <c r="FK29" s="1084" t="str">
        <f>IF('3EF'!AF33&lt;&gt;"",'3EF'!AF33,"")</f>
        <v/>
      </c>
      <c r="FL29" s="1084" t="str">
        <f>IF('3EF'!AG33&lt;&gt;"",'3EF'!AG33,"")</f>
        <v/>
      </c>
      <c r="FM29" s="1084" t="str">
        <f>IF('3EF'!AH33&lt;&gt;"",'3EF'!AH33,"")</f>
        <v/>
      </c>
      <c r="FN29" s="1084" t="str">
        <f>IF('3EF'!AI33&lt;&gt;"",'3EF'!AI33,"")</f>
        <v/>
      </c>
      <c r="FO29" s="1084" t="str">
        <f>IF('3EF'!AJ33&lt;&gt;"",'3EF'!AJ33,"")</f>
        <v/>
      </c>
      <c r="FP29" s="1084" t="str">
        <f>IF('3EF'!AK33&lt;&gt;"",'3EF'!AK33,"")</f>
        <v/>
      </c>
      <c r="FQ29" s="1084" t="str">
        <f>IF('3EF'!AL33&lt;&gt;"",'3EF'!AL33,"")</f>
        <v/>
      </c>
      <c r="FR29" s="1084" t="str">
        <f>IF('3EF'!AM33&lt;&gt;"",'3EF'!AM33,"")</f>
        <v/>
      </c>
      <c r="FS29" s="1084" t="str">
        <f>IF('3G'!E33&lt;&gt;"",'3G'!E33,"")</f>
        <v/>
      </c>
      <c r="FT29" s="1084" t="str">
        <f>IF('3G'!F33&lt;&gt;"",'3G'!F33,"")</f>
        <v/>
      </c>
      <c r="FU29" s="1084" t="str">
        <f>IF('3G'!G33&lt;&gt;"",'3G'!G33,"")</f>
        <v/>
      </c>
      <c r="FV29" s="1084" t="str">
        <f>IF('3G'!H33&lt;&gt;"",'3G'!H33,"")</f>
        <v/>
      </c>
      <c r="FW29" s="1084" t="str">
        <f>IF('3G'!I33&lt;&gt;"",'3G'!I33,"")</f>
        <v/>
      </c>
      <c r="FX29" s="1084" t="str">
        <f>IF('3G'!J33&lt;&gt;"",'3G'!J33,"")</f>
        <v/>
      </c>
      <c r="FY29" s="1084" t="str">
        <f>IF('3G'!K33&lt;&gt;"",'3G'!K33,"")</f>
        <v/>
      </c>
      <c r="FZ29" s="1084" t="str">
        <f>IF('3G'!L33&lt;&gt;"",'3G'!L33,"")</f>
        <v/>
      </c>
      <c r="GA29" s="1084" t="str">
        <f>IF('3G'!M33&lt;&gt;"",'3G'!M33,"")</f>
        <v/>
      </c>
      <c r="GB29" s="1084" t="str">
        <f>IF('3G'!N33&lt;&gt;"",'3G'!N33,"")</f>
        <v/>
      </c>
      <c r="GC29" s="1084" t="str">
        <f>IF('3G'!O33&lt;&gt;"",'3G'!O33,"")</f>
        <v/>
      </c>
      <c r="GD29" s="1084" t="str">
        <f>IF('3G'!P33&lt;&gt;"",'3G'!P33,"")</f>
        <v/>
      </c>
      <c r="GE29" s="1084" t="str">
        <f>IF('3G'!Q33&lt;&gt;"",'3G'!Q33,"")</f>
        <v/>
      </c>
      <c r="GF29" s="1084" t="str">
        <f>IF('3G'!R33&lt;&gt;"",'3G'!R33,"")</f>
        <v/>
      </c>
      <c r="GG29" s="1084" t="str">
        <f>IF('3G'!S33&lt;&gt;"",'3G'!S33,"")</f>
        <v/>
      </c>
      <c r="GH29" s="1084" t="str">
        <f>IF('3G'!T33&lt;&gt;"",'3G'!T33,"")</f>
        <v/>
      </c>
      <c r="GI29" s="1084" t="str">
        <f>IF('3G'!U33&lt;&gt;"",'3G'!U33,"")</f>
        <v/>
      </c>
      <c r="GJ29" s="1084" t="str">
        <f>IF('3G'!V33&lt;&gt;"",'3G'!V33,"")</f>
        <v/>
      </c>
      <c r="GK29" s="1084" t="str">
        <f>IF('3G'!W33&lt;&gt;"",'3G'!W33,"")</f>
        <v/>
      </c>
      <c r="GL29" s="1084" t="str">
        <f>IF('3G'!X33&lt;&gt;"",'3G'!X33,"")</f>
        <v/>
      </c>
      <c r="GM29" s="1084" t="str">
        <f>IF('3G'!Y33&lt;&gt;"",'3G'!Y33,"")</f>
        <v/>
      </c>
      <c r="GN29" s="1084" t="str">
        <f>IF('3G'!Z33&lt;&gt;"",'3G'!Z33,"")</f>
        <v/>
      </c>
      <c r="GO29" s="1084" t="str">
        <f>IF('3G'!AA33&lt;&gt;"",'3G'!AA33,"")</f>
        <v/>
      </c>
      <c r="GP29" s="1084" t="str">
        <f>IF('3G'!AB33&lt;&gt;"",'3G'!AB33,"")</f>
        <v/>
      </c>
      <c r="GQ29" s="1084" t="str">
        <f>IF('3G'!AC33&lt;&gt;"",'3G'!AC33,"")</f>
        <v/>
      </c>
      <c r="GR29" s="1084" t="str">
        <f>IF('3G'!AD33&lt;&gt;"",'3G'!AD33,"")</f>
        <v/>
      </c>
      <c r="GS29" s="1084" t="str">
        <f>IF('3G'!AE33&lt;&gt;"",'3G'!AE33,"")</f>
        <v/>
      </c>
      <c r="GT29" s="1084" t="str">
        <f>IF('3G'!AF33&lt;&gt;"",'3G'!AF33,"")</f>
        <v/>
      </c>
      <c r="GU29" s="1084" t="str">
        <f>IF('3G'!AG33&lt;&gt;"",'3G'!AG33,"")</f>
        <v/>
      </c>
      <c r="GV29" s="1084" t="str">
        <f>IF('3G'!AH33&lt;&gt;"",'3G'!AH33,"")</f>
        <v/>
      </c>
      <c r="GW29" s="1084" t="str">
        <f>IF('3G'!AI33&lt;&gt;"",'3G'!AI33,"")</f>
        <v/>
      </c>
      <c r="GX29" s="1084" t="str">
        <f>IF('3G'!AJ33&lt;&gt;"",'3G'!AJ33,"")</f>
        <v/>
      </c>
      <c r="GY29" s="1084" t="str">
        <f>IF('3G'!AK33&lt;&gt;"",'3G'!AK33,"")</f>
        <v/>
      </c>
      <c r="GZ29" s="1084" t="str">
        <f>IF('3G'!AL33&lt;&gt;"",'3G'!AL33,"")</f>
        <v/>
      </c>
      <c r="HA29" s="1084" t="str">
        <f>IF('3G'!AM33&lt;&gt;"",'3G'!AM33,"")</f>
        <v/>
      </c>
      <c r="HB29" s="1084" t="str">
        <f>IF('3G'!AN33&lt;&gt;"",'3G'!AN33,"")</f>
        <v/>
      </c>
      <c r="HC29" s="1085"/>
      <c r="HD29" s="1085"/>
      <c r="HE29" s="1085"/>
      <c r="HF29" s="1085"/>
      <c r="HG29" s="1085"/>
      <c r="HH29" s="1085"/>
      <c r="HI29" s="1085"/>
      <c r="HJ29" s="1085"/>
      <c r="HK29" s="1085"/>
      <c r="HL29" s="1085"/>
      <c r="HM29" s="1085"/>
      <c r="HN29" s="1085"/>
      <c r="HO29" s="1085"/>
      <c r="HP29" s="1085"/>
      <c r="HQ29" s="1085"/>
      <c r="HR29" s="1085"/>
      <c r="HS29" s="1085"/>
      <c r="HT29" s="1085"/>
      <c r="HU29" s="1085"/>
      <c r="HV29" s="1085"/>
      <c r="HW29" s="1085"/>
      <c r="HX29" s="1085"/>
      <c r="HY29" s="1085"/>
      <c r="HZ29" s="1085"/>
      <c r="IA29" s="1085"/>
      <c r="IB29" s="1085"/>
      <c r="IC29" s="1085"/>
      <c r="ID29" s="1085"/>
      <c r="IE29" s="1085"/>
      <c r="IF29" s="1085"/>
      <c r="IG29" s="1085"/>
      <c r="IH29" s="1085"/>
      <c r="II29" s="1085"/>
      <c r="IJ29" s="1085"/>
      <c r="IK29" s="1085"/>
      <c r="IL29" s="1085"/>
      <c r="IM29" s="1085"/>
      <c r="IN29" s="1085"/>
      <c r="IO29" s="1085"/>
      <c r="IP29" s="1085"/>
      <c r="IQ29" s="1085"/>
      <c r="IR29" s="1085"/>
      <c r="IS29" s="1085"/>
      <c r="IT29" s="1085"/>
      <c r="IU29" s="1085"/>
      <c r="IV29" s="1085"/>
      <c r="IW29" s="1085"/>
      <c r="IX29" s="1085"/>
      <c r="IY29" s="1085"/>
      <c r="IZ29" s="1085"/>
      <c r="JA29" s="1085"/>
      <c r="JB29" s="1084" t="str">
        <f>IF('4C'!E32&lt;&gt;"",'4C'!E32,"")</f>
        <v/>
      </c>
      <c r="JC29" s="1085"/>
      <c r="JD29" s="1085"/>
      <c r="JE29" s="1085"/>
      <c r="JF29" s="1085"/>
      <c r="JG29" s="1085"/>
      <c r="JH29" s="1085"/>
      <c r="JI29" s="1085"/>
      <c r="JJ29" s="1085"/>
      <c r="JK29" s="1085"/>
      <c r="JL29" s="1085"/>
      <c r="JM29" s="1085"/>
      <c r="JN29" s="1085"/>
      <c r="JO29" s="1085"/>
      <c r="JP29" s="1085"/>
      <c r="JQ29" s="1085"/>
      <c r="JR29" s="1085"/>
      <c r="JS29" s="1085"/>
      <c r="JT29" s="1085"/>
      <c r="JU29" s="1085"/>
      <c r="JV29" s="1085"/>
      <c r="JW29" s="1085"/>
      <c r="JX29" s="1085"/>
      <c r="JY29" s="1085"/>
      <c r="JZ29" s="1085"/>
      <c r="KA29" s="1085"/>
      <c r="KB29" s="1085"/>
      <c r="KC29" s="1085"/>
      <c r="KD29" s="1085"/>
      <c r="KE29" s="1085"/>
      <c r="KF29" s="1085"/>
      <c r="KG29" s="1085"/>
      <c r="KH29" s="1085"/>
      <c r="KI29" s="1085"/>
      <c r="KJ29" s="1084" t="str">
        <f>IF('5A'!E32&lt;&gt;"",'5A'!E32,"")</f>
        <v/>
      </c>
      <c r="KK29" s="1084" t="str">
        <f>IF('5A'!F32&lt;&gt;"",'5A'!F32,"")</f>
        <v/>
      </c>
      <c r="KL29" s="1084" t="str">
        <f>IF('5A'!G32&lt;&gt;"",'5A'!G32,"")</f>
        <v/>
      </c>
      <c r="KM29" s="1085"/>
      <c r="KN29" s="1085"/>
      <c r="KO29" s="1085"/>
      <c r="KP29" s="1085"/>
      <c r="KQ29" s="1085"/>
      <c r="KR29" s="1085"/>
      <c r="KS29" s="1085"/>
      <c r="KT29" s="1085"/>
      <c r="KU29" s="1085"/>
      <c r="KV29" s="1085"/>
      <c r="KW29" s="1085"/>
      <c r="KX29" s="1085"/>
      <c r="KY29" s="1084" t="str">
        <f>IF('5D'!E39&lt;&gt;"",'5D'!E39,"")</f>
        <v/>
      </c>
      <c r="KZ29" s="1084" t="str">
        <f>IF('5D'!F39&lt;&gt;"",'5D'!F39,"")</f>
        <v/>
      </c>
      <c r="LA29" s="1084" t="str">
        <f>IF('5D'!G39&lt;&gt;"",'5D'!G39,"")</f>
        <v/>
      </c>
      <c r="LB29" s="1084" t="str">
        <f>IF('5D'!H39&lt;&gt;"",'5D'!H39,"")</f>
        <v/>
      </c>
      <c r="LC29" s="1084" t="str">
        <f>IF('5D'!I39&lt;&gt;"",'5D'!I39,"")</f>
        <v/>
      </c>
      <c r="LD29" s="1084" t="str">
        <f>IF('5D'!J39&lt;&gt;"",'5D'!J39,"")</f>
        <v/>
      </c>
      <c r="LE29" s="1084" t="str">
        <f>IF('5D'!K39&lt;&gt;"",'5D'!K39,"")</f>
        <v/>
      </c>
      <c r="LF29" s="1084" t="str">
        <f>IF('5D'!L39&lt;&gt;"",'5D'!L39,"")</f>
        <v/>
      </c>
      <c r="LG29" s="1084" t="str">
        <f>IF('5D'!M39&lt;&gt;"",'5D'!M39,"")</f>
        <v/>
      </c>
      <c r="LH29" s="1084" t="str">
        <f>IF('5D'!N39&lt;&gt;"",'5D'!N39,"")</f>
        <v/>
      </c>
      <c r="LI29" s="1084" t="str">
        <f>IF('5D'!O39&lt;&gt;"",'5D'!O39,"")</f>
        <v/>
      </c>
      <c r="LJ29" s="1084" t="str">
        <f>IF('5D'!P39&lt;&gt;"",'5D'!P39,"")</f>
        <v/>
      </c>
      <c r="LK29" s="1084" t="str">
        <f>IF('5D'!Q39&lt;&gt;"",'5D'!Q39,"")</f>
        <v/>
      </c>
      <c r="LL29" s="1084" t="str">
        <f>IF('5D'!R39&lt;&gt;"",'5D'!R39,"")</f>
        <v/>
      </c>
      <c r="LM29" s="1084" t="str">
        <f>IF('5D'!S39&lt;&gt;"",'5D'!S39,"")</f>
        <v/>
      </c>
      <c r="LN29" s="1084" t="str">
        <f>IF('5D'!T39&lt;&gt;"",'5D'!T39,"")</f>
        <v/>
      </c>
      <c r="LO29" s="1084" t="str">
        <f>IF('5D'!U39&lt;&gt;"",'5D'!U39,"")</f>
        <v/>
      </c>
      <c r="LP29" s="1084" t="str">
        <f>IF('5D'!V39&lt;&gt;"",'5D'!V39,"")</f>
        <v/>
      </c>
      <c r="LQ29" s="1084" t="str">
        <f>IF('5D'!W39&lt;&gt;"",'5D'!W39,"")</f>
        <v/>
      </c>
      <c r="LR29" s="1084" t="str">
        <f>IF('5D'!Y39&lt;&gt;"",'5D'!Y39,"")</f>
        <v/>
      </c>
      <c r="LS29" s="1084" t="str">
        <f>IF('5D'!Z39&lt;&gt;"",'5D'!Z39,"")</f>
        <v/>
      </c>
      <c r="LT29" s="1084" t="str">
        <f>IF('5D'!AA39&lt;&gt;"",'5D'!AA39,"")</f>
        <v/>
      </c>
      <c r="LU29" s="1084" t="str">
        <f>IF('5D'!AB39&lt;&gt;"",'5D'!AB39,"")</f>
        <v/>
      </c>
      <c r="LV29" s="1085"/>
      <c r="LW29" s="1084" t="str">
        <f>IF('5E'!E39&lt;&gt;"",'5E'!E39,"")</f>
        <v/>
      </c>
      <c r="LX29" s="1084" t="str">
        <f>IF('5E'!F39&lt;&gt;"",'5E'!F39,"")</f>
        <v/>
      </c>
      <c r="LY29" s="1084" t="str">
        <f>IF('5E'!G39&lt;&gt;"",'5E'!G39,"")</f>
        <v/>
      </c>
      <c r="LZ29" s="1084" t="str">
        <f>IF('5E'!H39&lt;&gt;"",'5E'!H39,"")</f>
        <v/>
      </c>
      <c r="MA29" s="1084" t="str">
        <f>IF('5E'!I39&lt;&gt;"",'5E'!I39,"")</f>
        <v/>
      </c>
      <c r="MB29" s="1084" t="str">
        <f>IF('5E'!J39&lt;&gt;"",'5E'!J39,"")</f>
        <v/>
      </c>
      <c r="MC29" s="1084" t="str">
        <f>IF('5E'!K39&lt;&gt;"",'5E'!K39,"")</f>
        <v/>
      </c>
      <c r="MD29" s="1084" t="str">
        <f>IF('5E'!L39&lt;&gt;"",'5E'!L39,"")</f>
        <v/>
      </c>
      <c r="ME29" s="1084" t="str">
        <f>IF('5E'!M39&lt;&gt;"",'5E'!M39,"")</f>
        <v/>
      </c>
      <c r="MF29" s="1084" t="str">
        <f>IF('5E'!N39&lt;&gt;"",'5E'!N39,"")</f>
        <v/>
      </c>
      <c r="MG29" s="1084" t="str">
        <f>IF('5E'!O39&lt;&gt;"",'5E'!O39,"")</f>
        <v/>
      </c>
      <c r="MH29" s="1084" t="str">
        <f>IF('5E'!P39&lt;&gt;"",'5E'!P39,"")</f>
        <v/>
      </c>
      <c r="MI29" s="1084" t="str">
        <f>IF('5E'!Q39&lt;&gt;"",'5E'!Q39,"")</f>
        <v/>
      </c>
      <c r="MJ29" s="1084" t="str">
        <f>IF('5E'!R39&lt;&gt;"",'5E'!R39,"")</f>
        <v/>
      </c>
      <c r="MK29" s="1084" t="str">
        <f>IF('5E'!S39&lt;&gt;"",'5E'!S39,"")</f>
        <v/>
      </c>
      <c r="ML29" s="1084" t="str">
        <f>IF('5E'!T39&lt;&gt;"",'5E'!T39,"")</f>
        <v/>
      </c>
      <c r="MM29" s="1084" t="str">
        <f>IF('5E'!U39&lt;&gt;"",'5E'!U39,"")</f>
        <v/>
      </c>
      <c r="MN29" s="1084" t="str">
        <f>IF('5E'!V39&lt;&gt;"",'5E'!V39,"")</f>
        <v/>
      </c>
      <c r="MO29" s="1084" t="str">
        <f>IF('5E'!W39&lt;&gt;"",'5E'!W39,"")</f>
        <v/>
      </c>
      <c r="MP29" s="1084" t="str">
        <f>IF('5E'!Y39&lt;&gt;"",'5E'!Y39,"")</f>
        <v/>
      </c>
      <c r="MQ29" s="1084" t="str">
        <f>IF('5E'!Z39&lt;&gt;"",'5E'!Z39,"")</f>
        <v/>
      </c>
      <c r="MR29" s="1084" t="str">
        <f>IF('5E'!AA39&lt;&gt;"",'5E'!AA39,"")</f>
        <v/>
      </c>
      <c r="MS29" s="1085"/>
      <c r="MT29" s="1085"/>
      <c r="MU29" s="1085"/>
      <c r="MV29" s="1085"/>
      <c r="MW29" s="1085"/>
      <c r="MX29" s="1085"/>
      <c r="MY29" s="1085"/>
      <c r="MZ29" s="1085"/>
      <c r="NA29" s="1085"/>
      <c r="NB29" s="1085"/>
      <c r="NC29" s="1085"/>
      <c r="ND29" s="1085"/>
      <c r="NE29" s="1085"/>
      <c r="NF29" s="1085"/>
      <c r="NG29" s="1085"/>
      <c r="NH29" s="1085"/>
      <c r="NI29" s="1085"/>
      <c r="NJ29" s="1085"/>
      <c r="NK29" s="1085"/>
      <c r="NL29" s="1085"/>
      <c r="NM29" s="1085"/>
      <c r="NN29" s="1085"/>
      <c r="NO29" s="1085"/>
      <c r="NP29" s="1085"/>
      <c r="NQ29" s="1085"/>
      <c r="NR29" s="1085"/>
      <c r="NS29" s="1085"/>
      <c r="NT29" s="1085"/>
      <c r="NU29" s="1085"/>
      <c r="NV29" s="1085"/>
      <c r="NW29" s="1085"/>
      <c r="NX29" s="1085"/>
      <c r="NY29" s="1085"/>
      <c r="NZ29" s="1085"/>
      <c r="OA29" s="1085"/>
      <c r="OB29" s="1085"/>
      <c r="OC29" s="1085"/>
      <c r="OD29" s="1085"/>
      <c r="OE29" s="1085"/>
      <c r="OF29" s="1085"/>
      <c r="OG29" s="1085"/>
      <c r="OH29" s="1085"/>
      <c r="OI29" s="1085"/>
      <c r="OJ29" s="1085"/>
      <c r="OK29" s="1085"/>
      <c r="OL29" s="1085"/>
      <c r="OM29" s="1085"/>
      <c r="ON29" s="1085"/>
      <c r="OO29" s="1085"/>
      <c r="OP29" s="1085"/>
      <c r="OQ29" s="1085"/>
      <c r="OR29" s="1085"/>
      <c r="OS29" s="1085"/>
      <c r="OT29" s="1085"/>
      <c r="OU29" s="1085"/>
      <c r="OV29" s="1085"/>
      <c r="OW29" s="1085"/>
      <c r="OX29" s="1085"/>
      <c r="OY29" s="1085"/>
      <c r="OZ29" s="1085"/>
      <c r="PA29" s="1085"/>
      <c r="PB29" s="1085"/>
      <c r="PC29" s="1085"/>
      <c r="PD29" s="1085"/>
      <c r="PE29" s="1085"/>
      <c r="PF29" s="1085"/>
      <c r="PG29" s="1085"/>
      <c r="PH29" s="1085"/>
      <c r="PI29" s="1085"/>
      <c r="PJ29" s="1085"/>
      <c r="PK29" s="1085"/>
      <c r="PL29" s="1085"/>
      <c r="PM29" s="1085"/>
      <c r="PN29" s="1085"/>
      <c r="PO29" s="1085"/>
      <c r="PP29" s="1085"/>
      <c r="PQ29" s="1085"/>
      <c r="PR29" s="1085"/>
      <c r="PS29" s="1085"/>
      <c r="PT29" s="1085"/>
      <c r="PU29" s="1085"/>
      <c r="PV29" s="1085"/>
      <c r="PW29" s="1085"/>
      <c r="PX29" s="1085"/>
      <c r="PY29" s="1085"/>
      <c r="PZ29" s="1085"/>
      <c r="QA29" s="1085"/>
      <c r="QB29" s="1085"/>
      <c r="QC29" s="1085"/>
      <c r="QD29" s="1085"/>
      <c r="QE29" s="1085"/>
      <c r="QF29" s="1085"/>
      <c r="QG29" s="1085"/>
      <c r="QH29" s="1085"/>
      <c r="QI29" s="1085"/>
      <c r="QJ29" s="1085"/>
      <c r="QK29" s="1085"/>
      <c r="QL29" s="1085"/>
      <c r="QM29" s="1085"/>
      <c r="QN29" s="1085"/>
      <c r="QO29" s="1085"/>
      <c r="QP29" s="1085"/>
      <c r="QQ29" s="1085"/>
      <c r="QR29" s="1085"/>
      <c r="QS29" s="1085"/>
      <c r="QT29" s="1085"/>
      <c r="QU29" s="1085"/>
      <c r="QV29" s="1085"/>
      <c r="QW29" s="1085"/>
      <c r="QX29" s="1085"/>
      <c r="QY29" s="1085"/>
      <c r="QZ29" s="1085"/>
      <c r="RA29" s="1085"/>
      <c r="RB29" s="1085"/>
      <c r="RC29" s="1085"/>
      <c r="RD29" s="1085"/>
      <c r="RE29" s="1085"/>
      <c r="RF29" s="1085"/>
      <c r="RG29" s="1085"/>
      <c r="RH29" s="1085"/>
      <c r="RI29" s="1085"/>
      <c r="RJ29" s="1085"/>
      <c r="RK29" s="1085"/>
      <c r="RL29" s="1085"/>
      <c r="RM29" s="1085"/>
      <c r="RN29" s="1085"/>
      <c r="RO29" s="1085"/>
      <c r="RP29" s="1085"/>
      <c r="RQ29" s="1085"/>
      <c r="RR29" s="1085"/>
      <c r="RS29" s="1085"/>
      <c r="RT29" s="1085"/>
      <c r="RU29" s="1085"/>
      <c r="RV29" s="1085"/>
      <c r="RW29" s="1085"/>
      <c r="RX29" s="1085"/>
      <c r="RY29" s="1085"/>
      <c r="RZ29" s="1085"/>
      <c r="SA29" s="1085"/>
      <c r="SB29" s="1085"/>
      <c r="SC29" s="1085"/>
      <c r="SD29" s="1085"/>
      <c r="SE29" s="1085"/>
      <c r="SF29" s="1085"/>
      <c r="SG29" s="1085"/>
      <c r="SH29" s="1085"/>
      <c r="SI29" s="1085"/>
      <c r="SJ29" s="1085"/>
      <c r="SK29" s="1085"/>
      <c r="SL29" s="1085"/>
      <c r="SM29" s="1085"/>
      <c r="SN29" s="1085"/>
      <c r="SO29" s="1085"/>
      <c r="SP29" s="1085"/>
      <c r="SQ29" s="1085"/>
      <c r="SR29" s="1085"/>
      <c r="SS29" s="1085"/>
      <c r="ST29" s="1085"/>
      <c r="SU29" s="1085"/>
      <c r="SV29" s="1085"/>
      <c r="SW29" s="1085"/>
      <c r="SX29" s="1085"/>
      <c r="SY29" s="1085"/>
      <c r="SZ29" s="1085"/>
      <c r="TA29" s="1085"/>
      <c r="TB29" s="1085"/>
      <c r="TC29" s="1085"/>
      <c r="TD29" s="1085"/>
      <c r="TE29" s="1085"/>
      <c r="TF29" s="1085"/>
      <c r="TG29" s="1085"/>
      <c r="TH29" s="1085"/>
      <c r="TI29" s="1085"/>
      <c r="TJ29" s="1085"/>
      <c r="TK29" s="1085"/>
      <c r="TL29" s="1085"/>
      <c r="TM29" s="1085"/>
      <c r="TN29" s="1085"/>
      <c r="TO29" s="1085"/>
      <c r="TP29" s="1085"/>
      <c r="TQ29" s="1085"/>
      <c r="TR29" s="1085"/>
      <c r="TS29" s="1085"/>
      <c r="TT29" s="1085"/>
      <c r="TU29" s="1085"/>
      <c r="TV29" s="1085"/>
      <c r="TW29" s="1085"/>
      <c r="TX29" s="1085"/>
      <c r="TY29" s="1085"/>
      <c r="TZ29" s="1085"/>
      <c r="UA29" s="1085"/>
      <c r="UB29" s="1085"/>
      <c r="UC29" s="1085"/>
      <c r="UD29" s="1085"/>
      <c r="UE29" s="1085"/>
      <c r="UF29" s="1085"/>
      <c r="UG29" s="1085"/>
      <c r="UH29" s="1085"/>
      <c r="UI29" s="1085"/>
      <c r="UJ29" s="1085"/>
      <c r="UK29" s="1085"/>
      <c r="UL29" s="1085"/>
      <c r="UM29" s="1085"/>
      <c r="UN29" s="1085"/>
      <c r="UO29" s="1085"/>
      <c r="UP29" s="1085"/>
      <c r="UQ29" s="1085"/>
      <c r="UR29" s="1085"/>
      <c r="US29" s="1085"/>
      <c r="UT29" s="1085"/>
      <c r="UU29" s="1085"/>
      <c r="UV29" s="1085"/>
      <c r="UW29" s="1085"/>
      <c r="UX29" s="1085"/>
      <c r="UY29" s="1085"/>
      <c r="UZ29" s="1085"/>
      <c r="VA29" s="1085"/>
      <c r="VB29" s="1085"/>
      <c r="VC29" s="1085"/>
      <c r="VD29" s="1085"/>
      <c r="VE29" s="1085"/>
      <c r="VF29" s="1085"/>
      <c r="VG29" s="1085"/>
      <c r="VH29" s="1085"/>
      <c r="VI29" s="1085"/>
      <c r="VJ29" s="1085"/>
      <c r="VK29" s="1085"/>
      <c r="VL29" s="1085"/>
      <c r="VM29" s="1085"/>
      <c r="VN29" s="1085"/>
      <c r="VO29" s="1085"/>
      <c r="VP29" s="1085"/>
      <c r="VQ29" s="1085"/>
      <c r="VR29" s="1085"/>
      <c r="VS29" s="1085"/>
      <c r="VT29" s="1085"/>
      <c r="VU29" s="1085"/>
      <c r="VV29" s="1085"/>
      <c r="VW29" s="1085"/>
      <c r="VX29" s="1085"/>
      <c r="VY29" s="1085"/>
      <c r="VZ29" s="1085"/>
      <c r="WA29" s="1085"/>
      <c r="WB29" s="1085"/>
      <c r="WC29" s="1085"/>
      <c r="WD29" s="1085"/>
      <c r="WE29" s="1085"/>
      <c r="WF29" s="1085"/>
      <c r="WG29" s="1085"/>
      <c r="WH29" s="1085"/>
      <c r="WI29" s="1085"/>
      <c r="WJ29" s="1085"/>
      <c r="WK29" s="1085"/>
      <c r="WL29" s="1085"/>
      <c r="WM29" s="1085"/>
      <c r="WN29" s="1085"/>
      <c r="WO29" s="1085"/>
      <c r="WP29" s="1085"/>
      <c r="WQ29" s="1085"/>
      <c r="WR29" s="1085"/>
      <c r="WS29" s="1085"/>
      <c r="WT29" s="1085"/>
      <c r="WU29" s="1085"/>
      <c r="WV29" s="1085"/>
      <c r="WW29" s="1085"/>
      <c r="WX29" s="1085"/>
      <c r="WY29" s="1085"/>
      <c r="WZ29" s="1085"/>
      <c r="XA29" s="1085"/>
      <c r="XB29" s="1085"/>
      <c r="XC29" s="1085"/>
      <c r="XD29" s="1085"/>
      <c r="XE29" s="1085"/>
      <c r="XF29" s="1085"/>
      <c r="XG29" s="1085"/>
      <c r="XH29" s="1085"/>
      <c r="XI29" s="1085"/>
      <c r="XJ29" s="1085"/>
      <c r="XK29" s="1085"/>
      <c r="XL29" s="1085"/>
      <c r="XM29" s="1085"/>
      <c r="XN29" s="1085"/>
      <c r="XO29" s="1085"/>
      <c r="XP29" s="1085"/>
      <c r="XQ29" s="1085"/>
      <c r="XR29" s="1085"/>
      <c r="XS29" s="1085"/>
      <c r="XT29" s="1085"/>
      <c r="XU29" s="1085"/>
      <c r="XV29" s="1085"/>
      <c r="XW29" s="1085"/>
      <c r="XX29" s="1085"/>
      <c r="XY29" s="1085"/>
      <c r="XZ29" s="1085"/>
      <c r="YA29" s="1085"/>
      <c r="YB29" s="1085"/>
      <c r="YC29" s="1085"/>
      <c r="YD29" s="1085"/>
      <c r="YE29" s="1085"/>
      <c r="YF29" s="1085"/>
      <c r="YG29" s="1085"/>
      <c r="YH29" s="1085"/>
      <c r="YI29" s="1085"/>
      <c r="YJ29" s="1085"/>
      <c r="YK29" s="1085"/>
      <c r="YL29" s="1085"/>
      <c r="YM29" s="1085"/>
      <c r="YN29" s="1085"/>
      <c r="YO29" s="1085"/>
      <c r="YP29" s="1085"/>
      <c r="YQ29" s="1085"/>
      <c r="YR29" s="1085"/>
      <c r="YS29" s="1085"/>
      <c r="YT29" s="1085"/>
      <c r="YU29" s="1085"/>
      <c r="YV29" s="1085"/>
      <c r="YW29" s="1085"/>
      <c r="YX29" s="1085"/>
      <c r="YY29" s="1085"/>
      <c r="YZ29" s="1085"/>
      <c r="ZA29" s="1085"/>
      <c r="ZB29" s="1085"/>
      <c r="ZC29" s="1085"/>
      <c r="ZD29" s="1085"/>
      <c r="ZE29" s="1085"/>
      <c r="ZF29" s="1085"/>
      <c r="ZG29" s="1085"/>
      <c r="ZH29" s="1085"/>
      <c r="ZI29" s="1085"/>
      <c r="ZJ29" s="1085"/>
      <c r="ZK29" s="1085"/>
      <c r="ZL29" s="1085"/>
      <c r="ZM29" s="1085"/>
      <c r="ZN29" s="1085"/>
      <c r="ZO29" s="1085"/>
      <c r="ZP29" s="1085"/>
      <c r="ZQ29" s="1085"/>
      <c r="ZR29" s="1085"/>
      <c r="ZS29" s="1085"/>
      <c r="ZT29" s="1085"/>
      <c r="ZU29" s="1085"/>
      <c r="ZV29" s="1085"/>
      <c r="ZW29" s="1085"/>
      <c r="ZX29" s="1085"/>
      <c r="ZY29" s="1085"/>
      <c r="ZZ29" s="1085"/>
      <c r="AAA29" s="1085"/>
      <c r="AAB29" s="1085"/>
      <c r="AAC29" s="1085"/>
      <c r="AAD29" s="1085"/>
      <c r="AAE29" s="1085"/>
      <c r="AAF29" s="1085"/>
      <c r="AAG29" s="1085"/>
      <c r="AAH29" s="1085"/>
      <c r="AAI29" s="1085"/>
      <c r="AAJ29" s="1085"/>
      <c r="AAK29" s="1085"/>
      <c r="AAL29" s="1085"/>
      <c r="AAM29" s="1085"/>
      <c r="AAN29" s="1085"/>
      <c r="AAO29" s="1085"/>
      <c r="AAP29" s="1085"/>
      <c r="AAQ29" s="1085"/>
      <c r="AAR29" s="1085"/>
      <c r="AAS29" s="1085"/>
      <c r="AAT29" s="1085"/>
      <c r="AAU29" s="1085"/>
      <c r="AAV29" s="1085"/>
      <c r="AAW29" s="1085"/>
      <c r="AAX29" s="1085"/>
      <c r="AAY29" s="1085"/>
      <c r="AAZ29" s="1085"/>
      <c r="ABA29" s="1085"/>
      <c r="ABB29" s="1085"/>
      <c r="ABC29" s="1085"/>
      <c r="ABD29" s="1085"/>
      <c r="ABE29" s="1085"/>
      <c r="ABF29" s="1085"/>
      <c r="ABG29" s="1085"/>
      <c r="ABH29" s="1085"/>
      <c r="ABI29" s="1085"/>
      <c r="ABJ29" s="1085"/>
      <c r="ABK29" s="1085"/>
      <c r="ABL29" s="1085"/>
      <c r="ABM29" s="1085"/>
      <c r="ABN29" s="1085"/>
      <c r="ABO29" s="1085"/>
      <c r="ABP29" s="1085"/>
      <c r="ABQ29" s="1085"/>
      <c r="ABR29" s="1085"/>
      <c r="ABS29" s="1085"/>
      <c r="ABT29" s="1085"/>
      <c r="ABU29" s="1085"/>
      <c r="ABV29" s="1085"/>
      <c r="ABW29" s="1085"/>
      <c r="ABX29" s="1085"/>
      <c r="ABY29" s="1085"/>
      <c r="ABZ29" s="1085"/>
      <c r="ACA29" s="1085"/>
      <c r="ACB29" s="1085"/>
      <c r="ACC29" s="1085"/>
      <c r="ACD29" s="1085"/>
      <c r="ACE29" s="1085"/>
      <c r="ACF29" s="1085"/>
      <c r="ACG29" s="1085"/>
      <c r="ACH29" s="1085"/>
      <c r="ACI29" s="1085"/>
      <c r="ACJ29" s="1085"/>
      <c r="ACK29" s="1085"/>
      <c r="ACL29" s="1085"/>
      <c r="ACM29" s="1085"/>
      <c r="ACN29" s="1085"/>
      <c r="ACO29" s="1085"/>
      <c r="ACP29" s="1085"/>
      <c r="ACQ29" s="1085"/>
      <c r="ACR29" s="1085"/>
      <c r="ACS29" s="1085"/>
      <c r="ACT29" s="1085"/>
      <c r="ACU29" s="1085"/>
      <c r="ACV29" s="1085"/>
      <c r="ACW29" s="1085"/>
      <c r="ACX29" s="1085"/>
      <c r="ACY29" s="1085"/>
      <c r="ACZ29" s="1085"/>
      <c r="ADA29" s="1085"/>
      <c r="ADB29" s="1085"/>
      <c r="ADC29" s="1085"/>
      <c r="ADD29" s="1085"/>
      <c r="ADE29" s="1085"/>
      <c r="ADF29" s="1085"/>
      <c r="ADG29" s="1085"/>
      <c r="ADH29" s="1085"/>
      <c r="ADI29" s="1085"/>
      <c r="ADJ29" s="1085"/>
      <c r="ADK29" s="1085"/>
      <c r="ADL29" s="1085"/>
      <c r="ADM29" s="1085"/>
      <c r="ADN29" s="1085"/>
      <c r="ADO29" s="1085"/>
      <c r="ADP29" s="1085"/>
      <c r="ADQ29" s="1085"/>
      <c r="ADR29" s="1085"/>
      <c r="ADS29" s="1085"/>
      <c r="ADT29" s="1085"/>
      <c r="ADU29" s="1085"/>
      <c r="ADV29" s="1085"/>
      <c r="ADW29" s="1085"/>
      <c r="ADX29" s="1085"/>
      <c r="ADY29" s="1085"/>
      <c r="ADZ29" s="1085"/>
      <c r="AEA29" s="1085"/>
      <c r="AEB29" s="1085"/>
      <c r="AEC29" s="1085"/>
      <c r="AED29" s="1085"/>
      <c r="AEE29" s="1085"/>
      <c r="AEF29" s="1085"/>
      <c r="AEG29" s="1085"/>
      <c r="AEH29" s="1085"/>
      <c r="AEI29" s="1085"/>
      <c r="AEJ29" s="1085"/>
      <c r="AEK29" s="1085"/>
      <c r="AEL29" s="1085"/>
      <c r="AEM29" s="1085"/>
      <c r="AEN29" s="1085"/>
      <c r="AEO29" s="1085"/>
      <c r="AEP29" s="1085"/>
      <c r="AEQ29" s="1085"/>
      <c r="AER29" s="1085"/>
      <c r="AES29" s="1085"/>
      <c r="AET29" s="1085"/>
      <c r="AEU29" s="1085"/>
      <c r="AEV29" s="1084" t="str">
        <f>IF('8A'!E32&lt;&gt;"",'8A'!E32,"")</f>
        <v/>
      </c>
      <c r="AEW29" s="1084" t="str">
        <f>IF('8A'!F32&lt;&gt;"",'8A'!F32,"")</f>
        <v/>
      </c>
      <c r="AEX29" s="1084" t="str">
        <f>IF('8A'!G32&lt;&gt;"",'8A'!G32,"")</f>
        <v/>
      </c>
      <c r="AEY29" s="1084" t="str">
        <f>IF('8A'!H32&lt;&gt;"",'8A'!H32,"")</f>
        <v/>
      </c>
      <c r="AEZ29" s="1084" t="str">
        <f>IF('8A'!I32&lt;&gt;"",'8A'!I32,"")</f>
        <v/>
      </c>
      <c r="AFA29" s="1084" t="str">
        <f>IF('8A'!J32&lt;&gt;"",'8A'!J32,"")</f>
        <v/>
      </c>
      <c r="AFB29" s="1084" t="str">
        <f>IF('8A'!K32&lt;&gt;"",'8A'!K32,"")</f>
        <v/>
      </c>
      <c r="AFC29" s="1084" t="str">
        <f>IF('8A'!L32&lt;&gt;"",'8A'!L32,"")</f>
        <v/>
      </c>
      <c r="AFD29" s="1084" t="str">
        <f>IF('8A'!M32&lt;&gt;"",'8A'!M32,"")</f>
        <v/>
      </c>
      <c r="AFE29" s="1084" t="str">
        <f>IF('8A'!N32&lt;&gt;"",'8A'!N32,"")</f>
        <v/>
      </c>
      <c r="AFF29" s="1084" t="str">
        <f>IF('8A'!O32&lt;&gt;"",'8A'!O32,"")</f>
        <v/>
      </c>
      <c r="AFG29" s="1084" t="str">
        <f>IF('8A'!P32&lt;&gt;"",'8A'!P32,"")</f>
        <v/>
      </c>
      <c r="AFH29" s="1084" t="str">
        <f>IF('8A'!Q32&lt;&gt;"",'8A'!Q32,"")</f>
        <v/>
      </c>
      <c r="AFI29" s="1084" t="str">
        <f>IF('8A'!R32&lt;&gt;"",'8A'!R32,"")</f>
        <v/>
      </c>
      <c r="AFJ29" s="1084" t="str">
        <f>IF('8A'!S32&lt;&gt;"",'8A'!S32,"")</f>
        <v/>
      </c>
      <c r="AFK29" s="1084" t="str">
        <f>IF('8A'!T32&lt;&gt;"",'8A'!T32,"")</f>
        <v/>
      </c>
      <c r="AFL29" s="1084" t="str">
        <f>IF('8A'!U32&lt;&gt;"",'8A'!U32,"")</f>
        <v/>
      </c>
      <c r="AFM29" s="1084" t="str">
        <f>IF('8A'!V32&lt;&gt;"",'8A'!V32,"")</f>
        <v/>
      </c>
      <c r="AFN29" s="1084" t="str">
        <f>IF('8B'!E32&lt;&gt;"",'8B'!E32,"")</f>
        <v/>
      </c>
      <c r="AFO29" s="1084" t="str">
        <f>IF('8B'!F32&lt;&gt;"",'8B'!F32,"")</f>
        <v/>
      </c>
      <c r="AFP29" s="1084" t="str">
        <f>IF('8B'!G32&lt;&gt;"",'8B'!G32,"")</f>
        <v/>
      </c>
      <c r="AFQ29" s="1084" t="str">
        <f>IF('8B'!H32&lt;&gt;"",'8B'!H32,"")</f>
        <v/>
      </c>
      <c r="AFR29" s="1084" t="str">
        <f>IF('8B'!I32&lt;&gt;"",'8B'!I32,"")</f>
        <v/>
      </c>
      <c r="AFS29" s="1084" t="str">
        <f>IF('8B'!J32&lt;&gt;"",'8B'!J32,"")</f>
        <v/>
      </c>
      <c r="AFT29" s="1084" t="str">
        <f>IF('8B'!K32&lt;&gt;"",'8B'!K32,"")</f>
        <v/>
      </c>
      <c r="AFU29" s="1084" t="str">
        <f>IF('8B'!L32&lt;&gt;"",'8B'!L32,"")</f>
        <v/>
      </c>
      <c r="AFV29" s="1084" t="str">
        <f>IF('8B'!M32&lt;&gt;"",'8B'!M32,"")</f>
        <v/>
      </c>
      <c r="AFW29" s="1084" t="str">
        <f>IF('8B'!N32&lt;&gt;"",'8B'!N32,"")</f>
        <v/>
      </c>
      <c r="AFX29" s="1084" t="str">
        <f>IF('8B'!O32&lt;&gt;"",'8B'!O32,"")</f>
        <v/>
      </c>
      <c r="AFY29" s="1084" t="str">
        <f>IF('8B'!P32&lt;&gt;"",'8B'!P32,"")</f>
        <v/>
      </c>
      <c r="AFZ29" s="1084" t="str">
        <f>IF('8B'!Q32&lt;&gt;"",'8B'!Q32,"")</f>
        <v/>
      </c>
      <c r="AGA29" s="1084" t="str">
        <f>IF('8B'!R32&lt;&gt;"",'8B'!R32,"")</f>
        <v/>
      </c>
      <c r="AGB29" s="1084" t="str">
        <f>IF('8B'!S32&lt;&gt;"",'8B'!S32,"")</f>
        <v/>
      </c>
      <c r="AGC29" s="1084" t="str">
        <f>IF('8B'!T32&lt;&gt;"",'8B'!T32,"")</f>
        <v/>
      </c>
      <c r="AGD29" s="1084" t="str">
        <f>IF('8B'!U32&lt;&gt;"",'8B'!U32,"")</f>
        <v/>
      </c>
      <c r="AGE29" s="1084" t="str">
        <f>IF('8C'!E32&lt;&gt;"",'8C'!E32,"")</f>
        <v/>
      </c>
      <c r="AGF29" s="1084" t="str">
        <f>IF('8C'!F32&lt;&gt;"",'8C'!F32,"")</f>
        <v/>
      </c>
      <c r="AGG29" s="1084" t="str">
        <f>IF('8C'!G32&lt;&gt;"",'8C'!G32,"")</f>
        <v/>
      </c>
      <c r="AGH29" s="1084" t="str">
        <f>IF('8C'!H32&lt;&gt;"",'8C'!H32,"")</f>
        <v/>
      </c>
      <c r="AGI29" s="1084" t="str">
        <f>IF('8C'!I32&lt;&gt;"",'8C'!I32,"")</f>
        <v/>
      </c>
      <c r="AGJ29" s="1084" t="str">
        <f>IF('8C'!J32&lt;&gt;"",'8C'!J32,"")</f>
        <v/>
      </c>
      <c r="AGK29" s="1084" t="str">
        <f>IF('8C'!K32&lt;&gt;"",'8C'!K32,"")</f>
        <v/>
      </c>
      <c r="AGL29" s="1084" t="str">
        <f>IF('8C'!L32&lt;&gt;"",'8C'!L32,"")</f>
        <v/>
      </c>
      <c r="AGM29" s="1084" t="str">
        <f>IF('8C'!M32&lt;&gt;"",'8C'!M32,"")</f>
        <v/>
      </c>
      <c r="AGN29" s="1084" t="str">
        <f>IF('8C'!N32&lt;&gt;"",'8C'!N32,"")</f>
        <v/>
      </c>
      <c r="AGO29" s="1084" t="str">
        <f>IF('8C'!O32&lt;&gt;"",'8C'!O32,"")</f>
        <v/>
      </c>
      <c r="AGP29" s="1085"/>
      <c r="AGQ29" s="1084" t="str">
        <f>IF('8D'!D40&lt;&gt;"",'8D'!D40,"")</f>
        <v/>
      </c>
      <c r="AGR29" s="1084" t="str">
        <f>IF('8D'!E40&lt;&gt;"",'8D'!E40,"")</f>
        <v/>
      </c>
      <c r="AGS29" s="1084" t="str">
        <f>IF('8D'!F40&lt;&gt;"",'8D'!F40,"")</f>
        <v/>
      </c>
      <c r="AGT29" s="1084" t="str">
        <f>IF('8D'!G40&lt;&gt;"",'8D'!G40,"")</f>
        <v/>
      </c>
      <c r="AGU29" s="1084" t="str">
        <f>IF('8D'!H40&lt;&gt;"",'8D'!H40,"")</f>
        <v/>
      </c>
      <c r="AGV29" s="1084" t="str">
        <f>IF('8D'!I40&lt;&gt;"",'8D'!I40,"")</f>
        <v/>
      </c>
      <c r="AGW29" s="1084" t="str">
        <f>IF('8D'!J40&lt;&gt;"",'8D'!J40,"")</f>
        <v/>
      </c>
      <c r="AGX29" s="1084" t="str">
        <f>IF('8D'!K40&lt;&gt;"",'8D'!K40,"")</f>
        <v/>
      </c>
      <c r="AGY29" s="1084" t="str">
        <f>IF('8D'!L40&lt;&gt;"",'8D'!L40,"")</f>
        <v/>
      </c>
      <c r="AGZ29" s="1084" t="str">
        <f>IF('8D'!M40&lt;&gt;"",'8D'!M40,"")</f>
        <v/>
      </c>
      <c r="AHA29" s="1084" t="str">
        <f>IF('8D'!N40&lt;&gt;"",'8D'!N40,"")</f>
        <v/>
      </c>
      <c r="AHB29" s="1084" t="str">
        <f>IF('8D'!O40&lt;&gt;"",'8D'!O40,"")</f>
        <v/>
      </c>
      <c r="AHC29" s="1084" t="str">
        <f>IF('8D'!P40&lt;&gt;"",'8D'!P40,"")</f>
        <v/>
      </c>
      <c r="AHD29" s="1084" t="str">
        <f>IF('8D'!Q40&lt;&gt;"",'8D'!Q40,"")</f>
        <v/>
      </c>
      <c r="AHE29" s="1084" t="str">
        <f>IF('8D'!R40&lt;&gt;"",'8D'!R40,"")</f>
        <v/>
      </c>
      <c r="AHF29" s="1084" t="str">
        <f>IF('8D'!S40&lt;&gt;"",'8D'!S40,"")</f>
        <v/>
      </c>
      <c r="AHG29" s="1084" t="str">
        <f>IF('8D'!T40&lt;&gt;"",'8D'!T40,"")</f>
        <v/>
      </c>
      <c r="AHH29" s="1084" t="str">
        <f>IF('8D'!U40&lt;&gt;"",'8D'!U40,"")</f>
        <v/>
      </c>
      <c r="AHI29" s="1084" t="str">
        <f>IF('8D'!V40&lt;&gt;"",'8D'!V40,"")</f>
        <v/>
      </c>
      <c r="AHJ29" s="1084" t="str">
        <f>IF('8D'!W40&lt;&gt;"",'8D'!W40,"")</f>
        <v/>
      </c>
      <c r="AHK29" s="1084" t="str">
        <f>IF('8D'!X40&lt;&gt;"",'8D'!X40,"")</f>
        <v/>
      </c>
      <c r="AHL29" s="1084" t="str">
        <f>IF('8D'!Y40&lt;&gt;"",'8D'!Y40,"")</f>
        <v/>
      </c>
      <c r="AHM29" s="1084" t="str">
        <f>IF('8D'!Z40&lt;&gt;"",'8D'!Z40,"")</f>
        <v/>
      </c>
      <c r="AHN29" s="1084" t="str">
        <f>IF('8D'!AA40&lt;&gt;"",'8D'!AA40,"")</f>
        <v/>
      </c>
      <c r="AHO29" s="1084" t="str">
        <f>IF('8D'!AB40&lt;&gt;"",'8D'!AB40,"")</f>
        <v/>
      </c>
      <c r="AHP29" s="1084" t="str">
        <f>IF('8D'!AC40&lt;&gt;"",'8D'!AC40,"")</f>
        <v/>
      </c>
      <c r="AHQ29" s="1084" t="str">
        <f>IF('8D'!AD40&lt;&gt;"",'8D'!AD40,"")</f>
        <v/>
      </c>
      <c r="AHR29" s="1084" t="str">
        <f>IF('8D'!AE40&lt;&gt;"",'8D'!AE40,"")</f>
        <v/>
      </c>
      <c r="AHS29" s="1084" t="str">
        <f>IF('8D'!AF40&lt;&gt;"",'8D'!AF40,"")</f>
        <v/>
      </c>
      <c r="AHT29" s="1084" t="str">
        <f>IF('8D'!AG40&lt;&gt;"",'8D'!AG40,"")</f>
        <v/>
      </c>
      <c r="AHU29" s="1084" t="str">
        <f>IF('8D'!AH40&lt;&gt;"",'8D'!AH40,"")</f>
        <v/>
      </c>
      <c r="AHV29" s="1084" t="str">
        <f>IF('8D'!AI40&lt;&gt;"",'8D'!AI40,"")</f>
        <v/>
      </c>
      <c r="AHW29" s="1084" t="str">
        <f>IF('8D'!AJ40&lt;&gt;"",'8D'!AJ40,"")</f>
        <v/>
      </c>
      <c r="AHX29" s="1084" t="str">
        <f>IF('8D'!AK40&lt;&gt;"",'8D'!AK40,"")</f>
        <v/>
      </c>
      <c r="AHY29" s="1084" t="str">
        <f>IF('8D'!AL40&lt;&gt;"",'8D'!AL40,"")</f>
        <v/>
      </c>
      <c r="AHZ29" s="1084" t="str">
        <f>IF('8D'!AM40&lt;&gt;"",'8D'!AM40,"")</f>
        <v/>
      </c>
      <c r="AIA29" s="1084" t="str">
        <f>IF('8D'!AN40&lt;&gt;"",'8D'!AN40,"")</f>
        <v/>
      </c>
      <c r="AIB29" s="1084" t="str">
        <f>IF('8D'!AO40&lt;&gt;"",'8D'!AO40,"")</f>
        <v/>
      </c>
      <c r="AIC29" s="1084" t="str">
        <f>IF('8D'!AP40&lt;&gt;"",'8D'!AP40,"")</f>
        <v/>
      </c>
      <c r="AID29" s="1084" t="str">
        <f>IF('8D'!AQ40&lt;&gt;"",'8D'!AQ40,"")</f>
        <v/>
      </c>
      <c r="AIE29" s="1084" t="str">
        <f>IF('8D'!AR40&lt;&gt;"",'8D'!AR40,"")</f>
        <v/>
      </c>
      <c r="AIF29" s="1084" t="str">
        <f>IF('8D'!AS40&lt;&gt;"",'8D'!AS40,"")</f>
        <v/>
      </c>
      <c r="AIG29" s="1084" t="str">
        <f>IF('8D'!AT40&lt;&gt;"",'8D'!AT40,"")</f>
        <v/>
      </c>
      <c r="AIH29" s="1084" t="str">
        <f>IF('8D'!AU40&lt;&gt;"",'8D'!AU40,"")</f>
        <v/>
      </c>
      <c r="AII29" s="1084" t="str">
        <f>IF('8D'!AV40&lt;&gt;"",'8D'!AV40,"")</f>
        <v/>
      </c>
      <c r="AIJ29" s="1084" t="str">
        <f>IF('8D'!AW40&lt;&gt;"",'8D'!AW40,"")</f>
        <v/>
      </c>
      <c r="AIK29" s="1085"/>
      <c r="AIL29" s="1084" t="str">
        <f>IF('8E'!D40&lt;&gt;"",'8E'!D40,"")</f>
        <v/>
      </c>
      <c r="AIM29" s="1084" t="str">
        <f>IF('8E'!E40&lt;&gt;"",'8E'!E40,"")</f>
        <v/>
      </c>
      <c r="AIN29" s="1084" t="str">
        <f>IF('8E'!F40&lt;&gt;"",'8E'!F40,"")</f>
        <v/>
      </c>
      <c r="AIO29" s="1084" t="str">
        <f>IF('8E'!G40&lt;&gt;"",'8E'!G40,"")</f>
        <v/>
      </c>
      <c r="AIP29" s="1084" t="str">
        <f>IF('8E'!H40&lt;&gt;"",'8E'!H40,"")</f>
        <v/>
      </c>
      <c r="AIQ29" s="1084" t="str">
        <f>IF('8E'!I40&lt;&gt;"",'8E'!I40,"")</f>
        <v/>
      </c>
      <c r="AIR29" s="1084" t="str">
        <f>IF('8E'!J40&lt;&gt;"",'8E'!J40,"")</f>
        <v/>
      </c>
      <c r="AIS29" s="1084" t="str">
        <f>IF('8E'!K40&lt;&gt;"",'8E'!K40,"")</f>
        <v/>
      </c>
      <c r="AIT29" s="1084" t="str">
        <f>IF('8E'!L40&lt;&gt;"",'8E'!L40,"")</f>
        <v/>
      </c>
      <c r="AIU29" s="1084" t="str">
        <f>IF('8E'!M40&lt;&gt;"",'8E'!M40,"")</f>
        <v/>
      </c>
      <c r="AIV29" s="1084" t="str">
        <f>IF('8E'!N40&lt;&gt;"",'8E'!N40,"")</f>
        <v/>
      </c>
      <c r="AIW29" s="1084" t="str">
        <f>IF('8E'!O40&lt;&gt;"",'8E'!O40,"")</f>
        <v/>
      </c>
      <c r="AIX29" s="1084" t="str">
        <f>IF('8E'!P40&lt;&gt;"",'8E'!P40,"")</f>
        <v/>
      </c>
      <c r="AIY29" s="1084" t="str">
        <f>IF('8E'!Q40&lt;&gt;"",'8E'!Q40,"")</f>
        <v/>
      </c>
      <c r="AIZ29" s="1084" t="str">
        <f>IF('8E'!R40&lt;&gt;"",'8E'!R40,"")</f>
        <v/>
      </c>
      <c r="AJA29" s="1084" t="str">
        <f>IF('8E'!S40&lt;&gt;"",'8E'!S40,"")</f>
        <v/>
      </c>
      <c r="AJB29" s="1084" t="str">
        <f>IF('8E'!T40&lt;&gt;"",'8E'!T40,"")</f>
        <v/>
      </c>
      <c r="AJC29" s="1084" t="str">
        <f>IF('8E'!U40&lt;&gt;"",'8E'!U40,"")</f>
        <v/>
      </c>
      <c r="AJD29" s="1084" t="str">
        <f>IF('8E'!V40&lt;&gt;"",'8E'!V40,"")</f>
        <v/>
      </c>
      <c r="AJE29" s="1084" t="str">
        <f>IF('8E'!W40&lt;&gt;"",'8E'!W40,"")</f>
        <v/>
      </c>
      <c r="AJF29" s="1084" t="str">
        <f>IF('8E'!X40&lt;&gt;"",'8E'!X40,"")</f>
        <v/>
      </c>
      <c r="AJG29" s="1084" t="str">
        <f>IF('8E'!Y40&lt;&gt;"",'8E'!Y40,"")</f>
        <v/>
      </c>
      <c r="AJH29" s="1084" t="str">
        <f>IF('8E'!Z40&lt;&gt;"",'8E'!Z40,"")</f>
        <v/>
      </c>
      <c r="AJI29" s="1084" t="str">
        <f>IF('8E'!AA40&lt;&gt;"",'8E'!AA40,"")</f>
        <v/>
      </c>
      <c r="AJJ29" t="s">
        <v>6852</v>
      </c>
    </row>
    <row r="30" spans="1:946" x14ac:dyDescent="0.2">
      <c r="A30" s="1084" t="str">
        <f t="shared" si="0"/>
        <v/>
      </c>
      <c r="B30" s="1084" t="str">
        <f t="shared" si="1"/>
        <v/>
      </c>
      <c r="C30" s="1084" t="str">
        <f>IF(設定!AH34&lt;&gt;0,設定!AH34,"")</f>
        <v/>
      </c>
      <c r="D30" s="1084" t="str">
        <f ca="1">IF(設定!AG34&lt;&gt;0,設定!AG34,"")</f>
        <v/>
      </c>
      <c r="E30" s="1084" t="str">
        <f>IF(C30="学部",VLOOKUP(D30,設定!$K$8:$L$37,2,FALSE),"")</f>
        <v/>
      </c>
      <c r="F30" s="1084" t="str">
        <f>IF(C30="研究科",VLOOKUP(D30,設定!$P$8:$Q$37,2,FALSE),"")</f>
        <v/>
      </c>
      <c r="G30" s="1084" t="str">
        <f>IF(C30="学部",VLOOKUP(D30,設定!$U$8:$V$37,2,FALSE),"")</f>
        <v/>
      </c>
      <c r="H30" s="1084" t="str">
        <f>IF(C30="研究科",VLOOKUP(D30,設定!$Y$8:$Z$37,2,FALSE),"")</f>
        <v/>
      </c>
      <c r="I30" s="1085"/>
      <c r="J30" s="1085"/>
      <c r="K30" s="1085"/>
      <c r="L30" s="1085"/>
      <c r="M30" s="1085"/>
      <c r="N30" s="1085"/>
      <c r="O30" s="1085"/>
      <c r="P30" s="1085"/>
      <c r="Q30" s="1085"/>
      <c r="R30" s="1084" t="str">
        <f>IF('2A'!E33&lt;&gt;"",'2A'!E33,"")</f>
        <v/>
      </c>
      <c r="S30" s="1084" t="str">
        <f>IF('2A'!F33&lt;&gt;"",'2A'!F33,"")</f>
        <v/>
      </c>
      <c r="T30" s="1084" t="str">
        <f>IF('2A'!G33&lt;&gt;"",'2A'!G33,"")</f>
        <v/>
      </c>
      <c r="U30" s="1084" t="str">
        <f>IF('2A'!H33&lt;&gt;"",'2A'!H33,"")</f>
        <v/>
      </c>
      <c r="V30" s="1084" t="str">
        <f>IF('2A'!I33&lt;&gt;"",'2A'!I33,"")</f>
        <v/>
      </c>
      <c r="W30" s="1084" t="str">
        <f>IF('2A'!J33&lt;&gt;"",'2A'!J33,"")</f>
        <v/>
      </c>
      <c r="X30" s="1084" t="str">
        <f>IF('2A'!K33&lt;&gt;"",'2A'!K33,"")</f>
        <v/>
      </c>
      <c r="Y30" s="1084" t="str">
        <f>IF('2A'!L33&lt;&gt;"",'2A'!L33,"")</f>
        <v/>
      </c>
      <c r="Z30" s="1084" t="str">
        <f>IF('2A'!M33&lt;&gt;"",'2A'!M33,"")</f>
        <v/>
      </c>
      <c r="AA30" s="1084" t="str">
        <f>IF('2A'!N33&lt;&gt;"",'2A'!N33,"")</f>
        <v/>
      </c>
      <c r="AB30" s="1084" t="str">
        <f>IF('2A'!O33&lt;&gt;"",'2A'!O33,"")</f>
        <v/>
      </c>
      <c r="AC30" s="1084" t="str">
        <f>IF('2A'!P33&lt;&gt;"",'2A'!P33,"")</f>
        <v/>
      </c>
      <c r="AD30" s="1084" t="str">
        <f>IF('2A'!Q33&lt;&gt;"",'2A'!Q33,"")</f>
        <v/>
      </c>
      <c r="AE30" s="1084" t="str">
        <f>IF('2A'!R33&lt;&gt;"",'2A'!R33,"")</f>
        <v/>
      </c>
      <c r="AF30" s="1084" t="str">
        <f>IF('2A'!S33&lt;&gt;"",'2A'!S33,"")</f>
        <v/>
      </c>
      <c r="AG30" s="1084" t="str">
        <f>IF('2A'!T33&lt;&gt;"",'2A'!T33,"")</f>
        <v/>
      </c>
      <c r="AH30" s="1084" t="str">
        <f>IF('2A'!U33&lt;&gt;"",'2A'!U33,"")</f>
        <v/>
      </c>
      <c r="AI30" s="1084" t="str">
        <f>IF('2B'!E33&lt;&gt;"",'2B'!E33,"")</f>
        <v/>
      </c>
      <c r="AJ30" s="1084" t="str">
        <f>IF('2B'!F33&lt;&gt;"",'2B'!F33,"")</f>
        <v/>
      </c>
      <c r="AK30" s="1084" t="str">
        <f>IF('2B'!G33&lt;&gt;"",'2B'!G33,"")</f>
        <v/>
      </c>
      <c r="AL30" s="1084" t="str">
        <f>IF('2B'!H33&lt;&gt;"",'2B'!H33,"")</f>
        <v/>
      </c>
      <c r="AM30" s="1084" t="str">
        <f>IF('2B'!I33&lt;&gt;"",'2B'!I33,"")</f>
        <v/>
      </c>
      <c r="AN30" s="1084" t="str">
        <f>IF('2B'!J33&lt;&gt;"",'2B'!J33,"")</f>
        <v/>
      </c>
      <c r="AO30" s="1084" t="str">
        <f>IF('2B'!K33&lt;&gt;"",'2B'!K33,"")</f>
        <v/>
      </c>
      <c r="AP30" s="1084" t="str">
        <f>IF('2B'!L33&lt;&gt;"",'2B'!L33,"")</f>
        <v/>
      </c>
      <c r="AQ30" s="1084" t="str">
        <f>IF('2B'!M33&lt;&gt;"",'2B'!M33,"")</f>
        <v/>
      </c>
      <c r="AR30" s="1084" t="str">
        <f>IF('2B'!N33&lt;&gt;"",'2B'!N33,"")</f>
        <v/>
      </c>
      <c r="AS30" s="1084" t="str">
        <f>IF('2B'!O33&lt;&gt;"",'2B'!O33,"")</f>
        <v/>
      </c>
      <c r="AT30" s="1084" t="str">
        <f>IF('2B'!P33&lt;&gt;"",'2B'!P33,"")</f>
        <v/>
      </c>
      <c r="AU30" s="1084" t="str">
        <f>IF('2B'!Q33&lt;&gt;"",'2B'!Q33,"")</f>
        <v/>
      </c>
      <c r="AV30" s="1084" t="str">
        <f>IF('2B'!R33&lt;&gt;"",'2B'!R33,"")</f>
        <v/>
      </c>
      <c r="AW30" s="1084" t="str">
        <f>IF('2B'!S33&lt;&gt;"",'2B'!S33,"")</f>
        <v/>
      </c>
      <c r="AX30" s="1084" t="str">
        <f>IF('2B'!T33&lt;&gt;"",'2B'!T33,"")</f>
        <v/>
      </c>
      <c r="AY30" s="1084" t="str">
        <f>IF('2B'!U33&lt;&gt;"",'2B'!U33,"")</f>
        <v/>
      </c>
      <c r="AZ30" s="1084" t="str">
        <f>IF('2B'!V33&lt;&gt;"",'2B'!V33,"")</f>
        <v/>
      </c>
      <c r="BA30" s="1084" t="str">
        <f>IF('2B'!W33&lt;&gt;"",'2B'!W33,"")</f>
        <v/>
      </c>
      <c r="BB30" s="1084" t="str">
        <f>IF('2B'!X33&lt;&gt;"",'2B'!X33,"")</f>
        <v/>
      </c>
      <c r="BC30" s="1084" t="str">
        <f>IF('2C'!E34&lt;&gt;"",'2C'!E34,"")</f>
        <v/>
      </c>
      <c r="BD30" s="1084" t="str">
        <f>IF('2C'!F34&lt;&gt;"",'2C'!F34,"")</f>
        <v/>
      </c>
      <c r="BE30" s="1084" t="str">
        <f>IF('2C'!G34&lt;&gt;"",'2C'!G34,"")</f>
        <v/>
      </c>
      <c r="BF30" s="1084" t="str">
        <f>IF('2C'!H34&lt;&gt;"",'2C'!H34,"")</f>
        <v/>
      </c>
      <c r="BG30" s="1084" t="str">
        <f>IF('2C'!I34&lt;&gt;"",'2C'!I34,"")</f>
        <v/>
      </c>
      <c r="BH30" s="1084" t="str">
        <f>IF('2C'!J34&lt;&gt;"",'2C'!J34,"")</f>
        <v/>
      </c>
      <c r="BI30" s="1084" t="str">
        <f>IF('2C'!K34&lt;&gt;"",'2C'!K34,"")</f>
        <v/>
      </c>
      <c r="BJ30" s="1084" t="str">
        <f>IF('2C'!L34&lt;&gt;"",'2C'!L34,"")</f>
        <v/>
      </c>
      <c r="BK30" s="1084" t="str">
        <f>IF('2C'!M34&lt;&gt;"",'2C'!M34,"")</f>
        <v/>
      </c>
      <c r="BL30" s="1084" t="str">
        <f>IF('2C'!N34&lt;&gt;"",'2C'!N34,"")</f>
        <v/>
      </c>
      <c r="BM30" s="1084" t="str">
        <f>IF('2C'!O34&lt;&gt;"",'2C'!O34,"")</f>
        <v/>
      </c>
      <c r="BN30" s="1084" t="str">
        <f>IF('2C'!P34&lt;&gt;"",'2C'!P34,"")</f>
        <v/>
      </c>
      <c r="BO30" s="1084" t="str">
        <f>IF('2C'!Q34&lt;&gt;"",'2C'!Q34,"")</f>
        <v/>
      </c>
      <c r="BP30" s="1084" t="str">
        <f>IF('2C'!R34&lt;&gt;"",'2C'!R34,"")</f>
        <v/>
      </c>
      <c r="BQ30" s="1084" t="str">
        <f>IF('2C'!S34&lt;&gt;"",'2C'!S34,"")</f>
        <v/>
      </c>
      <c r="BR30" s="1084" t="str">
        <f>IF('2C'!T34&lt;&gt;"",'2C'!T34,"")</f>
        <v/>
      </c>
      <c r="BS30" s="1084" t="str">
        <f>IF('2C'!U34&lt;&gt;"",'2C'!U34,"")</f>
        <v/>
      </c>
      <c r="BT30" s="1084" t="str">
        <f>IF('2C'!V34&lt;&gt;"",'2C'!V34,"")</f>
        <v/>
      </c>
      <c r="BU30" s="1084" t="str">
        <f>IF('2C'!W34&lt;&gt;"",'2C'!W34,"")</f>
        <v/>
      </c>
      <c r="BV30" s="1084" t="str">
        <f>IF('2C'!X34&lt;&gt;"",'2C'!X34,"")</f>
        <v/>
      </c>
      <c r="BW30" s="1084" t="str">
        <f>IF('2C'!Y34&lt;&gt;"",'2C'!Y34,"")</f>
        <v/>
      </c>
      <c r="BX30" s="1084" t="str">
        <f>IF('2C'!Z34&lt;&gt;"",'2C'!Z34,"")</f>
        <v/>
      </c>
      <c r="BY30" s="1084" t="str">
        <f>IF('2C'!AA34&lt;&gt;"",'2C'!AA34,"")</f>
        <v/>
      </c>
      <c r="BZ30" s="1084" t="str">
        <f>IF('2C'!AB34&lt;&gt;"",'2C'!AB34,"")</f>
        <v/>
      </c>
      <c r="CA30" s="1084" t="str">
        <f>IF('2C'!AC34&lt;&gt;"",'2C'!AC34,"")</f>
        <v/>
      </c>
      <c r="CB30" s="1084" t="str">
        <f>IF('2C'!AD34&lt;&gt;"",'2C'!AD34,"")</f>
        <v/>
      </c>
      <c r="CC30" s="1084" t="str">
        <f>IF('2C'!AE34&lt;&gt;"",'2C'!AE34,"")</f>
        <v/>
      </c>
      <c r="CD30" s="1084" t="str">
        <f>IF('2C'!AF34&lt;&gt;"",'2C'!AF34,"")</f>
        <v/>
      </c>
      <c r="CE30" s="1085"/>
      <c r="CF30" s="1085"/>
      <c r="CG30" s="1085"/>
      <c r="CH30" s="1085"/>
      <c r="CI30" s="1085"/>
      <c r="CJ30" s="1085"/>
      <c r="CK30" s="1085"/>
      <c r="CL30" s="1085"/>
      <c r="CM30" s="1085"/>
      <c r="CN30" s="1085"/>
      <c r="CO30" s="1085"/>
      <c r="CP30" s="1085"/>
      <c r="CQ30" s="1085"/>
      <c r="CR30" s="1085"/>
      <c r="CS30" s="1085"/>
      <c r="CT30" s="1085"/>
      <c r="CU30" s="1085"/>
      <c r="CV30" s="1084" t="str">
        <f>IF('2E'!E33&lt;&gt;"",'2E'!E33,"")</f>
        <v/>
      </c>
      <c r="CW30" s="1084" t="str">
        <f>IF('2E'!F33&lt;&gt;"",'2E'!F33,"")</f>
        <v/>
      </c>
      <c r="CX30" s="1084" t="str">
        <f>IF('2E'!G33&lt;&gt;"",'2E'!G33,"")</f>
        <v/>
      </c>
      <c r="CY30" s="1084" t="str">
        <f>IF('2E'!H33&lt;&gt;"",'2E'!H33,"")</f>
        <v/>
      </c>
      <c r="CZ30" s="1084" t="str">
        <f>IF('2E'!I33&lt;&gt;"",'2E'!I33,"")</f>
        <v/>
      </c>
      <c r="DA30" s="1084" t="str">
        <f>IF('2E'!J33&lt;&gt;"",'2E'!J33,"")</f>
        <v/>
      </c>
      <c r="DB30" s="1084" t="str">
        <f>IF('2E'!K33&lt;&gt;"",'2E'!K33,"")</f>
        <v/>
      </c>
      <c r="DC30" s="1084" t="str">
        <f>IF('2E'!L33&lt;&gt;"",'2E'!L33,"")</f>
        <v/>
      </c>
      <c r="DD30" s="1084" t="str">
        <f>IF('2E'!M33&lt;&gt;"",'2E'!M33,"")</f>
        <v/>
      </c>
      <c r="DE30" s="1084" t="str">
        <f>IF('2E'!N33&lt;&gt;"",'2E'!N33,"")</f>
        <v/>
      </c>
      <c r="DF30" s="1084" t="str">
        <f>IF('2E'!O33&lt;&gt;"",'2E'!O33,"")</f>
        <v/>
      </c>
      <c r="DG30" s="1084" t="str">
        <f>IF('2E'!P33&lt;&gt;"",'2E'!P33,"")</f>
        <v/>
      </c>
      <c r="DH30" s="1084" t="str">
        <f>IF('2E'!Q33&lt;&gt;"",'2E'!Q33,"")</f>
        <v/>
      </c>
      <c r="DI30" s="1084" t="str">
        <f>IF('2E'!R33&lt;&gt;"",'2E'!R33,"")</f>
        <v/>
      </c>
      <c r="DJ30" s="1084" t="str">
        <f>IF('2E'!S33&lt;&gt;"",'2E'!S33,"")</f>
        <v/>
      </c>
      <c r="DK30" s="1084" t="str">
        <f>IF('2E'!T33&lt;&gt;"",'2E'!T33,"")</f>
        <v/>
      </c>
      <c r="DL30" s="1084" t="str">
        <f>IF('2F'!E33&lt;&gt;"",'2F'!E33,"")</f>
        <v/>
      </c>
      <c r="DM30" s="1084" t="str">
        <f>IF('2F'!F33&lt;&gt;"",'2F'!F33,"")</f>
        <v/>
      </c>
      <c r="DN30" s="1212" t="str">
        <f>IF('3AB'!E33&lt;&gt;"",'3AB'!E33,"")</f>
        <v/>
      </c>
      <c r="DO30" s="1212" t="str">
        <f>IF('3AB'!F33&lt;&gt;"",'3AB'!F33,"")</f>
        <v/>
      </c>
      <c r="DP30" s="1212" t="str">
        <f>IF('3AB'!G33&lt;&gt;"",'3AB'!G33,"")</f>
        <v/>
      </c>
      <c r="DQ30" s="1212" t="str">
        <f>IF('3AB'!H33&lt;&gt;"",'3AB'!H33,"")</f>
        <v/>
      </c>
      <c r="DR30" s="1212" t="str">
        <f>IF('3AB'!I33&lt;&gt;"",'3AB'!I33,"")</f>
        <v/>
      </c>
      <c r="DS30" s="1212" t="str">
        <f>IF('3AB'!J33&lt;&gt;"",'3AB'!J33,"")</f>
        <v/>
      </c>
      <c r="DT30" s="1212" t="str">
        <f>IF('3AB'!K33&lt;&gt;"",'3AB'!K33,"")</f>
        <v/>
      </c>
      <c r="DU30" s="1212" t="str">
        <f>IF('3AB'!L33&lt;&gt;"",'3AB'!L33,"")</f>
        <v/>
      </c>
      <c r="DV30" s="1084" t="str">
        <f>IF('3CD'!E33&lt;&gt;"",'3CD'!E33,"")</f>
        <v/>
      </c>
      <c r="DW30" s="1084" t="str">
        <f>IF('3CD'!F33&lt;&gt;"",'3CD'!F33,"")</f>
        <v/>
      </c>
      <c r="DX30" s="1084" t="str">
        <f>IF('3CD'!G33&lt;&gt;"",'3CD'!G33,"")</f>
        <v/>
      </c>
      <c r="DY30" s="1084" t="str">
        <f>IF('3CD'!H33&lt;&gt;"",'3CD'!H33,"")</f>
        <v/>
      </c>
      <c r="DZ30" s="1084" t="str">
        <f>IF('3CD'!I33&lt;&gt;"",'3CD'!I33,"")</f>
        <v/>
      </c>
      <c r="EA30" s="1084" t="str">
        <f>IF('3CD'!J33&lt;&gt;"",'3CD'!J33,"")</f>
        <v/>
      </c>
      <c r="EB30" s="1084" t="str">
        <f>IF('3CD'!K33&lt;&gt;"",'3CD'!K33,"")</f>
        <v/>
      </c>
      <c r="EC30" s="1084" t="str">
        <f>IF('3CD'!L33&lt;&gt;"",'3CD'!L33,"")</f>
        <v/>
      </c>
      <c r="ED30" s="1084" t="str">
        <f>IF('3CD'!M33&lt;&gt;"",'3CD'!M33,"")</f>
        <v/>
      </c>
      <c r="EE30" s="1084" t="str">
        <f>IF('3CD'!N33&lt;&gt;"",'3CD'!N33,"")</f>
        <v/>
      </c>
      <c r="EF30" s="1084" t="str">
        <f>IF('3CD'!O33&lt;&gt;"",'3CD'!O33,"")</f>
        <v/>
      </c>
      <c r="EG30" s="1084" t="str">
        <f>IF('3CD'!P33&lt;&gt;"",'3CD'!P33,"")</f>
        <v/>
      </c>
      <c r="EH30" s="1084" t="str">
        <f>IF('3CD'!Q33&lt;&gt;"",'3CD'!Q33,"")</f>
        <v/>
      </c>
      <c r="EI30" s="1084" t="str">
        <f>IF('3CD'!R33&lt;&gt;"",'3CD'!R33,"")</f>
        <v/>
      </c>
      <c r="EJ30" s="1085"/>
      <c r="EK30" s="1085"/>
      <c r="EL30" s="1085"/>
      <c r="EM30" s="1085"/>
      <c r="EN30" s="1085"/>
      <c r="EO30" s="1085"/>
      <c r="EP30" s="1085"/>
      <c r="EQ30" s="1085"/>
      <c r="ER30" s="1085"/>
      <c r="ES30" s="1085"/>
      <c r="ET30" s="1085"/>
      <c r="EU30" s="1085"/>
      <c r="EV30" s="1085"/>
      <c r="EW30" s="1085"/>
      <c r="EX30" s="1085"/>
      <c r="EY30" s="1085"/>
      <c r="EZ30" s="1085"/>
      <c r="FA30" s="1085"/>
      <c r="FB30" s="1084" t="str">
        <f>IF('3EF'!W34&lt;&gt;"",'3EF'!W34,"")</f>
        <v/>
      </c>
      <c r="FC30" s="1084" t="str">
        <f>IF('3EF'!X34&lt;&gt;"",'3EF'!X34,"")</f>
        <v/>
      </c>
      <c r="FD30" s="1084" t="str">
        <f>IF('3EF'!Y34&lt;&gt;"",'3EF'!Y34,"")</f>
        <v/>
      </c>
      <c r="FE30" s="1084" t="str">
        <f>IF('3EF'!Z34&lt;&gt;"",'3EF'!Z34,"")</f>
        <v/>
      </c>
      <c r="FF30" s="1084" t="str">
        <f>IF('3EF'!AA34&lt;&gt;"",'3EF'!AA34,"")</f>
        <v/>
      </c>
      <c r="FG30" s="1084" t="str">
        <f>IF('3EF'!AB34&lt;&gt;"",'3EF'!AB34,"")</f>
        <v/>
      </c>
      <c r="FH30" s="1084" t="str">
        <f>IF('3EF'!AC34&lt;&gt;"",'3EF'!AC34,"")</f>
        <v/>
      </c>
      <c r="FI30" s="1084" t="str">
        <f>IF('3EF'!AD34&lt;&gt;"",'3EF'!AD34,"")</f>
        <v/>
      </c>
      <c r="FJ30" s="1084" t="str">
        <f>IF('3EF'!AE34&lt;&gt;"",'3EF'!AE34,"")</f>
        <v/>
      </c>
      <c r="FK30" s="1084" t="str">
        <f>IF('3EF'!AF34&lt;&gt;"",'3EF'!AF34,"")</f>
        <v/>
      </c>
      <c r="FL30" s="1084" t="str">
        <f>IF('3EF'!AG34&lt;&gt;"",'3EF'!AG34,"")</f>
        <v/>
      </c>
      <c r="FM30" s="1084" t="str">
        <f>IF('3EF'!AH34&lt;&gt;"",'3EF'!AH34,"")</f>
        <v/>
      </c>
      <c r="FN30" s="1084" t="str">
        <f>IF('3EF'!AI34&lt;&gt;"",'3EF'!AI34,"")</f>
        <v/>
      </c>
      <c r="FO30" s="1084" t="str">
        <f>IF('3EF'!AJ34&lt;&gt;"",'3EF'!AJ34,"")</f>
        <v/>
      </c>
      <c r="FP30" s="1084" t="str">
        <f>IF('3EF'!AK34&lt;&gt;"",'3EF'!AK34,"")</f>
        <v/>
      </c>
      <c r="FQ30" s="1084" t="str">
        <f>IF('3EF'!AL34&lt;&gt;"",'3EF'!AL34,"")</f>
        <v/>
      </c>
      <c r="FR30" s="1084" t="str">
        <f>IF('3EF'!AM34&lt;&gt;"",'3EF'!AM34,"")</f>
        <v/>
      </c>
      <c r="FS30" s="1084" t="str">
        <f>IF('3G'!E34&lt;&gt;"",'3G'!E34,"")</f>
        <v/>
      </c>
      <c r="FT30" s="1084" t="str">
        <f>IF('3G'!F34&lt;&gt;"",'3G'!F34,"")</f>
        <v/>
      </c>
      <c r="FU30" s="1084" t="str">
        <f>IF('3G'!G34&lt;&gt;"",'3G'!G34,"")</f>
        <v/>
      </c>
      <c r="FV30" s="1084" t="str">
        <f>IF('3G'!H34&lt;&gt;"",'3G'!H34,"")</f>
        <v/>
      </c>
      <c r="FW30" s="1084" t="str">
        <f>IF('3G'!I34&lt;&gt;"",'3G'!I34,"")</f>
        <v/>
      </c>
      <c r="FX30" s="1084" t="str">
        <f>IF('3G'!J34&lt;&gt;"",'3G'!J34,"")</f>
        <v/>
      </c>
      <c r="FY30" s="1084" t="str">
        <f>IF('3G'!K34&lt;&gt;"",'3G'!K34,"")</f>
        <v/>
      </c>
      <c r="FZ30" s="1084" t="str">
        <f>IF('3G'!L34&lt;&gt;"",'3G'!L34,"")</f>
        <v/>
      </c>
      <c r="GA30" s="1084" t="str">
        <f>IF('3G'!M34&lt;&gt;"",'3G'!M34,"")</f>
        <v/>
      </c>
      <c r="GB30" s="1084" t="str">
        <f>IF('3G'!N34&lt;&gt;"",'3G'!N34,"")</f>
        <v/>
      </c>
      <c r="GC30" s="1084" t="str">
        <f>IF('3G'!O34&lt;&gt;"",'3G'!O34,"")</f>
        <v/>
      </c>
      <c r="GD30" s="1084" t="str">
        <f>IF('3G'!P34&lt;&gt;"",'3G'!P34,"")</f>
        <v/>
      </c>
      <c r="GE30" s="1084" t="str">
        <f>IF('3G'!Q34&lt;&gt;"",'3G'!Q34,"")</f>
        <v/>
      </c>
      <c r="GF30" s="1084" t="str">
        <f>IF('3G'!R34&lt;&gt;"",'3G'!R34,"")</f>
        <v/>
      </c>
      <c r="GG30" s="1084" t="str">
        <f>IF('3G'!S34&lt;&gt;"",'3G'!S34,"")</f>
        <v/>
      </c>
      <c r="GH30" s="1084" t="str">
        <f>IF('3G'!T34&lt;&gt;"",'3G'!T34,"")</f>
        <v/>
      </c>
      <c r="GI30" s="1084" t="str">
        <f>IF('3G'!U34&lt;&gt;"",'3G'!U34,"")</f>
        <v/>
      </c>
      <c r="GJ30" s="1084" t="str">
        <f>IF('3G'!V34&lt;&gt;"",'3G'!V34,"")</f>
        <v/>
      </c>
      <c r="GK30" s="1084" t="str">
        <f>IF('3G'!W34&lt;&gt;"",'3G'!W34,"")</f>
        <v/>
      </c>
      <c r="GL30" s="1084" t="str">
        <f>IF('3G'!X34&lt;&gt;"",'3G'!X34,"")</f>
        <v/>
      </c>
      <c r="GM30" s="1084" t="str">
        <f>IF('3G'!Y34&lt;&gt;"",'3G'!Y34,"")</f>
        <v/>
      </c>
      <c r="GN30" s="1084" t="str">
        <f>IF('3G'!Z34&lt;&gt;"",'3G'!Z34,"")</f>
        <v/>
      </c>
      <c r="GO30" s="1084" t="str">
        <f>IF('3G'!AA34&lt;&gt;"",'3G'!AA34,"")</f>
        <v/>
      </c>
      <c r="GP30" s="1084" t="str">
        <f>IF('3G'!AB34&lt;&gt;"",'3G'!AB34,"")</f>
        <v/>
      </c>
      <c r="GQ30" s="1084" t="str">
        <f>IF('3G'!AC34&lt;&gt;"",'3G'!AC34,"")</f>
        <v/>
      </c>
      <c r="GR30" s="1084" t="str">
        <f>IF('3G'!AD34&lt;&gt;"",'3G'!AD34,"")</f>
        <v/>
      </c>
      <c r="GS30" s="1084" t="str">
        <f>IF('3G'!AE34&lt;&gt;"",'3G'!AE34,"")</f>
        <v/>
      </c>
      <c r="GT30" s="1084" t="str">
        <f>IF('3G'!AF34&lt;&gt;"",'3G'!AF34,"")</f>
        <v/>
      </c>
      <c r="GU30" s="1084" t="str">
        <f>IF('3G'!AG34&lt;&gt;"",'3G'!AG34,"")</f>
        <v/>
      </c>
      <c r="GV30" s="1084" t="str">
        <f>IF('3G'!AH34&lt;&gt;"",'3G'!AH34,"")</f>
        <v/>
      </c>
      <c r="GW30" s="1084" t="str">
        <f>IF('3G'!AI34&lt;&gt;"",'3G'!AI34,"")</f>
        <v/>
      </c>
      <c r="GX30" s="1084" t="str">
        <f>IF('3G'!AJ34&lt;&gt;"",'3G'!AJ34,"")</f>
        <v/>
      </c>
      <c r="GY30" s="1084" t="str">
        <f>IF('3G'!AK34&lt;&gt;"",'3G'!AK34,"")</f>
        <v/>
      </c>
      <c r="GZ30" s="1084" t="str">
        <f>IF('3G'!AL34&lt;&gt;"",'3G'!AL34,"")</f>
        <v/>
      </c>
      <c r="HA30" s="1084" t="str">
        <f>IF('3G'!AM34&lt;&gt;"",'3G'!AM34,"")</f>
        <v/>
      </c>
      <c r="HB30" s="1084" t="str">
        <f>IF('3G'!AN34&lt;&gt;"",'3G'!AN34,"")</f>
        <v/>
      </c>
      <c r="HC30" s="1085"/>
      <c r="HD30" s="1085"/>
      <c r="HE30" s="1085"/>
      <c r="HF30" s="1085"/>
      <c r="HG30" s="1085"/>
      <c r="HH30" s="1085"/>
      <c r="HI30" s="1085"/>
      <c r="HJ30" s="1085"/>
      <c r="HK30" s="1085"/>
      <c r="HL30" s="1085"/>
      <c r="HM30" s="1085"/>
      <c r="HN30" s="1085"/>
      <c r="HO30" s="1085"/>
      <c r="HP30" s="1085"/>
      <c r="HQ30" s="1085"/>
      <c r="HR30" s="1085"/>
      <c r="HS30" s="1085"/>
      <c r="HT30" s="1085"/>
      <c r="HU30" s="1085"/>
      <c r="HV30" s="1085"/>
      <c r="HW30" s="1085"/>
      <c r="HX30" s="1085"/>
      <c r="HY30" s="1085"/>
      <c r="HZ30" s="1085"/>
      <c r="IA30" s="1085"/>
      <c r="IB30" s="1085"/>
      <c r="IC30" s="1085"/>
      <c r="ID30" s="1085"/>
      <c r="IE30" s="1085"/>
      <c r="IF30" s="1085"/>
      <c r="IG30" s="1085"/>
      <c r="IH30" s="1085"/>
      <c r="II30" s="1085"/>
      <c r="IJ30" s="1085"/>
      <c r="IK30" s="1085"/>
      <c r="IL30" s="1085"/>
      <c r="IM30" s="1085"/>
      <c r="IN30" s="1085"/>
      <c r="IO30" s="1085"/>
      <c r="IP30" s="1085"/>
      <c r="IQ30" s="1085"/>
      <c r="IR30" s="1085"/>
      <c r="IS30" s="1085"/>
      <c r="IT30" s="1085"/>
      <c r="IU30" s="1085"/>
      <c r="IV30" s="1085"/>
      <c r="IW30" s="1085"/>
      <c r="IX30" s="1085"/>
      <c r="IY30" s="1085"/>
      <c r="IZ30" s="1085"/>
      <c r="JA30" s="1085"/>
      <c r="JB30" s="1084" t="str">
        <f>IF('4C'!E33&lt;&gt;"",'4C'!E33,"")</f>
        <v/>
      </c>
      <c r="JC30" s="1085"/>
      <c r="JD30" s="1085"/>
      <c r="JE30" s="1085"/>
      <c r="JF30" s="1085"/>
      <c r="JG30" s="1085"/>
      <c r="JH30" s="1085"/>
      <c r="JI30" s="1085"/>
      <c r="JJ30" s="1085"/>
      <c r="JK30" s="1085"/>
      <c r="JL30" s="1085"/>
      <c r="JM30" s="1085"/>
      <c r="JN30" s="1085"/>
      <c r="JO30" s="1085"/>
      <c r="JP30" s="1085"/>
      <c r="JQ30" s="1085"/>
      <c r="JR30" s="1085"/>
      <c r="JS30" s="1085"/>
      <c r="JT30" s="1085"/>
      <c r="JU30" s="1085"/>
      <c r="JV30" s="1085"/>
      <c r="JW30" s="1085"/>
      <c r="JX30" s="1085"/>
      <c r="JY30" s="1085"/>
      <c r="JZ30" s="1085"/>
      <c r="KA30" s="1085"/>
      <c r="KB30" s="1085"/>
      <c r="KC30" s="1085"/>
      <c r="KD30" s="1085"/>
      <c r="KE30" s="1085"/>
      <c r="KF30" s="1085"/>
      <c r="KG30" s="1085"/>
      <c r="KH30" s="1085"/>
      <c r="KI30" s="1085"/>
      <c r="KJ30" s="1084" t="str">
        <f>IF('5A'!E33&lt;&gt;"",'5A'!E33,"")</f>
        <v/>
      </c>
      <c r="KK30" s="1084" t="str">
        <f>IF('5A'!F33&lt;&gt;"",'5A'!F33,"")</f>
        <v/>
      </c>
      <c r="KL30" s="1084" t="str">
        <f>IF('5A'!G33&lt;&gt;"",'5A'!G33,"")</f>
        <v/>
      </c>
      <c r="KM30" s="1085"/>
      <c r="KN30" s="1085"/>
      <c r="KO30" s="1085"/>
      <c r="KP30" s="1085"/>
      <c r="KQ30" s="1085"/>
      <c r="KR30" s="1085"/>
      <c r="KS30" s="1085"/>
      <c r="KT30" s="1085"/>
      <c r="KU30" s="1085"/>
      <c r="KV30" s="1085"/>
      <c r="KW30" s="1085"/>
      <c r="KX30" s="1085"/>
      <c r="KY30" s="1084" t="str">
        <f>IF('5D'!E40&lt;&gt;"",'5D'!E40,"")</f>
        <v/>
      </c>
      <c r="KZ30" s="1084" t="str">
        <f>IF('5D'!F40&lt;&gt;"",'5D'!F40,"")</f>
        <v/>
      </c>
      <c r="LA30" s="1084" t="str">
        <f>IF('5D'!G40&lt;&gt;"",'5D'!G40,"")</f>
        <v/>
      </c>
      <c r="LB30" s="1084" t="str">
        <f>IF('5D'!H40&lt;&gt;"",'5D'!H40,"")</f>
        <v/>
      </c>
      <c r="LC30" s="1084" t="str">
        <f>IF('5D'!I40&lt;&gt;"",'5D'!I40,"")</f>
        <v/>
      </c>
      <c r="LD30" s="1084" t="str">
        <f>IF('5D'!J40&lt;&gt;"",'5D'!J40,"")</f>
        <v/>
      </c>
      <c r="LE30" s="1084" t="str">
        <f>IF('5D'!K40&lt;&gt;"",'5D'!K40,"")</f>
        <v/>
      </c>
      <c r="LF30" s="1084" t="str">
        <f>IF('5D'!L40&lt;&gt;"",'5D'!L40,"")</f>
        <v/>
      </c>
      <c r="LG30" s="1084" t="str">
        <f>IF('5D'!M40&lt;&gt;"",'5D'!M40,"")</f>
        <v/>
      </c>
      <c r="LH30" s="1084" t="str">
        <f>IF('5D'!N40&lt;&gt;"",'5D'!N40,"")</f>
        <v/>
      </c>
      <c r="LI30" s="1084" t="str">
        <f>IF('5D'!O40&lt;&gt;"",'5D'!O40,"")</f>
        <v/>
      </c>
      <c r="LJ30" s="1084" t="str">
        <f>IF('5D'!P40&lt;&gt;"",'5D'!P40,"")</f>
        <v/>
      </c>
      <c r="LK30" s="1084" t="str">
        <f>IF('5D'!Q40&lt;&gt;"",'5D'!Q40,"")</f>
        <v/>
      </c>
      <c r="LL30" s="1084" t="str">
        <f>IF('5D'!R40&lt;&gt;"",'5D'!R40,"")</f>
        <v/>
      </c>
      <c r="LM30" s="1084" t="str">
        <f>IF('5D'!S40&lt;&gt;"",'5D'!S40,"")</f>
        <v/>
      </c>
      <c r="LN30" s="1084" t="str">
        <f>IF('5D'!T40&lt;&gt;"",'5D'!T40,"")</f>
        <v/>
      </c>
      <c r="LO30" s="1084" t="str">
        <f>IF('5D'!U40&lt;&gt;"",'5D'!U40,"")</f>
        <v/>
      </c>
      <c r="LP30" s="1084" t="str">
        <f>IF('5D'!V40&lt;&gt;"",'5D'!V40,"")</f>
        <v/>
      </c>
      <c r="LQ30" s="1084" t="str">
        <f>IF('5D'!W40&lt;&gt;"",'5D'!W40,"")</f>
        <v/>
      </c>
      <c r="LR30" s="1084" t="str">
        <f>IF('5D'!Y40&lt;&gt;"",'5D'!Y40,"")</f>
        <v/>
      </c>
      <c r="LS30" s="1084" t="str">
        <f>IF('5D'!Z40&lt;&gt;"",'5D'!Z40,"")</f>
        <v/>
      </c>
      <c r="LT30" s="1084" t="str">
        <f>IF('5D'!AA40&lt;&gt;"",'5D'!AA40,"")</f>
        <v/>
      </c>
      <c r="LU30" s="1084" t="str">
        <f>IF('5D'!AB40&lt;&gt;"",'5D'!AB40,"")</f>
        <v/>
      </c>
      <c r="LV30" s="1085"/>
      <c r="LW30" s="1084" t="str">
        <f>IF('5E'!E40&lt;&gt;"",'5E'!E40,"")</f>
        <v/>
      </c>
      <c r="LX30" s="1084" t="str">
        <f>IF('5E'!F40&lt;&gt;"",'5E'!F40,"")</f>
        <v/>
      </c>
      <c r="LY30" s="1084" t="str">
        <f>IF('5E'!G40&lt;&gt;"",'5E'!G40,"")</f>
        <v/>
      </c>
      <c r="LZ30" s="1084" t="str">
        <f>IF('5E'!H40&lt;&gt;"",'5E'!H40,"")</f>
        <v/>
      </c>
      <c r="MA30" s="1084" t="str">
        <f>IF('5E'!I40&lt;&gt;"",'5E'!I40,"")</f>
        <v/>
      </c>
      <c r="MB30" s="1084" t="str">
        <f>IF('5E'!J40&lt;&gt;"",'5E'!J40,"")</f>
        <v/>
      </c>
      <c r="MC30" s="1084" t="str">
        <f>IF('5E'!K40&lt;&gt;"",'5E'!K40,"")</f>
        <v/>
      </c>
      <c r="MD30" s="1084" t="str">
        <f>IF('5E'!L40&lt;&gt;"",'5E'!L40,"")</f>
        <v/>
      </c>
      <c r="ME30" s="1084" t="str">
        <f>IF('5E'!M40&lt;&gt;"",'5E'!M40,"")</f>
        <v/>
      </c>
      <c r="MF30" s="1084" t="str">
        <f>IF('5E'!N40&lt;&gt;"",'5E'!N40,"")</f>
        <v/>
      </c>
      <c r="MG30" s="1084" t="str">
        <f>IF('5E'!O40&lt;&gt;"",'5E'!O40,"")</f>
        <v/>
      </c>
      <c r="MH30" s="1084" t="str">
        <f>IF('5E'!P40&lt;&gt;"",'5E'!P40,"")</f>
        <v/>
      </c>
      <c r="MI30" s="1084" t="str">
        <f>IF('5E'!Q40&lt;&gt;"",'5E'!Q40,"")</f>
        <v/>
      </c>
      <c r="MJ30" s="1084" t="str">
        <f>IF('5E'!R40&lt;&gt;"",'5E'!R40,"")</f>
        <v/>
      </c>
      <c r="MK30" s="1084" t="str">
        <f>IF('5E'!S40&lt;&gt;"",'5E'!S40,"")</f>
        <v/>
      </c>
      <c r="ML30" s="1084" t="str">
        <f>IF('5E'!T40&lt;&gt;"",'5E'!T40,"")</f>
        <v/>
      </c>
      <c r="MM30" s="1084" t="str">
        <f>IF('5E'!U40&lt;&gt;"",'5E'!U40,"")</f>
        <v/>
      </c>
      <c r="MN30" s="1084" t="str">
        <f>IF('5E'!V40&lt;&gt;"",'5E'!V40,"")</f>
        <v/>
      </c>
      <c r="MO30" s="1084" t="str">
        <f>IF('5E'!W40&lt;&gt;"",'5E'!W40,"")</f>
        <v/>
      </c>
      <c r="MP30" s="1084" t="str">
        <f>IF('5E'!Y40&lt;&gt;"",'5E'!Y40,"")</f>
        <v/>
      </c>
      <c r="MQ30" s="1084" t="str">
        <f>IF('5E'!Z40&lt;&gt;"",'5E'!Z40,"")</f>
        <v/>
      </c>
      <c r="MR30" s="1084" t="str">
        <f>IF('5E'!AA40&lt;&gt;"",'5E'!AA40,"")</f>
        <v/>
      </c>
      <c r="MS30" s="1085"/>
      <c r="MT30" s="1085"/>
      <c r="MU30" s="1085"/>
      <c r="MV30" s="1085"/>
      <c r="MW30" s="1085"/>
      <c r="MX30" s="1085"/>
      <c r="MY30" s="1085"/>
      <c r="MZ30" s="1085"/>
      <c r="NA30" s="1085"/>
      <c r="NB30" s="1085"/>
      <c r="NC30" s="1085"/>
      <c r="ND30" s="1085"/>
      <c r="NE30" s="1085"/>
      <c r="NF30" s="1085"/>
      <c r="NG30" s="1085"/>
      <c r="NH30" s="1085"/>
      <c r="NI30" s="1085"/>
      <c r="NJ30" s="1085"/>
      <c r="NK30" s="1085"/>
      <c r="NL30" s="1085"/>
      <c r="NM30" s="1085"/>
      <c r="NN30" s="1085"/>
      <c r="NO30" s="1085"/>
      <c r="NP30" s="1085"/>
      <c r="NQ30" s="1085"/>
      <c r="NR30" s="1085"/>
      <c r="NS30" s="1085"/>
      <c r="NT30" s="1085"/>
      <c r="NU30" s="1085"/>
      <c r="NV30" s="1085"/>
      <c r="NW30" s="1085"/>
      <c r="NX30" s="1085"/>
      <c r="NY30" s="1085"/>
      <c r="NZ30" s="1085"/>
      <c r="OA30" s="1085"/>
      <c r="OB30" s="1085"/>
      <c r="OC30" s="1085"/>
      <c r="OD30" s="1085"/>
      <c r="OE30" s="1085"/>
      <c r="OF30" s="1085"/>
      <c r="OG30" s="1085"/>
      <c r="OH30" s="1085"/>
      <c r="OI30" s="1085"/>
      <c r="OJ30" s="1085"/>
      <c r="OK30" s="1085"/>
      <c r="OL30" s="1085"/>
      <c r="OM30" s="1085"/>
      <c r="ON30" s="1085"/>
      <c r="OO30" s="1085"/>
      <c r="OP30" s="1085"/>
      <c r="OQ30" s="1085"/>
      <c r="OR30" s="1085"/>
      <c r="OS30" s="1085"/>
      <c r="OT30" s="1085"/>
      <c r="OU30" s="1085"/>
      <c r="OV30" s="1085"/>
      <c r="OW30" s="1085"/>
      <c r="OX30" s="1085"/>
      <c r="OY30" s="1085"/>
      <c r="OZ30" s="1085"/>
      <c r="PA30" s="1085"/>
      <c r="PB30" s="1085"/>
      <c r="PC30" s="1085"/>
      <c r="PD30" s="1085"/>
      <c r="PE30" s="1085"/>
      <c r="PF30" s="1085"/>
      <c r="PG30" s="1085"/>
      <c r="PH30" s="1085"/>
      <c r="PI30" s="1085"/>
      <c r="PJ30" s="1085"/>
      <c r="PK30" s="1085"/>
      <c r="PL30" s="1085"/>
      <c r="PM30" s="1085"/>
      <c r="PN30" s="1085"/>
      <c r="PO30" s="1085"/>
      <c r="PP30" s="1085"/>
      <c r="PQ30" s="1085"/>
      <c r="PR30" s="1085"/>
      <c r="PS30" s="1085"/>
      <c r="PT30" s="1085"/>
      <c r="PU30" s="1085"/>
      <c r="PV30" s="1085"/>
      <c r="PW30" s="1085"/>
      <c r="PX30" s="1085"/>
      <c r="PY30" s="1085"/>
      <c r="PZ30" s="1085"/>
      <c r="QA30" s="1085"/>
      <c r="QB30" s="1085"/>
      <c r="QC30" s="1085"/>
      <c r="QD30" s="1085"/>
      <c r="QE30" s="1085"/>
      <c r="QF30" s="1085"/>
      <c r="QG30" s="1085"/>
      <c r="QH30" s="1085"/>
      <c r="QI30" s="1085"/>
      <c r="QJ30" s="1085"/>
      <c r="QK30" s="1085"/>
      <c r="QL30" s="1085"/>
      <c r="QM30" s="1085"/>
      <c r="QN30" s="1085"/>
      <c r="QO30" s="1085"/>
      <c r="QP30" s="1085"/>
      <c r="QQ30" s="1085"/>
      <c r="QR30" s="1085"/>
      <c r="QS30" s="1085"/>
      <c r="QT30" s="1085"/>
      <c r="QU30" s="1085"/>
      <c r="QV30" s="1085"/>
      <c r="QW30" s="1085"/>
      <c r="QX30" s="1085"/>
      <c r="QY30" s="1085"/>
      <c r="QZ30" s="1085"/>
      <c r="RA30" s="1085"/>
      <c r="RB30" s="1085"/>
      <c r="RC30" s="1085"/>
      <c r="RD30" s="1085"/>
      <c r="RE30" s="1085"/>
      <c r="RF30" s="1085"/>
      <c r="RG30" s="1085"/>
      <c r="RH30" s="1085"/>
      <c r="RI30" s="1085"/>
      <c r="RJ30" s="1085"/>
      <c r="RK30" s="1085"/>
      <c r="RL30" s="1085"/>
      <c r="RM30" s="1085"/>
      <c r="RN30" s="1085"/>
      <c r="RO30" s="1085"/>
      <c r="RP30" s="1085"/>
      <c r="RQ30" s="1085"/>
      <c r="RR30" s="1085"/>
      <c r="RS30" s="1085"/>
      <c r="RT30" s="1085"/>
      <c r="RU30" s="1085"/>
      <c r="RV30" s="1085"/>
      <c r="RW30" s="1085"/>
      <c r="RX30" s="1085"/>
      <c r="RY30" s="1085"/>
      <c r="RZ30" s="1085"/>
      <c r="SA30" s="1085"/>
      <c r="SB30" s="1085"/>
      <c r="SC30" s="1085"/>
      <c r="SD30" s="1085"/>
      <c r="SE30" s="1085"/>
      <c r="SF30" s="1085"/>
      <c r="SG30" s="1085"/>
      <c r="SH30" s="1085"/>
      <c r="SI30" s="1085"/>
      <c r="SJ30" s="1085"/>
      <c r="SK30" s="1085"/>
      <c r="SL30" s="1085"/>
      <c r="SM30" s="1085"/>
      <c r="SN30" s="1085"/>
      <c r="SO30" s="1085"/>
      <c r="SP30" s="1085"/>
      <c r="SQ30" s="1085"/>
      <c r="SR30" s="1085"/>
      <c r="SS30" s="1085"/>
      <c r="ST30" s="1085"/>
      <c r="SU30" s="1085"/>
      <c r="SV30" s="1085"/>
      <c r="SW30" s="1085"/>
      <c r="SX30" s="1085"/>
      <c r="SY30" s="1085"/>
      <c r="SZ30" s="1085"/>
      <c r="TA30" s="1085"/>
      <c r="TB30" s="1085"/>
      <c r="TC30" s="1085"/>
      <c r="TD30" s="1085"/>
      <c r="TE30" s="1085"/>
      <c r="TF30" s="1085"/>
      <c r="TG30" s="1085"/>
      <c r="TH30" s="1085"/>
      <c r="TI30" s="1085"/>
      <c r="TJ30" s="1085"/>
      <c r="TK30" s="1085"/>
      <c r="TL30" s="1085"/>
      <c r="TM30" s="1085"/>
      <c r="TN30" s="1085"/>
      <c r="TO30" s="1085"/>
      <c r="TP30" s="1085"/>
      <c r="TQ30" s="1085"/>
      <c r="TR30" s="1085"/>
      <c r="TS30" s="1085"/>
      <c r="TT30" s="1085"/>
      <c r="TU30" s="1085"/>
      <c r="TV30" s="1085"/>
      <c r="TW30" s="1085"/>
      <c r="TX30" s="1085"/>
      <c r="TY30" s="1085"/>
      <c r="TZ30" s="1085"/>
      <c r="UA30" s="1085"/>
      <c r="UB30" s="1085"/>
      <c r="UC30" s="1085"/>
      <c r="UD30" s="1085"/>
      <c r="UE30" s="1085"/>
      <c r="UF30" s="1085"/>
      <c r="UG30" s="1085"/>
      <c r="UH30" s="1085"/>
      <c r="UI30" s="1085"/>
      <c r="UJ30" s="1085"/>
      <c r="UK30" s="1085"/>
      <c r="UL30" s="1085"/>
      <c r="UM30" s="1085"/>
      <c r="UN30" s="1085"/>
      <c r="UO30" s="1085"/>
      <c r="UP30" s="1085"/>
      <c r="UQ30" s="1085"/>
      <c r="UR30" s="1085"/>
      <c r="US30" s="1085"/>
      <c r="UT30" s="1085"/>
      <c r="UU30" s="1085"/>
      <c r="UV30" s="1085"/>
      <c r="UW30" s="1085"/>
      <c r="UX30" s="1085"/>
      <c r="UY30" s="1085"/>
      <c r="UZ30" s="1085"/>
      <c r="VA30" s="1085"/>
      <c r="VB30" s="1085"/>
      <c r="VC30" s="1085"/>
      <c r="VD30" s="1085"/>
      <c r="VE30" s="1085"/>
      <c r="VF30" s="1085"/>
      <c r="VG30" s="1085"/>
      <c r="VH30" s="1085"/>
      <c r="VI30" s="1085"/>
      <c r="VJ30" s="1085"/>
      <c r="VK30" s="1085"/>
      <c r="VL30" s="1085"/>
      <c r="VM30" s="1085"/>
      <c r="VN30" s="1085"/>
      <c r="VO30" s="1085"/>
      <c r="VP30" s="1085"/>
      <c r="VQ30" s="1085"/>
      <c r="VR30" s="1085"/>
      <c r="VS30" s="1085"/>
      <c r="VT30" s="1085"/>
      <c r="VU30" s="1085"/>
      <c r="VV30" s="1085"/>
      <c r="VW30" s="1085"/>
      <c r="VX30" s="1085"/>
      <c r="VY30" s="1085"/>
      <c r="VZ30" s="1085"/>
      <c r="WA30" s="1085"/>
      <c r="WB30" s="1085"/>
      <c r="WC30" s="1085"/>
      <c r="WD30" s="1085"/>
      <c r="WE30" s="1085"/>
      <c r="WF30" s="1085"/>
      <c r="WG30" s="1085"/>
      <c r="WH30" s="1085"/>
      <c r="WI30" s="1085"/>
      <c r="WJ30" s="1085"/>
      <c r="WK30" s="1085"/>
      <c r="WL30" s="1085"/>
      <c r="WM30" s="1085"/>
      <c r="WN30" s="1085"/>
      <c r="WO30" s="1085"/>
      <c r="WP30" s="1085"/>
      <c r="WQ30" s="1085"/>
      <c r="WR30" s="1085"/>
      <c r="WS30" s="1085"/>
      <c r="WT30" s="1085"/>
      <c r="WU30" s="1085"/>
      <c r="WV30" s="1085"/>
      <c r="WW30" s="1085"/>
      <c r="WX30" s="1085"/>
      <c r="WY30" s="1085"/>
      <c r="WZ30" s="1085"/>
      <c r="XA30" s="1085"/>
      <c r="XB30" s="1085"/>
      <c r="XC30" s="1085"/>
      <c r="XD30" s="1085"/>
      <c r="XE30" s="1085"/>
      <c r="XF30" s="1085"/>
      <c r="XG30" s="1085"/>
      <c r="XH30" s="1085"/>
      <c r="XI30" s="1085"/>
      <c r="XJ30" s="1085"/>
      <c r="XK30" s="1085"/>
      <c r="XL30" s="1085"/>
      <c r="XM30" s="1085"/>
      <c r="XN30" s="1085"/>
      <c r="XO30" s="1085"/>
      <c r="XP30" s="1085"/>
      <c r="XQ30" s="1085"/>
      <c r="XR30" s="1085"/>
      <c r="XS30" s="1085"/>
      <c r="XT30" s="1085"/>
      <c r="XU30" s="1085"/>
      <c r="XV30" s="1085"/>
      <c r="XW30" s="1085"/>
      <c r="XX30" s="1085"/>
      <c r="XY30" s="1085"/>
      <c r="XZ30" s="1085"/>
      <c r="YA30" s="1085"/>
      <c r="YB30" s="1085"/>
      <c r="YC30" s="1085"/>
      <c r="YD30" s="1085"/>
      <c r="YE30" s="1085"/>
      <c r="YF30" s="1085"/>
      <c r="YG30" s="1085"/>
      <c r="YH30" s="1085"/>
      <c r="YI30" s="1085"/>
      <c r="YJ30" s="1085"/>
      <c r="YK30" s="1085"/>
      <c r="YL30" s="1085"/>
      <c r="YM30" s="1085"/>
      <c r="YN30" s="1085"/>
      <c r="YO30" s="1085"/>
      <c r="YP30" s="1085"/>
      <c r="YQ30" s="1085"/>
      <c r="YR30" s="1085"/>
      <c r="YS30" s="1085"/>
      <c r="YT30" s="1085"/>
      <c r="YU30" s="1085"/>
      <c r="YV30" s="1085"/>
      <c r="YW30" s="1085"/>
      <c r="YX30" s="1085"/>
      <c r="YY30" s="1085"/>
      <c r="YZ30" s="1085"/>
      <c r="ZA30" s="1085"/>
      <c r="ZB30" s="1085"/>
      <c r="ZC30" s="1085"/>
      <c r="ZD30" s="1085"/>
      <c r="ZE30" s="1085"/>
      <c r="ZF30" s="1085"/>
      <c r="ZG30" s="1085"/>
      <c r="ZH30" s="1085"/>
      <c r="ZI30" s="1085"/>
      <c r="ZJ30" s="1085"/>
      <c r="ZK30" s="1085"/>
      <c r="ZL30" s="1085"/>
      <c r="ZM30" s="1085"/>
      <c r="ZN30" s="1085"/>
      <c r="ZO30" s="1085"/>
      <c r="ZP30" s="1085"/>
      <c r="ZQ30" s="1085"/>
      <c r="ZR30" s="1085"/>
      <c r="ZS30" s="1085"/>
      <c r="ZT30" s="1085"/>
      <c r="ZU30" s="1085"/>
      <c r="ZV30" s="1085"/>
      <c r="ZW30" s="1085"/>
      <c r="ZX30" s="1085"/>
      <c r="ZY30" s="1085"/>
      <c r="ZZ30" s="1085"/>
      <c r="AAA30" s="1085"/>
      <c r="AAB30" s="1085"/>
      <c r="AAC30" s="1085"/>
      <c r="AAD30" s="1085"/>
      <c r="AAE30" s="1085"/>
      <c r="AAF30" s="1085"/>
      <c r="AAG30" s="1085"/>
      <c r="AAH30" s="1085"/>
      <c r="AAI30" s="1085"/>
      <c r="AAJ30" s="1085"/>
      <c r="AAK30" s="1085"/>
      <c r="AAL30" s="1085"/>
      <c r="AAM30" s="1085"/>
      <c r="AAN30" s="1085"/>
      <c r="AAO30" s="1085"/>
      <c r="AAP30" s="1085"/>
      <c r="AAQ30" s="1085"/>
      <c r="AAR30" s="1085"/>
      <c r="AAS30" s="1085"/>
      <c r="AAT30" s="1085"/>
      <c r="AAU30" s="1085"/>
      <c r="AAV30" s="1085"/>
      <c r="AAW30" s="1085"/>
      <c r="AAX30" s="1085"/>
      <c r="AAY30" s="1085"/>
      <c r="AAZ30" s="1085"/>
      <c r="ABA30" s="1085"/>
      <c r="ABB30" s="1085"/>
      <c r="ABC30" s="1085"/>
      <c r="ABD30" s="1085"/>
      <c r="ABE30" s="1085"/>
      <c r="ABF30" s="1085"/>
      <c r="ABG30" s="1085"/>
      <c r="ABH30" s="1085"/>
      <c r="ABI30" s="1085"/>
      <c r="ABJ30" s="1085"/>
      <c r="ABK30" s="1085"/>
      <c r="ABL30" s="1085"/>
      <c r="ABM30" s="1085"/>
      <c r="ABN30" s="1085"/>
      <c r="ABO30" s="1085"/>
      <c r="ABP30" s="1085"/>
      <c r="ABQ30" s="1085"/>
      <c r="ABR30" s="1085"/>
      <c r="ABS30" s="1085"/>
      <c r="ABT30" s="1085"/>
      <c r="ABU30" s="1085"/>
      <c r="ABV30" s="1085"/>
      <c r="ABW30" s="1085"/>
      <c r="ABX30" s="1085"/>
      <c r="ABY30" s="1085"/>
      <c r="ABZ30" s="1085"/>
      <c r="ACA30" s="1085"/>
      <c r="ACB30" s="1085"/>
      <c r="ACC30" s="1085"/>
      <c r="ACD30" s="1085"/>
      <c r="ACE30" s="1085"/>
      <c r="ACF30" s="1085"/>
      <c r="ACG30" s="1085"/>
      <c r="ACH30" s="1085"/>
      <c r="ACI30" s="1085"/>
      <c r="ACJ30" s="1085"/>
      <c r="ACK30" s="1085"/>
      <c r="ACL30" s="1085"/>
      <c r="ACM30" s="1085"/>
      <c r="ACN30" s="1085"/>
      <c r="ACO30" s="1085"/>
      <c r="ACP30" s="1085"/>
      <c r="ACQ30" s="1085"/>
      <c r="ACR30" s="1085"/>
      <c r="ACS30" s="1085"/>
      <c r="ACT30" s="1085"/>
      <c r="ACU30" s="1085"/>
      <c r="ACV30" s="1085"/>
      <c r="ACW30" s="1085"/>
      <c r="ACX30" s="1085"/>
      <c r="ACY30" s="1085"/>
      <c r="ACZ30" s="1085"/>
      <c r="ADA30" s="1085"/>
      <c r="ADB30" s="1085"/>
      <c r="ADC30" s="1085"/>
      <c r="ADD30" s="1085"/>
      <c r="ADE30" s="1085"/>
      <c r="ADF30" s="1085"/>
      <c r="ADG30" s="1085"/>
      <c r="ADH30" s="1085"/>
      <c r="ADI30" s="1085"/>
      <c r="ADJ30" s="1085"/>
      <c r="ADK30" s="1085"/>
      <c r="ADL30" s="1085"/>
      <c r="ADM30" s="1085"/>
      <c r="ADN30" s="1085"/>
      <c r="ADO30" s="1085"/>
      <c r="ADP30" s="1085"/>
      <c r="ADQ30" s="1085"/>
      <c r="ADR30" s="1085"/>
      <c r="ADS30" s="1085"/>
      <c r="ADT30" s="1085"/>
      <c r="ADU30" s="1085"/>
      <c r="ADV30" s="1085"/>
      <c r="ADW30" s="1085"/>
      <c r="ADX30" s="1085"/>
      <c r="ADY30" s="1085"/>
      <c r="ADZ30" s="1085"/>
      <c r="AEA30" s="1085"/>
      <c r="AEB30" s="1085"/>
      <c r="AEC30" s="1085"/>
      <c r="AED30" s="1085"/>
      <c r="AEE30" s="1085"/>
      <c r="AEF30" s="1085"/>
      <c r="AEG30" s="1085"/>
      <c r="AEH30" s="1085"/>
      <c r="AEI30" s="1085"/>
      <c r="AEJ30" s="1085"/>
      <c r="AEK30" s="1085"/>
      <c r="AEL30" s="1085"/>
      <c r="AEM30" s="1085"/>
      <c r="AEN30" s="1085"/>
      <c r="AEO30" s="1085"/>
      <c r="AEP30" s="1085"/>
      <c r="AEQ30" s="1085"/>
      <c r="AER30" s="1085"/>
      <c r="AES30" s="1085"/>
      <c r="AET30" s="1085"/>
      <c r="AEU30" s="1085"/>
      <c r="AEV30" s="1084" t="str">
        <f>IF('8A'!E33&lt;&gt;"",'8A'!E33,"")</f>
        <v/>
      </c>
      <c r="AEW30" s="1084" t="str">
        <f>IF('8A'!F33&lt;&gt;"",'8A'!F33,"")</f>
        <v/>
      </c>
      <c r="AEX30" s="1084" t="str">
        <f>IF('8A'!G33&lt;&gt;"",'8A'!G33,"")</f>
        <v/>
      </c>
      <c r="AEY30" s="1084" t="str">
        <f>IF('8A'!H33&lt;&gt;"",'8A'!H33,"")</f>
        <v/>
      </c>
      <c r="AEZ30" s="1084" t="str">
        <f>IF('8A'!I33&lt;&gt;"",'8A'!I33,"")</f>
        <v/>
      </c>
      <c r="AFA30" s="1084" t="str">
        <f>IF('8A'!J33&lt;&gt;"",'8A'!J33,"")</f>
        <v/>
      </c>
      <c r="AFB30" s="1084" t="str">
        <f>IF('8A'!K33&lt;&gt;"",'8A'!K33,"")</f>
        <v/>
      </c>
      <c r="AFC30" s="1084" t="str">
        <f>IF('8A'!L33&lt;&gt;"",'8A'!L33,"")</f>
        <v/>
      </c>
      <c r="AFD30" s="1084" t="str">
        <f>IF('8A'!M33&lt;&gt;"",'8A'!M33,"")</f>
        <v/>
      </c>
      <c r="AFE30" s="1084" t="str">
        <f>IF('8A'!N33&lt;&gt;"",'8A'!N33,"")</f>
        <v/>
      </c>
      <c r="AFF30" s="1084" t="str">
        <f>IF('8A'!O33&lt;&gt;"",'8A'!O33,"")</f>
        <v/>
      </c>
      <c r="AFG30" s="1084" t="str">
        <f>IF('8A'!P33&lt;&gt;"",'8A'!P33,"")</f>
        <v/>
      </c>
      <c r="AFH30" s="1084" t="str">
        <f>IF('8A'!Q33&lt;&gt;"",'8A'!Q33,"")</f>
        <v/>
      </c>
      <c r="AFI30" s="1084" t="str">
        <f>IF('8A'!R33&lt;&gt;"",'8A'!R33,"")</f>
        <v/>
      </c>
      <c r="AFJ30" s="1084" t="str">
        <f>IF('8A'!S33&lt;&gt;"",'8A'!S33,"")</f>
        <v/>
      </c>
      <c r="AFK30" s="1084" t="str">
        <f>IF('8A'!T33&lt;&gt;"",'8A'!T33,"")</f>
        <v/>
      </c>
      <c r="AFL30" s="1084" t="str">
        <f>IF('8A'!U33&lt;&gt;"",'8A'!U33,"")</f>
        <v/>
      </c>
      <c r="AFM30" s="1084" t="str">
        <f>IF('8A'!V33&lt;&gt;"",'8A'!V33,"")</f>
        <v/>
      </c>
      <c r="AFN30" s="1084" t="str">
        <f>IF('8B'!E33&lt;&gt;"",'8B'!E33,"")</f>
        <v/>
      </c>
      <c r="AFO30" s="1084" t="str">
        <f>IF('8B'!F33&lt;&gt;"",'8B'!F33,"")</f>
        <v/>
      </c>
      <c r="AFP30" s="1084" t="str">
        <f>IF('8B'!G33&lt;&gt;"",'8B'!G33,"")</f>
        <v/>
      </c>
      <c r="AFQ30" s="1084" t="str">
        <f>IF('8B'!H33&lt;&gt;"",'8B'!H33,"")</f>
        <v/>
      </c>
      <c r="AFR30" s="1084" t="str">
        <f>IF('8B'!I33&lt;&gt;"",'8B'!I33,"")</f>
        <v/>
      </c>
      <c r="AFS30" s="1084" t="str">
        <f>IF('8B'!J33&lt;&gt;"",'8B'!J33,"")</f>
        <v/>
      </c>
      <c r="AFT30" s="1084" t="str">
        <f>IF('8B'!K33&lt;&gt;"",'8B'!K33,"")</f>
        <v/>
      </c>
      <c r="AFU30" s="1084" t="str">
        <f>IF('8B'!L33&lt;&gt;"",'8B'!L33,"")</f>
        <v/>
      </c>
      <c r="AFV30" s="1084" t="str">
        <f>IF('8B'!M33&lt;&gt;"",'8B'!M33,"")</f>
        <v/>
      </c>
      <c r="AFW30" s="1084" t="str">
        <f>IF('8B'!N33&lt;&gt;"",'8B'!N33,"")</f>
        <v/>
      </c>
      <c r="AFX30" s="1084" t="str">
        <f>IF('8B'!O33&lt;&gt;"",'8B'!O33,"")</f>
        <v/>
      </c>
      <c r="AFY30" s="1084" t="str">
        <f>IF('8B'!P33&lt;&gt;"",'8B'!P33,"")</f>
        <v/>
      </c>
      <c r="AFZ30" s="1084" t="str">
        <f>IF('8B'!Q33&lt;&gt;"",'8B'!Q33,"")</f>
        <v/>
      </c>
      <c r="AGA30" s="1084" t="str">
        <f>IF('8B'!R33&lt;&gt;"",'8B'!R33,"")</f>
        <v/>
      </c>
      <c r="AGB30" s="1084" t="str">
        <f>IF('8B'!S33&lt;&gt;"",'8B'!S33,"")</f>
        <v/>
      </c>
      <c r="AGC30" s="1084" t="str">
        <f>IF('8B'!T33&lt;&gt;"",'8B'!T33,"")</f>
        <v/>
      </c>
      <c r="AGD30" s="1084" t="str">
        <f>IF('8B'!U33&lt;&gt;"",'8B'!U33,"")</f>
        <v/>
      </c>
      <c r="AGE30" s="1084" t="str">
        <f>IF('8C'!E33&lt;&gt;"",'8C'!E33,"")</f>
        <v/>
      </c>
      <c r="AGF30" s="1084" t="str">
        <f>IF('8C'!F33&lt;&gt;"",'8C'!F33,"")</f>
        <v/>
      </c>
      <c r="AGG30" s="1084" t="str">
        <f>IF('8C'!G33&lt;&gt;"",'8C'!G33,"")</f>
        <v/>
      </c>
      <c r="AGH30" s="1084" t="str">
        <f>IF('8C'!H33&lt;&gt;"",'8C'!H33,"")</f>
        <v/>
      </c>
      <c r="AGI30" s="1084" t="str">
        <f>IF('8C'!I33&lt;&gt;"",'8C'!I33,"")</f>
        <v/>
      </c>
      <c r="AGJ30" s="1084" t="str">
        <f>IF('8C'!J33&lt;&gt;"",'8C'!J33,"")</f>
        <v/>
      </c>
      <c r="AGK30" s="1084" t="str">
        <f>IF('8C'!K33&lt;&gt;"",'8C'!K33,"")</f>
        <v/>
      </c>
      <c r="AGL30" s="1084" t="str">
        <f>IF('8C'!L33&lt;&gt;"",'8C'!L33,"")</f>
        <v/>
      </c>
      <c r="AGM30" s="1084" t="str">
        <f>IF('8C'!M33&lt;&gt;"",'8C'!M33,"")</f>
        <v/>
      </c>
      <c r="AGN30" s="1084" t="str">
        <f>IF('8C'!N33&lt;&gt;"",'8C'!N33,"")</f>
        <v/>
      </c>
      <c r="AGO30" s="1084" t="str">
        <f>IF('8C'!O33&lt;&gt;"",'8C'!O33,"")</f>
        <v/>
      </c>
      <c r="AGP30" s="1085"/>
      <c r="AGQ30" s="1084" t="str">
        <f>IF('8D'!D41&lt;&gt;"",'8D'!D41,"")</f>
        <v/>
      </c>
      <c r="AGR30" s="1084" t="str">
        <f>IF('8D'!E41&lt;&gt;"",'8D'!E41,"")</f>
        <v/>
      </c>
      <c r="AGS30" s="1084" t="str">
        <f>IF('8D'!F41&lt;&gt;"",'8D'!F41,"")</f>
        <v/>
      </c>
      <c r="AGT30" s="1084" t="str">
        <f>IF('8D'!G41&lt;&gt;"",'8D'!G41,"")</f>
        <v/>
      </c>
      <c r="AGU30" s="1084" t="str">
        <f>IF('8D'!H41&lt;&gt;"",'8D'!H41,"")</f>
        <v/>
      </c>
      <c r="AGV30" s="1084" t="str">
        <f>IF('8D'!I41&lt;&gt;"",'8D'!I41,"")</f>
        <v/>
      </c>
      <c r="AGW30" s="1084" t="str">
        <f>IF('8D'!J41&lt;&gt;"",'8D'!J41,"")</f>
        <v/>
      </c>
      <c r="AGX30" s="1084" t="str">
        <f>IF('8D'!K41&lt;&gt;"",'8D'!K41,"")</f>
        <v/>
      </c>
      <c r="AGY30" s="1084" t="str">
        <f>IF('8D'!L41&lt;&gt;"",'8D'!L41,"")</f>
        <v/>
      </c>
      <c r="AGZ30" s="1084" t="str">
        <f>IF('8D'!M41&lt;&gt;"",'8D'!M41,"")</f>
        <v/>
      </c>
      <c r="AHA30" s="1084" t="str">
        <f>IF('8D'!N41&lt;&gt;"",'8D'!N41,"")</f>
        <v/>
      </c>
      <c r="AHB30" s="1084" t="str">
        <f>IF('8D'!O41&lt;&gt;"",'8D'!O41,"")</f>
        <v/>
      </c>
      <c r="AHC30" s="1084" t="str">
        <f>IF('8D'!P41&lt;&gt;"",'8D'!P41,"")</f>
        <v/>
      </c>
      <c r="AHD30" s="1084" t="str">
        <f>IF('8D'!Q41&lt;&gt;"",'8D'!Q41,"")</f>
        <v/>
      </c>
      <c r="AHE30" s="1084" t="str">
        <f>IF('8D'!R41&lt;&gt;"",'8D'!R41,"")</f>
        <v/>
      </c>
      <c r="AHF30" s="1084" t="str">
        <f>IF('8D'!S41&lt;&gt;"",'8D'!S41,"")</f>
        <v/>
      </c>
      <c r="AHG30" s="1084" t="str">
        <f>IF('8D'!T41&lt;&gt;"",'8D'!T41,"")</f>
        <v/>
      </c>
      <c r="AHH30" s="1084" t="str">
        <f>IF('8D'!U41&lt;&gt;"",'8D'!U41,"")</f>
        <v/>
      </c>
      <c r="AHI30" s="1084" t="str">
        <f>IF('8D'!V41&lt;&gt;"",'8D'!V41,"")</f>
        <v/>
      </c>
      <c r="AHJ30" s="1084" t="str">
        <f>IF('8D'!W41&lt;&gt;"",'8D'!W41,"")</f>
        <v/>
      </c>
      <c r="AHK30" s="1084" t="str">
        <f>IF('8D'!X41&lt;&gt;"",'8D'!X41,"")</f>
        <v/>
      </c>
      <c r="AHL30" s="1084" t="str">
        <f>IF('8D'!Y41&lt;&gt;"",'8D'!Y41,"")</f>
        <v/>
      </c>
      <c r="AHM30" s="1084" t="str">
        <f>IF('8D'!Z41&lt;&gt;"",'8D'!Z41,"")</f>
        <v/>
      </c>
      <c r="AHN30" s="1084" t="str">
        <f>IF('8D'!AA41&lt;&gt;"",'8D'!AA41,"")</f>
        <v/>
      </c>
      <c r="AHO30" s="1084" t="str">
        <f>IF('8D'!AB41&lt;&gt;"",'8D'!AB41,"")</f>
        <v/>
      </c>
      <c r="AHP30" s="1084" t="str">
        <f>IF('8D'!AC41&lt;&gt;"",'8D'!AC41,"")</f>
        <v/>
      </c>
      <c r="AHQ30" s="1084" t="str">
        <f>IF('8D'!AD41&lt;&gt;"",'8D'!AD41,"")</f>
        <v/>
      </c>
      <c r="AHR30" s="1084" t="str">
        <f>IF('8D'!AE41&lt;&gt;"",'8D'!AE41,"")</f>
        <v/>
      </c>
      <c r="AHS30" s="1084" t="str">
        <f>IF('8D'!AF41&lt;&gt;"",'8D'!AF41,"")</f>
        <v/>
      </c>
      <c r="AHT30" s="1084" t="str">
        <f>IF('8D'!AG41&lt;&gt;"",'8D'!AG41,"")</f>
        <v/>
      </c>
      <c r="AHU30" s="1084" t="str">
        <f>IF('8D'!AH41&lt;&gt;"",'8D'!AH41,"")</f>
        <v/>
      </c>
      <c r="AHV30" s="1084" t="str">
        <f>IF('8D'!AI41&lt;&gt;"",'8D'!AI41,"")</f>
        <v/>
      </c>
      <c r="AHW30" s="1084" t="str">
        <f>IF('8D'!AJ41&lt;&gt;"",'8D'!AJ41,"")</f>
        <v/>
      </c>
      <c r="AHX30" s="1084" t="str">
        <f>IF('8D'!AK41&lt;&gt;"",'8D'!AK41,"")</f>
        <v/>
      </c>
      <c r="AHY30" s="1084" t="str">
        <f>IF('8D'!AL41&lt;&gt;"",'8D'!AL41,"")</f>
        <v/>
      </c>
      <c r="AHZ30" s="1084" t="str">
        <f>IF('8D'!AM41&lt;&gt;"",'8D'!AM41,"")</f>
        <v/>
      </c>
      <c r="AIA30" s="1084" t="str">
        <f>IF('8D'!AN41&lt;&gt;"",'8D'!AN41,"")</f>
        <v/>
      </c>
      <c r="AIB30" s="1084" t="str">
        <f>IF('8D'!AO41&lt;&gt;"",'8D'!AO41,"")</f>
        <v/>
      </c>
      <c r="AIC30" s="1084" t="str">
        <f>IF('8D'!AP41&lt;&gt;"",'8D'!AP41,"")</f>
        <v/>
      </c>
      <c r="AID30" s="1084" t="str">
        <f>IF('8D'!AQ41&lt;&gt;"",'8D'!AQ41,"")</f>
        <v/>
      </c>
      <c r="AIE30" s="1084" t="str">
        <f>IF('8D'!AR41&lt;&gt;"",'8D'!AR41,"")</f>
        <v/>
      </c>
      <c r="AIF30" s="1084" t="str">
        <f>IF('8D'!AS41&lt;&gt;"",'8D'!AS41,"")</f>
        <v/>
      </c>
      <c r="AIG30" s="1084" t="str">
        <f>IF('8D'!AT41&lt;&gt;"",'8D'!AT41,"")</f>
        <v/>
      </c>
      <c r="AIH30" s="1084" t="str">
        <f>IF('8D'!AU41&lt;&gt;"",'8D'!AU41,"")</f>
        <v/>
      </c>
      <c r="AII30" s="1084" t="str">
        <f>IF('8D'!AV41&lt;&gt;"",'8D'!AV41,"")</f>
        <v/>
      </c>
      <c r="AIJ30" s="1084" t="str">
        <f>IF('8D'!AW41&lt;&gt;"",'8D'!AW41,"")</f>
        <v/>
      </c>
      <c r="AIK30" s="1085"/>
      <c r="AIL30" s="1084" t="str">
        <f>IF('8E'!D41&lt;&gt;"",'8E'!D41,"")</f>
        <v/>
      </c>
      <c r="AIM30" s="1084" t="str">
        <f>IF('8E'!E41&lt;&gt;"",'8E'!E41,"")</f>
        <v/>
      </c>
      <c r="AIN30" s="1084" t="str">
        <f>IF('8E'!F41&lt;&gt;"",'8E'!F41,"")</f>
        <v/>
      </c>
      <c r="AIO30" s="1084" t="str">
        <f>IF('8E'!G41&lt;&gt;"",'8E'!G41,"")</f>
        <v/>
      </c>
      <c r="AIP30" s="1084" t="str">
        <f>IF('8E'!H41&lt;&gt;"",'8E'!H41,"")</f>
        <v/>
      </c>
      <c r="AIQ30" s="1084" t="str">
        <f>IF('8E'!I41&lt;&gt;"",'8E'!I41,"")</f>
        <v/>
      </c>
      <c r="AIR30" s="1084" t="str">
        <f>IF('8E'!J41&lt;&gt;"",'8E'!J41,"")</f>
        <v/>
      </c>
      <c r="AIS30" s="1084" t="str">
        <f>IF('8E'!K41&lt;&gt;"",'8E'!K41,"")</f>
        <v/>
      </c>
      <c r="AIT30" s="1084" t="str">
        <f>IF('8E'!L41&lt;&gt;"",'8E'!L41,"")</f>
        <v/>
      </c>
      <c r="AIU30" s="1084" t="str">
        <f>IF('8E'!M41&lt;&gt;"",'8E'!M41,"")</f>
        <v/>
      </c>
      <c r="AIV30" s="1084" t="str">
        <f>IF('8E'!N41&lt;&gt;"",'8E'!N41,"")</f>
        <v/>
      </c>
      <c r="AIW30" s="1084" t="str">
        <f>IF('8E'!O41&lt;&gt;"",'8E'!O41,"")</f>
        <v/>
      </c>
      <c r="AIX30" s="1084" t="str">
        <f>IF('8E'!P41&lt;&gt;"",'8E'!P41,"")</f>
        <v/>
      </c>
      <c r="AIY30" s="1084" t="str">
        <f>IF('8E'!Q41&lt;&gt;"",'8E'!Q41,"")</f>
        <v/>
      </c>
      <c r="AIZ30" s="1084" t="str">
        <f>IF('8E'!R41&lt;&gt;"",'8E'!R41,"")</f>
        <v/>
      </c>
      <c r="AJA30" s="1084" t="str">
        <f>IF('8E'!S41&lt;&gt;"",'8E'!S41,"")</f>
        <v/>
      </c>
      <c r="AJB30" s="1084" t="str">
        <f>IF('8E'!T41&lt;&gt;"",'8E'!T41,"")</f>
        <v/>
      </c>
      <c r="AJC30" s="1084" t="str">
        <f>IF('8E'!U41&lt;&gt;"",'8E'!U41,"")</f>
        <v/>
      </c>
      <c r="AJD30" s="1084" t="str">
        <f>IF('8E'!V41&lt;&gt;"",'8E'!V41,"")</f>
        <v/>
      </c>
      <c r="AJE30" s="1084" t="str">
        <f>IF('8E'!W41&lt;&gt;"",'8E'!W41,"")</f>
        <v/>
      </c>
      <c r="AJF30" s="1084" t="str">
        <f>IF('8E'!X41&lt;&gt;"",'8E'!X41,"")</f>
        <v/>
      </c>
      <c r="AJG30" s="1084" t="str">
        <f>IF('8E'!Y41&lt;&gt;"",'8E'!Y41,"")</f>
        <v/>
      </c>
      <c r="AJH30" s="1084" t="str">
        <f>IF('8E'!Z41&lt;&gt;"",'8E'!Z41,"")</f>
        <v/>
      </c>
      <c r="AJI30" s="1084" t="str">
        <f>IF('8E'!AA41&lt;&gt;"",'8E'!AA41,"")</f>
        <v/>
      </c>
      <c r="AJJ30" t="s">
        <v>6852</v>
      </c>
    </row>
    <row r="31" spans="1:946" x14ac:dyDescent="0.2">
      <c r="A31" s="1084" t="str">
        <f t="shared" si="0"/>
        <v/>
      </c>
      <c r="B31" s="1084" t="str">
        <f t="shared" si="1"/>
        <v/>
      </c>
      <c r="C31" s="1084" t="str">
        <f>IF(設定!AH35&lt;&gt;0,設定!AH35,"")</f>
        <v/>
      </c>
      <c r="D31" s="1084" t="str">
        <f ca="1">IF(設定!AG35&lt;&gt;0,設定!AG35,"")</f>
        <v/>
      </c>
      <c r="E31" s="1084" t="str">
        <f>IF(C31="学部",VLOOKUP(D31,設定!$K$8:$L$37,2,FALSE),"")</f>
        <v/>
      </c>
      <c r="F31" s="1084" t="str">
        <f>IF(C31="研究科",VLOOKUP(D31,設定!$P$8:$Q$37,2,FALSE),"")</f>
        <v/>
      </c>
      <c r="G31" s="1084" t="str">
        <f>IF(C31="学部",VLOOKUP(D31,設定!$U$8:$V$37,2,FALSE),"")</f>
        <v/>
      </c>
      <c r="H31" s="1084" t="str">
        <f>IF(C31="研究科",VLOOKUP(D31,設定!$Y$8:$Z$37,2,FALSE),"")</f>
        <v/>
      </c>
      <c r="I31" s="1085"/>
      <c r="J31" s="1085"/>
      <c r="K31" s="1085"/>
      <c r="L31" s="1085"/>
      <c r="M31" s="1085"/>
      <c r="N31" s="1085"/>
      <c r="O31" s="1085"/>
      <c r="P31" s="1085"/>
      <c r="Q31" s="1085"/>
      <c r="R31" s="1084" t="str">
        <f>IF('2A'!E34&lt;&gt;"",'2A'!E34,"")</f>
        <v/>
      </c>
      <c r="S31" s="1084" t="str">
        <f>IF('2A'!F34&lt;&gt;"",'2A'!F34,"")</f>
        <v/>
      </c>
      <c r="T31" s="1084" t="str">
        <f>IF('2A'!G34&lt;&gt;"",'2A'!G34,"")</f>
        <v/>
      </c>
      <c r="U31" s="1084" t="str">
        <f>IF('2A'!H34&lt;&gt;"",'2A'!H34,"")</f>
        <v/>
      </c>
      <c r="V31" s="1084" t="str">
        <f>IF('2A'!I34&lt;&gt;"",'2A'!I34,"")</f>
        <v/>
      </c>
      <c r="W31" s="1084" t="str">
        <f>IF('2A'!J34&lt;&gt;"",'2A'!J34,"")</f>
        <v/>
      </c>
      <c r="X31" s="1084" t="str">
        <f>IF('2A'!K34&lt;&gt;"",'2A'!K34,"")</f>
        <v/>
      </c>
      <c r="Y31" s="1084" t="str">
        <f>IF('2A'!L34&lt;&gt;"",'2A'!L34,"")</f>
        <v/>
      </c>
      <c r="Z31" s="1084" t="str">
        <f>IF('2A'!M34&lt;&gt;"",'2A'!M34,"")</f>
        <v/>
      </c>
      <c r="AA31" s="1084" t="str">
        <f>IF('2A'!N34&lt;&gt;"",'2A'!N34,"")</f>
        <v/>
      </c>
      <c r="AB31" s="1084" t="str">
        <f>IF('2A'!O34&lt;&gt;"",'2A'!O34,"")</f>
        <v/>
      </c>
      <c r="AC31" s="1084" t="str">
        <f>IF('2A'!P34&lt;&gt;"",'2A'!P34,"")</f>
        <v/>
      </c>
      <c r="AD31" s="1084" t="str">
        <f>IF('2A'!Q34&lt;&gt;"",'2A'!Q34,"")</f>
        <v/>
      </c>
      <c r="AE31" s="1084" t="str">
        <f>IF('2A'!R34&lt;&gt;"",'2A'!R34,"")</f>
        <v/>
      </c>
      <c r="AF31" s="1084" t="str">
        <f>IF('2A'!S34&lt;&gt;"",'2A'!S34,"")</f>
        <v/>
      </c>
      <c r="AG31" s="1084" t="str">
        <f>IF('2A'!T34&lt;&gt;"",'2A'!T34,"")</f>
        <v/>
      </c>
      <c r="AH31" s="1084" t="str">
        <f>IF('2A'!U34&lt;&gt;"",'2A'!U34,"")</f>
        <v/>
      </c>
      <c r="AI31" s="1084" t="str">
        <f>IF('2B'!E34&lt;&gt;"",'2B'!E34,"")</f>
        <v/>
      </c>
      <c r="AJ31" s="1084" t="str">
        <f>IF('2B'!F34&lt;&gt;"",'2B'!F34,"")</f>
        <v/>
      </c>
      <c r="AK31" s="1084" t="str">
        <f>IF('2B'!G34&lt;&gt;"",'2B'!G34,"")</f>
        <v/>
      </c>
      <c r="AL31" s="1084" t="str">
        <f>IF('2B'!H34&lt;&gt;"",'2B'!H34,"")</f>
        <v/>
      </c>
      <c r="AM31" s="1084" t="str">
        <f>IF('2B'!I34&lt;&gt;"",'2B'!I34,"")</f>
        <v/>
      </c>
      <c r="AN31" s="1084" t="str">
        <f>IF('2B'!J34&lt;&gt;"",'2B'!J34,"")</f>
        <v/>
      </c>
      <c r="AO31" s="1084" t="str">
        <f>IF('2B'!K34&lt;&gt;"",'2B'!K34,"")</f>
        <v/>
      </c>
      <c r="AP31" s="1084" t="str">
        <f>IF('2B'!L34&lt;&gt;"",'2B'!L34,"")</f>
        <v/>
      </c>
      <c r="AQ31" s="1084" t="str">
        <f>IF('2B'!M34&lt;&gt;"",'2B'!M34,"")</f>
        <v/>
      </c>
      <c r="AR31" s="1084" t="str">
        <f>IF('2B'!N34&lt;&gt;"",'2B'!N34,"")</f>
        <v/>
      </c>
      <c r="AS31" s="1084" t="str">
        <f>IF('2B'!O34&lt;&gt;"",'2B'!O34,"")</f>
        <v/>
      </c>
      <c r="AT31" s="1084" t="str">
        <f>IF('2B'!P34&lt;&gt;"",'2B'!P34,"")</f>
        <v/>
      </c>
      <c r="AU31" s="1084" t="str">
        <f>IF('2B'!Q34&lt;&gt;"",'2B'!Q34,"")</f>
        <v/>
      </c>
      <c r="AV31" s="1084" t="str">
        <f>IF('2B'!R34&lt;&gt;"",'2B'!R34,"")</f>
        <v/>
      </c>
      <c r="AW31" s="1084" t="str">
        <f>IF('2B'!S34&lt;&gt;"",'2B'!S34,"")</f>
        <v/>
      </c>
      <c r="AX31" s="1084" t="str">
        <f>IF('2B'!T34&lt;&gt;"",'2B'!T34,"")</f>
        <v/>
      </c>
      <c r="AY31" s="1084" t="str">
        <f>IF('2B'!U34&lt;&gt;"",'2B'!U34,"")</f>
        <v/>
      </c>
      <c r="AZ31" s="1084" t="str">
        <f>IF('2B'!V34&lt;&gt;"",'2B'!V34,"")</f>
        <v/>
      </c>
      <c r="BA31" s="1084" t="str">
        <f>IF('2B'!W34&lt;&gt;"",'2B'!W34,"")</f>
        <v/>
      </c>
      <c r="BB31" s="1084" t="str">
        <f>IF('2B'!X34&lt;&gt;"",'2B'!X34,"")</f>
        <v/>
      </c>
      <c r="BC31" s="1084" t="str">
        <f>IF('2C'!E35&lt;&gt;"",'2C'!E35,"")</f>
        <v/>
      </c>
      <c r="BD31" s="1084" t="str">
        <f>IF('2C'!F35&lt;&gt;"",'2C'!F35,"")</f>
        <v/>
      </c>
      <c r="BE31" s="1084" t="str">
        <f>IF('2C'!G35&lt;&gt;"",'2C'!G35,"")</f>
        <v/>
      </c>
      <c r="BF31" s="1084" t="str">
        <f>IF('2C'!H35&lt;&gt;"",'2C'!H35,"")</f>
        <v/>
      </c>
      <c r="BG31" s="1084" t="str">
        <f>IF('2C'!I35&lt;&gt;"",'2C'!I35,"")</f>
        <v/>
      </c>
      <c r="BH31" s="1084" t="str">
        <f>IF('2C'!J35&lt;&gt;"",'2C'!J35,"")</f>
        <v/>
      </c>
      <c r="BI31" s="1084" t="str">
        <f>IF('2C'!K35&lt;&gt;"",'2C'!K35,"")</f>
        <v/>
      </c>
      <c r="BJ31" s="1084" t="str">
        <f>IF('2C'!L35&lt;&gt;"",'2C'!L35,"")</f>
        <v/>
      </c>
      <c r="BK31" s="1084" t="str">
        <f>IF('2C'!M35&lt;&gt;"",'2C'!M35,"")</f>
        <v/>
      </c>
      <c r="BL31" s="1084" t="str">
        <f>IF('2C'!N35&lt;&gt;"",'2C'!N35,"")</f>
        <v/>
      </c>
      <c r="BM31" s="1084" t="str">
        <f>IF('2C'!O35&lt;&gt;"",'2C'!O35,"")</f>
        <v/>
      </c>
      <c r="BN31" s="1084" t="str">
        <f>IF('2C'!P35&lt;&gt;"",'2C'!P35,"")</f>
        <v/>
      </c>
      <c r="BO31" s="1084" t="str">
        <f>IF('2C'!Q35&lt;&gt;"",'2C'!Q35,"")</f>
        <v/>
      </c>
      <c r="BP31" s="1084" t="str">
        <f>IF('2C'!R35&lt;&gt;"",'2C'!R35,"")</f>
        <v/>
      </c>
      <c r="BQ31" s="1084" t="str">
        <f>IF('2C'!S35&lt;&gt;"",'2C'!S35,"")</f>
        <v/>
      </c>
      <c r="BR31" s="1084" t="str">
        <f>IF('2C'!T35&lt;&gt;"",'2C'!T35,"")</f>
        <v/>
      </c>
      <c r="BS31" s="1084" t="str">
        <f>IF('2C'!U35&lt;&gt;"",'2C'!U35,"")</f>
        <v/>
      </c>
      <c r="BT31" s="1084" t="str">
        <f>IF('2C'!V35&lt;&gt;"",'2C'!V35,"")</f>
        <v/>
      </c>
      <c r="BU31" s="1084" t="str">
        <f>IF('2C'!W35&lt;&gt;"",'2C'!W35,"")</f>
        <v/>
      </c>
      <c r="BV31" s="1084" t="str">
        <f>IF('2C'!X35&lt;&gt;"",'2C'!X35,"")</f>
        <v/>
      </c>
      <c r="BW31" s="1084" t="str">
        <f>IF('2C'!Y35&lt;&gt;"",'2C'!Y35,"")</f>
        <v/>
      </c>
      <c r="BX31" s="1084" t="str">
        <f>IF('2C'!Z35&lt;&gt;"",'2C'!Z35,"")</f>
        <v/>
      </c>
      <c r="BY31" s="1084" t="str">
        <f>IF('2C'!AA35&lt;&gt;"",'2C'!AA35,"")</f>
        <v/>
      </c>
      <c r="BZ31" s="1084" t="str">
        <f>IF('2C'!AB35&lt;&gt;"",'2C'!AB35,"")</f>
        <v/>
      </c>
      <c r="CA31" s="1084" t="str">
        <f>IF('2C'!AC35&lt;&gt;"",'2C'!AC35,"")</f>
        <v/>
      </c>
      <c r="CB31" s="1084" t="str">
        <f>IF('2C'!AD35&lt;&gt;"",'2C'!AD35,"")</f>
        <v/>
      </c>
      <c r="CC31" s="1084" t="str">
        <f>IF('2C'!AE35&lt;&gt;"",'2C'!AE35,"")</f>
        <v/>
      </c>
      <c r="CD31" s="1084" t="str">
        <f>IF('2C'!AF35&lt;&gt;"",'2C'!AF35,"")</f>
        <v/>
      </c>
      <c r="CE31" s="1085"/>
      <c r="CF31" s="1085"/>
      <c r="CG31" s="1085"/>
      <c r="CH31" s="1085"/>
      <c r="CI31" s="1085"/>
      <c r="CJ31" s="1085"/>
      <c r="CK31" s="1085"/>
      <c r="CL31" s="1085"/>
      <c r="CM31" s="1085"/>
      <c r="CN31" s="1085"/>
      <c r="CO31" s="1085"/>
      <c r="CP31" s="1085"/>
      <c r="CQ31" s="1085"/>
      <c r="CR31" s="1085"/>
      <c r="CS31" s="1085"/>
      <c r="CT31" s="1085"/>
      <c r="CU31" s="1085"/>
      <c r="CV31" s="1084" t="str">
        <f>IF('2E'!E34&lt;&gt;"",'2E'!E34,"")</f>
        <v/>
      </c>
      <c r="CW31" s="1084" t="str">
        <f>IF('2E'!F34&lt;&gt;"",'2E'!F34,"")</f>
        <v/>
      </c>
      <c r="CX31" s="1084" t="str">
        <f>IF('2E'!G34&lt;&gt;"",'2E'!G34,"")</f>
        <v/>
      </c>
      <c r="CY31" s="1084" t="str">
        <f>IF('2E'!H34&lt;&gt;"",'2E'!H34,"")</f>
        <v/>
      </c>
      <c r="CZ31" s="1084" t="str">
        <f>IF('2E'!I34&lt;&gt;"",'2E'!I34,"")</f>
        <v/>
      </c>
      <c r="DA31" s="1084" t="str">
        <f>IF('2E'!J34&lt;&gt;"",'2E'!J34,"")</f>
        <v/>
      </c>
      <c r="DB31" s="1084" t="str">
        <f>IF('2E'!K34&lt;&gt;"",'2E'!K34,"")</f>
        <v/>
      </c>
      <c r="DC31" s="1084" t="str">
        <f>IF('2E'!L34&lt;&gt;"",'2E'!L34,"")</f>
        <v/>
      </c>
      <c r="DD31" s="1084" t="str">
        <f>IF('2E'!M34&lt;&gt;"",'2E'!M34,"")</f>
        <v/>
      </c>
      <c r="DE31" s="1084" t="str">
        <f>IF('2E'!N34&lt;&gt;"",'2E'!N34,"")</f>
        <v/>
      </c>
      <c r="DF31" s="1084" t="str">
        <f>IF('2E'!O34&lt;&gt;"",'2E'!O34,"")</f>
        <v/>
      </c>
      <c r="DG31" s="1084" t="str">
        <f>IF('2E'!P34&lt;&gt;"",'2E'!P34,"")</f>
        <v/>
      </c>
      <c r="DH31" s="1084" t="str">
        <f>IF('2E'!Q34&lt;&gt;"",'2E'!Q34,"")</f>
        <v/>
      </c>
      <c r="DI31" s="1084" t="str">
        <f>IF('2E'!R34&lt;&gt;"",'2E'!R34,"")</f>
        <v/>
      </c>
      <c r="DJ31" s="1084" t="str">
        <f>IF('2E'!S34&lt;&gt;"",'2E'!S34,"")</f>
        <v/>
      </c>
      <c r="DK31" s="1084" t="str">
        <f>IF('2E'!T34&lt;&gt;"",'2E'!T34,"")</f>
        <v/>
      </c>
      <c r="DL31" s="1084" t="str">
        <f>IF('2F'!E34&lt;&gt;"",'2F'!E34,"")</f>
        <v/>
      </c>
      <c r="DM31" s="1084" t="str">
        <f>IF('2F'!F34&lt;&gt;"",'2F'!F34,"")</f>
        <v/>
      </c>
      <c r="DN31" s="1212" t="str">
        <f>IF('3AB'!E34&lt;&gt;"",'3AB'!E34,"")</f>
        <v/>
      </c>
      <c r="DO31" s="1212" t="str">
        <f>IF('3AB'!F34&lt;&gt;"",'3AB'!F34,"")</f>
        <v/>
      </c>
      <c r="DP31" s="1212" t="str">
        <f>IF('3AB'!G34&lt;&gt;"",'3AB'!G34,"")</f>
        <v/>
      </c>
      <c r="DQ31" s="1212" t="str">
        <f>IF('3AB'!H34&lt;&gt;"",'3AB'!H34,"")</f>
        <v/>
      </c>
      <c r="DR31" s="1212" t="str">
        <f>IF('3AB'!I34&lt;&gt;"",'3AB'!I34,"")</f>
        <v/>
      </c>
      <c r="DS31" s="1212" t="str">
        <f>IF('3AB'!J34&lt;&gt;"",'3AB'!J34,"")</f>
        <v/>
      </c>
      <c r="DT31" s="1212" t="str">
        <f>IF('3AB'!K34&lt;&gt;"",'3AB'!K34,"")</f>
        <v/>
      </c>
      <c r="DU31" s="1212" t="str">
        <f>IF('3AB'!L34&lt;&gt;"",'3AB'!L34,"")</f>
        <v/>
      </c>
      <c r="DV31" s="1084" t="str">
        <f>IF('3CD'!E34&lt;&gt;"",'3CD'!E34,"")</f>
        <v/>
      </c>
      <c r="DW31" s="1084" t="str">
        <f>IF('3CD'!F34&lt;&gt;"",'3CD'!F34,"")</f>
        <v/>
      </c>
      <c r="DX31" s="1084" t="str">
        <f>IF('3CD'!G34&lt;&gt;"",'3CD'!G34,"")</f>
        <v/>
      </c>
      <c r="DY31" s="1084" t="str">
        <f>IF('3CD'!H34&lt;&gt;"",'3CD'!H34,"")</f>
        <v/>
      </c>
      <c r="DZ31" s="1084" t="str">
        <f>IF('3CD'!I34&lt;&gt;"",'3CD'!I34,"")</f>
        <v/>
      </c>
      <c r="EA31" s="1084" t="str">
        <f>IF('3CD'!J34&lt;&gt;"",'3CD'!J34,"")</f>
        <v/>
      </c>
      <c r="EB31" s="1084" t="str">
        <f>IF('3CD'!K34&lt;&gt;"",'3CD'!K34,"")</f>
        <v/>
      </c>
      <c r="EC31" s="1084" t="str">
        <f>IF('3CD'!L34&lt;&gt;"",'3CD'!L34,"")</f>
        <v/>
      </c>
      <c r="ED31" s="1084" t="str">
        <f>IF('3CD'!M34&lt;&gt;"",'3CD'!M34,"")</f>
        <v/>
      </c>
      <c r="EE31" s="1084" t="str">
        <f>IF('3CD'!N34&lt;&gt;"",'3CD'!N34,"")</f>
        <v/>
      </c>
      <c r="EF31" s="1084" t="str">
        <f>IF('3CD'!O34&lt;&gt;"",'3CD'!O34,"")</f>
        <v/>
      </c>
      <c r="EG31" s="1084" t="str">
        <f>IF('3CD'!P34&lt;&gt;"",'3CD'!P34,"")</f>
        <v/>
      </c>
      <c r="EH31" s="1084" t="str">
        <f>IF('3CD'!Q34&lt;&gt;"",'3CD'!Q34,"")</f>
        <v/>
      </c>
      <c r="EI31" s="1084" t="str">
        <f>IF('3CD'!R34&lt;&gt;"",'3CD'!R34,"")</f>
        <v/>
      </c>
      <c r="EJ31" s="1085"/>
      <c r="EK31" s="1085"/>
      <c r="EL31" s="1085"/>
      <c r="EM31" s="1085"/>
      <c r="EN31" s="1085"/>
      <c r="EO31" s="1085"/>
      <c r="EP31" s="1085"/>
      <c r="EQ31" s="1085"/>
      <c r="ER31" s="1085"/>
      <c r="ES31" s="1085"/>
      <c r="ET31" s="1085"/>
      <c r="EU31" s="1085"/>
      <c r="EV31" s="1085"/>
      <c r="EW31" s="1085"/>
      <c r="EX31" s="1085"/>
      <c r="EY31" s="1085"/>
      <c r="EZ31" s="1085"/>
      <c r="FA31" s="1085"/>
      <c r="FB31" s="1084" t="str">
        <f>IF('3EF'!W35&lt;&gt;"",'3EF'!W35,"")</f>
        <v/>
      </c>
      <c r="FC31" s="1084" t="str">
        <f>IF('3EF'!X35&lt;&gt;"",'3EF'!X35,"")</f>
        <v/>
      </c>
      <c r="FD31" s="1084" t="str">
        <f>IF('3EF'!Y35&lt;&gt;"",'3EF'!Y35,"")</f>
        <v/>
      </c>
      <c r="FE31" s="1084" t="str">
        <f>IF('3EF'!Z35&lt;&gt;"",'3EF'!Z35,"")</f>
        <v/>
      </c>
      <c r="FF31" s="1084" t="str">
        <f>IF('3EF'!AA35&lt;&gt;"",'3EF'!AA35,"")</f>
        <v/>
      </c>
      <c r="FG31" s="1084" t="str">
        <f>IF('3EF'!AB35&lt;&gt;"",'3EF'!AB35,"")</f>
        <v/>
      </c>
      <c r="FH31" s="1084" t="str">
        <f>IF('3EF'!AC35&lt;&gt;"",'3EF'!AC35,"")</f>
        <v/>
      </c>
      <c r="FI31" s="1084" t="str">
        <f>IF('3EF'!AD35&lt;&gt;"",'3EF'!AD35,"")</f>
        <v/>
      </c>
      <c r="FJ31" s="1084" t="str">
        <f>IF('3EF'!AE35&lt;&gt;"",'3EF'!AE35,"")</f>
        <v/>
      </c>
      <c r="FK31" s="1084" t="str">
        <f>IF('3EF'!AF35&lt;&gt;"",'3EF'!AF35,"")</f>
        <v/>
      </c>
      <c r="FL31" s="1084" t="str">
        <f>IF('3EF'!AG35&lt;&gt;"",'3EF'!AG35,"")</f>
        <v/>
      </c>
      <c r="FM31" s="1084" t="str">
        <f>IF('3EF'!AH35&lt;&gt;"",'3EF'!AH35,"")</f>
        <v/>
      </c>
      <c r="FN31" s="1084" t="str">
        <f>IF('3EF'!AI35&lt;&gt;"",'3EF'!AI35,"")</f>
        <v/>
      </c>
      <c r="FO31" s="1084" t="str">
        <f>IF('3EF'!AJ35&lt;&gt;"",'3EF'!AJ35,"")</f>
        <v/>
      </c>
      <c r="FP31" s="1084" t="str">
        <f>IF('3EF'!AK35&lt;&gt;"",'3EF'!AK35,"")</f>
        <v/>
      </c>
      <c r="FQ31" s="1084" t="str">
        <f>IF('3EF'!AL35&lt;&gt;"",'3EF'!AL35,"")</f>
        <v/>
      </c>
      <c r="FR31" s="1084" t="str">
        <f>IF('3EF'!AM35&lt;&gt;"",'3EF'!AM35,"")</f>
        <v/>
      </c>
      <c r="FS31" s="1084" t="str">
        <f>IF('3G'!E35&lt;&gt;"",'3G'!E35,"")</f>
        <v/>
      </c>
      <c r="FT31" s="1084" t="str">
        <f>IF('3G'!F35&lt;&gt;"",'3G'!F35,"")</f>
        <v/>
      </c>
      <c r="FU31" s="1084" t="str">
        <f>IF('3G'!G35&lt;&gt;"",'3G'!G35,"")</f>
        <v/>
      </c>
      <c r="FV31" s="1084" t="str">
        <f>IF('3G'!H35&lt;&gt;"",'3G'!H35,"")</f>
        <v/>
      </c>
      <c r="FW31" s="1084" t="str">
        <f>IF('3G'!I35&lt;&gt;"",'3G'!I35,"")</f>
        <v/>
      </c>
      <c r="FX31" s="1084" t="str">
        <f>IF('3G'!J35&lt;&gt;"",'3G'!J35,"")</f>
        <v/>
      </c>
      <c r="FY31" s="1084" t="str">
        <f>IF('3G'!K35&lt;&gt;"",'3G'!K35,"")</f>
        <v/>
      </c>
      <c r="FZ31" s="1084" t="str">
        <f>IF('3G'!L35&lt;&gt;"",'3G'!L35,"")</f>
        <v/>
      </c>
      <c r="GA31" s="1084" t="str">
        <f>IF('3G'!M35&lt;&gt;"",'3G'!M35,"")</f>
        <v/>
      </c>
      <c r="GB31" s="1084" t="str">
        <f>IF('3G'!N35&lt;&gt;"",'3G'!N35,"")</f>
        <v/>
      </c>
      <c r="GC31" s="1084" t="str">
        <f>IF('3G'!O35&lt;&gt;"",'3G'!O35,"")</f>
        <v/>
      </c>
      <c r="GD31" s="1084" t="str">
        <f>IF('3G'!P35&lt;&gt;"",'3G'!P35,"")</f>
        <v/>
      </c>
      <c r="GE31" s="1084" t="str">
        <f>IF('3G'!Q35&lt;&gt;"",'3G'!Q35,"")</f>
        <v/>
      </c>
      <c r="GF31" s="1084" t="str">
        <f>IF('3G'!R35&lt;&gt;"",'3G'!R35,"")</f>
        <v/>
      </c>
      <c r="GG31" s="1084" t="str">
        <f>IF('3G'!S35&lt;&gt;"",'3G'!S35,"")</f>
        <v/>
      </c>
      <c r="GH31" s="1084" t="str">
        <f>IF('3G'!T35&lt;&gt;"",'3G'!T35,"")</f>
        <v/>
      </c>
      <c r="GI31" s="1084" t="str">
        <f>IF('3G'!U35&lt;&gt;"",'3G'!U35,"")</f>
        <v/>
      </c>
      <c r="GJ31" s="1084" t="str">
        <f>IF('3G'!V35&lt;&gt;"",'3G'!V35,"")</f>
        <v/>
      </c>
      <c r="GK31" s="1084" t="str">
        <f>IF('3G'!W35&lt;&gt;"",'3G'!W35,"")</f>
        <v/>
      </c>
      <c r="GL31" s="1084" t="str">
        <f>IF('3G'!X35&lt;&gt;"",'3G'!X35,"")</f>
        <v/>
      </c>
      <c r="GM31" s="1084" t="str">
        <f>IF('3G'!Y35&lt;&gt;"",'3G'!Y35,"")</f>
        <v/>
      </c>
      <c r="GN31" s="1084" t="str">
        <f>IF('3G'!Z35&lt;&gt;"",'3G'!Z35,"")</f>
        <v/>
      </c>
      <c r="GO31" s="1084" t="str">
        <f>IF('3G'!AA35&lt;&gt;"",'3G'!AA35,"")</f>
        <v/>
      </c>
      <c r="GP31" s="1084" t="str">
        <f>IF('3G'!AB35&lt;&gt;"",'3G'!AB35,"")</f>
        <v/>
      </c>
      <c r="GQ31" s="1084" t="str">
        <f>IF('3G'!AC35&lt;&gt;"",'3G'!AC35,"")</f>
        <v/>
      </c>
      <c r="GR31" s="1084" t="str">
        <f>IF('3G'!AD35&lt;&gt;"",'3G'!AD35,"")</f>
        <v/>
      </c>
      <c r="GS31" s="1084" t="str">
        <f>IF('3G'!AE35&lt;&gt;"",'3G'!AE35,"")</f>
        <v/>
      </c>
      <c r="GT31" s="1084" t="str">
        <f>IF('3G'!AF35&lt;&gt;"",'3G'!AF35,"")</f>
        <v/>
      </c>
      <c r="GU31" s="1084" t="str">
        <f>IF('3G'!AG35&lt;&gt;"",'3G'!AG35,"")</f>
        <v/>
      </c>
      <c r="GV31" s="1084" t="str">
        <f>IF('3G'!AH35&lt;&gt;"",'3G'!AH35,"")</f>
        <v/>
      </c>
      <c r="GW31" s="1084" t="str">
        <f>IF('3G'!AI35&lt;&gt;"",'3G'!AI35,"")</f>
        <v/>
      </c>
      <c r="GX31" s="1084" t="str">
        <f>IF('3G'!AJ35&lt;&gt;"",'3G'!AJ35,"")</f>
        <v/>
      </c>
      <c r="GY31" s="1084" t="str">
        <f>IF('3G'!AK35&lt;&gt;"",'3G'!AK35,"")</f>
        <v/>
      </c>
      <c r="GZ31" s="1084" t="str">
        <f>IF('3G'!AL35&lt;&gt;"",'3G'!AL35,"")</f>
        <v/>
      </c>
      <c r="HA31" s="1084" t="str">
        <f>IF('3G'!AM35&lt;&gt;"",'3G'!AM35,"")</f>
        <v/>
      </c>
      <c r="HB31" s="1084" t="str">
        <f>IF('3G'!AN35&lt;&gt;"",'3G'!AN35,"")</f>
        <v/>
      </c>
      <c r="HC31" s="1085"/>
      <c r="HD31" s="1085"/>
      <c r="HE31" s="1085"/>
      <c r="HF31" s="1085"/>
      <c r="HG31" s="1085"/>
      <c r="HH31" s="1085"/>
      <c r="HI31" s="1085"/>
      <c r="HJ31" s="1085"/>
      <c r="HK31" s="1085"/>
      <c r="HL31" s="1085"/>
      <c r="HM31" s="1085"/>
      <c r="HN31" s="1085"/>
      <c r="HO31" s="1085"/>
      <c r="HP31" s="1085"/>
      <c r="HQ31" s="1085"/>
      <c r="HR31" s="1085"/>
      <c r="HS31" s="1085"/>
      <c r="HT31" s="1085"/>
      <c r="HU31" s="1085"/>
      <c r="HV31" s="1085"/>
      <c r="HW31" s="1085"/>
      <c r="HX31" s="1085"/>
      <c r="HY31" s="1085"/>
      <c r="HZ31" s="1085"/>
      <c r="IA31" s="1085"/>
      <c r="IB31" s="1085"/>
      <c r="IC31" s="1085"/>
      <c r="ID31" s="1085"/>
      <c r="IE31" s="1085"/>
      <c r="IF31" s="1085"/>
      <c r="IG31" s="1085"/>
      <c r="IH31" s="1085"/>
      <c r="II31" s="1085"/>
      <c r="IJ31" s="1085"/>
      <c r="IK31" s="1085"/>
      <c r="IL31" s="1085"/>
      <c r="IM31" s="1085"/>
      <c r="IN31" s="1085"/>
      <c r="IO31" s="1085"/>
      <c r="IP31" s="1085"/>
      <c r="IQ31" s="1085"/>
      <c r="IR31" s="1085"/>
      <c r="IS31" s="1085"/>
      <c r="IT31" s="1085"/>
      <c r="IU31" s="1085"/>
      <c r="IV31" s="1085"/>
      <c r="IW31" s="1085"/>
      <c r="IX31" s="1085"/>
      <c r="IY31" s="1085"/>
      <c r="IZ31" s="1085"/>
      <c r="JA31" s="1085"/>
      <c r="JB31" s="1084" t="str">
        <f>IF('4C'!E34&lt;&gt;"",'4C'!E34,"")</f>
        <v/>
      </c>
      <c r="JC31" s="1085"/>
      <c r="JD31" s="1085"/>
      <c r="JE31" s="1085"/>
      <c r="JF31" s="1085"/>
      <c r="JG31" s="1085"/>
      <c r="JH31" s="1085"/>
      <c r="JI31" s="1085"/>
      <c r="JJ31" s="1085"/>
      <c r="JK31" s="1085"/>
      <c r="JL31" s="1085"/>
      <c r="JM31" s="1085"/>
      <c r="JN31" s="1085"/>
      <c r="JO31" s="1085"/>
      <c r="JP31" s="1085"/>
      <c r="JQ31" s="1085"/>
      <c r="JR31" s="1085"/>
      <c r="JS31" s="1085"/>
      <c r="JT31" s="1085"/>
      <c r="JU31" s="1085"/>
      <c r="JV31" s="1085"/>
      <c r="JW31" s="1085"/>
      <c r="JX31" s="1085"/>
      <c r="JY31" s="1085"/>
      <c r="JZ31" s="1085"/>
      <c r="KA31" s="1085"/>
      <c r="KB31" s="1085"/>
      <c r="KC31" s="1085"/>
      <c r="KD31" s="1085"/>
      <c r="KE31" s="1085"/>
      <c r="KF31" s="1085"/>
      <c r="KG31" s="1085"/>
      <c r="KH31" s="1085"/>
      <c r="KI31" s="1085"/>
      <c r="KJ31" s="1084" t="str">
        <f>IF('5A'!E34&lt;&gt;"",'5A'!E34,"")</f>
        <v/>
      </c>
      <c r="KK31" s="1084" t="str">
        <f>IF('5A'!F34&lt;&gt;"",'5A'!F34,"")</f>
        <v/>
      </c>
      <c r="KL31" s="1084" t="str">
        <f>IF('5A'!G34&lt;&gt;"",'5A'!G34,"")</f>
        <v/>
      </c>
      <c r="KM31" s="1085"/>
      <c r="KN31" s="1085"/>
      <c r="KO31" s="1085"/>
      <c r="KP31" s="1085"/>
      <c r="KQ31" s="1085"/>
      <c r="KR31" s="1085"/>
      <c r="KS31" s="1085"/>
      <c r="KT31" s="1085"/>
      <c r="KU31" s="1085"/>
      <c r="KV31" s="1085"/>
      <c r="KW31" s="1085"/>
      <c r="KX31" s="1085"/>
      <c r="KY31" s="1084" t="str">
        <f>IF('5D'!E41&lt;&gt;"",'5D'!E41,"")</f>
        <v/>
      </c>
      <c r="KZ31" s="1084" t="str">
        <f>IF('5D'!F41&lt;&gt;"",'5D'!F41,"")</f>
        <v/>
      </c>
      <c r="LA31" s="1084" t="str">
        <f>IF('5D'!G41&lt;&gt;"",'5D'!G41,"")</f>
        <v/>
      </c>
      <c r="LB31" s="1084" t="str">
        <f>IF('5D'!H41&lt;&gt;"",'5D'!H41,"")</f>
        <v/>
      </c>
      <c r="LC31" s="1084" t="str">
        <f>IF('5D'!I41&lt;&gt;"",'5D'!I41,"")</f>
        <v/>
      </c>
      <c r="LD31" s="1084" t="str">
        <f>IF('5D'!J41&lt;&gt;"",'5D'!J41,"")</f>
        <v/>
      </c>
      <c r="LE31" s="1084" t="str">
        <f>IF('5D'!K41&lt;&gt;"",'5D'!K41,"")</f>
        <v/>
      </c>
      <c r="LF31" s="1084" t="str">
        <f>IF('5D'!L41&lt;&gt;"",'5D'!L41,"")</f>
        <v/>
      </c>
      <c r="LG31" s="1084" t="str">
        <f>IF('5D'!M41&lt;&gt;"",'5D'!M41,"")</f>
        <v/>
      </c>
      <c r="LH31" s="1084" t="str">
        <f>IF('5D'!N41&lt;&gt;"",'5D'!N41,"")</f>
        <v/>
      </c>
      <c r="LI31" s="1084" t="str">
        <f>IF('5D'!O41&lt;&gt;"",'5D'!O41,"")</f>
        <v/>
      </c>
      <c r="LJ31" s="1084" t="str">
        <f>IF('5D'!P41&lt;&gt;"",'5D'!P41,"")</f>
        <v/>
      </c>
      <c r="LK31" s="1084" t="str">
        <f>IF('5D'!Q41&lt;&gt;"",'5D'!Q41,"")</f>
        <v/>
      </c>
      <c r="LL31" s="1084" t="str">
        <f>IF('5D'!R41&lt;&gt;"",'5D'!R41,"")</f>
        <v/>
      </c>
      <c r="LM31" s="1084" t="str">
        <f>IF('5D'!S41&lt;&gt;"",'5D'!S41,"")</f>
        <v/>
      </c>
      <c r="LN31" s="1084" t="str">
        <f>IF('5D'!T41&lt;&gt;"",'5D'!T41,"")</f>
        <v/>
      </c>
      <c r="LO31" s="1084" t="str">
        <f>IF('5D'!U41&lt;&gt;"",'5D'!U41,"")</f>
        <v/>
      </c>
      <c r="LP31" s="1084" t="str">
        <f>IF('5D'!V41&lt;&gt;"",'5D'!V41,"")</f>
        <v/>
      </c>
      <c r="LQ31" s="1084" t="str">
        <f>IF('5D'!W41&lt;&gt;"",'5D'!W41,"")</f>
        <v/>
      </c>
      <c r="LR31" s="1084" t="str">
        <f>IF('5D'!Y41&lt;&gt;"",'5D'!Y41,"")</f>
        <v/>
      </c>
      <c r="LS31" s="1084" t="str">
        <f>IF('5D'!Z41&lt;&gt;"",'5D'!Z41,"")</f>
        <v/>
      </c>
      <c r="LT31" s="1084" t="str">
        <f>IF('5D'!AA41&lt;&gt;"",'5D'!AA41,"")</f>
        <v/>
      </c>
      <c r="LU31" s="1084" t="str">
        <f>IF('5D'!AB41&lt;&gt;"",'5D'!AB41,"")</f>
        <v/>
      </c>
      <c r="LV31" s="1085"/>
      <c r="LW31" s="1084" t="str">
        <f>IF('5E'!E41&lt;&gt;"",'5E'!E41,"")</f>
        <v/>
      </c>
      <c r="LX31" s="1084" t="str">
        <f>IF('5E'!F41&lt;&gt;"",'5E'!F41,"")</f>
        <v/>
      </c>
      <c r="LY31" s="1084" t="str">
        <f>IF('5E'!G41&lt;&gt;"",'5E'!G41,"")</f>
        <v/>
      </c>
      <c r="LZ31" s="1084" t="str">
        <f>IF('5E'!H41&lt;&gt;"",'5E'!H41,"")</f>
        <v/>
      </c>
      <c r="MA31" s="1084" t="str">
        <f>IF('5E'!I41&lt;&gt;"",'5E'!I41,"")</f>
        <v/>
      </c>
      <c r="MB31" s="1084" t="str">
        <f>IF('5E'!J41&lt;&gt;"",'5E'!J41,"")</f>
        <v/>
      </c>
      <c r="MC31" s="1084" t="str">
        <f>IF('5E'!K41&lt;&gt;"",'5E'!K41,"")</f>
        <v/>
      </c>
      <c r="MD31" s="1084" t="str">
        <f>IF('5E'!L41&lt;&gt;"",'5E'!L41,"")</f>
        <v/>
      </c>
      <c r="ME31" s="1084" t="str">
        <f>IF('5E'!M41&lt;&gt;"",'5E'!M41,"")</f>
        <v/>
      </c>
      <c r="MF31" s="1084" t="str">
        <f>IF('5E'!N41&lt;&gt;"",'5E'!N41,"")</f>
        <v/>
      </c>
      <c r="MG31" s="1084" t="str">
        <f>IF('5E'!O41&lt;&gt;"",'5E'!O41,"")</f>
        <v/>
      </c>
      <c r="MH31" s="1084" t="str">
        <f>IF('5E'!P41&lt;&gt;"",'5E'!P41,"")</f>
        <v/>
      </c>
      <c r="MI31" s="1084" t="str">
        <f>IF('5E'!Q41&lt;&gt;"",'5E'!Q41,"")</f>
        <v/>
      </c>
      <c r="MJ31" s="1084" t="str">
        <f>IF('5E'!R41&lt;&gt;"",'5E'!R41,"")</f>
        <v/>
      </c>
      <c r="MK31" s="1084" t="str">
        <f>IF('5E'!S41&lt;&gt;"",'5E'!S41,"")</f>
        <v/>
      </c>
      <c r="ML31" s="1084" t="str">
        <f>IF('5E'!T41&lt;&gt;"",'5E'!T41,"")</f>
        <v/>
      </c>
      <c r="MM31" s="1084" t="str">
        <f>IF('5E'!U41&lt;&gt;"",'5E'!U41,"")</f>
        <v/>
      </c>
      <c r="MN31" s="1084" t="str">
        <f>IF('5E'!V41&lt;&gt;"",'5E'!V41,"")</f>
        <v/>
      </c>
      <c r="MO31" s="1084" t="str">
        <f>IF('5E'!W41&lt;&gt;"",'5E'!W41,"")</f>
        <v/>
      </c>
      <c r="MP31" s="1084" t="str">
        <f>IF('5E'!Y41&lt;&gt;"",'5E'!Y41,"")</f>
        <v/>
      </c>
      <c r="MQ31" s="1084" t="str">
        <f>IF('5E'!Z41&lt;&gt;"",'5E'!Z41,"")</f>
        <v/>
      </c>
      <c r="MR31" s="1084" t="str">
        <f>IF('5E'!AA41&lt;&gt;"",'5E'!AA41,"")</f>
        <v/>
      </c>
      <c r="MS31" s="1085"/>
      <c r="MT31" s="1085"/>
      <c r="MU31" s="1085"/>
      <c r="MV31" s="1085"/>
      <c r="MW31" s="1085"/>
      <c r="MX31" s="1085"/>
      <c r="MY31" s="1085"/>
      <c r="MZ31" s="1085"/>
      <c r="NA31" s="1085"/>
      <c r="NB31" s="1085"/>
      <c r="NC31" s="1085"/>
      <c r="ND31" s="1085"/>
      <c r="NE31" s="1085"/>
      <c r="NF31" s="1085"/>
      <c r="NG31" s="1085"/>
      <c r="NH31" s="1085"/>
      <c r="NI31" s="1085"/>
      <c r="NJ31" s="1085"/>
      <c r="NK31" s="1085"/>
      <c r="NL31" s="1085"/>
      <c r="NM31" s="1085"/>
      <c r="NN31" s="1085"/>
      <c r="NO31" s="1085"/>
      <c r="NP31" s="1085"/>
      <c r="NQ31" s="1085"/>
      <c r="NR31" s="1085"/>
      <c r="NS31" s="1085"/>
      <c r="NT31" s="1085"/>
      <c r="NU31" s="1085"/>
      <c r="NV31" s="1085"/>
      <c r="NW31" s="1085"/>
      <c r="NX31" s="1085"/>
      <c r="NY31" s="1085"/>
      <c r="NZ31" s="1085"/>
      <c r="OA31" s="1085"/>
      <c r="OB31" s="1085"/>
      <c r="OC31" s="1085"/>
      <c r="OD31" s="1085"/>
      <c r="OE31" s="1085"/>
      <c r="OF31" s="1085"/>
      <c r="OG31" s="1085"/>
      <c r="OH31" s="1085"/>
      <c r="OI31" s="1085"/>
      <c r="OJ31" s="1085"/>
      <c r="OK31" s="1085"/>
      <c r="OL31" s="1085"/>
      <c r="OM31" s="1085"/>
      <c r="ON31" s="1085"/>
      <c r="OO31" s="1085"/>
      <c r="OP31" s="1085"/>
      <c r="OQ31" s="1085"/>
      <c r="OR31" s="1085"/>
      <c r="OS31" s="1085"/>
      <c r="OT31" s="1085"/>
      <c r="OU31" s="1085"/>
      <c r="OV31" s="1085"/>
      <c r="OW31" s="1085"/>
      <c r="OX31" s="1085"/>
      <c r="OY31" s="1085"/>
      <c r="OZ31" s="1085"/>
      <c r="PA31" s="1085"/>
      <c r="PB31" s="1085"/>
      <c r="PC31" s="1085"/>
      <c r="PD31" s="1085"/>
      <c r="PE31" s="1085"/>
      <c r="PF31" s="1085"/>
      <c r="PG31" s="1085"/>
      <c r="PH31" s="1085"/>
      <c r="PI31" s="1085"/>
      <c r="PJ31" s="1085"/>
      <c r="PK31" s="1085"/>
      <c r="PL31" s="1085"/>
      <c r="PM31" s="1085"/>
      <c r="PN31" s="1085"/>
      <c r="PO31" s="1085"/>
      <c r="PP31" s="1085"/>
      <c r="PQ31" s="1085"/>
      <c r="PR31" s="1085"/>
      <c r="PS31" s="1085"/>
      <c r="PT31" s="1085"/>
      <c r="PU31" s="1085"/>
      <c r="PV31" s="1085"/>
      <c r="PW31" s="1085"/>
      <c r="PX31" s="1085"/>
      <c r="PY31" s="1085"/>
      <c r="PZ31" s="1085"/>
      <c r="QA31" s="1085"/>
      <c r="QB31" s="1085"/>
      <c r="QC31" s="1085"/>
      <c r="QD31" s="1085"/>
      <c r="QE31" s="1085"/>
      <c r="QF31" s="1085"/>
      <c r="QG31" s="1085"/>
      <c r="QH31" s="1085"/>
      <c r="QI31" s="1085"/>
      <c r="QJ31" s="1085"/>
      <c r="QK31" s="1085"/>
      <c r="QL31" s="1085"/>
      <c r="QM31" s="1085"/>
      <c r="QN31" s="1085"/>
      <c r="QO31" s="1085"/>
      <c r="QP31" s="1085"/>
      <c r="QQ31" s="1085"/>
      <c r="QR31" s="1085"/>
      <c r="QS31" s="1085"/>
      <c r="QT31" s="1085"/>
      <c r="QU31" s="1085"/>
      <c r="QV31" s="1085"/>
      <c r="QW31" s="1085"/>
      <c r="QX31" s="1085"/>
      <c r="QY31" s="1085"/>
      <c r="QZ31" s="1085"/>
      <c r="RA31" s="1085"/>
      <c r="RB31" s="1085"/>
      <c r="RC31" s="1085"/>
      <c r="RD31" s="1085"/>
      <c r="RE31" s="1085"/>
      <c r="RF31" s="1085"/>
      <c r="RG31" s="1085"/>
      <c r="RH31" s="1085"/>
      <c r="RI31" s="1085"/>
      <c r="RJ31" s="1085"/>
      <c r="RK31" s="1085"/>
      <c r="RL31" s="1085"/>
      <c r="RM31" s="1085"/>
      <c r="RN31" s="1085"/>
      <c r="RO31" s="1085"/>
      <c r="RP31" s="1085"/>
      <c r="RQ31" s="1085"/>
      <c r="RR31" s="1085"/>
      <c r="RS31" s="1085"/>
      <c r="RT31" s="1085"/>
      <c r="RU31" s="1085"/>
      <c r="RV31" s="1085"/>
      <c r="RW31" s="1085"/>
      <c r="RX31" s="1085"/>
      <c r="RY31" s="1085"/>
      <c r="RZ31" s="1085"/>
      <c r="SA31" s="1085"/>
      <c r="SB31" s="1085"/>
      <c r="SC31" s="1085"/>
      <c r="SD31" s="1085"/>
      <c r="SE31" s="1085"/>
      <c r="SF31" s="1085"/>
      <c r="SG31" s="1085"/>
      <c r="SH31" s="1085"/>
      <c r="SI31" s="1085"/>
      <c r="SJ31" s="1085"/>
      <c r="SK31" s="1085"/>
      <c r="SL31" s="1085"/>
      <c r="SM31" s="1085"/>
      <c r="SN31" s="1085"/>
      <c r="SO31" s="1085"/>
      <c r="SP31" s="1085"/>
      <c r="SQ31" s="1085"/>
      <c r="SR31" s="1085"/>
      <c r="SS31" s="1085"/>
      <c r="ST31" s="1085"/>
      <c r="SU31" s="1085"/>
      <c r="SV31" s="1085"/>
      <c r="SW31" s="1085"/>
      <c r="SX31" s="1085"/>
      <c r="SY31" s="1085"/>
      <c r="SZ31" s="1085"/>
      <c r="TA31" s="1085"/>
      <c r="TB31" s="1085"/>
      <c r="TC31" s="1085"/>
      <c r="TD31" s="1085"/>
      <c r="TE31" s="1085"/>
      <c r="TF31" s="1085"/>
      <c r="TG31" s="1085"/>
      <c r="TH31" s="1085"/>
      <c r="TI31" s="1085"/>
      <c r="TJ31" s="1085"/>
      <c r="TK31" s="1085"/>
      <c r="TL31" s="1085"/>
      <c r="TM31" s="1085"/>
      <c r="TN31" s="1085"/>
      <c r="TO31" s="1085"/>
      <c r="TP31" s="1085"/>
      <c r="TQ31" s="1085"/>
      <c r="TR31" s="1085"/>
      <c r="TS31" s="1085"/>
      <c r="TT31" s="1085"/>
      <c r="TU31" s="1085"/>
      <c r="TV31" s="1085"/>
      <c r="TW31" s="1085"/>
      <c r="TX31" s="1085"/>
      <c r="TY31" s="1085"/>
      <c r="TZ31" s="1085"/>
      <c r="UA31" s="1085"/>
      <c r="UB31" s="1085"/>
      <c r="UC31" s="1085"/>
      <c r="UD31" s="1085"/>
      <c r="UE31" s="1085"/>
      <c r="UF31" s="1085"/>
      <c r="UG31" s="1085"/>
      <c r="UH31" s="1085"/>
      <c r="UI31" s="1085"/>
      <c r="UJ31" s="1085"/>
      <c r="UK31" s="1085"/>
      <c r="UL31" s="1085"/>
      <c r="UM31" s="1085"/>
      <c r="UN31" s="1085"/>
      <c r="UO31" s="1085"/>
      <c r="UP31" s="1085"/>
      <c r="UQ31" s="1085"/>
      <c r="UR31" s="1085"/>
      <c r="US31" s="1085"/>
      <c r="UT31" s="1085"/>
      <c r="UU31" s="1085"/>
      <c r="UV31" s="1085"/>
      <c r="UW31" s="1085"/>
      <c r="UX31" s="1085"/>
      <c r="UY31" s="1085"/>
      <c r="UZ31" s="1085"/>
      <c r="VA31" s="1085"/>
      <c r="VB31" s="1085"/>
      <c r="VC31" s="1085"/>
      <c r="VD31" s="1085"/>
      <c r="VE31" s="1085"/>
      <c r="VF31" s="1085"/>
      <c r="VG31" s="1085"/>
      <c r="VH31" s="1085"/>
      <c r="VI31" s="1085"/>
      <c r="VJ31" s="1085"/>
      <c r="VK31" s="1085"/>
      <c r="VL31" s="1085"/>
      <c r="VM31" s="1085"/>
      <c r="VN31" s="1085"/>
      <c r="VO31" s="1085"/>
      <c r="VP31" s="1085"/>
      <c r="VQ31" s="1085"/>
      <c r="VR31" s="1085"/>
      <c r="VS31" s="1085"/>
      <c r="VT31" s="1085"/>
      <c r="VU31" s="1085"/>
      <c r="VV31" s="1085"/>
      <c r="VW31" s="1085"/>
      <c r="VX31" s="1085"/>
      <c r="VY31" s="1085"/>
      <c r="VZ31" s="1085"/>
      <c r="WA31" s="1085"/>
      <c r="WB31" s="1085"/>
      <c r="WC31" s="1085"/>
      <c r="WD31" s="1085"/>
      <c r="WE31" s="1085"/>
      <c r="WF31" s="1085"/>
      <c r="WG31" s="1085"/>
      <c r="WH31" s="1085"/>
      <c r="WI31" s="1085"/>
      <c r="WJ31" s="1085"/>
      <c r="WK31" s="1085"/>
      <c r="WL31" s="1085"/>
      <c r="WM31" s="1085"/>
      <c r="WN31" s="1085"/>
      <c r="WO31" s="1085"/>
      <c r="WP31" s="1085"/>
      <c r="WQ31" s="1085"/>
      <c r="WR31" s="1085"/>
      <c r="WS31" s="1085"/>
      <c r="WT31" s="1085"/>
      <c r="WU31" s="1085"/>
      <c r="WV31" s="1085"/>
      <c r="WW31" s="1085"/>
      <c r="WX31" s="1085"/>
      <c r="WY31" s="1085"/>
      <c r="WZ31" s="1085"/>
      <c r="XA31" s="1085"/>
      <c r="XB31" s="1085"/>
      <c r="XC31" s="1085"/>
      <c r="XD31" s="1085"/>
      <c r="XE31" s="1085"/>
      <c r="XF31" s="1085"/>
      <c r="XG31" s="1085"/>
      <c r="XH31" s="1085"/>
      <c r="XI31" s="1085"/>
      <c r="XJ31" s="1085"/>
      <c r="XK31" s="1085"/>
      <c r="XL31" s="1085"/>
      <c r="XM31" s="1085"/>
      <c r="XN31" s="1085"/>
      <c r="XO31" s="1085"/>
      <c r="XP31" s="1085"/>
      <c r="XQ31" s="1085"/>
      <c r="XR31" s="1085"/>
      <c r="XS31" s="1085"/>
      <c r="XT31" s="1085"/>
      <c r="XU31" s="1085"/>
      <c r="XV31" s="1085"/>
      <c r="XW31" s="1085"/>
      <c r="XX31" s="1085"/>
      <c r="XY31" s="1085"/>
      <c r="XZ31" s="1085"/>
      <c r="YA31" s="1085"/>
      <c r="YB31" s="1085"/>
      <c r="YC31" s="1085"/>
      <c r="YD31" s="1085"/>
      <c r="YE31" s="1085"/>
      <c r="YF31" s="1085"/>
      <c r="YG31" s="1085"/>
      <c r="YH31" s="1085"/>
      <c r="YI31" s="1085"/>
      <c r="YJ31" s="1085"/>
      <c r="YK31" s="1085"/>
      <c r="YL31" s="1085"/>
      <c r="YM31" s="1085"/>
      <c r="YN31" s="1085"/>
      <c r="YO31" s="1085"/>
      <c r="YP31" s="1085"/>
      <c r="YQ31" s="1085"/>
      <c r="YR31" s="1085"/>
      <c r="YS31" s="1085"/>
      <c r="YT31" s="1085"/>
      <c r="YU31" s="1085"/>
      <c r="YV31" s="1085"/>
      <c r="YW31" s="1085"/>
      <c r="YX31" s="1085"/>
      <c r="YY31" s="1085"/>
      <c r="YZ31" s="1085"/>
      <c r="ZA31" s="1085"/>
      <c r="ZB31" s="1085"/>
      <c r="ZC31" s="1085"/>
      <c r="ZD31" s="1085"/>
      <c r="ZE31" s="1085"/>
      <c r="ZF31" s="1085"/>
      <c r="ZG31" s="1085"/>
      <c r="ZH31" s="1085"/>
      <c r="ZI31" s="1085"/>
      <c r="ZJ31" s="1085"/>
      <c r="ZK31" s="1085"/>
      <c r="ZL31" s="1085"/>
      <c r="ZM31" s="1085"/>
      <c r="ZN31" s="1085"/>
      <c r="ZO31" s="1085"/>
      <c r="ZP31" s="1085"/>
      <c r="ZQ31" s="1085"/>
      <c r="ZR31" s="1085"/>
      <c r="ZS31" s="1085"/>
      <c r="ZT31" s="1085"/>
      <c r="ZU31" s="1085"/>
      <c r="ZV31" s="1085"/>
      <c r="ZW31" s="1085"/>
      <c r="ZX31" s="1085"/>
      <c r="ZY31" s="1085"/>
      <c r="ZZ31" s="1085"/>
      <c r="AAA31" s="1085"/>
      <c r="AAB31" s="1085"/>
      <c r="AAC31" s="1085"/>
      <c r="AAD31" s="1085"/>
      <c r="AAE31" s="1085"/>
      <c r="AAF31" s="1085"/>
      <c r="AAG31" s="1085"/>
      <c r="AAH31" s="1085"/>
      <c r="AAI31" s="1085"/>
      <c r="AAJ31" s="1085"/>
      <c r="AAK31" s="1085"/>
      <c r="AAL31" s="1085"/>
      <c r="AAM31" s="1085"/>
      <c r="AAN31" s="1085"/>
      <c r="AAO31" s="1085"/>
      <c r="AAP31" s="1085"/>
      <c r="AAQ31" s="1085"/>
      <c r="AAR31" s="1085"/>
      <c r="AAS31" s="1085"/>
      <c r="AAT31" s="1085"/>
      <c r="AAU31" s="1085"/>
      <c r="AAV31" s="1085"/>
      <c r="AAW31" s="1085"/>
      <c r="AAX31" s="1085"/>
      <c r="AAY31" s="1085"/>
      <c r="AAZ31" s="1085"/>
      <c r="ABA31" s="1085"/>
      <c r="ABB31" s="1085"/>
      <c r="ABC31" s="1085"/>
      <c r="ABD31" s="1085"/>
      <c r="ABE31" s="1085"/>
      <c r="ABF31" s="1085"/>
      <c r="ABG31" s="1085"/>
      <c r="ABH31" s="1085"/>
      <c r="ABI31" s="1085"/>
      <c r="ABJ31" s="1085"/>
      <c r="ABK31" s="1085"/>
      <c r="ABL31" s="1085"/>
      <c r="ABM31" s="1085"/>
      <c r="ABN31" s="1085"/>
      <c r="ABO31" s="1085"/>
      <c r="ABP31" s="1085"/>
      <c r="ABQ31" s="1085"/>
      <c r="ABR31" s="1085"/>
      <c r="ABS31" s="1085"/>
      <c r="ABT31" s="1085"/>
      <c r="ABU31" s="1085"/>
      <c r="ABV31" s="1085"/>
      <c r="ABW31" s="1085"/>
      <c r="ABX31" s="1085"/>
      <c r="ABY31" s="1085"/>
      <c r="ABZ31" s="1085"/>
      <c r="ACA31" s="1085"/>
      <c r="ACB31" s="1085"/>
      <c r="ACC31" s="1085"/>
      <c r="ACD31" s="1085"/>
      <c r="ACE31" s="1085"/>
      <c r="ACF31" s="1085"/>
      <c r="ACG31" s="1085"/>
      <c r="ACH31" s="1085"/>
      <c r="ACI31" s="1085"/>
      <c r="ACJ31" s="1085"/>
      <c r="ACK31" s="1085"/>
      <c r="ACL31" s="1085"/>
      <c r="ACM31" s="1085"/>
      <c r="ACN31" s="1085"/>
      <c r="ACO31" s="1085"/>
      <c r="ACP31" s="1085"/>
      <c r="ACQ31" s="1085"/>
      <c r="ACR31" s="1085"/>
      <c r="ACS31" s="1085"/>
      <c r="ACT31" s="1085"/>
      <c r="ACU31" s="1085"/>
      <c r="ACV31" s="1085"/>
      <c r="ACW31" s="1085"/>
      <c r="ACX31" s="1085"/>
      <c r="ACY31" s="1085"/>
      <c r="ACZ31" s="1085"/>
      <c r="ADA31" s="1085"/>
      <c r="ADB31" s="1085"/>
      <c r="ADC31" s="1085"/>
      <c r="ADD31" s="1085"/>
      <c r="ADE31" s="1085"/>
      <c r="ADF31" s="1085"/>
      <c r="ADG31" s="1085"/>
      <c r="ADH31" s="1085"/>
      <c r="ADI31" s="1085"/>
      <c r="ADJ31" s="1085"/>
      <c r="ADK31" s="1085"/>
      <c r="ADL31" s="1085"/>
      <c r="ADM31" s="1085"/>
      <c r="ADN31" s="1085"/>
      <c r="ADO31" s="1085"/>
      <c r="ADP31" s="1085"/>
      <c r="ADQ31" s="1085"/>
      <c r="ADR31" s="1085"/>
      <c r="ADS31" s="1085"/>
      <c r="ADT31" s="1085"/>
      <c r="ADU31" s="1085"/>
      <c r="ADV31" s="1085"/>
      <c r="ADW31" s="1085"/>
      <c r="ADX31" s="1085"/>
      <c r="ADY31" s="1085"/>
      <c r="ADZ31" s="1085"/>
      <c r="AEA31" s="1085"/>
      <c r="AEB31" s="1085"/>
      <c r="AEC31" s="1085"/>
      <c r="AED31" s="1085"/>
      <c r="AEE31" s="1085"/>
      <c r="AEF31" s="1085"/>
      <c r="AEG31" s="1085"/>
      <c r="AEH31" s="1085"/>
      <c r="AEI31" s="1085"/>
      <c r="AEJ31" s="1085"/>
      <c r="AEK31" s="1085"/>
      <c r="AEL31" s="1085"/>
      <c r="AEM31" s="1085"/>
      <c r="AEN31" s="1085"/>
      <c r="AEO31" s="1085"/>
      <c r="AEP31" s="1085"/>
      <c r="AEQ31" s="1085"/>
      <c r="AER31" s="1085"/>
      <c r="AES31" s="1085"/>
      <c r="AET31" s="1085"/>
      <c r="AEU31" s="1085"/>
      <c r="AEV31" s="1084" t="str">
        <f>IF('8A'!E34&lt;&gt;"",'8A'!E34,"")</f>
        <v/>
      </c>
      <c r="AEW31" s="1084" t="str">
        <f>IF('8A'!F34&lt;&gt;"",'8A'!F34,"")</f>
        <v/>
      </c>
      <c r="AEX31" s="1084" t="str">
        <f>IF('8A'!G34&lt;&gt;"",'8A'!G34,"")</f>
        <v/>
      </c>
      <c r="AEY31" s="1084" t="str">
        <f>IF('8A'!H34&lt;&gt;"",'8A'!H34,"")</f>
        <v/>
      </c>
      <c r="AEZ31" s="1084" t="str">
        <f>IF('8A'!I34&lt;&gt;"",'8A'!I34,"")</f>
        <v/>
      </c>
      <c r="AFA31" s="1084" t="str">
        <f>IF('8A'!J34&lt;&gt;"",'8A'!J34,"")</f>
        <v/>
      </c>
      <c r="AFB31" s="1084" t="str">
        <f>IF('8A'!K34&lt;&gt;"",'8A'!K34,"")</f>
        <v/>
      </c>
      <c r="AFC31" s="1084" t="str">
        <f>IF('8A'!L34&lt;&gt;"",'8A'!L34,"")</f>
        <v/>
      </c>
      <c r="AFD31" s="1084" t="str">
        <f>IF('8A'!M34&lt;&gt;"",'8A'!M34,"")</f>
        <v/>
      </c>
      <c r="AFE31" s="1084" t="str">
        <f>IF('8A'!N34&lt;&gt;"",'8A'!N34,"")</f>
        <v/>
      </c>
      <c r="AFF31" s="1084" t="str">
        <f>IF('8A'!O34&lt;&gt;"",'8A'!O34,"")</f>
        <v/>
      </c>
      <c r="AFG31" s="1084" t="str">
        <f>IF('8A'!P34&lt;&gt;"",'8A'!P34,"")</f>
        <v/>
      </c>
      <c r="AFH31" s="1084" t="str">
        <f>IF('8A'!Q34&lt;&gt;"",'8A'!Q34,"")</f>
        <v/>
      </c>
      <c r="AFI31" s="1084" t="str">
        <f>IF('8A'!R34&lt;&gt;"",'8A'!R34,"")</f>
        <v/>
      </c>
      <c r="AFJ31" s="1084" t="str">
        <f>IF('8A'!S34&lt;&gt;"",'8A'!S34,"")</f>
        <v/>
      </c>
      <c r="AFK31" s="1084" t="str">
        <f>IF('8A'!T34&lt;&gt;"",'8A'!T34,"")</f>
        <v/>
      </c>
      <c r="AFL31" s="1084" t="str">
        <f>IF('8A'!U34&lt;&gt;"",'8A'!U34,"")</f>
        <v/>
      </c>
      <c r="AFM31" s="1084" t="str">
        <f>IF('8A'!V34&lt;&gt;"",'8A'!V34,"")</f>
        <v/>
      </c>
      <c r="AFN31" s="1084" t="str">
        <f>IF('8B'!E34&lt;&gt;"",'8B'!E34,"")</f>
        <v/>
      </c>
      <c r="AFO31" s="1084" t="str">
        <f>IF('8B'!F34&lt;&gt;"",'8B'!F34,"")</f>
        <v/>
      </c>
      <c r="AFP31" s="1084" t="str">
        <f>IF('8B'!G34&lt;&gt;"",'8B'!G34,"")</f>
        <v/>
      </c>
      <c r="AFQ31" s="1084" t="str">
        <f>IF('8B'!H34&lt;&gt;"",'8B'!H34,"")</f>
        <v/>
      </c>
      <c r="AFR31" s="1084" t="str">
        <f>IF('8B'!I34&lt;&gt;"",'8B'!I34,"")</f>
        <v/>
      </c>
      <c r="AFS31" s="1084" t="str">
        <f>IF('8B'!J34&lt;&gt;"",'8B'!J34,"")</f>
        <v/>
      </c>
      <c r="AFT31" s="1084" t="str">
        <f>IF('8B'!K34&lt;&gt;"",'8B'!K34,"")</f>
        <v/>
      </c>
      <c r="AFU31" s="1084" t="str">
        <f>IF('8B'!L34&lt;&gt;"",'8B'!L34,"")</f>
        <v/>
      </c>
      <c r="AFV31" s="1084" t="str">
        <f>IF('8B'!M34&lt;&gt;"",'8B'!M34,"")</f>
        <v/>
      </c>
      <c r="AFW31" s="1084" t="str">
        <f>IF('8B'!N34&lt;&gt;"",'8B'!N34,"")</f>
        <v/>
      </c>
      <c r="AFX31" s="1084" t="str">
        <f>IF('8B'!O34&lt;&gt;"",'8B'!O34,"")</f>
        <v/>
      </c>
      <c r="AFY31" s="1084" t="str">
        <f>IF('8B'!P34&lt;&gt;"",'8B'!P34,"")</f>
        <v/>
      </c>
      <c r="AFZ31" s="1084" t="str">
        <f>IF('8B'!Q34&lt;&gt;"",'8B'!Q34,"")</f>
        <v/>
      </c>
      <c r="AGA31" s="1084" t="str">
        <f>IF('8B'!R34&lt;&gt;"",'8B'!R34,"")</f>
        <v/>
      </c>
      <c r="AGB31" s="1084" t="str">
        <f>IF('8B'!S34&lt;&gt;"",'8B'!S34,"")</f>
        <v/>
      </c>
      <c r="AGC31" s="1084" t="str">
        <f>IF('8B'!T34&lt;&gt;"",'8B'!T34,"")</f>
        <v/>
      </c>
      <c r="AGD31" s="1084" t="str">
        <f>IF('8B'!U34&lt;&gt;"",'8B'!U34,"")</f>
        <v/>
      </c>
      <c r="AGE31" s="1084" t="str">
        <f>IF('8C'!E34&lt;&gt;"",'8C'!E34,"")</f>
        <v/>
      </c>
      <c r="AGF31" s="1084" t="str">
        <f>IF('8C'!F34&lt;&gt;"",'8C'!F34,"")</f>
        <v/>
      </c>
      <c r="AGG31" s="1084" t="str">
        <f>IF('8C'!G34&lt;&gt;"",'8C'!G34,"")</f>
        <v/>
      </c>
      <c r="AGH31" s="1084" t="str">
        <f>IF('8C'!H34&lt;&gt;"",'8C'!H34,"")</f>
        <v/>
      </c>
      <c r="AGI31" s="1084" t="str">
        <f>IF('8C'!I34&lt;&gt;"",'8C'!I34,"")</f>
        <v/>
      </c>
      <c r="AGJ31" s="1084" t="str">
        <f>IF('8C'!J34&lt;&gt;"",'8C'!J34,"")</f>
        <v/>
      </c>
      <c r="AGK31" s="1084" t="str">
        <f>IF('8C'!K34&lt;&gt;"",'8C'!K34,"")</f>
        <v/>
      </c>
      <c r="AGL31" s="1084" t="str">
        <f>IF('8C'!L34&lt;&gt;"",'8C'!L34,"")</f>
        <v/>
      </c>
      <c r="AGM31" s="1084" t="str">
        <f>IF('8C'!M34&lt;&gt;"",'8C'!M34,"")</f>
        <v/>
      </c>
      <c r="AGN31" s="1084" t="str">
        <f>IF('8C'!N34&lt;&gt;"",'8C'!N34,"")</f>
        <v/>
      </c>
      <c r="AGO31" s="1084" t="str">
        <f>IF('8C'!O34&lt;&gt;"",'8C'!O34,"")</f>
        <v/>
      </c>
      <c r="AGP31" s="1085"/>
      <c r="AGQ31" s="1084" t="str">
        <f>IF('8D'!D42&lt;&gt;"",'8D'!D42,"")</f>
        <v/>
      </c>
      <c r="AGR31" s="1084" t="str">
        <f>IF('8D'!E42&lt;&gt;"",'8D'!E42,"")</f>
        <v/>
      </c>
      <c r="AGS31" s="1084" t="str">
        <f>IF('8D'!F42&lt;&gt;"",'8D'!F42,"")</f>
        <v/>
      </c>
      <c r="AGT31" s="1084" t="str">
        <f>IF('8D'!G42&lt;&gt;"",'8D'!G42,"")</f>
        <v/>
      </c>
      <c r="AGU31" s="1084" t="str">
        <f>IF('8D'!H42&lt;&gt;"",'8D'!H42,"")</f>
        <v/>
      </c>
      <c r="AGV31" s="1084" t="str">
        <f>IF('8D'!I42&lt;&gt;"",'8D'!I42,"")</f>
        <v/>
      </c>
      <c r="AGW31" s="1084" t="str">
        <f>IF('8D'!J42&lt;&gt;"",'8D'!J42,"")</f>
        <v/>
      </c>
      <c r="AGX31" s="1084" t="str">
        <f>IF('8D'!K42&lt;&gt;"",'8D'!K42,"")</f>
        <v/>
      </c>
      <c r="AGY31" s="1084" t="str">
        <f>IF('8D'!L42&lt;&gt;"",'8D'!L42,"")</f>
        <v/>
      </c>
      <c r="AGZ31" s="1084" t="str">
        <f>IF('8D'!M42&lt;&gt;"",'8D'!M42,"")</f>
        <v/>
      </c>
      <c r="AHA31" s="1084" t="str">
        <f>IF('8D'!N42&lt;&gt;"",'8D'!N42,"")</f>
        <v/>
      </c>
      <c r="AHB31" s="1084" t="str">
        <f>IF('8D'!O42&lt;&gt;"",'8D'!O42,"")</f>
        <v/>
      </c>
      <c r="AHC31" s="1084" t="str">
        <f>IF('8D'!P42&lt;&gt;"",'8D'!P42,"")</f>
        <v/>
      </c>
      <c r="AHD31" s="1084" t="str">
        <f>IF('8D'!Q42&lt;&gt;"",'8D'!Q42,"")</f>
        <v/>
      </c>
      <c r="AHE31" s="1084" t="str">
        <f>IF('8D'!R42&lt;&gt;"",'8D'!R42,"")</f>
        <v/>
      </c>
      <c r="AHF31" s="1084" t="str">
        <f>IF('8D'!S42&lt;&gt;"",'8D'!S42,"")</f>
        <v/>
      </c>
      <c r="AHG31" s="1084" t="str">
        <f>IF('8D'!T42&lt;&gt;"",'8D'!T42,"")</f>
        <v/>
      </c>
      <c r="AHH31" s="1084" t="str">
        <f>IF('8D'!U42&lt;&gt;"",'8D'!U42,"")</f>
        <v/>
      </c>
      <c r="AHI31" s="1084" t="str">
        <f>IF('8D'!V42&lt;&gt;"",'8D'!V42,"")</f>
        <v/>
      </c>
      <c r="AHJ31" s="1084" t="str">
        <f>IF('8D'!W42&lt;&gt;"",'8D'!W42,"")</f>
        <v/>
      </c>
      <c r="AHK31" s="1084" t="str">
        <f>IF('8D'!X42&lt;&gt;"",'8D'!X42,"")</f>
        <v/>
      </c>
      <c r="AHL31" s="1084" t="str">
        <f>IF('8D'!Y42&lt;&gt;"",'8D'!Y42,"")</f>
        <v/>
      </c>
      <c r="AHM31" s="1084" t="str">
        <f>IF('8D'!Z42&lt;&gt;"",'8D'!Z42,"")</f>
        <v/>
      </c>
      <c r="AHN31" s="1084" t="str">
        <f>IF('8D'!AA42&lt;&gt;"",'8D'!AA42,"")</f>
        <v/>
      </c>
      <c r="AHO31" s="1084" t="str">
        <f>IF('8D'!AB42&lt;&gt;"",'8D'!AB42,"")</f>
        <v/>
      </c>
      <c r="AHP31" s="1084" t="str">
        <f>IF('8D'!AC42&lt;&gt;"",'8D'!AC42,"")</f>
        <v/>
      </c>
      <c r="AHQ31" s="1084" t="str">
        <f>IF('8D'!AD42&lt;&gt;"",'8D'!AD42,"")</f>
        <v/>
      </c>
      <c r="AHR31" s="1084" t="str">
        <f>IF('8D'!AE42&lt;&gt;"",'8D'!AE42,"")</f>
        <v/>
      </c>
      <c r="AHS31" s="1084" t="str">
        <f>IF('8D'!AF42&lt;&gt;"",'8D'!AF42,"")</f>
        <v/>
      </c>
      <c r="AHT31" s="1084" t="str">
        <f>IF('8D'!AG42&lt;&gt;"",'8D'!AG42,"")</f>
        <v/>
      </c>
      <c r="AHU31" s="1084" t="str">
        <f>IF('8D'!AH42&lt;&gt;"",'8D'!AH42,"")</f>
        <v/>
      </c>
      <c r="AHV31" s="1084" t="str">
        <f>IF('8D'!AI42&lt;&gt;"",'8D'!AI42,"")</f>
        <v/>
      </c>
      <c r="AHW31" s="1084" t="str">
        <f>IF('8D'!AJ42&lt;&gt;"",'8D'!AJ42,"")</f>
        <v/>
      </c>
      <c r="AHX31" s="1084" t="str">
        <f>IF('8D'!AK42&lt;&gt;"",'8D'!AK42,"")</f>
        <v/>
      </c>
      <c r="AHY31" s="1084" t="str">
        <f>IF('8D'!AL42&lt;&gt;"",'8D'!AL42,"")</f>
        <v/>
      </c>
      <c r="AHZ31" s="1084" t="str">
        <f>IF('8D'!AM42&lt;&gt;"",'8D'!AM42,"")</f>
        <v/>
      </c>
      <c r="AIA31" s="1084" t="str">
        <f>IF('8D'!AN42&lt;&gt;"",'8D'!AN42,"")</f>
        <v/>
      </c>
      <c r="AIB31" s="1084" t="str">
        <f>IF('8D'!AO42&lt;&gt;"",'8D'!AO42,"")</f>
        <v/>
      </c>
      <c r="AIC31" s="1084" t="str">
        <f>IF('8D'!AP42&lt;&gt;"",'8D'!AP42,"")</f>
        <v/>
      </c>
      <c r="AID31" s="1084" t="str">
        <f>IF('8D'!AQ42&lt;&gt;"",'8D'!AQ42,"")</f>
        <v/>
      </c>
      <c r="AIE31" s="1084" t="str">
        <f>IF('8D'!AR42&lt;&gt;"",'8D'!AR42,"")</f>
        <v/>
      </c>
      <c r="AIF31" s="1084" t="str">
        <f>IF('8D'!AS42&lt;&gt;"",'8D'!AS42,"")</f>
        <v/>
      </c>
      <c r="AIG31" s="1084" t="str">
        <f>IF('8D'!AT42&lt;&gt;"",'8D'!AT42,"")</f>
        <v/>
      </c>
      <c r="AIH31" s="1084" t="str">
        <f>IF('8D'!AU42&lt;&gt;"",'8D'!AU42,"")</f>
        <v/>
      </c>
      <c r="AII31" s="1084" t="str">
        <f>IF('8D'!AV42&lt;&gt;"",'8D'!AV42,"")</f>
        <v/>
      </c>
      <c r="AIJ31" s="1084" t="str">
        <f>IF('8D'!AW42&lt;&gt;"",'8D'!AW42,"")</f>
        <v/>
      </c>
      <c r="AIK31" s="1085"/>
      <c r="AIL31" s="1084" t="str">
        <f>IF('8E'!D42&lt;&gt;"",'8E'!D42,"")</f>
        <v/>
      </c>
      <c r="AIM31" s="1084" t="str">
        <f>IF('8E'!E42&lt;&gt;"",'8E'!E42,"")</f>
        <v/>
      </c>
      <c r="AIN31" s="1084" t="str">
        <f>IF('8E'!F42&lt;&gt;"",'8E'!F42,"")</f>
        <v/>
      </c>
      <c r="AIO31" s="1084" t="str">
        <f>IF('8E'!G42&lt;&gt;"",'8E'!G42,"")</f>
        <v/>
      </c>
      <c r="AIP31" s="1084" t="str">
        <f>IF('8E'!H42&lt;&gt;"",'8E'!H42,"")</f>
        <v/>
      </c>
      <c r="AIQ31" s="1084" t="str">
        <f>IF('8E'!I42&lt;&gt;"",'8E'!I42,"")</f>
        <v/>
      </c>
      <c r="AIR31" s="1084" t="str">
        <f>IF('8E'!J42&lt;&gt;"",'8E'!J42,"")</f>
        <v/>
      </c>
      <c r="AIS31" s="1084" t="str">
        <f>IF('8E'!K42&lt;&gt;"",'8E'!K42,"")</f>
        <v/>
      </c>
      <c r="AIT31" s="1084" t="str">
        <f>IF('8E'!L42&lt;&gt;"",'8E'!L42,"")</f>
        <v/>
      </c>
      <c r="AIU31" s="1084" t="str">
        <f>IF('8E'!M42&lt;&gt;"",'8E'!M42,"")</f>
        <v/>
      </c>
      <c r="AIV31" s="1084" t="str">
        <f>IF('8E'!N42&lt;&gt;"",'8E'!N42,"")</f>
        <v/>
      </c>
      <c r="AIW31" s="1084" t="str">
        <f>IF('8E'!O42&lt;&gt;"",'8E'!O42,"")</f>
        <v/>
      </c>
      <c r="AIX31" s="1084" t="str">
        <f>IF('8E'!P42&lt;&gt;"",'8E'!P42,"")</f>
        <v/>
      </c>
      <c r="AIY31" s="1084" t="str">
        <f>IF('8E'!Q42&lt;&gt;"",'8E'!Q42,"")</f>
        <v/>
      </c>
      <c r="AIZ31" s="1084" t="str">
        <f>IF('8E'!R42&lt;&gt;"",'8E'!R42,"")</f>
        <v/>
      </c>
      <c r="AJA31" s="1084" t="str">
        <f>IF('8E'!S42&lt;&gt;"",'8E'!S42,"")</f>
        <v/>
      </c>
      <c r="AJB31" s="1084" t="str">
        <f>IF('8E'!T42&lt;&gt;"",'8E'!T42,"")</f>
        <v/>
      </c>
      <c r="AJC31" s="1084" t="str">
        <f>IF('8E'!U42&lt;&gt;"",'8E'!U42,"")</f>
        <v/>
      </c>
      <c r="AJD31" s="1084" t="str">
        <f>IF('8E'!V42&lt;&gt;"",'8E'!V42,"")</f>
        <v/>
      </c>
      <c r="AJE31" s="1084" t="str">
        <f>IF('8E'!W42&lt;&gt;"",'8E'!W42,"")</f>
        <v/>
      </c>
      <c r="AJF31" s="1084" t="str">
        <f>IF('8E'!X42&lt;&gt;"",'8E'!X42,"")</f>
        <v/>
      </c>
      <c r="AJG31" s="1084" t="str">
        <f>IF('8E'!Y42&lt;&gt;"",'8E'!Y42,"")</f>
        <v/>
      </c>
      <c r="AJH31" s="1084" t="str">
        <f>IF('8E'!Z42&lt;&gt;"",'8E'!Z42,"")</f>
        <v/>
      </c>
      <c r="AJI31" s="1084" t="str">
        <f>IF('8E'!AA42&lt;&gt;"",'8E'!AA42,"")</f>
        <v/>
      </c>
      <c r="AJJ31" t="s">
        <v>6852</v>
      </c>
    </row>
    <row r="32" spans="1:946" x14ac:dyDescent="0.2">
      <c r="A32" s="1084" t="str">
        <f t="shared" si="0"/>
        <v/>
      </c>
      <c r="B32" s="1084" t="str">
        <f t="shared" si="1"/>
        <v/>
      </c>
      <c r="C32" s="1084" t="str">
        <f>IF(設定!AH36&lt;&gt;0,設定!AH36,"")</f>
        <v/>
      </c>
      <c r="D32" s="1084" t="str">
        <f ca="1">IF(設定!AG36&lt;&gt;0,設定!AG36,"")</f>
        <v/>
      </c>
      <c r="E32" s="1084" t="str">
        <f>IF(C32="学部",VLOOKUP(D32,設定!$K$8:$L$37,2,FALSE),"")</f>
        <v/>
      </c>
      <c r="F32" s="1084" t="str">
        <f>IF(C32="研究科",VLOOKUP(D32,設定!$P$8:$Q$37,2,FALSE),"")</f>
        <v/>
      </c>
      <c r="G32" s="1084" t="str">
        <f>IF(C32="学部",VLOOKUP(D32,設定!$U$8:$V$37,2,FALSE),"")</f>
        <v/>
      </c>
      <c r="H32" s="1084" t="str">
        <f>IF(C32="研究科",VLOOKUP(D32,設定!$Y$8:$Z$37,2,FALSE),"")</f>
        <v/>
      </c>
      <c r="I32" s="1085"/>
      <c r="J32" s="1085"/>
      <c r="K32" s="1085"/>
      <c r="L32" s="1085"/>
      <c r="M32" s="1085"/>
      <c r="N32" s="1085"/>
      <c r="O32" s="1085"/>
      <c r="P32" s="1085"/>
      <c r="Q32" s="1085"/>
      <c r="R32" s="1084" t="str">
        <f>IF('2A'!E35&lt;&gt;"",'2A'!E35,"")</f>
        <v/>
      </c>
      <c r="S32" s="1084" t="str">
        <f>IF('2A'!F35&lt;&gt;"",'2A'!F35,"")</f>
        <v/>
      </c>
      <c r="T32" s="1084" t="str">
        <f>IF('2A'!G35&lt;&gt;"",'2A'!G35,"")</f>
        <v/>
      </c>
      <c r="U32" s="1084" t="str">
        <f>IF('2A'!H35&lt;&gt;"",'2A'!H35,"")</f>
        <v/>
      </c>
      <c r="V32" s="1084" t="str">
        <f>IF('2A'!I35&lt;&gt;"",'2A'!I35,"")</f>
        <v/>
      </c>
      <c r="W32" s="1084" t="str">
        <f>IF('2A'!J35&lt;&gt;"",'2A'!J35,"")</f>
        <v/>
      </c>
      <c r="X32" s="1084" t="str">
        <f>IF('2A'!K35&lt;&gt;"",'2A'!K35,"")</f>
        <v/>
      </c>
      <c r="Y32" s="1084" t="str">
        <f>IF('2A'!L35&lt;&gt;"",'2A'!L35,"")</f>
        <v/>
      </c>
      <c r="Z32" s="1084" t="str">
        <f>IF('2A'!M35&lt;&gt;"",'2A'!M35,"")</f>
        <v/>
      </c>
      <c r="AA32" s="1084" t="str">
        <f>IF('2A'!N35&lt;&gt;"",'2A'!N35,"")</f>
        <v/>
      </c>
      <c r="AB32" s="1084" t="str">
        <f>IF('2A'!O35&lt;&gt;"",'2A'!O35,"")</f>
        <v/>
      </c>
      <c r="AC32" s="1084" t="str">
        <f>IF('2A'!P35&lt;&gt;"",'2A'!P35,"")</f>
        <v/>
      </c>
      <c r="AD32" s="1084" t="str">
        <f>IF('2A'!Q35&lt;&gt;"",'2A'!Q35,"")</f>
        <v/>
      </c>
      <c r="AE32" s="1084" t="str">
        <f>IF('2A'!R35&lt;&gt;"",'2A'!R35,"")</f>
        <v/>
      </c>
      <c r="AF32" s="1084" t="str">
        <f>IF('2A'!S35&lt;&gt;"",'2A'!S35,"")</f>
        <v/>
      </c>
      <c r="AG32" s="1084" t="str">
        <f>IF('2A'!T35&lt;&gt;"",'2A'!T35,"")</f>
        <v/>
      </c>
      <c r="AH32" s="1084" t="str">
        <f>IF('2A'!U35&lt;&gt;"",'2A'!U35,"")</f>
        <v/>
      </c>
      <c r="AI32" s="1084" t="str">
        <f>IF('2B'!E35&lt;&gt;"",'2B'!E35,"")</f>
        <v/>
      </c>
      <c r="AJ32" s="1084" t="str">
        <f>IF('2B'!F35&lt;&gt;"",'2B'!F35,"")</f>
        <v/>
      </c>
      <c r="AK32" s="1084" t="str">
        <f>IF('2B'!G35&lt;&gt;"",'2B'!G35,"")</f>
        <v/>
      </c>
      <c r="AL32" s="1084" t="str">
        <f>IF('2B'!H35&lt;&gt;"",'2B'!H35,"")</f>
        <v/>
      </c>
      <c r="AM32" s="1084" t="str">
        <f>IF('2B'!I35&lt;&gt;"",'2B'!I35,"")</f>
        <v/>
      </c>
      <c r="AN32" s="1084" t="str">
        <f>IF('2B'!J35&lt;&gt;"",'2B'!J35,"")</f>
        <v/>
      </c>
      <c r="AO32" s="1084" t="str">
        <f>IF('2B'!K35&lt;&gt;"",'2B'!K35,"")</f>
        <v/>
      </c>
      <c r="AP32" s="1084" t="str">
        <f>IF('2B'!L35&lt;&gt;"",'2B'!L35,"")</f>
        <v/>
      </c>
      <c r="AQ32" s="1084" t="str">
        <f>IF('2B'!M35&lt;&gt;"",'2B'!M35,"")</f>
        <v/>
      </c>
      <c r="AR32" s="1084" t="str">
        <f>IF('2B'!N35&lt;&gt;"",'2B'!N35,"")</f>
        <v/>
      </c>
      <c r="AS32" s="1084" t="str">
        <f>IF('2B'!O35&lt;&gt;"",'2B'!O35,"")</f>
        <v/>
      </c>
      <c r="AT32" s="1084" t="str">
        <f>IF('2B'!P35&lt;&gt;"",'2B'!P35,"")</f>
        <v/>
      </c>
      <c r="AU32" s="1084" t="str">
        <f>IF('2B'!Q35&lt;&gt;"",'2B'!Q35,"")</f>
        <v/>
      </c>
      <c r="AV32" s="1084" t="str">
        <f>IF('2B'!R35&lt;&gt;"",'2B'!R35,"")</f>
        <v/>
      </c>
      <c r="AW32" s="1084" t="str">
        <f>IF('2B'!S35&lt;&gt;"",'2B'!S35,"")</f>
        <v/>
      </c>
      <c r="AX32" s="1084" t="str">
        <f>IF('2B'!T35&lt;&gt;"",'2B'!T35,"")</f>
        <v/>
      </c>
      <c r="AY32" s="1084" t="str">
        <f>IF('2B'!U35&lt;&gt;"",'2B'!U35,"")</f>
        <v/>
      </c>
      <c r="AZ32" s="1084" t="str">
        <f>IF('2B'!V35&lt;&gt;"",'2B'!V35,"")</f>
        <v/>
      </c>
      <c r="BA32" s="1084" t="str">
        <f>IF('2B'!W35&lt;&gt;"",'2B'!W35,"")</f>
        <v/>
      </c>
      <c r="BB32" s="1084" t="str">
        <f>IF('2B'!X35&lt;&gt;"",'2B'!X35,"")</f>
        <v/>
      </c>
      <c r="BC32" s="1084" t="str">
        <f>IF('2C'!E36&lt;&gt;"",'2C'!E36,"")</f>
        <v/>
      </c>
      <c r="BD32" s="1084" t="str">
        <f>IF('2C'!F36&lt;&gt;"",'2C'!F36,"")</f>
        <v/>
      </c>
      <c r="BE32" s="1084" t="str">
        <f>IF('2C'!G36&lt;&gt;"",'2C'!G36,"")</f>
        <v/>
      </c>
      <c r="BF32" s="1084" t="str">
        <f>IF('2C'!H36&lt;&gt;"",'2C'!H36,"")</f>
        <v/>
      </c>
      <c r="BG32" s="1084" t="str">
        <f>IF('2C'!I36&lt;&gt;"",'2C'!I36,"")</f>
        <v/>
      </c>
      <c r="BH32" s="1084" t="str">
        <f>IF('2C'!J36&lt;&gt;"",'2C'!J36,"")</f>
        <v/>
      </c>
      <c r="BI32" s="1084" t="str">
        <f>IF('2C'!K36&lt;&gt;"",'2C'!K36,"")</f>
        <v/>
      </c>
      <c r="BJ32" s="1084" t="str">
        <f>IF('2C'!L36&lt;&gt;"",'2C'!L36,"")</f>
        <v/>
      </c>
      <c r="BK32" s="1084" t="str">
        <f>IF('2C'!M36&lt;&gt;"",'2C'!M36,"")</f>
        <v/>
      </c>
      <c r="BL32" s="1084" t="str">
        <f>IF('2C'!N36&lt;&gt;"",'2C'!N36,"")</f>
        <v/>
      </c>
      <c r="BM32" s="1084" t="str">
        <f>IF('2C'!O36&lt;&gt;"",'2C'!O36,"")</f>
        <v/>
      </c>
      <c r="BN32" s="1084" t="str">
        <f>IF('2C'!P36&lt;&gt;"",'2C'!P36,"")</f>
        <v/>
      </c>
      <c r="BO32" s="1084" t="str">
        <f>IF('2C'!Q36&lt;&gt;"",'2C'!Q36,"")</f>
        <v/>
      </c>
      <c r="BP32" s="1084" t="str">
        <f>IF('2C'!R36&lt;&gt;"",'2C'!R36,"")</f>
        <v/>
      </c>
      <c r="BQ32" s="1084" t="str">
        <f>IF('2C'!S36&lt;&gt;"",'2C'!S36,"")</f>
        <v/>
      </c>
      <c r="BR32" s="1084" t="str">
        <f>IF('2C'!T36&lt;&gt;"",'2C'!T36,"")</f>
        <v/>
      </c>
      <c r="BS32" s="1084" t="str">
        <f>IF('2C'!U36&lt;&gt;"",'2C'!U36,"")</f>
        <v/>
      </c>
      <c r="BT32" s="1084" t="str">
        <f>IF('2C'!V36&lt;&gt;"",'2C'!V36,"")</f>
        <v/>
      </c>
      <c r="BU32" s="1084" t="str">
        <f>IF('2C'!W36&lt;&gt;"",'2C'!W36,"")</f>
        <v/>
      </c>
      <c r="BV32" s="1084" t="str">
        <f>IF('2C'!X36&lt;&gt;"",'2C'!X36,"")</f>
        <v/>
      </c>
      <c r="BW32" s="1084" t="str">
        <f>IF('2C'!Y36&lt;&gt;"",'2C'!Y36,"")</f>
        <v/>
      </c>
      <c r="BX32" s="1084" t="str">
        <f>IF('2C'!Z36&lt;&gt;"",'2C'!Z36,"")</f>
        <v/>
      </c>
      <c r="BY32" s="1084" t="str">
        <f>IF('2C'!AA36&lt;&gt;"",'2C'!AA36,"")</f>
        <v/>
      </c>
      <c r="BZ32" s="1084" t="str">
        <f>IF('2C'!AB36&lt;&gt;"",'2C'!AB36,"")</f>
        <v/>
      </c>
      <c r="CA32" s="1084" t="str">
        <f>IF('2C'!AC36&lt;&gt;"",'2C'!AC36,"")</f>
        <v/>
      </c>
      <c r="CB32" s="1084" t="str">
        <f>IF('2C'!AD36&lt;&gt;"",'2C'!AD36,"")</f>
        <v/>
      </c>
      <c r="CC32" s="1084" t="str">
        <f>IF('2C'!AE36&lt;&gt;"",'2C'!AE36,"")</f>
        <v/>
      </c>
      <c r="CD32" s="1084" t="str">
        <f>IF('2C'!AF36&lt;&gt;"",'2C'!AF36,"")</f>
        <v/>
      </c>
      <c r="CE32" s="1085"/>
      <c r="CF32" s="1085"/>
      <c r="CG32" s="1085"/>
      <c r="CH32" s="1085"/>
      <c r="CI32" s="1085"/>
      <c r="CJ32" s="1085"/>
      <c r="CK32" s="1085"/>
      <c r="CL32" s="1085"/>
      <c r="CM32" s="1085"/>
      <c r="CN32" s="1085"/>
      <c r="CO32" s="1085"/>
      <c r="CP32" s="1085"/>
      <c r="CQ32" s="1085"/>
      <c r="CR32" s="1085"/>
      <c r="CS32" s="1085"/>
      <c r="CT32" s="1085"/>
      <c r="CU32" s="1085"/>
      <c r="CV32" s="1084" t="str">
        <f>IF('2E'!E35&lt;&gt;"",'2E'!E35,"")</f>
        <v/>
      </c>
      <c r="CW32" s="1084" t="str">
        <f>IF('2E'!F35&lt;&gt;"",'2E'!F35,"")</f>
        <v/>
      </c>
      <c r="CX32" s="1084" t="str">
        <f>IF('2E'!G35&lt;&gt;"",'2E'!G35,"")</f>
        <v/>
      </c>
      <c r="CY32" s="1084" t="str">
        <f>IF('2E'!H35&lt;&gt;"",'2E'!H35,"")</f>
        <v/>
      </c>
      <c r="CZ32" s="1084" t="str">
        <f>IF('2E'!I35&lt;&gt;"",'2E'!I35,"")</f>
        <v/>
      </c>
      <c r="DA32" s="1084" t="str">
        <f>IF('2E'!J35&lt;&gt;"",'2E'!J35,"")</f>
        <v/>
      </c>
      <c r="DB32" s="1084" t="str">
        <f>IF('2E'!K35&lt;&gt;"",'2E'!K35,"")</f>
        <v/>
      </c>
      <c r="DC32" s="1084" t="str">
        <f>IF('2E'!L35&lt;&gt;"",'2E'!L35,"")</f>
        <v/>
      </c>
      <c r="DD32" s="1084" t="str">
        <f>IF('2E'!M35&lt;&gt;"",'2E'!M35,"")</f>
        <v/>
      </c>
      <c r="DE32" s="1084" t="str">
        <f>IF('2E'!N35&lt;&gt;"",'2E'!N35,"")</f>
        <v/>
      </c>
      <c r="DF32" s="1084" t="str">
        <f>IF('2E'!O35&lt;&gt;"",'2E'!O35,"")</f>
        <v/>
      </c>
      <c r="DG32" s="1084" t="str">
        <f>IF('2E'!P35&lt;&gt;"",'2E'!P35,"")</f>
        <v/>
      </c>
      <c r="DH32" s="1084" t="str">
        <f>IF('2E'!Q35&lt;&gt;"",'2E'!Q35,"")</f>
        <v/>
      </c>
      <c r="DI32" s="1084" t="str">
        <f>IF('2E'!R35&lt;&gt;"",'2E'!R35,"")</f>
        <v/>
      </c>
      <c r="DJ32" s="1084" t="str">
        <f>IF('2E'!S35&lt;&gt;"",'2E'!S35,"")</f>
        <v/>
      </c>
      <c r="DK32" s="1084" t="str">
        <f>IF('2E'!T35&lt;&gt;"",'2E'!T35,"")</f>
        <v/>
      </c>
      <c r="DL32" s="1084" t="str">
        <f>IF('2F'!E35&lt;&gt;"",'2F'!E35,"")</f>
        <v/>
      </c>
      <c r="DM32" s="1084" t="str">
        <f>IF('2F'!F35&lt;&gt;"",'2F'!F35,"")</f>
        <v/>
      </c>
      <c r="DN32" s="1212" t="str">
        <f>IF('3AB'!E35&lt;&gt;"",'3AB'!E35,"")</f>
        <v/>
      </c>
      <c r="DO32" s="1212" t="str">
        <f>IF('3AB'!F35&lt;&gt;"",'3AB'!F35,"")</f>
        <v/>
      </c>
      <c r="DP32" s="1212" t="str">
        <f>IF('3AB'!G35&lt;&gt;"",'3AB'!G35,"")</f>
        <v/>
      </c>
      <c r="DQ32" s="1212" t="str">
        <f>IF('3AB'!H35&lt;&gt;"",'3AB'!H35,"")</f>
        <v/>
      </c>
      <c r="DR32" s="1212" t="str">
        <f>IF('3AB'!I35&lt;&gt;"",'3AB'!I35,"")</f>
        <v/>
      </c>
      <c r="DS32" s="1212" t="str">
        <f>IF('3AB'!J35&lt;&gt;"",'3AB'!J35,"")</f>
        <v/>
      </c>
      <c r="DT32" s="1212" t="str">
        <f>IF('3AB'!K35&lt;&gt;"",'3AB'!K35,"")</f>
        <v/>
      </c>
      <c r="DU32" s="1212" t="str">
        <f>IF('3AB'!L35&lt;&gt;"",'3AB'!L35,"")</f>
        <v/>
      </c>
      <c r="DV32" s="1084" t="str">
        <f>IF('3CD'!E35&lt;&gt;"",'3CD'!E35,"")</f>
        <v/>
      </c>
      <c r="DW32" s="1084" t="str">
        <f>IF('3CD'!F35&lt;&gt;"",'3CD'!F35,"")</f>
        <v/>
      </c>
      <c r="DX32" s="1084" t="str">
        <f>IF('3CD'!G35&lt;&gt;"",'3CD'!G35,"")</f>
        <v/>
      </c>
      <c r="DY32" s="1084" t="str">
        <f>IF('3CD'!H35&lt;&gt;"",'3CD'!H35,"")</f>
        <v/>
      </c>
      <c r="DZ32" s="1084" t="str">
        <f>IF('3CD'!I35&lt;&gt;"",'3CD'!I35,"")</f>
        <v/>
      </c>
      <c r="EA32" s="1084" t="str">
        <f>IF('3CD'!J35&lt;&gt;"",'3CD'!J35,"")</f>
        <v/>
      </c>
      <c r="EB32" s="1084" t="str">
        <f>IF('3CD'!K35&lt;&gt;"",'3CD'!K35,"")</f>
        <v/>
      </c>
      <c r="EC32" s="1084" t="str">
        <f>IF('3CD'!L35&lt;&gt;"",'3CD'!L35,"")</f>
        <v/>
      </c>
      <c r="ED32" s="1084" t="str">
        <f>IF('3CD'!M35&lt;&gt;"",'3CD'!M35,"")</f>
        <v/>
      </c>
      <c r="EE32" s="1084" t="str">
        <f>IF('3CD'!N35&lt;&gt;"",'3CD'!N35,"")</f>
        <v/>
      </c>
      <c r="EF32" s="1084" t="str">
        <f>IF('3CD'!O35&lt;&gt;"",'3CD'!O35,"")</f>
        <v/>
      </c>
      <c r="EG32" s="1084" t="str">
        <f>IF('3CD'!P35&lt;&gt;"",'3CD'!P35,"")</f>
        <v/>
      </c>
      <c r="EH32" s="1084" t="str">
        <f>IF('3CD'!Q35&lt;&gt;"",'3CD'!Q35,"")</f>
        <v/>
      </c>
      <c r="EI32" s="1084" t="str">
        <f>IF('3CD'!R35&lt;&gt;"",'3CD'!R35,"")</f>
        <v/>
      </c>
      <c r="EJ32" s="1085"/>
      <c r="EK32" s="1085"/>
      <c r="EL32" s="1085"/>
      <c r="EM32" s="1085"/>
      <c r="EN32" s="1085"/>
      <c r="EO32" s="1085"/>
      <c r="EP32" s="1085"/>
      <c r="EQ32" s="1085"/>
      <c r="ER32" s="1085"/>
      <c r="ES32" s="1085"/>
      <c r="ET32" s="1085"/>
      <c r="EU32" s="1085"/>
      <c r="EV32" s="1085"/>
      <c r="EW32" s="1085"/>
      <c r="EX32" s="1085"/>
      <c r="EY32" s="1085"/>
      <c r="EZ32" s="1085"/>
      <c r="FA32" s="1085"/>
      <c r="FB32" s="1084" t="str">
        <f>IF('3EF'!W36&lt;&gt;"",'3EF'!W36,"")</f>
        <v/>
      </c>
      <c r="FC32" s="1084" t="str">
        <f>IF('3EF'!X36&lt;&gt;"",'3EF'!X36,"")</f>
        <v/>
      </c>
      <c r="FD32" s="1084" t="str">
        <f>IF('3EF'!Y36&lt;&gt;"",'3EF'!Y36,"")</f>
        <v/>
      </c>
      <c r="FE32" s="1084" t="str">
        <f>IF('3EF'!Z36&lt;&gt;"",'3EF'!Z36,"")</f>
        <v/>
      </c>
      <c r="FF32" s="1084" t="str">
        <f>IF('3EF'!AA36&lt;&gt;"",'3EF'!AA36,"")</f>
        <v/>
      </c>
      <c r="FG32" s="1084" t="str">
        <f>IF('3EF'!AB36&lt;&gt;"",'3EF'!AB36,"")</f>
        <v/>
      </c>
      <c r="FH32" s="1084" t="str">
        <f>IF('3EF'!AC36&lt;&gt;"",'3EF'!AC36,"")</f>
        <v/>
      </c>
      <c r="FI32" s="1084" t="str">
        <f>IF('3EF'!AD36&lt;&gt;"",'3EF'!AD36,"")</f>
        <v/>
      </c>
      <c r="FJ32" s="1084" t="str">
        <f>IF('3EF'!AE36&lt;&gt;"",'3EF'!AE36,"")</f>
        <v/>
      </c>
      <c r="FK32" s="1084" t="str">
        <f>IF('3EF'!AF36&lt;&gt;"",'3EF'!AF36,"")</f>
        <v/>
      </c>
      <c r="FL32" s="1084" t="str">
        <f>IF('3EF'!AG36&lt;&gt;"",'3EF'!AG36,"")</f>
        <v/>
      </c>
      <c r="FM32" s="1084" t="str">
        <f>IF('3EF'!AH36&lt;&gt;"",'3EF'!AH36,"")</f>
        <v/>
      </c>
      <c r="FN32" s="1084" t="str">
        <f>IF('3EF'!AI36&lt;&gt;"",'3EF'!AI36,"")</f>
        <v/>
      </c>
      <c r="FO32" s="1084" t="str">
        <f>IF('3EF'!AJ36&lt;&gt;"",'3EF'!AJ36,"")</f>
        <v/>
      </c>
      <c r="FP32" s="1084" t="str">
        <f>IF('3EF'!AK36&lt;&gt;"",'3EF'!AK36,"")</f>
        <v/>
      </c>
      <c r="FQ32" s="1084" t="str">
        <f>IF('3EF'!AL36&lt;&gt;"",'3EF'!AL36,"")</f>
        <v/>
      </c>
      <c r="FR32" s="1084" t="str">
        <f>IF('3EF'!AM36&lt;&gt;"",'3EF'!AM36,"")</f>
        <v/>
      </c>
      <c r="FS32" s="1084" t="str">
        <f>IF('3G'!E36&lt;&gt;"",'3G'!E36,"")</f>
        <v/>
      </c>
      <c r="FT32" s="1084" t="str">
        <f>IF('3G'!F36&lt;&gt;"",'3G'!F36,"")</f>
        <v/>
      </c>
      <c r="FU32" s="1084" t="str">
        <f>IF('3G'!G36&lt;&gt;"",'3G'!G36,"")</f>
        <v/>
      </c>
      <c r="FV32" s="1084" t="str">
        <f>IF('3G'!H36&lt;&gt;"",'3G'!H36,"")</f>
        <v/>
      </c>
      <c r="FW32" s="1084" t="str">
        <f>IF('3G'!I36&lt;&gt;"",'3G'!I36,"")</f>
        <v/>
      </c>
      <c r="FX32" s="1084" t="str">
        <f>IF('3G'!J36&lt;&gt;"",'3G'!J36,"")</f>
        <v/>
      </c>
      <c r="FY32" s="1084" t="str">
        <f>IF('3G'!K36&lt;&gt;"",'3G'!K36,"")</f>
        <v/>
      </c>
      <c r="FZ32" s="1084" t="str">
        <f>IF('3G'!L36&lt;&gt;"",'3G'!L36,"")</f>
        <v/>
      </c>
      <c r="GA32" s="1084" t="str">
        <f>IF('3G'!M36&lt;&gt;"",'3G'!M36,"")</f>
        <v/>
      </c>
      <c r="GB32" s="1084" t="str">
        <f>IF('3G'!N36&lt;&gt;"",'3G'!N36,"")</f>
        <v/>
      </c>
      <c r="GC32" s="1084" t="str">
        <f>IF('3G'!O36&lt;&gt;"",'3G'!O36,"")</f>
        <v/>
      </c>
      <c r="GD32" s="1084" t="str">
        <f>IF('3G'!P36&lt;&gt;"",'3G'!P36,"")</f>
        <v/>
      </c>
      <c r="GE32" s="1084" t="str">
        <f>IF('3G'!Q36&lt;&gt;"",'3G'!Q36,"")</f>
        <v/>
      </c>
      <c r="GF32" s="1084" t="str">
        <f>IF('3G'!R36&lt;&gt;"",'3G'!R36,"")</f>
        <v/>
      </c>
      <c r="GG32" s="1084" t="str">
        <f>IF('3G'!S36&lt;&gt;"",'3G'!S36,"")</f>
        <v/>
      </c>
      <c r="GH32" s="1084" t="str">
        <f>IF('3G'!T36&lt;&gt;"",'3G'!T36,"")</f>
        <v/>
      </c>
      <c r="GI32" s="1084" t="str">
        <f>IF('3G'!U36&lt;&gt;"",'3G'!U36,"")</f>
        <v/>
      </c>
      <c r="GJ32" s="1084" t="str">
        <f>IF('3G'!V36&lt;&gt;"",'3G'!V36,"")</f>
        <v/>
      </c>
      <c r="GK32" s="1084" t="str">
        <f>IF('3G'!W36&lt;&gt;"",'3G'!W36,"")</f>
        <v/>
      </c>
      <c r="GL32" s="1084" t="str">
        <f>IF('3G'!X36&lt;&gt;"",'3G'!X36,"")</f>
        <v/>
      </c>
      <c r="GM32" s="1084" t="str">
        <f>IF('3G'!Y36&lt;&gt;"",'3G'!Y36,"")</f>
        <v/>
      </c>
      <c r="GN32" s="1084" t="str">
        <f>IF('3G'!Z36&lt;&gt;"",'3G'!Z36,"")</f>
        <v/>
      </c>
      <c r="GO32" s="1084" t="str">
        <f>IF('3G'!AA36&lt;&gt;"",'3G'!AA36,"")</f>
        <v/>
      </c>
      <c r="GP32" s="1084" t="str">
        <f>IF('3G'!AB36&lt;&gt;"",'3G'!AB36,"")</f>
        <v/>
      </c>
      <c r="GQ32" s="1084" t="str">
        <f>IF('3G'!AC36&lt;&gt;"",'3G'!AC36,"")</f>
        <v/>
      </c>
      <c r="GR32" s="1084" t="str">
        <f>IF('3G'!AD36&lt;&gt;"",'3G'!AD36,"")</f>
        <v/>
      </c>
      <c r="GS32" s="1084" t="str">
        <f>IF('3G'!AE36&lt;&gt;"",'3G'!AE36,"")</f>
        <v/>
      </c>
      <c r="GT32" s="1084" t="str">
        <f>IF('3G'!AF36&lt;&gt;"",'3G'!AF36,"")</f>
        <v/>
      </c>
      <c r="GU32" s="1084" t="str">
        <f>IF('3G'!AG36&lt;&gt;"",'3G'!AG36,"")</f>
        <v/>
      </c>
      <c r="GV32" s="1084" t="str">
        <f>IF('3G'!AH36&lt;&gt;"",'3G'!AH36,"")</f>
        <v/>
      </c>
      <c r="GW32" s="1084" t="str">
        <f>IF('3G'!AI36&lt;&gt;"",'3G'!AI36,"")</f>
        <v/>
      </c>
      <c r="GX32" s="1084" t="str">
        <f>IF('3G'!AJ36&lt;&gt;"",'3G'!AJ36,"")</f>
        <v/>
      </c>
      <c r="GY32" s="1084" t="str">
        <f>IF('3G'!AK36&lt;&gt;"",'3G'!AK36,"")</f>
        <v/>
      </c>
      <c r="GZ32" s="1084" t="str">
        <f>IF('3G'!AL36&lt;&gt;"",'3G'!AL36,"")</f>
        <v/>
      </c>
      <c r="HA32" s="1084" t="str">
        <f>IF('3G'!AM36&lt;&gt;"",'3G'!AM36,"")</f>
        <v/>
      </c>
      <c r="HB32" s="1084" t="str">
        <f>IF('3G'!AN36&lt;&gt;"",'3G'!AN36,"")</f>
        <v/>
      </c>
      <c r="HC32" s="1085"/>
      <c r="HD32" s="1085"/>
      <c r="HE32" s="1085"/>
      <c r="HF32" s="1085"/>
      <c r="HG32" s="1085"/>
      <c r="HH32" s="1085"/>
      <c r="HI32" s="1085"/>
      <c r="HJ32" s="1085"/>
      <c r="HK32" s="1085"/>
      <c r="HL32" s="1085"/>
      <c r="HM32" s="1085"/>
      <c r="HN32" s="1085"/>
      <c r="HO32" s="1085"/>
      <c r="HP32" s="1085"/>
      <c r="HQ32" s="1085"/>
      <c r="HR32" s="1085"/>
      <c r="HS32" s="1085"/>
      <c r="HT32" s="1085"/>
      <c r="HU32" s="1085"/>
      <c r="HV32" s="1085"/>
      <c r="HW32" s="1085"/>
      <c r="HX32" s="1085"/>
      <c r="HY32" s="1085"/>
      <c r="HZ32" s="1085"/>
      <c r="IA32" s="1085"/>
      <c r="IB32" s="1085"/>
      <c r="IC32" s="1085"/>
      <c r="ID32" s="1085"/>
      <c r="IE32" s="1085"/>
      <c r="IF32" s="1085"/>
      <c r="IG32" s="1085"/>
      <c r="IH32" s="1085"/>
      <c r="II32" s="1085"/>
      <c r="IJ32" s="1085"/>
      <c r="IK32" s="1085"/>
      <c r="IL32" s="1085"/>
      <c r="IM32" s="1085"/>
      <c r="IN32" s="1085"/>
      <c r="IO32" s="1085"/>
      <c r="IP32" s="1085"/>
      <c r="IQ32" s="1085"/>
      <c r="IR32" s="1085"/>
      <c r="IS32" s="1085"/>
      <c r="IT32" s="1085"/>
      <c r="IU32" s="1085"/>
      <c r="IV32" s="1085"/>
      <c r="IW32" s="1085"/>
      <c r="IX32" s="1085"/>
      <c r="IY32" s="1085"/>
      <c r="IZ32" s="1085"/>
      <c r="JA32" s="1085"/>
      <c r="JB32" s="1084" t="str">
        <f>IF('4C'!E35&lt;&gt;"",'4C'!E35,"")</f>
        <v/>
      </c>
      <c r="JC32" s="1085"/>
      <c r="JD32" s="1085"/>
      <c r="JE32" s="1085"/>
      <c r="JF32" s="1085"/>
      <c r="JG32" s="1085"/>
      <c r="JH32" s="1085"/>
      <c r="JI32" s="1085"/>
      <c r="JJ32" s="1085"/>
      <c r="JK32" s="1085"/>
      <c r="JL32" s="1085"/>
      <c r="JM32" s="1085"/>
      <c r="JN32" s="1085"/>
      <c r="JO32" s="1085"/>
      <c r="JP32" s="1085"/>
      <c r="JQ32" s="1085"/>
      <c r="JR32" s="1085"/>
      <c r="JS32" s="1085"/>
      <c r="JT32" s="1085"/>
      <c r="JU32" s="1085"/>
      <c r="JV32" s="1085"/>
      <c r="JW32" s="1085"/>
      <c r="JX32" s="1085"/>
      <c r="JY32" s="1085"/>
      <c r="JZ32" s="1085"/>
      <c r="KA32" s="1085"/>
      <c r="KB32" s="1085"/>
      <c r="KC32" s="1085"/>
      <c r="KD32" s="1085"/>
      <c r="KE32" s="1085"/>
      <c r="KF32" s="1085"/>
      <c r="KG32" s="1085"/>
      <c r="KH32" s="1085"/>
      <c r="KI32" s="1085"/>
      <c r="KJ32" s="1084" t="str">
        <f>IF('5A'!E35&lt;&gt;"",'5A'!E35,"")</f>
        <v/>
      </c>
      <c r="KK32" s="1084" t="str">
        <f>IF('5A'!F35&lt;&gt;"",'5A'!F35,"")</f>
        <v/>
      </c>
      <c r="KL32" s="1084" t="str">
        <f>IF('5A'!G35&lt;&gt;"",'5A'!G35,"")</f>
        <v/>
      </c>
      <c r="KM32" s="1085"/>
      <c r="KN32" s="1085"/>
      <c r="KO32" s="1085"/>
      <c r="KP32" s="1085"/>
      <c r="KQ32" s="1085"/>
      <c r="KR32" s="1085"/>
      <c r="KS32" s="1085"/>
      <c r="KT32" s="1085"/>
      <c r="KU32" s="1085"/>
      <c r="KV32" s="1085"/>
      <c r="KW32" s="1085"/>
      <c r="KX32" s="1085"/>
      <c r="KY32" s="1084" t="str">
        <f>IF('5D'!E42&lt;&gt;"",'5D'!E42,"")</f>
        <v/>
      </c>
      <c r="KZ32" s="1084" t="str">
        <f>IF('5D'!F42&lt;&gt;"",'5D'!F42,"")</f>
        <v/>
      </c>
      <c r="LA32" s="1084" t="str">
        <f>IF('5D'!G42&lt;&gt;"",'5D'!G42,"")</f>
        <v/>
      </c>
      <c r="LB32" s="1084" t="str">
        <f>IF('5D'!H42&lt;&gt;"",'5D'!H42,"")</f>
        <v/>
      </c>
      <c r="LC32" s="1084" t="str">
        <f>IF('5D'!I42&lt;&gt;"",'5D'!I42,"")</f>
        <v/>
      </c>
      <c r="LD32" s="1084" t="str">
        <f>IF('5D'!J42&lt;&gt;"",'5D'!J42,"")</f>
        <v/>
      </c>
      <c r="LE32" s="1084" t="str">
        <f>IF('5D'!K42&lt;&gt;"",'5D'!K42,"")</f>
        <v/>
      </c>
      <c r="LF32" s="1084" t="str">
        <f>IF('5D'!L42&lt;&gt;"",'5D'!L42,"")</f>
        <v/>
      </c>
      <c r="LG32" s="1084" t="str">
        <f>IF('5D'!M42&lt;&gt;"",'5D'!M42,"")</f>
        <v/>
      </c>
      <c r="LH32" s="1084" t="str">
        <f>IF('5D'!N42&lt;&gt;"",'5D'!N42,"")</f>
        <v/>
      </c>
      <c r="LI32" s="1084" t="str">
        <f>IF('5D'!O42&lt;&gt;"",'5D'!O42,"")</f>
        <v/>
      </c>
      <c r="LJ32" s="1084" t="str">
        <f>IF('5D'!P42&lt;&gt;"",'5D'!P42,"")</f>
        <v/>
      </c>
      <c r="LK32" s="1084" t="str">
        <f>IF('5D'!Q42&lt;&gt;"",'5D'!Q42,"")</f>
        <v/>
      </c>
      <c r="LL32" s="1084" t="str">
        <f>IF('5D'!R42&lt;&gt;"",'5D'!R42,"")</f>
        <v/>
      </c>
      <c r="LM32" s="1084" t="str">
        <f>IF('5D'!S42&lt;&gt;"",'5D'!S42,"")</f>
        <v/>
      </c>
      <c r="LN32" s="1084" t="str">
        <f>IF('5D'!T42&lt;&gt;"",'5D'!T42,"")</f>
        <v/>
      </c>
      <c r="LO32" s="1084" t="str">
        <f>IF('5D'!U42&lt;&gt;"",'5D'!U42,"")</f>
        <v/>
      </c>
      <c r="LP32" s="1084" t="str">
        <f>IF('5D'!V42&lt;&gt;"",'5D'!V42,"")</f>
        <v/>
      </c>
      <c r="LQ32" s="1084" t="str">
        <f>IF('5D'!W42&lt;&gt;"",'5D'!W42,"")</f>
        <v/>
      </c>
      <c r="LR32" s="1084" t="str">
        <f>IF('5D'!Y42&lt;&gt;"",'5D'!Y42,"")</f>
        <v/>
      </c>
      <c r="LS32" s="1084" t="str">
        <f>IF('5D'!Z42&lt;&gt;"",'5D'!Z42,"")</f>
        <v/>
      </c>
      <c r="LT32" s="1084" t="str">
        <f>IF('5D'!AA42&lt;&gt;"",'5D'!AA42,"")</f>
        <v/>
      </c>
      <c r="LU32" s="1084" t="str">
        <f>IF('5D'!AB42&lt;&gt;"",'5D'!AB42,"")</f>
        <v/>
      </c>
      <c r="LV32" s="1085"/>
      <c r="LW32" s="1084" t="str">
        <f>IF('5E'!E42&lt;&gt;"",'5E'!E42,"")</f>
        <v/>
      </c>
      <c r="LX32" s="1084" t="str">
        <f>IF('5E'!F42&lt;&gt;"",'5E'!F42,"")</f>
        <v/>
      </c>
      <c r="LY32" s="1084" t="str">
        <f>IF('5E'!G42&lt;&gt;"",'5E'!G42,"")</f>
        <v/>
      </c>
      <c r="LZ32" s="1084" t="str">
        <f>IF('5E'!H42&lt;&gt;"",'5E'!H42,"")</f>
        <v/>
      </c>
      <c r="MA32" s="1084" t="str">
        <f>IF('5E'!I42&lt;&gt;"",'5E'!I42,"")</f>
        <v/>
      </c>
      <c r="MB32" s="1084" t="str">
        <f>IF('5E'!J42&lt;&gt;"",'5E'!J42,"")</f>
        <v/>
      </c>
      <c r="MC32" s="1084" t="str">
        <f>IF('5E'!K42&lt;&gt;"",'5E'!K42,"")</f>
        <v/>
      </c>
      <c r="MD32" s="1084" t="str">
        <f>IF('5E'!L42&lt;&gt;"",'5E'!L42,"")</f>
        <v/>
      </c>
      <c r="ME32" s="1084" t="str">
        <f>IF('5E'!M42&lt;&gt;"",'5E'!M42,"")</f>
        <v/>
      </c>
      <c r="MF32" s="1084" t="str">
        <f>IF('5E'!N42&lt;&gt;"",'5E'!N42,"")</f>
        <v/>
      </c>
      <c r="MG32" s="1084" t="str">
        <f>IF('5E'!O42&lt;&gt;"",'5E'!O42,"")</f>
        <v/>
      </c>
      <c r="MH32" s="1084" t="str">
        <f>IF('5E'!P42&lt;&gt;"",'5E'!P42,"")</f>
        <v/>
      </c>
      <c r="MI32" s="1084" t="str">
        <f>IF('5E'!Q42&lt;&gt;"",'5E'!Q42,"")</f>
        <v/>
      </c>
      <c r="MJ32" s="1084" t="str">
        <f>IF('5E'!R42&lt;&gt;"",'5E'!R42,"")</f>
        <v/>
      </c>
      <c r="MK32" s="1084" t="str">
        <f>IF('5E'!S42&lt;&gt;"",'5E'!S42,"")</f>
        <v/>
      </c>
      <c r="ML32" s="1084" t="str">
        <f>IF('5E'!T42&lt;&gt;"",'5E'!T42,"")</f>
        <v/>
      </c>
      <c r="MM32" s="1084" t="str">
        <f>IF('5E'!U42&lt;&gt;"",'5E'!U42,"")</f>
        <v/>
      </c>
      <c r="MN32" s="1084" t="str">
        <f>IF('5E'!V42&lt;&gt;"",'5E'!V42,"")</f>
        <v/>
      </c>
      <c r="MO32" s="1084" t="str">
        <f>IF('5E'!W42&lt;&gt;"",'5E'!W42,"")</f>
        <v/>
      </c>
      <c r="MP32" s="1084" t="str">
        <f>IF('5E'!Y42&lt;&gt;"",'5E'!Y42,"")</f>
        <v/>
      </c>
      <c r="MQ32" s="1084" t="str">
        <f>IF('5E'!Z42&lt;&gt;"",'5E'!Z42,"")</f>
        <v/>
      </c>
      <c r="MR32" s="1084" t="str">
        <f>IF('5E'!AA42&lt;&gt;"",'5E'!AA42,"")</f>
        <v/>
      </c>
      <c r="MS32" s="1085"/>
      <c r="MT32" s="1085"/>
      <c r="MU32" s="1085"/>
      <c r="MV32" s="1085"/>
      <c r="MW32" s="1085"/>
      <c r="MX32" s="1085"/>
      <c r="MY32" s="1085"/>
      <c r="MZ32" s="1085"/>
      <c r="NA32" s="1085"/>
      <c r="NB32" s="1085"/>
      <c r="NC32" s="1085"/>
      <c r="ND32" s="1085"/>
      <c r="NE32" s="1085"/>
      <c r="NF32" s="1085"/>
      <c r="NG32" s="1085"/>
      <c r="NH32" s="1085"/>
      <c r="NI32" s="1085"/>
      <c r="NJ32" s="1085"/>
      <c r="NK32" s="1085"/>
      <c r="NL32" s="1085"/>
      <c r="NM32" s="1085"/>
      <c r="NN32" s="1085"/>
      <c r="NO32" s="1085"/>
      <c r="NP32" s="1085"/>
      <c r="NQ32" s="1085"/>
      <c r="NR32" s="1085"/>
      <c r="NS32" s="1085"/>
      <c r="NT32" s="1085"/>
      <c r="NU32" s="1085"/>
      <c r="NV32" s="1085"/>
      <c r="NW32" s="1085"/>
      <c r="NX32" s="1085"/>
      <c r="NY32" s="1085"/>
      <c r="NZ32" s="1085"/>
      <c r="OA32" s="1085"/>
      <c r="OB32" s="1085"/>
      <c r="OC32" s="1085"/>
      <c r="OD32" s="1085"/>
      <c r="OE32" s="1085"/>
      <c r="OF32" s="1085"/>
      <c r="OG32" s="1085"/>
      <c r="OH32" s="1085"/>
      <c r="OI32" s="1085"/>
      <c r="OJ32" s="1085"/>
      <c r="OK32" s="1085"/>
      <c r="OL32" s="1085"/>
      <c r="OM32" s="1085"/>
      <c r="ON32" s="1085"/>
      <c r="OO32" s="1085"/>
      <c r="OP32" s="1085"/>
      <c r="OQ32" s="1085"/>
      <c r="OR32" s="1085"/>
      <c r="OS32" s="1085"/>
      <c r="OT32" s="1085"/>
      <c r="OU32" s="1085"/>
      <c r="OV32" s="1085"/>
      <c r="OW32" s="1085"/>
      <c r="OX32" s="1085"/>
      <c r="OY32" s="1085"/>
      <c r="OZ32" s="1085"/>
      <c r="PA32" s="1085"/>
      <c r="PB32" s="1085"/>
      <c r="PC32" s="1085"/>
      <c r="PD32" s="1085"/>
      <c r="PE32" s="1085"/>
      <c r="PF32" s="1085"/>
      <c r="PG32" s="1085"/>
      <c r="PH32" s="1085"/>
      <c r="PI32" s="1085"/>
      <c r="PJ32" s="1085"/>
      <c r="PK32" s="1085"/>
      <c r="PL32" s="1085"/>
      <c r="PM32" s="1085"/>
      <c r="PN32" s="1085"/>
      <c r="PO32" s="1085"/>
      <c r="PP32" s="1085"/>
      <c r="PQ32" s="1085"/>
      <c r="PR32" s="1085"/>
      <c r="PS32" s="1085"/>
      <c r="PT32" s="1085"/>
      <c r="PU32" s="1085"/>
      <c r="PV32" s="1085"/>
      <c r="PW32" s="1085"/>
      <c r="PX32" s="1085"/>
      <c r="PY32" s="1085"/>
      <c r="PZ32" s="1085"/>
      <c r="QA32" s="1085"/>
      <c r="QB32" s="1085"/>
      <c r="QC32" s="1085"/>
      <c r="QD32" s="1085"/>
      <c r="QE32" s="1085"/>
      <c r="QF32" s="1085"/>
      <c r="QG32" s="1085"/>
      <c r="QH32" s="1085"/>
      <c r="QI32" s="1085"/>
      <c r="QJ32" s="1085"/>
      <c r="QK32" s="1085"/>
      <c r="QL32" s="1085"/>
      <c r="QM32" s="1085"/>
      <c r="QN32" s="1085"/>
      <c r="QO32" s="1085"/>
      <c r="QP32" s="1085"/>
      <c r="QQ32" s="1085"/>
      <c r="QR32" s="1085"/>
      <c r="QS32" s="1085"/>
      <c r="QT32" s="1085"/>
      <c r="QU32" s="1085"/>
      <c r="QV32" s="1085"/>
      <c r="QW32" s="1085"/>
      <c r="QX32" s="1085"/>
      <c r="QY32" s="1085"/>
      <c r="QZ32" s="1085"/>
      <c r="RA32" s="1085"/>
      <c r="RB32" s="1085"/>
      <c r="RC32" s="1085"/>
      <c r="RD32" s="1085"/>
      <c r="RE32" s="1085"/>
      <c r="RF32" s="1085"/>
      <c r="RG32" s="1085"/>
      <c r="RH32" s="1085"/>
      <c r="RI32" s="1085"/>
      <c r="RJ32" s="1085"/>
      <c r="RK32" s="1085"/>
      <c r="RL32" s="1085"/>
      <c r="RM32" s="1085"/>
      <c r="RN32" s="1085"/>
      <c r="RO32" s="1085"/>
      <c r="RP32" s="1085"/>
      <c r="RQ32" s="1085"/>
      <c r="RR32" s="1085"/>
      <c r="RS32" s="1085"/>
      <c r="RT32" s="1085"/>
      <c r="RU32" s="1085"/>
      <c r="RV32" s="1085"/>
      <c r="RW32" s="1085"/>
      <c r="RX32" s="1085"/>
      <c r="RY32" s="1085"/>
      <c r="RZ32" s="1085"/>
      <c r="SA32" s="1085"/>
      <c r="SB32" s="1085"/>
      <c r="SC32" s="1085"/>
      <c r="SD32" s="1085"/>
      <c r="SE32" s="1085"/>
      <c r="SF32" s="1085"/>
      <c r="SG32" s="1085"/>
      <c r="SH32" s="1085"/>
      <c r="SI32" s="1085"/>
      <c r="SJ32" s="1085"/>
      <c r="SK32" s="1085"/>
      <c r="SL32" s="1085"/>
      <c r="SM32" s="1085"/>
      <c r="SN32" s="1085"/>
      <c r="SO32" s="1085"/>
      <c r="SP32" s="1085"/>
      <c r="SQ32" s="1085"/>
      <c r="SR32" s="1085"/>
      <c r="SS32" s="1085"/>
      <c r="ST32" s="1085"/>
      <c r="SU32" s="1085"/>
      <c r="SV32" s="1085"/>
      <c r="SW32" s="1085"/>
      <c r="SX32" s="1085"/>
      <c r="SY32" s="1085"/>
      <c r="SZ32" s="1085"/>
      <c r="TA32" s="1085"/>
      <c r="TB32" s="1085"/>
      <c r="TC32" s="1085"/>
      <c r="TD32" s="1085"/>
      <c r="TE32" s="1085"/>
      <c r="TF32" s="1085"/>
      <c r="TG32" s="1085"/>
      <c r="TH32" s="1085"/>
      <c r="TI32" s="1085"/>
      <c r="TJ32" s="1085"/>
      <c r="TK32" s="1085"/>
      <c r="TL32" s="1085"/>
      <c r="TM32" s="1085"/>
      <c r="TN32" s="1085"/>
      <c r="TO32" s="1085"/>
      <c r="TP32" s="1085"/>
      <c r="TQ32" s="1085"/>
      <c r="TR32" s="1085"/>
      <c r="TS32" s="1085"/>
      <c r="TT32" s="1085"/>
      <c r="TU32" s="1085"/>
      <c r="TV32" s="1085"/>
      <c r="TW32" s="1085"/>
      <c r="TX32" s="1085"/>
      <c r="TY32" s="1085"/>
      <c r="TZ32" s="1085"/>
      <c r="UA32" s="1085"/>
      <c r="UB32" s="1085"/>
      <c r="UC32" s="1085"/>
      <c r="UD32" s="1085"/>
      <c r="UE32" s="1085"/>
      <c r="UF32" s="1085"/>
      <c r="UG32" s="1085"/>
      <c r="UH32" s="1085"/>
      <c r="UI32" s="1085"/>
      <c r="UJ32" s="1085"/>
      <c r="UK32" s="1085"/>
      <c r="UL32" s="1085"/>
      <c r="UM32" s="1085"/>
      <c r="UN32" s="1085"/>
      <c r="UO32" s="1085"/>
      <c r="UP32" s="1085"/>
      <c r="UQ32" s="1085"/>
      <c r="UR32" s="1085"/>
      <c r="US32" s="1085"/>
      <c r="UT32" s="1085"/>
      <c r="UU32" s="1085"/>
      <c r="UV32" s="1085"/>
      <c r="UW32" s="1085"/>
      <c r="UX32" s="1085"/>
      <c r="UY32" s="1085"/>
      <c r="UZ32" s="1085"/>
      <c r="VA32" s="1085"/>
      <c r="VB32" s="1085"/>
      <c r="VC32" s="1085"/>
      <c r="VD32" s="1085"/>
      <c r="VE32" s="1085"/>
      <c r="VF32" s="1085"/>
      <c r="VG32" s="1085"/>
      <c r="VH32" s="1085"/>
      <c r="VI32" s="1085"/>
      <c r="VJ32" s="1085"/>
      <c r="VK32" s="1085"/>
      <c r="VL32" s="1085"/>
      <c r="VM32" s="1085"/>
      <c r="VN32" s="1085"/>
      <c r="VO32" s="1085"/>
      <c r="VP32" s="1085"/>
      <c r="VQ32" s="1085"/>
      <c r="VR32" s="1085"/>
      <c r="VS32" s="1085"/>
      <c r="VT32" s="1085"/>
      <c r="VU32" s="1085"/>
      <c r="VV32" s="1085"/>
      <c r="VW32" s="1085"/>
      <c r="VX32" s="1085"/>
      <c r="VY32" s="1085"/>
      <c r="VZ32" s="1085"/>
      <c r="WA32" s="1085"/>
      <c r="WB32" s="1085"/>
      <c r="WC32" s="1085"/>
      <c r="WD32" s="1085"/>
      <c r="WE32" s="1085"/>
      <c r="WF32" s="1085"/>
      <c r="WG32" s="1085"/>
      <c r="WH32" s="1085"/>
      <c r="WI32" s="1085"/>
      <c r="WJ32" s="1085"/>
      <c r="WK32" s="1085"/>
      <c r="WL32" s="1085"/>
      <c r="WM32" s="1085"/>
      <c r="WN32" s="1085"/>
      <c r="WO32" s="1085"/>
      <c r="WP32" s="1085"/>
      <c r="WQ32" s="1085"/>
      <c r="WR32" s="1085"/>
      <c r="WS32" s="1085"/>
      <c r="WT32" s="1085"/>
      <c r="WU32" s="1085"/>
      <c r="WV32" s="1085"/>
      <c r="WW32" s="1085"/>
      <c r="WX32" s="1085"/>
      <c r="WY32" s="1085"/>
      <c r="WZ32" s="1085"/>
      <c r="XA32" s="1085"/>
      <c r="XB32" s="1085"/>
      <c r="XC32" s="1085"/>
      <c r="XD32" s="1085"/>
      <c r="XE32" s="1085"/>
      <c r="XF32" s="1085"/>
      <c r="XG32" s="1085"/>
      <c r="XH32" s="1085"/>
      <c r="XI32" s="1085"/>
      <c r="XJ32" s="1085"/>
      <c r="XK32" s="1085"/>
      <c r="XL32" s="1085"/>
      <c r="XM32" s="1085"/>
      <c r="XN32" s="1085"/>
      <c r="XO32" s="1085"/>
      <c r="XP32" s="1085"/>
      <c r="XQ32" s="1085"/>
      <c r="XR32" s="1085"/>
      <c r="XS32" s="1085"/>
      <c r="XT32" s="1085"/>
      <c r="XU32" s="1085"/>
      <c r="XV32" s="1085"/>
      <c r="XW32" s="1085"/>
      <c r="XX32" s="1085"/>
      <c r="XY32" s="1085"/>
      <c r="XZ32" s="1085"/>
      <c r="YA32" s="1085"/>
      <c r="YB32" s="1085"/>
      <c r="YC32" s="1085"/>
      <c r="YD32" s="1085"/>
      <c r="YE32" s="1085"/>
      <c r="YF32" s="1085"/>
      <c r="YG32" s="1085"/>
      <c r="YH32" s="1085"/>
      <c r="YI32" s="1085"/>
      <c r="YJ32" s="1085"/>
      <c r="YK32" s="1085"/>
      <c r="YL32" s="1085"/>
      <c r="YM32" s="1085"/>
      <c r="YN32" s="1085"/>
      <c r="YO32" s="1085"/>
      <c r="YP32" s="1085"/>
      <c r="YQ32" s="1085"/>
      <c r="YR32" s="1085"/>
      <c r="YS32" s="1085"/>
      <c r="YT32" s="1085"/>
      <c r="YU32" s="1085"/>
      <c r="YV32" s="1085"/>
      <c r="YW32" s="1085"/>
      <c r="YX32" s="1085"/>
      <c r="YY32" s="1085"/>
      <c r="YZ32" s="1085"/>
      <c r="ZA32" s="1085"/>
      <c r="ZB32" s="1085"/>
      <c r="ZC32" s="1085"/>
      <c r="ZD32" s="1085"/>
      <c r="ZE32" s="1085"/>
      <c r="ZF32" s="1085"/>
      <c r="ZG32" s="1085"/>
      <c r="ZH32" s="1085"/>
      <c r="ZI32" s="1085"/>
      <c r="ZJ32" s="1085"/>
      <c r="ZK32" s="1085"/>
      <c r="ZL32" s="1085"/>
      <c r="ZM32" s="1085"/>
      <c r="ZN32" s="1085"/>
      <c r="ZO32" s="1085"/>
      <c r="ZP32" s="1085"/>
      <c r="ZQ32" s="1085"/>
      <c r="ZR32" s="1085"/>
      <c r="ZS32" s="1085"/>
      <c r="ZT32" s="1085"/>
      <c r="ZU32" s="1085"/>
      <c r="ZV32" s="1085"/>
      <c r="ZW32" s="1085"/>
      <c r="ZX32" s="1085"/>
      <c r="ZY32" s="1085"/>
      <c r="ZZ32" s="1085"/>
      <c r="AAA32" s="1085"/>
      <c r="AAB32" s="1085"/>
      <c r="AAC32" s="1085"/>
      <c r="AAD32" s="1085"/>
      <c r="AAE32" s="1085"/>
      <c r="AAF32" s="1085"/>
      <c r="AAG32" s="1085"/>
      <c r="AAH32" s="1085"/>
      <c r="AAI32" s="1085"/>
      <c r="AAJ32" s="1085"/>
      <c r="AAK32" s="1085"/>
      <c r="AAL32" s="1085"/>
      <c r="AAM32" s="1085"/>
      <c r="AAN32" s="1085"/>
      <c r="AAO32" s="1085"/>
      <c r="AAP32" s="1085"/>
      <c r="AAQ32" s="1085"/>
      <c r="AAR32" s="1085"/>
      <c r="AAS32" s="1085"/>
      <c r="AAT32" s="1085"/>
      <c r="AAU32" s="1085"/>
      <c r="AAV32" s="1085"/>
      <c r="AAW32" s="1085"/>
      <c r="AAX32" s="1085"/>
      <c r="AAY32" s="1085"/>
      <c r="AAZ32" s="1085"/>
      <c r="ABA32" s="1085"/>
      <c r="ABB32" s="1085"/>
      <c r="ABC32" s="1085"/>
      <c r="ABD32" s="1085"/>
      <c r="ABE32" s="1085"/>
      <c r="ABF32" s="1085"/>
      <c r="ABG32" s="1085"/>
      <c r="ABH32" s="1085"/>
      <c r="ABI32" s="1085"/>
      <c r="ABJ32" s="1085"/>
      <c r="ABK32" s="1085"/>
      <c r="ABL32" s="1085"/>
      <c r="ABM32" s="1085"/>
      <c r="ABN32" s="1085"/>
      <c r="ABO32" s="1085"/>
      <c r="ABP32" s="1085"/>
      <c r="ABQ32" s="1085"/>
      <c r="ABR32" s="1085"/>
      <c r="ABS32" s="1085"/>
      <c r="ABT32" s="1085"/>
      <c r="ABU32" s="1085"/>
      <c r="ABV32" s="1085"/>
      <c r="ABW32" s="1085"/>
      <c r="ABX32" s="1085"/>
      <c r="ABY32" s="1085"/>
      <c r="ABZ32" s="1085"/>
      <c r="ACA32" s="1085"/>
      <c r="ACB32" s="1085"/>
      <c r="ACC32" s="1085"/>
      <c r="ACD32" s="1085"/>
      <c r="ACE32" s="1085"/>
      <c r="ACF32" s="1085"/>
      <c r="ACG32" s="1085"/>
      <c r="ACH32" s="1085"/>
      <c r="ACI32" s="1085"/>
      <c r="ACJ32" s="1085"/>
      <c r="ACK32" s="1085"/>
      <c r="ACL32" s="1085"/>
      <c r="ACM32" s="1085"/>
      <c r="ACN32" s="1085"/>
      <c r="ACO32" s="1085"/>
      <c r="ACP32" s="1085"/>
      <c r="ACQ32" s="1085"/>
      <c r="ACR32" s="1085"/>
      <c r="ACS32" s="1085"/>
      <c r="ACT32" s="1085"/>
      <c r="ACU32" s="1085"/>
      <c r="ACV32" s="1085"/>
      <c r="ACW32" s="1085"/>
      <c r="ACX32" s="1085"/>
      <c r="ACY32" s="1085"/>
      <c r="ACZ32" s="1085"/>
      <c r="ADA32" s="1085"/>
      <c r="ADB32" s="1085"/>
      <c r="ADC32" s="1085"/>
      <c r="ADD32" s="1085"/>
      <c r="ADE32" s="1085"/>
      <c r="ADF32" s="1085"/>
      <c r="ADG32" s="1085"/>
      <c r="ADH32" s="1085"/>
      <c r="ADI32" s="1085"/>
      <c r="ADJ32" s="1085"/>
      <c r="ADK32" s="1085"/>
      <c r="ADL32" s="1085"/>
      <c r="ADM32" s="1085"/>
      <c r="ADN32" s="1085"/>
      <c r="ADO32" s="1085"/>
      <c r="ADP32" s="1085"/>
      <c r="ADQ32" s="1085"/>
      <c r="ADR32" s="1085"/>
      <c r="ADS32" s="1085"/>
      <c r="ADT32" s="1085"/>
      <c r="ADU32" s="1085"/>
      <c r="ADV32" s="1085"/>
      <c r="ADW32" s="1085"/>
      <c r="ADX32" s="1085"/>
      <c r="ADY32" s="1085"/>
      <c r="ADZ32" s="1085"/>
      <c r="AEA32" s="1085"/>
      <c r="AEB32" s="1085"/>
      <c r="AEC32" s="1085"/>
      <c r="AED32" s="1085"/>
      <c r="AEE32" s="1085"/>
      <c r="AEF32" s="1085"/>
      <c r="AEG32" s="1085"/>
      <c r="AEH32" s="1085"/>
      <c r="AEI32" s="1085"/>
      <c r="AEJ32" s="1085"/>
      <c r="AEK32" s="1085"/>
      <c r="AEL32" s="1085"/>
      <c r="AEM32" s="1085"/>
      <c r="AEN32" s="1085"/>
      <c r="AEO32" s="1085"/>
      <c r="AEP32" s="1085"/>
      <c r="AEQ32" s="1085"/>
      <c r="AER32" s="1085"/>
      <c r="AES32" s="1085"/>
      <c r="AET32" s="1085"/>
      <c r="AEU32" s="1085"/>
      <c r="AEV32" s="1084" t="str">
        <f>IF('8A'!E35&lt;&gt;"",'8A'!E35,"")</f>
        <v/>
      </c>
      <c r="AEW32" s="1084" t="str">
        <f>IF('8A'!F35&lt;&gt;"",'8A'!F35,"")</f>
        <v/>
      </c>
      <c r="AEX32" s="1084" t="str">
        <f>IF('8A'!G35&lt;&gt;"",'8A'!G35,"")</f>
        <v/>
      </c>
      <c r="AEY32" s="1084" t="str">
        <f>IF('8A'!H35&lt;&gt;"",'8A'!H35,"")</f>
        <v/>
      </c>
      <c r="AEZ32" s="1084" t="str">
        <f>IF('8A'!I35&lt;&gt;"",'8A'!I35,"")</f>
        <v/>
      </c>
      <c r="AFA32" s="1084" t="str">
        <f>IF('8A'!J35&lt;&gt;"",'8A'!J35,"")</f>
        <v/>
      </c>
      <c r="AFB32" s="1084" t="str">
        <f>IF('8A'!K35&lt;&gt;"",'8A'!K35,"")</f>
        <v/>
      </c>
      <c r="AFC32" s="1084" t="str">
        <f>IF('8A'!L35&lt;&gt;"",'8A'!L35,"")</f>
        <v/>
      </c>
      <c r="AFD32" s="1084" t="str">
        <f>IF('8A'!M35&lt;&gt;"",'8A'!M35,"")</f>
        <v/>
      </c>
      <c r="AFE32" s="1084" t="str">
        <f>IF('8A'!N35&lt;&gt;"",'8A'!N35,"")</f>
        <v/>
      </c>
      <c r="AFF32" s="1084" t="str">
        <f>IF('8A'!O35&lt;&gt;"",'8A'!O35,"")</f>
        <v/>
      </c>
      <c r="AFG32" s="1084" t="str">
        <f>IF('8A'!P35&lt;&gt;"",'8A'!P35,"")</f>
        <v/>
      </c>
      <c r="AFH32" s="1084" t="str">
        <f>IF('8A'!Q35&lt;&gt;"",'8A'!Q35,"")</f>
        <v/>
      </c>
      <c r="AFI32" s="1084" t="str">
        <f>IF('8A'!R35&lt;&gt;"",'8A'!R35,"")</f>
        <v/>
      </c>
      <c r="AFJ32" s="1084" t="str">
        <f>IF('8A'!S35&lt;&gt;"",'8A'!S35,"")</f>
        <v/>
      </c>
      <c r="AFK32" s="1084" t="str">
        <f>IF('8A'!T35&lt;&gt;"",'8A'!T35,"")</f>
        <v/>
      </c>
      <c r="AFL32" s="1084" t="str">
        <f>IF('8A'!U35&lt;&gt;"",'8A'!U35,"")</f>
        <v/>
      </c>
      <c r="AFM32" s="1084" t="str">
        <f>IF('8A'!V35&lt;&gt;"",'8A'!V35,"")</f>
        <v/>
      </c>
      <c r="AFN32" s="1084" t="str">
        <f>IF('8B'!E35&lt;&gt;"",'8B'!E35,"")</f>
        <v/>
      </c>
      <c r="AFO32" s="1084" t="str">
        <f>IF('8B'!F35&lt;&gt;"",'8B'!F35,"")</f>
        <v/>
      </c>
      <c r="AFP32" s="1084" t="str">
        <f>IF('8B'!G35&lt;&gt;"",'8B'!G35,"")</f>
        <v/>
      </c>
      <c r="AFQ32" s="1084" t="str">
        <f>IF('8B'!H35&lt;&gt;"",'8B'!H35,"")</f>
        <v/>
      </c>
      <c r="AFR32" s="1084" t="str">
        <f>IF('8B'!I35&lt;&gt;"",'8B'!I35,"")</f>
        <v/>
      </c>
      <c r="AFS32" s="1084" t="str">
        <f>IF('8B'!J35&lt;&gt;"",'8B'!J35,"")</f>
        <v/>
      </c>
      <c r="AFT32" s="1084" t="str">
        <f>IF('8B'!K35&lt;&gt;"",'8B'!K35,"")</f>
        <v/>
      </c>
      <c r="AFU32" s="1084" t="str">
        <f>IF('8B'!L35&lt;&gt;"",'8B'!L35,"")</f>
        <v/>
      </c>
      <c r="AFV32" s="1084" t="str">
        <f>IF('8B'!M35&lt;&gt;"",'8B'!M35,"")</f>
        <v/>
      </c>
      <c r="AFW32" s="1084" t="str">
        <f>IF('8B'!N35&lt;&gt;"",'8B'!N35,"")</f>
        <v/>
      </c>
      <c r="AFX32" s="1084" t="str">
        <f>IF('8B'!O35&lt;&gt;"",'8B'!O35,"")</f>
        <v/>
      </c>
      <c r="AFY32" s="1084" t="str">
        <f>IF('8B'!P35&lt;&gt;"",'8B'!P35,"")</f>
        <v/>
      </c>
      <c r="AFZ32" s="1084" t="str">
        <f>IF('8B'!Q35&lt;&gt;"",'8B'!Q35,"")</f>
        <v/>
      </c>
      <c r="AGA32" s="1084" t="str">
        <f>IF('8B'!R35&lt;&gt;"",'8B'!R35,"")</f>
        <v/>
      </c>
      <c r="AGB32" s="1084" t="str">
        <f>IF('8B'!S35&lt;&gt;"",'8B'!S35,"")</f>
        <v/>
      </c>
      <c r="AGC32" s="1084" t="str">
        <f>IF('8B'!T35&lt;&gt;"",'8B'!T35,"")</f>
        <v/>
      </c>
      <c r="AGD32" s="1084" t="str">
        <f>IF('8B'!U35&lt;&gt;"",'8B'!U35,"")</f>
        <v/>
      </c>
      <c r="AGE32" s="1084" t="str">
        <f>IF('8C'!E35&lt;&gt;"",'8C'!E35,"")</f>
        <v/>
      </c>
      <c r="AGF32" s="1084" t="str">
        <f>IF('8C'!F35&lt;&gt;"",'8C'!F35,"")</f>
        <v/>
      </c>
      <c r="AGG32" s="1084" t="str">
        <f>IF('8C'!G35&lt;&gt;"",'8C'!G35,"")</f>
        <v/>
      </c>
      <c r="AGH32" s="1084" t="str">
        <f>IF('8C'!H35&lt;&gt;"",'8C'!H35,"")</f>
        <v/>
      </c>
      <c r="AGI32" s="1084" t="str">
        <f>IF('8C'!I35&lt;&gt;"",'8C'!I35,"")</f>
        <v/>
      </c>
      <c r="AGJ32" s="1084" t="str">
        <f>IF('8C'!J35&lt;&gt;"",'8C'!J35,"")</f>
        <v/>
      </c>
      <c r="AGK32" s="1084" t="str">
        <f>IF('8C'!K35&lt;&gt;"",'8C'!K35,"")</f>
        <v/>
      </c>
      <c r="AGL32" s="1084" t="str">
        <f>IF('8C'!L35&lt;&gt;"",'8C'!L35,"")</f>
        <v/>
      </c>
      <c r="AGM32" s="1084" t="str">
        <f>IF('8C'!M35&lt;&gt;"",'8C'!M35,"")</f>
        <v/>
      </c>
      <c r="AGN32" s="1084" t="str">
        <f>IF('8C'!N35&lt;&gt;"",'8C'!N35,"")</f>
        <v/>
      </c>
      <c r="AGO32" s="1084" t="str">
        <f>IF('8C'!O35&lt;&gt;"",'8C'!O35,"")</f>
        <v/>
      </c>
      <c r="AGP32" s="1085"/>
      <c r="AGQ32" s="1084" t="str">
        <f>IF('8D'!D43&lt;&gt;"",'8D'!D43,"")</f>
        <v/>
      </c>
      <c r="AGR32" s="1084" t="str">
        <f>IF('8D'!E43&lt;&gt;"",'8D'!E43,"")</f>
        <v/>
      </c>
      <c r="AGS32" s="1084" t="str">
        <f>IF('8D'!F43&lt;&gt;"",'8D'!F43,"")</f>
        <v/>
      </c>
      <c r="AGT32" s="1084" t="str">
        <f>IF('8D'!G43&lt;&gt;"",'8D'!G43,"")</f>
        <v/>
      </c>
      <c r="AGU32" s="1084" t="str">
        <f>IF('8D'!H43&lt;&gt;"",'8D'!H43,"")</f>
        <v/>
      </c>
      <c r="AGV32" s="1084" t="str">
        <f>IF('8D'!I43&lt;&gt;"",'8D'!I43,"")</f>
        <v/>
      </c>
      <c r="AGW32" s="1084" t="str">
        <f>IF('8D'!J43&lt;&gt;"",'8D'!J43,"")</f>
        <v/>
      </c>
      <c r="AGX32" s="1084" t="str">
        <f>IF('8D'!K43&lt;&gt;"",'8D'!K43,"")</f>
        <v/>
      </c>
      <c r="AGY32" s="1084" t="str">
        <f>IF('8D'!L43&lt;&gt;"",'8D'!L43,"")</f>
        <v/>
      </c>
      <c r="AGZ32" s="1084" t="str">
        <f>IF('8D'!M43&lt;&gt;"",'8D'!M43,"")</f>
        <v/>
      </c>
      <c r="AHA32" s="1084" t="str">
        <f>IF('8D'!N43&lt;&gt;"",'8D'!N43,"")</f>
        <v/>
      </c>
      <c r="AHB32" s="1084" t="str">
        <f>IF('8D'!O43&lt;&gt;"",'8D'!O43,"")</f>
        <v/>
      </c>
      <c r="AHC32" s="1084" t="str">
        <f>IF('8D'!P43&lt;&gt;"",'8D'!P43,"")</f>
        <v/>
      </c>
      <c r="AHD32" s="1084" t="str">
        <f>IF('8D'!Q43&lt;&gt;"",'8D'!Q43,"")</f>
        <v/>
      </c>
      <c r="AHE32" s="1084" t="str">
        <f>IF('8D'!R43&lt;&gt;"",'8D'!R43,"")</f>
        <v/>
      </c>
      <c r="AHF32" s="1084" t="str">
        <f>IF('8D'!S43&lt;&gt;"",'8D'!S43,"")</f>
        <v/>
      </c>
      <c r="AHG32" s="1084" t="str">
        <f>IF('8D'!T43&lt;&gt;"",'8D'!T43,"")</f>
        <v/>
      </c>
      <c r="AHH32" s="1084" t="str">
        <f>IF('8D'!U43&lt;&gt;"",'8D'!U43,"")</f>
        <v/>
      </c>
      <c r="AHI32" s="1084" t="str">
        <f>IF('8D'!V43&lt;&gt;"",'8D'!V43,"")</f>
        <v/>
      </c>
      <c r="AHJ32" s="1084" t="str">
        <f>IF('8D'!W43&lt;&gt;"",'8D'!W43,"")</f>
        <v/>
      </c>
      <c r="AHK32" s="1084" t="str">
        <f>IF('8D'!X43&lt;&gt;"",'8D'!X43,"")</f>
        <v/>
      </c>
      <c r="AHL32" s="1084" t="str">
        <f>IF('8D'!Y43&lt;&gt;"",'8D'!Y43,"")</f>
        <v/>
      </c>
      <c r="AHM32" s="1084" t="str">
        <f>IF('8D'!Z43&lt;&gt;"",'8D'!Z43,"")</f>
        <v/>
      </c>
      <c r="AHN32" s="1084" t="str">
        <f>IF('8D'!AA43&lt;&gt;"",'8D'!AA43,"")</f>
        <v/>
      </c>
      <c r="AHO32" s="1084" t="str">
        <f>IF('8D'!AB43&lt;&gt;"",'8D'!AB43,"")</f>
        <v/>
      </c>
      <c r="AHP32" s="1084" t="str">
        <f>IF('8D'!AC43&lt;&gt;"",'8D'!AC43,"")</f>
        <v/>
      </c>
      <c r="AHQ32" s="1084" t="str">
        <f>IF('8D'!AD43&lt;&gt;"",'8D'!AD43,"")</f>
        <v/>
      </c>
      <c r="AHR32" s="1084" t="str">
        <f>IF('8D'!AE43&lt;&gt;"",'8D'!AE43,"")</f>
        <v/>
      </c>
      <c r="AHS32" s="1084" t="str">
        <f>IF('8D'!AF43&lt;&gt;"",'8D'!AF43,"")</f>
        <v/>
      </c>
      <c r="AHT32" s="1084" t="str">
        <f>IF('8D'!AG43&lt;&gt;"",'8D'!AG43,"")</f>
        <v/>
      </c>
      <c r="AHU32" s="1084" t="str">
        <f>IF('8D'!AH43&lt;&gt;"",'8D'!AH43,"")</f>
        <v/>
      </c>
      <c r="AHV32" s="1084" t="str">
        <f>IF('8D'!AI43&lt;&gt;"",'8D'!AI43,"")</f>
        <v/>
      </c>
      <c r="AHW32" s="1084" t="str">
        <f>IF('8D'!AJ43&lt;&gt;"",'8D'!AJ43,"")</f>
        <v/>
      </c>
      <c r="AHX32" s="1084" t="str">
        <f>IF('8D'!AK43&lt;&gt;"",'8D'!AK43,"")</f>
        <v/>
      </c>
      <c r="AHY32" s="1084" t="str">
        <f>IF('8D'!AL43&lt;&gt;"",'8D'!AL43,"")</f>
        <v/>
      </c>
      <c r="AHZ32" s="1084" t="str">
        <f>IF('8D'!AM43&lt;&gt;"",'8D'!AM43,"")</f>
        <v/>
      </c>
      <c r="AIA32" s="1084" t="str">
        <f>IF('8D'!AN43&lt;&gt;"",'8D'!AN43,"")</f>
        <v/>
      </c>
      <c r="AIB32" s="1084" t="str">
        <f>IF('8D'!AO43&lt;&gt;"",'8D'!AO43,"")</f>
        <v/>
      </c>
      <c r="AIC32" s="1084" t="str">
        <f>IF('8D'!AP43&lt;&gt;"",'8D'!AP43,"")</f>
        <v/>
      </c>
      <c r="AID32" s="1084" t="str">
        <f>IF('8D'!AQ43&lt;&gt;"",'8D'!AQ43,"")</f>
        <v/>
      </c>
      <c r="AIE32" s="1084" t="str">
        <f>IF('8D'!AR43&lt;&gt;"",'8D'!AR43,"")</f>
        <v/>
      </c>
      <c r="AIF32" s="1084" t="str">
        <f>IF('8D'!AS43&lt;&gt;"",'8D'!AS43,"")</f>
        <v/>
      </c>
      <c r="AIG32" s="1084" t="str">
        <f>IF('8D'!AT43&lt;&gt;"",'8D'!AT43,"")</f>
        <v/>
      </c>
      <c r="AIH32" s="1084" t="str">
        <f>IF('8D'!AU43&lt;&gt;"",'8D'!AU43,"")</f>
        <v/>
      </c>
      <c r="AII32" s="1084" t="str">
        <f>IF('8D'!AV43&lt;&gt;"",'8D'!AV43,"")</f>
        <v/>
      </c>
      <c r="AIJ32" s="1084" t="str">
        <f>IF('8D'!AW43&lt;&gt;"",'8D'!AW43,"")</f>
        <v/>
      </c>
      <c r="AIK32" s="1085"/>
      <c r="AIL32" s="1084" t="str">
        <f>IF('8E'!D43&lt;&gt;"",'8E'!D43,"")</f>
        <v/>
      </c>
      <c r="AIM32" s="1084" t="str">
        <f>IF('8E'!E43&lt;&gt;"",'8E'!E43,"")</f>
        <v/>
      </c>
      <c r="AIN32" s="1084" t="str">
        <f>IF('8E'!F43&lt;&gt;"",'8E'!F43,"")</f>
        <v/>
      </c>
      <c r="AIO32" s="1084" t="str">
        <f>IF('8E'!G43&lt;&gt;"",'8E'!G43,"")</f>
        <v/>
      </c>
      <c r="AIP32" s="1084" t="str">
        <f>IF('8E'!H43&lt;&gt;"",'8E'!H43,"")</f>
        <v/>
      </c>
      <c r="AIQ32" s="1084" t="str">
        <f>IF('8E'!I43&lt;&gt;"",'8E'!I43,"")</f>
        <v/>
      </c>
      <c r="AIR32" s="1084" t="str">
        <f>IF('8E'!J43&lt;&gt;"",'8E'!J43,"")</f>
        <v/>
      </c>
      <c r="AIS32" s="1084" t="str">
        <f>IF('8E'!K43&lt;&gt;"",'8E'!K43,"")</f>
        <v/>
      </c>
      <c r="AIT32" s="1084" t="str">
        <f>IF('8E'!L43&lt;&gt;"",'8E'!L43,"")</f>
        <v/>
      </c>
      <c r="AIU32" s="1084" t="str">
        <f>IF('8E'!M43&lt;&gt;"",'8E'!M43,"")</f>
        <v/>
      </c>
      <c r="AIV32" s="1084" t="str">
        <f>IF('8E'!N43&lt;&gt;"",'8E'!N43,"")</f>
        <v/>
      </c>
      <c r="AIW32" s="1084" t="str">
        <f>IF('8E'!O43&lt;&gt;"",'8E'!O43,"")</f>
        <v/>
      </c>
      <c r="AIX32" s="1084" t="str">
        <f>IF('8E'!P43&lt;&gt;"",'8E'!P43,"")</f>
        <v/>
      </c>
      <c r="AIY32" s="1084" t="str">
        <f>IF('8E'!Q43&lt;&gt;"",'8E'!Q43,"")</f>
        <v/>
      </c>
      <c r="AIZ32" s="1084" t="str">
        <f>IF('8E'!R43&lt;&gt;"",'8E'!R43,"")</f>
        <v/>
      </c>
      <c r="AJA32" s="1084" t="str">
        <f>IF('8E'!S43&lt;&gt;"",'8E'!S43,"")</f>
        <v/>
      </c>
      <c r="AJB32" s="1084" t="str">
        <f>IF('8E'!T43&lt;&gt;"",'8E'!T43,"")</f>
        <v/>
      </c>
      <c r="AJC32" s="1084" t="str">
        <f>IF('8E'!U43&lt;&gt;"",'8E'!U43,"")</f>
        <v/>
      </c>
      <c r="AJD32" s="1084" t="str">
        <f>IF('8E'!V43&lt;&gt;"",'8E'!V43,"")</f>
        <v/>
      </c>
      <c r="AJE32" s="1084" t="str">
        <f>IF('8E'!W43&lt;&gt;"",'8E'!W43,"")</f>
        <v/>
      </c>
      <c r="AJF32" s="1084" t="str">
        <f>IF('8E'!X43&lt;&gt;"",'8E'!X43,"")</f>
        <v/>
      </c>
      <c r="AJG32" s="1084" t="str">
        <f>IF('8E'!Y43&lt;&gt;"",'8E'!Y43,"")</f>
        <v/>
      </c>
      <c r="AJH32" s="1084" t="str">
        <f>IF('8E'!Z43&lt;&gt;"",'8E'!Z43,"")</f>
        <v/>
      </c>
      <c r="AJI32" s="1084" t="str">
        <f>IF('8E'!AA43&lt;&gt;"",'8E'!AA43,"")</f>
        <v/>
      </c>
      <c r="AJJ32" t="s">
        <v>6852</v>
      </c>
    </row>
    <row r="33" spans="1:946" x14ac:dyDescent="0.2">
      <c r="A33" s="1084" t="str">
        <f t="shared" si="0"/>
        <v/>
      </c>
      <c r="B33" s="1084" t="str">
        <f t="shared" si="1"/>
        <v/>
      </c>
      <c r="C33" s="1084" t="str">
        <f>IF(設定!AH37&lt;&gt;0,設定!AH37,"")</f>
        <v/>
      </c>
      <c r="D33" s="1084" t="str">
        <f ca="1">IF(設定!AG37&lt;&gt;0,設定!AG37,"")</f>
        <v/>
      </c>
      <c r="E33" s="1084" t="str">
        <f>IF(C33="学部",VLOOKUP(D33,設定!$K$8:$L$37,2,FALSE),"")</f>
        <v/>
      </c>
      <c r="F33" s="1084" t="str">
        <f>IF(C33="研究科",VLOOKUP(D33,設定!$P$8:$Q$37,2,FALSE),"")</f>
        <v/>
      </c>
      <c r="G33" s="1084" t="str">
        <f>IF(C33="学部",VLOOKUP(D33,設定!$U$8:$V$37,2,FALSE),"")</f>
        <v/>
      </c>
      <c r="H33" s="1084" t="str">
        <f>IF(C33="研究科",VLOOKUP(D33,設定!$Y$8:$Z$37,2,FALSE),"")</f>
        <v/>
      </c>
      <c r="I33" s="1085"/>
      <c r="J33" s="1085"/>
      <c r="K33" s="1085"/>
      <c r="L33" s="1085"/>
      <c r="M33" s="1085"/>
      <c r="N33" s="1085"/>
      <c r="O33" s="1085"/>
      <c r="P33" s="1085"/>
      <c r="Q33" s="1085"/>
      <c r="R33" s="1084" t="str">
        <f>IF('2A'!E36&lt;&gt;"",'2A'!E36,"")</f>
        <v/>
      </c>
      <c r="S33" s="1084" t="str">
        <f>IF('2A'!F36&lt;&gt;"",'2A'!F36,"")</f>
        <v/>
      </c>
      <c r="T33" s="1084" t="str">
        <f>IF('2A'!G36&lt;&gt;"",'2A'!G36,"")</f>
        <v/>
      </c>
      <c r="U33" s="1084" t="str">
        <f>IF('2A'!H36&lt;&gt;"",'2A'!H36,"")</f>
        <v/>
      </c>
      <c r="V33" s="1084" t="str">
        <f>IF('2A'!I36&lt;&gt;"",'2A'!I36,"")</f>
        <v/>
      </c>
      <c r="W33" s="1084" t="str">
        <f>IF('2A'!J36&lt;&gt;"",'2A'!J36,"")</f>
        <v/>
      </c>
      <c r="X33" s="1084" t="str">
        <f>IF('2A'!K36&lt;&gt;"",'2A'!K36,"")</f>
        <v/>
      </c>
      <c r="Y33" s="1084" t="str">
        <f>IF('2A'!L36&lt;&gt;"",'2A'!L36,"")</f>
        <v/>
      </c>
      <c r="Z33" s="1084" t="str">
        <f>IF('2A'!M36&lt;&gt;"",'2A'!M36,"")</f>
        <v/>
      </c>
      <c r="AA33" s="1084" t="str">
        <f>IF('2A'!N36&lt;&gt;"",'2A'!N36,"")</f>
        <v/>
      </c>
      <c r="AB33" s="1084" t="str">
        <f>IF('2A'!O36&lt;&gt;"",'2A'!O36,"")</f>
        <v/>
      </c>
      <c r="AC33" s="1084" t="str">
        <f>IF('2A'!P36&lt;&gt;"",'2A'!P36,"")</f>
        <v/>
      </c>
      <c r="AD33" s="1084" t="str">
        <f>IF('2A'!Q36&lt;&gt;"",'2A'!Q36,"")</f>
        <v/>
      </c>
      <c r="AE33" s="1084" t="str">
        <f>IF('2A'!R36&lt;&gt;"",'2A'!R36,"")</f>
        <v/>
      </c>
      <c r="AF33" s="1084" t="str">
        <f>IF('2A'!S36&lt;&gt;"",'2A'!S36,"")</f>
        <v/>
      </c>
      <c r="AG33" s="1084" t="str">
        <f>IF('2A'!T36&lt;&gt;"",'2A'!T36,"")</f>
        <v/>
      </c>
      <c r="AH33" s="1084" t="str">
        <f>IF('2A'!U36&lt;&gt;"",'2A'!U36,"")</f>
        <v/>
      </c>
      <c r="AI33" s="1084" t="str">
        <f>IF('2B'!E36&lt;&gt;"",'2B'!E36,"")</f>
        <v/>
      </c>
      <c r="AJ33" s="1084" t="str">
        <f>IF('2B'!F36&lt;&gt;"",'2B'!F36,"")</f>
        <v/>
      </c>
      <c r="AK33" s="1084" t="str">
        <f>IF('2B'!G36&lt;&gt;"",'2B'!G36,"")</f>
        <v/>
      </c>
      <c r="AL33" s="1084" t="str">
        <f>IF('2B'!H36&lt;&gt;"",'2B'!H36,"")</f>
        <v/>
      </c>
      <c r="AM33" s="1084" t="str">
        <f>IF('2B'!I36&lt;&gt;"",'2B'!I36,"")</f>
        <v/>
      </c>
      <c r="AN33" s="1084" t="str">
        <f>IF('2B'!J36&lt;&gt;"",'2B'!J36,"")</f>
        <v/>
      </c>
      <c r="AO33" s="1084" t="str">
        <f>IF('2B'!K36&lt;&gt;"",'2B'!K36,"")</f>
        <v/>
      </c>
      <c r="AP33" s="1084" t="str">
        <f>IF('2B'!L36&lt;&gt;"",'2B'!L36,"")</f>
        <v/>
      </c>
      <c r="AQ33" s="1084" t="str">
        <f>IF('2B'!M36&lt;&gt;"",'2B'!M36,"")</f>
        <v/>
      </c>
      <c r="AR33" s="1084" t="str">
        <f>IF('2B'!N36&lt;&gt;"",'2B'!N36,"")</f>
        <v/>
      </c>
      <c r="AS33" s="1084" t="str">
        <f>IF('2B'!O36&lt;&gt;"",'2B'!O36,"")</f>
        <v/>
      </c>
      <c r="AT33" s="1084" t="str">
        <f>IF('2B'!P36&lt;&gt;"",'2B'!P36,"")</f>
        <v/>
      </c>
      <c r="AU33" s="1084" t="str">
        <f>IF('2B'!Q36&lt;&gt;"",'2B'!Q36,"")</f>
        <v/>
      </c>
      <c r="AV33" s="1084" t="str">
        <f>IF('2B'!R36&lt;&gt;"",'2B'!R36,"")</f>
        <v/>
      </c>
      <c r="AW33" s="1084" t="str">
        <f>IF('2B'!S36&lt;&gt;"",'2B'!S36,"")</f>
        <v/>
      </c>
      <c r="AX33" s="1084" t="str">
        <f>IF('2B'!T36&lt;&gt;"",'2B'!T36,"")</f>
        <v/>
      </c>
      <c r="AY33" s="1084" t="str">
        <f>IF('2B'!U36&lt;&gt;"",'2B'!U36,"")</f>
        <v/>
      </c>
      <c r="AZ33" s="1084" t="str">
        <f>IF('2B'!V36&lt;&gt;"",'2B'!V36,"")</f>
        <v/>
      </c>
      <c r="BA33" s="1084" t="str">
        <f>IF('2B'!W36&lt;&gt;"",'2B'!W36,"")</f>
        <v/>
      </c>
      <c r="BB33" s="1084" t="str">
        <f>IF('2B'!X36&lt;&gt;"",'2B'!X36,"")</f>
        <v/>
      </c>
      <c r="BC33" s="1084" t="str">
        <f>IF('2C'!E37&lt;&gt;"",'2C'!E37,"")</f>
        <v/>
      </c>
      <c r="BD33" s="1084" t="str">
        <f>IF('2C'!F37&lt;&gt;"",'2C'!F37,"")</f>
        <v/>
      </c>
      <c r="BE33" s="1084" t="str">
        <f>IF('2C'!G37&lt;&gt;"",'2C'!G37,"")</f>
        <v/>
      </c>
      <c r="BF33" s="1084" t="str">
        <f>IF('2C'!H37&lt;&gt;"",'2C'!H37,"")</f>
        <v/>
      </c>
      <c r="BG33" s="1084" t="str">
        <f>IF('2C'!I37&lt;&gt;"",'2C'!I37,"")</f>
        <v/>
      </c>
      <c r="BH33" s="1084" t="str">
        <f>IF('2C'!J37&lt;&gt;"",'2C'!J37,"")</f>
        <v/>
      </c>
      <c r="BI33" s="1084" t="str">
        <f>IF('2C'!K37&lt;&gt;"",'2C'!K37,"")</f>
        <v/>
      </c>
      <c r="BJ33" s="1084" t="str">
        <f>IF('2C'!L37&lt;&gt;"",'2C'!L37,"")</f>
        <v/>
      </c>
      <c r="BK33" s="1084" t="str">
        <f>IF('2C'!M37&lt;&gt;"",'2C'!M37,"")</f>
        <v/>
      </c>
      <c r="BL33" s="1084" t="str">
        <f>IF('2C'!N37&lt;&gt;"",'2C'!N37,"")</f>
        <v/>
      </c>
      <c r="BM33" s="1084" t="str">
        <f>IF('2C'!O37&lt;&gt;"",'2C'!O37,"")</f>
        <v/>
      </c>
      <c r="BN33" s="1084" t="str">
        <f>IF('2C'!P37&lt;&gt;"",'2C'!P37,"")</f>
        <v/>
      </c>
      <c r="BO33" s="1084" t="str">
        <f>IF('2C'!Q37&lt;&gt;"",'2C'!Q37,"")</f>
        <v/>
      </c>
      <c r="BP33" s="1084" t="str">
        <f>IF('2C'!R37&lt;&gt;"",'2C'!R37,"")</f>
        <v/>
      </c>
      <c r="BQ33" s="1084" t="str">
        <f>IF('2C'!S37&lt;&gt;"",'2C'!S37,"")</f>
        <v/>
      </c>
      <c r="BR33" s="1084" t="str">
        <f>IF('2C'!T37&lt;&gt;"",'2C'!T37,"")</f>
        <v/>
      </c>
      <c r="BS33" s="1084" t="str">
        <f>IF('2C'!U37&lt;&gt;"",'2C'!U37,"")</f>
        <v/>
      </c>
      <c r="BT33" s="1084" t="str">
        <f>IF('2C'!V37&lt;&gt;"",'2C'!V37,"")</f>
        <v/>
      </c>
      <c r="BU33" s="1084" t="str">
        <f>IF('2C'!W37&lt;&gt;"",'2C'!W37,"")</f>
        <v/>
      </c>
      <c r="BV33" s="1084" t="str">
        <f>IF('2C'!X37&lt;&gt;"",'2C'!X37,"")</f>
        <v/>
      </c>
      <c r="BW33" s="1084" t="str">
        <f>IF('2C'!Y37&lt;&gt;"",'2C'!Y37,"")</f>
        <v/>
      </c>
      <c r="BX33" s="1084" t="str">
        <f>IF('2C'!Z37&lt;&gt;"",'2C'!Z37,"")</f>
        <v/>
      </c>
      <c r="BY33" s="1084" t="str">
        <f>IF('2C'!AA37&lt;&gt;"",'2C'!AA37,"")</f>
        <v/>
      </c>
      <c r="BZ33" s="1084" t="str">
        <f>IF('2C'!AB37&lt;&gt;"",'2C'!AB37,"")</f>
        <v/>
      </c>
      <c r="CA33" s="1084" t="str">
        <f>IF('2C'!AC37&lt;&gt;"",'2C'!AC37,"")</f>
        <v/>
      </c>
      <c r="CB33" s="1084" t="str">
        <f>IF('2C'!AD37&lt;&gt;"",'2C'!AD37,"")</f>
        <v/>
      </c>
      <c r="CC33" s="1084" t="str">
        <f>IF('2C'!AE37&lt;&gt;"",'2C'!AE37,"")</f>
        <v/>
      </c>
      <c r="CD33" s="1084" t="str">
        <f>IF('2C'!AF37&lt;&gt;"",'2C'!AF37,"")</f>
        <v/>
      </c>
      <c r="CE33" s="1085"/>
      <c r="CF33" s="1085"/>
      <c r="CG33" s="1085"/>
      <c r="CH33" s="1085"/>
      <c r="CI33" s="1085"/>
      <c r="CJ33" s="1085"/>
      <c r="CK33" s="1085"/>
      <c r="CL33" s="1085"/>
      <c r="CM33" s="1085"/>
      <c r="CN33" s="1085"/>
      <c r="CO33" s="1085"/>
      <c r="CP33" s="1085"/>
      <c r="CQ33" s="1085"/>
      <c r="CR33" s="1085"/>
      <c r="CS33" s="1085"/>
      <c r="CT33" s="1085"/>
      <c r="CU33" s="1085"/>
      <c r="CV33" s="1084" t="str">
        <f>IF('2E'!E36&lt;&gt;"",'2E'!E36,"")</f>
        <v/>
      </c>
      <c r="CW33" s="1084" t="str">
        <f>IF('2E'!F36&lt;&gt;"",'2E'!F36,"")</f>
        <v/>
      </c>
      <c r="CX33" s="1084" t="str">
        <f>IF('2E'!G36&lt;&gt;"",'2E'!G36,"")</f>
        <v/>
      </c>
      <c r="CY33" s="1084" t="str">
        <f>IF('2E'!H36&lt;&gt;"",'2E'!H36,"")</f>
        <v/>
      </c>
      <c r="CZ33" s="1084" t="str">
        <f>IF('2E'!I36&lt;&gt;"",'2E'!I36,"")</f>
        <v/>
      </c>
      <c r="DA33" s="1084" t="str">
        <f>IF('2E'!J36&lt;&gt;"",'2E'!J36,"")</f>
        <v/>
      </c>
      <c r="DB33" s="1084" t="str">
        <f>IF('2E'!K36&lt;&gt;"",'2E'!K36,"")</f>
        <v/>
      </c>
      <c r="DC33" s="1084" t="str">
        <f>IF('2E'!L36&lt;&gt;"",'2E'!L36,"")</f>
        <v/>
      </c>
      <c r="DD33" s="1084" t="str">
        <f>IF('2E'!M36&lt;&gt;"",'2E'!M36,"")</f>
        <v/>
      </c>
      <c r="DE33" s="1084" t="str">
        <f>IF('2E'!N36&lt;&gt;"",'2E'!N36,"")</f>
        <v/>
      </c>
      <c r="DF33" s="1084" t="str">
        <f>IF('2E'!O36&lt;&gt;"",'2E'!O36,"")</f>
        <v/>
      </c>
      <c r="DG33" s="1084" t="str">
        <f>IF('2E'!P36&lt;&gt;"",'2E'!P36,"")</f>
        <v/>
      </c>
      <c r="DH33" s="1084" t="str">
        <f>IF('2E'!Q36&lt;&gt;"",'2E'!Q36,"")</f>
        <v/>
      </c>
      <c r="DI33" s="1084" t="str">
        <f>IF('2E'!R36&lt;&gt;"",'2E'!R36,"")</f>
        <v/>
      </c>
      <c r="DJ33" s="1084" t="str">
        <f>IF('2E'!S36&lt;&gt;"",'2E'!S36,"")</f>
        <v/>
      </c>
      <c r="DK33" s="1084" t="str">
        <f>IF('2E'!T36&lt;&gt;"",'2E'!T36,"")</f>
        <v/>
      </c>
      <c r="DL33" s="1084" t="str">
        <f>IF('2F'!E36&lt;&gt;"",'2F'!E36,"")</f>
        <v/>
      </c>
      <c r="DM33" s="1084" t="str">
        <f>IF('2F'!F36&lt;&gt;"",'2F'!F36,"")</f>
        <v/>
      </c>
      <c r="DN33" s="1212" t="str">
        <f>IF('3AB'!E36&lt;&gt;"",'3AB'!E36,"")</f>
        <v/>
      </c>
      <c r="DO33" s="1212" t="str">
        <f>IF('3AB'!F36&lt;&gt;"",'3AB'!F36,"")</f>
        <v/>
      </c>
      <c r="DP33" s="1212" t="str">
        <f>IF('3AB'!G36&lt;&gt;"",'3AB'!G36,"")</f>
        <v/>
      </c>
      <c r="DQ33" s="1212" t="str">
        <f>IF('3AB'!H36&lt;&gt;"",'3AB'!H36,"")</f>
        <v/>
      </c>
      <c r="DR33" s="1212" t="str">
        <f>IF('3AB'!I36&lt;&gt;"",'3AB'!I36,"")</f>
        <v/>
      </c>
      <c r="DS33" s="1212" t="str">
        <f>IF('3AB'!J36&lt;&gt;"",'3AB'!J36,"")</f>
        <v/>
      </c>
      <c r="DT33" s="1212" t="str">
        <f>IF('3AB'!K36&lt;&gt;"",'3AB'!K36,"")</f>
        <v/>
      </c>
      <c r="DU33" s="1212" t="str">
        <f>IF('3AB'!L36&lt;&gt;"",'3AB'!L36,"")</f>
        <v/>
      </c>
      <c r="DV33" s="1084" t="str">
        <f>IF('3CD'!E36&lt;&gt;"",'3CD'!E36,"")</f>
        <v/>
      </c>
      <c r="DW33" s="1084" t="str">
        <f>IF('3CD'!F36&lt;&gt;"",'3CD'!F36,"")</f>
        <v/>
      </c>
      <c r="DX33" s="1084" t="str">
        <f>IF('3CD'!G36&lt;&gt;"",'3CD'!G36,"")</f>
        <v/>
      </c>
      <c r="DY33" s="1084" t="str">
        <f>IF('3CD'!H36&lt;&gt;"",'3CD'!H36,"")</f>
        <v/>
      </c>
      <c r="DZ33" s="1084" t="str">
        <f>IF('3CD'!I36&lt;&gt;"",'3CD'!I36,"")</f>
        <v/>
      </c>
      <c r="EA33" s="1084" t="str">
        <f>IF('3CD'!J36&lt;&gt;"",'3CD'!J36,"")</f>
        <v/>
      </c>
      <c r="EB33" s="1084" t="str">
        <f>IF('3CD'!K36&lt;&gt;"",'3CD'!K36,"")</f>
        <v/>
      </c>
      <c r="EC33" s="1084" t="str">
        <f>IF('3CD'!L36&lt;&gt;"",'3CD'!L36,"")</f>
        <v/>
      </c>
      <c r="ED33" s="1084" t="str">
        <f>IF('3CD'!M36&lt;&gt;"",'3CD'!M36,"")</f>
        <v/>
      </c>
      <c r="EE33" s="1084" t="str">
        <f>IF('3CD'!N36&lt;&gt;"",'3CD'!N36,"")</f>
        <v/>
      </c>
      <c r="EF33" s="1084" t="str">
        <f>IF('3CD'!O36&lt;&gt;"",'3CD'!O36,"")</f>
        <v/>
      </c>
      <c r="EG33" s="1084" t="str">
        <f>IF('3CD'!P36&lt;&gt;"",'3CD'!P36,"")</f>
        <v/>
      </c>
      <c r="EH33" s="1084" t="str">
        <f>IF('3CD'!Q36&lt;&gt;"",'3CD'!Q36,"")</f>
        <v/>
      </c>
      <c r="EI33" s="1084" t="str">
        <f>IF('3CD'!R36&lt;&gt;"",'3CD'!R36,"")</f>
        <v/>
      </c>
      <c r="EJ33" s="1085"/>
      <c r="EK33" s="1085"/>
      <c r="EL33" s="1085"/>
      <c r="EM33" s="1085"/>
      <c r="EN33" s="1085"/>
      <c r="EO33" s="1085"/>
      <c r="EP33" s="1085"/>
      <c r="EQ33" s="1085"/>
      <c r="ER33" s="1085"/>
      <c r="ES33" s="1085"/>
      <c r="ET33" s="1085"/>
      <c r="EU33" s="1085"/>
      <c r="EV33" s="1085"/>
      <c r="EW33" s="1085"/>
      <c r="EX33" s="1085"/>
      <c r="EY33" s="1085"/>
      <c r="EZ33" s="1085"/>
      <c r="FA33" s="1085"/>
      <c r="FB33" s="1084" t="str">
        <f>IF('3EF'!W37&lt;&gt;"",'3EF'!W37,"")</f>
        <v/>
      </c>
      <c r="FC33" s="1084" t="str">
        <f>IF('3EF'!X37&lt;&gt;"",'3EF'!X37,"")</f>
        <v/>
      </c>
      <c r="FD33" s="1084" t="str">
        <f>IF('3EF'!Y37&lt;&gt;"",'3EF'!Y37,"")</f>
        <v/>
      </c>
      <c r="FE33" s="1084" t="str">
        <f>IF('3EF'!Z37&lt;&gt;"",'3EF'!Z37,"")</f>
        <v/>
      </c>
      <c r="FF33" s="1084" t="str">
        <f>IF('3EF'!AA37&lt;&gt;"",'3EF'!AA37,"")</f>
        <v/>
      </c>
      <c r="FG33" s="1084" t="str">
        <f>IF('3EF'!AB37&lt;&gt;"",'3EF'!AB37,"")</f>
        <v/>
      </c>
      <c r="FH33" s="1084" t="str">
        <f>IF('3EF'!AC37&lt;&gt;"",'3EF'!AC37,"")</f>
        <v/>
      </c>
      <c r="FI33" s="1084" t="str">
        <f>IF('3EF'!AD37&lt;&gt;"",'3EF'!AD37,"")</f>
        <v/>
      </c>
      <c r="FJ33" s="1084" t="str">
        <f>IF('3EF'!AE37&lt;&gt;"",'3EF'!AE37,"")</f>
        <v/>
      </c>
      <c r="FK33" s="1084" t="str">
        <f>IF('3EF'!AF37&lt;&gt;"",'3EF'!AF37,"")</f>
        <v/>
      </c>
      <c r="FL33" s="1084" t="str">
        <f>IF('3EF'!AG37&lt;&gt;"",'3EF'!AG37,"")</f>
        <v/>
      </c>
      <c r="FM33" s="1084" t="str">
        <f>IF('3EF'!AH37&lt;&gt;"",'3EF'!AH37,"")</f>
        <v/>
      </c>
      <c r="FN33" s="1084" t="str">
        <f>IF('3EF'!AI37&lt;&gt;"",'3EF'!AI37,"")</f>
        <v/>
      </c>
      <c r="FO33" s="1084" t="str">
        <f>IF('3EF'!AJ37&lt;&gt;"",'3EF'!AJ37,"")</f>
        <v/>
      </c>
      <c r="FP33" s="1084" t="str">
        <f>IF('3EF'!AK37&lt;&gt;"",'3EF'!AK37,"")</f>
        <v/>
      </c>
      <c r="FQ33" s="1084" t="str">
        <f>IF('3EF'!AL37&lt;&gt;"",'3EF'!AL37,"")</f>
        <v/>
      </c>
      <c r="FR33" s="1084" t="str">
        <f>IF('3EF'!AM37&lt;&gt;"",'3EF'!AM37,"")</f>
        <v/>
      </c>
      <c r="FS33" s="1084" t="str">
        <f>IF('3G'!E37&lt;&gt;"",'3G'!E37,"")</f>
        <v/>
      </c>
      <c r="FT33" s="1084" t="str">
        <f>IF('3G'!F37&lt;&gt;"",'3G'!F37,"")</f>
        <v/>
      </c>
      <c r="FU33" s="1084" t="str">
        <f>IF('3G'!G37&lt;&gt;"",'3G'!G37,"")</f>
        <v/>
      </c>
      <c r="FV33" s="1084" t="str">
        <f>IF('3G'!H37&lt;&gt;"",'3G'!H37,"")</f>
        <v/>
      </c>
      <c r="FW33" s="1084" t="str">
        <f>IF('3G'!I37&lt;&gt;"",'3G'!I37,"")</f>
        <v/>
      </c>
      <c r="FX33" s="1084" t="str">
        <f>IF('3G'!J37&lt;&gt;"",'3G'!J37,"")</f>
        <v/>
      </c>
      <c r="FY33" s="1084" t="str">
        <f>IF('3G'!K37&lt;&gt;"",'3G'!K37,"")</f>
        <v/>
      </c>
      <c r="FZ33" s="1084" t="str">
        <f>IF('3G'!L37&lt;&gt;"",'3G'!L37,"")</f>
        <v/>
      </c>
      <c r="GA33" s="1084" t="str">
        <f>IF('3G'!M37&lt;&gt;"",'3G'!M37,"")</f>
        <v/>
      </c>
      <c r="GB33" s="1084" t="str">
        <f>IF('3G'!N37&lt;&gt;"",'3G'!N37,"")</f>
        <v/>
      </c>
      <c r="GC33" s="1084" t="str">
        <f>IF('3G'!O37&lt;&gt;"",'3G'!O37,"")</f>
        <v/>
      </c>
      <c r="GD33" s="1084" t="str">
        <f>IF('3G'!P37&lt;&gt;"",'3G'!P37,"")</f>
        <v/>
      </c>
      <c r="GE33" s="1084" t="str">
        <f>IF('3G'!Q37&lt;&gt;"",'3G'!Q37,"")</f>
        <v/>
      </c>
      <c r="GF33" s="1084" t="str">
        <f>IF('3G'!R37&lt;&gt;"",'3G'!R37,"")</f>
        <v/>
      </c>
      <c r="GG33" s="1084" t="str">
        <f>IF('3G'!S37&lt;&gt;"",'3G'!S37,"")</f>
        <v/>
      </c>
      <c r="GH33" s="1084" t="str">
        <f>IF('3G'!T37&lt;&gt;"",'3G'!T37,"")</f>
        <v/>
      </c>
      <c r="GI33" s="1084" t="str">
        <f>IF('3G'!U37&lt;&gt;"",'3G'!U37,"")</f>
        <v/>
      </c>
      <c r="GJ33" s="1084" t="str">
        <f>IF('3G'!V37&lt;&gt;"",'3G'!V37,"")</f>
        <v/>
      </c>
      <c r="GK33" s="1084" t="str">
        <f>IF('3G'!W37&lt;&gt;"",'3G'!W37,"")</f>
        <v/>
      </c>
      <c r="GL33" s="1084" t="str">
        <f>IF('3G'!X37&lt;&gt;"",'3G'!X37,"")</f>
        <v/>
      </c>
      <c r="GM33" s="1084" t="str">
        <f>IF('3G'!Y37&lt;&gt;"",'3G'!Y37,"")</f>
        <v/>
      </c>
      <c r="GN33" s="1084" t="str">
        <f>IF('3G'!Z37&lt;&gt;"",'3G'!Z37,"")</f>
        <v/>
      </c>
      <c r="GO33" s="1084" t="str">
        <f>IF('3G'!AA37&lt;&gt;"",'3G'!AA37,"")</f>
        <v/>
      </c>
      <c r="GP33" s="1084" t="str">
        <f>IF('3G'!AB37&lt;&gt;"",'3G'!AB37,"")</f>
        <v/>
      </c>
      <c r="GQ33" s="1084" t="str">
        <f>IF('3G'!AC37&lt;&gt;"",'3G'!AC37,"")</f>
        <v/>
      </c>
      <c r="GR33" s="1084" t="str">
        <f>IF('3G'!AD37&lt;&gt;"",'3G'!AD37,"")</f>
        <v/>
      </c>
      <c r="GS33" s="1084" t="str">
        <f>IF('3G'!AE37&lt;&gt;"",'3G'!AE37,"")</f>
        <v/>
      </c>
      <c r="GT33" s="1084" t="str">
        <f>IF('3G'!AF37&lt;&gt;"",'3G'!AF37,"")</f>
        <v/>
      </c>
      <c r="GU33" s="1084" t="str">
        <f>IF('3G'!AG37&lt;&gt;"",'3G'!AG37,"")</f>
        <v/>
      </c>
      <c r="GV33" s="1084" t="str">
        <f>IF('3G'!AH37&lt;&gt;"",'3G'!AH37,"")</f>
        <v/>
      </c>
      <c r="GW33" s="1084" t="str">
        <f>IF('3G'!AI37&lt;&gt;"",'3G'!AI37,"")</f>
        <v/>
      </c>
      <c r="GX33" s="1084" t="str">
        <f>IF('3G'!AJ37&lt;&gt;"",'3G'!AJ37,"")</f>
        <v/>
      </c>
      <c r="GY33" s="1084" t="str">
        <f>IF('3G'!AK37&lt;&gt;"",'3G'!AK37,"")</f>
        <v/>
      </c>
      <c r="GZ33" s="1084" t="str">
        <f>IF('3G'!AL37&lt;&gt;"",'3G'!AL37,"")</f>
        <v/>
      </c>
      <c r="HA33" s="1084" t="str">
        <f>IF('3G'!AM37&lt;&gt;"",'3G'!AM37,"")</f>
        <v/>
      </c>
      <c r="HB33" s="1084" t="str">
        <f>IF('3G'!AN37&lt;&gt;"",'3G'!AN37,"")</f>
        <v/>
      </c>
      <c r="HC33" s="1085"/>
      <c r="HD33" s="1085"/>
      <c r="HE33" s="1085"/>
      <c r="HF33" s="1085"/>
      <c r="HG33" s="1085"/>
      <c r="HH33" s="1085"/>
      <c r="HI33" s="1085"/>
      <c r="HJ33" s="1085"/>
      <c r="HK33" s="1085"/>
      <c r="HL33" s="1085"/>
      <c r="HM33" s="1085"/>
      <c r="HN33" s="1085"/>
      <c r="HO33" s="1085"/>
      <c r="HP33" s="1085"/>
      <c r="HQ33" s="1085"/>
      <c r="HR33" s="1085"/>
      <c r="HS33" s="1085"/>
      <c r="HT33" s="1085"/>
      <c r="HU33" s="1085"/>
      <c r="HV33" s="1085"/>
      <c r="HW33" s="1085"/>
      <c r="HX33" s="1085"/>
      <c r="HY33" s="1085"/>
      <c r="HZ33" s="1085"/>
      <c r="IA33" s="1085"/>
      <c r="IB33" s="1085"/>
      <c r="IC33" s="1085"/>
      <c r="ID33" s="1085"/>
      <c r="IE33" s="1085"/>
      <c r="IF33" s="1085"/>
      <c r="IG33" s="1085"/>
      <c r="IH33" s="1085"/>
      <c r="II33" s="1085"/>
      <c r="IJ33" s="1085"/>
      <c r="IK33" s="1085"/>
      <c r="IL33" s="1085"/>
      <c r="IM33" s="1085"/>
      <c r="IN33" s="1085"/>
      <c r="IO33" s="1085"/>
      <c r="IP33" s="1085"/>
      <c r="IQ33" s="1085"/>
      <c r="IR33" s="1085"/>
      <c r="IS33" s="1085"/>
      <c r="IT33" s="1085"/>
      <c r="IU33" s="1085"/>
      <c r="IV33" s="1085"/>
      <c r="IW33" s="1085"/>
      <c r="IX33" s="1085"/>
      <c r="IY33" s="1085"/>
      <c r="IZ33" s="1085"/>
      <c r="JA33" s="1085"/>
      <c r="JB33" s="1084" t="str">
        <f>IF('4C'!E36&lt;&gt;"",'4C'!E36,"")</f>
        <v/>
      </c>
      <c r="JC33" s="1085"/>
      <c r="JD33" s="1085"/>
      <c r="JE33" s="1085"/>
      <c r="JF33" s="1085"/>
      <c r="JG33" s="1085"/>
      <c r="JH33" s="1085"/>
      <c r="JI33" s="1085"/>
      <c r="JJ33" s="1085"/>
      <c r="JK33" s="1085"/>
      <c r="JL33" s="1085"/>
      <c r="JM33" s="1085"/>
      <c r="JN33" s="1085"/>
      <c r="JO33" s="1085"/>
      <c r="JP33" s="1085"/>
      <c r="JQ33" s="1085"/>
      <c r="JR33" s="1085"/>
      <c r="JS33" s="1085"/>
      <c r="JT33" s="1085"/>
      <c r="JU33" s="1085"/>
      <c r="JV33" s="1085"/>
      <c r="JW33" s="1085"/>
      <c r="JX33" s="1085"/>
      <c r="JY33" s="1085"/>
      <c r="JZ33" s="1085"/>
      <c r="KA33" s="1085"/>
      <c r="KB33" s="1085"/>
      <c r="KC33" s="1085"/>
      <c r="KD33" s="1085"/>
      <c r="KE33" s="1085"/>
      <c r="KF33" s="1085"/>
      <c r="KG33" s="1085"/>
      <c r="KH33" s="1085"/>
      <c r="KI33" s="1085"/>
      <c r="KJ33" s="1084" t="str">
        <f>IF('5A'!E36&lt;&gt;"",'5A'!E36,"")</f>
        <v/>
      </c>
      <c r="KK33" s="1084" t="str">
        <f>IF('5A'!F36&lt;&gt;"",'5A'!F36,"")</f>
        <v/>
      </c>
      <c r="KL33" s="1084" t="str">
        <f>IF('5A'!G36&lt;&gt;"",'5A'!G36,"")</f>
        <v/>
      </c>
      <c r="KM33" s="1085"/>
      <c r="KN33" s="1085"/>
      <c r="KO33" s="1085"/>
      <c r="KP33" s="1085"/>
      <c r="KQ33" s="1085"/>
      <c r="KR33" s="1085"/>
      <c r="KS33" s="1085"/>
      <c r="KT33" s="1085"/>
      <c r="KU33" s="1085"/>
      <c r="KV33" s="1085"/>
      <c r="KW33" s="1085"/>
      <c r="KX33" s="1085"/>
      <c r="KY33" s="1084" t="str">
        <f>IF('5D'!E43&lt;&gt;"",'5D'!E43,"")</f>
        <v/>
      </c>
      <c r="KZ33" s="1084" t="str">
        <f>IF('5D'!F43&lt;&gt;"",'5D'!F43,"")</f>
        <v/>
      </c>
      <c r="LA33" s="1084" t="str">
        <f>IF('5D'!G43&lt;&gt;"",'5D'!G43,"")</f>
        <v/>
      </c>
      <c r="LB33" s="1084" t="str">
        <f>IF('5D'!H43&lt;&gt;"",'5D'!H43,"")</f>
        <v/>
      </c>
      <c r="LC33" s="1084" t="str">
        <f>IF('5D'!I43&lt;&gt;"",'5D'!I43,"")</f>
        <v/>
      </c>
      <c r="LD33" s="1084" t="str">
        <f>IF('5D'!J43&lt;&gt;"",'5D'!J43,"")</f>
        <v/>
      </c>
      <c r="LE33" s="1084" t="str">
        <f>IF('5D'!K43&lt;&gt;"",'5D'!K43,"")</f>
        <v/>
      </c>
      <c r="LF33" s="1084" t="str">
        <f>IF('5D'!L43&lt;&gt;"",'5D'!L43,"")</f>
        <v/>
      </c>
      <c r="LG33" s="1084" t="str">
        <f>IF('5D'!M43&lt;&gt;"",'5D'!M43,"")</f>
        <v/>
      </c>
      <c r="LH33" s="1084" t="str">
        <f>IF('5D'!N43&lt;&gt;"",'5D'!N43,"")</f>
        <v/>
      </c>
      <c r="LI33" s="1084" t="str">
        <f>IF('5D'!O43&lt;&gt;"",'5D'!O43,"")</f>
        <v/>
      </c>
      <c r="LJ33" s="1084" t="str">
        <f>IF('5D'!P43&lt;&gt;"",'5D'!P43,"")</f>
        <v/>
      </c>
      <c r="LK33" s="1084" t="str">
        <f>IF('5D'!Q43&lt;&gt;"",'5D'!Q43,"")</f>
        <v/>
      </c>
      <c r="LL33" s="1084" t="str">
        <f>IF('5D'!R43&lt;&gt;"",'5D'!R43,"")</f>
        <v/>
      </c>
      <c r="LM33" s="1084" t="str">
        <f>IF('5D'!S43&lt;&gt;"",'5D'!S43,"")</f>
        <v/>
      </c>
      <c r="LN33" s="1084" t="str">
        <f>IF('5D'!T43&lt;&gt;"",'5D'!T43,"")</f>
        <v/>
      </c>
      <c r="LO33" s="1084" t="str">
        <f>IF('5D'!U43&lt;&gt;"",'5D'!U43,"")</f>
        <v/>
      </c>
      <c r="LP33" s="1084" t="str">
        <f>IF('5D'!V43&lt;&gt;"",'5D'!V43,"")</f>
        <v/>
      </c>
      <c r="LQ33" s="1084" t="str">
        <f>IF('5D'!W43&lt;&gt;"",'5D'!W43,"")</f>
        <v/>
      </c>
      <c r="LR33" s="1084" t="str">
        <f>IF('5D'!Y43&lt;&gt;"",'5D'!Y43,"")</f>
        <v/>
      </c>
      <c r="LS33" s="1084" t="str">
        <f>IF('5D'!Z43&lt;&gt;"",'5D'!Z43,"")</f>
        <v/>
      </c>
      <c r="LT33" s="1084" t="str">
        <f>IF('5D'!AA43&lt;&gt;"",'5D'!AA43,"")</f>
        <v/>
      </c>
      <c r="LU33" s="1084" t="str">
        <f>IF('5D'!AB43&lt;&gt;"",'5D'!AB43,"")</f>
        <v/>
      </c>
      <c r="LV33" s="1085"/>
      <c r="LW33" s="1084" t="str">
        <f>IF('5E'!E43&lt;&gt;"",'5E'!E43,"")</f>
        <v/>
      </c>
      <c r="LX33" s="1084" t="str">
        <f>IF('5E'!F43&lt;&gt;"",'5E'!F43,"")</f>
        <v/>
      </c>
      <c r="LY33" s="1084" t="str">
        <f>IF('5E'!G43&lt;&gt;"",'5E'!G43,"")</f>
        <v/>
      </c>
      <c r="LZ33" s="1084" t="str">
        <f>IF('5E'!H43&lt;&gt;"",'5E'!H43,"")</f>
        <v/>
      </c>
      <c r="MA33" s="1084" t="str">
        <f>IF('5E'!I43&lt;&gt;"",'5E'!I43,"")</f>
        <v/>
      </c>
      <c r="MB33" s="1084" t="str">
        <f>IF('5E'!J43&lt;&gt;"",'5E'!J43,"")</f>
        <v/>
      </c>
      <c r="MC33" s="1084" t="str">
        <f>IF('5E'!K43&lt;&gt;"",'5E'!K43,"")</f>
        <v/>
      </c>
      <c r="MD33" s="1084" t="str">
        <f>IF('5E'!L43&lt;&gt;"",'5E'!L43,"")</f>
        <v/>
      </c>
      <c r="ME33" s="1084" t="str">
        <f>IF('5E'!M43&lt;&gt;"",'5E'!M43,"")</f>
        <v/>
      </c>
      <c r="MF33" s="1084" t="str">
        <f>IF('5E'!N43&lt;&gt;"",'5E'!N43,"")</f>
        <v/>
      </c>
      <c r="MG33" s="1084" t="str">
        <f>IF('5E'!O43&lt;&gt;"",'5E'!O43,"")</f>
        <v/>
      </c>
      <c r="MH33" s="1084" t="str">
        <f>IF('5E'!P43&lt;&gt;"",'5E'!P43,"")</f>
        <v/>
      </c>
      <c r="MI33" s="1084" t="str">
        <f>IF('5E'!Q43&lt;&gt;"",'5E'!Q43,"")</f>
        <v/>
      </c>
      <c r="MJ33" s="1084" t="str">
        <f>IF('5E'!R43&lt;&gt;"",'5E'!R43,"")</f>
        <v/>
      </c>
      <c r="MK33" s="1084" t="str">
        <f>IF('5E'!S43&lt;&gt;"",'5E'!S43,"")</f>
        <v/>
      </c>
      <c r="ML33" s="1084" t="str">
        <f>IF('5E'!T43&lt;&gt;"",'5E'!T43,"")</f>
        <v/>
      </c>
      <c r="MM33" s="1084" t="str">
        <f>IF('5E'!U43&lt;&gt;"",'5E'!U43,"")</f>
        <v/>
      </c>
      <c r="MN33" s="1084" t="str">
        <f>IF('5E'!V43&lt;&gt;"",'5E'!V43,"")</f>
        <v/>
      </c>
      <c r="MO33" s="1084" t="str">
        <f>IF('5E'!W43&lt;&gt;"",'5E'!W43,"")</f>
        <v/>
      </c>
      <c r="MP33" s="1084" t="str">
        <f>IF('5E'!Y43&lt;&gt;"",'5E'!Y43,"")</f>
        <v/>
      </c>
      <c r="MQ33" s="1084" t="str">
        <f>IF('5E'!Z43&lt;&gt;"",'5E'!Z43,"")</f>
        <v/>
      </c>
      <c r="MR33" s="1084" t="str">
        <f>IF('5E'!AA43&lt;&gt;"",'5E'!AA43,"")</f>
        <v/>
      </c>
      <c r="MS33" s="1085"/>
      <c r="MT33" s="1085"/>
      <c r="MU33" s="1085"/>
      <c r="MV33" s="1085"/>
      <c r="MW33" s="1085"/>
      <c r="MX33" s="1085"/>
      <c r="MY33" s="1085"/>
      <c r="MZ33" s="1085"/>
      <c r="NA33" s="1085"/>
      <c r="NB33" s="1085"/>
      <c r="NC33" s="1085"/>
      <c r="ND33" s="1085"/>
      <c r="NE33" s="1085"/>
      <c r="NF33" s="1085"/>
      <c r="NG33" s="1085"/>
      <c r="NH33" s="1085"/>
      <c r="NI33" s="1085"/>
      <c r="NJ33" s="1085"/>
      <c r="NK33" s="1085"/>
      <c r="NL33" s="1085"/>
      <c r="NM33" s="1085"/>
      <c r="NN33" s="1085"/>
      <c r="NO33" s="1085"/>
      <c r="NP33" s="1085"/>
      <c r="NQ33" s="1085"/>
      <c r="NR33" s="1085"/>
      <c r="NS33" s="1085"/>
      <c r="NT33" s="1085"/>
      <c r="NU33" s="1085"/>
      <c r="NV33" s="1085"/>
      <c r="NW33" s="1085"/>
      <c r="NX33" s="1085"/>
      <c r="NY33" s="1085"/>
      <c r="NZ33" s="1085"/>
      <c r="OA33" s="1085"/>
      <c r="OB33" s="1085"/>
      <c r="OC33" s="1085"/>
      <c r="OD33" s="1085"/>
      <c r="OE33" s="1085"/>
      <c r="OF33" s="1085"/>
      <c r="OG33" s="1085"/>
      <c r="OH33" s="1085"/>
      <c r="OI33" s="1085"/>
      <c r="OJ33" s="1085"/>
      <c r="OK33" s="1085"/>
      <c r="OL33" s="1085"/>
      <c r="OM33" s="1085"/>
      <c r="ON33" s="1085"/>
      <c r="OO33" s="1085"/>
      <c r="OP33" s="1085"/>
      <c r="OQ33" s="1085"/>
      <c r="OR33" s="1085"/>
      <c r="OS33" s="1085"/>
      <c r="OT33" s="1085"/>
      <c r="OU33" s="1085"/>
      <c r="OV33" s="1085"/>
      <c r="OW33" s="1085"/>
      <c r="OX33" s="1085"/>
      <c r="OY33" s="1085"/>
      <c r="OZ33" s="1085"/>
      <c r="PA33" s="1085"/>
      <c r="PB33" s="1085"/>
      <c r="PC33" s="1085"/>
      <c r="PD33" s="1085"/>
      <c r="PE33" s="1085"/>
      <c r="PF33" s="1085"/>
      <c r="PG33" s="1085"/>
      <c r="PH33" s="1085"/>
      <c r="PI33" s="1085"/>
      <c r="PJ33" s="1085"/>
      <c r="PK33" s="1085"/>
      <c r="PL33" s="1085"/>
      <c r="PM33" s="1085"/>
      <c r="PN33" s="1085"/>
      <c r="PO33" s="1085"/>
      <c r="PP33" s="1085"/>
      <c r="PQ33" s="1085"/>
      <c r="PR33" s="1085"/>
      <c r="PS33" s="1085"/>
      <c r="PT33" s="1085"/>
      <c r="PU33" s="1085"/>
      <c r="PV33" s="1085"/>
      <c r="PW33" s="1085"/>
      <c r="PX33" s="1085"/>
      <c r="PY33" s="1085"/>
      <c r="PZ33" s="1085"/>
      <c r="QA33" s="1085"/>
      <c r="QB33" s="1085"/>
      <c r="QC33" s="1085"/>
      <c r="QD33" s="1085"/>
      <c r="QE33" s="1085"/>
      <c r="QF33" s="1085"/>
      <c r="QG33" s="1085"/>
      <c r="QH33" s="1085"/>
      <c r="QI33" s="1085"/>
      <c r="QJ33" s="1085"/>
      <c r="QK33" s="1085"/>
      <c r="QL33" s="1085"/>
      <c r="QM33" s="1085"/>
      <c r="QN33" s="1085"/>
      <c r="QO33" s="1085"/>
      <c r="QP33" s="1085"/>
      <c r="QQ33" s="1085"/>
      <c r="QR33" s="1085"/>
      <c r="QS33" s="1085"/>
      <c r="QT33" s="1085"/>
      <c r="QU33" s="1085"/>
      <c r="QV33" s="1085"/>
      <c r="QW33" s="1085"/>
      <c r="QX33" s="1085"/>
      <c r="QY33" s="1085"/>
      <c r="QZ33" s="1085"/>
      <c r="RA33" s="1085"/>
      <c r="RB33" s="1085"/>
      <c r="RC33" s="1085"/>
      <c r="RD33" s="1085"/>
      <c r="RE33" s="1085"/>
      <c r="RF33" s="1085"/>
      <c r="RG33" s="1085"/>
      <c r="RH33" s="1085"/>
      <c r="RI33" s="1085"/>
      <c r="RJ33" s="1085"/>
      <c r="RK33" s="1085"/>
      <c r="RL33" s="1085"/>
      <c r="RM33" s="1085"/>
      <c r="RN33" s="1085"/>
      <c r="RO33" s="1085"/>
      <c r="RP33" s="1085"/>
      <c r="RQ33" s="1085"/>
      <c r="RR33" s="1085"/>
      <c r="RS33" s="1085"/>
      <c r="RT33" s="1085"/>
      <c r="RU33" s="1085"/>
      <c r="RV33" s="1085"/>
      <c r="RW33" s="1085"/>
      <c r="RX33" s="1085"/>
      <c r="RY33" s="1085"/>
      <c r="RZ33" s="1085"/>
      <c r="SA33" s="1085"/>
      <c r="SB33" s="1085"/>
      <c r="SC33" s="1085"/>
      <c r="SD33" s="1085"/>
      <c r="SE33" s="1085"/>
      <c r="SF33" s="1085"/>
      <c r="SG33" s="1085"/>
      <c r="SH33" s="1085"/>
      <c r="SI33" s="1085"/>
      <c r="SJ33" s="1085"/>
      <c r="SK33" s="1085"/>
      <c r="SL33" s="1085"/>
      <c r="SM33" s="1085"/>
      <c r="SN33" s="1085"/>
      <c r="SO33" s="1085"/>
      <c r="SP33" s="1085"/>
      <c r="SQ33" s="1085"/>
      <c r="SR33" s="1085"/>
      <c r="SS33" s="1085"/>
      <c r="ST33" s="1085"/>
      <c r="SU33" s="1085"/>
      <c r="SV33" s="1085"/>
      <c r="SW33" s="1085"/>
      <c r="SX33" s="1085"/>
      <c r="SY33" s="1085"/>
      <c r="SZ33" s="1085"/>
      <c r="TA33" s="1085"/>
      <c r="TB33" s="1085"/>
      <c r="TC33" s="1085"/>
      <c r="TD33" s="1085"/>
      <c r="TE33" s="1085"/>
      <c r="TF33" s="1085"/>
      <c r="TG33" s="1085"/>
      <c r="TH33" s="1085"/>
      <c r="TI33" s="1085"/>
      <c r="TJ33" s="1085"/>
      <c r="TK33" s="1085"/>
      <c r="TL33" s="1085"/>
      <c r="TM33" s="1085"/>
      <c r="TN33" s="1085"/>
      <c r="TO33" s="1085"/>
      <c r="TP33" s="1085"/>
      <c r="TQ33" s="1085"/>
      <c r="TR33" s="1085"/>
      <c r="TS33" s="1085"/>
      <c r="TT33" s="1085"/>
      <c r="TU33" s="1085"/>
      <c r="TV33" s="1085"/>
      <c r="TW33" s="1085"/>
      <c r="TX33" s="1085"/>
      <c r="TY33" s="1085"/>
      <c r="TZ33" s="1085"/>
      <c r="UA33" s="1085"/>
      <c r="UB33" s="1085"/>
      <c r="UC33" s="1085"/>
      <c r="UD33" s="1085"/>
      <c r="UE33" s="1085"/>
      <c r="UF33" s="1085"/>
      <c r="UG33" s="1085"/>
      <c r="UH33" s="1085"/>
      <c r="UI33" s="1085"/>
      <c r="UJ33" s="1085"/>
      <c r="UK33" s="1085"/>
      <c r="UL33" s="1085"/>
      <c r="UM33" s="1085"/>
      <c r="UN33" s="1085"/>
      <c r="UO33" s="1085"/>
      <c r="UP33" s="1085"/>
      <c r="UQ33" s="1085"/>
      <c r="UR33" s="1085"/>
      <c r="US33" s="1085"/>
      <c r="UT33" s="1085"/>
      <c r="UU33" s="1085"/>
      <c r="UV33" s="1085"/>
      <c r="UW33" s="1085"/>
      <c r="UX33" s="1085"/>
      <c r="UY33" s="1085"/>
      <c r="UZ33" s="1085"/>
      <c r="VA33" s="1085"/>
      <c r="VB33" s="1085"/>
      <c r="VC33" s="1085"/>
      <c r="VD33" s="1085"/>
      <c r="VE33" s="1085"/>
      <c r="VF33" s="1085"/>
      <c r="VG33" s="1085"/>
      <c r="VH33" s="1085"/>
      <c r="VI33" s="1085"/>
      <c r="VJ33" s="1085"/>
      <c r="VK33" s="1085"/>
      <c r="VL33" s="1085"/>
      <c r="VM33" s="1085"/>
      <c r="VN33" s="1085"/>
      <c r="VO33" s="1085"/>
      <c r="VP33" s="1085"/>
      <c r="VQ33" s="1085"/>
      <c r="VR33" s="1085"/>
      <c r="VS33" s="1085"/>
      <c r="VT33" s="1085"/>
      <c r="VU33" s="1085"/>
      <c r="VV33" s="1085"/>
      <c r="VW33" s="1085"/>
      <c r="VX33" s="1085"/>
      <c r="VY33" s="1085"/>
      <c r="VZ33" s="1085"/>
      <c r="WA33" s="1085"/>
      <c r="WB33" s="1085"/>
      <c r="WC33" s="1085"/>
      <c r="WD33" s="1085"/>
      <c r="WE33" s="1085"/>
      <c r="WF33" s="1085"/>
      <c r="WG33" s="1085"/>
      <c r="WH33" s="1085"/>
      <c r="WI33" s="1085"/>
      <c r="WJ33" s="1085"/>
      <c r="WK33" s="1085"/>
      <c r="WL33" s="1085"/>
      <c r="WM33" s="1085"/>
      <c r="WN33" s="1085"/>
      <c r="WO33" s="1085"/>
      <c r="WP33" s="1085"/>
      <c r="WQ33" s="1085"/>
      <c r="WR33" s="1085"/>
      <c r="WS33" s="1085"/>
      <c r="WT33" s="1085"/>
      <c r="WU33" s="1085"/>
      <c r="WV33" s="1085"/>
      <c r="WW33" s="1085"/>
      <c r="WX33" s="1085"/>
      <c r="WY33" s="1085"/>
      <c r="WZ33" s="1085"/>
      <c r="XA33" s="1085"/>
      <c r="XB33" s="1085"/>
      <c r="XC33" s="1085"/>
      <c r="XD33" s="1085"/>
      <c r="XE33" s="1085"/>
      <c r="XF33" s="1085"/>
      <c r="XG33" s="1085"/>
      <c r="XH33" s="1085"/>
      <c r="XI33" s="1085"/>
      <c r="XJ33" s="1085"/>
      <c r="XK33" s="1085"/>
      <c r="XL33" s="1085"/>
      <c r="XM33" s="1085"/>
      <c r="XN33" s="1085"/>
      <c r="XO33" s="1085"/>
      <c r="XP33" s="1085"/>
      <c r="XQ33" s="1085"/>
      <c r="XR33" s="1085"/>
      <c r="XS33" s="1085"/>
      <c r="XT33" s="1085"/>
      <c r="XU33" s="1085"/>
      <c r="XV33" s="1085"/>
      <c r="XW33" s="1085"/>
      <c r="XX33" s="1085"/>
      <c r="XY33" s="1085"/>
      <c r="XZ33" s="1085"/>
      <c r="YA33" s="1085"/>
      <c r="YB33" s="1085"/>
      <c r="YC33" s="1085"/>
      <c r="YD33" s="1085"/>
      <c r="YE33" s="1085"/>
      <c r="YF33" s="1085"/>
      <c r="YG33" s="1085"/>
      <c r="YH33" s="1085"/>
      <c r="YI33" s="1085"/>
      <c r="YJ33" s="1085"/>
      <c r="YK33" s="1085"/>
      <c r="YL33" s="1085"/>
      <c r="YM33" s="1085"/>
      <c r="YN33" s="1085"/>
      <c r="YO33" s="1085"/>
      <c r="YP33" s="1085"/>
      <c r="YQ33" s="1085"/>
      <c r="YR33" s="1085"/>
      <c r="YS33" s="1085"/>
      <c r="YT33" s="1085"/>
      <c r="YU33" s="1085"/>
      <c r="YV33" s="1085"/>
      <c r="YW33" s="1085"/>
      <c r="YX33" s="1085"/>
      <c r="YY33" s="1085"/>
      <c r="YZ33" s="1085"/>
      <c r="ZA33" s="1085"/>
      <c r="ZB33" s="1085"/>
      <c r="ZC33" s="1085"/>
      <c r="ZD33" s="1085"/>
      <c r="ZE33" s="1085"/>
      <c r="ZF33" s="1085"/>
      <c r="ZG33" s="1085"/>
      <c r="ZH33" s="1085"/>
      <c r="ZI33" s="1085"/>
      <c r="ZJ33" s="1085"/>
      <c r="ZK33" s="1085"/>
      <c r="ZL33" s="1085"/>
      <c r="ZM33" s="1085"/>
      <c r="ZN33" s="1085"/>
      <c r="ZO33" s="1085"/>
      <c r="ZP33" s="1085"/>
      <c r="ZQ33" s="1085"/>
      <c r="ZR33" s="1085"/>
      <c r="ZS33" s="1085"/>
      <c r="ZT33" s="1085"/>
      <c r="ZU33" s="1085"/>
      <c r="ZV33" s="1085"/>
      <c r="ZW33" s="1085"/>
      <c r="ZX33" s="1085"/>
      <c r="ZY33" s="1085"/>
      <c r="ZZ33" s="1085"/>
      <c r="AAA33" s="1085"/>
      <c r="AAB33" s="1085"/>
      <c r="AAC33" s="1085"/>
      <c r="AAD33" s="1085"/>
      <c r="AAE33" s="1085"/>
      <c r="AAF33" s="1085"/>
      <c r="AAG33" s="1085"/>
      <c r="AAH33" s="1085"/>
      <c r="AAI33" s="1085"/>
      <c r="AAJ33" s="1085"/>
      <c r="AAK33" s="1085"/>
      <c r="AAL33" s="1085"/>
      <c r="AAM33" s="1085"/>
      <c r="AAN33" s="1085"/>
      <c r="AAO33" s="1085"/>
      <c r="AAP33" s="1085"/>
      <c r="AAQ33" s="1085"/>
      <c r="AAR33" s="1085"/>
      <c r="AAS33" s="1085"/>
      <c r="AAT33" s="1085"/>
      <c r="AAU33" s="1085"/>
      <c r="AAV33" s="1085"/>
      <c r="AAW33" s="1085"/>
      <c r="AAX33" s="1085"/>
      <c r="AAY33" s="1085"/>
      <c r="AAZ33" s="1085"/>
      <c r="ABA33" s="1085"/>
      <c r="ABB33" s="1085"/>
      <c r="ABC33" s="1085"/>
      <c r="ABD33" s="1085"/>
      <c r="ABE33" s="1085"/>
      <c r="ABF33" s="1085"/>
      <c r="ABG33" s="1085"/>
      <c r="ABH33" s="1085"/>
      <c r="ABI33" s="1085"/>
      <c r="ABJ33" s="1085"/>
      <c r="ABK33" s="1085"/>
      <c r="ABL33" s="1085"/>
      <c r="ABM33" s="1085"/>
      <c r="ABN33" s="1085"/>
      <c r="ABO33" s="1085"/>
      <c r="ABP33" s="1085"/>
      <c r="ABQ33" s="1085"/>
      <c r="ABR33" s="1085"/>
      <c r="ABS33" s="1085"/>
      <c r="ABT33" s="1085"/>
      <c r="ABU33" s="1085"/>
      <c r="ABV33" s="1085"/>
      <c r="ABW33" s="1085"/>
      <c r="ABX33" s="1085"/>
      <c r="ABY33" s="1085"/>
      <c r="ABZ33" s="1085"/>
      <c r="ACA33" s="1085"/>
      <c r="ACB33" s="1085"/>
      <c r="ACC33" s="1085"/>
      <c r="ACD33" s="1085"/>
      <c r="ACE33" s="1085"/>
      <c r="ACF33" s="1085"/>
      <c r="ACG33" s="1085"/>
      <c r="ACH33" s="1085"/>
      <c r="ACI33" s="1085"/>
      <c r="ACJ33" s="1085"/>
      <c r="ACK33" s="1085"/>
      <c r="ACL33" s="1085"/>
      <c r="ACM33" s="1085"/>
      <c r="ACN33" s="1085"/>
      <c r="ACO33" s="1085"/>
      <c r="ACP33" s="1085"/>
      <c r="ACQ33" s="1085"/>
      <c r="ACR33" s="1085"/>
      <c r="ACS33" s="1085"/>
      <c r="ACT33" s="1085"/>
      <c r="ACU33" s="1085"/>
      <c r="ACV33" s="1085"/>
      <c r="ACW33" s="1085"/>
      <c r="ACX33" s="1085"/>
      <c r="ACY33" s="1085"/>
      <c r="ACZ33" s="1085"/>
      <c r="ADA33" s="1085"/>
      <c r="ADB33" s="1085"/>
      <c r="ADC33" s="1085"/>
      <c r="ADD33" s="1085"/>
      <c r="ADE33" s="1085"/>
      <c r="ADF33" s="1085"/>
      <c r="ADG33" s="1085"/>
      <c r="ADH33" s="1085"/>
      <c r="ADI33" s="1085"/>
      <c r="ADJ33" s="1085"/>
      <c r="ADK33" s="1085"/>
      <c r="ADL33" s="1085"/>
      <c r="ADM33" s="1085"/>
      <c r="ADN33" s="1085"/>
      <c r="ADO33" s="1085"/>
      <c r="ADP33" s="1085"/>
      <c r="ADQ33" s="1085"/>
      <c r="ADR33" s="1085"/>
      <c r="ADS33" s="1085"/>
      <c r="ADT33" s="1085"/>
      <c r="ADU33" s="1085"/>
      <c r="ADV33" s="1085"/>
      <c r="ADW33" s="1085"/>
      <c r="ADX33" s="1085"/>
      <c r="ADY33" s="1085"/>
      <c r="ADZ33" s="1085"/>
      <c r="AEA33" s="1085"/>
      <c r="AEB33" s="1085"/>
      <c r="AEC33" s="1085"/>
      <c r="AED33" s="1085"/>
      <c r="AEE33" s="1085"/>
      <c r="AEF33" s="1085"/>
      <c r="AEG33" s="1085"/>
      <c r="AEH33" s="1085"/>
      <c r="AEI33" s="1085"/>
      <c r="AEJ33" s="1085"/>
      <c r="AEK33" s="1085"/>
      <c r="AEL33" s="1085"/>
      <c r="AEM33" s="1085"/>
      <c r="AEN33" s="1085"/>
      <c r="AEO33" s="1085"/>
      <c r="AEP33" s="1085"/>
      <c r="AEQ33" s="1085"/>
      <c r="AER33" s="1085"/>
      <c r="AES33" s="1085"/>
      <c r="AET33" s="1085"/>
      <c r="AEU33" s="1085"/>
      <c r="AEV33" s="1084" t="str">
        <f>IF('8A'!E36&lt;&gt;"",'8A'!E36,"")</f>
        <v/>
      </c>
      <c r="AEW33" s="1084" t="str">
        <f>IF('8A'!F36&lt;&gt;"",'8A'!F36,"")</f>
        <v/>
      </c>
      <c r="AEX33" s="1084" t="str">
        <f>IF('8A'!G36&lt;&gt;"",'8A'!G36,"")</f>
        <v/>
      </c>
      <c r="AEY33" s="1084" t="str">
        <f>IF('8A'!H36&lt;&gt;"",'8A'!H36,"")</f>
        <v/>
      </c>
      <c r="AEZ33" s="1084" t="str">
        <f>IF('8A'!I36&lt;&gt;"",'8A'!I36,"")</f>
        <v/>
      </c>
      <c r="AFA33" s="1084" t="str">
        <f>IF('8A'!J36&lt;&gt;"",'8A'!J36,"")</f>
        <v/>
      </c>
      <c r="AFB33" s="1084" t="str">
        <f>IF('8A'!K36&lt;&gt;"",'8A'!K36,"")</f>
        <v/>
      </c>
      <c r="AFC33" s="1084" t="str">
        <f>IF('8A'!L36&lt;&gt;"",'8A'!L36,"")</f>
        <v/>
      </c>
      <c r="AFD33" s="1084" t="str">
        <f>IF('8A'!M36&lt;&gt;"",'8A'!M36,"")</f>
        <v/>
      </c>
      <c r="AFE33" s="1084" t="str">
        <f>IF('8A'!N36&lt;&gt;"",'8A'!N36,"")</f>
        <v/>
      </c>
      <c r="AFF33" s="1084" t="str">
        <f>IF('8A'!O36&lt;&gt;"",'8A'!O36,"")</f>
        <v/>
      </c>
      <c r="AFG33" s="1084" t="str">
        <f>IF('8A'!P36&lt;&gt;"",'8A'!P36,"")</f>
        <v/>
      </c>
      <c r="AFH33" s="1084" t="str">
        <f>IF('8A'!Q36&lt;&gt;"",'8A'!Q36,"")</f>
        <v/>
      </c>
      <c r="AFI33" s="1084" t="str">
        <f>IF('8A'!R36&lt;&gt;"",'8A'!R36,"")</f>
        <v/>
      </c>
      <c r="AFJ33" s="1084" t="str">
        <f>IF('8A'!S36&lt;&gt;"",'8A'!S36,"")</f>
        <v/>
      </c>
      <c r="AFK33" s="1084" t="str">
        <f>IF('8A'!T36&lt;&gt;"",'8A'!T36,"")</f>
        <v/>
      </c>
      <c r="AFL33" s="1084" t="str">
        <f>IF('8A'!U36&lt;&gt;"",'8A'!U36,"")</f>
        <v/>
      </c>
      <c r="AFM33" s="1084" t="str">
        <f>IF('8A'!V36&lt;&gt;"",'8A'!V36,"")</f>
        <v/>
      </c>
      <c r="AFN33" s="1084" t="str">
        <f>IF('8B'!E36&lt;&gt;"",'8B'!E36,"")</f>
        <v/>
      </c>
      <c r="AFO33" s="1084" t="str">
        <f>IF('8B'!F36&lt;&gt;"",'8B'!F36,"")</f>
        <v/>
      </c>
      <c r="AFP33" s="1084" t="str">
        <f>IF('8B'!G36&lt;&gt;"",'8B'!G36,"")</f>
        <v/>
      </c>
      <c r="AFQ33" s="1084" t="str">
        <f>IF('8B'!H36&lt;&gt;"",'8B'!H36,"")</f>
        <v/>
      </c>
      <c r="AFR33" s="1084" t="str">
        <f>IF('8B'!I36&lt;&gt;"",'8B'!I36,"")</f>
        <v/>
      </c>
      <c r="AFS33" s="1084" t="str">
        <f>IF('8B'!J36&lt;&gt;"",'8B'!J36,"")</f>
        <v/>
      </c>
      <c r="AFT33" s="1084" t="str">
        <f>IF('8B'!K36&lt;&gt;"",'8B'!K36,"")</f>
        <v/>
      </c>
      <c r="AFU33" s="1084" t="str">
        <f>IF('8B'!L36&lt;&gt;"",'8B'!L36,"")</f>
        <v/>
      </c>
      <c r="AFV33" s="1084" t="str">
        <f>IF('8B'!M36&lt;&gt;"",'8B'!M36,"")</f>
        <v/>
      </c>
      <c r="AFW33" s="1084" t="str">
        <f>IF('8B'!N36&lt;&gt;"",'8B'!N36,"")</f>
        <v/>
      </c>
      <c r="AFX33" s="1084" t="str">
        <f>IF('8B'!O36&lt;&gt;"",'8B'!O36,"")</f>
        <v/>
      </c>
      <c r="AFY33" s="1084" t="str">
        <f>IF('8B'!P36&lt;&gt;"",'8B'!P36,"")</f>
        <v/>
      </c>
      <c r="AFZ33" s="1084" t="str">
        <f>IF('8B'!Q36&lt;&gt;"",'8B'!Q36,"")</f>
        <v/>
      </c>
      <c r="AGA33" s="1084" t="str">
        <f>IF('8B'!R36&lt;&gt;"",'8B'!R36,"")</f>
        <v/>
      </c>
      <c r="AGB33" s="1084" t="str">
        <f>IF('8B'!S36&lt;&gt;"",'8B'!S36,"")</f>
        <v/>
      </c>
      <c r="AGC33" s="1084" t="str">
        <f>IF('8B'!T36&lt;&gt;"",'8B'!T36,"")</f>
        <v/>
      </c>
      <c r="AGD33" s="1084" t="str">
        <f>IF('8B'!U36&lt;&gt;"",'8B'!U36,"")</f>
        <v/>
      </c>
      <c r="AGE33" s="1084" t="str">
        <f>IF('8C'!E36&lt;&gt;"",'8C'!E36,"")</f>
        <v/>
      </c>
      <c r="AGF33" s="1084" t="str">
        <f>IF('8C'!F36&lt;&gt;"",'8C'!F36,"")</f>
        <v/>
      </c>
      <c r="AGG33" s="1084" t="str">
        <f>IF('8C'!G36&lt;&gt;"",'8C'!G36,"")</f>
        <v/>
      </c>
      <c r="AGH33" s="1084" t="str">
        <f>IF('8C'!H36&lt;&gt;"",'8C'!H36,"")</f>
        <v/>
      </c>
      <c r="AGI33" s="1084" t="str">
        <f>IF('8C'!I36&lt;&gt;"",'8C'!I36,"")</f>
        <v/>
      </c>
      <c r="AGJ33" s="1084" t="str">
        <f>IF('8C'!J36&lt;&gt;"",'8C'!J36,"")</f>
        <v/>
      </c>
      <c r="AGK33" s="1084" t="str">
        <f>IF('8C'!K36&lt;&gt;"",'8C'!K36,"")</f>
        <v/>
      </c>
      <c r="AGL33" s="1084" t="str">
        <f>IF('8C'!L36&lt;&gt;"",'8C'!L36,"")</f>
        <v/>
      </c>
      <c r="AGM33" s="1084" t="str">
        <f>IF('8C'!M36&lt;&gt;"",'8C'!M36,"")</f>
        <v/>
      </c>
      <c r="AGN33" s="1084" t="str">
        <f>IF('8C'!N36&lt;&gt;"",'8C'!N36,"")</f>
        <v/>
      </c>
      <c r="AGO33" s="1084" t="str">
        <f>IF('8C'!O36&lt;&gt;"",'8C'!O36,"")</f>
        <v/>
      </c>
      <c r="AGP33" s="1085"/>
      <c r="AGQ33" s="1084" t="str">
        <f>IF('8D'!D44&lt;&gt;"",'8D'!D44,"")</f>
        <v/>
      </c>
      <c r="AGR33" s="1084" t="str">
        <f>IF('8D'!E44&lt;&gt;"",'8D'!E44,"")</f>
        <v/>
      </c>
      <c r="AGS33" s="1084" t="str">
        <f>IF('8D'!F44&lt;&gt;"",'8D'!F44,"")</f>
        <v/>
      </c>
      <c r="AGT33" s="1084" t="str">
        <f>IF('8D'!G44&lt;&gt;"",'8D'!G44,"")</f>
        <v/>
      </c>
      <c r="AGU33" s="1084" t="str">
        <f>IF('8D'!H44&lt;&gt;"",'8D'!H44,"")</f>
        <v/>
      </c>
      <c r="AGV33" s="1084" t="str">
        <f>IF('8D'!I44&lt;&gt;"",'8D'!I44,"")</f>
        <v/>
      </c>
      <c r="AGW33" s="1084" t="str">
        <f>IF('8D'!J44&lt;&gt;"",'8D'!J44,"")</f>
        <v/>
      </c>
      <c r="AGX33" s="1084" t="str">
        <f>IF('8D'!K44&lt;&gt;"",'8D'!K44,"")</f>
        <v/>
      </c>
      <c r="AGY33" s="1084" t="str">
        <f>IF('8D'!L44&lt;&gt;"",'8D'!L44,"")</f>
        <v/>
      </c>
      <c r="AGZ33" s="1084" t="str">
        <f>IF('8D'!M44&lt;&gt;"",'8D'!M44,"")</f>
        <v/>
      </c>
      <c r="AHA33" s="1084" t="str">
        <f>IF('8D'!N44&lt;&gt;"",'8D'!N44,"")</f>
        <v/>
      </c>
      <c r="AHB33" s="1084" t="str">
        <f>IF('8D'!O44&lt;&gt;"",'8D'!O44,"")</f>
        <v/>
      </c>
      <c r="AHC33" s="1084" t="str">
        <f>IF('8D'!P44&lt;&gt;"",'8D'!P44,"")</f>
        <v/>
      </c>
      <c r="AHD33" s="1084" t="str">
        <f>IF('8D'!Q44&lt;&gt;"",'8D'!Q44,"")</f>
        <v/>
      </c>
      <c r="AHE33" s="1084" t="str">
        <f>IF('8D'!R44&lt;&gt;"",'8D'!R44,"")</f>
        <v/>
      </c>
      <c r="AHF33" s="1084" t="str">
        <f>IF('8D'!S44&lt;&gt;"",'8D'!S44,"")</f>
        <v/>
      </c>
      <c r="AHG33" s="1084" t="str">
        <f>IF('8D'!T44&lt;&gt;"",'8D'!T44,"")</f>
        <v/>
      </c>
      <c r="AHH33" s="1084" t="str">
        <f>IF('8D'!U44&lt;&gt;"",'8D'!U44,"")</f>
        <v/>
      </c>
      <c r="AHI33" s="1084" t="str">
        <f>IF('8D'!V44&lt;&gt;"",'8D'!V44,"")</f>
        <v/>
      </c>
      <c r="AHJ33" s="1084" t="str">
        <f>IF('8D'!W44&lt;&gt;"",'8D'!W44,"")</f>
        <v/>
      </c>
      <c r="AHK33" s="1084" t="str">
        <f>IF('8D'!X44&lt;&gt;"",'8D'!X44,"")</f>
        <v/>
      </c>
      <c r="AHL33" s="1084" t="str">
        <f>IF('8D'!Y44&lt;&gt;"",'8D'!Y44,"")</f>
        <v/>
      </c>
      <c r="AHM33" s="1084" t="str">
        <f>IF('8D'!Z44&lt;&gt;"",'8D'!Z44,"")</f>
        <v/>
      </c>
      <c r="AHN33" s="1084" t="str">
        <f>IF('8D'!AA44&lt;&gt;"",'8D'!AA44,"")</f>
        <v/>
      </c>
      <c r="AHO33" s="1084" t="str">
        <f>IF('8D'!AB44&lt;&gt;"",'8D'!AB44,"")</f>
        <v/>
      </c>
      <c r="AHP33" s="1084" t="str">
        <f>IF('8D'!AC44&lt;&gt;"",'8D'!AC44,"")</f>
        <v/>
      </c>
      <c r="AHQ33" s="1084" t="str">
        <f>IF('8D'!AD44&lt;&gt;"",'8D'!AD44,"")</f>
        <v/>
      </c>
      <c r="AHR33" s="1084" t="str">
        <f>IF('8D'!AE44&lt;&gt;"",'8D'!AE44,"")</f>
        <v/>
      </c>
      <c r="AHS33" s="1084" t="str">
        <f>IF('8D'!AF44&lt;&gt;"",'8D'!AF44,"")</f>
        <v/>
      </c>
      <c r="AHT33" s="1084" t="str">
        <f>IF('8D'!AG44&lt;&gt;"",'8D'!AG44,"")</f>
        <v/>
      </c>
      <c r="AHU33" s="1084" t="str">
        <f>IF('8D'!AH44&lt;&gt;"",'8D'!AH44,"")</f>
        <v/>
      </c>
      <c r="AHV33" s="1084" t="str">
        <f>IF('8D'!AI44&lt;&gt;"",'8D'!AI44,"")</f>
        <v/>
      </c>
      <c r="AHW33" s="1084" t="str">
        <f>IF('8D'!AJ44&lt;&gt;"",'8D'!AJ44,"")</f>
        <v/>
      </c>
      <c r="AHX33" s="1084" t="str">
        <f>IF('8D'!AK44&lt;&gt;"",'8D'!AK44,"")</f>
        <v/>
      </c>
      <c r="AHY33" s="1084" t="str">
        <f>IF('8D'!AL44&lt;&gt;"",'8D'!AL44,"")</f>
        <v/>
      </c>
      <c r="AHZ33" s="1084" t="str">
        <f>IF('8D'!AM44&lt;&gt;"",'8D'!AM44,"")</f>
        <v/>
      </c>
      <c r="AIA33" s="1084" t="str">
        <f>IF('8D'!AN44&lt;&gt;"",'8D'!AN44,"")</f>
        <v/>
      </c>
      <c r="AIB33" s="1084" t="str">
        <f>IF('8D'!AO44&lt;&gt;"",'8D'!AO44,"")</f>
        <v/>
      </c>
      <c r="AIC33" s="1084" t="str">
        <f>IF('8D'!AP44&lt;&gt;"",'8D'!AP44,"")</f>
        <v/>
      </c>
      <c r="AID33" s="1084" t="str">
        <f>IF('8D'!AQ44&lt;&gt;"",'8D'!AQ44,"")</f>
        <v/>
      </c>
      <c r="AIE33" s="1084" t="str">
        <f>IF('8D'!AR44&lt;&gt;"",'8D'!AR44,"")</f>
        <v/>
      </c>
      <c r="AIF33" s="1084" t="str">
        <f>IF('8D'!AS44&lt;&gt;"",'8D'!AS44,"")</f>
        <v/>
      </c>
      <c r="AIG33" s="1084" t="str">
        <f>IF('8D'!AT44&lt;&gt;"",'8D'!AT44,"")</f>
        <v/>
      </c>
      <c r="AIH33" s="1084" t="str">
        <f>IF('8D'!AU44&lt;&gt;"",'8D'!AU44,"")</f>
        <v/>
      </c>
      <c r="AII33" s="1084" t="str">
        <f>IF('8D'!AV44&lt;&gt;"",'8D'!AV44,"")</f>
        <v/>
      </c>
      <c r="AIJ33" s="1084" t="str">
        <f>IF('8D'!AW44&lt;&gt;"",'8D'!AW44,"")</f>
        <v/>
      </c>
      <c r="AIK33" s="1085"/>
      <c r="AIL33" s="1084" t="str">
        <f>IF('8E'!D44&lt;&gt;"",'8E'!D44,"")</f>
        <v/>
      </c>
      <c r="AIM33" s="1084" t="str">
        <f>IF('8E'!E44&lt;&gt;"",'8E'!E44,"")</f>
        <v/>
      </c>
      <c r="AIN33" s="1084" t="str">
        <f>IF('8E'!F44&lt;&gt;"",'8E'!F44,"")</f>
        <v/>
      </c>
      <c r="AIO33" s="1084" t="str">
        <f>IF('8E'!G44&lt;&gt;"",'8E'!G44,"")</f>
        <v/>
      </c>
      <c r="AIP33" s="1084" t="str">
        <f>IF('8E'!H44&lt;&gt;"",'8E'!H44,"")</f>
        <v/>
      </c>
      <c r="AIQ33" s="1084" t="str">
        <f>IF('8E'!I44&lt;&gt;"",'8E'!I44,"")</f>
        <v/>
      </c>
      <c r="AIR33" s="1084" t="str">
        <f>IF('8E'!J44&lt;&gt;"",'8E'!J44,"")</f>
        <v/>
      </c>
      <c r="AIS33" s="1084" t="str">
        <f>IF('8E'!K44&lt;&gt;"",'8E'!K44,"")</f>
        <v/>
      </c>
      <c r="AIT33" s="1084" t="str">
        <f>IF('8E'!L44&lt;&gt;"",'8E'!L44,"")</f>
        <v/>
      </c>
      <c r="AIU33" s="1084" t="str">
        <f>IF('8E'!M44&lt;&gt;"",'8E'!M44,"")</f>
        <v/>
      </c>
      <c r="AIV33" s="1084" t="str">
        <f>IF('8E'!N44&lt;&gt;"",'8E'!N44,"")</f>
        <v/>
      </c>
      <c r="AIW33" s="1084" t="str">
        <f>IF('8E'!O44&lt;&gt;"",'8E'!O44,"")</f>
        <v/>
      </c>
      <c r="AIX33" s="1084" t="str">
        <f>IF('8E'!P44&lt;&gt;"",'8E'!P44,"")</f>
        <v/>
      </c>
      <c r="AIY33" s="1084" t="str">
        <f>IF('8E'!Q44&lt;&gt;"",'8E'!Q44,"")</f>
        <v/>
      </c>
      <c r="AIZ33" s="1084" t="str">
        <f>IF('8E'!R44&lt;&gt;"",'8E'!R44,"")</f>
        <v/>
      </c>
      <c r="AJA33" s="1084" t="str">
        <f>IF('8E'!S44&lt;&gt;"",'8E'!S44,"")</f>
        <v/>
      </c>
      <c r="AJB33" s="1084" t="str">
        <f>IF('8E'!T44&lt;&gt;"",'8E'!T44,"")</f>
        <v/>
      </c>
      <c r="AJC33" s="1084" t="str">
        <f>IF('8E'!U44&lt;&gt;"",'8E'!U44,"")</f>
        <v/>
      </c>
      <c r="AJD33" s="1084" t="str">
        <f>IF('8E'!V44&lt;&gt;"",'8E'!V44,"")</f>
        <v/>
      </c>
      <c r="AJE33" s="1084" t="str">
        <f>IF('8E'!W44&lt;&gt;"",'8E'!W44,"")</f>
        <v/>
      </c>
      <c r="AJF33" s="1084" t="str">
        <f>IF('8E'!X44&lt;&gt;"",'8E'!X44,"")</f>
        <v/>
      </c>
      <c r="AJG33" s="1084" t="str">
        <f>IF('8E'!Y44&lt;&gt;"",'8E'!Y44,"")</f>
        <v/>
      </c>
      <c r="AJH33" s="1084" t="str">
        <f>IF('8E'!Z44&lt;&gt;"",'8E'!Z44,"")</f>
        <v/>
      </c>
      <c r="AJI33" s="1084" t="str">
        <f>IF('8E'!AA44&lt;&gt;"",'8E'!AA44,"")</f>
        <v/>
      </c>
      <c r="AJJ33" t="s">
        <v>6852</v>
      </c>
    </row>
    <row r="34" spans="1:946" x14ac:dyDescent="0.2">
      <c r="A34" s="1084" t="str">
        <f t="shared" si="0"/>
        <v/>
      </c>
      <c r="B34" s="1084" t="str">
        <f t="shared" si="1"/>
        <v/>
      </c>
      <c r="C34" s="1084" t="str">
        <f>IF(設定!AH38&lt;&gt;0,設定!AH38,"")</f>
        <v/>
      </c>
      <c r="D34" s="1084" t="str">
        <f ca="1">IF(設定!AG38&lt;&gt;0,設定!AG38,"")</f>
        <v/>
      </c>
      <c r="E34" s="1084" t="str">
        <f>IF(C34="学部",VLOOKUP(D34,設定!$K$8:$L$37,2,FALSE),"")</f>
        <v/>
      </c>
      <c r="F34" s="1084" t="str">
        <f>IF(C34="研究科",VLOOKUP(D34,設定!$P$8:$Q$37,2,FALSE),"")</f>
        <v/>
      </c>
      <c r="G34" s="1084" t="str">
        <f>IF(C34="学部",VLOOKUP(D34,設定!$U$8:$V$37,2,FALSE),"")</f>
        <v/>
      </c>
      <c r="H34" s="1084" t="str">
        <f>IF(C34="研究科",VLOOKUP(D34,設定!$Y$8:$Z$37,2,FALSE),"")</f>
        <v/>
      </c>
      <c r="I34" s="1085"/>
      <c r="J34" s="1085"/>
      <c r="K34" s="1085"/>
      <c r="L34" s="1085"/>
      <c r="M34" s="1085"/>
      <c r="N34" s="1085"/>
      <c r="O34" s="1085"/>
      <c r="P34" s="1085"/>
      <c r="Q34" s="1085"/>
      <c r="R34" s="1084" t="str">
        <f>IF('2A'!E37&lt;&gt;"",'2A'!E37,"")</f>
        <v/>
      </c>
      <c r="S34" s="1084" t="str">
        <f>IF('2A'!F37&lt;&gt;"",'2A'!F37,"")</f>
        <v/>
      </c>
      <c r="T34" s="1084" t="str">
        <f>IF('2A'!G37&lt;&gt;"",'2A'!G37,"")</f>
        <v/>
      </c>
      <c r="U34" s="1084" t="str">
        <f>IF('2A'!H37&lt;&gt;"",'2A'!H37,"")</f>
        <v/>
      </c>
      <c r="V34" s="1084" t="str">
        <f>IF('2A'!I37&lt;&gt;"",'2A'!I37,"")</f>
        <v/>
      </c>
      <c r="W34" s="1084" t="str">
        <f>IF('2A'!J37&lt;&gt;"",'2A'!J37,"")</f>
        <v/>
      </c>
      <c r="X34" s="1084" t="str">
        <f>IF('2A'!K37&lt;&gt;"",'2A'!K37,"")</f>
        <v/>
      </c>
      <c r="Y34" s="1084" t="str">
        <f>IF('2A'!L37&lt;&gt;"",'2A'!L37,"")</f>
        <v/>
      </c>
      <c r="Z34" s="1084" t="str">
        <f>IF('2A'!M37&lt;&gt;"",'2A'!M37,"")</f>
        <v/>
      </c>
      <c r="AA34" s="1084" t="str">
        <f>IF('2A'!N37&lt;&gt;"",'2A'!N37,"")</f>
        <v/>
      </c>
      <c r="AB34" s="1084" t="str">
        <f>IF('2A'!O37&lt;&gt;"",'2A'!O37,"")</f>
        <v/>
      </c>
      <c r="AC34" s="1084" t="str">
        <f>IF('2A'!P37&lt;&gt;"",'2A'!P37,"")</f>
        <v/>
      </c>
      <c r="AD34" s="1084" t="str">
        <f>IF('2A'!Q37&lt;&gt;"",'2A'!Q37,"")</f>
        <v/>
      </c>
      <c r="AE34" s="1084" t="str">
        <f>IF('2A'!R37&lt;&gt;"",'2A'!R37,"")</f>
        <v/>
      </c>
      <c r="AF34" s="1084" t="str">
        <f>IF('2A'!S37&lt;&gt;"",'2A'!S37,"")</f>
        <v/>
      </c>
      <c r="AG34" s="1084" t="str">
        <f>IF('2A'!T37&lt;&gt;"",'2A'!T37,"")</f>
        <v/>
      </c>
      <c r="AH34" s="1084" t="str">
        <f>IF('2A'!U37&lt;&gt;"",'2A'!U37,"")</f>
        <v/>
      </c>
      <c r="AI34" s="1084" t="str">
        <f>IF('2B'!E37&lt;&gt;"",'2B'!E37,"")</f>
        <v/>
      </c>
      <c r="AJ34" s="1084" t="str">
        <f>IF('2B'!F37&lt;&gt;"",'2B'!F37,"")</f>
        <v/>
      </c>
      <c r="AK34" s="1084" t="str">
        <f>IF('2B'!G37&lt;&gt;"",'2B'!G37,"")</f>
        <v/>
      </c>
      <c r="AL34" s="1084" t="str">
        <f>IF('2B'!H37&lt;&gt;"",'2B'!H37,"")</f>
        <v/>
      </c>
      <c r="AM34" s="1084" t="str">
        <f>IF('2B'!I37&lt;&gt;"",'2B'!I37,"")</f>
        <v/>
      </c>
      <c r="AN34" s="1084" t="str">
        <f>IF('2B'!J37&lt;&gt;"",'2B'!J37,"")</f>
        <v/>
      </c>
      <c r="AO34" s="1084" t="str">
        <f>IF('2B'!K37&lt;&gt;"",'2B'!K37,"")</f>
        <v/>
      </c>
      <c r="AP34" s="1084" t="str">
        <f>IF('2B'!L37&lt;&gt;"",'2B'!L37,"")</f>
        <v/>
      </c>
      <c r="AQ34" s="1084" t="str">
        <f>IF('2B'!M37&lt;&gt;"",'2B'!M37,"")</f>
        <v/>
      </c>
      <c r="AR34" s="1084" t="str">
        <f>IF('2B'!N37&lt;&gt;"",'2B'!N37,"")</f>
        <v/>
      </c>
      <c r="AS34" s="1084" t="str">
        <f>IF('2B'!O37&lt;&gt;"",'2B'!O37,"")</f>
        <v/>
      </c>
      <c r="AT34" s="1084" t="str">
        <f>IF('2B'!P37&lt;&gt;"",'2B'!P37,"")</f>
        <v/>
      </c>
      <c r="AU34" s="1084" t="str">
        <f>IF('2B'!Q37&lt;&gt;"",'2B'!Q37,"")</f>
        <v/>
      </c>
      <c r="AV34" s="1084" t="str">
        <f>IF('2B'!R37&lt;&gt;"",'2B'!R37,"")</f>
        <v/>
      </c>
      <c r="AW34" s="1084" t="str">
        <f>IF('2B'!S37&lt;&gt;"",'2B'!S37,"")</f>
        <v/>
      </c>
      <c r="AX34" s="1084" t="str">
        <f>IF('2B'!T37&lt;&gt;"",'2B'!T37,"")</f>
        <v/>
      </c>
      <c r="AY34" s="1084" t="str">
        <f>IF('2B'!U37&lt;&gt;"",'2B'!U37,"")</f>
        <v/>
      </c>
      <c r="AZ34" s="1084" t="str">
        <f>IF('2B'!V37&lt;&gt;"",'2B'!V37,"")</f>
        <v/>
      </c>
      <c r="BA34" s="1084" t="str">
        <f>IF('2B'!W37&lt;&gt;"",'2B'!W37,"")</f>
        <v/>
      </c>
      <c r="BB34" s="1084" t="str">
        <f>IF('2B'!X37&lt;&gt;"",'2B'!X37,"")</f>
        <v/>
      </c>
      <c r="BC34" s="1084" t="str">
        <f>IF('2C'!E38&lt;&gt;"",'2C'!E38,"")</f>
        <v/>
      </c>
      <c r="BD34" s="1084" t="str">
        <f>IF('2C'!F38&lt;&gt;"",'2C'!F38,"")</f>
        <v/>
      </c>
      <c r="BE34" s="1084" t="str">
        <f>IF('2C'!G38&lt;&gt;"",'2C'!G38,"")</f>
        <v/>
      </c>
      <c r="BF34" s="1084" t="str">
        <f>IF('2C'!H38&lt;&gt;"",'2C'!H38,"")</f>
        <v/>
      </c>
      <c r="BG34" s="1084" t="str">
        <f>IF('2C'!I38&lt;&gt;"",'2C'!I38,"")</f>
        <v/>
      </c>
      <c r="BH34" s="1084" t="str">
        <f>IF('2C'!J38&lt;&gt;"",'2C'!J38,"")</f>
        <v/>
      </c>
      <c r="BI34" s="1084" t="str">
        <f>IF('2C'!K38&lt;&gt;"",'2C'!K38,"")</f>
        <v/>
      </c>
      <c r="BJ34" s="1084" t="str">
        <f>IF('2C'!L38&lt;&gt;"",'2C'!L38,"")</f>
        <v/>
      </c>
      <c r="BK34" s="1084" t="str">
        <f>IF('2C'!M38&lt;&gt;"",'2C'!M38,"")</f>
        <v/>
      </c>
      <c r="BL34" s="1084" t="str">
        <f>IF('2C'!N38&lt;&gt;"",'2C'!N38,"")</f>
        <v/>
      </c>
      <c r="BM34" s="1084" t="str">
        <f>IF('2C'!O38&lt;&gt;"",'2C'!O38,"")</f>
        <v/>
      </c>
      <c r="BN34" s="1084" t="str">
        <f>IF('2C'!P38&lt;&gt;"",'2C'!P38,"")</f>
        <v/>
      </c>
      <c r="BO34" s="1084" t="str">
        <f>IF('2C'!Q38&lt;&gt;"",'2C'!Q38,"")</f>
        <v/>
      </c>
      <c r="BP34" s="1084" t="str">
        <f>IF('2C'!R38&lt;&gt;"",'2C'!R38,"")</f>
        <v/>
      </c>
      <c r="BQ34" s="1084" t="str">
        <f>IF('2C'!S38&lt;&gt;"",'2C'!S38,"")</f>
        <v/>
      </c>
      <c r="BR34" s="1084" t="str">
        <f>IF('2C'!T38&lt;&gt;"",'2C'!T38,"")</f>
        <v/>
      </c>
      <c r="BS34" s="1084" t="str">
        <f>IF('2C'!U38&lt;&gt;"",'2C'!U38,"")</f>
        <v/>
      </c>
      <c r="BT34" s="1084" t="str">
        <f>IF('2C'!V38&lt;&gt;"",'2C'!V38,"")</f>
        <v/>
      </c>
      <c r="BU34" s="1084" t="str">
        <f>IF('2C'!W38&lt;&gt;"",'2C'!W38,"")</f>
        <v/>
      </c>
      <c r="BV34" s="1084" t="str">
        <f>IF('2C'!X38&lt;&gt;"",'2C'!X38,"")</f>
        <v/>
      </c>
      <c r="BW34" s="1084" t="str">
        <f>IF('2C'!Y38&lt;&gt;"",'2C'!Y38,"")</f>
        <v/>
      </c>
      <c r="BX34" s="1084" t="str">
        <f>IF('2C'!Z38&lt;&gt;"",'2C'!Z38,"")</f>
        <v/>
      </c>
      <c r="BY34" s="1084" t="str">
        <f>IF('2C'!AA38&lt;&gt;"",'2C'!AA38,"")</f>
        <v/>
      </c>
      <c r="BZ34" s="1084" t="str">
        <f>IF('2C'!AB38&lt;&gt;"",'2C'!AB38,"")</f>
        <v/>
      </c>
      <c r="CA34" s="1084" t="str">
        <f>IF('2C'!AC38&lt;&gt;"",'2C'!AC38,"")</f>
        <v/>
      </c>
      <c r="CB34" s="1084" t="str">
        <f>IF('2C'!AD38&lt;&gt;"",'2C'!AD38,"")</f>
        <v/>
      </c>
      <c r="CC34" s="1084" t="str">
        <f>IF('2C'!AE38&lt;&gt;"",'2C'!AE38,"")</f>
        <v/>
      </c>
      <c r="CD34" s="1084" t="str">
        <f>IF('2C'!AF38&lt;&gt;"",'2C'!AF38,"")</f>
        <v/>
      </c>
      <c r="CE34" s="1085"/>
      <c r="CF34" s="1085"/>
      <c r="CG34" s="1085"/>
      <c r="CH34" s="1085"/>
      <c r="CI34" s="1085"/>
      <c r="CJ34" s="1085"/>
      <c r="CK34" s="1085"/>
      <c r="CL34" s="1085"/>
      <c r="CM34" s="1085"/>
      <c r="CN34" s="1085"/>
      <c r="CO34" s="1085"/>
      <c r="CP34" s="1085"/>
      <c r="CQ34" s="1085"/>
      <c r="CR34" s="1085"/>
      <c r="CS34" s="1085"/>
      <c r="CT34" s="1085"/>
      <c r="CU34" s="1085"/>
      <c r="CV34" s="1084" t="str">
        <f>IF('2E'!E37&lt;&gt;"",'2E'!E37,"")</f>
        <v/>
      </c>
      <c r="CW34" s="1084" t="str">
        <f>IF('2E'!F37&lt;&gt;"",'2E'!F37,"")</f>
        <v/>
      </c>
      <c r="CX34" s="1084" t="str">
        <f>IF('2E'!G37&lt;&gt;"",'2E'!G37,"")</f>
        <v/>
      </c>
      <c r="CY34" s="1084" t="str">
        <f>IF('2E'!H37&lt;&gt;"",'2E'!H37,"")</f>
        <v/>
      </c>
      <c r="CZ34" s="1084" t="str">
        <f>IF('2E'!I37&lt;&gt;"",'2E'!I37,"")</f>
        <v/>
      </c>
      <c r="DA34" s="1084" t="str">
        <f>IF('2E'!J37&lt;&gt;"",'2E'!J37,"")</f>
        <v/>
      </c>
      <c r="DB34" s="1084" t="str">
        <f>IF('2E'!K37&lt;&gt;"",'2E'!K37,"")</f>
        <v/>
      </c>
      <c r="DC34" s="1084" t="str">
        <f>IF('2E'!L37&lt;&gt;"",'2E'!L37,"")</f>
        <v/>
      </c>
      <c r="DD34" s="1084" t="str">
        <f>IF('2E'!M37&lt;&gt;"",'2E'!M37,"")</f>
        <v/>
      </c>
      <c r="DE34" s="1084" t="str">
        <f>IF('2E'!N37&lt;&gt;"",'2E'!N37,"")</f>
        <v/>
      </c>
      <c r="DF34" s="1084" t="str">
        <f>IF('2E'!O37&lt;&gt;"",'2E'!O37,"")</f>
        <v/>
      </c>
      <c r="DG34" s="1084" t="str">
        <f>IF('2E'!P37&lt;&gt;"",'2E'!P37,"")</f>
        <v/>
      </c>
      <c r="DH34" s="1084" t="str">
        <f>IF('2E'!Q37&lt;&gt;"",'2E'!Q37,"")</f>
        <v/>
      </c>
      <c r="DI34" s="1084" t="str">
        <f>IF('2E'!R37&lt;&gt;"",'2E'!R37,"")</f>
        <v/>
      </c>
      <c r="DJ34" s="1084" t="str">
        <f>IF('2E'!S37&lt;&gt;"",'2E'!S37,"")</f>
        <v/>
      </c>
      <c r="DK34" s="1084" t="str">
        <f>IF('2E'!T37&lt;&gt;"",'2E'!T37,"")</f>
        <v/>
      </c>
      <c r="DL34" s="1084" t="str">
        <f>IF('2F'!E37&lt;&gt;"",'2F'!E37,"")</f>
        <v/>
      </c>
      <c r="DM34" s="1084" t="str">
        <f>IF('2F'!F37&lt;&gt;"",'2F'!F37,"")</f>
        <v/>
      </c>
      <c r="DN34" s="1212" t="str">
        <f>IF('3AB'!E37&lt;&gt;"",'3AB'!E37,"")</f>
        <v/>
      </c>
      <c r="DO34" s="1212" t="str">
        <f>IF('3AB'!F37&lt;&gt;"",'3AB'!F37,"")</f>
        <v/>
      </c>
      <c r="DP34" s="1212" t="str">
        <f>IF('3AB'!G37&lt;&gt;"",'3AB'!G37,"")</f>
        <v/>
      </c>
      <c r="DQ34" s="1212" t="str">
        <f>IF('3AB'!H37&lt;&gt;"",'3AB'!H37,"")</f>
        <v/>
      </c>
      <c r="DR34" s="1212" t="str">
        <f>IF('3AB'!I37&lt;&gt;"",'3AB'!I37,"")</f>
        <v/>
      </c>
      <c r="DS34" s="1212" t="str">
        <f>IF('3AB'!J37&lt;&gt;"",'3AB'!J37,"")</f>
        <v/>
      </c>
      <c r="DT34" s="1212" t="str">
        <f>IF('3AB'!K37&lt;&gt;"",'3AB'!K37,"")</f>
        <v/>
      </c>
      <c r="DU34" s="1212" t="str">
        <f>IF('3AB'!L37&lt;&gt;"",'3AB'!L37,"")</f>
        <v/>
      </c>
      <c r="DV34" s="1084" t="str">
        <f>IF('3CD'!E37&lt;&gt;"",'3CD'!E37,"")</f>
        <v/>
      </c>
      <c r="DW34" s="1084" t="str">
        <f>IF('3CD'!F37&lt;&gt;"",'3CD'!F37,"")</f>
        <v/>
      </c>
      <c r="DX34" s="1084" t="str">
        <f>IF('3CD'!G37&lt;&gt;"",'3CD'!G37,"")</f>
        <v/>
      </c>
      <c r="DY34" s="1084" t="str">
        <f>IF('3CD'!H37&lt;&gt;"",'3CD'!H37,"")</f>
        <v/>
      </c>
      <c r="DZ34" s="1084" t="str">
        <f>IF('3CD'!I37&lt;&gt;"",'3CD'!I37,"")</f>
        <v/>
      </c>
      <c r="EA34" s="1084" t="str">
        <f>IF('3CD'!J37&lt;&gt;"",'3CD'!J37,"")</f>
        <v/>
      </c>
      <c r="EB34" s="1084" t="str">
        <f>IF('3CD'!K37&lt;&gt;"",'3CD'!K37,"")</f>
        <v/>
      </c>
      <c r="EC34" s="1084" t="str">
        <f>IF('3CD'!L37&lt;&gt;"",'3CD'!L37,"")</f>
        <v/>
      </c>
      <c r="ED34" s="1084" t="str">
        <f>IF('3CD'!M37&lt;&gt;"",'3CD'!M37,"")</f>
        <v/>
      </c>
      <c r="EE34" s="1084" t="str">
        <f>IF('3CD'!N37&lt;&gt;"",'3CD'!N37,"")</f>
        <v/>
      </c>
      <c r="EF34" s="1084" t="str">
        <f>IF('3CD'!O37&lt;&gt;"",'3CD'!O37,"")</f>
        <v/>
      </c>
      <c r="EG34" s="1084" t="str">
        <f>IF('3CD'!P37&lt;&gt;"",'3CD'!P37,"")</f>
        <v/>
      </c>
      <c r="EH34" s="1084" t="str">
        <f>IF('3CD'!Q37&lt;&gt;"",'3CD'!Q37,"")</f>
        <v/>
      </c>
      <c r="EI34" s="1084" t="str">
        <f>IF('3CD'!R37&lt;&gt;"",'3CD'!R37,"")</f>
        <v/>
      </c>
      <c r="EJ34" s="1085"/>
      <c r="EK34" s="1085"/>
      <c r="EL34" s="1085"/>
      <c r="EM34" s="1085"/>
      <c r="EN34" s="1085"/>
      <c r="EO34" s="1085"/>
      <c r="EP34" s="1085"/>
      <c r="EQ34" s="1085"/>
      <c r="ER34" s="1085"/>
      <c r="ES34" s="1085"/>
      <c r="ET34" s="1085"/>
      <c r="EU34" s="1085"/>
      <c r="EV34" s="1085"/>
      <c r="EW34" s="1085"/>
      <c r="EX34" s="1085"/>
      <c r="EY34" s="1085"/>
      <c r="EZ34" s="1085"/>
      <c r="FA34" s="1085"/>
      <c r="FB34" s="1084" t="str">
        <f>IF('3EF'!W38&lt;&gt;"",'3EF'!W38,"")</f>
        <v/>
      </c>
      <c r="FC34" s="1084" t="str">
        <f>IF('3EF'!X38&lt;&gt;"",'3EF'!X38,"")</f>
        <v/>
      </c>
      <c r="FD34" s="1084" t="str">
        <f>IF('3EF'!Y38&lt;&gt;"",'3EF'!Y38,"")</f>
        <v/>
      </c>
      <c r="FE34" s="1084" t="str">
        <f>IF('3EF'!Z38&lt;&gt;"",'3EF'!Z38,"")</f>
        <v/>
      </c>
      <c r="FF34" s="1084" t="str">
        <f>IF('3EF'!AA38&lt;&gt;"",'3EF'!AA38,"")</f>
        <v/>
      </c>
      <c r="FG34" s="1084" t="str">
        <f>IF('3EF'!AB38&lt;&gt;"",'3EF'!AB38,"")</f>
        <v/>
      </c>
      <c r="FH34" s="1084" t="str">
        <f>IF('3EF'!AC38&lt;&gt;"",'3EF'!AC38,"")</f>
        <v/>
      </c>
      <c r="FI34" s="1084" t="str">
        <f>IF('3EF'!AD38&lt;&gt;"",'3EF'!AD38,"")</f>
        <v/>
      </c>
      <c r="FJ34" s="1084" t="str">
        <f>IF('3EF'!AE38&lt;&gt;"",'3EF'!AE38,"")</f>
        <v/>
      </c>
      <c r="FK34" s="1084" t="str">
        <f>IF('3EF'!AF38&lt;&gt;"",'3EF'!AF38,"")</f>
        <v/>
      </c>
      <c r="FL34" s="1084" t="str">
        <f>IF('3EF'!AG38&lt;&gt;"",'3EF'!AG38,"")</f>
        <v/>
      </c>
      <c r="FM34" s="1084" t="str">
        <f>IF('3EF'!AH38&lt;&gt;"",'3EF'!AH38,"")</f>
        <v/>
      </c>
      <c r="FN34" s="1084" t="str">
        <f>IF('3EF'!AI38&lt;&gt;"",'3EF'!AI38,"")</f>
        <v/>
      </c>
      <c r="FO34" s="1084" t="str">
        <f>IF('3EF'!AJ38&lt;&gt;"",'3EF'!AJ38,"")</f>
        <v/>
      </c>
      <c r="FP34" s="1084" t="str">
        <f>IF('3EF'!AK38&lt;&gt;"",'3EF'!AK38,"")</f>
        <v/>
      </c>
      <c r="FQ34" s="1084" t="str">
        <f>IF('3EF'!AL38&lt;&gt;"",'3EF'!AL38,"")</f>
        <v/>
      </c>
      <c r="FR34" s="1084" t="str">
        <f>IF('3EF'!AM38&lt;&gt;"",'3EF'!AM38,"")</f>
        <v/>
      </c>
      <c r="FS34" s="1084" t="str">
        <f>IF('3G'!E38&lt;&gt;"",'3G'!E38,"")</f>
        <v/>
      </c>
      <c r="FT34" s="1084" t="str">
        <f>IF('3G'!F38&lt;&gt;"",'3G'!F38,"")</f>
        <v/>
      </c>
      <c r="FU34" s="1084" t="str">
        <f>IF('3G'!G38&lt;&gt;"",'3G'!G38,"")</f>
        <v/>
      </c>
      <c r="FV34" s="1084" t="str">
        <f>IF('3G'!H38&lt;&gt;"",'3G'!H38,"")</f>
        <v/>
      </c>
      <c r="FW34" s="1084" t="str">
        <f>IF('3G'!I38&lt;&gt;"",'3G'!I38,"")</f>
        <v/>
      </c>
      <c r="FX34" s="1084" t="str">
        <f>IF('3G'!J38&lt;&gt;"",'3G'!J38,"")</f>
        <v/>
      </c>
      <c r="FY34" s="1084" t="str">
        <f>IF('3G'!K38&lt;&gt;"",'3G'!K38,"")</f>
        <v/>
      </c>
      <c r="FZ34" s="1084" t="str">
        <f>IF('3G'!L38&lt;&gt;"",'3G'!L38,"")</f>
        <v/>
      </c>
      <c r="GA34" s="1084" t="str">
        <f>IF('3G'!M38&lt;&gt;"",'3G'!M38,"")</f>
        <v/>
      </c>
      <c r="GB34" s="1084" t="str">
        <f>IF('3G'!N38&lt;&gt;"",'3G'!N38,"")</f>
        <v/>
      </c>
      <c r="GC34" s="1084" t="str">
        <f>IF('3G'!O38&lt;&gt;"",'3G'!O38,"")</f>
        <v/>
      </c>
      <c r="GD34" s="1084" t="str">
        <f>IF('3G'!P38&lt;&gt;"",'3G'!P38,"")</f>
        <v/>
      </c>
      <c r="GE34" s="1084" t="str">
        <f>IF('3G'!Q38&lt;&gt;"",'3G'!Q38,"")</f>
        <v/>
      </c>
      <c r="GF34" s="1084" t="str">
        <f>IF('3G'!R38&lt;&gt;"",'3G'!R38,"")</f>
        <v/>
      </c>
      <c r="GG34" s="1084" t="str">
        <f>IF('3G'!S38&lt;&gt;"",'3G'!S38,"")</f>
        <v/>
      </c>
      <c r="GH34" s="1084" t="str">
        <f>IF('3G'!T38&lt;&gt;"",'3G'!T38,"")</f>
        <v/>
      </c>
      <c r="GI34" s="1084" t="str">
        <f>IF('3G'!U38&lt;&gt;"",'3G'!U38,"")</f>
        <v/>
      </c>
      <c r="GJ34" s="1084" t="str">
        <f>IF('3G'!V38&lt;&gt;"",'3G'!V38,"")</f>
        <v/>
      </c>
      <c r="GK34" s="1084" t="str">
        <f>IF('3G'!W38&lt;&gt;"",'3G'!W38,"")</f>
        <v/>
      </c>
      <c r="GL34" s="1084" t="str">
        <f>IF('3G'!X38&lt;&gt;"",'3G'!X38,"")</f>
        <v/>
      </c>
      <c r="GM34" s="1084" t="str">
        <f>IF('3G'!Y38&lt;&gt;"",'3G'!Y38,"")</f>
        <v/>
      </c>
      <c r="GN34" s="1084" t="str">
        <f>IF('3G'!Z38&lt;&gt;"",'3G'!Z38,"")</f>
        <v/>
      </c>
      <c r="GO34" s="1084" t="str">
        <f>IF('3G'!AA38&lt;&gt;"",'3G'!AA38,"")</f>
        <v/>
      </c>
      <c r="GP34" s="1084" t="str">
        <f>IF('3G'!AB38&lt;&gt;"",'3G'!AB38,"")</f>
        <v/>
      </c>
      <c r="GQ34" s="1084" t="str">
        <f>IF('3G'!AC38&lt;&gt;"",'3G'!AC38,"")</f>
        <v/>
      </c>
      <c r="GR34" s="1084" t="str">
        <f>IF('3G'!AD38&lt;&gt;"",'3G'!AD38,"")</f>
        <v/>
      </c>
      <c r="GS34" s="1084" t="str">
        <f>IF('3G'!AE38&lt;&gt;"",'3G'!AE38,"")</f>
        <v/>
      </c>
      <c r="GT34" s="1084" t="str">
        <f>IF('3G'!AF38&lt;&gt;"",'3G'!AF38,"")</f>
        <v/>
      </c>
      <c r="GU34" s="1084" t="str">
        <f>IF('3G'!AG38&lt;&gt;"",'3G'!AG38,"")</f>
        <v/>
      </c>
      <c r="GV34" s="1084" t="str">
        <f>IF('3G'!AH38&lt;&gt;"",'3G'!AH38,"")</f>
        <v/>
      </c>
      <c r="GW34" s="1084" t="str">
        <f>IF('3G'!AI38&lt;&gt;"",'3G'!AI38,"")</f>
        <v/>
      </c>
      <c r="GX34" s="1084" t="str">
        <f>IF('3G'!AJ38&lt;&gt;"",'3G'!AJ38,"")</f>
        <v/>
      </c>
      <c r="GY34" s="1084" t="str">
        <f>IF('3G'!AK38&lt;&gt;"",'3G'!AK38,"")</f>
        <v/>
      </c>
      <c r="GZ34" s="1084" t="str">
        <f>IF('3G'!AL38&lt;&gt;"",'3G'!AL38,"")</f>
        <v/>
      </c>
      <c r="HA34" s="1084" t="str">
        <f>IF('3G'!AM38&lt;&gt;"",'3G'!AM38,"")</f>
        <v/>
      </c>
      <c r="HB34" s="1084" t="str">
        <f>IF('3G'!AN38&lt;&gt;"",'3G'!AN38,"")</f>
        <v/>
      </c>
      <c r="HC34" s="1085"/>
      <c r="HD34" s="1085"/>
      <c r="HE34" s="1085"/>
      <c r="HF34" s="1085"/>
      <c r="HG34" s="1085"/>
      <c r="HH34" s="1085"/>
      <c r="HI34" s="1085"/>
      <c r="HJ34" s="1085"/>
      <c r="HK34" s="1085"/>
      <c r="HL34" s="1085"/>
      <c r="HM34" s="1085"/>
      <c r="HN34" s="1085"/>
      <c r="HO34" s="1085"/>
      <c r="HP34" s="1085"/>
      <c r="HQ34" s="1085"/>
      <c r="HR34" s="1085"/>
      <c r="HS34" s="1085"/>
      <c r="HT34" s="1085"/>
      <c r="HU34" s="1085"/>
      <c r="HV34" s="1085"/>
      <c r="HW34" s="1085"/>
      <c r="HX34" s="1085"/>
      <c r="HY34" s="1085"/>
      <c r="HZ34" s="1085"/>
      <c r="IA34" s="1085"/>
      <c r="IB34" s="1085"/>
      <c r="IC34" s="1085"/>
      <c r="ID34" s="1085"/>
      <c r="IE34" s="1085"/>
      <c r="IF34" s="1085"/>
      <c r="IG34" s="1085"/>
      <c r="IH34" s="1085"/>
      <c r="II34" s="1085"/>
      <c r="IJ34" s="1085"/>
      <c r="IK34" s="1085"/>
      <c r="IL34" s="1085"/>
      <c r="IM34" s="1085"/>
      <c r="IN34" s="1085"/>
      <c r="IO34" s="1085"/>
      <c r="IP34" s="1085"/>
      <c r="IQ34" s="1085"/>
      <c r="IR34" s="1085"/>
      <c r="IS34" s="1085"/>
      <c r="IT34" s="1085"/>
      <c r="IU34" s="1085"/>
      <c r="IV34" s="1085"/>
      <c r="IW34" s="1085"/>
      <c r="IX34" s="1085"/>
      <c r="IY34" s="1085"/>
      <c r="IZ34" s="1085"/>
      <c r="JA34" s="1085"/>
      <c r="JB34" s="1084" t="str">
        <f>IF('4C'!E37&lt;&gt;"",'4C'!E37,"")</f>
        <v/>
      </c>
      <c r="JC34" s="1085"/>
      <c r="JD34" s="1085"/>
      <c r="JE34" s="1085"/>
      <c r="JF34" s="1085"/>
      <c r="JG34" s="1085"/>
      <c r="JH34" s="1085"/>
      <c r="JI34" s="1085"/>
      <c r="JJ34" s="1085"/>
      <c r="JK34" s="1085"/>
      <c r="JL34" s="1085"/>
      <c r="JM34" s="1085"/>
      <c r="JN34" s="1085"/>
      <c r="JO34" s="1085"/>
      <c r="JP34" s="1085"/>
      <c r="JQ34" s="1085"/>
      <c r="JR34" s="1085"/>
      <c r="JS34" s="1085"/>
      <c r="JT34" s="1085"/>
      <c r="JU34" s="1085"/>
      <c r="JV34" s="1085"/>
      <c r="JW34" s="1085"/>
      <c r="JX34" s="1085"/>
      <c r="JY34" s="1085"/>
      <c r="JZ34" s="1085"/>
      <c r="KA34" s="1085"/>
      <c r="KB34" s="1085"/>
      <c r="KC34" s="1085"/>
      <c r="KD34" s="1085"/>
      <c r="KE34" s="1085"/>
      <c r="KF34" s="1085"/>
      <c r="KG34" s="1085"/>
      <c r="KH34" s="1085"/>
      <c r="KI34" s="1085"/>
      <c r="KJ34" s="1084" t="str">
        <f>IF('5A'!E37&lt;&gt;"",'5A'!E37,"")</f>
        <v/>
      </c>
      <c r="KK34" s="1084" t="str">
        <f>IF('5A'!F37&lt;&gt;"",'5A'!F37,"")</f>
        <v/>
      </c>
      <c r="KL34" s="1084" t="str">
        <f>IF('5A'!G37&lt;&gt;"",'5A'!G37,"")</f>
        <v/>
      </c>
      <c r="KM34" s="1085"/>
      <c r="KN34" s="1085"/>
      <c r="KO34" s="1085"/>
      <c r="KP34" s="1085"/>
      <c r="KQ34" s="1085"/>
      <c r="KR34" s="1085"/>
      <c r="KS34" s="1085"/>
      <c r="KT34" s="1085"/>
      <c r="KU34" s="1085"/>
      <c r="KV34" s="1085"/>
      <c r="KW34" s="1085"/>
      <c r="KX34" s="1085"/>
      <c r="KY34" s="1084" t="str">
        <f>IF('5D'!E44&lt;&gt;"",'5D'!E44,"")</f>
        <v/>
      </c>
      <c r="KZ34" s="1084" t="str">
        <f>IF('5D'!F44&lt;&gt;"",'5D'!F44,"")</f>
        <v/>
      </c>
      <c r="LA34" s="1084" t="str">
        <f>IF('5D'!G44&lt;&gt;"",'5D'!G44,"")</f>
        <v/>
      </c>
      <c r="LB34" s="1084" t="str">
        <f>IF('5D'!H44&lt;&gt;"",'5D'!H44,"")</f>
        <v/>
      </c>
      <c r="LC34" s="1084" t="str">
        <f>IF('5D'!I44&lt;&gt;"",'5D'!I44,"")</f>
        <v/>
      </c>
      <c r="LD34" s="1084" t="str">
        <f>IF('5D'!J44&lt;&gt;"",'5D'!J44,"")</f>
        <v/>
      </c>
      <c r="LE34" s="1084" t="str">
        <f>IF('5D'!K44&lt;&gt;"",'5D'!K44,"")</f>
        <v/>
      </c>
      <c r="LF34" s="1084" t="str">
        <f>IF('5D'!L44&lt;&gt;"",'5D'!L44,"")</f>
        <v/>
      </c>
      <c r="LG34" s="1084" t="str">
        <f>IF('5D'!M44&lt;&gt;"",'5D'!M44,"")</f>
        <v/>
      </c>
      <c r="LH34" s="1084" t="str">
        <f>IF('5D'!N44&lt;&gt;"",'5D'!N44,"")</f>
        <v/>
      </c>
      <c r="LI34" s="1084" t="str">
        <f>IF('5D'!O44&lt;&gt;"",'5D'!O44,"")</f>
        <v/>
      </c>
      <c r="LJ34" s="1084" t="str">
        <f>IF('5D'!P44&lt;&gt;"",'5D'!P44,"")</f>
        <v/>
      </c>
      <c r="LK34" s="1084" t="str">
        <f>IF('5D'!Q44&lt;&gt;"",'5D'!Q44,"")</f>
        <v/>
      </c>
      <c r="LL34" s="1084" t="str">
        <f>IF('5D'!R44&lt;&gt;"",'5D'!R44,"")</f>
        <v/>
      </c>
      <c r="LM34" s="1084" t="str">
        <f>IF('5D'!S44&lt;&gt;"",'5D'!S44,"")</f>
        <v/>
      </c>
      <c r="LN34" s="1084" t="str">
        <f>IF('5D'!T44&lt;&gt;"",'5D'!T44,"")</f>
        <v/>
      </c>
      <c r="LO34" s="1084" t="str">
        <f>IF('5D'!U44&lt;&gt;"",'5D'!U44,"")</f>
        <v/>
      </c>
      <c r="LP34" s="1084" t="str">
        <f>IF('5D'!V44&lt;&gt;"",'5D'!V44,"")</f>
        <v/>
      </c>
      <c r="LQ34" s="1084" t="str">
        <f>IF('5D'!W44&lt;&gt;"",'5D'!W44,"")</f>
        <v/>
      </c>
      <c r="LR34" s="1084" t="str">
        <f>IF('5D'!Y44&lt;&gt;"",'5D'!Y44,"")</f>
        <v/>
      </c>
      <c r="LS34" s="1084" t="str">
        <f>IF('5D'!Z44&lt;&gt;"",'5D'!Z44,"")</f>
        <v/>
      </c>
      <c r="LT34" s="1084" t="str">
        <f>IF('5D'!AA44&lt;&gt;"",'5D'!AA44,"")</f>
        <v/>
      </c>
      <c r="LU34" s="1084" t="str">
        <f>IF('5D'!AB44&lt;&gt;"",'5D'!AB44,"")</f>
        <v/>
      </c>
      <c r="LV34" s="1085"/>
      <c r="LW34" s="1084" t="str">
        <f>IF('5E'!E44&lt;&gt;"",'5E'!E44,"")</f>
        <v/>
      </c>
      <c r="LX34" s="1084" t="str">
        <f>IF('5E'!F44&lt;&gt;"",'5E'!F44,"")</f>
        <v/>
      </c>
      <c r="LY34" s="1084" t="str">
        <f>IF('5E'!G44&lt;&gt;"",'5E'!G44,"")</f>
        <v/>
      </c>
      <c r="LZ34" s="1084" t="str">
        <f>IF('5E'!H44&lt;&gt;"",'5E'!H44,"")</f>
        <v/>
      </c>
      <c r="MA34" s="1084" t="str">
        <f>IF('5E'!I44&lt;&gt;"",'5E'!I44,"")</f>
        <v/>
      </c>
      <c r="MB34" s="1084" t="str">
        <f>IF('5E'!J44&lt;&gt;"",'5E'!J44,"")</f>
        <v/>
      </c>
      <c r="MC34" s="1084" t="str">
        <f>IF('5E'!K44&lt;&gt;"",'5E'!K44,"")</f>
        <v/>
      </c>
      <c r="MD34" s="1084" t="str">
        <f>IF('5E'!L44&lt;&gt;"",'5E'!L44,"")</f>
        <v/>
      </c>
      <c r="ME34" s="1084" t="str">
        <f>IF('5E'!M44&lt;&gt;"",'5E'!M44,"")</f>
        <v/>
      </c>
      <c r="MF34" s="1084" t="str">
        <f>IF('5E'!N44&lt;&gt;"",'5E'!N44,"")</f>
        <v/>
      </c>
      <c r="MG34" s="1084" t="str">
        <f>IF('5E'!O44&lt;&gt;"",'5E'!O44,"")</f>
        <v/>
      </c>
      <c r="MH34" s="1084" t="str">
        <f>IF('5E'!P44&lt;&gt;"",'5E'!P44,"")</f>
        <v/>
      </c>
      <c r="MI34" s="1084" t="str">
        <f>IF('5E'!Q44&lt;&gt;"",'5E'!Q44,"")</f>
        <v/>
      </c>
      <c r="MJ34" s="1084" t="str">
        <f>IF('5E'!R44&lt;&gt;"",'5E'!R44,"")</f>
        <v/>
      </c>
      <c r="MK34" s="1084" t="str">
        <f>IF('5E'!S44&lt;&gt;"",'5E'!S44,"")</f>
        <v/>
      </c>
      <c r="ML34" s="1084" t="str">
        <f>IF('5E'!T44&lt;&gt;"",'5E'!T44,"")</f>
        <v/>
      </c>
      <c r="MM34" s="1084" t="str">
        <f>IF('5E'!U44&lt;&gt;"",'5E'!U44,"")</f>
        <v/>
      </c>
      <c r="MN34" s="1084" t="str">
        <f>IF('5E'!V44&lt;&gt;"",'5E'!V44,"")</f>
        <v/>
      </c>
      <c r="MO34" s="1084" t="str">
        <f>IF('5E'!W44&lt;&gt;"",'5E'!W44,"")</f>
        <v/>
      </c>
      <c r="MP34" s="1084" t="str">
        <f>IF('5E'!Y44&lt;&gt;"",'5E'!Y44,"")</f>
        <v/>
      </c>
      <c r="MQ34" s="1084" t="str">
        <f>IF('5E'!Z44&lt;&gt;"",'5E'!Z44,"")</f>
        <v/>
      </c>
      <c r="MR34" s="1084" t="str">
        <f>IF('5E'!AA44&lt;&gt;"",'5E'!AA44,"")</f>
        <v/>
      </c>
      <c r="MS34" s="1085"/>
      <c r="MT34" s="1085"/>
      <c r="MU34" s="1085"/>
      <c r="MV34" s="1085"/>
      <c r="MW34" s="1085"/>
      <c r="MX34" s="1085"/>
      <c r="MY34" s="1085"/>
      <c r="MZ34" s="1085"/>
      <c r="NA34" s="1085"/>
      <c r="NB34" s="1085"/>
      <c r="NC34" s="1085"/>
      <c r="ND34" s="1085"/>
      <c r="NE34" s="1085"/>
      <c r="NF34" s="1085"/>
      <c r="NG34" s="1085"/>
      <c r="NH34" s="1085"/>
      <c r="NI34" s="1085"/>
      <c r="NJ34" s="1085"/>
      <c r="NK34" s="1085"/>
      <c r="NL34" s="1085"/>
      <c r="NM34" s="1085"/>
      <c r="NN34" s="1085"/>
      <c r="NO34" s="1085"/>
      <c r="NP34" s="1085"/>
      <c r="NQ34" s="1085"/>
      <c r="NR34" s="1085"/>
      <c r="NS34" s="1085"/>
      <c r="NT34" s="1085"/>
      <c r="NU34" s="1085"/>
      <c r="NV34" s="1085"/>
      <c r="NW34" s="1085"/>
      <c r="NX34" s="1085"/>
      <c r="NY34" s="1085"/>
      <c r="NZ34" s="1085"/>
      <c r="OA34" s="1085"/>
      <c r="OB34" s="1085"/>
      <c r="OC34" s="1085"/>
      <c r="OD34" s="1085"/>
      <c r="OE34" s="1085"/>
      <c r="OF34" s="1085"/>
      <c r="OG34" s="1085"/>
      <c r="OH34" s="1085"/>
      <c r="OI34" s="1085"/>
      <c r="OJ34" s="1085"/>
      <c r="OK34" s="1085"/>
      <c r="OL34" s="1085"/>
      <c r="OM34" s="1085"/>
      <c r="ON34" s="1085"/>
      <c r="OO34" s="1085"/>
      <c r="OP34" s="1085"/>
      <c r="OQ34" s="1085"/>
      <c r="OR34" s="1085"/>
      <c r="OS34" s="1085"/>
      <c r="OT34" s="1085"/>
      <c r="OU34" s="1085"/>
      <c r="OV34" s="1085"/>
      <c r="OW34" s="1085"/>
      <c r="OX34" s="1085"/>
      <c r="OY34" s="1085"/>
      <c r="OZ34" s="1085"/>
      <c r="PA34" s="1085"/>
      <c r="PB34" s="1085"/>
      <c r="PC34" s="1085"/>
      <c r="PD34" s="1085"/>
      <c r="PE34" s="1085"/>
      <c r="PF34" s="1085"/>
      <c r="PG34" s="1085"/>
      <c r="PH34" s="1085"/>
      <c r="PI34" s="1085"/>
      <c r="PJ34" s="1085"/>
      <c r="PK34" s="1085"/>
      <c r="PL34" s="1085"/>
      <c r="PM34" s="1085"/>
      <c r="PN34" s="1085"/>
      <c r="PO34" s="1085"/>
      <c r="PP34" s="1085"/>
      <c r="PQ34" s="1085"/>
      <c r="PR34" s="1085"/>
      <c r="PS34" s="1085"/>
      <c r="PT34" s="1085"/>
      <c r="PU34" s="1085"/>
      <c r="PV34" s="1085"/>
      <c r="PW34" s="1085"/>
      <c r="PX34" s="1085"/>
      <c r="PY34" s="1085"/>
      <c r="PZ34" s="1085"/>
      <c r="QA34" s="1085"/>
      <c r="QB34" s="1085"/>
      <c r="QC34" s="1085"/>
      <c r="QD34" s="1085"/>
      <c r="QE34" s="1085"/>
      <c r="QF34" s="1085"/>
      <c r="QG34" s="1085"/>
      <c r="QH34" s="1085"/>
      <c r="QI34" s="1085"/>
      <c r="QJ34" s="1085"/>
      <c r="QK34" s="1085"/>
      <c r="QL34" s="1085"/>
      <c r="QM34" s="1085"/>
      <c r="QN34" s="1085"/>
      <c r="QO34" s="1085"/>
      <c r="QP34" s="1085"/>
      <c r="QQ34" s="1085"/>
      <c r="QR34" s="1085"/>
      <c r="QS34" s="1085"/>
      <c r="QT34" s="1085"/>
      <c r="QU34" s="1085"/>
      <c r="QV34" s="1085"/>
      <c r="QW34" s="1085"/>
      <c r="QX34" s="1085"/>
      <c r="QY34" s="1085"/>
      <c r="QZ34" s="1085"/>
      <c r="RA34" s="1085"/>
      <c r="RB34" s="1085"/>
      <c r="RC34" s="1085"/>
      <c r="RD34" s="1085"/>
      <c r="RE34" s="1085"/>
      <c r="RF34" s="1085"/>
      <c r="RG34" s="1085"/>
      <c r="RH34" s="1085"/>
      <c r="RI34" s="1085"/>
      <c r="RJ34" s="1085"/>
      <c r="RK34" s="1085"/>
      <c r="RL34" s="1085"/>
      <c r="RM34" s="1085"/>
      <c r="RN34" s="1085"/>
      <c r="RO34" s="1085"/>
      <c r="RP34" s="1085"/>
      <c r="RQ34" s="1085"/>
      <c r="RR34" s="1085"/>
      <c r="RS34" s="1085"/>
      <c r="RT34" s="1085"/>
      <c r="RU34" s="1085"/>
      <c r="RV34" s="1085"/>
      <c r="RW34" s="1085"/>
      <c r="RX34" s="1085"/>
      <c r="RY34" s="1085"/>
      <c r="RZ34" s="1085"/>
      <c r="SA34" s="1085"/>
      <c r="SB34" s="1085"/>
      <c r="SC34" s="1085"/>
      <c r="SD34" s="1085"/>
      <c r="SE34" s="1085"/>
      <c r="SF34" s="1085"/>
      <c r="SG34" s="1085"/>
      <c r="SH34" s="1085"/>
      <c r="SI34" s="1085"/>
      <c r="SJ34" s="1085"/>
      <c r="SK34" s="1085"/>
      <c r="SL34" s="1085"/>
      <c r="SM34" s="1085"/>
      <c r="SN34" s="1085"/>
      <c r="SO34" s="1085"/>
      <c r="SP34" s="1085"/>
      <c r="SQ34" s="1085"/>
      <c r="SR34" s="1085"/>
      <c r="SS34" s="1085"/>
      <c r="ST34" s="1085"/>
      <c r="SU34" s="1085"/>
      <c r="SV34" s="1085"/>
      <c r="SW34" s="1085"/>
      <c r="SX34" s="1085"/>
      <c r="SY34" s="1085"/>
      <c r="SZ34" s="1085"/>
      <c r="TA34" s="1085"/>
      <c r="TB34" s="1085"/>
      <c r="TC34" s="1085"/>
      <c r="TD34" s="1085"/>
      <c r="TE34" s="1085"/>
      <c r="TF34" s="1085"/>
      <c r="TG34" s="1085"/>
      <c r="TH34" s="1085"/>
      <c r="TI34" s="1085"/>
      <c r="TJ34" s="1085"/>
      <c r="TK34" s="1085"/>
      <c r="TL34" s="1085"/>
      <c r="TM34" s="1085"/>
      <c r="TN34" s="1085"/>
      <c r="TO34" s="1085"/>
      <c r="TP34" s="1085"/>
      <c r="TQ34" s="1085"/>
      <c r="TR34" s="1085"/>
      <c r="TS34" s="1085"/>
      <c r="TT34" s="1085"/>
      <c r="TU34" s="1085"/>
      <c r="TV34" s="1085"/>
      <c r="TW34" s="1085"/>
      <c r="TX34" s="1085"/>
      <c r="TY34" s="1085"/>
      <c r="TZ34" s="1085"/>
      <c r="UA34" s="1085"/>
      <c r="UB34" s="1085"/>
      <c r="UC34" s="1085"/>
      <c r="UD34" s="1085"/>
      <c r="UE34" s="1085"/>
      <c r="UF34" s="1085"/>
      <c r="UG34" s="1085"/>
      <c r="UH34" s="1085"/>
      <c r="UI34" s="1085"/>
      <c r="UJ34" s="1085"/>
      <c r="UK34" s="1085"/>
      <c r="UL34" s="1085"/>
      <c r="UM34" s="1085"/>
      <c r="UN34" s="1085"/>
      <c r="UO34" s="1085"/>
      <c r="UP34" s="1085"/>
      <c r="UQ34" s="1085"/>
      <c r="UR34" s="1085"/>
      <c r="US34" s="1085"/>
      <c r="UT34" s="1085"/>
      <c r="UU34" s="1085"/>
      <c r="UV34" s="1085"/>
      <c r="UW34" s="1085"/>
      <c r="UX34" s="1085"/>
      <c r="UY34" s="1085"/>
      <c r="UZ34" s="1085"/>
      <c r="VA34" s="1085"/>
      <c r="VB34" s="1085"/>
      <c r="VC34" s="1085"/>
      <c r="VD34" s="1085"/>
      <c r="VE34" s="1085"/>
      <c r="VF34" s="1085"/>
      <c r="VG34" s="1085"/>
      <c r="VH34" s="1085"/>
      <c r="VI34" s="1085"/>
      <c r="VJ34" s="1085"/>
      <c r="VK34" s="1085"/>
      <c r="VL34" s="1085"/>
      <c r="VM34" s="1085"/>
      <c r="VN34" s="1085"/>
      <c r="VO34" s="1085"/>
      <c r="VP34" s="1085"/>
      <c r="VQ34" s="1085"/>
      <c r="VR34" s="1085"/>
      <c r="VS34" s="1085"/>
      <c r="VT34" s="1085"/>
      <c r="VU34" s="1085"/>
      <c r="VV34" s="1085"/>
      <c r="VW34" s="1085"/>
      <c r="VX34" s="1085"/>
      <c r="VY34" s="1085"/>
      <c r="VZ34" s="1085"/>
      <c r="WA34" s="1085"/>
      <c r="WB34" s="1085"/>
      <c r="WC34" s="1085"/>
      <c r="WD34" s="1085"/>
      <c r="WE34" s="1085"/>
      <c r="WF34" s="1085"/>
      <c r="WG34" s="1085"/>
      <c r="WH34" s="1085"/>
      <c r="WI34" s="1085"/>
      <c r="WJ34" s="1085"/>
      <c r="WK34" s="1085"/>
      <c r="WL34" s="1085"/>
      <c r="WM34" s="1085"/>
      <c r="WN34" s="1085"/>
      <c r="WO34" s="1085"/>
      <c r="WP34" s="1085"/>
      <c r="WQ34" s="1085"/>
      <c r="WR34" s="1085"/>
      <c r="WS34" s="1085"/>
      <c r="WT34" s="1085"/>
      <c r="WU34" s="1085"/>
      <c r="WV34" s="1085"/>
      <c r="WW34" s="1085"/>
      <c r="WX34" s="1085"/>
      <c r="WY34" s="1085"/>
      <c r="WZ34" s="1085"/>
      <c r="XA34" s="1085"/>
      <c r="XB34" s="1085"/>
      <c r="XC34" s="1085"/>
      <c r="XD34" s="1085"/>
      <c r="XE34" s="1085"/>
      <c r="XF34" s="1085"/>
      <c r="XG34" s="1085"/>
      <c r="XH34" s="1085"/>
      <c r="XI34" s="1085"/>
      <c r="XJ34" s="1085"/>
      <c r="XK34" s="1085"/>
      <c r="XL34" s="1085"/>
      <c r="XM34" s="1085"/>
      <c r="XN34" s="1085"/>
      <c r="XO34" s="1085"/>
      <c r="XP34" s="1085"/>
      <c r="XQ34" s="1085"/>
      <c r="XR34" s="1085"/>
      <c r="XS34" s="1085"/>
      <c r="XT34" s="1085"/>
      <c r="XU34" s="1085"/>
      <c r="XV34" s="1085"/>
      <c r="XW34" s="1085"/>
      <c r="XX34" s="1085"/>
      <c r="XY34" s="1085"/>
      <c r="XZ34" s="1085"/>
      <c r="YA34" s="1085"/>
      <c r="YB34" s="1085"/>
      <c r="YC34" s="1085"/>
      <c r="YD34" s="1085"/>
      <c r="YE34" s="1085"/>
      <c r="YF34" s="1085"/>
      <c r="YG34" s="1085"/>
      <c r="YH34" s="1085"/>
      <c r="YI34" s="1085"/>
      <c r="YJ34" s="1085"/>
      <c r="YK34" s="1085"/>
      <c r="YL34" s="1085"/>
      <c r="YM34" s="1085"/>
      <c r="YN34" s="1085"/>
      <c r="YO34" s="1085"/>
      <c r="YP34" s="1085"/>
      <c r="YQ34" s="1085"/>
      <c r="YR34" s="1085"/>
      <c r="YS34" s="1085"/>
      <c r="YT34" s="1085"/>
      <c r="YU34" s="1085"/>
      <c r="YV34" s="1085"/>
      <c r="YW34" s="1085"/>
      <c r="YX34" s="1085"/>
      <c r="YY34" s="1085"/>
      <c r="YZ34" s="1085"/>
      <c r="ZA34" s="1085"/>
      <c r="ZB34" s="1085"/>
      <c r="ZC34" s="1085"/>
      <c r="ZD34" s="1085"/>
      <c r="ZE34" s="1085"/>
      <c r="ZF34" s="1085"/>
      <c r="ZG34" s="1085"/>
      <c r="ZH34" s="1085"/>
      <c r="ZI34" s="1085"/>
      <c r="ZJ34" s="1085"/>
      <c r="ZK34" s="1085"/>
      <c r="ZL34" s="1085"/>
      <c r="ZM34" s="1085"/>
      <c r="ZN34" s="1085"/>
      <c r="ZO34" s="1085"/>
      <c r="ZP34" s="1085"/>
      <c r="ZQ34" s="1085"/>
      <c r="ZR34" s="1085"/>
      <c r="ZS34" s="1085"/>
      <c r="ZT34" s="1085"/>
      <c r="ZU34" s="1085"/>
      <c r="ZV34" s="1085"/>
      <c r="ZW34" s="1085"/>
      <c r="ZX34" s="1085"/>
      <c r="ZY34" s="1085"/>
      <c r="ZZ34" s="1085"/>
      <c r="AAA34" s="1085"/>
      <c r="AAB34" s="1085"/>
      <c r="AAC34" s="1085"/>
      <c r="AAD34" s="1085"/>
      <c r="AAE34" s="1085"/>
      <c r="AAF34" s="1085"/>
      <c r="AAG34" s="1085"/>
      <c r="AAH34" s="1085"/>
      <c r="AAI34" s="1085"/>
      <c r="AAJ34" s="1085"/>
      <c r="AAK34" s="1085"/>
      <c r="AAL34" s="1085"/>
      <c r="AAM34" s="1085"/>
      <c r="AAN34" s="1085"/>
      <c r="AAO34" s="1085"/>
      <c r="AAP34" s="1085"/>
      <c r="AAQ34" s="1085"/>
      <c r="AAR34" s="1085"/>
      <c r="AAS34" s="1085"/>
      <c r="AAT34" s="1085"/>
      <c r="AAU34" s="1085"/>
      <c r="AAV34" s="1085"/>
      <c r="AAW34" s="1085"/>
      <c r="AAX34" s="1085"/>
      <c r="AAY34" s="1085"/>
      <c r="AAZ34" s="1085"/>
      <c r="ABA34" s="1085"/>
      <c r="ABB34" s="1085"/>
      <c r="ABC34" s="1085"/>
      <c r="ABD34" s="1085"/>
      <c r="ABE34" s="1085"/>
      <c r="ABF34" s="1085"/>
      <c r="ABG34" s="1085"/>
      <c r="ABH34" s="1085"/>
      <c r="ABI34" s="1085"/>
      <c r="ABJ34" s="1085"/>
      <c r="ABK34" s="1085"/>
      <c r="ABL34" s="1085"/>
      <c r="ABM34" s="1085"/>
      <c r="ABN34" s="1085"/>
      <c r="ABO34" s="1085"/>
      <c r="ABP34" s="1085"/>
      <c r="ABQ34" s="1085"/>
      <c r="ABR34" s="1085"/>
      <c r="ABS34" s="1085"/>
      <c r="ABT34" s="1085"/>
      <c r="ABU34" s="1085"/>
      <c r="ABV34" s="1085"/>
      <c r="ABW34" s="1085"/>
      <c r="ABX34" s="1085"/>
      <c r="ABY34" s="1085"/>
      <c r="ABZ34" s="1085"/>
      <c r="ACA34" s="1085"/>
      <c r="ACB34" s="1085"/>
      <c r="ACC34" s="1085"/>
      <c r="ACD34" s="1085"/>
      <c r="ACE34" s="1085"/>
      <c r="ACF34" s="1085"/>
      <c r="ACG34" s="1085"/>
      <c r="ACH34" s="1085"/>
      <c r="ACI34" s="1085"/>
      <c r="ACJ34" s="1085"/>
      <c r="ACK34" s="1085"/>
      <c r="ACL34" s="1085"/>
      <c r="ACM34" s="1085"/>
      <c r="ACN34" s="1085"/>
      <c r="ACO34" s="1085"/>
      <c r="ACP34" s="1085"/>
      <c r="ACQ34" s="1085"/>
      <c r="ACR34" s="1085"/>
      <c r="ACS34" s="1085"/>
      <c r="ACT34" s="1085"/>
      <c r="ACU34" s="1085"/>
      <c r="ACV34" s="1085"/>
      <c r="ACW34" s="1085"/>
      <c r="ACX34" s="1085"/>
      <c r="ACY34" s="1085"/>
      <c r="ACZ34" s="1085"/>
      <c r="ADA34" s="1085"/>
      <c r="ADB34" s="1085"/>
      <c r="ADC34" s="1085"/>
      <c r="ADD34" s="1085"/>
      <c r="ADE34" s="1085"/>
      <c r="ADF34" s="1085"/>
      <c r="ADG34" s="1085"/>
      <c r="ADH34" s="1085"/>
      <c r="ADI34" s="1085"/>
      <c r="ADJ34" s="1085"/>
      <c r="ADK34" s="1085"/>
      <c r="ADL34" s="1085"/>
      <c r="ADM34" s="1085"/>
      <c r="ADN34" s="1085"/>
      <c r="ADO34" s="1085"/>
      <c r="ADP34" s="1085"/>
      <c r="ADQ34" s="1085"/>
      <c r="ADR34" s="1085"/>
      <c r="ADS34" s="1085"/>
      <c r="ADT34" s="1085"/>
      <c r="ADU34" s="1085"/>
      <c r="ADV34" s="1085"/>
      <c r="ADW34" s="1085"/>
      <c r="ADX34" s="1085"/>
      <c r="ADY34" s="1085"/>
      <c r="ADZ34" s="1085"/>
      <c r="AEA34" s="1085"/>
      <c r="AEB34" s="1085"/>
      <c r="AEC34" s="1085"/>
      <c r="AED34" s="1085"/>
      <c r="AEE34" s="1085"/>
      <c r="AEF34" s="1085"/>
      <c r="AEG34" s="1085"/>
      <c r="AEH34" s="1085"/>
      <c r="AEI34" s="1085"/>
      <c r="AEJ34" s="1085"/>
      <c r="AEK34" s="1085"/>
      <c r="AEL34" s="1085"/>
      <c r="AEM34" s="1085"/>
      <c r="AEN34" s="1085"/>
      <c r="AEO34" s="1085"/>
      <c r="AEP34" s="1085"/>
      <c r="AEQ34" s="1085"/>
      <c r="AER34" s="1085"/>
      <c r="AES34" s="1085"/>
      <c r="AET34" s="1085"/>
      <c r="AEU34" s="1085"/>
      <c r="AEV34" s="1084" t="str">
        <f>IF('8A'!E37&lt;&gt;"",'8A'!E37,"")</f>
        <v/>
      </c>
      <c r="AEW34" s="1084" t="str">
        <f>IF('8A'!F37&lt;&gt;"",'8A'!F37,"")</f>
        <v/>
      </c>
      <c r="AEX34" s="1084" t="str">
        <f>IF('8A'!G37&lt;&gt;"",'8A'!G37,"")</f>
        <v/>
      </c>
      <c r="AEY34" s="1084" t="str">
        <f>IF('8A'!H37&lt;&gt;"",'8A'!H37,"")</f>
        <v/>
      </c>
      <c r="AEZ34" s="1084" t="str">
        <f>IF('8A'!I37&lt;&gt;"",'8A'!I37,"")</f>
        <v/>
      </c>
      <c r="AFA34" s="1084" t="str">
        <f>IF('8A'!J37&lt;&gt;"",'8A'!J37,"")</f>
        <v/>
      </c>
      <c r="AFB34" s="1084" t="str">
        <f>IF('8A'!K37&lt;&gt;"",'8A'!K37,"")</f>
        <v/>
      </c>
      <c r="AFC34" s="1084" t="str">
        <f>IF('8A'!L37&lt;&gt;"",'8A'!L37,"")</f>
        <v/>
      </c>
      <c r="AFD34" s="1084" t="str">
        <f>IF('8A'!M37&lt;&gt;"",'8A'!M37,"")</f>
        <v/>
      </c>
      <c r="AFE34" s="1084" t="str">
        <f>IF('8A'!N37&lt;&gt;"",'8A'!N37,"")</f>
        <v/>
      </c>
      <c r="AFF34" s="1084" t="str">
        <f>IF('8A'!O37&lt;&gt;"",'8A'!O37,"")</f>
        <v/>
      </c>
      <c r="AFG34" s="1084" t="str">
        <f>IF('8A'!P37&lt;&gt;"",'8A'!P37,"")</f>
        <v/>
      </c>
      <c r="AFH34" s="1084" t="str">
        <f>IF('8A'!Q37&lt;&gt;"",'8A'!Q37,"")</f>
        <v/>
      </c>
      <c r="AFI34" s="1084" t="str">
        <f>IF('8A'!R37&lt;&gt;"",'8A'!R37,"")</f>
        <v/>
      </c>
      <c r="AFJ34" s="1084" t="str">
        <f>IF('8A'!S37&lt;&gt;"",'8A'!S37,"")</f>
        <v/>
      </c>
      <c r="AFK34" s="1084" t="str">
        <f>IF('8A'!T37&lt;&gt;"",'8A'!T37,"")</f>
        <v/>
      </c>
      <c r="AFL34" s="1084" t="str">
        <f>IF('8A'!U37&lt;&gt;"",'8A'!U37,"")</f>
        <v/>
      </c>
      <c r="AFM34" s="1084" t="str">
        <f>IF('8A'!V37&lt;&gt;"",'8A'!V37,"")</f>
        <v/>
      </c>
      <c r="AFN34" s="1084" t="str">
        <f>IF('8B'!E37&lt;&gt;"",'8B'!E37,"")</f>
        <v/>
      </c>
      <c r="AFO34" s="1084" t="str">
        <f>IF('8B'!F37&lt;&gt;"",'8B'!F37,"")</f>
        <v/>
      </c>
      <c r="AFP34" s="1084" t="str">
        <f>IF('8B'!G37&lt;&gt;"",'8B'!G37,"")</f>
        <v/>
      </c>
      <c r="AFQ34" s="1084" t="str">
        <f>IF('8B'!H37&lt;&gt;"",'8B'!H37,"")</f>
        <v/>
      </c>
      <c r="AFR34" s="1084" t="str">
        <f>IF('8B'!I37&lt;&gt;"",'8B'!I37,"")</f>
        <v/>
      </c>
      <c r="AFS34" s="1084" t="str">
        <f>IF('8B'!J37&lt;&gt;"",'8B'!J37,"")</f>
        <v/>
      </c>
      <c r="AFT34" s="1084" t="str">
        <f>IF('8B'!K37&lt;&gt;"",'8B'!K37,"")</f>
        <v/>
      </c>
      <c r="AFU34" s="1084" t="str">
        <f>IF('8B'!L37&lt;&gt;"",'8B'!L37,"")</f>
        <v/>
      </c>
      <c r="AFV34" s="1084" t="str">
        <f>IF('8B'!M37&lt;&gt;"",'8B'!M37,"")</f>
        <v/>
      </c>
      <c r="AFW34" s="1084" t="str">
        <f>IF('8B'!N37&lt;&gt;"",'8B'!N37,"")</f>
        <v/>
      </c>
      <c r="AFX34" s="1084" t="str">
        <f>IF('8B'!O37&lt;&gt;"",'8B'!O37,"")</f>
        <v/>
      </c>
      <c r="AFY34" s="1084" t="str">
        <f>IF('8B'!P37&lt;&gt;"",'8B'!P37,"")</f>
        <v/>
      </c>
      <c r="AFZ34" s="1084" t="str">
        <f>IF('8B'!Q37&lt;&gt;"",'8B'!Q37,"")</f>
        <v/>
      </c>
      <c r="AGA34" s="1084" t="str">
        <f>IF('8B'!R37&lt;&gt;"",'8B'!R37,"")</f>
        <v/>
      </c>
      <c r="AGB34" s="1084" t="str">
        <f>IF('8B'!S37&lt;&gt;"",'8B'!S37,"")</f>
        <v/>
      </c>
      <c r="AGC34" s="1084" t="str">
        <f>IF('8B'!T37&lt;&gt;"",'8B'!T37,"")</f>
        <v/>
      </c>
      <c r="AGD34" s="1084" t="str">
        <f>IF('8B'!U37&lt;&gt;"",'8B'!U37,"")</f>
        <v/>
      </c>
      <c r="AGE34" s="1084" t="str">
        <f>IF('8C'!E37&lt;&gt;"",'8C'!E37,"")</f>
        <v/>
      </c>
      <c r="AGF34" s="1084" t="str">
        <f>IF('8C'!F37&lt;&gt;"",'8C'!F37,"")</f>
        <v/>
      </c>
      <c r="AGG34" s="1084" t="str">
        <f>IF('8C'!G37&lt;&gt;"",'8C'!G37,"")</f>
        <v/>
      </c>
      <c r="AGH34" s="1084" t="str">
        <f>IF('8C'!H37&lt;&gt;"",'8C'!H37,"")</f>
        <v/>
      </c>
      <c r="AGI34" s="1084" t="str">
        <f>IF('8C'!I37&lt;&gt;"",'8C'!I37,"")</f>
        <v/>
      </c>
      <c r="AGJ34" s="1084" t="str">
        <f>IF('8C'!J37&lt;&gt;"",'8C'!J37,"")</f>
        <v/>
      </c>
      <c r="AGK34" s="1084" t="str">
        <f>IF('8C'!K37&lt;&gt;"",'8C'!K37,"")</f>
        <v/>
      </c>
      <c r="AGL34" s="1084" t="str">
        <f>IF('8C'!L37&lt;&gt;"",'8C'!L37,"")</f>
        <v/>
      </c>
      <c r="AGM34" s="1084" t="str">
        <f>IF('8C'!M37&lt;&gt;"",'8C'!M37,"")</f>
        <v/>
      </c>
      <c r="AGN34" s="1084" t="str">
        <f>IF('8C'!N37&lt;&gt;"",'8C'!N37,"")</f>
        <v/>
      </c>
      <c r="AGO34" s="1084" t="str">
        <f>IF('8C'!O37&lt;&gt;"",'8C'!O37,"")</f>
        <v/>
      </c>
      <c r="AGP34" s="1085"/>
      <c r="AGQ34" s="1084" t="str">
        <f>IF('8D'!D45&lt;&gt;"",'8D'!D45,"")</f>
        <v/>
      </c>
      <c r="AGR34" s="1084" t="str">
        <f>IF('8D'!E45&lt;&gt;"",'8D'!E45,"")</f>
        <v/>
      </c>
      <c r="AGS34" s="1084" t="str">
        <f>IF('8D'!F45&lt;&gt;"",'8D'!F45,"")</f>
        <v/>
      </c>
      <c r="AGT34" s="1084" t="str">
        <f>IF('8D'!G45&lt;&gt;"",'8D'!G45,"")</f>
        <v/>
      </c>
      <c r="AGU34" s="1084" t="str">
        <f>IF('8D'!H45&lt;&gt;"",'8D'!H45,"")</f>
        <v/>
      </c>
      <c r="AGV34" s="1084" t="str">
        <f>IF('8D'!I45&lt;&gt;"",'8D'!I45,"")</f>
        <v/>
      </c>
      <c r="AGW34" s="1084" t="str">
        <f>IF('8D'!J45&lt;&gt;"",'8D'!J45,"")</f>
        <v/>
      </c>
      <c r="AGX34" s="1084" t="str">
        <f>IF('8D'!K45&lt;&gt;"",'8D'!K45,"")</f>
        <v/>
      </c>
      <c r="AGY34" s="1084" t="str">
        <f>IF('8D'!L45&lt;&gt;"",'8D'!L45,"")</f>
        <v/>
      </c>
      <c r="AGZ34" s="1084" t="str">
        <f>IF('8D'!M45&lt;&gt;"",'8D'!M45,"")</f>
        <v/>
      </c>
      <c r="AHA34" s="1084" t="str">
        <f>IF('8D'!N45&lt;&gt;"",'8D'!N45,"")</f>
        <v/>
      </c>
      <c r="AHB34" s="1084" t="str">
        <f>IF('8D'!O45&lt;&gt;"",'8D'!O45,"")</f>
        <v/>
      </c>
      <c r="AHC34" s="1084" t="str">
        <f>IF('8D'!P45&lt;&gt;"",'8D'!P45,"")</f>
        <v/>
      </c>
      <c r="AHD34" s="1084" t="str">
        <f>IF('8D'!Q45&lt;&gt;"",'8D'!Q45,"")</f>
        <v/>
      </c>
      <c r="AHE34" s="1084" t="str">
        <f>IF('8D'!R45&lt;&gt;"",'8D'!R45,"")</f>
        <v/>
      </c>
      <c r="AHF34" s="1084" t="str">
        <f>IF('8D'!S45&lt;&gt;"",'8D'!S45,"")</f>
        <v/>
      </c>
      <c r="AHG34" s="1084" t="str">
        <f>IF('8D'!T45&lt;&gt;"",'8D'!T45,"")</f>
        <v/>
      </c>
      <c r="AHH34" s="1084" t="str">
        <f>IF('8D'!U45&lt;&gt;"",'8D'!U45,"")</f>
        <v/>
      </c>
      <c r="AHI34" s="1084" t="str">
        <f>IF('8D'!V45&lt;&gt;"",'8D'!V45,"")</f>
        <v/>
      </c>
      <c r="AHJ34" s="1084" t="str">
        <f>IF('8D'!W45&lt;&gt;"",'8D'!W45,"")</f>
        <v/>
      </c>
      <c r="AHK34" s="1084" t="str">
        <f>IF('8D'!X45&lt;&gt;"",'8D'!X45,"")</f>
        <v/>
      </c>
      <c r="AHL34" s="1084" t="str">
        <f>IF('8D'!Y45&lt;&gt;"",'8D'!Y45,"")</f>
        <v/>
      </c>
      <c r="AHM34" s="1084" t="str">
        <f>IF('8D'!Z45&lt;&gt;"",'8D'!Z45,"")</f>
        <v/>
      </c>
      <c r="AHN34" s="1084" t="str">
        <f>IF('8D'!AA45&lt;&gt;"",'8D'!AA45,"")</f>
        <v/>
      </c>
      <c r="AHO34" s="1084" t="str">
        <f>IF('8D'!AB45&lt;&gt;"",'8D'!AB45,"")</f>
        <v/>
      </c>
      <c r="AHP34" s="1084" t="str">
        <f>IF('8D'!AC45&lt;&gt;"",'8D'!AC45,"")</f>
        <v/>
      </c>
      <c r="AHQ34" s="1084" t="str">
        <f>IF('8D'!AD45&lt;&gt;"",'8D'!AD45,"")</f>
        <v/>
      </c>
      <c r="AHR34" s="1084" t="str">
        <f>IF('8D'!AE45&lt;&gt;"",'8D'!AE45,"")</f>
        <v/>
      </c>
      <c r="AHS34" s="1084" t="str">
        <f>IF('8D'!AF45&lt;&gt;"",'8D'!AF45,"")</f>
        <v/>
      </c>
      <c r="AHT34" s="1084" t="str">
        <f>IF('8D'!AG45&lt;&gt;"",'8D'!AG45,"")</f>
        <v/>
      </c>
      <c r="AHU34" s="1084" t="str">
        <f>IF('8D'!AH45&lt;&gt;"",'8D'!AH45,"")</f>
        <v/>
      </c>
      <c r="AHV34" s="1084" t="str">
        <f>IF('8D'!AI45&lt;&gt;"",'8D'!AI45,"")</f>
        <v/>
      </c>
      <c r="AHW34" s="1084" t="str">
        <f>IF('8D'!AJ45&lt;&gt;"",'8D'!AJ45,"")</f>
        <v/>
      </c>
      <c r="AHX34" s="1084" t="str">
        <f>IF('8D'!AK45&lt;&gt;"",'8D'!AK45,"")</f>
        <v/>
      </c>
      <c r="AHY34" s="1084" t="str">
        <f>IF('8D'!AL45&lt;&gt;"",'8D'!AL45,"")</f>
        <v/>
      </c>
      <c r="AHZ34" s="1084" t="str">
        <f>IF('8D'!AM45&lt;&gt;"",'8D'!AM45,"")</f>
        <v/>
      </c>
      <c r="AIA34" s="1084" t="str">
        <f>IF('8D'!AN45&lt;&gt;"",'8D'!AN45,"")</f>
        <v/>
      </c>
      <c r="AIB34" s="1084" t="str">
        <f>IF('8D'!AO45&lt;&gt;"",'8D'!AO45,"")</f>
        <v/>
      </c>
      <c r="AIC34" s="1084" t="str">
        <f>IF('8D'!AP45&lt;&gt;"",'8D'!AP45,"")</f>
        <v/>
      </c>
      <c r="AID34" s="1084" t="str">
        <f>IF('8D'!AQ45&lt;&gt;"",'8D'!AQ45,"")</f>
        <v/>
      </c>
      <c r="AIE34" s="1084" t="str">
        <f>IF('8D'!AR45&lt;&gt;"",'8D'!AR45,"")</f>
        <v/>
      </c>
      <c r="AIF34" s="1084" t="str">
        <f>IF('8D'!AS45&lt;&gt;"",'8D'!AS45,"")</f>
        <v/>
      </c>
      <c r="AIG34" s="1084" t="str">
        <f>IF('8D'!AT45&lt;&gt;"",'8D'!AT45,"")</f>
        <v/>
      </c>
      <c r="AIH34" s="1084" t="str">
        <f>IF('8D'!AU45&lt;&gt;"",'8D'!AU45,"")</f>
        <v/>
      </c>
      <c r="AII34" s="1084" t="str">
        <f>IF('8D'!AV45&lt;&gt;"",'8D'!AV45,"")</f>
        <v/>
      </c>
      <c r="AIJ34" s="1084" t="str">
        <f>IF('8D'!AW45&lt;&gt;"",'8D'!AW45,"")</f>
        <v/>
      </c>
      <c r="AIK34" s="1085"/>
      <c r="AIL34" s="1084" t="str">
        <f>IF('8E'!D45&lt;&gt;"",'8E'!D45,"")</f>
        <v/>
      </c>
      <c r="AIM34" s="1084" t="str">
        <f>IF('8E'!E45&lt;&gt;"",'8E'!E45,"")</f>
        <v/>
      </c>
      <c r="AIN34" s="1084" t="str">
        <f>IF('8E'!F45&lt;&gt;"",'8E'!F45,"")</f>
        <v/>
      </c>
      <c r="AIO34" s="1084" t="str">
        <f>IF('8E'!G45&lt;&gt;"",'8E'!G45,"")</f>
        <v/>
      </c>
      <c r="AIP34" s="1084" t="str">
        <f>IF('8E'!H45&lt;&gt;"",'8E'!H45,"")</f>
        <v/>
      </c>
      <c r="AIQ34" s="1084" t="str">
        <f>IF('8E'!I45&lt;&gt;"",'8E'!I45,"")</f>
        <v/>
      </c>
      <c r="AIR34" s="1084" t="str">
        <f>IF('8E'!J45&lt;&gt;"",'8E'!J45,"")</f>
        <v/>
      </c>
      <c r="AIS34" s="1084" t="str">
        <f>IF('8E'!K45&lt;&gt;"",'8E'!K45,"")</f>
        <v/>
      </c>
      <c r="AIT34" s="1084" t="str">
        <f>IF('8E'!L45&lt;&gt;"",'8E'!L45,"")</f>
        <v/>
      </c>
      <c r="AIU34" s="1084" t="str">
        <f>IF('8E'!M45&lt;&gt;"",'8E'!M45,"")</f>
        <v/>
      </c>
      <c r="AIV34" s="1084" t="str">
        <f>IF('8E'!N45&lt;&gt;"",'8E'!N45,"")</f>
        <v/>
      </c>
      <c r="AIW34" s="1084" t="str">
        <f>IF('8E'!O45&lt;&gt;"",'8E'!O45,"")</f>
        <v/>
      </c>
      <c r="AIX34" s="1084" t="str">
        <f>IF('8E'!P45&lt;&gt;"",'8E'!P45,"")</f>
        <v/>
      </c>
      <c r="AIY34" s="1084" t="str">
        <f>IF('8E'!Q45&lt;&gt;"",'8E'!Q45,"")</f>
        <v/>
      </c>
      <c r="AIZ34" s="1084" t="str">
        <f>IF('8E'!R45&lt;&gt;"",'8E'!R45,"")</f>
        <v/>
      </c>
      <c r="AJA34" s="1084" t="str">
        <f>IF('8E'!S45&lt;&gt;"",'8E'!S45,"")</f>
        <v/>
      </c>
      <c r="AJB34" s="1084" t="str">
        <f>IF('8E'!T45&lt;&gt;"",'8E'!T45,"")</f>
        <v/>
      </c>
      <c r="AJC34" s="1084" t="str">
        <f>IF('8E'!U45&lt;&gt;"",'8E'!U45,"")</f>
        <v/>
      </c>
      <c r="AJD34" s="1084" t="str">
        <f>IF('8E'!V45&lt;&gt;"",'8E'!V45,"")</f>
        <v/>
      </c>
      <c r="AJE34" s="1084" t="str">
        <f>IF('8E'!W45&lt;&gt;"",'8E'!W45,"")</f>
        <v/>
      </c>
      <c r="AJF34" s="1084" t="str">
        <f>IF('8E'!X45&lt;&gt;"",'8E'!X45,"")</f>
        <v/>
      </c>
      <c r="AJG34" s="1084" t="str">
        <f>IF('8E'!Y45&lt;&gt;"",'8E'!Y45,"")</f>
        <v/>
      </c>
      <c r="AJH34" s="1084" t="str">
        <f>IF('8E'!Z45&lt;&gt;"",'8E'!Z45,"")</f>
        <v/>
      </c>
      <c r="AJI34" s="1084" t="str">
        <f>IF('8E'!AA45&lt;&gt;"",'8E'!AA45,"")</f>
        <v/>
      </c>
      <c r="AJJ34" t="s">
        <v>6852</v>
      </c>
    </row>
    <row r="35" spans="1:946" x14ac:dyDescent="0.2">
      <c r="A35" s="1084" t="str">
        <f t="shared" si="0"/>
        <v/>
      </c>
      <c r="B35" s="1084" t="str">
        <f t="shared" si="1"/>
        <v/>
      </c>
      <c r="C35" s="1084" t="str">
        <f>IF(設定!AH39&lt;&gt;0,設定!AH39,"")</f>
        <v/>
      </c>
      <c r="D35" s="1084" t="str">
        <f ca="1">IF(設定!AG39&lt;&gt;0,設定!AG39,"")</f>
        <v/>
      </c>
      <c r="E35" s="1084" t="str">
        <f>IF(C35="学部",VLOOKUP(D35,設定!$K$8:$L$37,2,FALSE),"")</f>
        <v/>
      </c>
      <c r="F35" s="1084" t="str">
        <f>IF(C35="研究科",VLOOKUP(D35,設定!$P$8:$Q$37,2,FALSE),"")</f>
        <v/>
      </c>
      <c r="G35" s="1084" t="str">
        <f>IF(C35="学部",VLOOKUP(D35,設定!$U$8:$V$37,2,FALSE),"")</f>
        <v/>
      </c>
      <c r="H35" s="1084" t="str">
        <f>IF(C35="研究科",VLOOKUP(D35,設定!$Y$8:$Z$37,2,FALSE),"")</f>
        <v/>
      </c>
      <c r="I35" s="1085"/>
      <c r="J35" s="1085"/>
      <c r="K35" s="1085"/>
      <c r="L35" s="1085"/>
      <c r="M35" s="1085"/>
      <c r="N35" s="1085"/>
      <c r="O35" s="1085"/>
      <c r="P35" s="1085"/>
      <c r="Q35" s="1085"/>
      <c r="R35" s="1084" t="str">
        <f>IF('2A'!E38&lt;&gt;"",'2A'!E38,"")</f>
        <v/>
      </c>
      <c r="S35" s="1084" t="str">
        <f>IF('2A'!F38&lt;&gt;"",'2A'!F38,"")</f>
        <v/>
      </c>
      <c r="T35" s="1084" t="str">
        <f>IF('2A'!G38&lt;&gt;"",'2A'!G38,"")</f>
        <v/>
      </c>
      <c r="U35" s="1084" t="str">
        <f>IF('2A'!H38&lt;&gt;"",'2A'!H38,"")</f>
        <v/>
      </c>
      <c r="V35" s="1084" t="str">
        <f>IF('2A'!I38&lt;&gt;"",'2A'!I38,"")</f>
        <v/>
      </c>
      <c r="W35" s="1084" t="str">
        <f>IF('2A'!J38&lt;&gt;"",'2A'!J38,"")</f>
        <v/>
      </c>
      <c r="X35" s="1084" t="str">
        <f>IF('2A'!K38&lt;&gt;"",'2A'!K38,"")</f>
        <v/>
      </c>
      <c r="Y35" s="1084" t="str">
        <f>IF('2A'!L38&lt;&gt;"",'2A'!L38,"")</f>
        <v/>
      </c>
      <c r="Z35" s="1084" t="str">
        <f>IF('2A'!M38&lt;&gt;"",'2A'!M38,"")</f>
        <v/>
      </c>
      <c r="AA35" s="1084" t="str">
        <f>IF('2A'!N38&lt;&gt;"",'2A'!N38,"")</f>
        <v/>
      </c>
      <c r="AB35" s="1084" t="str">
        <f>IF('2A'!O38&lt;&gt;"",'2A'!O38,"")</f>
        <v/>
      </c>
      <c r="AC35" s="1084" t="str">
        <f>IF('2A'!P38&lt;&gt;"",'2A'!P38,"")</f>
        <v/>
      </c>
      <c r="AD35" s="1084" t="str">
        <f>IF('2A'!Q38&lt;&gt;"",'2A'!Q38,"")</f>
        <v/>
      </c>
      <c r="AE35" s="1084" t="str">
        <f>IF('2A'!R38&lt;&gt;"",'2A'!R38,"")</f>
        <v/>
      </c>
      <c r="AF35" s="1084" t="str">
        <f>IF('2A'!S38&lt;&gt;"",'2A'!S38,"")</f>
        <v/>
      </c>
      <c r="AG35" s="1084" t="str">
        <f>IF('2A'!T38&lt;&gt;"",'2A'!T38,"")</f>
        <v/>
      </c>
      <c r="AH35" s="1084" t="str">
        <f>IF('2A'!U38&lt;&gt;"",'2A'!U38,"")</f>
        <v/>
      </c>
      <c r="AI35" s="1084" t="str">
        <f>IF('2B'!E38&lt;&gt;"",'2B'!E38,"")</f>
        <v/>
      </c>
      <c r="AJ35" s="1084" t="str">
        <f>IF('2B'!F38&lt;&gt;"",'2B'!F38,"")</f>
        <v/>
      </c>
      <c r="AK35" s="1084" t="str">
        <f>IF('2B'!G38&lt;&gt;"",'2B'!G38,"")</f>
        <v/>
      </c>
      <c r="AL35" s="1084" t="str">
        <f>IF('2B'!H38&lt;&gt;"",'2B'!H38,"")</f>
        <v/>
      </c>
      <c r="AM35" s="1084" t="str">
        <f>IF('2B'!I38&lt;&gt;"",'2B'!I38,"")</f>
        <v/>
      </c>
      <c r="AN35" s="1084" t="str">
        <f>IF('2B'!J38&lt;&gt;"",'2B'!J38,"")</f>
        <v/>
      </c>
      <c r="AO35" s="1084" t="str">
        <f>IF('2B'!K38&lt;&gt;"",'2B'!K38,"")</f>
        <v/>
      </c>
      <c r="AP35" s="1084" t="str">
        <f>IF('2B'!L38&lt;&gt;"",'2B'!L38,"")</f>
        <v/>
      </c>
      <c r="AQ35" s="1084" t="str">
        <f>IF('2B'!M38&lt;&gt;"",'2B'!M38,"")</f>
        <v/>
      </c>
      <c r="AR35" s="1084" t="str">
        <f>IF('2B'!N38&lt;&gt;"",'2B'!N38,"")</f>
        <v/>
      </c>
      <c r="AS35" s="1084" t="str">
        <f>IF('2B'!O38&lt;&gt;"",'2B'!O38,"")</f>
        <v/>
      </c>
      <c r="AT35" s="1084" t="str">
        <f>IF('2B'!P38&lt;&gt;"",'2B'!P38,"")</f>
        <v/>
      </c>
      <c r="AU35" s="1084" t="str">
        <f>IF('2B'!Q38&lt;&gt;"",'2B'!Q38,"")</f>
        <v/>
      </c>
      <c r="AV35" s="1084" t="str">
        <f>IF('2B'!R38&lt;&gt;"",'2B'!R38,"")</f>
        <v/>
      </c>
      <c r="AW35" s="1084" t="str">
        <f>IF('2B'!S38&lt;&gt;"",'2B'!S38,"")</f>
        <v/>
      </c>
      <c r="AX35" s="1084" t="str">
        <f>IF('2B'!T38&lt;&gt;"",'2B'!T38,"")</f>
        <v/>
      </c>
      <c r="AY35" s="1084" t="str">
        <f>IF('2B'!U38&lt;&gt;"",'2B'!U38,"")</f>
        <v/>
      </c>
      <c r="AZ35" s="1084" t="str">
        <f>IF('2B'!V38&lt;&gt;"",'2B'!V38,"")</f>
        <v/>
      </c>
      <c r="BA35" s="1084" t="str">
        <f>IF('2B'!W38&lt;&gt;"",'2B'!W38,"")</f>
        <v/>
      </c>
      <c r="BB35" s="1084" t="str">
        <f>IF('2B'!X38&lt;&gt;"",'2B'!X38,"")</f>
        <v/>
      </c>
      <c r="BC35" s="1084" t="str">
        <f>IF('2C'!E39&lt;&gt;"",'2C'!E39,"")</f>
        <v/>
      </c>
      <c r="BD35" s="1084" t="str">
        <f>IF('2C'!F39&lt;&gt;"",'2C'!F39,"")</f>
        <v/>
      </c>
      <c r="BE35" s="1084" t="str">
        <f>IF('2C'!G39&lt;&gt;"",'2C'!G39,"")</f>
        <v/>
      </c>
      <c r="BF35" s="1084" t="str">
        <f>IF('2C'!H39&lt;&gt;"",'2C'!H39,"")</f>
        <v/>
      </c>
      <c r="BG35" s="1084" t="str">
        <f>IF('2C'!I39&lt;&gt;"",'2C'!I39,"")</f>
        <v/>
      </c>
      <c r="BH35" s="1084" t="str">
        <f>IF('2C'!J39&lt;&gt;"",'2C'!J39,"")</f>
        <v/>
      </c>
      <c r="BI35" s="1084" t="str">
        <f>IF('2C'!K39&lt;&gt;"",'2C'!K39,"")</f>
        <v/>
      </c>
      <c r="BJ35" s="1084" t="str">
        <f>IF('2C'!L39&lt;&gt;"",'2C'!L39,"")</f>
        <v/>
      </c>
      <c r="BK35" s="1084" t="str">
        <f>IF('2C'!M39&lt;&gt;"",'2C'!M39,"")</f>
        <v/>
      </c>
      <c r="BL35" s="1084" t="str">
        <f>IF('2C'!N39&lt;&gt;"",'2C'!N39,"")</f>
        <v/>
      </c>
      <c r="BM35" s="1084" t="str">
        <f>IF('2C'!O39&lt;&gt;"",'2C'!O39,"")</f>
        <v/>
      </c>
      <c r="BN35" s="1084" t="str">
        <f>IF('2C'!P39&lt;&gt;"",'2C'!P39,"")</f>
        <v/>
      </c>
      <c r="BO35" s="1084" t="str">
        <f>IF('2C'!Q39&lt;&gt;"",'2C'!Q39,"")</f>
        <v/>
      </c>
      <c r="BP35" s="1084" t="str">
        <f>IF('2C'!R39&lt;&gt;"",'2C'!R39,"")</f>
        <v/>
      </c>
      <c r="BQ35" s="1084" t="str">
        <f>IF('2C'!S39&lt;&gt;"",'2C'!S39,"")</f>
        <v/>
      </c>
      <c r="BR35" s="1084" t="str">
        <f>IF('2C'!T39&lt;&gt;"",'2C'!T39,"")</f>
        <v/>
      </c>
      <c r="BS35" s="1084" t="str">
        <f>IF('2C'!U39&lt;&gt;"",'2C'!U39,"")</f>
        <v/>
      </c>
      <c r="BT35" s="1084" t="str">
        <f>IF('2C'!V39&lt;&gt;"",'2C'!V39,"")</f>
        <v/>
      </c>
      <c r="BU35" s="1084" t="str">
        <f>IF('2C'!W39&lt;&gt;"",'2C'!W39,"")</f>
        <v/>
      </c>
      <c r="BV35" s="1084" t="str">
        <f>IF('2C'!X39&lt;&gt;"",'2C'!X39,"")</f>
        <v/>
      </c>
      <c r="BW35" s="1084" t="str">
        <f>IF('2C'!Y39&lt;&gt;"",'2C'!Y39,"")</f>
        <v/>
      </c>
      <c r="BX35" s="1084" t="str">
        <f>IF('2C'!Z39&lt;&gt;"",'2C'!Z39,"")</f>
        <v/>
      </c>
      <c r="BY35" s="1084" t="str">
        <f>IF('2C'!AA39&lt;&gt;"",'2C'!AA39,"")</f>
        <v/>
      </c>
      <c r="BZ35" s="1084" t="str">
        <f>IF('2C'!AB39&lt;&gt;"",'2C'!AB39,"")</f>
        <v/>
      </c>
      <c r="CA35" s="1084" t="str">
        <f>IF('2C'!AC39&lt;&gt;"",'2C'!AC39,"")</f>
        <v/>
      </c>
      <c r="CB35" s="1084" t="str">
        <f>IF('2C'!AD39&lt;&gt;"",'2C'!AD39,"")</f>
        <v/>
      </c>
      <c r="CC35" s="1084" t="str">
        <f>IF('2C'!AE39&lt;&gt;"",'2C'!AE39,"")</f>
        <v/>
      </c>
      <c r="CD35" s="1084" t="str">
        <f>IF('2C'!AF39&lt;&gt;"",'2C'!AF39,"")</f>
        <v/>
      </c>
      <c r="CE35" s="1085"/>
      <c r="CF35" s="1085"/>
      <c r="CG35" s="1085"/>
      <c r="CH35" s="1085"/>
      <c r="CI35" s="1085"/>
      <c r="CJ35" s="1085"/>
      <c r="CK35" s="1085"/>
      <c r="CL35" s="1085"/>
      <c r="CM35" s="1085"/>
      <c r="CN35" s="1085"/>
      <c r="CO35" s="1085"/>
      <c r="CP35" s="1085"/>
      <c r="CQ35" s="1085"/>
      <c r="CR35" s="1085"/>
      <c r="CS35" s="1085"/>
      <c r="CT35" s="1085"/>
      <c r="CU35" s="1085"/>
      <c r="CV35" s="1084" t="str">
        <f>IF('2E'!E38&lt;&gt;"",'2E'!E38,"")</f>
        <v/>
      </c>
      <c r="CW35" s="1084" t="str">
        <f>IF('2E'!F38&lt;&gt;"",'2E'!F38,"")</f>
        <v/>
      </c>
      <c r="CX35" s="1084" t="str">
        <f>IF('2E'!G38&lt;&gt;"",'2E'!G38,"")</f>
        <v/>
      </c>
      <c r="CY35" s="1084" t="str">
        <f>IF('2E'!H38&lt;&gt;"",'2E'!H38,"")</f>
        <v/>
      </c>
      <c r="CZ35" s="1084" t="str">
        <f>IF('2E'!I38&lt;&gt;"",'2E'!I38,"")</f>
        <v/>
      </c>
      <c r="DA35" s="1084" t="str">
        <f>IF('2E'!J38&lt;&gt;"",'2E'!J38,"")</f>
        <v/>
      </c>
      <c r="DB35" s="1084" t="str">
        <f>IF('2E'!K38&lt;&gt;"",'2E'!K38,"")</f>
        <v/>
      </c>
      <c r="DC35" s="1084" t="str">
        <f>IF('2E'!L38&lt;&gt;"",'2E'!L38,"")</f>
        <v/>
      </c>
      <c r="DD35" s="1084" t="str">
        <f>IF('2E'!M38&lt;&gt;"",'2E'!M38,"")</f>
        <v/>
      </c>
      <c r="DE35" s="1084" t="str">
        <f>IF('2E'!N38&lt;&gt;"",'2E'!N38,"")</f>
        <v/>
      </c>
      <c r="DF35" s="1084" t="str">
        <f>IF('2E'!O38&lt;&gt;"",'2E'!O38,"")</f>
        <v/>
      </c>
      <c r="DG35" s="1084" t="str">
        <f>IF('2E'!P38&lt;&gt;"",'2E'!P38,"")</f>
        <v/>
      </c>
      <c r="DH35" s="1084" t="str">
        <f>IF('2E'!Q38&lt;&gt;"",'2E'!Q38,"")</f>
        <v/>
      </c>
      <c r="DI35" s="1084" t="str">
        <f>IF('2E'!R38&lt;&gt;"",'2E'!R38,"")</f>
        <v/>
      </c>
      <c r="DJ35" s="1084" t="str">
        <f>IF('2E'!S38&lt;&gt;"",'2E'!S38,"")</f>
        <v/>
      </c>
      <c r="DK35" s="1084" t="str">
        <f>IF('2E'!T38&lt;&gt;"",'2E'!T38,"")</f>
        <v/>
      </c>
      <c r="DL35" s="1084" t="str">
        <f>IF('2F'!E38&lt;&gt;"",'2F'!E38,"")</f>
        <v/>
      </c>
      <c r="DM35" s="1084" t="str">
        <f>IF('2F'!F38&lt;&gt;"",'2F'!F38,"")</f>
        <v/>
      </c>
      <c r="DN35" s="1212" t="str">
        <f>IF('3AB'!E38&lt;&gt;"",'3AB'!E38,"")</f>
        <v/>
      </c>
      <c r="DO35" s="1212" t="str">
        <f>IF('3AB'!F38&lt;&gt;"",'3AB'!F38,"")</f>
        <v/>
      </c>
      <c r="DP35" s="1212" t="str">
        <f>IF('3AB'!G38&lt;&gt;"",'3AB'!G38,"")</f>
        <v/>
      </c>
      <c r="DQ35" s="1212" t="str">
        <f>IF('3AB'!H38&lt;&gt;"",'3AB'!H38,"")</f>
        <v/>
      </c>
      <c r="DR35" s="1212" t="str">
        <f>IF('3AB'!I38&lt;&gt;"",'3AB'!I38,"")</f>
        <v/>
      </c>
      <c r="DS35" s="1212" t="str">
        <f>IF('3AB'!J38&lt;&gt;"",'3AB'!J38,"")</f>
        <v/>
      </c>
      <c r="DT35" s="1212" t="str">
        <f>IF('3AB'!K38&lt;&gt;"",'3AB'!K38,"")</f>
        <v/>
      </c>
      <c r="DU35" s="1212" t="str">
        <f>IF('3AB'!L38&lt;&gt;"",'3AB'!L38,"")</f>
        <v/>
      </c>
      <c r="DV35" s="1084" t="str">
        <f>IF('3CD'!E38&lt;&gt;"",'3CD'!E38,"")</f>
        <v/>
      </c>
      <c r="DW35" s="1084" t="str">
        <f>IF('3CD'!F38&lt;&gt;"",'3CD'!F38,"")</f>
        <v/>
      </c>
      <c r="DX35" s="1084" t="str">
        <f>IF('3CD'!G38&lt;&gt;"",'3CD'!G38,"")</f>
        <v/>
      </c>
      <c r="DY35" s="1084" t="str">
        <f>IF('3CD'!H38&lt;&gt;"",'3CD'!H38,"")</f>
        <v/>
      </c>
      <c r="DZ35" s="1084" t="str">
        <f>IF('3CD'!I38&lt;&gt;"",'3CD'!I38,"")</f>
        <v/>
      </c>
      <c r="EA35" s="1084" t="str">
        <f>IF('3CD'!J38&lt;&gt;"",'3CD'!J38,"")</f>
        <v/>
      </c>
      <c r="EB35" s="1084" t="str">
        <f>IF('3CD'!K38&lt;&gt;"",'3CD'!K38,"")</f>
        <v/>
      </c>
      <c r="EC35" s="1084" t="str">
        <f>IF('3CD'!L38&lt;&gt;"",'3CD'!L38,"")</f>
        <v/>
      </c>
      <c r="ED35" s="1084" t="str">
        <f>IF('3CD'!M38&lt;&gt;"",'3CD'!M38,"")</f>
        <v/>
      </c>
      <c r="EE35" s="1084" t="str">
        <f>IF('3CD'!N38&lt;&gt;"",'3CD'!N38,"")</f>
        <v/>
      </c>
      <c r="EF35" s="1084" t="str">
        <f>IF('3CD'!O38&lt;&gt;"",'3CD'!O38,"")</f>
        <v/>
      </c>
      <c r="EG35" s="1084" t="str">
        <f>IF('3CD'!P38&lt;&gt;"",'3CD'!P38,"")</f>
        <v/>
      </c>
      <c r="EH35" s="1084" t="str">
        <f>IF('3CD'!Q38&lt;&gt;"",'3CD'!Q38,"")</f>
        <v/>
      </c>
      <c r="EI35" s="1084" t="str">
        <f>IF('3CD'!R38&lt;&gt;"",'3CD'!R38,"")</f>
        <v/>
      </c>
      <c r="EJ35" s="1085"/>
      <c r="EK35" s="1085"/>
      <c r="EL35" s="1085"/>
      <c r="EM35" s="1085"/>
      <c r="EN35" s="1085"/>
      <c r="EO35" s="1085"/>
      <c r="EP35" s="1085"/>
      <c r="EQ35" s="1085"/>
      <c r="ER35" s="1085"/>
      <c r="ES35" s="1085"/>
      <c r="ET35" s="1085"/>
      <c r="EU35" s="1085"/>
      <c r="EV35" s="1085"/>
      <c r="EW35" s="1085"/>
      <c r="EX35" s="1085"/>
      <c r="EY35" s="1085"/>
      <c r="EZ35" s="1085"/>
      <c r="FA35" s="1085"/>
      <c r="FB35" s="1084" t="str">
        <f>IF('3EF'!W39&lt;&gt;"",'3EF'!W39,"")</f>
        <v/>
      </c>
      <c r="FC35" s="1084" t="str">
        <f>IF('3EF'!X39&lt;&gt;"",'3EF'!X39,"")</f>
        <v/>
      </c>
      <c r="FD35" s="1084" t="str">
        <f>IF('3EF'!Y39&lt;&gt;"",'3EF'!Y39,"")</f>
        <v/>
      </c>
      <c r="FE35" s="1084" t="str">
        <f>IF('3EF'!Z39&lt;&gt;"",'3EF'!Z39,"")</f>
        <v/>
      </c>
      <c r="FF35" s="1084" t="str">
        <f>IF('3EF'!AA39&lt;&gt;"",'3EF'!AA39,"")</f>
        <v/>
      </c>
      <c r="FG35" s="1084" t="str">
        <f>IF('3EF'!AB39&lt;&gt;"",'3EF'!AB39,"")</f>
        <v/>
      </c>
      <c r="FH35" s="1084" t="str">
        <f>IF('3EF'!AC39&lt;&gt;"",'3EF'!AC39,"")</f>
        <v/>
      </c>
      <c r="FI35" s="1084" t="str">
        <f>IF('3EF'!AD39&lt;&gt;"",'3EF'!AD39,"")</f>
        <v/>
      </c>
      <c r="FJ35" s="1084" t="str">
        <f>IF('3EF'!AE39&lt;&gt;"",'3EF'!AE39,"")</f>
        <v/>
      </c>
      <c r="FK35" s="1084" t="str">
        <f>IF('3EF'!AF39&lt;&gt;"",'3EF'!AF39,"")</f>
        <v/>
      </c>
      <c r="FL35" s="1084" t="str">
        <f>IF('3EF'!AG39&lt;&gt;"",'3EF'!AG39,"")</f>
        <v/>
      </c>
      <c r="FM35" s="1084" t="str">
        <f>IF('3EF'!AH39&lt;&gt;"",'3EF'!AH39,"")</f>
        <v/>
      </c>
      <c r="FN35" s="1084" t="str">
        <f>IF('3EF'!AI39&lt;&gt;"",'3EF'!AI39,"")</f>
        <v/>
      </c>
      <c r="FO35" s="1084" t="str">
        <f>IF('3EF'!AJ39&lt;&gt;"",'3EF'!AJ39,"")</f>
        <v/>
      </c>
      <c r="FP35" s="1084" t="str">
        <f>IF('3EF'!AK39&lt;&gt;"",'3EF'!AK39,"")</f>
        <v/>
      </c>
      <c r="FQ35" s="1084" t="str">
        <f>IF('3EF'!AL39&lt;&gt;"",'3EF'!AL39,"")</f>
        <v/>
      </c>
      <c r="FR35" s="1084" t="str">
        <f>IF('3EF'!AM39&lt;&gt;"",'3EF'!AM39,"")</f>
        <v/>
      </c>
      <c r="FS35" s="1084" t="str">
        <f>IF('3G'!E39&lt;&gt;"",'3G'!E39,"")</f>
        <v/>
      </c>
      <c r="FT35" s="1084" t="str">
        <f>IF('3G'!F39&lt;&gt;"",'3G'!F39,"")</f>
        <v/>
      </c>
      <c r="FU35" s="1084" t="str">
        <f>IF('3G'!G39&lt;&gt;"",'3G'!G39,"")</f>
        <v/>
      </c>
      <c r="FV35" s="1084" t="str">
        <f>IF('3G'!H39&lt;&gt;"",'3G'!H39,"")</f>
        <v/>
      </c>
      <c r="FW35" s="1084" t="str">
        <f>IF('3G'!I39&lt;&gt;"",'3G'!I39,"")</f>
        <v/>
      </c>
      <c r="FX35" s="1084" t="str">
        <f>IF('3G'!J39&lt;&gt;"",'3G'!J39,"")</f>
        <v/>
      </c>
      <c r="FY35" s="1084" t="str">
        <f>IF('3G'!K39&lt;&gt;"",'3G'!K39,"")</f>
        <v/>
      </c>
      <c r="FZ35" s="1084" t="str">
        <f>IF('3G'!L39&lt;&gt;"",'3G'!L39,"")</f>
        <v/>
      </c>
      <c r="GA35" s="1084" t="str">
        <f>IF('3G'!M39&lt;&gt;"",'3G'!M39,"")</f>
        <v/>
      </c>
      <c r="GB35" s="1084" t="str">
        <f>IF('3G'!N39&lt;&gt;"",'3G'!N39,"")</f>
        <v/>
      </c>
      <c r="GC35" s="1084" t="str">
        <f>IF('3G'!O39&lt;&gt;"",'3G'!O39,"")</f>
        <v/>
      </c>
      <c r="GD35" s="1084" t="str">
        <f>IF('3G'!P39&lt;&gt;"",'3G'!P39,"")</f>
        <v/>
      </c>
      <c r="GE35" s="1084" t="str">
        <f>IF('3G'!Q39&lt;&gt;"",'3G'!Q39,"")</f>
        <v/>
      </c>
      <c r="GF35" s="1084" t="str">
        <f>IF('3G'!R39&lt;&gt;"",'3G'!R39,"")</f>
        <v/>
      </c>
      <c r="GG35" s="1084" t="str">
        <f>IF('3G'!S39&lt;&gt;"",'3G'!S39,"")</f>
        <v/>
      </c>
      <c r="GH35" s="1084" t="str">
        <f>IF('3G'!T39&lt;&gt;"",'3G'!T39,"")</f>
        <v/>
      </c>
      <c r="GI35" s="1084" t="str">
        <f>IF('3G'!U39&lt;&gt;"",'3G'!U39,"")</f>
        <v/>
      </c>
      <c r="GJ35" s="1084" t="str">
        <f>IF('3G'!V39&lt;&gt;"",'3G'!V39,"")</f>
        <v/>
      </c>
      <c r="GK35" s="1084" t="str">
        <f>IF('3G'!W39&lt;&gt;"",'3G'!W39,"")</f>
        <v/>
      </c>
      <c r="GL35" s="1084" t="str">
        <f>IF('3G'!X39&lt;&gt;"",'3G'!X39,"")</f>
        <v/>
      </c>
      <c r="GM35" s="1084" t="str">
        <f>IF('3G'!Y39&lt;&gt;"",'3G'!Y39,"")</f>
        <v/>
      </c>
      <c r="GN35" s="1084" t="str">
        <f>IF('3G'!Z39&lt;&gt;"",'3G'!Z39,"")</f>
        <v/>
      </c>
      <c r="GO35" s="1084" t="str">
        <f>IF('3G'!AA39&lt;&gt;"",'3G'!AA39,"")</f>
        <v/>
      </c>
      <c r="GP35" s="1084" t="str">
        <f>IF('3G'!AB39&lt;&gt;"",'3G'!AB39,"")</f>
        <v/>
      </c>
      <c r="GQ35" s="1084" t="str">
        <f>IF('3G'!AC39&lt;&gt;"",'3G'!AC39,"")</f>
        <v/>
      </c>
      <c r="GR35" s="1084" t="str">
        <f>IF('3G'!AD39&lt;&gt;"",'3G'!AD39,"")</f>
        <v/>
      </c>
      <c r="GS35" s="1084" t="str">
        <f>IF('3G'!AE39&lt;&gt;"",'3G'!AE39,"")</f>
        <v/>
      </c>
      <c r="GT35" s="1084" t="str">
        <f>IF('3G'!AF39&lt;&gt;"",'3G'!AF39,"")</f>
        <v/>
      </c>
      <c r="GU35" s="1084" t="str">
        <f>IF('3G'!AG39&lt;&gt;"",'3G'!AG39,"")</f>
        <v/>
      </c>
      <c r="GV35" s="1084" t="str">
        <f>IF('3G'!AH39&lt;&gt;"",'3G'!AH39,"")</f>
        <v/>
      </c>
      <c r="GW35" s="1084" t="str">
        <f>IF('3G'!AI39&lt;&gt;"",'3G'!AI39,"")</f>
        <v/>
      </c>
      <c r="GX35" s="1084" t="str">
        <f>IF('3G'!AJ39&lt;&gt;"",'3G'!AJ39,"")</f>
        <v/>
      </c>
      <c r="GY35" s="1084" t="str">
        <f>IF('3G'!AK39&lt;&gt;"",'3G'!AK39,"")</f>
        <v/>
      </c>
      <c r="GZ35" s="1084" t="str">
        <f>IF('3G'!AL39&lt;&gt;"",'3G'!AL39,"")</f>
        <v/>
      </c>
      <c r="HA35" s="1084" t="str">
        <f>IF('3G'!AM39&lt;&gt;"",'3G'!AM39,"")</f>
        <v/>
      </c>
      <c r="HB35" s="1084" t="str">
        <f>IF('3G'!AN39&lt;&gt;"",'3G'!AN39,"")</f>
        <v/>
      </c>
      <c r="HC35" s="1085"/>
      <c r="HD35" s="1085"/>
      <c r="HE35" s="1085"/>
      <c r="HF35" s="1085"/>
      <c r="HG35" s="1085"/>
      <c r="HH35" s="1085"/>
      <c r="HI35" s="1085"/>
      <c r="HJ35" s="1085"/>
      <c r="HK35" s="1085"/>
      <c r="HL35" s="1085"/>
      <c r="HM35" s="1085"/>
      <c r="HN35" s="1085"/>
      <c r="HO35" s="1085"/>
      <c r="HP35" s="1085"/>
      <c r="HQ35" s="1085"/>
      <c r="HR35" s="1085"/>
      <c r="HS35" s="1085"/>
      <c r="HT35" s="1085"/>
      <c r="HU35" s="1085"/>
      <c r="HV35" s="1085"/>
      <c r="HW35" s="1085"/>
      <c r="HX35" s="1085"/>
      <c r="HY35" s="1085"/>
      <c r="HZ35" s="1085"/>
      <c r="IA35" s="1085"/>
      <c r="IB35" s="1085"/>
      <c r="IC35" s="1085"/>
      <c r="ID35" s="1085"/>
      <c r="IE35" s="1085"/>
      <c r="IF35" s="1085"/>
      <c r="IG35" s="1085"/>
      <c r="IH35" s="1085"/>
      <c r="II35" s="1085"/>
      <c r="IJ35" s="1085"/>
      <c r="IK35" s="1085"/>
      <c r="IL35" s="1085"/>
      <c r="IM35" s="1085"/>
      <c r="IN35" s="1085"/>
      <c r="IO35" s="1085"/>
      <c r="IP35" s="1085"/>
      <c r="IQ35" s="1085"/>
      <c r="IR35" s="1085"/>
      <c r="IS35" s="1085"/>
      <c r="IT35" s="1085"/>
      <c r="IU35" s="1085"/>
      <c r="IV35" s="1085"/>
      <c r="IW35" s="1085"/>
      <c r="IX35" s="1085"/>
      <c r="IY35" s="1085"/>
      <c r="IZ35" s="1085"/>
      <c r="JA35" s="1085"/>
      <c r="JB35" s="1084" t="str">
        <f>IF('4C'!E38&lt;&gt;"",'4C'!E38,"")</f>
        <v/>
      </c>
      <c r="JC35" s="1085"/>
      <c r="JD35" s="1085"/>
      <c r="JE35" s="1085"/>
      <c r="JF35" s="1085"/>
      <c r="JG35" s="1085"/>
      <c r="JH35" s="1085"/>
      <c r="JI35" s="1085"/>
      <c r="JJ35" s="1085"/>
      <c r="JK35" s="1085"/>
      <c r="JL35" s="1085"/>
      <c r="JM35" s="1085"/>
      <c r="JN35" s="1085"/>
      <c r="JO35" s="1085"/>
      <c r="JP35" s="1085"/>
      <c r="JQ35" s="1085"/>
      <c r="JR35" s="1085"/>
      <c r="JS35" s="1085"/>
      <c r="JT35" s="1085"/>
      <c r="JU35" s="1085"/>
      <c r="JV35" s="1085"/>
      <c r="JW35" s="1085"/>
      <c r="JX35" s="1085"/>
      <c r="JY35" s="1085"/>
      <c r="JZ35" s="1085"/>
      <c r="KA35" s="1085"/>
      <c r="KB35" s="1085"/>
      <c r="KC35" s="1085"/>
      <c r="KD35" s="1085"/>
      <c r="KE35" s="1085"/>
      <c r="KF35" s="1085"/>
      <c r="KG35" s="1085"/>
      <c r="KH35" s="1085"/>
      <c r="KI35" s="1085"/>
      <c r="KJ35" s="1084" t="str">
        <f>IF('5A'!E38&lt;&gt;"",'5A'!E38,"")</f>
        <v/>
      </c>
      <c r="KK35" s="1084" t="str">
        <f>IF('5A'!F38&lt;&gt;"",'5A'!F38,"")</f>
        <v/>
      </c>
      <c r="KL35" s="1084" t="str">
        <f>IF('5A'!G38&lt;&gt;"",'5A'!G38,"")</f>
        <v/>
      </c>
      <c r="KM35" s="1085"/>
      <c r="KN35" s="1085"/>
      <c r="KO35" s="1085"/>
      <c r="KP35" s="1085"/>
      <c r="KQ35" s="1085"/>
      <c r="KR35" s="1085"/>
      <c r="KS35" s="1085"/>
      <c r="KT35" s="1085"/>
      <c r="KU35" s="1085"/>
      <c r="KV35" s="1085"/>
      <c r="KW35" s="1085"/>
      <c r="KX35" s="1085"/>
      <c r="KY35" s="1084" t="str">
        <f>IF('5D'!E45&lt;&gt;"",'5D'!E45,"")</f>
        <v/>
      </c>
      <c r="KZ35" s="1084" t="str">
        <f>IF('5D'!F45&lt;&gt;"",'5D'!F45,"")</f>
        <v/>
      </c>
      <c r="LA35" s="1084" t="str">
        <f>IF('5D'!G45&lt;&gt;"",'5D'!G45,"")</f>
        <v/>
      </c>
      <c r="LB35" s="1084" t="str">
        <f>IF('5D'!H45&lt;&gt;"",'5D'!H45,"")</f>
        <v/>
      </c>
      <c r="LC35" s="1084" t="str">
        <f>IF('5D'!I45&lt;&gt;"",'5D'!I45,"")</f>
        <v/>
      </c>
      <c r="LD35" s="1084" t="str">
        <f>IF('5D'!J45&lt;&gt;"",'5D'!J45,"")</f>
        <v/>
      </c>
      <c r="LE35" s="1084" t="str">
        <f>IF('5D'!K45&lt;&gt;"",'5D'!K45,"")</f>
        <v/>
      </c>
      <c r="LF35" s="1084" t="str">
        <f>IF('5D'!L45&lt;&gt;"",'5D'!L45,"")</f>
        <v/>
      </c>
      <c r="LG35" s="1084" t="str">
        <f>IF('5D'!M45&lt;&gt;"",'5D'!M45,"")</f>
        <v/>
      </c>
      <c r="LH35" s="1084" t="str">
        <f>IF('5D'!N45&lt;&gt;"",'5D'!N45,"")</f>
        <v/>
      </c>
      <c r="LI35" s="1084" t="str">
        <f>IF('5D'!O45&lt;&gt;"",'5D'!O45,"")</f>
        <v/>
      </c>
      <c r="LJ35" s="1084" t="str">
        <f>IF('5D'!P45&lt;&gt;"",'5D'!P45,"")</f>
        <v/>
      </c>
      <c r="LK35" s="1084" t="str">
        <f>IF('5D'!Q45&lt;&gt;"",'5D'!Q45,"")</f>
        <v/>
      </c>
      <c r="LL35" s="1084" t="str">
        <f>IF('5D'!R45&lt;&gt;"",'5D'!R45,"")</f>
        <v/>
      </c>
      <c r="LM35" s="1084" t="str">
        <f>IF('5D'!S45&lt;&gt;"",'5D'!S45,"")</f>
        <v/>
      </c>
      <c r="LN35" s="1084" t="str">
        <f>IF('5D'!T45&lt;&gt;"",'5D'!T45,"")</f>
        <v/>
      </c>
      <c r="LO35" s="1084" t="str">
        <f>IF('5D'!U45&lt;&gt;"",'5D'!U45,"")</f>
        <v/>
      </c>
      <c r="LP35" s="1084" t="str">
        <f>IF('5D'!V45&lt;&gt;"",'5D'!V45,"")</f>
        <v/>
      </c>
      <c r="LQ35" s="1084" t="str">
        <f>IF('5D'!W45&lt;&gt;"",'5D'!W45,"")</f>
        <v/>
      </c>
      <c r="LR35" s="1084" t="str">
        <f>IF('5D'!Y45&lt;&gt;"",'5D'!Y45,"")</f>
        <v/>
      </c>
      <c r="LS35" s="1084" t="str">
        <f>IF('5D'!Z45&lt;&gt;"",'5D'!Z45,"")</f>
        <v/>
      </c>
      <c r="LT35" s="1084" t="str">
        <f>IF('5D'!AA45&lt;&gt;"",'5D'!AA45,"")</f>
        <v/>
      </c>
      <c r="LU35" s="1084" t="str">
        <f>IF('5D'!AB45&lt;&gt;"",'5D'!AB45,"")</f>
        <v/>
      </c>
      <c r="LV35" s="1085"/>
      <c r="LW35" s="1084" t="str">
        <f>IF('5E'!E45&lt;&gt;"",'5E'!E45,"")</f>
        <v/>
      </c>
      <c r="LX35" s="1084" t="str">
        <f>IF('5E'!F45&lt;&gt;"",'5E'!F45,"")</f>
        <v/>
      </c>
      <c r="LY35" s="1084" t="str">
        <f>IF('5E'!G45&lt;&gt;"",'5E'!G45,"")</f>
        <v/>
      </c>
      <c r="LZ35" s="1084" t="str">
        <f>IF('5E'!H45&lt;&gt;"",'5E'!H45,"")</f>
        <v/>
      </c>
      <c r="MA35" s="1084" t="str">
        <f>IF('5E'!I45&lt;&gt;"",'5E'!I45,"")</f>
        <v/>
      </c>
      <c r="MB35" s="1084" t="str">
        <f>IF('5E'!J45&lt;&gt;"",'5E'!J45,"")</f>
        <v/>
      </c>
      <c r="MC35" s="1084" t="str">
        <f>IF('5E'!K45&lt;&gt;"",'5E'!K45,"")</f>
        <v/>
      </c>
      <c r="MD35" s="1084" t="str">
        <f>IF('5E'!L45&lt;&gt;"",'5E'!L45,"")</f>
        <v/>
      </c>
      <c r="ME35" s="1084" t="str">
        <f>IF('5E'!M45&lt;&gt;"",'5E'!M45,"")</f>
        <v/>
      </c>
      <c r="MF35" s="1084" t="str">
        <f>IF('5E'!N45&lt;&gt;"",'5E'!N45,"")</f>
        <v/>
      </c>
      <c r="MG35" s="1084" t="str">
        <f>IF('5E'!O45&lt;&gt;"",'5E'!O45,"")</f>
        <v/>
      </c>
      <c r="MH35" s="1084" t="str">
        <f>IF('5E'!P45&lt;&gt;"",'5E'!P45,"")</f>
        <v/>
      </c>
      <c r="MI35" s="1084" t="str">
        <f>IF('5E'!Q45&lt;&gt;"",'5E'!Q45,"")</f>
        <v/>
      </c>
      <c r="MJ35" s="1084" t="str">
        <f>IF('5E'!R45&lt;&gt;"",'5E'!R45,"")</f>
        <v/>
      </c>
      <c r="MK35" s="1084" t="str">
        <f>IF('5E'!S45&lt;&gt;"",'5E'!S45,"")</f>
        <v/>
      </c>
      <c r="ML35" s="1084" t="str">
        <f>IF('5E'!T45&lt;&gt;"",'5E'!T45,"")</f>
        <v/>
      </c>
      <c r="MM35" s="1084" t="str">
        <f>IF('5E'!U45&lt;&gt;"",'5E'!U45,"")</f>
        <v/>
      </c>
      <c r="MN35" s="1084" t="str">
        <f>IF('5E'!V45&lt;&gt;"",'5E'!V45,"")</f>
        <v/>
      </c>
      <c r="MO35" s="1084" t="str">
        <f>IF('5E'!W45&lt;&gt;"",'5E'!W45,"")</f>
        <v/>
      </c>
      <c r="MP35" s="1084" t="str">
        <f>IF('5E'!Y45&lt;&gt;"",'5E'!Y45,"")</f>
        <v/>
      </c>
      <c r="MQ35" s="1084" t="str">
        <f>IF('5E'!Z45&lt;&gt;"",'5E'!Z45,"")</f>
        <v/>
      </c>
      <c r="MR35" s="1084" t="str">
        <f>IF('5E'!AA45&lt;&gt;"",'5E'!AA45,"")</f>
        <v/>
      </c>
      <c r="MS35" s="1085"/>
      <c r="MT35" s="1085"/>
      <c r="MU35" s="1085"/>
      <c r="MV35" s="1085"/>
      <c r="MW35" s="1085"/>
      <c r="MX35" s="1085"/>
      <c r="MY35" s="1085"/>
      <c r="MZ35" s="1085"/>
      <c r="NA35" s="1085"/>
      <c r="NB35" s="1085"/>
      <c r="NC35" s="1085"/>
      <c r="ND35" s="1085"/>
      <c r="NE35" s="1085"/>
      <c r="NF35" s="1085"/>
      <c r="NG35" s="1085"/>
      <c r="NH35" s="1085"/>
      <c r="NI35" s="1085"/>
      <c r="NJ35" s="1085"/>
      <c r="NK35" s="1085"/>
      <c r="NL35" s="1085"/>
      <c r="NM35" s="1085"/>
      <c r="NN35" s="1085"/>
      <c r="NO35" s="1085"/>
      <c r="NP35" s="1085"/>
      <c r="NQ35" s="1085"/>
      <c r="NR35" s="1085"/>
      <c r="NS35" s="1085"/>
      <c r="NT35" s="1085"/>
      <c r="NU35" s="1085"/>
      <c r="NV35" s="1085"/>
      <c r="NW35" s="1085"/>
      <c r="NX35" s="1085"/>
      <c r="NY35" s="1085"/>
      <c r="NZ35" s="1085"/>
      <c r="OA35" s="1085"/>
      <c r="OB35" s="1085"/>
      <c r="OC35" s="1085"/>
      <c r="OD35" s="1085"/>
      <c r="OE35" s="1085"/>
      <c r="OF35" s="1085"/>
      <c r="OG35" s="1085"/>
      <c r="OH35" s="1085"/>
      <c r="OI35" s="1085"/>
      <c r="OJ35" s="1085"/>
      <c r="OK35" s="1085"/>
      <c r="OL35" s="1085"/>
      <c r="OM35" s="1085"/>
      <c r="ON35" s="1085"/>
      <c r="OO35" s="1085"/>
      <c r="OP35" s="1085"/>
      <c r="OQ35" s="1085"/>
      <c r="OR35" s="1085"/>
      <c r="OS35" s="1085"/>
      <c r="OT35" s="1085"/>
      <c r="OU35" s="1085"/>
      <c r="OV35" s="1085"/>
      <c r="OW35" s="1085"/>
      <c r="OX35" s="1085"/>
      <c r="OY35" s="1085"/>
      <c r="OZ35" s="1085"/>
      <c r="PA35" s="1085"/>
      <c r="PB35" s="1085"/>
      <c r="PC35" s="1085"/>
      <c r="PD35" s="1085"/>
      <c r="PE35" s="1085"/>
      <c r="PF35" s="1085"/>
      <c r="PG35" s="1085"/>
      <c r="PH35" s="1085"/>
      <c r="PI35" s="1085"/>
      <c r="PJ35" s="1085"/>
      <c r="PK35" s="1085"/>
      <c r="PL35" s="1085"/>
      <c r="PM35" s="1085"/>
      <c r="PN35" s="1085"/>
      <c r="PO35" s="1085"/>
      <c r="PP35" s="1085"/>
      <c r="PQ35" s="1085"/>
      <c r="PR35" s="1085"/>
      <c r="PS35" s="1085"/>
      <c r="PT35" s="1085"/>
      <c r="PU35" s="1085"/>
      <c r="PV35" s="1085"/>
      <c r="PW35" s="1085"/>
      <c r="PX35" s="1085"/>
      <c r="PY35" s="1085"/>
      <c r="PZ35" s="1085"/>
      <c r="QA35" s="1085"/>
      <c r="QB35" s="1085"/>
      <c r="QC35" s="1085"/>
      <c r="QD35" s="1085"/>
      <c r="QE35" s="1085"/>
      <c r="QF35" s="1085"/>
      <c r="QG35" s="1085"/>
      <c r="QH35" s="1085"/>
      <c r="QI35" s="1085"/>
      <c r="QJ35" s="1085"/>
      <c r="QK35" s="1085"/>
      <c r="QL35" s="1085"/>
      <c r="QM35" s="1085"/>
      <c r="QN35" s="1085"/>
      <c r="QO35" s="1085"/>
      <c r="QP35" s="1085"/>
      <c r="QQ35" s="1085"/>
      <c r="QR35" s="1085"/>
      <c r="QS35" s="1085"/>
      <c r="QT35" s="1085"/>
      <c r="QU35" s="1085"/>
      <c r="QV35" s="1085"/>
      <c r="QW35" s="1085"/>
      <c r="QX35" s="1085"/>
      <c r="QY35" s="1085"/>
      <c r="QZ35" s="1085"/>
      <c r="RA35" s="1085"/>
      <c r="RB35" s="1085"/>
      <c r="RC35" s="1085"/>
      <c r="RD35" s="1085"/>
      <c r="RE35" s="1085"/>
      <c r="RF35" s="1085"/>
      <c r="RG35" s="1085"/>
      <c r="RH35" s="1085"/>
      <c r="RI35" s="1085"/>
      <c r="RJ35" s="1085"/>
      <c r="RK35" s="1085"/>
      <c r="RL35" s="1085"/>
      <c r="RM35" s="1085"/>
      <c r="RN35" s="1085"/>
      <c r="RO35" s="1085"/>
      <c r="RP35" s="1085"/>
      <c r="RQ35" s="1085"/>
      <c r="RR35" s="1085"/>
      <c r="RS35" s="1085"/>
      <c r="RT35" s="1085"/>
      <c r="RU35" s="1085"/>
      <c r="RV35" s="1085"/>
      <c r="RW35" s="1085"/>
      <c r="RX35" s="1085"/>
      <c r="RY35" s="1085"/>
      <c r="RZ35" s="1085"/>
      <c r="SA35" s="1085"/>
      <c r="SB35" s="1085"/>
      <c r="SC35" s="1085"/>
      <c r="SD35" s="1085"/>
      <c r="SE35" s="1085"/>
      <c r="SF35" s="1085"/>
      <c r="SG35" s="1085"/>
      <c r="SH35" s="1085"/>
      <c r="SI35" s="1085"/>
      <c r="SJ35" s="1085"/>
      <c r="SK35" s="1085"/>
      <c r="SL35" s="1085"/>
      <c r="SM35" s="1085"/>
      <c r="SN35" s="1085"/>
      <c r="SO35" s="1085"/>
      <c r="SP35" s="1085"/>
      <c r="SQ35" s="1085"/>
      <c r="SR35" s="1085"/>
      <c r="SS35" s="1085"/>
      <c r="ST35" s="1085"/>
      <c r="SU35" s="1085"/>
      <c r="SV35" s="1085"/>
      <c r="SW35" s="1085"/>
      <c r="SX35" s="1085"/>
      <c r="SY35" s="1085"/>
      <c r="SZ35" s="1085"/>
      <c r="TA35" s="1085"/>
      <c r="TB35" s="1085"/>
      <c r="TC35" s="1085"/>
      <c r="TD35" s="1085"/>
      <c r="TE35" s="1085"/>
      <c r="TF35" s="1085"/>
      <c r="TG35" s="1085"/>
      <c r="TH35" s="1085"/>
      <c r="TI35" s="1085"/>
      <c r="TJ35" s="1085"/>
      <c r="TK35" s="1085"/>
      <c r="TL35" s="1085"/>
      <c r="TM35" s="1085"/>
      <c r="TN35" s="1085"/>
      <c r="TO35" s="1085"/>
      <c r="TP35" s="1085"/>
      <c r="TQ35" s="1085"/>
      <c r="TR35" s="1085"/>
      <c r="TS35" s="1085"/>
      <c r="TT35" s="1085"/>
      <c r="TU35" s="1085"/>
      <c r="TV35" s="1085"/>
      <c r="TW35" s="1085"/>
      <c r="TX35" s="1085"/>
      <c r="TY35" s="1085"/>
      <c r="TZ35" s="1085"/>
      <c r="UA35" s="1085"/>
      <c r="UB35" s="1085"/>
      <c r="UC35" s="1085"/>
      <c r="UD35" s="1085"/>
      <c r="UE35" s="1085"/>
      <c r="UF35" s="1085"/>
      <c r="UG35" s="1085"/>
      <c r="UH35" s="1085"/>
      <c r="UI35" s="1085"/>
      <c r="UJ35" s="1085"/>
      <c r="UK35" s="1085"/>
      <c r="UL35" s="1085"/>
      <c r="UM35" s="1085"/>
      <c r="UN35" s="1085"/>
      <c r="UO35" s="1085"/>
      <c r="UP35" s="1085"/>
      <c r="UQ35" s="1085"/>
      <c r="UR35" s="1085"/>
      <c r="US35" s="1085"/>
      <c r="UT35" s="1085"/>
      <c r="UU35" s="1085"/>
      <c r="UV35" s="1085"/>
      <c r="UW35" s="1085"/>
      <c r="UX35" s="1085"/>
      <c r="UY35" s="1085"/>
      <c r="UZ35" s="1085"/>
      <c r="VA35" s="1085"/>
      <c r="VB35" s="1085"/>
      <c r="VC35" s="1085"/>
      <c r="VD35" s="1085"/>
      <c r="VE35" s="1085"/>
      <c r="VF35" s="1085"/>
      <c r="VG35" s="1085"/>
      <c r="VH35" s="1085"/>
      <c r="VI35" s="1085"/>
      <c r="VJ35" s="1085"/>
      <c r="VK35" s="1085"/>
      <c r="VL35" s="1085"/>
      <c r="VM35" s="1085"/>
      <c r="VN35" s="1085"/>
      <c r="VO35" s="1085"/>
      <c r="VP35" s="1085"/>
      <c r="VQ35" s="1085"/>
      <c r="VR35" s="1085"/>
      <c r="VS35" s="1085"/>
      <c r="VT35" s="1085"/>
      <c r="VU35" s="1085"/>
      <c r="VV35" s="1085"/>
      <c r="VW35" s="1085"/>
      <c r="VX35" s="1085"/>
      <c r="VY35" s="1085"/>
      <c r="VZ35" s="1085"/>
      <c r="WA35" s="1085"/>
      <c r="WB35" s="1085"/>
      <c r="WC35" s="1085"/>
      <c r="WD35" s="1085"/>
      <c r="WE35" s="1085"/>
      <c r="WF35" s="1085"/>
      <c r="WG35" s="1085"/>
      <c r="WH35" s="1085"/>
      <c r="WI35" s="1085"/>
      <c r="WJ35" s="1085"/>
      <c r="WK35" s="1085"/>
      <c r="WL35" s="1085"/>
      <c r="WM35" s="1085"/>
      <c r="WN35" s="1085"/>
      <c r="WO35" s="1085"/>
      <c r="WP35" s="1085"/>
      <c r="WQ35" s="1085"/>
      <c r="WR35" s="1085"/>
      <c r="WS35" s="1085"/>
      <c r="WT35" s="1085"/>
      <c r="WU35" s="1085"/>
      <c r="WV35" s="1085"/>
      <c r="WW35" s="1085"/>
      <c r="WX35" s="1085"/>
      <c r="WY35" s="1085"/>
      <c r="WZ35" s="1085"/>
      <c r="XA35" s="1085"/>
      <c r="XB35" s="1085"/>
      <c r="XC35" s="1085"/>
      <c r="XD35" s="1085"/>
      <c r="XE35" s="1085"/>
      <c r="XF35" s="1085"/>
      <c r="XG35" s="1085"/>
      <c r="XH35" s="1085"/>
      <c r="XI35" s="1085"/>
      <c r="XJ35" s="1085"/>
      <c r="XK35" s="1085"/>
      <c r="XL35" s="1085"/>
      <c r="XM35" s="1085"/>
      <c r="XN35" s="1085"/>
      <c r="XO35" s="1085"/>
      <c r="XP35" s="1085"/>
      <c r="XQ35" s="1085"/>
      <c r="XR35" s="1085"/>
      <c r="XS35" s="1085"/>
      <c r="XT35" s="1085"/>
      <c r="XU35" s="1085"/>
      <c r="XV35" s="1085"/>
      <c r="XW35" s="1085"/>
      <c r="XX35" s="1085"/>
      <c r="XY35" s="1085"/>
      <c r="XZ35" s="1085"/>
      <c r="YA35" s="1085"/>
      <c r="YB35" s="1085"/>
      <c r="YC35" s="1085"/>
      <c r="YD35" s="1085"/>
      <c r="YE35" s="1085"/>
      <c r="YF35" s="1085"/>
      <c r="YG35" s="1085"/>
      <c r="YH35" s="1085"/>
      <c r="YI35" s="1085"/>
      <c r="YJ35" s="1085"/>
      <c r="YK35" s="1085"/>
      <c r="YL35" s="1085"/>
      <c r="YM35" s="1085"/>
      <c r="YN35" s="1085"/>
      <c r="YO35" s="1085"/>
      <c r="YP35" s="1085"/>
      <c r="YQ35" s="1085"/>
      <c r="YR35" s="1085"/>
      <c r="YS35" s="1085"/>
      <c r="YT35" s="1085"/>
      <c r="YU35" s="1085"/>
      <c r="YV35" s="1085"/>
      <c r="YW35" s="1085"/>
      <c r="YX35" s="1085"/>
      <c r="YY35" s="1085"/>
      <c r="YZ35" s="1085"/>
      <c r="ZA35" s="1085"/>
      <c r="ZB35" s="1085"/>
      <c r="ZC35" s="1085"/>
      <c r="ZD35" s="1085"/>
      <c r="ZE35" s="1085"/>
      <c r="ZF35" s="1085"/>
      <c r="ZG35" s="1085"/>
      <c r="ZH35" s="1085"/>
      <c r="ZI35" s="1085"/>
      <c r="ZJ35" s="1085"/>
      <c r="ZK35" s="1085"/>
      <c r="ZL35" s="1085"/>
      <c r="ZM35" s="1085"/>
      <c r="ZN35" s="1085"/>
      <c r="ZO35" s="1085"/>
      <c r="ZP35" s="1085"/>
      <c r="ZQ35" s="1085"/>
      <c r="ZR35" s="1085"/>
      <c r="ZS35" s="1085"/>
      <c r="ZT35" s="1085"/>
      <c r="ZU35" s="1085"/>
      <c r="ZV35" s="1085"/>
      <c r="ZW35" s="1085"/>
      <c r="ZX35" s="1085"/>
      <c r="ZY35" s="1085"/>
      <c r="ZZ35" s="1085"/>
      <c r="AAA35" s="1085"/>
      <c r="AAB35" s="1085"/>
      <c r="AAC35" s="1085"/>
      <c r="AAD35" s="1085"/>
      <c r="AAE35" s="1085"/>
      <c r="AAF35" s="1085"/>
      <c r="AAG35" s="1085"/>
      <c r="AAH35" s="1085"/>
      <c r="AAI35" s="1085"/>
      <c r="AAJ35" s="1085"/>
      <c r="AAK35" s="1085"/>
      <c r="AAL35" s="1085"/>
      <c r="AAM35" s="1085"/>
      <c r="AAN35" s="1085"/>
      <c r="AAO35" s="1085"/>
      <c r="AAP35" s="1085"/>
      <c r="AAQ35" s="1085"/>
      <c r="AAR35" s="1085"/>
      <c r="AAS35" s="1085"/>
      <c r="AAT35" s="1085"/>
      <c r="AAU35" s="1085"/>
      <c r="AAV35" s="1085"/>
      <c r="AAW35" s="1085"/>
      <c r="AAX35" s="1085"/>
      <c r="AAY35" s="1085"/>
      <c r="AAZ35" s="1085"/>
      <c r="ABA35" s="1085"/>
      <c r="ABB35" s="1085"/>
      <c r="ABC35" s="1085"/>
      <c r="ABD35" s="1085"/>
      <c r="ABE35" s="1085"/>
      <c r="ABF35" s="1085"/>
      <c r="ABG35" s="1085"/>
      <c r="ABH35" s="1085"/>
      <c r="ABI35" s="1085"/>
      <c r="ABJ35" s="1085"/>
      <c r="ABK35" s="1085"/>
      <c r="ABL35" s="1085"/>
      <c r="ABM35" s="1085"/>
      <c r="ABN35" s="1085"/>
      <c r="ABO35" s="1085"/>
      <c r="ABP35" s="1085"/>
      <c r="ABQ35" s="1085"/>
      <c r="ABR35" s="1085"/>
      <c r="ABS35" s="1085"/>
      <c r="ABT35" s="1085"/>
      <c r="ABU35" s="1085"/>
      <c r="ABV35" s="1085"/>
      <c r="ABW35" s="1085"/>
      <c r="ABX35" s="1085"/>
      <c r="ABY35" s="1085"/>
      <c r="ABZ35" s="1085"/>
      <c r="ACA35" s="1085"/>
      <c r="ACB35" s="1085"/>
      <c r="ACC35" s="1085"/>
      <c r="ACD35" s="1085"/>
      <c r="ACE35" s="1085"/>
      <c r="ACF35" s="1085"/>
      <c r="ACG35" s="1085"/>
      <c r="ACH35" s="1085"/>
      <c r="ACI35" s="1085"/>
      <c r="ACJ35" s="1085"/>
      <c r="ACK35" s="1085"/>
      <c r="ACL35" s="1085"/>
      <c r="ACM35" s="1085"/>
      <c r="ACN35" s="1085"/>
      <c r="ACO35" s="1085"/>
      <c r="ACP35" s="1085"/>
      <c r="ACQ35" s="1085"/>
      <c r="ACR35" s="1085"/>
      <c r="ACS35" s="1085"/>
      <c r="ACT35" s="1085"/>
      <c r="ACU35" s="1085"/>
      <c r="ACV35" s="1085"/>
      <c r="ACW35" s="1085"/>
      <c r="ACX35" s="1085"/>
      <c r="ACY35" s="1085"/>
      <c r="ACZ35" s="1085"/>
      <c r="ADA35" s="1085"/>
      <c r="ADB35" s="1085"/>
      <c r="ADC35" s="1085"/>
      <c r="ADD35" s="1085"/>
      <c r="ADE35" s="1085"/>
      <c r="ADF35" s="1085"/>
      <c r="ADG35" s="1085"/>
      <c r="ADH35" s="1085"/>
      <c r="ADI35" s="1085"/>
      <c r="ADJ35" s="1085"/>
      <c r="ADK35" s="1085"/>
      <c r="ADL35" s="1085"/>
      <c r="ADM35" s="1085"/>
      <c r="ADN35" s="1085"/>
      <c r="ADO35" s="1085"/>
      <c r="ADP35" s="1085"/>
      <c r="ADQ35" s="1085"/>
      <c r="ADR35" s="1085"/>
      <c r="ADS35" s="1085"/>
      <c r="ADT35" s="1085"/>
      <c r="ADU35" s="1085"/>
      <c r="ADV35" s="1085"/>
      <c r="ADW35" s="1085"/>
      <c r="ADX35" s="1085"/>
      <c r="ADY35" s="1085"/>
      <c r="ADZ35" s="1085"/>
      <c r="AEA35" s="1085"/>
      <c r="AEB35" s="1085"/>
      <c r="AEC35" s="1085"/>
      <c r="AED35" s="1085"/>
      <c r="AEE35" s="1085"/>
      <c r="AEF35" s="1085"/>
      <c r="AEG35" s="1085"/>
      <c r="AEH35" s="1085"/>
      <c r="AEI35" s="1085"/>
      <c r="AEJ35" s="1085"/>
      <c r="AEK35" s="1085"/>
      <c r="AEL35" s="1085"/>
      <c r="AEM35" s="1085"/>
      <c r="AEN35" s="1085"/>
      <c r="AEO35" s="1085"/>
      <c r="AEP35" s="1085"/>
      <c r="AEQ35" s="1085"/>
      <c r="AER35" s="1085"/>
      <c r="AES35" s="1085"/>
      <c r="AET35" s="1085"/>
      <c r="AEU35" s="1085"/>
      <c r="AEV35" s="1084" t="str">
        <f>IF('8A'!E38&lt;&gt;"",'8A'!E38,"")</f>
        <v/>
      </c>
      <c r="AEW35" s="1084" t="str">
        <f>IF('8A'!F38&lt;&gt;"",'8A'!F38,"")</f>
        <v/>
      </c>
      <c r="AEX35" s="1084" t="str">
        <f>IF('8A'!G38&lt;&gt;"",'8A'!G38,"")</f>
        <v/>
      </c>
      <c r="AEY35" s="1084" t="str">
        <f>IF('8A'!H38&lt;&gt;"",'8A'!H38,"")</f>
        <v/>
      </c>
      <c r="AEZ35" s="1084" t="str">
        <f>IF('8A'!I38&lt;&gt;"",'8A'!I38,"")</f>
        <v/>
      </c>
      <c r="AFA35" s="1084" t="str">
        <f>IF('8A'!J38&lt;&gt;"",'8A'!J38,"")</f>
        <v/>
      </c>
      <c r="AFB35" s="1084" t="str">
        <f>IF('8A'!K38&lt;&gt;"",'8A'!K38,"")</f>
        <v/>
      </c>
      <c r="AFC35" s="1084" t="str">
        <f>IF('8A'!L38&lt;&gt;"",'8A'!L38,"")</f>
        <v/>
      </c>
      <c r="AFD35" s="1084" t="str">
        <f>IF('8A'!M38&lt;&gt;"",'8A'!M38,"")</f>
        <v/>
      </c>
      <c r="AFE35" s="1084" t="str">
        <f>IF('8A'!N38&lt;&gt;"",'8A'!N38,"")</f>
        <v/>
      </c>
      <c r="AFF35" s="1084" t="str">
        <f>IF('8A'!O38&lt;&gt;"",'8A'!O38,"")</f>
        <v/>
      </c>
      <c r="AFG35" s="1084" t="str">
        <f>IF('8A'!P38&lt;&gt;"",'8A'!P38,"")</f>
        <v/>
      </c>
      <c r="AFH35" s="1084" t="str">
        <f>IF('8A'!Q38&lt;&gt;"",'8A'!Q38,"")</f>
        <v/>
      </c>
      <c r="AFI35" s="1084" t="str">
        <f>IF('8A'!R38&lt;&gt;"",'8A'!R38,"")</f>
        <v/>
      </c>
      <c r="AFJ35" s="1084" t="str">
        <f>IF('8A'!S38&lt;&gt;"",'8A'!S38,"")</f>
        <v/>
      </c>
      <c r="AFK35" s="1084" t="str">
        <f>IF('8A'!T38&lt;&gt;"",'8A'!T38,"")</f>
        <v/>
      </c>
      <c r="AFL35" s="1084" t="str">
        <f>IF('8A'!U38&lt;&gt;"",'8A'!U38,"")</f>
        <v/>
      </c>
      <c r="AFM35" s="1084" t="str">
        <f>IF('8A'!V38&lt;&gt;"",'8A'!V38,"")</f>
        <v/>
      </c>
      <c r="AFN35" s="1084" t="str">
        <f>IF('8B'!E38&lt;&gt;"",'8B'!E38,"")</f>
        <v/>
      </c>
      <c r="AFO35" s="1084" t="str">
        <f>IF('8B'!F38&lt;&gt;"",'8B'!F38,"")</f>
        <v/>
      </c>
      <c r="AFP35" s="1084" t="str">
        <f>IF('8B'!G38&lt;&gt;"",'8B'!G38,"")</f>
        <v/>
      </c>
      <c r="AFQ35" s="1084" t="str">
        <f>IF('8B'!H38&lt;&gt;"",'8B'!H38,"")</f>
        <v/>
      </c>
      <c r="AFR35" s="1084" t="str">
        <f>IF('8B'!I38&lt;&gt;"",'8B'!I38,"")</f>
        <v/>
      </c>
      <c r="AFS35" s="1084" t="str">
        <f>IF('8B'!J38&lt;&gt;"",'8B'!J38,"")</f>
        <v/>
      </c>
      <c r="AFT35" s="1084" t="str">
        <f>IF('8B'!K38&lt;&gt;"",'8B'!K38,"")</f>
        <v/>
      </c>
      <c r="AFU35" s="1084" t="str">
        <f>IF('8B'!L38&lt;&gt;"",'8B'!L38,"")</f>
        <v/>
      </c>
      <c r="AFV35" s="1084" t="str">
        <f>IF('8B'!M38&lt;&gt;"",'8B'!M38,"")</f>
        <v/>
      </c>
      <c r="AFW35" s="1084" t="str">
        <f>IF('8B'!N38&lt;&gt;"",'8B'!N38,"")</f>
        <v/>
      </c>
      <c r="AFX35" s="1084" t="str">
        <f>IF('8B'!O38&lt;&gt;"",'8B'!O38,"")</f>
        <v/>
      </c>
      <c r="AFY35" s="1084" t="str">
        <f>IF('8B'!P38&lt;&gt;"",'8B'!P38,"")</f>
        <v/>
      </c>
      <c r="AFZ35" s="1084" t="str">
        <f>IF('8B'!Q38&lt;&gt;"",'8B'!Q38,"")</f>
        <v/>
      </c>
      <c r="AGA35" s="1084" t="str">
        <f>IF('8B'!R38&lt;&gt;"",'8B'!R38,"")</f>
        <v/>
      </c>
      <c r="AGB35" s="1084" t="str">
        <f>IF('8B'!S38&lt;&gt;"",'8B'!S38,"")</f>
        <v/>
      </c>
      <c r="AGC35" s="1084" t="str">
        <f>IF('8B'!T38&lt;&gt;"",'8B'!T38,"")</f>
        <v/>
      </c>
      <c r="AGD35" s="1084" t="str">
        <f>IF('8B'!U38&lt;&gt;"",'8B'!U38,"")</f>
        <v/>
      </c>
      <c r="AGE35" s="1084" t="str">
        <f>IF('8C'!E38&lt;&gt;"",'8C'!E38,"")</f>
        <v/>
      </c>
      <c r="AGF35" s="1084" t="str">
        <f>IF('8C'!F38&lt;&gt;"",'8C'!F38,"")</f>
        <v/>
      </c>
      <c r="AGG35" s="1084" t="str">
        <f>IF('8C'!G38&lt;&gt;"",'8C'!G38,"")</f>
        <v/>
      </c>
      <c r="AGH35" s="1084" t="str">
        <f>IF('8C'!H38&lt;&gt;"",'8C'!H38,"")</f>
        <v/>
      </c>
      <c r="AGI35" s="1084" t="str">
        <f>IF('8C'!I38&lt;&gt;"",'8C'!I38,"")</f>
        <v/>
      </c>
      <c r="AGJ35" s="1084" t="str">
        <f>IF('8C'!J38&lt;&gt;"",'8C'!J38,"")</f>
        <v/>
      </c>
      <c r="AGK35" s="1084" t="str">
        <f>IF('8C'!K38&lt;&gt;"",'8C'!K38,"")</f>
        <v/>
      </c>
      <c r="AGL35" s="1084" t="str">
        <f>IF('8C'!L38&lt;&gt;"",'8C'!L38,"")</f>
        <v/>
      </c>
      <c r="AGM35" s="1084" t="str">
        <f>IF('8C'!M38&lt;&gt;"",'8C'!M38,"")</f>
        <v/>
      </c>
      <c r="AGN35" s="1084" t="str">
        <f>IF('8C'!N38&lt;&gt;"",'8C'!N38,"")</f>
        <v/>
      </c>
      <c r="AGO35" s="1084" t="str">
        <f>IF('8C'!O38&lt;&gt;"",'8C'!O38,"")</f>
        <v/>
      </c>
      <c r="AGP35" s="1085"/>
      <c r="AGQ35" s="1084" t="str">
        <f>IF('8D'!D46&lt;&gt;"",'8D'!D46,"")</f>
        <v/>
      </c>
      <c r="AGR35" s="1084" t="str">
        <f>IF('8D'!E46&lt;&gt;"",'8D'!E46,"")</f>
        <v/>
      </c>
      <c r="AGS35" s="1084" t="str">
        <f>IF('8D'!F46&lt;&gt;"",'8D'!F46,"")</f>
        <v/>
      </c>
      <c r="AGT35" s="1084" t="str">
        <f>IF('8D'!G46&lt;&gt;"",'8D'!G46,"")</f>
        <v/>
      </c>
      <c r="AGU35" s="1084" t="str">
        <f>IF('8D'!H46&lt;&gt;"",'8D'!H46,"")</f>
        <v/>
      </c>
      <c r="AGV35" s="1084" t="str">
        <f>IF('8D'!I46&lt;&gt;"",'8D'!I46,"")</f>
        <v/>
      </c>
      <c r="AGW35" s="1084" t="str">
        <f>IF('8D'!J46&lt;&gt;"",'8D'!J46,"")</f>
        <v/>
      </c>
      <c r="AGX35" s="1084" t="str">
        <f>IF('8D'!K46&lt;&gt;"",'8D'!K46,"")</f>
        <v/>
      </c>
      <c r="AGY35" s="1084" t="str">
        <f>IF('8D'!L46&lt;&gt;"",'8D'!L46,"")</f>
        <v/>
      </c>
      <c r="AGZ35" s="1084" t="str">
        <f>IF('8D'!M46&lt;&gt;"",'8D'!M46,"")</f>
        <v/>
      </c>
      <c r="AHA35" s="1084" t="str">
        <f>IF('8D'!N46&lt;&gt;"",'8D'!N46,"")</f>
        <v/>
      </c>
      <c r="AHB35" s="1084" t="str">
        <f>IF('8D'!O46&lt;&gt;"",'8D'!O46,"")</f>
        <v/>
      </c>
      <c r="AHC35" s="1084" t="str">
        <f>IF('8D'!P46&lt;&gt;"",'8D'!P46,"")</f>
        <v/>
      </c>
      <c r="AHD35" s="1084" t="str">
        <f>IF('8D'!Q46&lt;&gt;"",'8D'!Q46,"")</f>
        <v/>
      </c>
      <c r="AHE35" s="1084" t="str">
        <f>IF('8D'!R46&lt;&gt;"",'8D'!R46,"")</f>
        <v/>
      </c>
      <c r="AHF35" s="1084" t="str">
        <f>IF('8D'!S46&lt;&gt;"",'8D'!S46,"")</f>
        <v/>
      </c>
      <c r="AHG35" s="1084" t="str">
        <f>IF('8D'!T46&lt;&gt;"",'8D'!T46,"")</f>
        <v/>
      </c>
      <c r="AHH35" s="1084" t="str">
        <f>IF('8D'!U46&lt;&gt;"",'8D'!U46,"")</f>
        <v/>
      </c>
      <c r="AHI35" s="1084" t="str">
        <f>IF('8D'!V46&lt;&gt;"",'8D'!V46,"")</f>
        <v/>
      </c>
      <c r="AHJ35" s="1084" t="str">
        <f>IF('8D'!W46&lt;&gt;"",'8D'!W46,"")</f>
        <v/>
      </c>
      <c r="AHK35" s="1084" t="str">
        <f>IF('8D'!X46&lt;&gt;"",'8D'!X46,"")</f>
        <v/>
      </c>
      <c r="AHL35" s="1084" t="str">
        <f>IF('8D'!Y46&lt;&gt;"",'8D'!Y46,"")</f>
        <v/>
      </c>
      <c r="AHM35" s="1084" t="str">
        <f>IF('8D'!Z46&lt;&gt;"",'8D'!Z46,"")</f>
        <v/>
      </c>
      <c r="AHN35" s="1084" t="str">
        <f>IF('8D'!AA46&lt;&gt;"",'8D'!AA46,"")</f>
        <v/>
      </c>
      <c r="AHO35" s="1084" t="str">
        <f>IF('8D'!AB46&lt;&gt;"",'8D'!AB46,"")</f>
        <v/>
      </c>
      <c r="AHP35" s="1084" t="str">
        <f>IF('8D'!AC46&lt;&gt;"",'8D'!AC46,"")</f>
        <v/>
      </c>
      <c r="AHQ35" s="1084" t="str">
        <f>IF('8D'!AD46&lt;&gt;"",'8D'!AD46,"")</f>
        <v/>
      </c>
      <c r="AHR35" s="1084" t="str">
        <f>IF('8D'!AE46&lt;&gt;"",'8D'!AE46,"")</f>
        <v/>
      </c>
      <c r="AHS35" s="1084" t="str">
        <f>IF('8D'!AF46&lt;&gt;"",'8D'!AF46,"")</f>
        <v/>
      </c>
      <c r="AHT35" s="1084" t="str">
        <f>IF('8D'!AG46&lt;&gt;"",'8D'!AG46,"")</f>
        <v/>
      </c>
      <c r="AHU35" s="1084" t="str">
        <f>IF('8D'!AH46&lt;&gt;"",'8D'!AH46,"")</f>
        <v/>
      </c>
      <c r="AHV35" s="1084" t="str">
        <f>IF('8D'!AI46&lt;&gt;"",'8D'!AI46,"")</f>
        <v/>
      </c>
      <c r="AHW35" s="1084" t="str">
        <f>IF('8D'!AJ46&lt;&gt;"",'8D'!AJ46,"")</f>
        <v/>
      </c>
      <c r="AHX35" s="1084" t="str">
        <f>IF('8D'!AK46&lt;&gt;"",'8D'!AK46,"")</f>
        <v/>
      </c>
      <c r="AHY35" s="1084" t="str">
        <f>IF('8D'!AL46&lt;&gt;"",'8D'!AL46,"")</f>
        <v/>
      </c>
      <c r="AHZ35" s="1084" t="str">
        <f>IF('8D'!AM46&lt;&gt;"",'8D'!AM46,"")</f>
        <v/>
      </c>
      <c r="AIA35" s="1084" t="str">
        <f>IF('8D'!AN46&lt;&gt;"",'8D'!AN46,"")</f>
        <v/>
      </c>
      <c r="AIB35" s="1084" t="str">
        <f>IF('8D'!AO46&lt;&gt;"",'8D'!AO46,"")</f>
        <v/>
      </c>
      <c r="AIC35" s="1084" t="str">
        <f>IF('8D'!AP46&lt;&gt;"",'8D'!AP46,"")</f>
        <v/>
      </c>
      <c r="AID35" s="1084" t="str">
        <f>IF('8D'!AQ46&lt;&gt;"",'8D'!AQ46,"")</f>
        <v/>
      </c>
      <c r="AIE35" s="1084" t="str">
        <f>IF('8D'!AR46&lt;&gt;"",'8D'!AR46,"")</f>
        <v/>
      </c>
      <c r="AIF35" s="1084" t="str">
        <f>IF('8D'!AS46&lt;&gt;"",'8D'!AS46,"")</f>
        <v/>
      </c>
      <c r="AIG35" s="1084" t="str">
        <f>IF('8D'!AT46&lt;&gt;"",'8D'!AT46,"")</f>
        <v/>
      </c>
      <c r="AIH35" s="1084" t="str">
        <f>IF('8D'!AU46&lt;&gt;"",'8D'!AU46,"")</f>
        <v/>
      </c>
      <c r="AII35" s="1084" t="str">
        <f>IF('8D'!AV46&lt;&gt;"",'8D'!AV46,"")</f>
        <v/>
      </c>
      <c r="AIJ35" s="1084" t="str">
        <f>IF('8D'!AW46&lt;&gt;"",'8D'!AW46,"")</f>
        <v/>
      </c>
      <c r="AIK35" s="1085"/>
      <c r="AIL35" s="1084" t="str">
        <f>IF('8E'!D46&lt;&gt;"",'8E'!D46,"")</f>
        <v/>
      </c>
      <c r="AIM35" s="1084" t="str">
        <f>IF('8E'!E46&lt;&gt;"",'8E'!E46,"")</f>
        <v/>
      </c>
      <c r="AIN35" s="1084" t="str">
        <f>IF('8E'!F46&lt;&gt;"",'8E'!F46,"")</f>
        <v/>
      </c>
      <c r="AIO35" s="1084" t="str">
        <f>IF('8E'!G46&lt;&gt;"",'8E'!G46,"")</f>
        <v/>
      </c>
      <c r="AIP35" s="1084" t="str">
        <f>IF('8E'!H46&lt;&gt;"",'8E'!H46,"")</f>
        <v/>
      </c>
      <c r="AIQ35" s="1084" t="str">
        <f>IF('8E'!I46&lt;&gt;"",'8E'!I46,"")</f>
        <v/>
      </c>
      <c r="AIR35" s="1084" t="str">
        <f>IF('8E'!J46&lt;&gt;"",'8E'!J46,"")</f>
        <v/>
      </c>
      <c r="AIS35" s="1084" t="str">
        <f>IF('8E'!K46&lt;&gt;"",'8E'!K46,"")</f>
        <v/>
      </c>
      <c r="AIT35" s="1084" t="str">
        <f>IF('8E'!L46&lt;&gt;"",'8E'!L46,"")</f>
        <v/>
      </c>
      <c r="AIU35" s="1084" t="str">
        <f>IF('8E'!M46&lt;&gt;"",'8E'!M46,"")</f>
        <v/>
      </c>
      <c r="AIV35" s="1084" t="str">
        <f>IF('8E'!N46&lt;&gt;"",'8E'!N46,"")</f>
        <v/>
      </c>
      <c r="AIW35" s="1084" t="str">
        <f>IF('8E'!O46&lt;&gt;"",'8E'!O46,"")</f>
        <v/>
      </c>
      <c r="AIX35" s="1084" t="str">
        <f>IF('8E'!P46&lt;&gt;"",'8E'!P46,"")</f>
        <v/>
      </c>
      <c r="AIY35" s="1084" t="str">
        <f>IF('8E'!Q46&lt;&gt;"",'8E'!Q46,"")</f>
        <v/>
      </c>
      <c r="AIZ35" s="1084" t="str">
        <f>IF('8E'!R46&lt;&gt;"",'8E'!R46,"")</f>
        <v/>
      </c>
      <c r="AJA35" s="1084" t="str">
        <f>IF('8E'!S46&lt;&gt;"",'8E'!S46,"")</f>
        <v/>
      </c>
      <c r="AJB35" s="1084" t="str">
        <f>IF('8E'!T46&lt;&gt;"",'8E'!T46,"")</f>
        <v/>
      </c>
      <c r="AJC35" s="1084" t="str">
        <f>IF('8E'!U46&lt;&gt;"",'8E'!U46,"")</f>
        <v/>
      </c>
      <c r="AJD35" s="1084" t="str">
        <f>IF('8E'!V46&lt;&gt;"",'8E'!V46,"")</f>
        <v/>
      </c>
      <c r="AJE35" s="1084" t="str">
        <f>IF('8E'!W46&lt;&gt;"",'8E'!W46,"")</f>
        <v/>
      </c>
      <c r="AJF35" s="1084" t="str">
        <f>IF('8E'!X46&lt;&gt;"",'8E'!X46,"")</f>
        <v/>
      </c>
      <c r="AJG35" s="1084" t="str">
        <f>IF('8E'!Y46&lt;&gt;"",'8E'!Y46,"")</f>
        <v/>
      </c>
      <c r="AJH35" s="1084" t="str">
        <f>IF('8E'!Z46&lt;&gt;"",'8E'!Z46,"")</f>
        <v/>
      </c>
      <c r="AJI35" s="1084" t="str">
        <f>IF('8E'!AA46&lt;&gt;"",'8E'!AA46,"")</f>
        <v/>
      </c>
      <c r="AJJ35" t="s">
        <v>6852</v>
      </c>
    </row>
    <row r="36" spans="1:946" x14ac:dyDescent="0.2">
      <c r="A36" s="1084" t="str">
        <f t="shared" si="0"/>
        <v/>
      </c>
      <c r="B36" s="1084" t="str">
        <f t="shared" si="1"/>
        <v/>
      </c>
      <c r="C36" s="1084" t="str">
        <f>IF(設定!AH40&lt;&gt;0,設定!AH40,"")</f>
        <v/>
      </c>
      <c r="D36" s="1084" t="str">
        <f ca="1">IF(設定!AG40&lt;&gt;0,設定!AG40,"")</f>
        <v/>
      </c>
      <c r="E36" s="1084" t="str">
        <f>IF(C36="学部",VLOOKUP(D36,設定!$K$8:$L$37,2,FALSE),"")</f>
        <v/>
      </c>
      <c r="F36" s="1084" t="str">
        <f>IF(C36="研究科",VLOOKUP(D36,設定!$P$8:$Q$37,2,FALSE),"")</f>
        <v/>
      </c>
      <c r="G36" s="1084" t="str">
        <f>IF(C36="学部",VLOOKUP(D36,設定!$U$8:$V$37,2,FALSE),"")</f>
        <v/>
      </c>
      <c r="H36" s="1084" t="str">
        <f>IF(C36="研究科",VLOOKUP(D36,設定!$Y$8:$Z$37,2,FALSE),"")</f>
        <v/>
      </c>
      <c r="I36" s="1085"/>
      <c r="J36" s="1085"/>
      <c r="K36" s="1085"/>
      <c r="L36" s="1085"/>
      <c r="M36" s="1085"/>
      <c r="N36" s="1085"/>
      <c r="O36" s="1085"/>
      <c r="P36" s="1085"/>
      <c r="Q36" s="1085"/>
      <c r="R36" s="1084" t="str">
        <f>IF('2A'!E39&lt;&gt;"",'2A'!E39,"")</f>
        <v/>
      </c>
      <c r="S36" s="1084" t="str">
        <f>IF('2A'!F39&lt;&gt;"",'2A'!F39,"")</f>
        <v/>
      </c>
      <c r="T36" s="1084" t="str">
        <f>IF('2A'!G39&lt;&gt;"",'2A'!G39,"")</f>
        <v/>
      </c>
      <c r="U36" s="1084" t="str">
        <f>IF('2A'!H39&lt;&gt;"",'2A'!H39,"")</f>
        <v/>
      </c>
      <c r="V36" s="1084" t="str">
        <f>IF('2A'!I39&lt;&gt;"",'2A'!I39,"")</f>
        <v/>
      </c>
      <c r="W36" s="1084" t="str">
        <f>IF('2A'!J39&lt;&gt;"",'2A'!J39,"")</f>
        <v/>
      </c>
      <c r="X36" s="1084" t="str">
        <f>IF('2A'!K39&lt;&gt;"",'2A'!K39,"")</f>
        <v/>
      </c>
      <c r="Y36" s="1084" t="str">
        <f>IF('2A'!L39&lt;&gt;"",'2A'!L39,"")</f>
        <v/>
      </c>
      <c r="Z36" s="1084" t="str">
        <f>IF('2A'!M39&lt;&gt;"",'2A'!M39,"")</f>
        <v/>
      </c>
      <c r="AA36" s="1084" t="str">
        <f>IF('2A'!N39&lt;&gt;"",'2A'!N39,"")</f>
        <v/>
      </c>
      <c r="AB36" s="1084" t="str">
        <f>IF('2A'!O39&lt;&gt;"",'2A'!O39,"")</f>
        <v/>
      </c>
      <c r="AC36" s="1084" t="str">
        <f>IF('2A'!P39&lt;&gt;"",'2A'!P39,"")</f>
        <v/>
      </c>
      <c r="AD36" s="1084" t="str">
        <f>IF('2A'!Q39&lt;&gt;"",'2A'!Q39,"")</f>
        <v/>
      </c>
      <c r="AE36" s="1084" t="str">
        <f>IF('2A'!R39&lt;&gt;"",'2A'!R39,"")</f>
        <v/>
      </c>
      <c r="AF36" s="1084" t="str">
        <f>IF('2A'!S39&lt;&gt;"",'2A'!S39,"")</f>
        <v/>
      </c>
      <c r="AG36" s="1084" t="str">
        <f>IF('2A'!T39&lt;&gt;"",'2A'!T39,"")</f>
        <v/>
      </c>
      <c r="AH36" s="1084" t="str">
        <f>IF('2A'!U39&lt;&gt;"",'2A'!U39,"")</f>
        <v/>
      </c>
      <c r="AI36" s="1084" t="str">
        <f>IF('2B'!E39&lt;&gt;"",'2B'!E39,"")</f>
        <v/>
      </c>
      <c r="AJ36" s="1084" t="str">
        <f>IF('2B'!F39&lt;&gt;"",'2B'!F39,"")</f>
        <v/>
      </c>
      <c r="AK36" s="1084" t="str">
        <f>IF('2B'!G39&lt;&gt;"",'2B'!G39,"")</f>
        <v/>
      </c>
      <c r="AL36" s="1084" t="str">
        <f>IF('2B'!H39&lt;&gt;"",'2B'!H39,"")</f>
        <v/>
      </c>
      <c r="AM36" s="1084" t="str">
        <f>IF('2B'!I39&lt;&gt;"",'2B'!I39,"")</f>
        <v/>
      </c>
      <c r="AN36" s="1084" t="str">
        <f>IF('2B'!J39&lt;&gt;"",'2B'!J39,"")</f>
        <v/>
      </c>
      <c r="AO36" s="1084" t="str">
        <f>IF('2B'!K39&lt;&gt;"",'2B'!K39,"")</f>
        <v/>
      </c>
      <c r="AP36" s="1084" t="str">
        <f>IF('2B'!L39&lt;&gt;"",'2B'!L39,"")</f>
        <v/>
      </c>
      <c r="AQ36" s="1084" t="str">
        <f>IF('2B'!M39&lt;&gt;"",'2B'!M39,"")</f>
        <v/>
      </c>
      <c r="AR36" s="1084" t="str">
        <f>IF('2B'!N39&lt;&gt;"",'2B'!N39,"")</f>
        <v/>
      </c>
      <c r="AS36" s="1084" t="str">
        <f>IF('2B'!O39&lt;&gt;"",'2B'!O39,"")</f>
        <v/>
      </c>
      <c r="AT36" s="1084" t="str">
        <f>IF('2B'!P39&lt;&gt;"",'2B'!P39,"")</f>
        <v/>
      </c>
      <c r="AU36" s="1084" t="str">
        <f>IF('2B'!Q39&lt;&gt;"",'2B'!Q39,"")</f>
        <v/>
      </c>
      <c r="AV36" s="1084" t="str">
        <f>IF('2B'!R39&lt;&gt;"",'2B'!R39,"")</f>
        <v/>
      </c>
      <c r="AW36" s="1084" t="str">
        <f>IF('2B'!S39&lt;&gt;"",'2B'!S39,"")</f>
        <v/>
      </c>
      <c r="AX36" s="1084" t="str">
        <f>IF('2B'!T39&lt;&gt;"",'2B'!T39,"")</f>
        <v/>
      </c>
      <c r="AY36" s="1084" t="str">
        <f>IF('2B'!U39&lt;&gt;"",'2B'!U39,"")</f>
        <v/>
      </c>
      <c r="AZ36" s="1084" t="str">
        <f>IF('2B'!V39&lt;&gt;"",'2B'!V39,"")</f>
        <v/>
      </c>
      <c r="BA36" s="1084" t="str">
        <f>IF('2B'!W39&lt;&gt;"",'2B'!W39,"")</f>
        <v/>
      </c>
      <c r="BB36" s="1084" t="str">
        <f>IF('2B'!X39&lt;&gt;"",'2B'!X39,"")</f>
        <v/>
      </c>
      <c r="BC36" s="1084" t="str">
        <f>IF('2C'!E40&lt;&gt;"",'2C'!E40,"")</f>
        <v/>
      </c>
      <c r="BD36" s="1084" t="str">
        <f>IF('2C'!F40&lt;&gt;"",'2C'!F40,"")</f>
        <v/>
      </c>
      <c r="BE36" s="1084" t="str">
        <f>IF('2C'!G40&lt;&gt;"",'2C'!G40,"")</f>
        <v/>
      </c>
      <c r="BF36" s="1084" t="str">
        <f>IF('2C'!H40&lt;&gt;"",'2C'!H40,"")</f>
        <v/>
      </c>
      <c r="BG36" s="1084" t="str">
        <f>IF('2C'!I40&lt;&gt;"",'2C'!I40,"")</f>
        <v/>
      </c>
      <c r="BH36" s="1084" t="str">
        <f>IF('2C'!J40&lt;&gt;"",'2C'!J40,"")</f>
        <v/>
      </c>
      <c r="BI36" s="1084" t="str">
        <f>IF('2C'!K40&lt;&gt;"",'2C'!K40,"")</f>
        <v/>
      </c>
      <c r="BJ36" s="1084" t="str">
        <f>IF('2C'!L40&lt;&gt;"",'2C'!L40,"")</f>
        <v/>
      </c>
      <c r="BK36" s="1084" t="str">
        <f>IF('2C'!M40&lt;&gt;"",'2C'!M40,"")</f>
        <v/>
      </c>
      <c r="BL36" s="1084" t="str">
        <f>IF('2C'!N40&lt;&gt;"",'2C'!N40,"")</f>
        <v/>
      </c>
      <c r="BM36" s="1084" t="str">
        <f>IF('2C'!O40&lt;&gt;"",'2C'!O40,"")</f>
        <v/>
      </c>
      <c r="BN36" s="1084" t="str">
        <f>IF('2C'!P40&lt;&gt;"",'2C'!P40,"")</f>
        <v/>
      </c>
      <c r="BO36" s="1084" t="str">
        <f>IF('2C'!Q40&lt;&gt;"",'2C'!Q40,"")</f>
        <v/>
      </c>
      <c r="BP36" s="1084" t="str">
        <f>IF('2C'!R40&lt;&gt;"",'2C'!R40,"")</f>
        <v/>
      </c>
      <c r="BQ36" s="1084" t="str">
        <f>IF('2C'!S40&lt;&gt;"",'2C'!S40,"")</f>
        <v/>
      </c>
      <c r="BR36" s="1084" t="str">
        <f>IF('2C'!T40&lt;&gt;"",'2C'!T40,"")</f>
        <v/>
      </c>
      <c r="BS36" s="1084" t="str">
        <f>IF('2C'!U40&lt;&gt;"",'2C'!U40,"")</f>
        <v/>
      </c>
      <c r="BT36" s="1084" t="str">
        <f>IF('2C'!V40&lt;&gt;"",'2C'!V40,"")</f>
        <v/>
      </c>
      <c r="BU36" s="1084" t="str">
        <f>IF('2C'!W40&lt;&gt;"",'2C'!W40,"")</f>
        <v/>
      </c>
      <c r="BV36" s="1084" t="str">
        <f>IF('2C'!X40&lt;&gt;"",'2C'!X40,"")</f>
        <v/>
      </c>
      <c r="BW36" s="1084" t="str">
        <f>IF('2C'!Y40&lt;&gt;"",'2C'!Y40,"")</f>
        <v/>
      </c>
      <c r="BX36" s="1084" t="str">
        <f>IF('2C'!Z40&lt;&gt;"",'2C'!Z40,"")</f>
        <v/>
      </c>
      <c r="BY36" s="1084" t="str">
        <f>IF('2C'!AA40&lt;&gt;"",'2C'!AA40,"")</f>
        <v/>
      </c>
      <c r="BZ36" s="1084" t="str">
        <f>IF('2C'!AB40&lt;&gt;"",'2C'!AB40,"")</f>
        <v/>
      </c>
      <c r="CA36" s="1084" t="str">
        <f>IF('2C'!AC40&lt;&gt;"",'2C'!AC40,"")</f>
        <v/>
      </c>
      <c r="CB36" s="1084" t="str">
        <f>IF('2C'!AD40&lt;&gt;"",'2C'!AD40,"")</f>
        <v/>
      </c>
      <c r="CC36" s="1084" t="str">
        <f>IF('2C'!AE40&lt;&gt;"",'2C'!AE40,"")</f>
        <v/>
      </c>
      <c r="CD36" s="1084" t="str">
        <f>IF('2C'!AF40&lt;&gt;"",'2C'!AF40,"")</f>
        <v/>
      </c>
      <c r="CE36" s="1085"/>
      <c r="CF36" s="1085"/>
      <c r="CG36" s="1085"/>
      <c r="CH36" s="1085"/>
      <c r="CI36" s="1085"/>
      <c r="CJ36" s="1085"/>
      <c r="CK36" s="1085"/>
      <c r="CL36" s="1085"/>
      <c r="CM36" s="1085"/>
      <c r="CN36" s="1085"/>
      <c r="CO36" s="1085"/>
      <c r="CP36" s="1085"/>
      <c r="CQ36" s="1085"/>
      <c r="CR36" s="1085"/>
      <c r="CS36" s="1085"/>
      <c r="CT36" s="1085"/>
      <c r="CU36" s="1085"/>
      <c r="CV36" s="1084" t="str">
        <f>IF('2E'!E39&lt;&gt;"",'2E'!E39,"")</f>
        <v/>
      </c>
      <c r="CW36" s="1084" t="str">
        <f>IF('2E'!F39&lt;&gt;"",'2E'!F39,"")</f>
        <v/>
      </c>
      <c r="CX36" s="1084" t="str">
        <f>IF('2E'!G39&lt;&gt;"",'2E'!G39,"")</f>
        <v/>
      </c>
      <c r="CY36" s="1084" t="str">
        <f>IF('2E'!H39&lt;&gt;"",'2E'!H39,"")</f>
        <v/>
      </c>
      <c r="CZ36" s="1084" t="str">
        <f>IF('2E'!I39&lt;&gt;"",'2E'!I39,"")</f>
        <v/>
      </c>
      <c r="DA36" s="1084" t="str">
        <f>IF('2E'!J39&lt;&gt;"",'2E'!J39,"")</f>
        <v/>
      </c>
      <c r="DB36" s="1084" t="str">
        <f>IF('2E'!K39&lt;&gt;"",'2E'!K39,"")</f>
        <v/>
      </c>
      <c r="DC36" s="1084" t="str">
        <f>IF('2E'!L39&lt;&gt;"",'2E'!L39,"")</f>
        <v/>
      </c>
      <c r="DD36" s="1084" t="str">
        <f>IF('2E'!M39&lt;&gt;"",'2E'!M39,"")</f>
        <v/>
      </c>
      <c r="DE36" s="1084" t="str">
        <f>IF('2E'!N39&lt;&gt;"",'2E'!N39,"")</f>
        <v/>
      </c>
      <c r="DF36" s="1084" t="str">
        <f>IF('2E'!O39&lt;&gt;"",'2E'!O39,"")</f>
        <v/>
      </c>
      <c r="DG36" s="1084" t="str">
        <f>IF('2E'!P39&lt;&gt;"",'2E'!P39,"")</f>
        <v/>
      </c>
      <c r="DH36" s="1084" t="str">
        <f>IF('2E'!Q39&lt;&gt;"",'2E'!Q39,"")</f>
        <v/>
      </c>
      <c r="DI36" s="1084" t="str">
        <f>IF('2E'!R39&lt;&gt;"",'2E'!R39,"")</f>
        <v/>
      </c>
      <c r="DJ36" s="1084" t="str">
        <f>IF('2E'!S39&lt;&gt;"",'2E'!S39,"")</f>
        <v/>
      </c>
      <c r="DK36" s="1084" t="str">
        <f>IF('2E'!T39&lt;&gt;"",'2E'!T39,"")</f>
        <v/>
      </c>
      <c r="DL36" s="1084" t="str">
        <f>IF('2F'!E39&lt;&gt;"",'2F'!E39,"")</f>
        <v/>
      </c>
      <c r="DM36" s="1084" t="str">
        <f>IF('2F'!F39&lt;&gt;"",'2F'!F39,"")</f>
        <v/>
      </c>
      <c r="DN36" s="1212" t="str">
        <f>IF('3AB'!E39&lt;&gt;"",'3AB'!E39,"")</f>
        <v/>
      </c>
      <c r="DO36" s="1212" t="str">
        <f>IF('3AB'!F39&lt;&gt;"",'3AB'!F39,"")</f>
        <v/>
      </c>
      <c r="DP36" s="1212" t="str">
        <f>IF('3AB'!G39&lt;&gt;"",'3AB'!G39,"")</f>
        <v/>
      </c>
      <c r="DQ36" s="1212" t="str">
        <f>IF('3AB'!H39&lt;&gt;"",'3AB'!H39,"")</f>
        <v/>
      </c>
      <c r="DR36" s="1212" t="str">
        <f>IF('3AB'!I39&lt;&gt;"",'3AB'!I39,"")</f>
        <v/>
      </c>
      <c r="DS36" s="1212" t="str">
        <f>IF('3AB'!J39&lt;&gt;"",'3AB'!J39,"")</f>
        <v/>
      </c>
      <c r="DT36" s="1212" t="str">
        <f>IF('3AB'!K39&lt;&gt;"",'3AB'!K39,"")</f>
        <v/>
      </c>
      <c r="DU36" s="1212" t="str">
        <f>IF('3AB'!L39&lt;&gt;"",'3AB'!L39,"")</f>
        <v/>
      </c>
      <c r="DV36" s="1084" t="str">
        <f>IF('3CD'!E39&lt;&gt;"",'3CD'!E39,"")</f>
        <v/>
      </c>
      <c r="DW36" s="1084" t="str">
        <f>IF('3CD'!F39&lt;&gt;"",'3CD'!F39,"")</f>
        <v/>
      </c>
      <c r="DX36" s="1084" t="str">
        <f>IF('3CD'!G39&lt;&gt;"",'3CD'!G39,"")</f>
        <v/>
      </c>
      <c r="DY36" s="1084" t="str">
        <f>IF('3CD'!H39&lt;&gt;"",'3CD'!H39,"")</f>
        <v/>
      </c>
      <c r="DZ36" s="1084" t="str">
        <f>IF('3CD'!I39&lt;&gt;"",'3CD'!I39,"")</f>
        <v/>
      </c>
      <c r="EA36" s="1084" t="str">
        <f>IF('3CD'!J39&lt;&gt;"",'3CD'!J39,"")</f>
        <v/>
      </c>
      <c r="EB36" s="1084" t="str">
        <f>IF('3CD'!K39&lt;&gt;"",'3CD'!K39,"")</f>
        <v/>
      </c>
      <c r="EC36" s="1084" t="str">
        <f>IF('3CD'!L39&lt;&gt;"",'3CD'!L39,"")</f>
        <v/>
      </c>
      <c r="ED36" s="1084" t="str">
        <f>IF('3CD'!M39&lt;&gt;"",'3CD'!M39,"")</f>
        <v/>
      </c>
      <c r="EE36" s="1084" t="str">
        <f>IF('3CD'!N39&lt;&gt;"",'3CD'!N39,"")</f>
        <v/>
      </c>
      <c r="EF36" s="1084" t="str">
        <f>IF('3CD'!O39&lt;&gt;"",'3CD'!O39,"")</f>
        <v/>
      </c>
      <c r="EG36" s="1084" t="str">
        <f>IF('3CD'!P39&lt;&gt;"",'3CD'!P39,"")</f>
        <v/>
      </c>
      <c r="EH36" s="1084" t="str">
        <f>IF('3CD'!Q39&lt;&gt;"",'3CD'!Q39,"")</f>
        <v/>
      </c>
      <c r="EI36" s="1084" t="str">
        <f>IF('3CD'!R39&lt;&gt;"",'3CD'!R39,"")</f>
        <v/>
      </c>
      <c r="EJ36" s="1085"/>
      <c r="EK36" s="1085"/>
      <c r="EL36" s="1085"/>
      <c r="EM36" s="1085"/>
      <c r="EN36" s="1085"/>
      <c r="EO36" s="1085"/>
      <c r="EP36" s="1085"/>
      <c r="EQ36" s="1085"/>
      <c r="ER36" s="1085"/>
      <c r="ES36" s="1085"/>
      <c r="ET36" s="1085"/>
      <c r="EU36" s="1085"/>
      <c r="EV36" s="1085"/>
      <c r="EW36" s="1085"/>
      <c r="EX36" s="1085"/>
      <c r="EY36" s="1085"/>
      <c r="EZ36" s="1085"/>
      <c r="FA36" s="1085"/>
      <c r="FB36" s="1084" t="str">
        <f>IF('3EF'!W40&lt;&gt;"",'3EF'!W40,"")</f>
        <v/>
      </c>
      <c r="FC36" s="1084" t="str">
        <f>IF('3EF'!X40&lt;&gt;"",'3EF'!X40,"")</f>
        <v/>
      </c>
      <c r="FD36" s="1084" t="str">
        <f>IF('3EF'!Y40&lt;&gt;"",'3EF'!Y40,"")</f>
        <v/>
      </c>
      <c r="FE36" s="1084" t="str">
        <f>IF('3EF'!Z40&lt;&gt;"",'3EF'!Z40,"")</f>
        <v/>
      </c>
      <c r="FF36" s="1084" t="str">
        <f>IF('3EF'!AA40&lt;&gt;"",'3EF'!AA40,"")</f>
        <v/>
      </c>
      <c r="FG36" s="1084" t="str">
        <f>IF('3EF'!AB40&lt;&gt;"",'3EF'!AB40,"")</f>
        <v/>
      </c>
      <c r="FH36" s="1084" t="str">
        <f>IF('3EF'!AC40&lt;&gt;"",'3EF'!AC40,"")</f>
        <v/>
      </c>
      <c r="FI36" s="1084" t="str">
        <f>IF('3EF'!AD40&lt;&gt;"",'3EF'!AD40,"")</f>
        <v/>
      </c>
      <c r="FJ36" s="1084" t="str">
        <f>IF('3EF'!AE40&lt;&gt;"",'3EF'!AE40,"")</f>
        <v/>
      </c>
      <c r="FK36" s="1084" t="str">
        <f>IF('3EF'!AF40&lt;&gt;"",'3EF'!AF40,"")</f>
        <v/>
      </c>
      <c r="FL36" s="1084" t="str">
        <f>IF('3EF'!AG40&lt;&gt;"",'3EF'!AG40,"")</f>
        <v/>
      </c>
      <c r="FM36" s="1084" t="str">
        <f>IF('3EF'!AH40&lt;&gt;"",'3EF'!AH40,"")</f>
        <v/>
      </c>
      <c r="FN36" s="1084" t="str">
        <f>IF('3EF'!AI40&lt;&gt;"",'3EF'!AI40,"")</f>
        <v/>
      </c>
      <c r="FO36" s="1084" t="str">
        <f>IF('3EF'!AJ40&lt;&gt;"",'3EF'!AJ40,"")</f>
        <v/>
      </c>
      <c r="FP36" s="1084" t="str">
        <f>IF('3EF'!AK40&lt;&gt;"",'3EF'!AK40,"")</f>
        <v/>
      </c>
      <c r="FQ36" s="1084" t="str">
        <f>IF('3EF'!AL40&lt;&gt;"",'3EF'!AL40,"")</f>
        <v/>
      </c>
      <c r="FR36" s="1084" t="str">
        <f>IF('3EF'!AM40&lt;&gt;"",'3EF'!AM40,"")</f>
        <v/>
      </c>
      <c r="FS36" s="1084" t="str">
        <f>IF('3G'!E40&lt;&gt;"",'3G'!E40,"")</f>
        <v/>
      </c>
      <c r="FT36" s="1084" t="str">
        <f>IF('3G'!F40&lt;&gt;"",'3G'!F40,"")</f>
        <v/>
      </c>
      <c r="FU36" s="1084" t="str">
        <f>IF('3G'!G40&lt;&gt;"",'3G'!G40,"")</f>
        <v/>
      </c>
      <c r="FV36" s="1084" t="str">
        <f>IF('3G'!H40&lt;&gt;"",'3G'!H40,"")</f>
        <v/>
      </c>
      <c r="FW36" s="1084" t="str">
        <f>IF('3G'!I40&lt;&gt;"",'3G'!I40,"")</f>
        <v/>
      </c>
      <c r="FX36" s="1084" t="str">
        <f>IF('3G'!J40&lt;&gt;"",'3G'!J40,"")</f>
        <v/>
      </c>
      <c r="FY36" s="1084" t="str">
        <f>IF('3G'!K40&lt;&gt;"",'3G'!K40,"")</f>
        <v/>
      </c>
      <c r="FZ36" s="1084" t="str">
        <f>IF('3G'!L40&lt;&gt;"",'3G'!L40,"")</f>
        <v/>
      </c>
      <c r="GA36" s="1084" t="str">
        <f>IF('3G'!M40&lt;&gt;"",'3G'!M40,"")</f>
        <v/>
      </c>
      <c r="GB36" s="1084" t="str">
        <f>IF('3G'!N40&lt;&gt;"",'3G'!N40,"")</f>
        <v/>
      </c>
      <c r="GC36" s="1084" t="str">
        <f>IF('3G'!O40&lt;&gt;"",'3G'!O40,"")</f>
        <v/>
      </c>
      <c r="GD36" s="1084" t="str">
        <f>IF('3G'!P40&lt;&gt;"",'3G'!P40,"")</f>
        <v/>
      </c>
      <c r="GE36" s="1084" t="str">
        <f>IF('3G'!Q40&lt;&gt;"",'3G'!Q40,"")</f>
        <v/>
      </c>
      <c r="GF36" s="1084" t="str">
        <f>IF('3G'!R40&lt;&gt;"",'3G'!R40,"")</f>
        <v/>
      </c>
      <c r="GG36" s="1084" t="str">
        <f>IF('3G'!S40&lt;&gt;"",'3G'!S40,"")</f>
        <v/>
      </c>
      <c r="GH36" s="1084" t="str">
        <f>IF('3G'!T40&lt;&gt;"",'3G'!T40,"")</f>
        <v/>
      </c>
      <c r="GI36" s="1084" t="str">
        <f>IF('3G'!U40&lt;&gt;"",'3G'!U40,"")</f>
        <v/>
      </c>
      <c r="GJ36" s="1084" t="str">
        <f>IF('3G'!V40&lt;&gt;"",'3G'!V40,"")</f>
        <v/>
      </c>
      <c r="GK36" s="1084" t="str">
        <f>IF('3G'!W40&lt;&gt;"",'3G'!W40,"")</f>
        <v/>
      </c>
      <c r="GL36" s="1084" t="str">
        <f>IF('3G'!X40&lt;&gt;"",'3G'!X40,"")</f>
        <v/>
      </c>
      <c r="GM36" s="1084" t="str">
        <f>IF('3G'!Y40&lt;&gt;"",'3G'!Y40,"")</f>
        <v/>
      </c>
      <c r="GN36" s="1084" t="str">
        <f>IF('3G'!Z40&lt;&gt;"",'3G'!Z40,"")</f>
        <v/>
      </c>
      <c r="GO36" s="1084" t="str">
        <f>IF('3G'!AA40&lt;&gt;"",'3G'!AA40,"")</f>
        <v/>
      </c>
      <c r="GP36" s="1084" t="str">
        <f>IF('3G'!AB40&lt;&gt;"",'3G'!AB40,"")</f>
        <v/>
      </c>
      <c r="GQ36" s="1084" t="str">
        <f>IF('3G'!AC40&lt;&gt;"",'3G'!AC40,"")</f>
        <v/>
      </c>
      <c r="GR36" s="1084" t="str">
        <f>IF('3G'!AD40&lt;&gt;"",'3G'!AD40,"")</f>
        <v/>
      </c>
      <c r="GS36" s="1084" t="str">
        <f>IF('3G'!AE40&lt;&gt;"",'3G'!AE40,"")</f>
        <v/>
      </c>
      <c r="GT36" s="1084" t="str">
        <f>IF('3G'!AF40&lt;&gt;"",'3G'!AF40,"")</f>
        <v/>
      </c>
      <c r="GU36" s="1084" t="str">
        <f>IF('3G'!AG40&lt;&gt;"",'3G'!AG40,"")</f>
        <v/>
      </c>
      <c r="GV36" s="1084" t="str">
        <f>IF('3G'!AH40&lt;&gt;"",'3G'!AH40,"")</f>
        <v/>
      </c>
      <c r="GW36" s="1084" t="str">
        <f>IF('3G'!AI40&lt;&gt;"",'3G'!AI40,"")</f>
        <v/>
      </c>
      <c r="GX36" s="1084" t="str">
        <f>IF('3G'!AJ40&lt;&gt;"",'3G'!AJ40,"")</f>
        <v/>
      </c>
      <c r="GY36" s="1084" t="str">
        <f>IF('3G'!AK40&lt;&gt;"",'3G'!AK40,"")</f>
        <v/>
      </c>
      <c r="GZ36" s="1084" t="str">
        <f>IF('3G'!AL40&lt;&gt;"",'3G'!AL40,"")</f>
        <v/>
      </c>
      <c r="HA36" s="1084" t="str">
        <f>IF('3G'!AM40&lt;&gt;"",'3G'!AM40,"")</f>
        <v/>
      </c>
      <c r="HB36" s="1084" t="str">
        <f>IF('3G'!AN40&lt;&gt;"",'3G'!AN40,"")</f>
        <v/>
      </c>
      <c r="HC36" s="1085"/>
      <c r="HD36" s="1085"/>
      <c r="HE36" s="1085"/>
      <c r="HF36" s="1085"/>
      <c r="HG36" s="1085"/>
      <c r="HH36" s="1085"/>
      <c r="HI36" s="1085"/>
      <c r="HJ36" s="1085"/>
      <c r="HK36" s="1085"/>
      <c r="HL36" s="1085"/>
      <c r="HM36" s="1085"/>
      <c r="HN36" s="1085"/>
      <c r="HO36" s="1085"/>
      <c r="HP36" s="1085"/>
      <c r="HQ36" s="1085"/>
      <c r="HR36" s="1085"/>
      <c r="HS36" s="1085"/>
      <c r="HT36" s="1085"/>
      <c r="HU36" s="1085"/>
      <c r="HV36" s="1085"/>
      <c r="HW36" s="1085"/>
      <c r="HX36" s="1085"/>
      <c r="HY36" s="1085"/>
      <c r="HZ36" s="1085"/>
      <c r="IA36" s="1085"/>
      <c r="IB36" s="1085"/>
      <c r="IC36" s="1085"/>
      <c r="ID36" s="1085"/>
      <c r="IE36" s="1085"/>
      <c r="IF36" s="1085"/>
      <c r="IG36" s="1085"/>
      <c r="IH36" s="1085"/>
      <c r="II36" s="1085"/>
      <c r="IJ36" s="1085"/>
      <c r="IK36" s="1085"/>
      <c r="IL36" s="1085"/>
      <c r="IM36" s="1085"/>
      <c r="IN36" s="1085"/>
      <c r="IO36" s="1085"/>
      <c r="IP36" s="1085"/>
      <c r="IQ36" s="1085"/>
      <c r="IR36" s="1085"/>
      <c r="IS36" s="1085"/>
      <c r="IT36" s="1085"/>
      <c r="IU36" s="1085"/>
      <c r="IV36" s="1085"/>
      <c r="IW36" s="1085"/>
      <c r="IX36" s="1085"/>
      <c r="IY36" s="1085"/>
      <c r="IZ36" s="1085"/>
      <c r="JA36" s="1085"/>
      <c r="JB36" s="1084" t="str">
        <f>IF('4C'!E39&lt;&gt;"",'4C'!E39,"")</f>
        <v/>
      </c>
      <c r="JC36" s="1085"/>
      <c r="JD36" s="1085"/>
      <c r="JE36" s="1085"/>
      <c r="JF36" s="1085"/>
      <c r="JG36" s="1085"/>
      <c r="JH36" s="1085"/>
      <c r="JI36" s="1085"/>
      <c r="JJ36" s="1085"/>
      <c r="JK36" s="1085"/>
      <c r="JL36" s="1085"/>
      <c r="JM36" s="1085"/>
      <c r="JN36" s="1085"/>
      <c r="JO36" s="1085"/>
      <c r="JP36" s="1085"/>
      <c r="JQ36" s="1085"/>
      <c r="JR36" s="1085"/>
      <c r="JS36" s="1085"/>
      <c r="JT36" s="1085"/>
      <c r="JU36" s="1085"/>
      <c r="JV36" s="1085"/>
      <c r="JW36" s="1085"/>
      <c r="JX36" s="1085"/>
      <c r="JY36" s="1085"/>
      <c r="JZ36" s="1085"/>
      <c r="KA36" s="1085"/>
      <c r="KB36" s="1085"/>
      <c r="KC36" s="1085"/>
      <c r="KD36" s="1085"/>
      <c r="KE36" s="1085"/>
      <c r="KF36" s="1085"/>
      <c r="KG36" s="1085"/>
      <c r="KH36" s="1085"/>
      <c r="KI36" s="1085"/>
      <c r="KJ36" s="1084" t="str">
        <f>IF('5A'!E39&lt;&gt;"",'5A'!E39,"")</f>
        <v/>
      </c>
      <c r="KK36" s="1084" t="str">
        <f>IF('5A'!F39&lt;&gt;"",'5A'!F39,"")</f>
        <v/>
      </c>
      <c r="KL36" s="1084" t="str">
        <f>IF('5A'!G39&lt;&gt;"",'5A'!G39,"")</f>
        <v/>
      </c>
      <c r="KM36" s="1085"/>
      <c r="KN36" s="1085"/>
      <c r="KO36" s="1085"/>
      <c r="KP36" s="1085"/>
      <c r="KQ36" s="1085"/>
      <c r="KR36" s="1085"/>
      <c r="KS36" s="1085"/>
      <c r="KT36" s="1085"/>
      <c r="KU36" s="1085"/>
      <c r="KV36" s="1085"/>
      <c r="KW36" s="1085"/>
      <c r="KX36" s="1085"/>
      <c r="KY36" s="1084" t="str">
        <f>IF('5D'!E46&lt;&gt;"",'5D'!E46,"")</f>
        <v/>
      </c>
      <c r="KZ36" s="1084" t="str">
        <f>IF('5D'!F46&lt;&gt;"",'5D'!F46,"")</f>
        <v/>
      </c>
      <c r="LA36" s="1084" t="str">
        <f>IF('5D'!G46&lt;&gt;"",'5D'!G46,"")</f>
        <v/>
      </c>
      <c r="LB36" s="1084" t="str">
        <f>IF('5D'!H46&lt;&gt;"",'5D'!H46,"")</f>
        <v/>
      </c>
      <c r="LC36" s="1084" t="str">
        <f>IF('5D'!I46&lt;&gt;"",'5D'!I46,"")</f>
        <v/>
      </c>
      <c r="LD36" s="1084" t="str">
        <f>IF('5D'!J46&lt;&gt;"",'5D'!J46,"")</f>
        <v/>
      </c>
      <c r="LE36" s="1084" t="str">
        <f>IF('5D'!K46&lt;&gt;"",'5D'!K46,"")</f>
        <v/>
      </c>
      <c r="LF36" s="1084" t="str">
        <f>IF('5D'!L46&lt;&gt;"",'5D'!L46,"")</f>
        <v/>
      </c>
      <c r="LG36" s="1084" t="str">
        <f>IF('5D'!M46&lt;&gt;"",'5D'!M46,"")</f>
        <v/>
      </c>
      <c r="LH36" s="1084" t="str">
        <f>IF('5D'!N46&lt;&gt;"",'5D'!N46,"")</f>
        <v/>
      </c>
      <c r="LI36" s="1084" t="str">
        <f>IF('5D'!O46&lt;&gt;"",'5D'!O46,"")</f>
        <v/>
      </c>
      <c r="LJ36" s="1084" t="str">
        <f>IF('5D'!P46&lt;&gt;"",'5D'!P46,"")</f>
        <v/>
      </c>
      <c r="LK36" s="1084" t="str">
        <f>IF('5D'!Q46&lt;&gt;"",'5D'!Q46,"")</f>
        <v/>
      </c>
      <c r="LL36" s="1084" t="str">
        <f>IF('5D'!R46&lt;&gt;"",'5D'!R46,"")</f>
        <v/>
      </c>
      <c r="LM36" s="1084" t="str">
        <f>IF('5D'!S46&lt;&gt;"",'5D'!S46,"")</f>
        <v/>
      </c>
      <c r="LN36" s="1084" t="str">
        <f>IF('5D'!T46&lt;&gt;"",'5D'!T46,"")</f>
        <v/>
      </c>
      <c r="LO36" s="1084" t="str">
        <f>IF('5D'!U46&lt;&gt;"",'5D'!U46,"")</f>
        <v/>
      </c>
      <c r="LP36" s="1084" t="str">
        <f>IF('5D'!V46&lt;&gt;"",'5D'!V46,"")</f>
        <v/>
      </c>
      <c r="LQ36" s="1084" t="str">
        <f>IF('5D'!W46&lt;&gt;"",'5D'!W46,"")</f>
        <v/>
      </c>
      <c r="LR36" s="1084" t="str">
        <f>IF('5D'!Y46&lt;&gt;"",'5D'!Y46,"")</f>
        <v/>
      </c>
      <c r="LS36" s="1084" t="str">
        <f>IF('5D'!Z46&lt;&gt;"",'5D'!Z46,"")</f>
        <v/>
      </c>
      <c r="LT36" s="1084" t="str">
        <f>IF('5D'!AA46&lt;&gt;"",'5D'!AA46,"")</f>
        <v/>
      </c>
      <c r="LU36" s="1084" t="str">
        <f>IF('5D'!AB46&lt;&gt;"",'5D'!AB46,"")</f>
        <v/>
      </c>
      <c r="LV36" s="1085"/>
      <c r="LW36" s="1084" t="str">
        <f>IF('5E'!E46&lt;&gt;"",'5E'!E46,"")</f>
        <v/>
      </c>
      <c r="LX36" s="1084" t="str">
        <f>IF('5E'!F46&lt;&gt;"",'5E'!F46,"")</f>
        <v/>
      </c>
      <c r="LY36" s="1084" t="str">
        <f>IF('5E'!G46&lt;&gt;"",'5E'!G46,"")</f>
        <v/>
      </c>
      <c r="LZ36" s="1084" t="str">
        <f>IF('5E'!H46&lt;&gt;"",'5E'!H46,"")</f>
        <v/>
      </c>
      <c r="MA36" s="1084" t="str">
        <f>IF('5E'!I46&lt;&gt;"",'5E'!I46,"")</f>
        <v/>
      </c>
      <c r="MB36" s="1084" t="str">
        <f>IF('5E'!J46&lt;&gt;"",'5E'!J46,"")</f>
        <v/>
      </c>
      <c r="MC36" s="1084" t="str">
        <f>IF('5E'!K46&lt;&gt;"",'5E'!K46,"")</f>
        <v/>
      </c>
      <c r="MD36" s="1084" t="str">
        <f>IF('5E'!L46&lt;&gt;"",'5E'!L46,"")</f>
        <v/>
      </c>
      <c r="ME36" s="1084" t="str">
        <f>IF('5E'!M46&lt;&gt;"",'5E'!M46,"")</f>
        <v/>
      </c>
      <c r="MF36" s="1084" t="str">
        <f>IF('5E'!N46&lt;&gt;"",'5E'!N46,"")</f>
        <v/>
      </c>
      <c r="MG36" s="1084" t="str">
        <f>IF('5E'!O46&lt;&gt;"",'5E'!O46,"")</f>
        <v/>
      </c>
      <c r="MH36" s="1084" t="str">
        <f>IF('5E'!P46&lt;&gt;"",'5E'!P46,"")</f>
        <v/>
      </c>
      <c r="MI36" s="1084" t="str">
        <f>IF('5E'!Q46&lt;&gt;"",'5E'!Q46,"")</f>
        <v/>
      </c>
      <c r="MJ36" s="1084" t="str">
        <f>IF('5E'!R46&lt;&gt;"",'5E'!R46,"")</f>
        <v/>
      </c>
      <c r="MK36" s="1084" t="str">
        <f>IF('5E'!S46&lt;&gt;"",'5E'!S46,"")</f>
        <v/>
      </c>
      <c r="ML36" s="1084" t="str">
        <f>IF('5E'!T46&lt;&gt;"",'5E'!T46,"")</f>
        <v/>
      </c>
      <c r="MM36" s="1084" t="str">
        <f>IF('5E'!U46&lt;&gt;"",'5E'!U46,"")</f>
        <v/>
      </c>
      <c r="MN36" s="1084" t="str">
        <f>IF('5E'!V46&lt;&gt;"",'5E'!V46,"")</f>
        <v/>
      </c>
      <c r="MO36" s="1084" t="str">
        <f>IF('5E'!W46&lt;&gt;"",'5E'!W46,"")</f>
        <v/>
      </c>
      <c r="MP36" s="1084" t="str">
        <f>IF('5E'!Y46&lt;&gt;"",'5E'!Y46,"")</f>
        <v/>
      </c>
      <c r="MQ36" s="1084" t="str">
        <f>IF('5E'!Z46&lt;&gt;"",'5E'!Z46,"")</f>
        <v/>
      </c>
      <c r="MR36" s="1084" t="str">
        <f>IF('5E'!AA46&lt;&gt;"",'5E'!AA46,"")</f>
        <v/>
      </c>
      <c r="MS36" s="1085"/>
      <c r="MT36" s="1085"/>
      <c r="MU36" s="1085"/>
      <c r="MV36" s="1085"/>
      <c r="MW36" s="1085"/>
      <c r="MX36" s="1085"/>
      <c r="MY36" s="1085"/>
      <c r="MZ36" s="1085"/>
      <c r="NA36" s="1085"/>
      <c r="NB36" s="1085"/>
      <c r="NC36" s="1085"/>
      <c r="ND36" s="1085"/>
      <c r="NE36" s="1085"/>
      <c r="NF36" s="1085"/>
      <c r="NG36" s="1085"/>
      <c r="NH36" s="1085"/>
      <c r="NI36" s="1085"/>
      <c r="NJ36" s="1085"/>
      <c r="NK36" s="1085"/>
      <c r="NL36" s="1085"/>
      <c r="NM36" s="1085"/>
      <c r="NN36" s="1085"/>
      <c r="NO36" s="1085"/>
      <c r="NP36" s="1085"/>
      <c r="NQ36" s="1085"/>
      <c r="NR36" s="1085"/>
      <c r="NS36" s="1085"/>
      <c r="NT36" s="1085"/>
      <c r="NU36" s="1085"/>
      <c r="NV36" s="1085"/>
      <c r="NW36" s="1085"/>
      <c r="NX36" s="1085"/>
      <c r="NY36" s="1085"/>
      <c r="NZ36" s="1085"/>
      <c r="OA36" s="1085"/>
      <c r="OB36" s="1085"/>
      <c r="OC36" s="1085"/>
      <c r="OD36" s="1085"/>
      <c r="OE36" s="1085"/>
      <c r="OF36" s="1085"/>
      <c r="OG36" s="1085"/>
      <c r="OH36" s="1085"/>
      <c r="OI36" s="1085"/>
      <c r="OJ36" s="1085"/>
      <c r="OK36" s="1085"/>
      <c r="OL36" s="1085"/>
      <c r="OM36" s="1085"/>
      <c r="ON36" s="1085"/>
      <c r="OO36" s="1085"/>
      <c r="OP36" s="1085"/>
      <c r="OQ36" s="1085"/>
      <c r="OR36" s="1085"/>
      <c r="OS36" s="1085"/>
      <c r="OT36" s="1085"/>
      <c r="OU36" s="1085"/>
      <c r="OV36" s="1085"/>
      <c r="OW36" s="1085"/>
      <c r="OX36" s="1085"/>
      <c r="OY36" s="1085"/>
      <c r="OZ36" s="1085"/>
      <c r="PA36" s="1085"/>
      <c r="PB36" s="1085"/>
      <c r="PC36" s="1085"/>
      <c r="PD36" s="1085"/>
      <c r="PE36" s="1085"/>
      <c r="PF36" s="1085"/>
      <c r="PG36" s="1085"/>
      <c r="PH36" s="1085"/>
      <c r="PI36" s="1085"/>
      <c r="PJ36" s="1085"/>
      <c r="PK36" s="1085"/>
      <c r="PL36" s="1085"/>
      <c r="PM36" s="1085"/>
      <c r="PN36" s="1085"/>
      <c r="PO36" s="1085"/>
      <c r="PP36" s="1085"/>
      <c r="PQ36" s="1085"/>
      <c r="PR36" s="1085"/>
      <c r="PS36" s="1085"/>
      <c r="PT36" s="1085"/>
      <c r="PU36" s="1085"/>
      <c r="PV36" s="1085"/>
      <c r="PW36" s="1085"/>
      <c r="PX36" s="1085"/>
      <c r="PY36" s="1085"/>
      <c r="PZ36" s="1085"/>
      <c r="QA36" s="1085"/>
      <c r="QB36" s="1085"/>
      <c r="QC36" s="1085"/>
      <c r="QD36" s="1085"/>
      <c r="QE36" s="1085"/>
      <c r="QF36" s="1085"/>
      <c r="QG36" s="1085"/>
      <c r="QH36" s="1085"/>
      <c r="QI36" s="1085"/>
      <c r="QJ36" s="1085"/>
      <c r="QK36" s="1085"/>
      <c r="QL36" s="1085"/>
      <c r="QM36" s="1085"/>
      <c r="QN36" s="1085"/>
      <c r="QO36" s="1085"/>
      <c r="QP36" s="1085"/>
      <c r="QQ36" s="1085"/>
      <c r="QR36" s="1085"/>
      <c r="QS36" s="1085"/>
      <c r="QT36" s="1085"/>
      <c r="QU36" s="1085"/>
      <c r="QV36" s="1085"/>
      <c r="QW36" s="1085"/>
      <c r="QX36" s="1085"/>
      <c r="QY36" s="1085"/>
      <c r="QZ36" s="1085"/>
      <c r="RA36" s="1085"/>
      <c r="RB36" s="1085"/>
      <c r="RC36" s="1085"/>
      <c r="RD36" s="1085"/>
      <c r="RE36" s="1085"/>
      <c r="RF36" s="1085"/>
      <c r="RG36" s="1085"/>
      <c r="RH36" s="1085"/>
      <c r="RI36" s="1085"/>
      <c r="RJ36" s="1085"/>
      <c r="RK36" s="1085"/>
      <c r="RL36" s="1085"/>
      <c r="RM36" s="1085"/>
      <c r="RN36" s="1085"/>
      <c r="RO36" s="1085"/>
      <c r="RP36" s="1085"/>
      <c r="RQ36" s="1085"/>
      <c r="RR36" s="1085"/>
      <c r="RS36" s="1085"/>
      <c r="RT36" s="1085"/>
      <c r="RU36" s="1085"/>
      <c r="RV36" s="1085"/>
      <c r="RW36" s="1085"/>
      <c r="RX36" s="1085"/>
      <c r="RY36" s="1085"/>
      <c r="RZ36" s="1085"/>
      <c r="SA36" s="1085"/>
      <c r="SB36" s="1085"/>
      <c r="SC36" s="1085"/>
      <c r="SD36" s="1085"/>
      <c r="SE36" s="1085"/>
      <c r="SF36" s="1085"/>
      <c r="SG36" s="1085"/>
      <c r="SH36" s="1085"/>
      <c r="SI36" s="1085"/>
      <c r="SJ36" s="1085"/>
      <c r="SK36" s="1085"/>
      <c r="SL36" s="1085"/>
      <c r="SM36" s="1085"/>
      <c r="SN36" s="1085"/>
      <c r="SO36" s="1085"/>
      <c r="SP36" s="1085"/>
      <c r="SQ36" s="1085"/>
      <c r="SR36" s="1085"/>
      <c r="SS36" s="1085"/>
      <c r="ST36" s="1085"/>
      <c r="SU36" s="1085"/>
      <c r="SV36" s="1085"/>
      <c r="SW36" s="1085"/>
      <c r="SX36" s="1085"/>
      <c r="SY36" s="1085"/>
      <c r="SZ36" s="1085"/>
      <c r="TA36" s="1085"/>
      <c r="TB36" s="1085"/>
      <c r="TC36" s="1085"/>
      <c r="TD36" s="1085"/>
      <c r="TE36" s="1085"/>
      <c r="TF36" s="1085"/>
      <c r="TG36" s="1085"/>
      <c r="TH36" s="1085"/>
      <c r="TI36" s="1085"/>
      <c r="TJ36" s="1085"/>
      <c r="TK36" s="1085"/>
      <c r="TL36" s="1085"/>
      <c r="TM36" s="1085"/>
      <c r="TN36" s="1085"/>
      <c r="TO36" s="1085"/>
      <c r="TP36" s="1085"/>
      <c r="TQ36" s="1085"/>
      <c r="TR36" s="1085"/>
      <c r="TS36" s="1085"/>
      <c r="TT36" s="1085"/>
      <c r="TU36" s="1085"/>
      <c r="TV36" s="1085"/>
      <c r="TW36" s="1085"/>
      <c r="TX36" s="1085"/>
      <c r="TY36" s="1085"/>
      <c r="TZ36" s="1085"/>
      <c r="UA36" s="1085"/>
      <c r="UB36" s="1085"/>
      <c r="UC36" s="1085"/>
      <c r="UD36" s="1085"/>
      <c r="UE36" s="1085"/>
      <c r="UF36" s="1085"/>
      <c r="UG36" s="1085"/>
      <c r="UH36" s="1085"/>
      <c r="UI36" s="1085"/>
      <c r="UJ36" s="1085"/>
      <c r="UK36" s="1085"/>
      <c r="UL36" s="1085"/>
      <c r="UM36" s="1085"/>
      <c r="UN36" s="1085"/>
      <c r="UO36" s="1085"/>
      <c r="UP36" s="1085"/>
      <c r="UQ36" s="1085"/>
      <c r="UR36" s="1085"/>
      <c r="US36" s="1085"/>
      <c r="UT36" s="1085"/>
      <c r="UU36" s="1085"/>
      <c r="UV36" s="1085"/>
      <c r="UW36" s="1085"/>
      <c r="UX36" s="1085"/>
      <c r="UY36" s="1085"/>
      <c r="UZ36" s="1085"/>
      <c r="VA36" s="1085"/>
      <c r="VB36" s="1085"/>
      <c r="VC36" s="1085"/>
      <c r="VD36" s="1085"/>
      <c r="VE36" s="1085"/>
      <c r="VF36" s="1085"/>
      <c r="VG36" s="1085"/>
      <c r="VH36" s="1085"/>
      <c r="VI36" s="1085"/>
      <c r="VJ36" s="1085"/>
      <c r="VK36" s="1085"/>
      <c r="VL36" s="1085"/>
      <c r="VM36" s="1085"/>
      <c r="VN36" s="1085"/>
      <c r="VO36" s="1085"/>
      <c r="VP36" s="1085"/>
      <c r="VQ36" s="1085"/>
      <c r="VR36" s="1085"/>
      <c r="VS36" s="1085"/>
      <c r="VT36" s="1085"/>
      <c r="VU36" s="1085"/>
      <c r="VV36" s="1085"/>
      <c r="VW36" s="1085"/>
      <c r="VX36" s="1085"/>
      <c r="VY36" s="1085"/>
      <c r="VZ36" s="1085"/>
      <c r="WA36" s="1085"/>
      <c r="WB36" s="1085"/>
      <c r="WC36" s="1085"/>
      <c r="WD36" s="1085"/>
      <c r="WE36" s="1085"/>
      <c r="WF36" s="1085"/>
      <c r="WG36" s="1085"/>
      <c r="WH36" s="1085"/>
      <c r="WI36" s="1085"/>
      <c r="WJ36" s="1085"/>
      <c r="WK36" s="1085"/>
      <c r="WL36" s="1085"/>
      <c r="WM36" s="1085"/>
      <c r="WN36" s="1085"/>
      <c r="WO36" s="1085"/>
      <c r="WP36" s="1085"/>
      <c r="WQ36" s="1085"/>
      <c r="WR36" s="1085"/>
      <c r="WS36" s="1085"/>
      <c r="WT36" s="1085"/>
      <c r="WU36" s="1085"/>
      <c r="WV36" s="1085"/>
      <c r="WW36" s="1085"/>
      <c r="WX36" s="1085"/>
      <c r="WY36" s="1085"/>
      <c r="WZ36" s="1085"/>
      <c r="XA36" s="1085"/>
      <c r="XB36" s="1085"/>
      <c r="XC36" s="1085"/>
      <c r="XD36" s="1085"/>
      <c r="XE36" s="1085"/>
      <c r="XF36" s="1085"/>
      <c r="XG36" s="1085"/>
      <c r="XH36" s="1085"/>
      <c r="XI36" s="1085"/>
      <c r="XJ36" s="1085"/>
      <c r="XK36" s="1085"/>
      <c r="XL36" s="1085"/>
      <c r="XM36" s="1085"/>
      <c r="XN36" s="1085"/>
      <c r="XO36" s="1085"/>
      <c r="XP36" s="1085"/>
      <c r="XQ36" s="1085"/>
      <c r="XR36" s="1085"/>
      <c r="XS36" s="1085"/>
      <c r="XT36" s="1085"/>
      <c r="XU36" s="1085"/>
      <c r="XV36" s="1085"/>
      <c r="XW36" s="1085"/>
      <c r="XX36" s="1085"/>
      <c r="XY36" s="1085"/>
      <c r="XZ36" s="1085"/>
      <c r="YA36" s="1085"/>
      <c r="YB36" s="1085"/>
      <c r="YC36" s="1085"/>
      <c r="YD36" s="1085"/>
      <c r="YE36" s="1085"/>
      <c r="YF36" s="1085"/>
      <c r="YG36" s="1085"/>
      <c r="YH36" s="1085"/>
      <c r="YI36" s="1085"/>
      <c r="YJ36" s="1085"/>
      <c r="YK36" s="1085"/>
      <c r="YL36" s="1085"/>
      <c r="YM36" s="1085"/>
      <c r="YN36" s="1085"/>
      <c r="YO36" s="1085"/>
      <c r="YP36" s="1085"/>
      <c r="YQ36" s="1085"/>
      <c r="YR36" s="1085"/>
      <c r="YS36" s="1085"/>
      <c r="YT36" s="1085"/>
      <c r="YU36" s="1085"/>
      <c r="YV36" s="1085"/>
      <c r="YW36" s="1085"/>
      <c r="YX36" s="1085"/>
      <c r="YY36" s="1085"/>
      <c r="YZ36" s="1085"/>
      <c r="ZA36" s="1085"/>
      <c r="ZB36" s="1085"/>
      <c r="ZC36" s="1085"/>
      <c r="ZD36" s="1085"/>
      <c r="ZE36" s="1085"/>
      <c r="ZF36" s="1085"/>
      <c r="ZG36" s="1085"/>
      <c r="ZH36" s="1085"/>
      <c r="ZI36" s="1085"/>
      <c r="ZJ36" s="1085"/>
      <c r="ZK36" s="1085"/>
      <c r="ZL36" s="1085"/>
      <c r="ZM36" s="1085"/>
      <c r="ZN36" s="1085"/>
      <c r="ZO36" s="1085"/>
      <c r="ZP36" s="1085"/>
      <c r="ZQ36" s="1085"/>
      <c r="ZR36" s="1085"/>
      <c r="ZS36" s="1085"/>
      <c r="ZT36" s="1085"/>
      <c r="ZU36" s="1085"/>
      <c r="ZV36" s="1085"/>
      <c r="ZW36" s="1085"/>
      <c r="ZX36" s="1085"/>
      <c r="ZY36" s="1085"/>
      <c r="ZZ36" s="1085"/>
      <c r="AAA36" s="1085"/>
      <c r="AAB36" s="1085"/>
      <c r="AAC36" s="1085"/>
      <c r="AAD36" s="1085"/>
      <c r="AAE36" s="1085"/>
      <c r="AAF36" s="1085"/>
      <c r="AAG36" s="1085"/>
      <c r="AAH36" s="1085"/>
      <c r="AAI36" s="1085"/>
      <c r="AAJ36" s="1085"/>
      <c r="AAK36" s="1085"/>
      <c r="AAL36" s="1085"/>
      <c r="AAM36" s="1085"/>
      <c r="AAN36" s="1085"/>
      <c r="AAO36" s="1085"/>
      <c r="AAP36" s="1085"/>
      <c r="AAQ36" s="1085"/>
      <c r="AAR36" s="1085"/>
      <c r="AAS36" s="1085"/>
      <c r="AAT36" s="1085"/>
      <c r="AAU36" s="1085"/>
      <c r="AAV36" s="1085"/>
      <c r="AAW36" s="1085"/>
      <c r="AAX36" s="1085"/>
      <c r="AAY36" s="1085"/>
      <c r="AAZ36" s="1085"/>
      <c r="ABA36" s="1085"/>
      <c r="ABB36" s="1085"/>
      <c r="ABC36" s="1085"/>
      <c r="ABD36" s="1085"/>
      <c r="ABE36" s="1085"/>
      <c r="ABF36" s="1085"/>
      <c r="ABG36" s="1085"/>
      <c r="ABH36" s="1085"/>
      <c r="ABI36" s="1085"/>
      <c r="ABJ36" s="1085"/>
      <c r="ABK36" s="1085"/>
      <c r="ABL36" s="1085"/>
      <c r="ABM36" s="1085"/>
      <c r="ABN36" s="1085"/>
      <c r="ABO36" s="1085"/>
      <c r="ABP36" s="1085"/>
      <c r="ABQ36" s="1085"/>
      <c r="ABR36" s="1085"/>
      <c r="ABS36" s="1085"/>
      <c r="ABT36" s="1085"/>
      <c r="ABU36" s="1085"/>
      <c r="ABV36" s="1085"/>
      <c r="ABW36" s="1085"/>
      <c r="ABX36" s="1085"/>
      <c r="ABY36" s="1085"/>
      <c r="ABZ36" s="1085"/>
      <c r="ACA36" s="1085"/>
      <c r="ACB36" s="1085"/>
      <c r="ACC36" s="1085"/>
      <c r="ACD36" s="1085"/>
      <c r="ACE36" s="1085"/>
      <c r="ACF36" s="1085"/>
      <c r="ACG36" s="1085"/>
      <c r="ACH36" s="1085"/>
      <c r="ACI36" s="1085"/>
      <c r="ACJ36" s="1085"/>
      <c r="ACK36" s="1085"/>
      <c r="ACL36" s="1085"/>
      <c r="ACM36" s="1085"/>
      <c r="ACN36" s="1085"/>
      <c r="ACO36" s="1085"/>
      <c r="ACP36" s="1085"/>
      <c r="ACQ36" s="1085"/>
      <c r="ACR36" s="1085"/>
      <c r="ACS36" s="1085"/>
      <c r="ACT36" s="1085"/>
      <c r="ACU36" s="1085"/>
      <c r="ACV36" s="1085"/>
      <c r="ACW36" s="1085"/>
      <c r="ACX36" s="1085"/>
      <c r="ACY36" s="1085"/>
      <c r="ACZ36" s="1085"/>
      <c r="ADA36" s="1085"/>
      <c r="ADB36" s="1085"/>
      <c r="ADC36" s="1085"/>
      <c r="ADD36" s="1085"/>
      <c r="ADE36" s="1085"/>
      <c r="ADF36" s="1085"/>
      <c r="ADG36" s="1085"/>
      <c r="ADH36" s="1085"/>
      <c r="ADI36" s="1085"/>
      <c r="ADJ36" s="1085"/>
      <c r="ADK36" s="1085"/>
      <c r="ADL36" s="1085"/>
      <c r="ADM36" s="1085"/>
      <c r="ADN36" s="1085"/>
      <c r="ADO36" s="1085"/>
      <c r="ADP36" s="1085"/>
      <c r="ADQ36" s="1085"/>
      <c r="ADR36" s="1085"/>
      <c r="ADS36" s="1085"/>
      <c r="ADT36" s="1085"/>
      <c r="ADU36" s="1085"/>
      <c r="ADV36" s="1085"/>
      <c r="ADW36" s="1085"/>
      <c r="ADX36" s="1085"/>
      <c r="ADY36" s="1085"/>
      <c r="ADZ36" s="1085"/>
      <c r="AEA36" s="1085"/>
      <c r="AEB36" s="1085"/>
      <c r="AEC36" s="1085"/>
      <c r="AED36" s="1085"/>
      <c r="AEE36" s="1085"/>
      <c r="AEF36" s="1085"/>
      <c r="AEG36" s="1085"/>
      <c r="AEH36" s="1085"/>
      <c r="AEI36" s="1085"/>
      <c r="AEJ36" s="1085"/>
      <c r="AEK36" s="1085"/>
      <c r="AEL36" s="1085"/>
      <c r="AEM36" s="1085"/>
      <c r="AEN36" s="1085"/>
      <c r="AEO36" s="1085"/>
      <c r="AEP36" s="1085"/>
      <c r="AEQ36" s="1085"/>
      <c r="AER36" s="1085"/>
      <c r="AES36" s="1085"/>
      <c r="AET36" s="1085"/>
      <c r="AEU36" s="1085"/>
      <c r="AEV36" s="1084" t="str">
        <f>IF('8A'!E39&lt;&gt;"",'8A'!E39,"")</f>
        <v/>
      </c>
      <c r="AEW36" s="1084" t="str">
        <f>IF('8A'!F39&lt;&gt;"",'8A'!F39,"")</f>
        <v/>
      </c>
      <c r="AEX36" s="1084" t="str">
        <f>IF('8A'!G39&lt;&gt;"",'8A'!G39,"")</f>
        <v/>
      </c>
      <c r="AEY36" s="1084" t="str">
        <f>IF('8A'!H39&lt;&gt;"",'8A'!H39,"")</f>
        <v/>
      </c>
      <c r="AEZ36" s="1084" t="str">
        <f>IF('8A'!I39&lt;&gt;"",'8A'!I39,"")</f>
        <v/>
      </c>
      <c r="AFA36" s="1084" t="str">
        <f>IF('8A'!J39&lt;&gt;"",'8A'!J39,"")</f>
        <v/>
      </c>
      <c r="AFB36" s="1084" t="str">
        <f>IF('8A'!K39&lt;&gt;"",'8A'!K39,"")</f>
        <v/>
      </c>
      <c r="AFC36" s="1084" t="str">
        <f>IF('8A'!L39&lt;&gt;"",'8A'!L39,"")</f>
        <v/>
      </c>
      <c r="AFD36" s="1084" t="str">
        <f>IF('8A'!M39&lt;&gt;"",'8A'!M39,"")</f>
        <v/>
      </c>
      <c r="AFE36" s="1084" t="str">
        <f>IF('8A'!N39&lt;&gt;"",'8A'!N39,"")</f>
        <v/>
      </c>
      <c r="AFF36" s="1084" t="str">
        <f>IF('8A'!O39&lt;&gt;"",'8A'!O39,"")</f>
        <v/>
      </c>
      <c r="AFG36" s="1084" t="str">
        <f>IF('8A'!P39&lt;&gt;"",'8A'!P39,"")</f>
        <v/>
      </c>
      <c r="AFH36" s="1084" t="str">
        <f>IF('8A'!Q39&lt;&gt;"",'8A'!Q39,"")</f>
        <v/>
      </c>
      <c r="AFI36" s="1084" t="str">
        <f>IF('8A'!R39&lt;&gt;"",'8A'!R39,"")</f>
        <v/>
      </c>
      <c r="AFJ36" s="1084" t="str">
        <f>IF('8A'!S39&lt;&gt;"",'8A'!S39,"")</f>
        <v/>
      </c>
      <c r="AFK36" s="1084" t="str">
        <f>IF('8A'!T39&lt;&gt;"",'8A'!T39,"")</f>
        <v/>
      </c>
      <c r="AFL36" s="1084" t="str">
        <f>IF('8A'!U39&lt;&gt;"",'8A'!U39,"")</f>
        <v/>
      </c>
      <c r="AFM36" s="1084" t="str">
        <f>IF('8A'!V39&lt;&gt;"",'8A'!V39,"")</f>
        <v/>
      </c>
      <c r="AFN36" s="1084" t="str">
        <f>IF('8B'!E39&lt;&gt;"",'8B'!E39,"")</f>
        <v/>
      </c>
      <c r="AFO36" s="1084" t="str">
        <f>IF('8B'!F39&lt;&gt;"",'8B'!F39,"")</f>
        <v/>
      </c>
      <c r="AFP36" s="1084" t="str">
        <f>IF('8B'!G39&lt;&gt;"",'8B'!G39,"")</f>
        <v/>
      </c>
      <c r="AFQ36" s="1084" t="str">
        <f>IF('8B'!H39&lt;&gt;"",'8B'!H39,"")</f>
        <v/>
      </c>
      <c r="AFR36" s="1084" t="str">
        <f>IF('8B'!I39&lt;&gt;"",'8B'!I39,"")</f>
        <v/>
      </c>
      <c r="AFS36" s="1084" t="str">
        <f>IF('8B'!J39&lt;&gt;"",'8B'!J39,"")</f>
        <v/>
      </c>
      <c r="AFT36" s="1084" t="str">
        <f>IF('8B'!K39&lt;&gt;"",'8B'!K39,"")</f>
        <v/>
      </c>
      <c r="AFU36" s="1084" t="str">
        <f>IF('8B'!L39&lt;&gt;"",'8B'!L39,"")</f>
        <v/>
      </c>
      <c r="AFV36" s="1084" t="str">
        <f>IF('8B'!M39&lt;&gt;"",'8B'!M39,"")</f>
        <v/>
      </c>
      <c r="AFW36" s="1084" t="str">
        <f>IF('8B'!N39&lt;&gt;"",'8B'!N39,"")</f>
        <v/>
      </c>
      <c r="AFX36" s="1084" t="str">
        <f>IF('8B'!O39&lt;&gt;"",'8B'!O39,"")</f>
        <v/>
      </c>
      <c r="AFY36" s="1084" t="str">
        <f>IF('8B'!P39&lt;&gt;"",'8B'!P39,"")</f>
        <v/>
      </c>
      <c r="AFZ36" s="1084" t="str">
        <f>IF('8B'!Q39&lt;&gt;"",'8B'!Q39,"")</f>
        <v/>
      </c>
      <c r="AGA36" s="1084" t="str">
        <f>IF('8B'!R39&lt;&gt;"",'8B'!R39,"")</f>
        <v/>
      </c>
      <c r="AGB36" s="1084" t="str">
        <f>IF('8B'!S39&lt;&gt;"",'8B'!S39,"")</f>
        <v/>
      </c>
      <c r="AGC36" s="1084" t="str">
        <f>IF('8B'!T39&lt;&gt;"",'8B'!T39,"")</f>
        <v/>
      </c>
      <c r="AGD36" s="1084" t="str">
        <f>IF('8B'!U39&lt;&gt;"",'8B'!U39,"")</f>
        <v/>
      </c>
      <c r="AGE36" s="1084" t="str">
        <f>IF('8C'!E39&lt;&gt;"",'8C'!E39,"")</f>
        <v/>
      </c>
      <c r="AGF36" s="1084" t="str">
        <f>IF('8C'!F39&lt;&gt;"",'8C'!F39,"")</f>
        <v/>
      </c>
      <c r="AGG36" s="1084" t="str">
        <f>IF('8C'!G39&lt;&gt;"",'8C'!G39,"")</f>
        <v/>
      </c>
      <c r="AGH36" s="1084" t="str">
        <f>IF('8C'!H39&lt;&gt;"",'8C'!H39,"")</f>
        <v/>
      </c>
      <c r="AGI36" s="1084" t="str">
        <f>IF('8C'!I39&lt;&gt;"",'8C'!I39,"")</f>
        <v/>
      </c>
      <c r="AGJ36" s="1084" t="str">
        <f>IF('8C'!J39&lt;&gt;"",'8C'!J39,"")</f>
        <v/>
      </c>
      <c r="AGK36" s="1084" t="str">
        <f>IF('8C'!K39&lt;&gt;"",'8C'!K39,"")</f>
        <v/>
      </c>
      <c r="AGL36" s="1084" t="str">
        <f>IF('8C'!L39&lt;&gt;"",'8C'!L39,"")</f>
        <v/>
      </c>
      <c r="AGM36" s="1084" t="str">
        <f>IF('8C'!M39&lt;&gt;"",'8C'!M39,"")</f>
        <v/>
      </c>
      <c r="AGN36" s="1084" t="str">
        <f>IF('8C'!N39&lt;&gt;"",'8C'!N39,"")</f>
        <v/>
      </c>
      <c r="AGO36" s="1084" t="str">
        <f>IF('8C'!O39&lt;&gt;"",'8C'!O39,"")</f>
        <v/>
      </c>
      <c r="AGP36" s="1085"/>
      <c r="AGQ36" s="1084" t="str">
        <f>IF('8D'!D47&lt;&gt;"",'8D'!D47,"")</f>
        <v/>
      </c>
      <c r="AGR36" s="1084" t="str">
        <f>IF('8D'!E47&lt;&gt;"",'8D'!E47,"")</f>
        <v/>
      </c>
      <c r="AGS36" s="1084" t="str">
        <f>IF('8D'!F47&lt;&gt;"",'8D'!F47,"")</f>
        <v/>
      </c>
      <c r="AGT36" s="1084" t="str">
        <f>IF('8D'!G47&lt;&gt;"",'8D'!G47,"")</f>
        <v/>
      </c>
      <c r="AGU36" s="1084" t="str">
        <f>IF('8D'!H47&lt;&gt;"",'8D'!H47,"")</f>
        <v/>
      </c>
      <c r="AGV36" s="1084" t="str">
        <f>IF('8D'!I47&lt;&gt;"",'8D'!I47,"")</f>
        <v/>
      </c>
      <c r="AGW36" s="1084" t="str">
        <f>IF('8D'!J47&lt;&gt;"",'8D'!J47,"")</f>
        <v/>
      </c>
      <c r="AGX36" s="1084" t="str">
        <f>IF('8D'!K47&lt;&gt;"",'8D'!K47,"")</f>
        <v/>
      </c>
      <c r="AGY36" s="1084" t="str">
        <f>IF('8D'!L47&lt;&gt;"",'8D'!L47,"")</f>
        <v/>
      </c>
      <c r="AGZ36" s="1084" t="str">
        <f>IF('8D'!M47&lt;&gt;"",'8D'!M47,"")</f>
        <v/>
      </c>
      <c r="AHA36" s="1084" t="str">
        <f>IF('8D'!N47&lt;&gt;"",'8D'!N47,"")</f>
        <v/>
      </c>
      <c r="AHB36" s="1084" t="str">
        <f>IF('8D'!O47&lt;&gt;"",'8D'!O47,"")</f>
        <v/>
      </c>
      <c r="AHC36" s="1084" t="str">
        <f>IF('8D'!P47&lt;&gt;"",'8D'!P47,"")</f>
        <v/>
      </c>
      <c r="AHD36" s="1084" t="str">
        <f>IF('8D'!Q47&lt;&gt;"",'8D'!Q47,"")</f>
        <v/>
      </c>
      <c r="AHE36" s="1084" t="str">
        <f>IF('8D'!R47&lt;&gt;"",'8D'!R47,"")</f>
        <v/>
      </c>
      <c r="AHF36" s="1084" t="str">
        <f>IF('8D'!S47&lt;&gt;"",'8D'!S47,"")</f>
        <v/>
      </c>
      <c r="AHG36" s="1084" t="str">
        <f>IF('8D'!T47&lt;&gt;"",'8D'!T47,"")</f>
        <v/>
      </c>
      <c r="AHH36" s="1084" t="str">
        <f>IF('8D'!U47&lt;&gt;"",'8D'!U47,"")</f>
        <v/>
      </c>
      <c r="AHI36" s="1084" t="str">
        <f>IF('8D'!V47&lt;&gt;"",'8D'!V47,"")</f>
        <v/>
      </c>
      <c r="AHJ36" s="1084" t="str">
        <f>IF('8D'!W47&lt;&gt;"",'8D'!W47,"")</f>
        <v/>
      </c>
      <c r="AHK36" s="1084" t="str">
        <f>IF('8D'!X47&lt;&gt;"",'8D'!X47,"")</f>
        <v/>
      </c>
      <c r="AHL36" s="1084" t="str">
        <f>IF('8D'!Y47&lt;&gt;"",'8D'!Y47,"")</f>
        <v/>
      </c>
      <c r="AHM36" s="1084" t="str">
        <f>IF('8D'!Z47&lt;&gt;"",'8D'!Z47,"")</f>
        <v/>
      </c>
      <c r="AHN36" s="1084" t="str">
        <f>IF('8D'!AA47&lt;&gt;"",'8D'!AA47,"")</f>
        <v/>
      </c>
      <c r="AHO36" s="1084" t="str">
        <f>IF('8D'!AB47&lt;&gt;"",'8D'!AB47,"")</f>
        <v/>
      </c>
      <c r="AHP36" s="1084" t="str">
        <f>IF('8D'!AC47&lt;&gt;"",'8D'!AC47,"")</f>
        <v/>
      </c>
      <c r="AHQ36" s="1084" t="str">
        <f>IF('8D'!AD47&lt;&gt;"",'8D'!AD47,"")</f>
        <v/>
      </c>
      <c r="AHR36" s="1084" t="str">
        <f>IF('8D'!AE47&lt;&gt;"",'8D'!AE47,"")</f>
        <v/>
      </c>
      <c r="AHS36" s="1084" t="str">
        <f>IF('8D'!AF47&lt;&gt;"",'8D'!AF47,"")</f>
        <v/>
      </c>
      <c r="AHT36" s="1084" t="str">
        <f>IF('8D'!AG47&lt;&gt;"",'8D'!AG47,"")</f>
        <v/>
      </c>
      <c r="AHU36" s="1084" t="str">
        <f>IF('8D'!AH47&lt;&gt;"",'8D'!AH47,"")</f>
        <v/>
      </c>
      <c r="AHV36" s="1084" t="str">
        <f>IF('8D'!AI47&lt;&gt;"",'8D'!AI47,"")</f>
        <v/>
      </c>
      <c r="AHW36" s="1084" t="str">
        <f>IF('8D'!AJ47&lt;&gt;"",'8D'!AJ47,"")</f>
        <v/>
      </c>
      <c r="AHX36" s="1084" t="str">
        <f>IF('8D'!AK47&lt;&gt;"",'8D'!AK47,"")</f>
        <v/>
      </c>
      <c r="AHY36" s="1084" t="str">
        <f>IF('8D'!AL47&lt;&gt;"",'8D'!AL47,"")</f>
        <v/>
      </c>
      <c r="AHZ36" s="1084" t="str">
        <f>IF('8D'!AM47&lt;&gt;"",'8D'!AM47,"")</f>
        <v/>
      </c>
      <c r="AIA36" s="1084" t="str">
        <f>IF('8D'!AN47&lt;&gt;"",'8D'!AN47,"")</f>
        <v/>
      </c>
      <c r="AIB36" s="1084" t="str">
        <f>IF('8D'!AO47&lt;&gt;"",'8D'!AO47,"")</f>
        <v/>
      </c>
      <c r="AIC36" s="1084" t="str">
        <f>IF('8D'!AP47&lt;&gt;"",'8D'!AP47,"")</f>
        <v/>
      </c>
      <c r="AID36" s="1084" t="str">
        <f>IF('8D'!AQ47&lt;&gt;"",'8D'!AQ47,"")</f>
        <v/>
      </c>
      <c r="AIE36" s="1084" t="str">
        <f>IF('8D'!AR47&lt;&gt;"",'8D'!AR47,"")</f>
        <v/>
      </c>
      <c r="AIF36" s="1084" t="str">
        <f>IF('8D'!AS47&lt;&gt;"",'8D'!AS47,"")</f>
        <v/>
      </c>
      <c r="AIG36" s="1084" t="str">
        <f>IF('8D'!AT47&lt;&gt;"",'8D'!AT47,"")</f>
        <v/>
      </c>
      <c r="AIH36" s="1084" t="str">
        <f>IF('8D'!AU47&lt;&gt;"",'8D'!AU47,"")</f>
        <v/>
      </c>
      <c r="AII36" s="1084" t="str">
        <f>IF('8D'!AV47&lt;&gt;"",'8D'!AV47,"")</f>
        <v/>
      </c>
      <c r="AIJ36" s="1084" t="str">
        <f>IF('8D'!AW47&lt;&gt;"",'8D'!AW47,"")</f>
        <v/>
      </c>
      <c r="AIK36" s="1085"/>
      <c r="AIL36" s="1084" t="str">
        <f>IF('8E'!D47&lt;&gt;"",'8E'!D47,"")</f>
        <v/>
      </c>
      <c r="AIM36" s="1084" t="str">
        <f>IF('8E'!E47&lt;&gt;"",'8E'!E47,"")</f>
        <v/>
      </c>
      <c r="AIN36" s="1084" t="str">
        <f>IF('8E'!F47&lt;&gt;"",'8E'!F47,"")</f>
        <v/>
      </c>
      <c r="AIO36" s="1084" t="str">
        <f>IF('8E'!G47&lt;&gt;"",'8E'!G47,"")</f>
        <v/>
      </c>
      <c r="AIP36" s="1084" t="str">
        <f>IF('8E'!H47&lt;&gt;"",'8E'!H47,"")</f>
        <v/>
      </c>
      <c r="AIQ36" s="1084" t="str">
        <f>IF('8E'!I47&lt;&gt;"",'8E'!I47,"")</f>
        <v/>
      </c>
      <c r="AIR36" s="1084" t="str">
        <f>IF('8E'!J47&lt;&gt;"",'8E'!J47,"")</f>
        <v/>
      </c>
      <c r="AIS36" s="1084" t="str">
        <f>IF('8E'!K47&lt;&gt;"",'8E'!K47,"")</f>
        <v/>
      </c>
      <c r="AIT36" s="1084" t="str">
        <f>IF('8E'!L47&lt;&gt;"",'8E'!L47,"")</f>
        <v/>
      </c>
      <c r="AIU36" s="1084" t="str">
        <f>IF('8E'!M47&lt;&gt;"",'8E'!M47,"")</f>
        <v/>
      </c>
      <c r="AIV36" s="1084" t="str">
        <f>IF('8E'!N47&lt;&gt;"",'8E'!N47,"")</f>
        <v/>
      </c>
      <c r="AIW36" s="1084" t="str">
        <f>IF('8E'!O47&lt;&gt;"",'8E'!O47,"")</f>
        <v/>
      </c>
      <c r="AIX36" s="1084" t="str">
        <f>IF('8E'!P47&lt;&gt;"",'8E'!P47,"")</f>
        <v/>
      </c>
      <c r="AIY36" s="1084" t="str">
        <f>IF('8E'!Q47&lt;&gt;"",'8E'!Q47,"")</f>
        <v/>
      </c>
      <c r="AIZ36" s="1084" t="str">
        <f>IF('8E'!R47&lt;&gt;"",'8E'!R47,"")</f>
        <v/>
      </c>
      <c r="AJA36" s="1084" t="str">
        <f>IF('8E'!S47&lt;&gt;"",'8E'!S47,"")</f>
        <v/>
      </c>
      <c r="AJB36" s="1084" t="str">
        <f>IF('8E'!T47&lt;&gt;"",'8E'!T47,"")</f>
        <v/>
      </c>
      <c r="AJC36" s="1084" t="str">
        <f>IF('8E'!U47&lt;&gt;"",'8E'!U47,"")</f>
        <v/>
      </c>
      <c r="AJD36" s="1084" t="str">
        <f>IF('8E'!V47&lt;&gt;"",'8E'!V47,"")</f>
        <v/>
      </c>
      <c r="AJE36" s="1084" t="str">
        <f>IF('8E'!W47&lt;&gt;"",'8E'!W47,"")</f>
        <v/>
      </c>
      <c r="AJF36" s="1084" t="str">
        <f>IF('8E'!X47&lt;&gt;"",'8E'!X47,"")</f>
        <v/>
      </c>
      <c r="AJG36" s="1084" t="str">
        <f>IF('8E'!Y47&lt;&gt;"",'8E'!Y47,"")</f>
        <v/>
      </c>
      <c r="AJH36" s="1084" t="str">
        <f>IF('8E'!Z47&lt;&gt;"",'8E'!Z47,"")</f>
        <v/>
      </c>
      <c r="AJI36" s="1084" t="str">
        <f>IF('8E'!AA47&lt;&gt;"",'8E'!AA47,"")</f>
        <v/>
      </c>
      <c r="AJJ36" t="s">
        <v>6852</v>
      </c>
    </row>
    <row r="37" spans="1:946" x14ac:dyDescent="0.2">
      <c r="A37" s="1084" t="str">
        <f t="shared" si="0"/>
        <v/>
      </c>
      <c r="B37" s="1084" t="str">
        <f t="shared" si="1"/>
        <v/>
      </c>
      <c r="C37" s="1084" t="str">
        <f>IF(設定!AH41&lt;&gt;0,設定!AH41,"")</f>
        <v/>
      </c>
      <c r="D37" s="1084" t="str">
        <f ca="1">IF(設定!AG41&lt;&gt;0,設定!AG41,"")</f>
        <v/>
      </c>
      <c r="E37" s="1084" t="str">
        <f>IF(C37="学部",VLOOKUP(D37,設定!$K$8:$L$37,2,FALSE),"")</f>
        <v/>
      </c>
      <c r="F37" s="1084" t="str">
        <f>IF(C37="研究科",VLOOKUP(D37,設定!$P$8:$Q$37,2,FALSE),"")</f>
        <v/>
      </c>
      <c r="G37" s="1084" t="str">
        <f>IF(C37="学部",VLOOKUP(D37,設定!$U$8:$V$37,2,FALSE),"")</f>
        <v/>
      </c>
      <c r="H37" s="1084" t="str">
        <f>IF(C37="研究科",VLOOKUP(D37,設定!$Y$8:$Z$37,2,FALSE),"")</f>
        <v/>
      </c>
      <c r="I37" s="1085"/>
      <c r="J37" s="1085"/>
      <c r="K37" s="1085"/>
      <c r="L37" s="1085"/>
      <c r="M37" s="1085"/>
      <c r="N37" s="1085"/>
      <c r="O37" s="1085"/>
      <c r="P37" s="1085"/>
      <c r="Q37" s="1085"/>
      <c r="R37" s="1084" t="str">
        <f>IF('2A'!E40&lt;&gt;"",'2A'!E40,"")</f>
        <v/>
      </c>
      <c r="S37" s="1084" t="str">
        <f>IF('2A'!F40&lt;&gt;"",'2A'!F40,"")</f>
        <v/>
      </c>
      <c r="T37" s="1084" t="str">
        <f>IF('2A'!G40&lt;&gt;"",'2A'!G40,"")</f>
        <v/>
      </c>
      <c r="U37" s="1084" t="str">
        <f>IF('2A'!H40&lt;&gt;"",'2A'!H40,"")</f>
        <v/>
      </c>
      <c r="V37" s="1084" t="str">
        <f>IF('2A'!I40&lt;&gt;"",'2A'!I40,"")</f>
        <v/>
      </c>
      <c r="W37" s="1084" t="str">
        <f>IF('2A'!J40&lt;&gt;"",'2A'!J40,"")</f>
        <v/>
      </c>
      <c r="X37" s="1084" t="str">
        <f>IF('2A'!K40&lt;&gt;"",'2A'!K40,"")</f>
        <v/>
      </c>
      <c r="Y37" s="1084" t="str">
        <f>IF('2A'!L40&lt;&gt;"",'2A'!L40,"")</f>
        <v/>
      </c>
      <c r="Z37" s="1084" t="str">
        <f>IF('2A'!M40&lt;&gt;"",'2A'!M40,"")</f>
        <v/>
      </c>
      <c r="AA37" s="1084" t="str">
        <f>IF('2A'!N40&lt;&gt;"",'2A'!N40,"")</f>
        <v/>
      </c>
      <c r="AB37" s="1084" t="str">
        <f>IF('2A'!O40&lt;&gt;"",'2A'!O40,"")</f>
        <v/>
      </c>
      <c r="AC37" s="1084" t="str">
        <f>IF('2A'!P40&lt;&gt;"",'2A'!P40,"")</f>
        <v/>
      </c>
      <c r="AD37" s="1084" t="str">
        <f>IF('2A'!Q40&lt;&gt;"",'2A'!Q40,"")</f>
        <v/>
      </c>
      <c r="AE37" s="1084" t="str">
        <f>IF('2A'!R40&lt;&gt;"",'2A'!R40,"")</f>
        <v/>
      </c>
      <c r="AF37" s="1084" t="str">
        <f>IF('2A'!S40&lt;&gt;"",'2A'!S40,"")</f>
        <v/>
      </c>
      <c r="AG37" s="1084" t="str">
        <f>IF('2A'!T40&lt;&gt;"",'2A'!T40,"")</f>
        <v/>
      </c>
      <c r="AH37" s="1084" t="str">
        <f>IF('2A'!U40&lt;&gt;"",'2A'!U40,"")</f>
        <v/>
      </c>
      <c r="AI37" s="1084" t="str">
        <f>IF('2B'!E40&lt;&gt;"",'2B'!E40,"")</f>
        <v/>
      </c>
      <c r="AJ37" s="1084" t="str">
        <f>IF('2B'!F40&lt;&gt;"",'2B'!F40,"")</f>
        <v/>
      </c>
      <c r="AK37" s="1084" t="str">
        <f>IF('2B'!G40&lt;&gt;"",'2B'!G40,"")</f>
        <v/>
      </c>
      <c r="AL37" s="1084" t="str">
        <f>IF('2B'!H40&lt;&gt;"",'2B'!H40,"")</f>
        <v/>
      </c>
      <c r="AM37" s="1084" t="str">
        <f>IF('2B'!I40&lt;&gt;"",'2B'!I40,"")</f>
        <v/>
      </c>
      <c r="AN37" s="1084" t="str">
        <f>IF('2B'!J40&lt;&gt;"",'2B'!J40,"")</f>
        <v/>
      </c>
      <c r="AO37" s="1084" t="str">
        <f>IF('2B'!K40&lt;&gt;"",'2B'!K40,"")</f>
        <v/>
      </c>
      <c r="AP37" s="1084" t="str">
        <f>IF('2B'!L40&lt;&gt;"",'2B'!L40,"")</f>
        <v/>
      </c>
      <c r="AQ37" s="1084" t="str">
        <f>IF('2B'!M40&lt;&gt;"",'2B'!M40,"")</f>
        <v/>
      </c>
      <c r="AR37" s="1084" t="str">
        <f>IF('2B'!N40&lt;&gt;"",'2B'!N40,"")</f>
        <v/>
      </c>
      <c r="AS37" s="1084" t="str">
        <f>IF('2B'!O40&lt;&gt;"",'2B'!O40,"")</f>
        <v/>
      </c>
      <c r="AT37" s="1084" t="str">
        <f>IF('2B'!P40&lt;&gt;"",'2B'!P40,"")</f>
        <v/>
      </c>
      <c r="AU37" s="1084" t="str">
        <f>IF('2B'!Q40&lt;&gt;"",'2B'!Q40,"")</f>
        <v/>
      </c>
      <c r="AV37" s="1084" t="str">
        <f>IF('2B'!R40&lt;&gt;"",'2B'!R40,"")</f>
        <v/>
      </c>
      <c r="AW37" s="1084" t="str">
        <f>IF('2B'!S40&lt;&gt;"",'2B'!S40,"")</f>
        <v/>
      </c>
      <c r="AX37" s="1084" t="str">
        <f>IF('2B'!T40&lt;&gt;"",'2B'!T40,"")</f>
        <v/>
      </c>
      <c r="AY37" s="1084" t="str">
        <f>IF('2B'!U40&lt;&gt;"",'2B'!U40,"")</f>
        <v/>
      </c>
      <c r="AZ37" s="1084" t="str">
        <f>IF('2B'!V40&lt;&gt;"",'2B'!V40,"")</f>
        <v/>
      </c>
      <c r="BA37" s="1084" t="str">
        <f>IF('2B'!W40&lt;&gt;"",'2B'!W40,"")</f>
        <v/>
      </c>
      <c r="BB37" s="1084" t="str">
        <f>IF('2B'!X40&lt;&gt;"",'2B'!X40,"")</f>
        <v/>
      </c>
      <c r="BC37" s="1084" t="str">
        <f>IF('2C'!E41&lt;&gt;"",'2C'!E41,"")</f>
        <v/>
      </c>
      <c r="BD37" s="1084" t="str">
        <f>IF('2C'!F41&lt;&gt;"",'2C'!F41,"")</f>
        <v/>
      </c>
      <c r="BE37" s="1084" t="str">
        <f>IF('2C'!G41&lt;&gt;"",'2C'!G41,"")</f>
        <v/>
      </c>
      <c r="BF37" s="1084" t="str">
        <f>IF('2C'!H41&lt;&gt;"",'2C'!H41,"")</f>
        <v/>
      </c>
      <c r="BG37" s="1084" t="str">
        <f>IF('2C'!I41&lt;&gt;"",'2C'!I41,"")</f>
        <v/>
      </c>
      <c r="BH37" s="1084" t="str">
        <f>IF('2C'!J41&lt;&gt;"",'2C'!J41,"")</f>
        <v/>
      </c>
      <c r="BI37" s="1084" t="str">
        <f>IF('2C'!K41&lt;&gt;"",'2C'!K41,"")</f>
        <v/>
      </c>
      <c r="BJ37" s="1084" t="str">
        <f>IF('2C'!L41&lt;&gt;"",'2C'!L41,"")</f>
        <v/>
      </c>
      <c r="BK37" s="1084" t="str">
        <f>IF('2C'!M41&lt;&gt;"",'2C'!M41,"")</f>
        <v/>
      </c>
      <c r="BL37" s="1084" t="str">
        <f>IF('2C'!N41&lt;&gt;"",'2C'!N41,"")</f>
        <v/>
      </c>
      <c r="BM37" s="1084" t="str">
        <f>IF('2C'!O41&lt;&gt;"",'2C'!O41,"")</f>
        <v/>
      </c>
      <c r="BN37" s="1084" t="str">
        <f>IF('2C'!P41&lt;&gt;"",'2C'!P41,"")</f>
        <v/>
      </c>
      <c r="BO37" s="1084" t="str">
        <f>IF('2C'!Q41&lt;&gt;"",'2C'!Q41,"")</f>
        <v/>
      </c>
      <c r="BP37" s="1084" t="str">
        <f>IF('2C'!R41&lt;&gt;"",'2C'!R41,"")</f>
        <v/>
      </c>
      <c r="BQ37" s="1084" t="str">
        <f>IF('2C'!S41&lt;&gt;"",'2C'!S41,"")</f>
        <v/>
      </c>
      <c r="BR37" s="1084" t="str">
        <f>IF('2C'!T41&lt;&gt;"",'2C'!T41,"")</f>
        <v/>
      </c>
      <c r="BS37" s="1084" t="str">
        <f>IF('2C'!U41&lt;&gt;"",'2C'!U41,"")</f>
        <v/>
      </c>
      <c r="BT37" s="1084" t="str">
        <f>IF('2C'!V41&lt;&gt;"",'2C'!V41,"")</f>
        <v/>
      </c>
      <c r="BU37" s="1084" t="str">
        <f>IF('2C'!W41&lt;&gt;"",'2C'!W41,"")</f>
        <v/>
      </c>
      <c r="BV37" s="1084" t="str">
        <f>IF('2C'!X41&lt;&gt;"",'2C'!X41,"")</f>
        <v/>
      </c>
      <c r="BW37" s="1084" t="str">
        <f>IF('2C'!Y41&lt;&gt;"",'2C'!Y41,"")</f>
        <v/>
      </c>
      <c r="BX37" s="1084" t="str">
        <f>IF('2C'!Z41&lt;&gt;"",'2C'!Z41,"")</f>
        <v/>
      </c>
      <c r="BY37" s="1084" t="str">
        <f>IF('2C'!AA41&lt;&gt;"",'2C'!AA41,"")</f>
        <v/>
      </c>
      <c r="BZ37" s="1084" t="str">
        <f>IF('2C'!AB41&lt;&gt;"",'2C'!AB41,"")</f>
        <v/>
      </c>
      <c r="CA37" s="1084" t="str">
        <f>IF('2C'!AC41&lt;&gt;"",'2C'!AC41,"")</f>
        <v/>
      </c>
      <c r="CB37" s="1084" t="str">
        <f>IF('2C'!AD41&lt;&gt;"",'2C'!AD41,"")</f>
        <v/>
      </c>
      <c r="CC37" s="1084" t="str">
        <f>IF('2C'!AE41&lt;&gt;"",'2C'!AE41,"")</f>
        <v/>
      </c>
      <c r="CD37" s="1084" t="str">
        <f>IF('2C'!AF41&lt;&gt;"",'2C'!AF41,"")</f>
        <v/>
      </c>
      <c r="CE37" s="1085"/>
      <c r="CF37" s="1085"/>
      <c r="CG37" s="1085"/>
      <c r="CH37" s="1085"/>
      <c r="CI37" s="1085"/>
      <c r="CJ37" s="1085"/>
      <c r="CK37" s="1085"/>
      <c r="CL37" s="1085"/>
      <c r="CM37" s="1085"/>
      <c r="CN37" s="1085"/>
      <c r="CO37" s="1085"/>
      <c r="CP37" s="1085"/>
      <c r="CQ37" s="1085"/>
      <c r="CR37" s="1085"/>
      <c r="CS37" s="1085"/>
      <c r="CT37" s="1085"/>
      <c r="CU37" s="1085"/>
      <c r="CV37" s="1084" t="str">
        <f>IF('2E'!E40&lt;&gt;"",'2E'!E40,"")</f>
        <v/>
      </c>
      <c r="CW37" s="1084" t="str">
        <f>IF('2E'!F40&lt;&gt;"",'2E'!F40,"")</f>
        <v/>
      </c>
      <c r="CX37" s="1084" t="str">
        <f>IF('2E'!G40&lt;&gt;"",'2E'!G40,"")</f>
        <v/>
      </c>
      <c r="CY37" s="1084" t="str">
        <f>IF('2E'!H40&lt;&gt;"",'2E'!H40,"")</f>
        <v/>
      </c>
      <c r="CZ37" s="1084" t="str">
        <f>IF('2E'!I40&lt;&gt;"",'2E'!I40,"")</f>
        <v/>
      </c>
      <c r="DA37" s="1084" t="str">
        <f>IF('2E'!J40&lt;&gt;"",'2E'!J40,"")</f>
        <v/>
      </c>
      <c r="DB37" s="1084" t="str">
        <f>IF('2E'!K40&lt;&gt;"",'2E'!K40,"")</f>
        <v/>
      </c>
      <c r="DC37" s="1084" t="str">
        <f>IF('2E'!L40&lt;&gt;"",'2E'!L40,"")</f>
        <v/>
      </c>
      <c r="DD37" s="1084" t="str">
        <f>IF('2E'!M40&lt;&gt;"",'2E'!M40,"")</f>
        <v/>
      </c>
      <c r="DE37" s="1084" t="str">
        <f>IF('2E'!N40&lt;&gt;"",'2E'!N40,"")</f>
        <v/>
      </c>
      <c r="DF37" s="1084" t="str">
        <f>IF('2E'!O40&lt;&gt;"",'2E'!O40,"")</f>
        <v/>
      </c>
      <c r="DG37" s="1084" t="str">
        <f>IF('2E'!P40&lt;&gt;"",'2E'!P40,"")</f>
        <v/>
      </c>
      <c r="DH37" s="1084" t="str">
        <f>IF('2E'!Q40&lt;&gt;"",'2E'!Q40,"")</f>
        <v/>
      </c>
      <c r="DI37" s="1084" t="str">
        <f>IF('2E'!R40&lt;&gt;"",'2E'!R40,"")</f>
        <v/>
      </c>
      <c r="DJ37" s="1084" t="str">
        <f>IF('2E'!S40&lt;&gt;"",'2E'!S40,"")</f>
        <v/>
      </c>
      <c r="DK37" s="1084" t="str">
        <f>IF('2E'!T40&lt;&gt;"",'2E'!T40,"")</f>
        <v/>
      </c>
      <c r="DL37" s="1084" t="str">
        <f>IF('2F'!E40&lt;&gt;"",'2F'!E40,"")</f>
        <v/>
      </c>
      <c r="DM37" s="1084" t="str">
        <f>IF('2F'!F40&lt;&gt;"",'2F'!F40,"")</f>
        <v/>
      </c>
      <c r="DN37" s="1212" t="str">
        <f>IF('3AB'!E40&lt;&gt;"",'3AB'!E40,"")</f>
        <v/>
      </c>
      <c r="DO37" s="1212" t="str">
        <f>IF('3AB'!F40&lt;&gt;"",'3AB'!F40,"")</f>
        <v/>
      </c>
      <c r="DP37" s="1212" t="str">
        <f>IF('3AB'!G40&lt;&gt;"",'3AB'!G40,"")</f>
        <v/>
      </c>
      <c r="DQ37" s="1212" t="str">
        <f>IF('3AB'!H40&lt;&gt;"",'3AB'!H40,"")</f>
        <v/>
      </c>
      <c r="DR37" s="1212" t="str">
        <f>IF('3AB'!I40&lt;&gt;"",'3AB'!I40,"")</f>
        <v/>
      </c>
      <c r="DS37" s="1212" t="str">
        <f>IF('3AB'!J40&lt;&gt;"",'3AB'!J40,"")</f>
        <v/>
      </c>
      <c r="DT37" s="1212" t="str">
        <f>IF('3AB'!K40&lt;&gt;"",'3AB'!K40,"")</f>
        <v/>
      </c>
      <c r="DU37" s="1212" t="str">
        <f>IF('3AB'!L40&lt;&gt;"",'3AB'!L40,"")</f>
        <v/>
      </c>
      <c r="DV37" s="1084" t="str">
        <f>IF('3CD'!E40&lt;&gt;"",'3CD'!E40,"")</f>
        <v/>
      </c>
      <c r="DW37" s="1084" t="str">
        <f>IF('3CD'!F40&lt;&gt;"",'3CD'!F40,"")</f>
        <v/>
      </c>
      <c r="DX37" s="1084" t="str">
        <f>IF('3CD'!G40&lt;&gt;"",'3CD'!G40,"")</f>
        <v/>
      </c>
      <c r="DY37" s="1084" t="str">
        <f>IF('3CD'!H40&lt;&gt;"",'3CD'!H40,"")</f>
        <v/>
      </c>
      <c r="DZ37" s="1084" t="str">
        <f>IF('3CD'!I40&lt;&gt;"",'3CD'!I40,"")</f>
        <v/>
      </c>
      <c r="EA37" s="1084" t="str">
        <f>IF('3CD'!J40&lt;&gt;"",'3CD'!J40,"")</f>
        <v/>
      </c>
      <c r="EB37" s="1084" t="str">
        <f>IF('3CD'!K40&lt;&gt;"",'3CD'!K40,"")</f>
        <v/>
      </c>
      <c r="EC37" s="1084" t="str">
        <f>IF('3CD'!L40&lt;&gt;"",'3CD'!L40,"")</f>
        <v/>
      </c>
      <c r="ED37" s="1084" t="str">
        <f>IF('3CD'!M40&lt;&gt;"",'3CD'!M40,"")</f>
        <v/>
      </c>
      <c r="EE37" s="1084" t="str">
        <f>IF('3CD'!N40&lt;&gt;"",'3CD'!N40,"")</f>
        <v/>
      </c>
      <c r="EF37" s="1084" t="str">
        <f>IF('3CD'!O40&lt;&gt;"",'3CD'!O40,"")</f>
        <v/>
      </c>
      <c r="EG37" s="1084" t="str">
        <f>IF('3CD'!P40&lt;&gt;"",'3CD'!P40,"")</f>
        <v/>
      </c>
      <c r="EH37" s="1084" t="str">
        <f>IF('3CD'!Q40&lt;&gt;"",'3CD'!Q40,"")</f>
        <v/>
      </c>
      <c r="EI37" s="1084" t="str">
        <f>IF('3CD'!R40&lt;&gt;"",'3CD'!R40,"")</f>
        <v/>
      </c>
      <c r="EJ37" s="1085"/>
      <c r="EK37" s="1085"/>
      <c r="EL37" s="1085"/>
      <c r="EM37" s="1085"/>
      <c r="EN37" s="1085"/>
      <c r="EO37" s="1085"/>
      <c r="EP37" s="1085"/>
      <c r="EQ37" s="1085"/>
      <c r="ER37" s="1085"/>
      <c r="ES37" s="1085"/>
      <c r="ET37" s="1085"/>
      <c r="EU37" s="1085"/>
      <c r="EV37" s="1085"/>
      <c r="EW37" s="1085"/>
      <c r="EX37" s="1085"/>
      <c r="EY37" s="1085"/>
      <c r="EZ37" s="1085"/>
      <c r="FA37" s="1085"/>
      <c r="FB37" s="1084" t="str">
        <f>IF('3EF'!W41&lt;&gt;"",'3EF'!W41,"")</f>
        <v/>
      </c>
      <c r="FC37" s="1084" t="str">
        <f>IF('3EF'!X41&lt;&gt;"",'3EF'!X41,"")</f>
        <v/>
      </c>
      <c r="FD37" s="1084" t="str">
        <f>IF('3EF'!Y41&lt;&gt;"",'3EF'!Y41,"")</f>
        <v/>
      </c>
      <c r="FE37" s="1084" t="str">
        <f>IF('3EF'!Z41&lt;&gt;"",'3EF'!Z41,"")</f>
        <v/>
      </c>
      <c r="FF37" s="1084" t="str">
        <f>IF('3EF'!AA41&lt;&gt;"",'3EF'!AA41,"")</f>
        <v/>
      </c>
      <c r="FG37" s="1084" t="str">
        <f>IF('3EF'!AB41&lt;&gt;"",'3EF'!AB41,"")</f>
        <v/>
      </c>
      <c r="FH37" s="1084" t="str">
        <f>IF('3EF'!AC41&lt;&gt;"",'3EF'!AC41,"")</f>
        <v/>
      </c>
      <c r="FI37" s="1084" t="str">
        <f>IF('3EF'!AD41&lt;&gt;"",'3EF'!AD41,"")</f>
        <v/>
      </c>
      <c r="FJ37" s="1084" t="str">
        <f>IF('3EF'!AE41&lt;&gt;"",'3EF'!AE41,"")</f>
        <v/>
      </c>
      <c r="FK37" s="1084" t="str">
        <f>IF('3EF'!AF41&lt;&gt;"",'3EF'!AF41,"")</f>
        <v/>
      </c>
      <c r="FL37" s="1084" t="str">
        <f>IF('3EF'!AG41&lt;&gt;"",'3EF'!AG41,"")</f>
        <v/>
      </c>
      <c r="FM37" s="1084" t="str">
        <f>IF('3EF'!AH41&lt;&gt;"",'3EF'!AH41,"")</f>
        <v/>
      </c>
      <c r="FN37" s="1084" t="str">
        <f>IF('3EF'!AI41&lt;&gt;"",'3EF'!AI41,"")</f>
        <v/>
      </c>
      <c r="FO37" s="1084" t="str">
        <f>IF('3EF'!AJ41&lt;&gt;"",'3EF'!AJ41,"")</f>
        <v/>
      </c>
      <c r="FP37" s="1084" t="str">
        <f>IF('3EF'!AK41&lt;&gt;"",'3EF'!AK41,"")</f>
        <v/>
      </c>
      <c r="FQ37" s="1084" t="str">
        <f>IF('3EF'!AL41&lt;&gt;"",'3EF'!AL41,"")</f>
        <v/>
      </c>
      <c r="FR37" s="1084" t="str">
        <f>IF('3EF'!AM41&lt;&gt;"",'3EF'!AM41,"")</f>
        <v/>
      </c>
      <c r="FS37" s="1084" t="str">
        <f>IF('3G'!E41&lt;&gt;"",'3G'!E41,"")</f>
        <v/>
      </c>
      <c r="FT37" s="1084" t="str">
        <f>IF('3G'!F41&lt;&gt;"",'3G'!F41,"")</f>
        <v/>
      </c>
      <c r="FU37" s="1084" t="str">
        <f>IF('3G'!G41&lt;&gt;"",'3G'!G41,"")</f>
        <v/>
      </c>
      <c r="FV37" s="1084" t="str">
        <f>IF('3G'!H41&lt;&gt;"",'3G'!H41,"")</f>
        <v/>
      </c>
      <c r="FW37" s="1084" t="str">
        <f>IF('3G'!I41&lt;&gt;"",'3G'!I41,"")</f>
        <v/>
      </c>
      <c r="FX37" s="1084" t="str">
        <f>IF('3G'!J41&lt;&gt;"",'3G'!J41,"")</f>
        <v/>
      </c>
      <c r="FY37" s="1084" t="str">
        <f>IF('3G'!K41&lt;&gt;"",'3G'!K41,"")</f>
        <v/>
      </c>
      <c r="FZ37" s="1084" t="str">
        <f>IF('3G'!L41&lt;&gt;"",'3G'!L41,"")</f>
        <v/>
      </c>
      <c r="GA37" s="1084" t="str">
        <f>IF('3G'!M41&lt;&gt;"",'3G'!M41,"")</f>
        <v/>
      </c>
      <c r="GB37" s="1084" t="str">
        <f>IF('3G'!N41&lt;&gt;"",'3G'!N41,"")</f>
        <v/>
      </c>
      <c r="GC37" s="1084" t="str">
        <f>IF('3G'!O41&lt;&gt;"",'3G'!O41,"")</f>
        <v/>
      </c>
      <c r="GD37" s="1084" t="str">
        <f>IF('3G'!P41&lt;&gt;"",'3G'!P41,"")</f>
        <v/>
      </c>
      <c r="GE37" s="1084" t="str">
        <f>IF('3G'!Q41&lt;&gt;"",'3G'!Q41,"")</f>
        <v/>
      </c>
      <c r="GF37" s="1084" t="str">
        <f>IF('3G'!R41&lt;&gt;"",'3G'!R41,"")</f>
        <v/>
      </c>
      <c r="GG37" s="1084" t="str">
        <f>IF('3G'!S41&lt;&gt;"",'3G'!S41,"")</f>
        <v/>
      </c>
      <c r="GH37" s="1084" t="str">
        <f>IF('3G'!T41&lt;&gt;"",'3G'!T41,"")</f>
        <v/>
      </c>
      <c r="GI37" s="1084" t="str">
        <f>IF('3G'!U41&lt;&gt;"",'3G'!U41,"")</f>
        <v/>
      </c>
      <c r="GJ37" s="1084" t="str">
        <f>IF('3G'!V41&lt;&gt;"",'3G'!V41,"")</f>
        <v/>
      </c>
      <c r="GK37" s="1084" t="str">
        <f>IF('3G'!W41&lt;&gt;"",'3G'!W41,"")</f>
        <v/>
      </c>
      <c r="GL37" s="1084" t="str">
        <f>IF('3G'!X41&lt;&gt;"",'3G'!X41,"")</f>
        <v/>
      </c>
      <c r="GM37" s="1084" t="str">
        <f>IF('3G'!Y41&lt;&gt;"",'3G'!Y41,"")</f>
        <v/>
      </c>
      <c r="GN37" s="1084" t="str">
        <f>IF('3G'!Z41&lt;&gt;"",'3G'!Z41,"")</f>
        <v/>
      </c>
      <c r="GO37" s="1084" t="str">
        <f>IF('3G'!AA41&lt;&gt;"",'3G'!AA41,"")</f>
        <v/>
      </c>
      <c r="GP37" s="1084" t="str">
        <f>IF('3G'!AB41&lt;&gt;"",'3G'!AB41,"")</f>
        <v/>
      </c>
      <c r="GQ37" s="1084" t="str">
        <f>IF('3G'!AC41&lt;&gt;"",'3G'!AC41,"")</f>
        <v/>
      </c>
      <c r="GR37" s="1084" t="str">
        <f>IF('3G'!AD41&lt;&gt;"",'3G'!AD41,"")</f>
        <v/>
      </c>
      <c r="GS37" s="1084" t="str">
        <f>IF('3G'!AE41&lt;&gt;"",'3G'!AE41,"")</f>
        <v/>
      </c>
      <c r="GT37" s="1084" t="str">
        <f>IF('3G'!AF41&lt;&gt;"",'3G'!AF41,"")</f>
        <v/>
      </c>
      <c r="GU37" s="1084" t="str">
        <f>IF('3G'!AG41&lt;&gt;"",'3G'!AG41,"")</f>
        <v/>
      </c>
      <c r="GV37" s="1084" t="str">
        <f>IF('3G'!AH41&lt;&gt;"",'3G'!AH41,"")</f>
        <v/>
      </c>
      <c r="GW37" s="1084" t="str">
        <f>IF('3G'!AI41&lt;&gt;"",'3G'!AI41,"")</f>
        <v/>
      </c>
      <c r="GX37" s="1084" t="str">
        <f>IF('3G'!AJ41&lt;&gt;"",'3G'!AJ41,"")</f>
        <v/>
      </c>
      <c r="GY37" s="1084" t="str">
        <f>IF('3G'!AK41&lt;&gt;"",'3G'!AK41,"")</f>
        <v/>
      </c>
      <c r="GZ37" s="1084" t="str">
        <f>IF('3G'!AL41&lt;&gt;"",'3G'!AL41,"")</f>
        <v/>
      </c>
      <c r="HA37" s="1084" t="str">
        <f>IF('3G'!AM41&lt;&gt;"",'3G'!AM41,"")</f>
        <v/>
      </c>
      <c r="HB37" s="1084" t="str">
        <f>IF('3G'!AN41&lt;&gt;"",'3G'!AN41,"")</f>
        <v/>
      </c>
      <c r="HC37" s="1085"/>
      <c r="HD37" s="1085"/>
      <c r="HE37" s="1085"/>
      <c r="HF37" s="1085"/>
      <c r="HG37" s="1085"/>
      <c r="HH37" s="1085"/>
      <c r="HI37" s="1085"/>
      <c r="HJ37" s="1085"/>
      <c r="HK37" s="1085"/>
      <c r="HL37" s="1085"/>
      <c r="HM37" s="1085"/>
      <c r="HN37" s="1085"/>
      <c r="HO37" s="1085"/>
      <c r="HP37" s="1085"/>
      <c r="HQ37" s="1085"/>
      <c r="HR37" s="1085"/>
      <c r="HS37" s="1085"/>
      <c r="HT37" s="1085"/>
      <c r="HU37" s="1085"/>
      <c r="HV37" s="1085"/>
      <c r="HW37" s="1085"/>
      <c r="HX37" s="1085"/>
      <c r="HY37" s="1085"/>
      <c r="HZ37" s="1085"/>
      <c r="IA37" s="1085"/>
      <c r="IB37" s="1085"/>
      <c r="IC37" s="1085"/>
      <c r="ID37" s="1085"/>
      <c r="IE37" s="1085"/>
      <c r="IF37" s="1085"/>
      <c r="IG37" s="1085"/>
      <c r="IH37" s="1085"/>
      <c r="II37" s="1085"/>
      <c r="IJ37" s="1085"/>
      <c r="IK37" s="1085"/>
      <c r="IL37" s="1085"/>
      <c r="IM37" s="1085"/>
      <c r="IN37" s="1085"/>
      <c r="IO37" s="1085"/>
      <c r="IP37" s="1085"/>
      <c r="IQ37" s="1085"/>
      <c r="IR37" s="1085"/>
      <c r="IS37" s="1085"/>
      <c r="IT37" s="1085"/>
      <c r="IU37" s="1085"/>
      <c r="IV37" s="1085"/>
      <c r="IW37" s="1085"/>
      <c r="IX37" s="1085"/>
      <c r="IY37" s="1085"/>
      <c r="IZ37" s="1085"/>
      <c r="JA37" s="1085"/>
      <c r="JB37" s="1084" t="str">
        <f>IF('4C'!E40&lt;&gt;"",'4C'!E40,"")</f>
        <v/>
      </c>
      <c r="JC37" s="1085"/>
      <c r="JD37" s="1085"/>
      <c r="JE37" s="1085"/>
      <c r="JF37" s="1085"/>
      <c r="JG37" s="1085"/>
      <c r="JH37" s="1085"/>
      <c r="JI37" s="1085"/>
      <c r="JJ37" s="1085"/>
      <c r="JK37" s="1085"/>
      <c r="JL37" s="1085"/>
      <c r="JM37" s="1085"/>
      <c r="JN37" s="1085"/>
      <c r="JO37" s="1085"/>
      <c r="JP37" s="1085"/>
      <c r="JQ37" s="1085"/>
      <c r="JR37" s="1085"/>
      <c r="JS37" s="1085"/>
      <c r="JT37" s="1085"/>
      <c r="JU37" s="1085"/>
      <c r="JV37" s="1085"/>
      <c r="JW37" s="1085"/>
      <c r="JX37" s="1085"/>
      <c r="JY37" s="1085"/>
      <c r="JZ37" s="1085"/>
      <c r="KA37" s="1085"/>
      <c r="KB37" s="1085"/>
      <c r="KC37" s="1085"/>
      <c r="KD37" s="1085"/>
      <c r="KE37" s="1085"/>
      <c r="KF37" s="1085"/>
      <c r="KG37" s="1085"/>
      <c r="KH37" s="1085"/>
      <c r="KI37" s="1085"/>
      <c r="KJ37" s="1084" t="str">
        <f>IF('5A'!E40&lt;&gt;"",'5A'!E40,"")</f>
        <v/>
      </c>
      <c r="KK37" s="1084" t="str">
        <f>IF('5A'!F40&lt;&gt;"",'5A'!F40,"")</f>
        <v/>
      </c>
      <c r="KL37" s="1084" t="str">
        <f>IF('5A'!G40&lt;&gt;"",'5A'!G40,"")</f>
        <v/>
      </c>
      <c r="KM37" s="1085"/>
      <c r="KN37" s="1085"/>
      <c r="KO37" s="1085"/>
      <c r="KP37" s="1085"/>
      <c r="KQ37" s="1085"/>
      <c r="KR37" s="1085"/>
      <c r="KS37" s="1085"/>
      <c r="KT37" s="1085"/>
      <c r="KU37" s="1085"/>
      <c r="KV37" s="1085"/>
      <c r="KW37" s="1085"/>
      <c r="KX37" s="1085"/>
      <c r="KY37" s="1084" t="str">
        <f>IF('5D'!E47&lt;&gt;"",'5D'!E47,"")</f>
        <v/>
      </c>
      <c r="KZ37" s="1084" t="str">
        <f>IF('5D'!F47&lt;&gt;"",'5D'!F47,"")</f>
        <v/>
      </c>
      <c r="LA37" s="1084" t="str">
        <f>IF('5D'!G47&lt;&gt;"",'5D'!G47,"")</f>
        <v/>
      </c>
      <c r="LB37" s="1084" t="str">
        <f>IF('5D'!H47&lt;&gt;"",'5D'!H47,"")</f>
        <v/>
      </c>
      <c r="LC37" s="1084" t="str">
        <f>IF('5D'!I47&lt;&gt;"",'5D'!I47,"")</f>
        <v/>
      </c>
      <c r="LD37" s="1084" t="str">
        <f>IF('5D'!J47&lt;&gt;"",'5D'!J47,"")</f>
        <v/>
      </c>
      <c r="LE37" s="1084" t="str">
        <f>IF('5D'!K47&lt;&gt;"",'5D'!K47,"")</f>
        <v/>
      </c>
      <c r="LF37" s="1084" t="str">
        <f>IF('5D'!L47&lt;&gt;"",'5D'!L47,"")</f>
        <v/>
      </c>
      <c r="LG37" s="1084" t="str">
        <f>IF('5D'!M47&lt;&gt;"",'5D'!M47,"")</f>
        <v/>
      </c>
      <c r="LH37" s="1084" t="str">
        <f>IF('5D'!N47&lt;&gt;"",'5D'!N47,"")</f>
        <v/>
      </c>
      <c r="LI37" s="1084" t="str">
        <f>IF('5D'!O47&lt;&gt;"",'5D'!O47,"")</f>
        <v/>
      </c>
      <c r="LJ37" s="1084" t="str">
        <f>IF('5D'!P47&lt;&gt;"",'5D'!P47,"")</f>
        <v/>
      </c>
      <c r="LK37" s="1084" t="str">
        <f>IF('5D'!Q47&lt;&gt;"",'5D'!Q47,"")</f>
        <v/>
      </c>
      <c r="LL37" s="1084" t="str">
        <f>IF('5D'!R47&lt;&gt;"",'5D'!R47,"")</f>
        <v/>
      </c>
      <c r="LM37" s="1084" t="str">
        <f>IF('5D'!S47&lt;&gt;"",'5D'!S47,"")</f>
        <v/>
      </c>
      <c r="LN37" s="1084" t="str">
        <f>IF('5D'!T47&lt;&gt;"",'5D'!T47,"")</f>
        <v/>
      </c>
      <c r="LO37" s="1084" t="str">
        <f>IF('5D'!U47&lt;&gt;"",'5D'!U47,"")</f>
        <v/>
      </c>
      <c r="LP37" s="1084" t="str">
        <f>IF('5D'!V47&lt;&gt;"",'5D'!V47,"")</f>
        <v/>
      </c>
      <c r="LQ37" s="1084" t="str">
        <f>IF('5D'!W47&lt;&gt;"",'5D'!W47,"")</f>
        <v/>
      </c>
      <c r="LR37" s="1084" t="str">
        <f>IF('5D'!Y47&lt;&gt;"",'5D'!Y47,"")</f>
        <v/>
      </c>
      <c r="LS37" s="1084" t="str">
        <f>IF('5D'!Z47&lt;&gt;"",'5D'!Z47,"")</f>
        <v/>
      </c>
      <c r="LT37" s="1084" t="str">
        <f>IF('5D'!AA47&lt;&gt;"",'5D'!AA47,"")</f>
        <v/>
      </c>
      <c r="LU37" s="1084" t="str">
        <f>IF('5D'!AB47&lt;&gt;"",'5D'!AB47,"")</f>
        <v/>
      </c>
      <c r="LV37" s="1085"/>
      <c r="LW37" s="1084" t="str">
        <f>IF('5E'!E47&lt;&gt;"",'5E'!E47,"")</f>
        <v/>
      </c>
      <c r="LX37" s="1084" t="str">
        <f>IF('5E'!F47&lt;&gt;"",'5E'!F47,"")</f>
        <v/>
      </c>
      <c r="LY37" s="1084" t="str">
        <f>IF('5E'!G47&lt;&gt;"",'5E'!G47,"")</f>
        <v/>
      </c>
      <c r="LZ37" s="1084" t="str">
        <f>IF('5E'!H47&lt;&gt;"",'5E'!H47,"")</f>
        <v/>
      </c>
      <c r="MA37" s="1084" t="str">
        <f>IF('5E'!I47&lt;&gt;"",'5E'!I47,"")</f>
        <v/>
      </c>
      <c r="MB37" s="1084" t="str">
        <f>IF('5E'!J47&lt;&gt;"",'5E'!J47,"")</f>
        <v/>
      </c>
      <c r="MC37" s="1084" t="str">
        <f>IF('5E'!K47&lt;&gt;"",'5E'!K47,"")</f>
        <v/>
      </c>
      <c r="MD37" s="1084" t="str">
        <f>IF('5E'!L47&lt;&gt;"",'5E'!L47,"")</f>
        <v/>
      </c>
      <c r="ME37" s="1084" t="str">
        <f>IF('5E'!M47&lt;&gt;"",'5E'!M47,"")</f>
        <v/>
      </c>
      <c r="MF37" s="1084" t="str">
        <f>IF('5E'!N47&lt;&gt;"",'5E'!N47,"")</f>
        <v/>
      </c>
      <c r="MG37" s="1084" t="str">
        <f>IF('5E'!O47&lt;&gt;"",'5E'!O47,"")</f>
        <v/>
      </c>
      <c r="MH37" s="1084" t="str">
        <f>IF('5E'!P47&lt;&gt;"",'5E'!P47,"")</f>
        <v/>
      </c>
      <c r="MI37" s="1084" t="str">
        <f>IF('5E'!Q47&lt;&gt;"",'5E'!Q47,"")</f>
        <v/>
      </c>
      <c r="MJ37" s="1084" t="str">
        <f>IF('5E'!R47&lt;&gt;"",'5E'!R47,"")</f>
        <v/>
      </c>
      <c r="MK37" s="1084" t="str">
        <f>IF('5E'!S47&lt;&gt;"",'5E'!S47,"")</f>
        <v/>
      </c>
      <c r="ML37" s="1084" t="str">
        <f>IF('5E'!T47&lt;&gt;"",'5E'!T47,"")</f>
        <v/>
      </c>
      <c r="MM37" s="1084" t="str">
        <f>IF('5E'!U47&lt;&gt;"",'5E'!U47,"")</f>
        <v/>
      </c>
      <c r="MN37" s="1084" t="str">
        <f>IF('5E'!V47&lt;&gt;"",'5E'!V47,"")</f>
        <v/>
      </c>
      <c r="MO37" s="1084" t="str">
        <f>IF('5E'!W47&lt;&gt;"",'5E'!W47,"")</f>
        <v/>
      </c>
      <c r="MP37" s="1084" t="str">
        <f>IF('5E'!Y47&lt;&gt;"",'5E'!Y47,"")</f>
        <v/>
      </c>
      <c r="MQ37" s="1084" t="str">
        <f>IF('5E'!Z47&lt;&gt;"",'5E'!Z47,"")</f>
        <v/>
      </c>
      <c r="MR37" s="1084" t="str">
        <f>IF('5E'!AA47&lt;&gt;"",'5E'!AA47,"")</f>
        <v/>
      </c>
      <c r="MS37" s="1085"/>
      <c r="MT37" s="1085"/>
      <c r="MU37" s="1085"/>
      <c r="MV37" s="1085"/>
      <c r="MW37" s="1085"/>
      <c r="MX37" s="1085"/>
      <c r="MY37" s="1085"/>
      <c r="MZ37" s="1085"/>
      <c r="NA37" s="1085"/>
      <c r="NB37" s="1085"/>
      <c r="NC37" s="1085"/>
      <c r="ND37" s="1085"/>
      <c r="NE37" s="1085"/>
      <c r="NF37" s="1085"/>
      <c r="NG37" s="1085"/>
      <c r="NH37" s="1085"/>
      <c r="NI37" s="1085"/>
      <c r="NJ37" s="1085"/>
      <c r="NK37" s="1085"/>
      <c r="NL37" s="1085"/>
      <c r="NM37" s="1085"/>
      <c r="NN37" s="1085"/>
      <c r="NO37" s="1085"/>
      <c r="NP37" s="1085"/>
      <c r="NQ37" s="1085"/>
      <c r="NR37" s="1085"/>
      <c r="NS37" s="1085"/>
      <c r="NT37" s="1085"/>
      <c r="NU37" s="1085"/>
      <c r="NV37" s="1085"/>
      <c r="NW37" s="1085"/>
      <c r="NX37" s="1085"/>
      <c r="NY37" s="1085"/>
      <c r="NZ37" s="1085"/>
      <c r="OA37" s="1085"/>
      <c r="OB37" s="1085"/>
      <c r="OC37" s="1085"/>
      <c r="OD37" s="1085"/>
      <c r="OE37" s="1085"/>
      <c r="OF37" s="1085"/>
      <c r="OG37" s="1085"/>
      <c r="OH37" s="1085"/>
      <c r="OI37" s="1085"/>
      <c r="OJ37" s="1085"/>
      <c r="OK37" s="1085"/>
      <c r="OL37" s="1085"/>
      <c r="OM37" s="1085"/>
      <c r="ON37" s="1085"/>
      <c r="OO37" s="1085"/>
      <c r="OP37" s="1085"/>
      <c r="OQ37" s="1085"/>
      <c r="OR37" s="1085"/>
      <c r="OS37" s="1085"/>
      <c r="OT37" s="1085"/>
      <c r="OU37" s="1085"/>
      <c r="OV37" s="1085"/>
      <c r="OW37" s="1085"/>
      <c r="OX37" s="1085"/>
      <c r="OY37" s="1085"/>
      <c r="OZ37" s="1085"/>
      <c r="PA37" s="1085"/>
      <c r="PB37" s="1085"/>
      <c r="PC37" s="1085"/>
      <c r="PD37" s="1085"/>
      <c r="PE37" s="1085"/>
      <c r="PF37" s="1085"/>
      <c r="PG37" s="1085"/>
      <c r="PH37" s="1085"/>
      <c r="PI37" s="1085"/>
      <c r="PJ37" s="1085"/>
      <c r="PK37" s="1085"/>
      <c r="PL37" s="1085"/>
      <c r="PM37" s="1085"/>
      <c r="PN37" s="1085"/>
      <c r="PO37" s="1085"/>
      <c r="PP37" s="1085"/>
      <c r="PQ37" s="1085"/>
      <c r="PR37" s="1085"/>
      <c r="PS37" s="1085"/>
      <c r="PT37" s="1085"/>
      <c r="PU37" s="1085"/>
      <c r="PV37" s="1085"/>
      <c r="PW37" s="1085"/>
      <c r="PX37" s="1085"/>
      <c r="PY37" s="1085"/>
      <c r="PZ37" s="1085"/>
      <c r="QA37" s="1085"/>
      <c r="QB37" s="1085"/>
      <c r="QC37" s="1085"/>
      <c r="QD37" s="1085"/>
      <c r="QE37" s="1085"/>
      <c r="QF37" s="1085"/>
      <c r="QG37" s="1085"/>
      <c r="QH37" s="1085"/>
      <c r="QI37" s="1085"/>
      <c r="QJ37" s="1085"/>
      <c r="QK37" s="1085"/>
      <c r="QL37" s="1085"/>
      <c r="QM37" s="1085"/>
      <c r="QN37" s="1085"/>
      <c r="QO37" s="1085"/>
      <c r="QP37" s="1085"/>
      <c r="QQ37" s="1085"/>
      <c r="QR37" s="1085"/>
      <c r="QS37" s="1085"/>
      <c r="QT37" s="1085"/>
      <c r="QU37" s="1085"/>
      <c r="QV37" s="1085"/>
      <c r="QW37" s="1085"/>
      <c r="QX37" s="1085"/>
      <c r="QY37" s="1085"/>
      <c r="QZ37" s="1085"/>
      <c r="RA37" s="1085"/>
      <c r="RB37" s="1085"/>
      <c r="RC37" s="1085"/>
      <c r="RD37" s="1085"/>
      <c r="RE37" s="1085"/>
      <c r="RF37" s="1085"/>
      <c r="RG37" s="1085"/>
      <c r="RH37" s="1085"/>
      <c r="RI37" s="1085"/>
      <c r="RJ37" s="1085"/>
      <c r="RK37" s="1085"/>
      <c r="RL37" s="1085"/>
      <c r="RM37" s="1085"/>
      <c r="RN37" s="1085"/>
      <c r="RO37" s="1085"/>
      <c r="RP37" s="1085"/>
      <c r="RQ37" s="1085"/>
      <c r="RR37" s="1085"/>
      <c r="RS37" s="1085"/>
      <c r="RT37" s="1085"/>
      <c r="RU37" s="1085"/>
      <c r="RV37" s="1085"/>
      <c r="RW37" s="1085"/>
      <c r="RX37" s="1085"/>
      <c r="RY37" s="1085"/>
      <c r="RZ37" s="1085"/>
      <c r="SA37" s="1085"/>
      <c r="SB37" s="1085"/>
      <c r="SC37" s="1085"/>
      <c r="SD37" s="1085"/>
      <c r="SE37" s="1085"/>
      <c r="SF37" s="1085"/>
      <c r="SG37" s="1085"/>
      <c r="SH37" s="1085"/>
      <c r="SI37" s="1085"/>
      <c r="SJ37" s="1085"/>
      <c r="SK37" s="1085"/>
      <c r="SL37" s="1085"/>
      <c r="SM37" s="1085"/>
      <c r="SN37" s="1085"/>
      <c r="SO37" s="1085"/>
      <c r="SP37" s="1085"/>
      <c r="SQ37" s="1085"/>
      <c r="SR37" s="1085"/>
      <c r="SS37" s="1085"/>
      <c r="ST37" s="1085"/>
      <c r="SU37" s="1085"/>
      <c r="SV37" s="1085"/>
      <c r="SW37" s="1085"/>
      <c r="SX37" s="1085"/>
      <c r="SY37" s="1085"/>
      <c r="SZ37" s="1085"/>
      <c r="TA37" s="1085"/>
      <c r="TB37" s="1085"/>
      <c r="TC37" s="1085"/>
      <c r="TD37" s="1085"/>
      <c r="TE37" s="1085"/>
      <c r="TF37" s="1085"/>
      <c r="TG37" s="1085"/>
      <c r="TH37" s="1085"/>
      <c r="TI37" s="1085"/>
      <c r="TJ37" s="1085"/>
      <c r="TK37" s="1085"/>
      <c r="TL37" s="1085"/>
      <c r="TM37" s="1085"/>
      <c r="TN37" s="1085"/>
      <c r="TO37" s="1085"/>
      <c r="TP37" s="1085"/>
      <c r="TQ37" s="1085"/>
      <c r="TR37" s="1085"/>
      <c r="TS37" s="1085"/>
      <c r="TT37" s="1085"/>
      <c r="TU37" s="1085"/>
      <c r="TV37" s="1085"/>
      <c r="TW37" s="1085"/>
      <c r="TX37" s="1085"/>
      <c r="TY37" s="1085"/>
      <c r="TZ37" s="1085"/>
      <c r="UA37" s="1085"/>
      <c r="UB37" s="1085"/>
      <c r="UC37" s="1085"/>
      <c r="UD37" s="1085"/>
      <c r="UE37" s="1085"/>
      <c r="UF37" s="1085"/>
      <c r="UG37" s="1085"/>
      <c r="UH37" s="1085"/>
      <c r="UI37" s="1085"/>
      <c r="UJ37" s="1085"/>
      <c r="UK37" s="1085"/>
      <c r="UL37" s="1085"/>
      <c r="UM37" s="1085"/>
      <c r="UN37" s="1085"/>
      <c r="UO37" s="1085"/>
      <c r="UP37" s="1085"/>
      <c r="UQ37" s="1085"/>
      <c r="UR37" s="1085"/>
      <c r="US37" s="1085"/>
      <c r="UT37" s="1085"/>
      <c r="UU37" s="1085"/>
      <c r="UV37" s="1085"/>
      <c r="UW37" s="1085"/>
      <c r="UX37" s="1085"/>
      <c r="UY37" s="1085"/>
      <c r="UZ37" s="1085"/>
      <c r="VA37" s="1085"/>
      <c r="VB37" s="1085"/>
      <c r="VC37" s="1085"/>
      <c r="VD37" s="1085"/>
      <c r="VE37" s="1085"/>
      <c r="VF37" s="1085"/>
      <c r="VG37" s="1085"/>
      <c r="VH37" s="1085"/>
      <c r="VI37" s="1085"/>
      <c r="VJ37" s="1085"/>
      <c r="VK37" s="1085"/>
      <c r="VL37" s="1085"/>
      <c r="VM37" s="1085"/>
      <c r="VN37" s="1085"/>
      <c r="VO37" s="1085"/>
      <c r="VP37" s="1085"/>
      <c r="VQ37" s="1085"/>
      <c r="VR37" s="1085"/>
      <c r="VS37" s="1085"/>
      <c r="VT37" s="1085"/>
      <c r="VU37" s="1085"/>
      <c r="VV37" s="1085"/>
      <c r="VW37" s="1085"/>
      <c r="VX37" s="1085"/>
      <c r="VY37" s="1085"/>
      <c r="VZ37" s="1085"/>
      <c r="WA37" s="1085"/>
      <c r="WB37" s="1085"/>
      <c r="WC37" s="1085"/>
      <c r="WD37" s="1085"/>
      <c r="WE37" s="1085"/>
      <c r="WF37" s="1085"/>
      <c r="WG37" s="1085"/>
      <c r="WH37" s="1085"/>
      <c r="WI37" s="1085"/>
      <c r="WJ37" s="1085"/>
      <c r="WK37" s="1085"/>
      <c r="WL37" s="1085"/>
      <c r="WM37" s="1085"/>
      <c r="WN37" s="1085"/>
      <c r="WO37" s="1085"/>
      <c r="WP37" s="1085"/>
      <c r="WQ37" s="1085"/>
      <c r="WR37" s="1085"/>
      <c r="WS37" s="1085"/>
      <c r="WT37" s="1085"/>
      <c r="WU37" s="1085"/>
      <c r="WV37" s="1085"/>
      <c r="WW37" s="1085"/>
      <c r="WX37" s="1085"/>
      <c r="WY37" s="1085"/>
      <c r="WZ37" s="1085"/>
      <c r="XA37" s="1085"/>
      <c r="XB37" s="1085"/>
      <c r="XC37" s="1085"/>
      <c r="XD37" s="1085"/>
      <c r="XE37" s="1085"/>
      <c r="XF37" s="1085"/>
      <c r="XG37" s="1085"/>
      <c r="XH37" s="1085"/>
      <c r="XI37" s="1085"/>
      <c r="XJ37" s="1085"/>
      <c r="XK37" s="1085"/>
      <c r="XL37" s="1085"/>
      <c r="XM37" s="1085"/>
      <c r="XN37" s="1085"/>
      <c r="XO37" s="1085"/>
      <c r="XP37" s="1085"/>
      <c r="XQ37" s="1085"/>
      <c r="XR37" s="1085"/>
      <c r="XS37" s="1085"/>
      <c r="XT37" s="1085"/>
      <c r="XU37" s="1085"/>
      <c r="XV37" s="1085"/>
      <c r="XW37" s="1085"/>
      <c r="XX37" s="1085"/>
      <c r="XY37" s="1085"/>
      <c r="XZ37" s="1085"/>
      <c r="YA37" s="1085"/>
      <c r="YB37" s="1085"/>
      <c r="YC37" s="1085"/>
      <c r="YD37" s="1085"/>
      <c r="YE37" s="1085"/>
      <c r="YF37" s="1085"/>
      <c r="YG37" s="1085"/>
      <c r="YH37" s="1085"/>
      <c r="YI37" s="1085"/>
      <c r="YJ37" s="1085"/>
      <c r="YK37" s="1085"/>
      <c r="YL37" s="1085"/>
      <c r="YM37" s="1085"/>
      <c r="YN37" s="1085"/>
      <c r="YO37" s="1085"/>
      <c r="YP37" s="1085"/>
      <c r="YQ37" s="1085"/>
      <c r="YR37" s="1085"/>
      <c r="YS37" s="1085"/>
      <c r="YT37" s="1085"/>
      <c r="YU37" s="1085"/>
      <c r="YV37" s="1085"/>
      <c r="YW37" s="1085"/>
      <c r="YX37" s="1085"/>
      <c r="YY37" s="1085"/>
      <c r="YZ37" s="1085"/>
      <c r="ZA37" s="1085"/>
      <c r="ZB37" s="1085"/>
      <c r="ZC37" s="1085"/>
      <c r="ZD37" s="1085"/>
      <c r="ZE37" s="1085"/>
      <c r="ZF37" s="1085"/>
      <c r="ZG37" s="1085"/>
      <c r="ZH37" s="1085"/>
      <c r="ZI37" s="1085"/>
      <c r="ZJ37" s="1085"/>
      <c r="ZK37" s="1085"/>
      <c r="ZL37" s="1085"/>
      <c r="ZM37" s="1085"/>
      <c r="ZN37" s="1085"/>
      <c r="ZO37" s="1085"/>
      <c r="ZP37" s="1085"/>
      <c r="ZQ37" s="1085"/>
      <c r="ZR37" s="1085"/>
      <c r="ZS37" s="1085"/>
      <c r="ZT37" s="1085"/>
      <c r="ZU37" s="1085"/>
      <c r="ZV37" s="1085"/>
      <c r="ZW37" s="1085"/>
      <c r="ZX37" s="1085"/>
      <c r="ZY37" s="1085"/>
      <c r="ZZ37" s="1085"/>
      <c r="AAA37" s="1085"/>
      <c r="AAB37" s="1085"/>
      <c r="AAC37" s="1085"/>
      <c r="AAD37" s="1085"/>
      <c r="AAE37" s="1085"/>
      <c r="AAF37" s="1085"/>
      <c r="AAG37" s="1085"/>
      <c r="AAH37" s="1085"/>
      <c r="AAI37" s="1085"/>
      <c r="AAJ37" s="1085"/>
      <c r="AAK37" s="1085"/>
      <c r="AAL37" s="1085"/>
      <c r="AAM37" s="1085"/>
      <c r="AAN37" s="1085"/>
      <c r="AAO37" s="1085"/>
      <c r="AAP37" s="1085"/>
      <c r="AAQ37" s="1085"/>
      <c r="AAR37" s="1085"/>
      <c r="AAS37" s="1085"/>
      <c r="AAT37" s="1085"/>
      <c r="AAU37" s="1085"/>
      <c r="AAV37" s="1085"/>
      <c r="AAW37" s="1085"/>
      <c r="AAX37" s="1085"/>
      <c r="AAY37" s="1085"/>
      <c r="AAZ37" s="1085"/>
      <c r="ABA37" s="1085"/>
      <c r="ABB37" s="1085"/>
      <c r="ABC37" s="1085"/>
      <c r="ABD37" s="1085"/>
      <c r="ABE37" s="1085"/>
      <c r="ABF37" s="1085"/>
      <c r="ABG37" s="1085"/>
      <c r="ABH37" s="1085"/>
      <c r="ABI37" s="1085"/>
      <c r="ABJ37" s="1085"/>
      <c r="ABK37" s="1085"/>
      <c r="ABL37" s="1085"/>
      <c r="ABM37" s="1085"/>
      <c r="ABN37" s="1085"/>
      <c r="ABO37" s="1085"/>
      <c r="ABP37" s="1085"/>
      <c r="ABQ37" s="1085"/>
      <c r="ABR37" s="1085"/>
      <c r="ABS37" s="1085"/>
      <c r="ABT37" s="1085"/>
      <c r="ABU37" s="1085"/>
      <c r="ABV37" s="1085"/>
      <c r="ABW37" s="1085"/>
      <c r="ABX37" s="1085"/>
      <c r="ABY37" s="1085"/>
      <c r="ABZ37" s="1085"/>
      <c r="ACA37" s="1085"/>
      <c r="ACB37" s="1085"/>
      <c r="ACC37" s="1085"/>
      <c r="ACD37" s="1085"/>
      <c r="ACE37" s="1085"/>
      <c r="ACF37" s="1085"/>
      <c r="ACG37" s="1085"/>
      <c r="ACH37" s="1085"/>
      <c r="ACI37" s="1085"/>
      <c r="ACJ37" s="1085"/>
      <c r="ACK37" s="1085"/>
      <c r="ACL37" s="1085"/>
      <c r="ACM37" s="1085"/>
      <c r="ACN37" s="1085"/>
      <c r="ACO37" s="1085"/>
      <c r="ACP37" s="1085"/>
      <c r="ACQ37" s="1085"/>
      <c r="ACR37" s="1085"/>
      <c r="ACS37" s="1085"/>
      <c r="ACT37" s="1085"/>
      <c r="ACU37" s="1085"/>
      <c r="ACV37" s="1085"/>
      <c r="ACW37" s="1085"/>
      <c r="ACX37" s="1085"/>
      <c r="ACY37" s="1085"/>
      <c r="ACZ37" s="1085"/>
      <c r="ADA37" s="1085"/>
      <c r="ADB37" s="1085"/>
      <c r="ADC37" s="1085"/>
      <c r="ADD37" s="1085"/>
      <c r="ADE37" s="1085"/>
      <c r="ADF37" s="1085"/>
      <c r="ADG37" s="1085"/>
      <c r="ADH37" s="1085"/>
      <c r="ADI37" s="1085"/>
      <c r="ADJ37" s="1085"/>
      <c r="ADK37" s="1085"/>
      <c r="ADL37" s="1085"/>
      <c r="ADM37" s="1085"/>
      <c r="ADN37" s="1085"/>
      <c r="ADO37" s="1085"/>
      <c r="ADP37" s="1085"/>
      <c r="ADQ37" s="1085"/>
      <c r="ADR37" s="1085"/>
      <c r="ADS37" s="1085"/>
      <c r="ADT37" s="1085"/>
      <c r="ADU37" s="1085"/>
      <c r="ADV37" s="1085"/>
      <c r="ADW37" s="1085"/>
      <c r="ADX37" s="1085"/>
      <c r="ADY37" s="1085"/>
      <c r="ADZ37" s="1085"/>
      <c r="AEA37" s="1085"/>
      <c r="AEB37" s="1085"/>
      <c r="AEC37" s="1085"/>
      <c r="AED37" s="1085"/>
      <c r="AEE37" s="1085"/>
      <c r="AEF37" s="1085"/>
      <c r="AEG37" s="1085"/>
      <c r="AEH37" s="1085"/>
      <c r="AEI37" s="1085"/>
      <c r="AEJ37" s="1085"/>
      <c r="AEK37" s="1085"/>
      <c r="AEL37" s="1085"/>
      <c r="AEM37" s="1085"/>
      <c r="AEN37" s="1085"/>
      <c r="AEO37" s="1085"/>
      <c r="AEP37" s="1085"/>
      <c r="AEQ37" s="1085"/>
      <c r="AER37" s="1085"/>
      <c r="AES37" s="1085"/>
      <c r="AET37" s="1085"/>
      <c r="AEU37" s="1085"/>
      <c r="AEV37" s="1084" t="str">
        <f>IF('8A'!E40&lt;&gt;"",'8A'!E40,"")</f>
        <v/>
      </c>
      <c r="AEW37" s="1084" t="str">
        <f>IF('8A'!F40&lt;&gt;"",'8A'!F40,"")</f>
        <v/>
      </c>
      <c r="AEX37" s="1084" t="str">
        <f>IF('8A'!G40&lt;&gt;"",'8A'!G40,"")</f>
        <v/>
      </c>
      <c r="AEY37" s="1084" t="str">
        <f>IF('8A'!H40&lt;&gt;"",'8A'!H40,"")</f>
        <v/>
      </c>
      <c r="AEZ37" s="1084" t="str">
        <f>IF('8A'!I40&lt;&gt;"",'8A'!I40,"")</f>
        <v/>
      </c>
      <c r="AFA37" s="1084" t="str">
        <f>IF('8A'!J40&lt;&gt;"",'8A'!J40,"")</f>
        <v/>
      </c>
      <c r="AFB37" s="1084" t="str">
        <f>IF('8A'!K40&lt;&gt;"",'8A'!K40,"")</f>
        <v/>
      </c>
      <c r="AFC37" s="1084" t="str">
        <f>IF('8A'!L40&lt;&gt;"",'8A'!L40,"")</f>
        <v/>
      </c>
      <c r="AFD37" s="1084" t="str">
        <f>IF('8A'!M40&lt;&gt;"",'8A'!M40,"")</f>
        <v/>
      </c>
      <c r="AFE37" s="1084" t="str">
        <f>IF('8A'!N40&lt;&gt;"",'8A'!N40,"")</f>
        <v/>
      </c>
      <c r="AFF37" s="1084" t="str">
        <f>IF('8A'!O40&lt;&gt;"",'8A'!O40,"")</f>
        <v/>
      </c>
      <c r="AFG37" s="1084" t="str">
        <f>IF('8A'!P40&lt;&gt;"",'8A'!P40,"")</f>
        <v/>
      </c>
      <c r="AFH37" s="1084" t="str">
        <f>IF('8A'!Q40&lt;&gt;"",'8A'!Q40,"")</f>
        <v/>
      </c>
      <c r="AFI37" s="1084" t="str">
        <f>IF('8A'!R40&lt;&gt;"",'8A'!R40,"")</f>
        <v/>
      </c>
      <c r="AFJ37" s="1084" t="str">
        <f>IF('8A'!S40&lt;&gt;"",'8A'!S40,"")</f>
        <v/>
      </c>
      <c r="AFK37" s="1084" t="str">
        <f>IF('8A'!T40&lt;&gt;"",'8A'!T40,"")</f>
        <v/>
      </c>
      <c r="AFL37" s="1084" t="str">
        <f>IF('8A'!U40&lt;&gt;"",'8A'!U40,"")</f>
        <v/>
      </c>
      <c r="AFM37" s="1084" t="str">
        <f>IF('8A'!V40&lt;&gt;"",'8A'!V40,"")</f>
        <v/>
      </c>
      <c r="AFN37" s="1084" t="str">
        <f>IF('8B'!E40&lt;&gt;"",'8B'!E40,"")</f>
        <v/>
      </c>
      <c r="AFO37" s="1084" t="str">
        <f>IF('8B'!F40&lt;&gt;"",'8B'!F40,"")</f>
        <v/>
      </c>
      <c r="AFP37" s="1084" t="str">
        <f>IF('8B'!G40&lt;&gt;"",'8B'!G40,"")</f>
        <v/>
      </c>
      <c r="AFQ37" s="1084" t="str">
        <f>IF('8B'!H40&lt;&gt;"",'8B'!H40,"")</f>
        <v/>
      </c>
      <c r="AFR37" s="1084" t="str">
        <f>IF('8B'!I40&lt;&gt;"",'8B'!I40,"")</f>
        <v/>
      </c>
      <c r="AFS37" s="1084" t="str">
        <f>IF('8B'!J40&lt;&gt;"",'8B'!J40,"")</f>
        <v/>
      </c>
      <c r="AFT37" s="1084" t="str">
        <f>IF('8B'!K40&lt;&gt;"",'8B'!K40,"")</f>
        <v/>
      </c>
      <c r="AFU37" s="1084" t="str">
        <f>IF('8B'!L40&lt;&gt;"",'8B'!L40,"")</f>
        <v/>
      </c>
      <c r="AFV37" s="1084" t="str">
        <f>IF('8B'!M40&lt;&gt;"",'8B'!M40,"")</f>
        <v/>
      </c>
      <c r="AFW37" s="1084" t="str">
        <f>IF('8B'!N40&lt;&gt;"",'8B'!N40,"")</f>
        <v/>
      </c>
      <c r="AFX37" s="1084" t="str">
        <f>IF('8B'!O40&lt;&gt;"",'8B'!O40,"")</f>
        <v/>
      </c>
      <c r="AFY37" s="1084" t="str">
        <f>IF('8B'!P40&lt;&gt;"",'8B'!P40,"")</f>
        <v/>
      </c>
      <c r="AFZ37" s="1084" t="str">
        <f>IF('8B'!Q40&lt;&gt;"",'8B'!Q40,"")</f>
        <v/>
      </c>
      <c r="AGA37" s="1084" t="str">
        <f>IF('8B'!R40&lt;&gt;"",'8B'!R40,"")</f>
        <v/>
      </c>
      <c r="AGB37" s="1084" t="str">
        <f>IF('8B'!S40&lt;&gt;"",'8B'!S40,"")</f>
        <v/>
      </c>
      <c r="AGC37" s="1084" t="str">
        <f>IF('8B'!T40&lt;&gt;"",'8B'!T40,"")</f>
        <v/>
      </c>
      <c r="AGD37" s="1084" t="str">
        <f>IF('8B'!U40&lt;&gt;"",'8B'!U40,"")</f>
        <v/>
      </c>
      <c r="AGE37" s="1084" t="str">
        <f>IF('8C'!E40&lt;&gt;"",'8C'!E40,"")</f>
        <v/>
      </c>
      <c r="AGF37" s="1084" t="str">
        <f>IF('8C'!F40&lt;&gt;"",'8C'!F40,"")</f>
        <v/>
      </c>
      <c r="AGG37" s="1084" t="str">
        <f>IF('8C'!G40&lt;&gt;"",'8C'!G40,"")</f>
        <v/>
      </c>
      <c r="AGH37" s="1084" t="str">
        <f>IF('8C'!H40&lt;&gt;"",'8C'!H40,"")</f>
        <v/>
      </c>
      <c r="AGI37" s="1084" t="str">
        <f>IF('8C'!I40&lt;&gt;"",'8C'!I40,"")</f>
        <v/>
      </c>
      <c r="AGJ37" s="1084" t="str">
        <f>IF('8C'!J40&lt;&gt;"",'8C'!J40,"")</f>
        <v/>
      </c>
      <c r="AGK37" s="1084" t="str">
        <f>IF('8C'!K40&lt;&gt;"",'8C'!K40,"")</f>
        <v/>
      </c>
      <c r="AGL37" s="1084" t="str">
        <f>IF('8C'!L40&lt;&gt;"",'8C'!L40,"")</f>
        <v/>
      </c>
      <c r="AGM37" s="1084" t="str">
        <f>IF('8C'!M40&lt;&gt;"",'8C'!M40,"")</f>
        <v/>
      </c>
      <c r="AGN37" s="1084" t="str">
        <f>IF('8C'!N40&lt;&gt;"",'8C'!N40,"")</f>
        <v/>
      </c>
      <c r="AGO37" s="1084" t="str">
        <f>IF('8C'!O40&lt;&gt;"",'8C'!O40,"")</f>
        <v/>
      </c>
      <c r="AGP37" s="1085"/>
      <c r="AGQ37" s="1084" t="str">
        <f>IF('8D'!D48&lt;&gt;"",'8D'!D48,"")</f>
        <v/>
      </c>
      <c r="AGR37" s="1084" t="str">
        <f>IF('8D'!E48&lt;&gt;"",'8D'!E48,"")</f>
        <v/>
      </c>
      <c r="AGS37" s="1084" t="str">
        <f>IF('8D'!F48&lt;&gt;"",'8D'!F48,"")</f>
        <v/>
      </c>
      <c r="AGT37" s="1084" t="str">
        <f>IF('8D'!G48&lt;&gt;"",'8D'!G48,"")</f>
        <v/>
      </c>
      <c r="AGU37" s="1084" t="str">
        <f>IF('8D'!H48&lt;&gt;"",'8D'!H48,"")</f>
        <v/>
      </c>
      <c r="AGV37" s="1084" t="str">
        <f>IF('8D'!I48&lt;&gt;"",'8D'!I48,"")</f>
        <v/>
      </c>
      <c r="AGW37" s="1084" t="str">
        <f>IF('8D'!J48&lt;&gt;"",'8D'!J48,"")</f>
        <v/>
      </c>
      <c r="AGX37" s="1084" t="str">
        <f>IF('8D'!K48&lt;&gt;"",'8D'!K48,"")</f>
        <v/>
      </c>
      <c r="AGY37" s="1084" t="str">
        <f>IF('8D'!L48&lt;&gt;"",'8D'!L48,"")</f>
        <v/>
      </c>
      <c r="AGZ37" s="1084" t="str">
        <f>IF('8D'!M48&lt;&gt;"",'8D'!M48,"")</f>
        <v/>
      </c>
      <c r="AHA37" s="1084" t="str">
        <f>IF('8D'!N48&lt;&gt;"",'8D'!N48,"")</f>
        <v/>
      </c>
      <c r="AHB37" s="1084" t="str">
        <f>IF('8D'!O48&lt;&gt;"",'8D'!O48,"")</f>
        <v/>
      </c>
      <c r="AHC37" s="1084" t="str">
        <f>IF('8D'!P48&lt;&gt;"",'8D'!P48,"")</f>
        <v/>
      </c>
      <c r="AHD37" s="1084" t="str">
        <f>IF('8D'!Q48&lt;&gt;"",'8D'!Q48,"")</f>
        <v/>
      </c>
      <c r="AHE37" s="1084" t="str">
        <f>IF('8D'!R48&lt;&gt;"",'8D'!R48,"")</f>
        <v/>
      </c>
      <c r="AHF37" s="1084" t="str">
        <f>IF('8D'!S48&lt;&gt;"",'8D'!S48,"")</f>
        <v/>
      </c>
      <c r="AHG37" s="1084" t="str">
        <f>IF('8D'!T48&lt;&gt;"",'8D'!T48,"")</f>
        <v/>
      </c>
      <c r="AHH37" s="1084" t="str">
        <f>IF('8D'!U48&lt;&gt;"",'8D'!U48,"")</f>
        <v/>
      </c>
      <c r="AHI37" s="1084" t="str">
        <f>IF('8D'!V48&lt;&gt;"",'8D'!V48,"")</f>
        <v/>
      </c>
      <c r="AHJ37" s="1084" t="str">
        <f>IF('8D'!W48&lt;&gt;"",'8D'!W48,"")</f>
        <v/>
      </c>
      <c r="AHK37" s="1084" t="str">
        <f>IF('8D'!X48&lt;&gt;"",'8D'!X48,"")</f>
        <v/>
      </c>
      <c r="AHL37" s="1084" t="str">
        <f>IF('8D'!Y48&lt;&gt;"",'8D'!Y48,"")</f>
        <v/>
      </c>
      <c r="AHM37" s="1084" t="str">
        <f>IF('8D'!Z48&lt;&gt;"",'8D'!Z48,"")</f>
        <v/>
      </c>
      <c r="AHN37" s="1084" t="str">
        <f>IF('8D'!AA48&lt;&gt;"",'8D'!AA48,"")</f>
        <v/>
      </c>
      <c r="AHO37" s="1084" t="str">
        <f>IF('8D'!AB48&lt;&gt;"",'8D'!AB48,"")</f>
        <v/>
      </c>
      <c r="AHP37" s="1084" t="str">
        <f>IF('8D'!AC48&lt;&gt;"",'8D'!AC48,"")</f>
        <v/>
      </c>
      <c r="AHQ37" s="1084" t="str">
        <f>IF('8D'!AD48&lt;&gt;"",'8D'!AD48,"")</f>
        <v/>
      </c>
      <c r="AHR37" s="1084" t="str">
        <f>IF('8D'!AE48&lt;&gt;"",'8D'!AE48,"")</f>
        <v/>
      </c>
      <c r="AHS37" s="1084" t="str">
        <f>IF('8D'!AF48&lt;&gt;"",'8D'!AF48,"")</f>
        <v/>
      </c>
      <c r="AHT37" s="1084" t="str">
        <f>IF('8D'!AG48&lt;&gt;"",'8D'!AG48,"")</f>
        <v/>
      </c>
      <c r="AHU37" s="1084" t="str">
        <f>IF('8D'!AH48&lt;&gt;"",'8D'!AH48,"")</f>
        <v/>
      </c>
      <c r="AHV37" s="1084" t="str">
        <f>IF('8D'!AI48&lt;&gt;"",'8D'!AI48,"")</f>
        <v/>
      </c>
      <c r="AHW37" s="1084" t="str">
        <f>IF('8D'!AJ48&lt;&gt;"",'8D'!AJ48,"")</f>
        <v/>
      </c>
      <c r="AHX37" s="1084" t="str">
        <f>IF('8D'!AK48&lt;&gt;"",'8D'!AK48,"")</f>
        <v/>
      </c>
      <c r="AHY37" s="1084" t="str">
        <f>IF('8D'!AL48&lt;&gt;"",'8D'!AL48,"")</f>
        <v/>
      </c>
      <c r="AHZ37" s="1084" t="str">
        <f>IF('8D'!AM48&lt;&gt;"",'8D'!AM48,"")</f>
        <v/>
      </c>
      <c r="AIA37" s="1084" t="str">
        <f>IF('8D'!AN48&lt;&gt;"",'8D'!AN48,"")</f>
        <v/>
      </c>
      <c r="AIB37" s="1084" t="str">
        <f>IF('8D'!AO48&lt;&gt;"",'8D'!AO48,"")</f>
        <v/>
      </c>
      <c r="AIC37" s="1084" t="str">
        <f>IF('8D'!AP48&lt;&gt;"",'8D'!AP48,"")</f>
        <v/>
      </c>
      <c r="AID37" s="1084" t="str">
        <f>IF('8D'!AQ48&lt;&gt;"",'8D'!AQ48,"")</f>
        <v/>
      </c>
      <c r="AIE37" s="1084" t="str">
        <f>IF('8D'!AR48&lt;&gt;"",'8D'!AR48,"")</f>
        <v/>
      </c>
      <c r="AIF37" s="1084" t="str">
        <f>IF('8D'!AS48&lt;&gt;"",'8D'!AS48,"")</f>
        <v/>
      </c>
      <c r="AIG37" s="1084" t="str">
        <f>IF('8D'!AT48&lt;&gt;"",'8D'!AT48,"")</f>
        <v/>
      </c>
      <c r="AIH37" s="1084" t="str">
        <f>IF('8D'!AU48&lt;&gt;"",'8D'!AU48,"")</f>
        <v/>
      </c>
      <c r="AII37" s="1084" t="str">
        <f>IF('8D'!AV48&lt;&gt;"",'8D'!AV48,"")</f>
        <v/>
      </c>
      <c r="AIJ37" s="1084" t="str">
        <f>IF('8D'!AW48&lt;&gt;"",'8D'!AW48,"")</f>
        <v/>
      </c>
      <c r="AIK37" s="1085"/>
      <c r="AIL37" s="1084" t="str">
        <f>IF('8E'!D48&lt;&gt;"",'8E'!D48,"")</f>
        <v/>
      </c>
      <c r="AIM37" s="1084" t="str">
        <f>IF('8E'!E48&lt;&gt;"",'8E'!E48,"")</f>
        <v/>
      </c>
      <c r="AIN37" s="1084" t="str">
        <f>IF('8E'!F48&lt;&gt;"",'8E'!F48,"")</f>
        <v/>
      </c>
      <c r="AIO37" s="1084" t="str">
        <f>IF('8E'!G48&lt;&gt;"",'8E'!G48,"")</f>
        <v/>
      </c>
      <c r="AIP37" s="1084" t="str">
        <f>IF('8E'!H48&lt;&gt;"",'8E'!H48,"")</f>
        <v/>
      </c>
      <c r="AIQ37" s="1084" t="str">
        <f>IF('8E'!I48&lt;&gt;"",'8E'!I48,"")</f>
        <v/>
      </c>
      <c r="AIR37" s="1084" t="str">
        <f>IF('8E'!J48&lt;&gt;"",'8E'!J48,"")</f>
        <v/>
      </c>
      <c r="AIS37" s="1084" t="str">
        <f>IF('8E'!K48&lt;&gt;"",'8E'!K48,"")</f>
        <v/>
      </c>
      <c r="AIT37" s="1084" t="str">
        <f>IF('8E'!L48&lt;&gt;"",'8E'!L48,"")</f>
        <v/>
      </c>
      <c r="AIU37" s="1084" t="str">
        <f>IF('8E'!M48&lt;&gt;"",'8E'!M48,"")</f>
        <v/>
      </c>
      <c r="AIV37" s="1084" t="str">
        <f>IF('8E'!N48&lt;&gt;"",'8E'!N48,"")</f>
        <v/>
      </c>
      <c r="AIW37" s="1084" t="str">
        <f>IF('8E'!O48&lt;&gt;"",'8E'!O48,"")</f>
        <v/>
      </c>
      <c r="AIX37" s="1084" t="str">
        <f>IF('8E'!P48&lt;&gt;"",'8E'!P48,"")</f>
        <v/>
      </c>
      <c r="AIY37" s="1084" t="str">
        <f>IF('8E'!Q48&lt;&gt;"",'8E'!Q48,"")</f>
        <v/>
      </c>
      <c r="AIZ37" s="1084" t="str">
        <f>IF('8E'!R48&lt;&gt;"",'8E'!R48,"")</f>
        <v/>
      </c>
      <c r="AJA37" s="1084" t="str">
        <f>IF('8E'!S48&lt;&gt;"",'8E'!S48,"")</f>
        <v/>
      </c>
      <c r="AJB37" s="1084" t="str">
        <f>IF('8E'!T48&lt;&gt;"",'8E'!T48,"")</f>
        <v/>
      </c>
      <c r="AJC37" s="1084" t="str">
        <f>IF('8E'!U48&lt;&gt;"",'8E'!U48,"")</f>
        <v/>
      </c>
      <c r="AJD37" s="1084" t="str">
        <f>IF('8E'!V48&lt;&gt;"",'8E'!V48,"")</f>
        <v/>
      </c>
      <c r="AJE37" s="1084" t="str">
        <f>IF('8E'!W48&lt;&gt;"",'8E'!W48,"")</f>
        <v/>
      </c>
      <c r="AJF37" s="1084" t="str">
        <f>IF('8E'!X48&lt;&gt;"",'8E'!X48,"")</f>
        <v/>
      </c>
      <c r="AJG37" s="1084" t="str">
        <f>IF('8E'!Y48&lt;&gt;"",'8E'!Y48,"")</f>
        <v/>
      </c>
      <c r="AJH37" s="1084" t="str">
        <f>IF('8E'!Z48&lt;&gt;"",'8E'!Z48,"")</f>
        <v/>
      </c>
      <c r="AJI37" s="1084" t="str">
        <f>IF('8E'!AA48&lt;&gt;"",'8E'!AA48,"")</f>
        <v/>
      </c>
      <c r="AJJ37" t="s">
        <v>6852</v>
      </c>
    </row>
    <row r="38" spans="1:946" x14ac:dyDescent="0.2">
      <c r="A38" s="1084" t="str">
        <f t="shared" si="0"/>
        <v/>
      </c>
      <c r="B38" s="1084" t="str">
        <f t="shared" si="1"/>
        <v/>
      </c>
      <c r="C38" s="1084" t="str">
        <f>IF(設定!AH42&lt;&gt;0,設定!AH42,"")</f>
        <v/>
      </c>
      <c r="D38" s="1084" t="str">
        <f ca="1">IF(設定!AG42&lt;&gt;0,設定!AG42,"")</f>
        <v/>
      </c>
      <c r="E38" s="1084" t="str">
        <f>IF(C38="学部",VLOOKUP(D38,設定!$K$8:$L$37,2,FALSE),"")</f>
        <v/>
      </c>
      <c r="F38" s="1084" t="str">
        <f>IF(C38="研究科",VLOOKUP(D38,設定!$P$8:$Q$37,2,FALSE),"")</f>
        <v/>
      </c>
      <c r="G38" s="1084" t="str">
        <f>IF(C38="学部",VLOOKUP(D38,設定!$U$8:$V$37,2,FALSE),"")</f>
        <v/>
      </c>
      <c r="H38" s="1084" t="str">
        <f>IF(C38="研究科",VLOOKUP(D38,設定!$Y$8:$Z$37,2,FALSE),"")</f>
        <v/>
      </c>
      <c r="I38" s="1085"/>
      <c r="J38" s="1085"/>
      <c r="K38" s="1085"/>
      <c r="L38" s="1085"/>
      <c r="M38" s="1085"/>
      <c r="N38" s="1085"/>
      <c r="O38" s="1085"/>
      <c r="P38" s="1085"/>
      <c r="Q38" s="1085"/>
      <c r="R38" s="1084" t="str">
        <f>IF('2A'!E41&lt;&gt;"",'2A'!E41,"")</f>
        <v/>
      </c>
      <c r="S38" s="1084" t="str">
        <f>IF('2A'!F41&lt;&gt;"",'2A'!F41,"")</f>
        <v/>
      </c>
      <c r="T38" s="1084" t="str">
        <f>IF('2A'!G41&lt;&gt;"",'2A'!G41,"")</f>
        <v/>
      </c>
      <c r="U38" s="1084" t="str">
        <f>IF('2A'!H41&lt;&gt;"",'2A'!H41,"")</f>
        <v/>
      </c>
      <c r="V38" s="1084" t="str">
        <f>IF('2A'!I41&lt;&gt;"",'2A'!I41,"")</f>
        <v/>
      </c>
      <c r="W38" s="1084" t="str">
        <f>IF('2A'!J41&lt;&gt;"",'2A'!J41,"")</f>
        <v/>
      </c>
      <c r="X38" s="1084" t="str">
        <f>IF('2A'!K41&lt;&gt;"",'2A'!K41,"")</f>
        <v/>
      </c>
      <c r="Y38" s="1084" t="str">
        <f>IF('2A'!L41&lt;&gt;"",'2A'!L41,"")</f>
        <v/>
      </c>
      <c r="Z38" s="1084" t="str">
        <f>IF('2A'!M41&lt;&gt;"",'2A'!M41,"")</f>
        <v/>
      </c>
      <c r="AA38" s="1084" t="str">
        <f>IF('2A'!N41&lt;&gt;"",'2A'!N41,"")</f>
        <v/>
      </c>
      <c r="AB38" s="1084" t="str">
        <f>IF('2A'!O41&lt;&gt;"",'2A'!O41,"")</f>
        <v/>
      </c>
      <c r="AC38" s="1084" t="str">
        <f>IF('2A'!P41&lt;&gt;"",'2A'!P41,"")</f>
        <v/>
      </c>
      <c r="AD38" s="1084" t="str">
        <f>IF('2A'!Q41&lt;&gt;"",'2A'!Q41,"")</f>
        <v/>
      </c>
      <c r="AE38" s="1084" t="str">
        <f>IF('2A'!R41&lt;&gt;"",'2A'!R41,"")</f>
        <v/>
      </c>
      <c r="AF38" s="1084" t="str">
        <f>IF('2A'!S41&lt;&gt;"",'2A'!S41,"")</f>
        <v/>
      </c>
      <c r="AG38" s="1084" t="str">
        <f>IF('2A'!T41&lt;&gt;"",'2A'!T41,"")</f>
        <v/>
      </c>
      <c r="AH38" s="1084" t="str">
        <f>IF('2A'!U41&lt;&gt;"",'2A'!U41,"")</f>
        <v/>
      </c>
      <c r="AI38" s="1084" t="str">
        <f>IF('2B'!E41&lt;&gt;"",'2B'!E41,"")</f>
        <v/>
      </c>
      <c r="AJ38" s="1084" t="str">
        <f>IF('2B'!F41&lt;&gt;"",'2B'!F41,"")</f>
        <v/>
      </c>
      <c r="AK38" s="1084" t="str">
        <f>IF('2B'!G41&lt;&gt;"",'2B'!G41,"")</f>
        <v/>
      </c>
      <c r="AL38" s="1084" t="str">
        <f>IF('2B'!H41&lt;&gt;"",'2B'!H41,"")</f>
        <v/>
      </c>
      <c r="AM38" s="1084" t="str">
        <f>IF('2B'!I41&lt;&gt;"",'2B'!I41,"")</f>
        <v/>
      </c>
      <c r="AN38" s="1084" t="str">
        <f>IF('2B'!J41&lt;&gt;"",'2B'!J41,"")</f>
        <v/>
      </c>
      <c r="AO38" s="1084" t="str">
        <f>IF('2B'!K41&lt;&gt;"",'2B'!K41,"")</f>
        <v/>
      </c>
      <c r="AP38" s="1084" t="str">
        <f>IF('2B'!L41&lt;&gt;"",'2B'!L41,"")</f>
        <v/>
      </c>
      <c r="AQ38" s="1084" t="str">
        <f>IF('2B'!M41&lt;&gt;"",'2B'!M41,"")</f>
        <v/>
      </c>
      <c r="AR38" s="1084" t="str">
        <f>IF('2B'!N41&lt;&gt;"",'2B'!N41,"")</f>
        <v/>
      </c>
      <c r="AS38" s="1084" t="str">
        <f>IF('2B'!O41&lt;&gt;"",'2B'!O41,"")</f>
        <v/>
      </c>
      <c r="AT38" s="1084" t="str">
        <f>IF('2B'!P41&lt;&gt;"",'2B'!P41,"")</f>
        <v/>
      </c>
      <c r="AU38" s="1084" t="str">
        <f>IF('2B'!Q41&lt;&gt;"",'2B'!Q41,"")</f>
        <v/>
      </c>
      <c r="AV38" s="1084" t="str">
        <f>IF('2B'!R41&lt;&gt;"",'2B'!R41,"")</f>
        <v/>
      </c>
      <c r="AW38" s="1084" t="str">
        <f>IF('2B'!S41&lt;&gt;"",'2B'!S41,"")</f>
        <v/>
      </c>
      <c r="AX38" s="1084" t="str">
        <f>IF('2B'!T41&lt;&gt;"",'2B'!T41,"")</f>
        <v/>
      </c>
      <c r="AY38" s="1084" t="str">
        <f>IF('2B'!U41&lt;&gt;"",'2B'!U41,"")</f>
        <v/>
      </c>
      <c r="AZ38" s="1084" t="str">
        <f>IF('2B'!V41&lt;&gt;"",'2B'!V41,"")</f>
        <v/>
      </c>
      <c r="BA38" s="1084" t="str">
        <f>IF('2B'!W41&lt;&gt;"",'2B'!W41,"")</f>
        <v/>
      </c>
      <c r="BB38" s="1084" t="str">
        <f>IF('2B'!X41&lt;&gt;"",'2B'!X41,"")</f>
        <v/>
      </c>
      <c r="BC38" s="1084" t="str">
        <f>IF('2C'!E42&lt;&gt;"",'2C'!E42,"")</f>
        <v/>
      </c>
      <c r="BD38" s="1084" t="str">
        <f>IF('2C'!F42&lt;&gt;"",'2C'!F42,"")</f>
        <v/>
      </c>
      <c r="BE38" s="1084" t="str">
        <f>IF('2C'!G42&lt;&gt;"",'2C'!G42,"")</f>
        <v/>
      </c>
      <c r="BF38" s="1084" t="str">
        <f>IF('2C'!H42&lt;&gt;"",'2C'!H42,"")</f>
        <v/>
      </c>
      <c r="BG38" s="1084" t="str">
        <f>IF('2C'!I42&lt;&gt;"",'2C'!I42,"")</f>
        <v/>
      </c>
      <c r="BH38" s="1084" t="str">
        <f>IF('2C'!J42&lt;&gt;"",'2C'!J42,"")</f>
        <v/>
      </c>
      <c r="BI38" s="1084" t="str">
        <f>IF('2C'!K42&lt;&gt;"",'2C'!K42,"")</f>
        <v/>
      </c>
      <c r="BJ38" s="1084" t="str">
        <f>IF('2C'!L42&lt;&gt;"",'2C'!L42,"")</f>
        <v/>
      </c>
      <c r="BK38" s="1084" t="str">
        <f>IF('2C'!M42&lt;&gt;"",'2C'!M42,"")</f>
        <v/>
      </c>
      <c r="BL38" s="1084" t="str">
        <f>IF('2C'!N42&lt;&gt;"",'2C'!N42,"")</f>
        <v/>
      </c>
      <c r="BM38" s="1084" t="str">
        <f>IF('2C'!O42&lt;&gt;"",'2C'!O42,"")</f>
        <v/>
      </c>
      <c r="BN38" s="1084" t="str">
        <f>IF('2C'!P42&lt;&gt;"",'2C'!P42,"")</f>
        <v/>
      </c>
      <c r="BO38" s="1084" t="str">
        <f>IF('2C'!Q42&lt;&gt;"",'2C'!Q42,"")</f>
        <v/>
      </c>
      <c r="BP38" s="1084" t="str">
        <f>IF('2C'!R42&lt;&gt;"",'2C'!R42,"")</f>
        <v/>
      </c>
      <c r="BQ38" s="1084" t="str">
        <f>IF('2C'!S42&lt;&gt;"",'2C'!S42,"")</f>
        <v/>
      </c>
      <c r="BR38" s="1084" t="str">
        <f>IF('2C'!T42&lt;&gt;"",'2C'!T42,"")</f>
        <v/>
      </c>
      <c r="BS38" s="1084" t="str">
        <f>IF('2C'!U42&lt;&gt;"",'2C'!U42,"")</f>
        <v/>
      </c>
      <c r="BT38" s="1084" t="str">
        <f>IF('2C'!V42&lt;&gt;"",'2C'!V42,"")</f>
        <v/>
      </c>
      <c r="BU38" s="1084" t="str">
        <f>IF('2C'!W42&lt;&gt;"",'2C'!W42,"")</f>
        <v/>
      </c>
      <c r="BV38" s="1084" t="str">
        <f>IF('2C'!X42&lt;&gt;"",'2C'!X42,"")</f>
        <v/>
      </c>
      <c r="BW38" s="1084" t="str">
        <f>IF('2C'!Y42&lt;&gt;"",'2C'!Y42,"")</f>
        <v/>
      </c>
      <c r="BX38" s="1084" t="str">
        <f>IF('2C'!Z42&lt;&gt;"",'2C'!Z42,"")</f>
        <v/>
      </c>
      <c r="BY38" s="1084" t="str">
        <f>IF('2C'!AA42&lt;&gt;"",'2C'!AA42,"")</f>
        <v/>
      </c>
      <c r="BZ38" s="1084" t="str">
        <f>IF('2C'!AB42&lt;&gt;"",'2C'!AB42,"")</f>
        <v/>
      </c>
      <c r="CA38" s="1084" t="str">
        <f>IF('2C'!AC42&lt;&gt;"",'2C'!AC42,"")</f>
        <v/>
      </c>
      <c r="CB38" s="1084" t="str">
        <f>IF('2C'!AD42&lt;&gt;"",'2C'!AD42,"")</f>
        <v/>
      </c>
      <c r="CC38" s="1084" t="str">
        <f>IF('2C'!AE42&lt;&gt;"",'2C'!AE42,"")</f>
        <v/>
      </c>
      <c r="CD38" s="1084" t="str">
        <f>IF('2C'!AF42&lt;&gt;"",'2C'!AF42,"")</f>
        <v/>
      </c>
      <c r="CE38" s="1085"/>
      <c r="CF38" s="1085"/>
      <c r="CG38" s="1085"/>
      <c r="CH38" s="1085"/>
      <c r="CI38" s="1085"/>
      <c r="CJ38" s="1085"/>
      <c r="CK38" s="1085"/>
      <c r="CL38" s="1085"/>
      <c r="CM38" s="1085"/>
      <c r="CN38" s="1085"/>
      <c r="CO38" s="1085"/>
      <c r="CP38" s="1085"/>
      <c r="CQ38" s="1085"/>
      <c r="CR38" s="1085"/>
      <c r="CS38" s="1085"/>
      <c r="CT38" s="1085"/>
      <c r="CU38" s="1085"/>
      <c r="CV38" s="1084" t="str">
        <f>IF('2E'!E41&lt;&gt;"",'2E'!E41,"")</f>
        <v/>
      </c>
      <c r="CW38" s="1084" t="str">
        <f>IF('2E'!F41&lt;&gt;"",'2E'!F41,"")</f>
        <v/>
      </c>
      <c r="CX38" s="1084" t="str">
        <f>IF('2E'!G41&lt;&gt;"",'2E'!G41,"")</f>
        <v/>
      </c>
      <c r="CY38" s="1084" t="str">
        <f>IF('2E'!H41&lt;&gt;"",'2E'!H41,"")</f>
        <v/>
      </c>
      <c r="CZ38" s="1084" t="str">
        <f>IF('2E'!I41&lt;&gt;"",'2E'!I41,"")</f>
        <v/>
      </c>
      <c r="DA38" s="1084" t="str">
        <f>IF('2E'!J41&lt;&gt;"",'2E'!J41,"")</f>
        <v/>
      </c>
      <c r="DB38" s="1084" t="str">
        <f>IF('2E'!K41&lt;&gt;"",'2E'!K41,"")</f>
        <v/>
      </c>
      <c r="DC38" s="1084" t="str">
        <f>IF('2E'!L41&lt;&gt;"",'2E'!L41,"")</f>
        <v/>
      </c>
      <c r="DD38" s="1084" t="str">
        <f>IF('2E'!M41&lt;&gt;"",'2E'!M41,"")</f>
        <v/>
      </c>
      <c r="DE38" s="1084" t="str">
        <f>IF('2E'!N41&lt;&gt;"",'2E'!N41,"")</f>
        <v/>
      </c>
      <c r="DF38" s="1084" t="str">
        <f>IF('2E'!O41&lt;&gt;"",'2E'!O41,"")</f>
        <v/>
      </c>
      <c r="DG38" s="1084" t="str">
        <f>IF('2E'!P41&lt;&gt;"",'2E'!P41,"")</f>
        <v/>
      </c>
      <c r="DH38" s="1084" t="str">
        <f>IF('2E'!Q41&lt;&gt;"",'2E'!Q41,"")</f>
        <v/>
      </c>
      <c r="DI38" s="1084" t="str">
        <f>IF('2E'!R41&lt;&gt;"",'2E'!R41,"")</f>
        <v/>
      </c>
      <c r="DJ38" s="1084" t="str">
        <f>IF('2E'!S41&lt;&gt;"",'2E'!S41,"")</f>
        <v/>
      </c>
      <c r="DK38" s="1084" t="str">
        <f>IF('2E'!T41&lt;&gt;"",'2E'!T41,"")</f>
        <v/>
      </c>
      <c r="DL38" s="1084" t="str">
        <f>IF('2F'!E41&lt;&gt;"",'2F'!E41,"")</f>
        <v/>
      </c>
      <c r="DM38" s="1084" t="str">
        <f>IF('2F'!F41&lt;&gt;"",'2F'!F41,"")</f>
        <v/>
      </c>
      <c r="DN38" s="1212" t="str">
        <f>IF('3AB'!E41&lt;&gt;"",'3AB'!E41,"")</f>
        <v/>
      </c>
      <c r="DO38" s="1212" t="str">
        <f>IF('3AB'!F41&lt;&gt;"",'3AB'!F41,"")</f>
        <v/>
      </c>
      <c r="DP38" s="1212" t="str">
        <f>IF('3AB'!G41&lt;&gt;"",'3AB'!G41,"")</f>
        <v/>
      </c>
      <c r="DQ38" s="1212" t="str">
        <f>IF('3AB'!H41&lt;&gt;"",'3AB'!H41,"")</f>
        <v/>
      </c>
      <c r="DR38" s="1212" t="str">
        <f>IF('3AB'!I41&lt;&gt;"",'3AB'!I41,"")</f>
        <v/>
      </c>
      <c r="DS38" s="1212" t="str">
        <f>IF('3AB'!J41&lt;&gt;"",'3AB'!J41,"")</f>
        <v/>
      </c>
      <c r="DT38" s="1212" t="str">
        <f>IF('3AB'!K41&lt;&gt;"",'3AB'!K41,"")</f>
        <v/>
      </c>
      <c r="DU38" s="1212" t="str">
        <f>IF('3AB'!L41&lt;&gt;"",'3AB'!L41,"")</f>
        <v/>
      </c>
      <c r="DV38" s="1084" t="str">
        <f>IF('3CD'!E41&lt;&gt;"",'3CD'!E41,"")</f>
        <v/>
      </c>
      <c r="DW38" s="1084" t="str">
        <f>IF('3CD'!F41&lt;&gt;"",'3CD'!F41,"")</f>
        <v/>
      </c>
      <c r="DX38" s="1084" t="str">
        <f>IF('3CD'!G41&lt;&gt;"",'3CD'!G41,"")</f>
        <v/>
      </c>
      <c r="DY38" s="1084" t="str">
        <f>IF('3CD'!H41&lt;&gt;"",'3CD'!H41,"")</f>
        <v/>
      </c>
      <c r="DZ38" s="1084" t="str">
        <f>IF('3CD'!I41&lt;&gt;"",'3CD'!I41,"")</f>
        <v/>
      </c>
      <c r="EA38" s="1084" t="str">
        <f>IF('3CD'!J41&lt;&gt;"",'3CD'!J41,"")</f>
        <v/>
      </c>
      <c r="EB38" s="1084" t="str">
        <f>IF('3CD'!K41&lt;&gt;"",'3CD'!K41,"")</f>
        <v/>
      </c>
      <c r="EC38" s="1084" t="str">
        <f>IF('3CD'!L41&lt;&gt;"",'3CD'!L41,"")</f>
        <v/>
      </c>
      <c r="ED38" s="1084" t="str">
        <f>IF('3CD'!M41&lt;&gt;"",'3CD'!M41,"")</f>
        <v/>
      </c>
      <c r="EE38" s="1084" t="str">
        <f>IF('3CD'!N41&lt;&gt;"",'3CD'!N41,"")</f>
        <v/>
      </c>
      <c r="EF38" s="1084" t="str">
        <f>IF('3CD'!O41&lt;&gt;"",'3CD'!O41,"")</f>
        <v/>
      </c>
      <c r="EG38" s="1084" t="str">
        <f>IF('3CD'!P41&lt;&gt;"",'3CD'!P41,"")</f>
        <v/>
      </c>
      <c r="EH38" s="1084" t="str">
        <f>IF('3CD'!Q41&lt;&gt;"",'3CD'!Q41,"")</f>
        <v/>
      </c>
      <c r="EI38" s="1084" t="str">
        <f>IF('3CD'!R41&lt;&gt;"",'3CD'!R41,"")</f>
        <v/>
      </c>
      <c r="EJ38" s="1085"/>
      <c r="EK38" s="1085"/>
      <c r="EL38" s="1085"/>
      <c r="EM38" s="1085"/>
      <c r="EN38" s="1085"/>
      <c r="EO38" s="1085"/>
      <c r="EP38" s="1085"/>
      <c r="EQ38" s="1085"/>
      <c r="ER38" s="1085"/>
      <c r="ES38" s="1085"/>
      <c r="ET38" s="1085"/>
      <c r="EU38" s="1085"/>
      <c r="EV38" s="1085"/>
      <c r="EW38" s="1085"/>
      <c r="EX38" s="1085"/>
      <c r="EY38" s="1085"/>
      <c r="EZ38" s="1085"/>
      <c r="FA38" s="1085"/>
      <c r="FB38" s="1084" t="str">
        <f>IF('3EF'!W42&lt;&gt;"",'3EF'!W42,"")</f>
        <v/>
      </c>
      <c r="FC38" s="1084" t="str">
        <f>IF('3EF'!X42&lt;&gt;"",'3EF'!X42,"")</f>
        <v/>
      </c>
      <c r="FD38" s="1084" t="str">
        <f>IF('3EF'!Y42&lt;&gt;"",'3EF'!Y42,"")</f>
        <v/>
      </c>
      <c r="FE38" s="1084" t="str">
        <f>IF('3EF'!Z42&lt;&gt;"",'3EF'!Z42,"")</f>
        <v/>
      </c>
      <c r="FF38" s="1084" t="str">
        <f>IF('3EF'!AA42&lt;&gt;"",'3EF'!AA42,"")</f>
        <v/>
      </c>
      <c r="FG38" s="1084" t="str">
        <f>IF('3EF'!AB42&lt;&gt;"",'3EF'!AB42,"")</f>
        <v/>
      </c>
      <c r="FH38" s="1084" t="str">
        <f>IF('3EF'!AC42&lt;&gt;"",'3EF'!AC42,"")</f>
        <v/>
      </c>
      <c r="FI38" s="1084" t="str">
        <f>IF('3EF'!AD42&lt;&gt;"",'3EF'!AD42,"")</f>
        <v/>
      </c>
      <c r="FJ38" s="1084" t="str">
        <f>IF('3EF'!AE42&lt;&gt;"",'3EF'!AE42,"")</f>
        <v/>
      </c>
      <c r="FK38" s="1084" t="str">
        <f>IF('3EF'!AF42&lt;&gt;"",'3EF'!AF42,"")</f>
        <v/>
      </c>
      <c r="FL38" s="1084" t="str">
        <f>IF('3EF'!AG42&lt;&gt;"",'3EF'!AG42,"")</f>
        <v/>
      </c>
      <c r="FM38" s="1084" t="str">
        <f>IF('3EF'!AH42&lt;&gt;"",'3EF'!AH42,"")</f>
        <v/>
      </c>
      <c r="FN38" s="1084" t="str">
        <f>IF('3EF'!AI42&lt;&gt;"",'3EF'!AI42,"")</f>
        <v/>
      </c>
      <c r="FO38" s="1084" t="str">
        <f>IF('3EF'!AJ42&lt;&gt;"",'3EF'!AJ42,"")</f>
        <v/>
      </c>
      <c r="FP38" s="1084" t="str">
        <f>IF('3EF'!AK42&lt;&gt;"",'3EF'!AK42,"")</f>
        <v/>
      </c>
      <c r="FQ38" s="1084" t="str">
        <f>IF('3EF'!AL42&lt;&gt;"",'3EF'!AL42,"")</f>
        <v/>
      </c>
      <c r="FR38" s="1084" t="str">
        <f>IF('3EF'!AM42&lt;&gt;"",'3EF'!AM42,"")</f>
        <v/>
      </c>
      <c r="FS38" s="1084" t="str">
        <f>IF('3G'!E42&lt;&gt;"",'3G'!E42,"")</f>
        <v/>
      </c>
      <c r="FT38" s="1084" t="str">
        <f>IF('3G'!F42&lt;&gt;"",'3G'!F42,"")</f>
        <v/>
      </c>
      <c r="FU38" s="1084" t="str">
        <f>IF('3G'!G42&lt;&gt;"",'3G'!G42,"")</f>
        <v/>
      </c>
      <c r="FV38" s="1084" t="str">
        <f>IF('3G'!H42&lt;&gt;"",'3G'!H42,"")</f>
        <v/>
      </c>
      <c r="FW38" s="1084" t="str">
        <f>IF('3G'!I42&lt;&gt;"",'3G'!I42,"")</f>
        <v/>
      </c>
      <c r="FX38" s="1084" t="str">
        <f>IF('3G'!J42&lt;&gt;"",'3G'!J42,"")</f>
        <v/>
      </c>
      <c r="FY38" s="1084" t="str">
        <f>IF('3G'!K42&lt;&gt;"",'3G'!K42,"")</f>
        <v/>
      </c>
      <c r="FZ38" s="1084" t="str">
        <f>IF('3G'!L42&lt;&gt;"",'3G'!L42,"")</f>
        <v/>
      </c>
      <c r="GA38" s="1084" t="str">
        <f>IF('3G'!M42&lt;&gt;"",'3G'!M42,"")</f>
        <v/>
      </c>
      <c r="GB38" s="1084" t="str">
        <f>IF('3G'!N42&lt;&gt;"",'3G'!N42,"")</f>
        <v/>
      </c>
      <c r="GC38" s="1084" t="str">
        <f>IF('3G'!O42&lt;&gt;"",'3G'!O42,"")</f>
        <v/>
      </c>
      <c r="GD38" s="1084" t="str">
        <f>IF('3G'!P42&lt;&gt;"",'3G'!P42,"")</f>
        <v/>
      </c>
      <c r="GE38" s="1084" t="str">
        <f>IF('3G'!Q42&lt;&gt;"",'3G'!Q42,"")</f>
        <v/>
      </c>
      <c r="GF38" s="1084" t="str">
        <f>IF('3G'!R42&lt;&gt;"",'3G'!R42,"")</f>
        <v/>
      </c>
      <c r="GG38" s="1084" t="str">
        <f>IF('3G'!S42&lt;&gt;"",'3G'!S42,"")</f>
        <v/>
      </c>
      <c r="GH38" s="1084" t="str">
        <f>IF('3G'!T42&lt;&gt;"",'3G'!T42,"")</f>
        <v/>
      </c>
      <c r="GI38" s="1084" t="str">
        <f>IF('3G'!U42&lt;&gt;"",'3G'!U42,"")</f>
        <v/>
      </c>
      <c r="GJ38" s="1084" t="str">
        <f>IF('3G'!V42&lt;&gt;"",'3G'!V42,"")</f>
        <v/>
      </c>
      <c r="GK38" s="1084" t="str">
        <f>IF('3G'!W42&lt;&gt;"",'3G'!W42,"")</f>
        <v/>
      </c>
      <c r="GL38" s="1084" t="str">
        <f>IF('3G'!X42&lt;&gt;"",'3G'!X42,"")</f>
        <v/>
      </c>
      <c r="GM38" s="1084" t="str">
        <f>IF('3G'!Y42&lt;&gt;"",'3G'!Y42,"")</f>
        <v/>
      </c>
      <c r="GN38" s="1084" t="str">
        <f>IF('3G'!Z42&lt;&gt;"",'3G'!Z42,"")</f>
        <v/>
      </c>
      <c r="GO38" s="1084" t="str">
        <f>IF('3G'!AA42&lt;&gt;"",'3G'!AA42,"")</f>
        <v/>
      </c>
      <c r="GP38" s="1084" t="str">
        <f>IF('3G'!AB42&lt;&gt;"",'3G'!AB42,"")</f>
        <v/>
      </c>
      <c r="GQ38" s="1084" t="str">
        <f>IF('3G'!AC42&lt;&gt;"",'3G'!AC42,"")</f>
        <v/>
      </c>
      <c r="GR38" s="1084" t="str">
        <f>IF('3G'!AD42&lt;&gt;"",'3G'!AD42,"")</f>
        <v/>
      </c>
      <c r="GS38" s="1084" t="str">
        <f>IF('3G'!AE42&lt;&gt;"",'3G'!AE42,"")</f>
        <v/>
      </c>
      <c r="GT38" s="1084" t="str">
        <f>IF('3G'!AF42&lt;&gt;"",'3G'!AF42,"")</f>
        <v/>
      </c>
      <c r="GU38" s="1084" t="str">
        <f>IF('3G'!AG42&lt;&gt;"",'3G'!AG42,"")</f>
        <v/>
      </c>
      <c r="GV38" s="1084" t="str">
        <f>IF('3G'!AH42&lt;&gt;"",'3G'!AH42,"")</f>
        <v/>
      </c>
      <c r="GW38" s="1084" t="str">
        <f>IF('3G'!AI42&lt;&gt;"",'3G'!AI42,"")</f>
        <v/>
      </c>
      <c r="GX38" s="1084" t="str">
        <f>IF('3G'!AJ42&lt;&gt;"",'3G'!AJ42,"")</f>
        <v/>
      </c>
      <c r="GY38" s="1084" t="str">
        <f>IF('3G'!AK42&lt;&gt;"",'3G'!AK42,"")</f>
        <v/>
      </c>
      <c r="GZ38" s="1084" t="str">
        <f>IF('3G'!AL42&lt;&gt;"",'3G'!AL42,"")</f>
        <v/>
      </c>
      <c r="HA38" s="1084" t="str">
        <f>IF('3G'!AM42&lt;&gt;"",'3G'!AM42,"")</f>
        <v/>
      </c>
      <c r="HB38" s="1084" t="str">
        <f>IF('3G'!AN42&lt;&gt;"",'3G'!AN42,"")</f>
        <v/>
      </c>
      <c r="HC38" s="1085"/>
      <c r="HD38" s="1085"/>
      <c r="HE38" s="1085"/>
      <c r="HF38" s="1085"/>
      <c r="HG38" s="1085"/>
      <c r="HH38" s="1085"/>
      <c r="HI38" s="1085"/>
      <c r="HJ38" s="1085"/>
      <c r="HK38" s="1085"/>
      <c r="HL38" s="1085"/>
      <c r="HM38" s="1085"/>
      <c r="HN38" s="1085"/>
      <c r="HO38" s="1085"/>
      <c r="HP38" s="1085"/>
      <c r="HQ38" s="1085"/>
      <c r="HR38" s="1085"/>
      <c r="HS38" s="1085"/>
      <c r="HT38" s="1085"/>
      <c r="HU38" s="1085"/>
      <c r="HV38" s="1085"/>
      <c r="HW38" s="1085"/>
      <c r="HX38" s="1085"/>
      <c r="HY38" s="1085"/>
      <c r="HZ38" s="1085"/>
      <c r="IA38" s="1085"/>
      <c r="IB38" s="1085"/>
      <c r="IC38" s="1085"/>
      <c r="ID38" s="1085"/>
      <c r="IE38" s="1085"/>
      <c r="IF38" s="1085"/>
      <c r="IG38" s="1085"/>
      <c r="IH38" s="1085"/>
      <c r="II38" s="1085"/>
      <c r="IJ38" s="1085"/>
      <c r="IK38" s="1085"/>
      <c r="IL38" s="1085"/>
      <c r="IM38" s="1085"/>
      <c r="IN38" s="1085"/>
      <c r="IO38" s="1085"/>
      <c r="IP38" s="1085"/>
      <c r="IQ38" s="1085"/>
      <c r="IR38" s="1085"/>
      <c r="IS38" s="1085"/>
      <c r="IT38" s="1085"/>
      <c r="IU38" s="1085"/>
      <c r="IV38" s="1085"/>
      <c r="IW38" s="1085"/>
      <c r="IX38" s="1085"/>
      <c r="IY38" s="1085"/>
      <c r="IZ38" s="1085"/>
      <c r="JA38" s="1085"/>
      <c r="JB38" s="1084" t="str">
        <f>IF('4C'!E41&lt;&gt;"",'4C'!E41,"")</f>
        <v/>
      </c>
      <c r="JC38" s="1085"/>
      <c r="JD38" s="1085"/>
      <c r="JE38" s="1085"/>
      <c r="JF38" s="1085"/>
      <c r="JG38" s="1085"/>
      <c r="JH38" s="1085"/>
      <c r="JI38" s="1085"/>
      <c r="JJ38" s="1085"/>
      <c r="JK38" s="1085"/>
      <c r="JL38" s="1085"/>
      <c r="JM38" s="1085"/>
      <c r="JN38" s="1085"/>
      <c r="JO38" s="1085"/>
      <c r="JP38" s="1085"/>
      <c r="JQ38" s="1085"/>
      <c r="JR38" s="1085"/>
      <c r="JS38" s="1085"/>
      <c r="JT38" s="1085"/>
      <c r="JU38" s="1085"/>
      <c r="JV38" s="1085"/>
      <c r="JW38" s="1085"/>
      <c r="JX38" s="1085"/>
      <c r="JY38" s="1085"/>
      <c r="JZ38" s="1085"/>
      <c r="KA38" s="1085"/>
      <c r="KB38" s="1085"/>
      <c r="KC38" s="1085"/>
      <c r="KD38" s="1085"/>
      <c r="KE38" s="1085"/>
      <c r="KF38" s="1085"/>
      <c r="KG38" s="1085"/>
      <c r="KH38" s="1085"/>
      <c r="KI38" s="1085"/>
      <c r="KJ38" s="1084" t="str">
        <f>IF('5A'!E41&lt;&gt;"",'5A'!E41,"")</f>
        <v/>
      </c>
      <c r="KK38" s="1084" t="str">
        <f>IF('5A'!F41&lt;&gt;"",'5A'!F41,"")</f>
        <v/>
      </c>
      <c r="KL38" s="1084" t="str">
        <f>IF('5A'!G41&lt;&gt;"",'5A'!G41,"")</f>
        <v/>
      </c>
      <c r="KM38" s="1085"/>
      <c r="KN38" s="1085"/>
      <c r="KO38" s="1085"/>
      <c r="KP38" s="1085"/>
      <c r="KQ38" s="1085"/>
      <c r="KR38" s="1085"/>
      <c r="KS38" s="1085"/>
      <c r="KT38" s="1085"/>
      <c r="KU38" s="1085"/>
      <c r="KV38" s="1085"/>
      <c r="KW38" s="1085"/>
      <c r="KX38" s="1085"/>
      <c r="KY38" s="1084" t="str">
        <f>IF('5D'!E48&lt;&gt;"",'5D'!E48,"")</f>
        <v/>
      </c>
      <c r="KZ38" s="1084" t="str">
        <f>IF('5D'!F48&lt;&gt;"",'5D'!F48,"")</f>
        <v/>
      </c>
      <c r="LA38" s="1084" t="str">
        <f>IF('5D'!G48&lt;&gt;"",'5D'!G48,"")</f>
        <v/>
      </c>
      <c r="LB38" s="1084" t="str">
        <f>IF('5D'!H48&lt;&gt;"",'5D'!H48,"")</f>
        <v/>
      </c>
      <c r="LC38" s="1084" t="str">
        <f>IF('5D'!I48&lt;&gt;"",'5D'!I48,"")</f>
        <v/>
      </c>
      <c r="LD38" s="1084" t="str">
        <f>IF('5D'!J48&lt;&gt;"",'5D'!J48,"")</f>
        <v/>
      </c>
      <c r="LE38" s="1084" t="str">
        <f>IF('5D'!K48&lt;&gt;"",'5D'!K48,"")</f>
        <v/>
      </c>
      <c r="LF38" s="1084" t="str">
        <f>IF('5D'!L48&lt;&gt;"",'5D'!L48,"")</f>
        <v/>
      </c>
      <c r="LG38" s="1084" t="str">
        <f>IF('5D'!M48&lt;&gt;"",'5D'!M48,"")</f>
        <v/>
      </c>
      <c r="LH38" s="1084" t="str">
        <f>IF('5D'!N48&lt;&gt;"",'5D'!N48,"")</f>
        <v/>
      </c>
      <c r="LI38" s="1084" t="str">
        <f>IF('5D'!O48&lt;&gt;"",'5D'!O48,"")</f>
        <v/>
      </c>
      <c r="LJ38" s="1084" t="str">
        <f>IF('5D'!P48&lt;&gt;"",'5D'!P48,"")</f>
        <v/>
      </c>
      <c r="LK38" s="1084" t="str">
        <f>IF('5D'!Q48&lt;&gt;"",'5D'!Q48,"")</f>
        <v/>
      </c>
      <c r="LL38" s="1084" t="str">
        <f>IF('5D'!R48&lt;&gt;"",'5D'!R48,"")</f>
        <v/>
      </c>
      <c r="LM38" s="1084" t="str">
        <f>IF('5D'!S48&lt;&gt;"",'5D'!S48,"")</f>
        <v/>
      </c>
      <c r="LN38" s="1084" t="str">
        <f>IF('5D'!T48&lt;&gt;"",'5D'!T48,"")</f>
        <v/>
      </c>
      <c r="LO38" s="1084" t="str">
        <f>IF('5D'!U48&lt;&gt;"",'5D'!U48,"")</f>
        <v/>
      </c>
      <c r="LP38" s="1084" t="str">
        <f>IF('5D'!V48&lt;&gt;"",'5D'!V48,"")</f>
        <v/>
      </c>
      <c r="LQ38" s="1084" t="str">
        <f>IF('5D'!W48&lt;&gt;"",'5D'!W48,"")</f>
        <v/>
      </c>
      <c r="LR38" s="1084" t="str">
        <f>IF('5D'!Y48&lt;&gt;"",'5D'!Y48,"")</f>
        <v/>
      </c>
      <c r="LS38" s="1084" t="str">
        <f>IF('5D'!Z48&lt;&gt;"",'5D'!Z48,"")</f>
        <v/>
      </c>
      <c r="LT38" s="1084" t="str">
        <f>IF('5D'!AA48&lt;&gt;"",'5D'!AA48,"")</f>
        <v/>
      </c>
      <c r="LU38" s="1084" t="str">
        <f>IF('5D'!AB48&lt;&gt;"",'5D'!AB48,"")</f>
        <v/>
      </c>
      <c r="LV38" s="1085"/>
      <c r="LW38" s="1084" t="str">
        <f>IF('5E'!E48&lt;&gt;"",'5E'!E48,"")</f>
        <v/>
      </c>
      <c r="LX38" s="1084" t="str">
        <f>IF('5E'!F48&lt;&gt;"",'5E'!F48,"")</f>
        <v/>
      </c>
      <c r="LY38" s="1084" t="str">
        <f>IF('5E'!G48&lt;&gt;"",'5E'!G48,"")</f>
        <v/>
      </c>
      <c r="LZ38" s="1084" t="str">
        <f>IF('5E'!H48&lt;&gt;"",'5E'!H48,"")</f>
        <v/>
      </c>
      <c r="MA38" s="1084" t="str">
        <f>IF('5E'!I48&lt;&gt;"",'5E'!I48,"")</f>
        <v/>
      </c>
      <c r="MB38" s="1084" t="str">
        <f>IF('5E'!J48&lt;&gt;"",'5E'!J48,"")</f>
        <v/>
      </c>
      <c r="MC38" s="1084" t="str">
        <f>IF('5E'!K48&lt;&gt;"",'5E'!K48,"")</f>
        <v/>
      </c>
      <c r="MD38" s="1084" t="str">
        <f>IF('5E'!L48&lt;&gt;"",'5E'!L48,"")</f>
        <v/>
      </c>
      <c r="ME38" s="1084" t="str">
        <f>IF('5E'!M48&lt;&gt;"",'5E'!M48,"")</f>
        <v/>
      </c>
      <c r="MF38" s="1084" t="str">
        <f>IF('5E'!N48&lt;&gt;"",'5E'!N48,"")</f>
        <v/>
      </c>
      <c r="MG38" s="1084" t="str">
        <f>IF('5E'!O48&lt;&gt;"",'5E'!O48,"")</f>
        <v/>
      </c>
      <c r="MH38" s="1084" t="str">
        <f>IF('5E'!P48&lt;&gt;"",'5E'!P48,"")</f>
        <v/>
      </c>
      <c r="MI38" s="1084" t="str">
        <f>IF('5E'!Q48&lt;&gt;"",'5E'!Q48,"")</f>
        <v/>
      </c>
      <c r="MJ38" s="1084" t="str">
        <f>IF('5E'!R48&lt;&gt;"",'5E'!R48,"")</f>
        <v/>
      </c>
      <c r="MK38" s="1084" t="str">
        <f>IF('5E'!S48&lt;&gt;"",'5E'!S48,"")</f>
        <v/>
      </c>
      <c r="ML38" s="1084" t="str">
        <f>IF('5E'!T48&lt;&gt;"",'5E'!T48,"")</f>
        <v/>
      </c>
      <c r="MM38" s="1084" t="str">
        <f>IF('5E'!U48&lt;&gt;"",'5E'!U48,"")</f>
        <v/>
      </c>
      <c r="MN38" s="1084" t="str">
        <f>IF('5E'!V48&lt;&gt;"",'5E'!V48,"")</f>
        <v/>
      </c>
      <c r="MO38" s="1084" t="str">
        <f>IF('5E'!W48&lt;&gt;"",'5E'!W48,"")</f>
        <v/>
      </c>
      <c r="MP38" s="1084" t="str">
        <f>IF('5E'!Y48&lt;&gt;"",'5E'!Y48,"")</f>
        <v/>
      </c>
      <c r="MQ38" s="1084" t="str">
        <f>IF('5E'!Z48&lt;&gt;"",'5E'!Z48,"")</f>
        <v/>
      </c>
      <c r="MR38" s="1084" t="str">
        <f>IF('5E'!AA48&lt;&gt;"",'5E'!AA48,"")</f>
        <v/>
      </c>
      <c r="MS38" s="1085"/>
      <c r="MT38" s="1085"/>
      <c r="MU38" s="1085"/>
      <c r="MV38" s="1085"/>
      <c r="MW38" s="1085"/>
      <c r="MX38" s="1085"/>
      <c r="MY38" s="1085"/>
      <c r="MZ38" s="1085"/>
      <c r="NA38" s="1085"/>
      <c r="NB38" s="1085"/>
      <c r="NC38" s="1085"/>
      <c r="ND38" s="1085"/>
      <c r="NE38" s="1085"/>
      <c r="NF38" s="1085"/>
      <c r="NG38" s="1085"/>
      <c r="NH38" s="1085"/>
      <c r="NI38" s="1085"/>
      <c r="NJ38" s="1085"/>
      <c r="NK38" s="1085"/>
      <c r="NL38" s="1085"/>
      <c r="NM38" s="1085"/>
      <c r="NN38" s="1085"/>
      <c r="NO38" s="1085"/>
      <c r="NP38" s="1085"/>
      <c r="NQ38" s="1085"/>
      <c r="NR38" s="1085"/>
      <c r="NS38" s="1085"/>
      <c r="NT38" s="1085"/>
      <c r="NU38" s="1085"/>
      <c r="NV38" s="1085"/>
      <c r="NW38" s="1085"/>
      <c r="NX38" s="1085"/>
      <c r="NY38" s="1085"/>
      <c r="NZ38" s="1085"/>
      <c r="OA38" s="1085"/>
      <c r="OB38" s="1085"/>
      <c r="OC38" s="1085"/>
      <c r="OD38" s="1085"/>
      <c r="OE38" s="1085"/>
      <c r="OF38" s="1085"/>
      <c r="OG38" s="1085"/>
      <c r="OH38" s="1085"/>
      <c r="OI38" s="1085"/>
      <c r="OJ38" s="1085"/>
      <c r="OK38" s="1085"/>
      <c r="OL38" s="1085"/>
      <c r="OM38" s="1085"/>
      <c r="ON38" s="1085"/>
      <c r="OO38" s="1085"/>
      <c r="OP38" s="1085"/>
      <c r="OQ38" s="1085"/>
      <c r="OR38" s="1085"/>
      <c r="OS38" s="1085"/>
      <c r="OT38" s="1085"/>
      <c r="OU38" s="1085"/>
      <c r="OV38" s="1085"/>
      <c r="OW38" s="1085"/>
      <c r="OX38" s="1085"/>
      <c r="OY38" s="1085"/>
      <c r="OZ38" s="1085"/>
      <c r="PA38" s="1085"/>
      <c r="PB38" s="1085"/>
      <c r="PC38" s="1085"/>
      <c r="PD38" s="1085"/>
      <c r="PE38" s="1085"/>
      <c r="PF38" s="1085"/>
      <c r="PG38" s="1085"/>
      <c r="PH38" s="1085"/>
      <c r="PI38" s="1085"/>
      <c r="PJ38" s="1085"/>
      <c r="PK38" s="1085"/>
      <c r="PL38" s="1085"/>
      <c r="PM38" s="1085"/>
      <c r="PN38" s="1085"/>
      <c r="PO38" s="1085"/>
      <c r="PP38" s="1085"/>
      <c r="PQ38" s="1085"/>
      <c r="PR38" s="1085"/>
      <c r="PS38" s="1085"/>
      <c r="PT38" s="1085"/>
      <c r="PU38" s="1085"/>
      <c r="PV38" s="1085"/>
      <c r="PW38" s="1085"/>
      <c r="PX38" s="1085"/>
      <c r="PY38" s="1085"/>
      <c r="PZ38" s="1085"/>
      <c r="QA38" s="1085"/>
      <c r="QB38" s="1085"/>
      <c r="QC38" s="1085"/>
      <c r="QD38" s="1085"/>
      <c r="QE38" s="1085"/>
      <c r="QF38" s="1085"/>
      <c r="QG38" s="1085"/>
      <c r="QH38" s="1085"/>
      <c r="QI38" s="1085"/>
      <c r="QJ38" s="1085"/>
      <c r="QK38" s="1085"/>
      <c r="QL38" s="1085"/>
      <c r="QM38" s="1085"/>
      <c r="QN38" s="1085"/>
      <c r="QO38" s="1085"/>
      <c r="QP38" s="1085"/>
      <c r="QQ38" s="1085"/>
      <c r="QR38" s="1085"/>
      <c r="QS38" s="1085"/>
      <c r="QT38" s="1085"/>
      <c r="QU38" s="1085"/>
      <c r="QV38" s="1085"/>
      <c r="QW38" s="1085"/>
      <c r="QX38" s="1085"/>
      <c r="QY38" s="1085"/>
      <c r="QZ38" s="1085"/>
      <c r="RA38" s="1085"/>
      <c r="RB38" s="1085"/>
      <c r="RC38" s="1085"/>
      <c r="RD38" s="1085"/>
      <c r="RE38" s="1085"/>
      <c r="RF38" s="1085"/>
      <c r="RG38" s="1085"/>
      <c r="RH38" s="1085"/>
      <c r="RI38" s="1085"/>
      <c r="RJ38" s="1085"/>
      <c r="RK38" s="1085"/>
      <c r="RL38" s="1085"/>
      <c r="RM38" s="1085"/>
      <c r="RN38" s="1085"/>
      <c r="RO38" s="1085"/>
      <c r="RP38" s="1085"/>
      <c r="RQ38" s="1085"/>
      <c r="RR38" s="1085"/>
      <c r="RS38" s="1085"/>
      <c r="RT38" s="1085"/>
      <c r="RU38" s="1085"/>
      <c r="RV38" s="1085"/>
      <c r="RW38" s="1085"/>
      <c r="RX38" s="1085"/>
      <c r="RY38" s="1085"/>
      <c r="RZ38" s="1085"/>
      <c r="SA38" s="1085"/>
      <c r="SB38" s="1085"/>
      <c r="SC38" s="1085"/>
      <c r="SD38" s="1085"/>
      <c r="SE38" s="1085"/>
      <c r="SF38" s="1085"/>
      <c r="SG38" s="1085"/>
      <c r="SH38" s="1085"/>
      <c r="SI38" s="1085"/>
      <c r="SJ38" s="1085"/>
      <c r="SK38" s="1085"/>
      <c r="SL38" s="1085"/>
      <c r="SM38" s="1085"/>
      <c r="SN38" s="1085"/>
      <c r="SO38" s="1085"/>
      <c r="SP38" s="1085"/>
      <c r="SQ38" s="1085"/>
      <c r="SR38" s="1085"/>
      <c r="SS38" s="1085"/>
      <c r="ST38" s="1085"/>
      <c r="SU38" s="1085"/>
      <c r="SV38" s="1085"/>
      <c r="SW38" s="1085"/>
      <c r="SX38" s="1085"/>
      <c r="SY38" s="1085"/>
      <c r="SZ38" s="1085"/>
      <c r="TA38" s="1085"/>
      <c r="TB38" s="1085"/>
      <c r="TC38" s="1085"/>
      <c r="TD38" s="1085"/>
      <c r="TE38" s="1085"/>
      <c r="TF38" s="1085"/>
      <c r="TG38" s="1085"/>
      <c r="TH38" s="1085"/>
      <c r="TI38" s="1085"/>
      <c r="TJ38" s="1085"/>
      <c r="TK38" s="1085"/>
      <c r="TL38" s="1085"/>
      <c r="TM38" s="1085"/>
      <c r="TN38" s="1085"/>
      <c r="TO38" s="1085"/>
      <c r="TP38" s="1085"/>
      <c r="TQ38" s="1085"/>
      <c r="TR38" s="1085"/>
      <c r="TS38" s="1085"/>
      <c r="TT38" s="1085"/>
      <c r="TU38" s="1085"/>
      <c r="TV38" s="1085"/>
      <c r="TW38" s="1085"/>
      <c r="TX38" s="1085"/>
      <c r="TY38" s="1085"/>
      <c r="TZ38" s="1085"/>
      <c r="UA38" s="1085"/>
      <c r="UB38" s="1085"/>
      <c r="UC38" s="1085"/>
      <c r="UD38" s="1085"/>
      <c r="UE38" s="1085"/>
      <c r="UF38" s="1085"/>
      <c r="UG38" s="1085"/>
      <c r="UH38" s="1085"/>
      <c r="UI38" s="1085"/>
      <c r="UJ38" s="1085"/>
      <c r="UK38" s="1085"/>
      <c r="UL38" s="1085"/>
      <c r="UM38" s="1085"/>
      <c r="UN38" s="1085"/>
      <c r="UO38" s="1085"/>
      <c r="UP38" s="1085"/>
      <c r="UQ38" s="1085"/>
      <c r="UR38" s="1085"/>
      <c r="US38" s="1085"/>
      <c r="UT38" s="1085"/>
      <c r="UU38" s="1085"/>
      <c r="UV38" s="1085"/>
      <c r="UW38" s="1085"/>
      <c r="UX38" s="1085"/>
      <c r="UY38" s="1085"/>
      <c r="UZ38" s="1085"/>
      <c r="VA38" s="1085"/>
      <c r="VB38" s="1085"/>
      <c r="VC38" s="1085"/>
      <c r="VD38" s="1085"/>
      <c r="VE38" s="1085"/>
      <c r="VF38" s="1085"/>
      <c r="VG38" s="1085"/>
      <c r="VH38" s="1085"/>
      <c r="VI38" s="1085"/>
      <c r="VJ38" s="1085"/>
      <c r="VK38" s="1085"/>
      <c r="VL38" s="1085"/>
      <c r="VM38" s="1085"/>
      <c r="VN38" s="1085"/>
      <c r="VO38" s="1085"/>
      <c r="VP38" s="1085"/>
      <c r="VQ38" s="1085"/>
      <c r="VR38" s="1085"/>
      <c r="VS38" s="1085"/>
      <c r="VT38" s="1085"/>
      <c r="VU38" s="1085"/>
      <c r="VV38" s="1085"/>
      <c r="VW38" s="1085"/>
      <c r="VX38" s="1085"/>
      <c r="VY38" s="1085"/>
      <c r="VZ38" s="1085"/>
      <c r="WA38" s="1085"/>
      <c r="WB38" s="1085"/>
      <c r="WC38" s="1085"/>
      <c r="WD38" s="1085"/>
      <c r="WE38" s="1085"/>
      <c r="WF38" s="1085"/>
      <c r="WG38" s="1085"/>
      <c r="WH38" s="1085"/>
      <c r="WI38" s="1085"/>
      <c r="WJ38" s="1085"/>
      <c r="WK38" s="1085"/>
      <c r="WL38" s="1085"/>
      <c r="WM38" s="1085"/>
      <c r="WN38" s="1085"/>
      <c r="WO38" s="1085"/>
      <c r="WP38" s="1085"/>
      <c r="WQ38" s="1085"/>
      <c r="WR38" s="1085"/>
      <c r="WS38" s="1085"/>
      <c r="WT38" s="1085"/>
      <c r="WU38" s="1085"/>
      <c r="WV38" s="1085"/>
      <c r="WW38" s="1085"/>
      <c r="WX38" s="1085"/>
      <c r="WY38" s="1085"/>
      <c r="WZ38" s="1085"/>
      <c r="XA38" s="1085"/>
      <c r="XB38" s="1085"/>
      <c r="XC38" s="1085"/>
      <c r="XD38" s="1085"/>
      <c r="XE38" s="1085"/>
      <c r="XF38" s="1085"/>
      <c r="XG38" s="1085"/>
      <c r="XH38" s="1085"/>
      <c r="XI38" s="1085"/>
      <c r="XJ38" s="1085"/>
      <c r="XK38" s="1085"/>
      <c r="XL38" s="1085"/>
      <c r="XM38" s="1085"/>
      <c r="XN38" s="1085"/>
      <c r="XO38" s="1085"/>
      <c r="XP38" s="1085"/>
      <c r="XQ38" s="1085"/>
      <c r="XR38" s="1085"/>
      <c r="XS38" s="1085"/>
      <c r="XT38" s="1085"/>
      <c r="XU38" s="1085"/>
      <c r="XV38" s="1085"/>
      <c r="XW38" s="1085"/>
      <c r="XX38" s="1085"/>
      <c r="XY38" s="1085"/>
      <c r="XZ38" s="1085"/>
      <c r="YA38" s="1085"/>
      <c r="YB38" s="1085"/>
      <c r="YC38" s="1085"/>
      <c r="YD38" s="1085"/>
      <c r="YE38" s="1085"/>
      <c r="YF38" s="1085"/>
      <c r="YG38" s="1085"/>
      <c r="YH38" s="1085"/>
      <c r="YI38" s="1085"/>
      <c r="YJ38" s="1085"/>
      <c r="YK38" s="1085"/>
      <c r="YL38" s="1085"/>
      <c r="YM38" s="1085"/>
      <c r="YN38" s="1085"/>
      <c r="YO38" s="1085"/>
      <c r="YP38" s="1085"/>
      <c r="YQ38" s="1085"/>
      <c r="YR38" s="1085"/>
      <c r="YS38" s="1085"/>
      <c r="YT38" s="1085"/>
      <c r="YU38" s="1085"/>
      <c r="YV38" s="1085"/>
      <c r="YW38" s="1085"/>
      <c r="YX38" s="1085"/>
      <c r="YY38" s="1085"/>
      <c r="YZ38" s="1085"/>
      <c r="ZA38" s="1085"/>
      <c r="ZB38" s="1085"/>
      <c r="ZC38" s="1085"/>
      <c r="ZD38" s="1085"/>
      <c r="ZE38" s="1085"/>
      <c r="ZF38" s="1085"/>
      <c r="ZG38" s="1085"/>
      <c r="ZH38" s="1085"/>
      <c r="ZI38" s="1085"/>
      <c r="ZJ38" s="1085"/>
      <c r="ZK38" s="1085"/>
      <c r="ZL38" s="1085"/>
      <c r="ZM38" s="1085"/>
      <c r="ZN38" s="1085"/>
      <c r="ZO38" s="1085"/>
      <c r="ZP38" s="1085"/>
      <c r="ZQ38" s="1085"/>
      <c r="ZR38" s="1085"/>
      <c r="ZS38" s="1085"/>
      <c r="ZT38" s="1085"/>
      <c r="ZU38" s="1085"/>
      <c r="ZV38" s="1085"/>
      <c r="ZW38" s="1085"/>
      <c r="ZX38" s="1085"/>
      <c r="ZY38" s="1085"/>
      <c r="ZZ38" s="1085"/>
      <c r="AAA38" s="1085"/>
      <c r="AAB38" s="1085"/>
      <c r="AAC38" s="1085"/>
      <c r="AAD38" s="1085"/>
      <c r="AAE38" s="1085"/>
      <c r="AAF38" s="1085"/>
      <c r="AAG38" s="1085"/>
      <c r="AAH38" s="1085"/>
      <c r="AAI38" s="1085"/>
      <c r="AAJ38" s="1085"/>
      <c r="AAK38" s="1085"/>
      <c r="AAL38" s="1085"/>
      <c r="AAM38" s="1085"/>
      <c r="AAN38" s="1085"/>
      <c r="AAO38" s="1085"/>
      <c r="AAP38" s="1085"/>
      <c r="AAQ38" s="1085"/>
      <c r="AAR38" s="1085"/>
      <c r="AAS38" s="1085"/>
      <c r="AAT38" s="1085"/>
      <c r="AAU38" s="1085"/>
      <c r="AAV38" s="1085"/>
      <c r="AAW38" s="1085"/>
      <c r="AAX38" s="1085"/>
      <c r="AAY38" s="1085"/>
      <c r="AAZ38" s="1085"/>
      <c r="ABA38" s="1085"/>
      <c r="ABB38" s="1085"/>
      <c r="ABC38" s="1085"/>
      <c r="ABD38" s="1085"/>
      <c r="ABE38" s="1085"/>
      <c r="ABF38" s="1085"/>
      <c r="ABG38" s="1085"/>
      <c r="ABH38" s="1085"/>
      <c r="ABI38" s="1085"/>
      <c r="ABJ38" s="1085"/>
      <c r="ABK38" s="1085"/>
      <c r="ABL38" s="1085"/>
      <c r="ABM38" s="1085"/>
      <c r="ABN38" s="1085"/>
      <c r="ABO38" s="1085"/>
      <c r="ABP38" s="1085"/>
      <c r="ABQ38" s="1085"/>
      <c r="ABR38" s="1085"/>
      <c r="ABS38" s="1085"/>
      <c r="ABT38" s="1085"/>
      <c r="ABU38" s="1085"/>
      <c r="ABV38" s="1085"/>
      <c r="ABW38" s="1085"/>
      <c r="ABX38" s="1085"/>
      <c r="ABY38" s="1085"/>
      <c r="ABZ38" s="1085"/>
      <c r="ACA38" s="1085"/>
      <c r="ACB38" s="1085"/>
      <c r="ACC38" s="1085"/>
      <c r="ACD38" s="1085"/>
      <c r="ACE38" s="1085"/>
      <c r="ACF38" s="1085"/>
      <c r="ACG38" s="1085"/>
      <c r="ACH38" s="1085"/>
      <c r="ACI38" s="1085"/>
      <c r="ACJ38" s="1085"/>
      <c r="ACK38" s="1085"/>
      <c r="ACL38" s="1085"/>
      <c r="ACM38" s="1085"/>
      <c r="ACN38" s="1085"/>
      <c r="ACO38" s="1085"/>
      <c r="ACP38" s="1085"/>
      <c r="ACQ38" s="1085"/>
      <c r="ACR38" s="1085"/>
      <c r="ACS38" s="1085"/>
      <c r="ACT38" s="1085"/>
      <c r="ACU38" s="1085"/>
      <c r="ACV38" s="1085"/>
      <c r="ACW38" s="1085"/>
      <c r="ACX38" s="1085"/>
      <c r="ACY38" s="1085"/>
      <c r="ACZ38" s="1085"/>
      <c r="ADA38" s="1085"/>
      <c r="ADB38" s="1085"/>
      <c r="ADC38" s="1085"/>
      <c r="ADD38" s="1085"/>
      <c r="ADE38" s="1085"/>
      <c r="ADF38" s="1085"/>
      <c r="ADG38" s="1085"/>
      <c r="ADH38" s="1085"/>
      <c r="ADI38" s="1085"/>
      <c r="ADJ38" s="1085"/>
      <c r="ADK38" s="1085"/>
      <c r="ADL38" s="1085"/>
      <c r="ADM38" s="1085"/>
      <c r="ADN38" s="1085"/>
      <c r="ADO38" s="1085"/>
      <c r="ADP38" s="1085"/>
      <c r="ADQ38" s="1085"/>
      <c r="ADR38" s="1085"/>
      <c r="ADS38" s="1085"/>
      <c r="ADT38" s="1085"/>
      <c r="ADU38" s="1085"/>
      <c r="ADV38" s="1085"/>
      <c r="ADW38" s="1085"/>
      <c r="ADX38" s="1085"/>
      <c r="ADY38" s="1085"/>
      <c r="ADZ38" s="1085"/>
      <c r="AEA38" s="1085"/>
      <c r="AEB38" s="1085"/>
      <c r="AEC38" s="1085"/>
      <c r="AED38" s="1085"/>
      <c r="AEE38" s="1085"/>
      <c r="AEF38" s="1085"/>
      <c r="AEG38" s="1085"/>
      <c r="AEH38" s="1085"/>
      <c r="AEI38" s="1085"/>
      <c r="AEJ38" s="1085"/>
      <c r="AEK38" s="1085"/>
      <c r="AEL38" s="1085"/>
      <c r="AEM38" s="1085"/>
      <c r="AEN38" s="1085"/>
      <c r="AEO38" s="1085"/>
      <c r="AEP38" s="1085"/>
      <c r="AEQ38" s="1085"/>
      <c r="AER38" s="1085"/>
      <c r="AES38" s="1085"/>
      <c r="AET38" s="1085"/>
      <c r="AEU38" s="1085"/>
      <c r="AEV38" s="1084" t="str">
        <f>IF('8A'!E41&lt;&gt;"",'8A'!E41,"")</f>
        <v/>
      </c>
      <c r="AEW38" s="1084" t="str">
        <f>IF('8A'!F41&lt;&gt;"",'8A'!F41,"")</f>
        <v/>
      </c>
      <c r="AEX38" s="1084" t="str">
        <f>IF('8A'!G41&lt;&gt;"",'8A'!G41,"")</f>
        <v/>
      </c>
      <c r="AEY38" s="1084" t="str">
        <f>IF('8A'!H41&lt;&gt;"",'8A'!H41,"")</f>
        <v/>
      </c>
      <c r="AEZ38" s="1084" t="str">
        <f>IF('8A'!I41&lt;&gt;"",'8A'!I41,"")</f>
        <v/>
      </c>
      <c r="AFA38" s="1084" t="str">
        <f>IF('8A'!J41&lt;&gt;"",'8A'!J41,"")</f>
        <v/>
      </c>
      <c r="AFB38" s="1084" t="str">
        <f>IF('8A'!K41&lt;&gt;"",'8A'!K41,"")</f>
        <v/>
      </c>
      <c r="AFC38" s="1084" t="str">
        <f>IF('8A'!L41&lt;&gt;"",'8A'!L41,"")</f>
        <v/>
      </c>
      <c r="AFD38" s="1084" t="str">
        <f>IF('8A'!M41&lt;&gt;"",'8A'!M41,"")</f>
        <v/>
      </c>
      <c r="AFE38" s="1084" t="str">
        <f>IF('8A'!N41&lt;&gt;"",'8A'!N41,"")</f>
        <v/>
      </c>
      <c r="AFF38" s="1084" t="str">
        <f>IF('8A'!O41&lt;&gt;"",'8A'!O41,"")</f>
        <v/>
      </c>
      <c r="AFG38" s="1084" t="str">
        <f>IF('8A'!P41&lt;&gt;"",'8A'!P41,"")</f>
        <v/>
      </c>
      <c r="AFH38" s="1084" t="str">
        <f>IF('8A'!Q41&lt;&gt;"",'8A'!Q41,"")</f>
        <v/>
      </c>
      <c r="AFI38" s="1084" t="str">
        <f>IF('8A'!R41&lt;&gt;"",'8A'!R41,"")</f>
        <v/>
      </c>
      <c r="AFJ38" s="1084" t="str">
        <f>IF('8A'!S41&lt;&gt;"",'8A'!S41,"")</f>
        <v/>
      </c>
      <c r="AFK38" s="1084" t="str">
        <f>IF('8A'!T41&lt;&gt;"",'8A'!T41,"")</f>
        <v/>
      </c>
      <c r="AFL38" s="1084" t="str">
        <f>IF('8A'!U41&lt;&gt;"",'8A'!U41,"")</f>
        <v/>
      </c>
      <c r="AFM38" s="1084" t="str">
        <f>IF('8A'!V41&lt;&gt;"",'8A'!V41,"")</f>
        <v/>
      </c>
      <c r="AFN38" s="1084" t="str">
        <f>IF('8B'!E41&lt;&gt;"",'8B'!E41,"")</f>
        <v/>
      </c>
      <c r="AFO38" s="1084" t="str">
        <f>IF('8B'!F41&lt;&gt;"",'8B'!F41,"")</f>
        <v/>
      </c>
      <c r="AFP38" s="1084" t="str">
        <f>IF('8B'!G41&lt;&gt;"",'8B'!G41,"")</f>
        <v/>
      </c>
      <c r="AFQ38" s="1084" t="str">
        <f>IF('8B'!H41&lt;&gt;"",'8B'!H41,"")</f>
        <v/>
      </c>
      <c r="AFR38" s="1084" t="str">
        <f>IF('8B'!I41&lt;&gt;"",'8B'!I41,"")</f>
        <v/>
      </c>
      <c r="AFS38" s="1084" t="str">
        <f>IF('8B'!J41&lt;&gt;"",'8B'!J41,"")</f>
        <v/>
      </c>
      <c r="AFT38" s="1084" t="str">
        <f>IF('8B'!K41&lt;&gt;"",'8B'!K41,"")</f>
        <v/>
      </c>
      <c r="AFU38" s="1084" t="str">
        <f>IF('8B'!L41&lt;&gt;"",'8B'!L41,"")</f>
        <v/>
      </c>
      <c r="AFV38" s="1084" t="str">
        <f>IF('8B'!M41&lt;&gt;"",'8B'!M41,"")</f>
        <v/>
      </c>
      <c r="AFW38" s="1084" t="str">
        <f>IF('8B'!N41&lt;&gt;"",'8B'!N41,"")</f>
        <v/>
      </c>
      <c r="AFX38" s="1084" t="str">
        <f>IF('8B'!O41&lt;&gt;"",'8B'!O41,"")</f>
        <v/>
      </c>
      <c r="AFY38" s="1084" t="str">
        <f>IF('8B'!P41&lt;&gt;"",'8B'!P41,"")</f>
        <v/>
      </c>
      <c r="AFZ38" s="1084" t="str">
        <f>IF('8B'!Q41&lt;&gt;"",'8B'!Q41,"")</f>
        <v/>
      </c>
      <c r="AGA38" s="1084" t="str">
        <f>IF('8B'!R41&lt;&gt;"",'8B'!R41,"")</f>
        <v/>
      </c>
      <c r="AGB38" s="1084" t="str">
        <f>IF('8B'!S41&lt;&gt;"",'8B'!S41,"")</f>
        <v/>
      </c>
      <c r="AGC38" s="1084" t="str">
        <f>IF('8B'!T41&lt;&gt;"",'8B'!T41,"")</f>
        <v/>
      </c>
      <c r="AGD38" s="1084" t="str">
        <f>IF('8B'!U41&lt;&gt;"",'8B'!U41,"")</f>
        <v/>
      </c>
      <c r="AGE38" s="1084" t="str">
        <f>IF('8C'!E41&lt;&gt;"",'8C'!E41,"")</f>
        <v/>
      </c>
      <c r="AGF38" s="1084" t="str">
        <f>IF('8C'!F41&lt;&gt;"",'8C'!F41,"")</f>
        <v/>
      </c>
      <c r="AGG38" s="1084" t="str">
        <f>IF('8C'!G41&lt;&gt;"",'8C'!G41,"")</f>
        <v/>
      </c>
      <c r="AGH38" s="1084" t="str">
        <f>IF('8C'!H41&lt;&gt;"",'8C'!H41,"")</f>
        <v/>
      </c>
      <c r="AGI38" s="1084" t="str">
        <f>IF('8C'!I41&lt;&gt;"",'8C'!I41,"")</f>
        <v/>
      </c>
      <c r="AGJ38" s="1084" t="str">
        <f>IF('8C'!J41&lt;&gt;"",'8C'!J41,"")</f>
        <v/>
      </c>
      <c r="AGK38" s="1084" t="str">
        <f>IF('8C'!K41&lt;&gt;"",'8C'!K41,"")</f>
        <v/>
      </c>
      <c r="AGL38" s="1084" t="str">
        <f>IF('8C'!L41&lt;&gt;"",'8C'!L41,"")</f>
        <v/>
      </c>
      <c r="AGM38" s="1084" t="str">
        <f>IF('8C'!M41&lt;&gt;"",'8C'!M41,"")</f>
        <v/>
      </c>
      <c r="AGN38" s="1084" t="str">
        <f>IF('8C'!N41&lt;&gt;"",'8C'!N41,"")</f>
        <v/>
      </c>
      <c r="AGO38" s="1084" t="str">
        <f>IF('8C'!O41&lt;&gt;"",'8C'!O41,"")</f>
        <v/>
      </c>
      <c r="AGP38" s="1085"/>
      <c r="AGQ38" s="1084" t="str">
        <f>IF('8D'!D49&lt;&gt;"",'8D'!D49,"")</f>
        <v/>
      </c>
      <c r="AGR38" s="1084" t="str">
        <f>IF('8D'!E49&lt;&gt;"",'8D'!E49,"")</f>
        <v/>
      </c>
      <c r="AGS38" s="1084" t="str">
        <f>IF('8D'!F49&lt;&gt;"",'8D'!F49,"")</f>
        <v/>
      </c>
      <c r="AGT38" s="1084" t="str">
        <f>IF('8D'!G49&lt;&gt;"",'8D'!G49,"")</f>
        <v/>
      </c>
      <c r="AGU38" s="1084" t="str">
        <f>IF('8D'!H49&lt;&gt;"",'8D'!H49,"")</f>
        <v/>
      </c>
      <c r="AGV38" s="1084" t="str">
        <f>IF('8D'!I49&lt;&gt;"",'8D'!I49,"")</f>
        <v/>
      </c>
      <c r="AGW38" s="1084" t="str">
        <f>IF('8D'!J49&lt;&gt;"",'8D'!J49,"")</f>
        <v/>
      </c>
      <c r="AGX38" s="1084" t="str">
        <f>IF('8D'!K49&lt;&gt;"",'8D'!K49,"")</f>
        <v/>
      </c>
      <c r="AGY38" s="1084" t="str">
        <f>IF('8D'!L49&lt;&gt;"",'8D'!L49,"")</f>
        <v/>
      </c>
      <c r="AGZ38" s="1084" t="str">
        <f>IF('8D'!M49&lt;&gt;"",'8D'!M49,"")</f>
        <v/>
      </c>
      <c r="AHA38" s="1084" t="str">
        <f>IF('8D'!N49&lt;&gt;"",'8D'!N49,"")</f>
        <v/>
      </c>
      <c r="AHB38" s="1084" t="str">
        <f>IF('8D'!O49&lt;&gt;"",'8D'!O49,"")</f>
        <v/>
      </c>
      <c r="AHC38" s="1084" t="str">
        <f>IF('8D'!P49&lt;&gt;"",'8D'!P49,"")</f>
        <v/>
      </c>
      <c r="AHD38" s="1084" t="str">
        <f>IF('8D'!Q49&lt;&gt;"",'8D'!Q49,"")</f>
        <v/>
      </c>
      <c r="AHE38" s="1084" t="str">
        <f>IF('8D'!R49&lt;&gt;"",'8D'!R49,"")</f>
        <v/>
      </c>
      <c r="AHF38" s="1084" t="str">
        <f>IF('8D'!S49&lt;&gt;"",'8D'!S49,"")</f>
        <v/>
      </c>
      <c r="AHG38" s="1084" t="str">
        <f>IF('8D'!T49&lt;&gt;"",'8D'!T49,"")</f>
        <v/>
      </c>
      <c r="AHH38" s="1084" t="str">
        <f>IF('8D'!U49&lt;&gt;"",'8D'!U49,"")</f>
        <v/>
      </c>
      <c r="AHI38" s="1084" t="str">
        <f>IF('8D'!V49&lt;&gt;"",'8D'!V49,"")</f>
        <v/>
      </c>
      <c r="AHJ38" s="1084" t="str">
        <f>IF('8D'!W49&lt;&gt;"",'8D'!W49,"")</f>
        <v/>
      </c>
      <c r="AHK38" s="1084" t="str">
        <f>IF('8D'!X49&lt;&gt;"",'8D'!X49,"")</f>
        <v/>
      </c>
      <c r="AHL38" s="1084" t="str">
        <f>IF('8D'!Y49&lt;&gt;"",'8D'!Y49,"")</f>
        <v/>
      </c>
      <c r="AHM38" s="1084" t="str">
        <f>IF('8D'!Z49&lt;&gt;"",'8D'!Z49,"")</f>
        <v/>
      </c>
      <c r="AHN38" s="1084" t="str">
        <f>IF('8D'!AA49&lt;&gt;"",'8D'!AA49,"")</f>
        <v/>
      </c>
      <c r="AHO38" s="1084" t="str">
        <f>IF('8D'!AB49&lt;&gt;"",'8D'!AB49,"")</f>
        <v/>
      </c>
      <c r="AHP38" s="1084" t="str">
        <f>IF('8D'!AC49&lt;&gt;"",'8D'!AC49,"")</f>
        <v/>
      </c>
      <c r="AHQ38" s="1084" t="str">
        <f>IF('8D'!AD49&lt;&gt;"",'8D'!AD49,"")</f>
        <v/>
      </c>
      <c r="AHR38" s="1084" t="str">
        <f>IF('8D'!AE49&lt;&gt;"",'8D'!AE49,"")</f>
        <v/>
      </c>
      <c r="AHS38" s="1084" t="str">
        <f>IF('8D'!AF49&lt;&gt;"",'8D'!AF49,"")</f>
        <v/>
      </c>
      <c r="AHT38" s="1084" t="str">
        <f>IF('8D'!AG49&lt;&gt;"",'8D'!AG49,"")</f>
        <v/>
      </c>
      <c r="AHU38" s="1084" t="str">
        <f>IF('8D'!AH49&lt;&gt;"",'8D'!AH49,"")</f>
        <v/>
      </c>
      <c r="AHV38" s="1084" t="str">
        <f>IF('8D'!AI49&lt;&gt;"",'8D'!AI49,"")</f>
        <v/>
      </c>
      <c r="AHW38" s="1084" t="str">
        <f>IF('8D'!AJ49&lt;&gt;"",'8D'!AJ49,"")</f>
        <v/>
      </c>
      <c r="AHX38" s="1084" t="str">
        <f>IF('8D'!AK49&lt;&gt;"",'8D'!AK49,"")</f>
        <v/>
      </c>
      <c r="AHY38" s="1084" t="str">
        <f>IF('8D'!AL49&lt;&gt;"",'8D'!AL49,"")</f>
        <v/>
      </c>
      <c r="AHZ38" s="1084" t="str">
        <f>IF('8D'!AM49&lt;&gt;"",'8D'!AM49,"")</f>
        <v/>
      </c>
      <c r="AIA38" s="1084" t="str">
        <f>IF('8D'!AN49&lt;&gt;"",'8D'!AN49,"")</f>
        <v/>
      </c>
      <c r="AIB38" s="1084" t="str">
        <f>IF('8D'!AO49&lt;&gt;"",'8D'!AO49,"")</f>
        <v/>
      </c>
      <c r="AIC38" s="1084" t="str">
        <f>IF('8D'!AP49&lt;&gt;"",'8D'!AP49,"")</f>
        <v/>
      </c>
      <c r="AID38" s="1084" t="str">
        <f>IF('8D'!AQ49&lt;&gt;"",'8D'!AQ49,"")</f>
        <v/>
      </c>
      <c r="AIE38" s="1084" t="str">
        <f>IF('8D'!AR49&lt;&gt;"",'8D'!AR49,"")</f>
        <v/>
      </c>
      <c r="AIF38" s="1084" t="str">
        <f>IF('8D'!AS49&lt;&gt;"",'8D'!AS49,"")</f>
        <v/>
      </c>
      <c r="AIG38" s="1084" t="str">
        <f>IF('8D'!AT49&lt;&gt;"",'8D'!AT49,"")</f>
        <v/>
      </c>
      <c r="AIH38" s="1084" t="str">
        <f>IF('8D'!AU49&lt;&gt;"",'8D'!AU49,"")</f>
        <v/>
      </c>
      <c r="AII38" s="1084" t="str">
        <f>IF('8D'!AV49&lt;&gt;"",'8D'!AV49,"")</f>
        <v/>
      </c>
      <c r="AIJ38" s="1084" t="str">
        <f>IF('8D'!AW49&lt;&gt;"",'8D'!AW49,"")</f>
        <v/>
      </c>
      <c r="AIK38" s="1085"/>
      <c r="AIL38" s="1084" t="str">
        <f>IF('8E'!D49&lt;&gt;"",'8E'!D49,"")</f>
        <v/>
      </c>
      <c r="AIM38" s="1084" t="str">
        <f>IF('8E'!E49&lt;&gt;"",'8E'!E49,"")</f>
        <v/>
      </c>
      <c r="AIN38" s="1084" t="str">
        <f>IF('8E'!F49&lt;&gt;"",'8E'!F49,"")</f>
        <v/>
      </c>
      <c r="AIO38" s="1084" t="str">
        <f>IF('8E'!G49&lt;&gt;"",'8E'!G49,"")</f>
        <v/>
      </c>
      <c r="AIP38" s="1084" t="str">
        <f>IF('8E'!H49&lt;&gt;"",'8E'!H49,"")</f>
        <v/>
      </c>
      <c r="AIQ38" s="1084" t="str">
        <f>IF('8E'!I49&lt;&gt;"",'8E'!I49,"")</f>
        <v/>
      </c>
      <c r="AIR38" s="1084" t="str">
        <f>IF('8E'!J49&lt;&gt;"",'8E'!J49,"")</f>
        <v/>
      </c>
      <c r="AIS38" s="1084" t="str">
        <f>IF('8E'!K49&lt;&gt;"",'8E'!K49,"")</f>
        <v/>
      </c>
      <c r="AIT38" s="1084" t="str">
        <f>IF('8E'!L49&lt;&gt;"",'8E'!L49,"")</f>
        <v/>
      </c>
      <c r="AIU38" s="1084" t="str">
        <f>IF('8E'!M49&lt;&gt;"",'8E'!M49,"")</f>
        <v/>
      </c>
      <c r="AIV38" s="1084" t="str">
        <f>IF('8E'!N49&lt;&gt;"",'8E'!N49,"")</f>
        <v/>
      </c>
      <c r="AIW38" s="1084" t="str">
        <f>IF('8E'!O49&lt;&gt;"",'8E'!O49,"")</f>
        <v/>
      </c>
      <c r="AIX38" s="1084" t="str">
        <f>IF('8E'!P49&lt;&gt;"",'8E'!P49,"")</f>
        <v/>
      </c>
      <c r="AIY38" s="1084" t="str">
        <f>IF('8E'!Q49&lt;&gt;"",'8E'!Q49,"")</f>
        <v/>
      </c>
      <c r="AIZ38" s="1084" t="str">
        <f>IF('8E'!R49&lt;&gt;"",'8E'!R49,"")</f>
        <v/>
      </c>
      <c r="AJA38" s="1084" t="str">
        <f>IF('8E'!S49&lt;&gt;"",'8E'!S49,"")</f>
        <v/>
      </c>
      <c r="AJB38" s="1084" t="str">
        <f>IF('8E'!T49&lt;&gt;"",'8E'!T49,"")</f>
        <v/>
      </c>
      <c r="AJC38" s="1084" t="str">
        <f>IF('8E'!U49&lt;&gt;"",'8E'!U49,"")</f>
        <v/>
      </c>
      <c r="AJD38" s="1084" t="str">
        <f>IF('8E'!V49&lt;&gt;"",'8E'!V49,"")</f>
        <v/>
      </c>
      <c r="AJE38" s="1084" t="str">
        <f>IF('8E'!W49&lt;&gt;"",'8E'!W49,"")</f>
        <v/>
      </c>
      <c r="AJF38" s="1084" t="str">
        <f>IF('8E'!X49&lt;&gt;"",'8E'!X49,"")</f>
        <v/>
      </c>
      <c r="AJG38" s="1084" t="str">
        <f>IF('8E'!Y49&lt;&gt;"",'8E'!Y49,"")</f>
        <v/>
      </c>
      <c r="AJH38" s="1084" t="str">
        <f>IF('8E'!Z49&lt;&gt;"",'8E'!Z49,"")</f>
        <v/>
      </c>
      <c r="AJI38" s="1084" t="str">
        <f>IF('8E'!AA49&lt;&gt;"",'8E'!AA49,"")</f>
        <v/>
      </c>
      <c r="AJJ38" t="s">
        <v>6852</v>
      </c>
    </row>
    <row r="39" spans="1:946" x14ac:dyDescent="0.2">
      <c r="A39" s="1084" t="str">
        <f t="shared" si="0"/>
        <v/>
      </c>
      <c r="B39" s="1084" t="str">
        <f t="shared" si="1"/>
        <v/>
      </c>
      <c r="C39" s="1084" t="str">
        <f>IF(設定!AH43&lt;&gt;0,設定!AH43,"")</f>
        <v/>
      </c>
      <c r="D39" s="1084" t="str">
        <f ca="1">IF(設定!AG43&lt;&gt;0,設定!AG43,"")</f>
        <v/>
      </c>
      <c r="E39" s="1084" t="str">
        <f>IF(C39="学部",VLOOKUP(D39,設定!$K$8:$L$37,2,FALSE),"")</f>
        <v/>
      </c>
      <c r="F39" s="1084" t="str">
        <f>IF(C39="研究科",VLOOKUP(D39,設定!$P$8:$Q$37,2,FALSE),"")</f>
        <v/>
      </c>
      <c r="G39" s="1084" t="str">
        <f>IF(C39="学部",VLOOKUP(D39,設定!$U$8:$V$37,2,FALSE),"")</f>
        <v/>
      </c>
      <c r="H39" s="1084" t="str">
        <f>IF(C39="研究科",VLOOKUP(D39,設定!$Y$8:$Z$37,2,FALSE),"")</f>
        <v/>
      </c>
      <c r="I39" s="1085"/>
      <c r="J39" s="1085"/>
      <c r="K39" s="1085"/>
      <c r="L39" s="1085"/>
      <c r="M39" s="1085"/>
      <c r="N39" s="1085"/>
      <c r="O39" s="1085"/>
      <c r="P39" s="1085"/>
      <c r="Q39" s="1085"/>
      <c r="R39" s="1084" t="str">
        <f>IF('2A'!E42&lt;&gt;"",'2A'!E42,"")</f>
        <v/>
      </c>
      <c r="S39" s="1084" t="str">
        <f>IF('2A'!F42&lt;&gt;"",'2A'!F42,"")</f>
        <v/>
      </c>
      <c r="T39" s="1084" t="str">
        <f>IF('2A'!G42&lt;&gt;"",'2A'!G42,"")</f>
        <v/>
      </c>
      <c r="U39" s="1084" t="str">
        <f>IF('2A'!H42&lt;&gt;"",'2A'!H42,"")</f>
        <v/>
      </c>
      <c r="V39" s="1084" t="str">
        <f>IF('2A'!I42&lt;&gt;"",'2A'!I42,"")</f>
        <v/>
      </c>
      <c r="W39" s="1084" t="str">
        <f>IF('2A'!J42&lt;&gt;"",'2A'!J42,"")</f>
        <v/>
      </c>
      <c r="X39" s="1084" t="str">
        <f>IF('2A'!K42&lt;&gt;"",'2A'!K42,"")</f>
        <v/>
      </c>
      <c r="Y39" s="1084" t="str">
        <f>IF('2A'!L42&lt;&gt;"",'2A'!L42,"")</f>
        <v/>
      </c>
      <c r="Z39" s="1084" t="str">
        <f>IF('2A'!M42&lt;&gt;"",'2A'!M42,"")</f>
        <v/>
      </c>
      <c r="AA39" s="1084" t="str">
        <f>IF('2A'!N42&lt;&gt;"",'2A'!N42,"")</f>
        <v/>
      </c>
      <c r="AB39" s="1084" t="str">
        <f>IF('2A'!O42&lt;&gt;"",'2A'!O42,"")</f>
        <v/>
      </c>
      <c r="AC39" s="1084" t="str">
        <f>IF('2A'!P42&lt;&gt;"",'2A'!P42,"")</f>
        <v/>
      </c>
      <c r="AD39" s="1084" t="str">
        <f>IF('2A'!Q42&lt;&gt;"",'2A'!Q42,"")</f>
        <v/>
      </c>
      <c r="AE39" s="1084" t="str">
        <f>IF('2A'!R42&lt;&gt;"",'2A'!R42,"")</f>
        <v/>
      </c>
      <c r="AF39" s="1084" t="str">
        <f>IF('2A'!S42&lt;&gt;"",'2A'!S42,"")</f>
        <v/>
      </c>
      <c r="AG39" s="1084" t="str">
        <f>IF('2A'!T42&lt;&gt;"",'2A'!T42,"")</f>
        <v/>
      </c>
      <c r="AH39" s="1084" t="str">
        <f>IF('2A'!U42&lt;&gt;"",'2A'!U42,"")</f>
        <v/>
      </c>
      <c r="AI39" s="1084" t="str">
        <f>IF('2B'!E42&lt;&gt;"",'2B'!E42,"")</f>
        <v/>
      </c>
      <c r="AJ39" s="1084" t="str">
        <f>IF('2B'!F42&lt;&gt;"",'2B'!F42,"")</f>
        <v/>
      </c>
      <c r="AK39" s="1084" t="str">
        <f>IF('2B'!G42&lt;&gt;"",'2B'!G42,"")</f>
        <v/>
      </c>
      <c r="AL39" s="1084" t="str">
        <f>IF('2B'!H42&lt;&gt;"",'2B'!H42,"")</f>
        <v/>
      </c>
      <c r="AM39" s="1084" t="str">
        <f>IF('2B'!I42&lt;&gt;"",'2B'!I42,"")</f>
        <v/>
      </c>
      <c r="AN39" s="1084" t="str">
        <f>IF('2B'!J42&lt;&gt;"",'2B'!J42,"")</f>
        <v/>
      </c>
      <c r="AO39" s="1084" t="str">
        <f>IF('2B'!K42&lt;&gt;"",'2B'!K42,"")</f>
        <v/>
      </c>
      <c r="AP39" s="1084" t="str">
        <f>IF('2B'!L42&lt;&gt;"",'2B'!L42,"")</f>
        <v/>
      </c>
      <c r="AQ39" s="1084" t="str">
        <f>IF('2B'!M42&lt;&gt;"",'2B'!M42,"")</f>
        <v/>
      </c>
      <c r="AR39" s="1084" t="str">
        <f>IF('2B'!N42&lt;&gt;"",'2B'!N42,"")</f>
        <v/>
      </c>
      <c r="AS39" s="1084" t="str">
        <f>IF('2B'!O42&lt;&gt;"",'2B'!O42,"")</f>
        <v/>
      </c>
      <c r="AT39" s="1084" t="str">
        <f>IF('2B'!P42&lt;&gt;"",'2B'!P42,"")</f>
        <v/>
      </c>
      <c r="AU39" s="1084" t="str">
        <f>IF('2B'!Q42&lt;&gt;"",'2B'!Q42,"")</f>
        <v/>
      </c>
      <c r="AV39" s="1084" t="str">
        <f>IF('2B'!R42&lt;&gt;"",'2B'!R42,"")</f>
        <v/>
      </c>
      <c r="AW39" s="1084" t="str">
        <f>IF('2B'!S42&lt;&gt;"",'2B'!S42,"")</f>
        <v/>
      </c>
      <c r="AX39" s="1084" t="str">
        <f>IF('2B'!T42&lt;&gt;"",'2B'!T42,"")</f>
        <v/>
      </c>
      <c r="AY39" s="1084" t="str">
        <f>IF('2B'!U42&lt;&gt;"",'2B'!U42,"")</f>
        <v/>
      </c>
      <c r="AZ39" s="1084" t="str">
        <f>IF('2B'!V42&lt;&gt;"",'2B'!V42,"")</f>
        <v/>
      </c>
      <c r="BA39" s="1084" t="str">
        <f>IF('2B'!W42&lt;&gt;"",'2B'!W42,"")</f>
        <v/>
      </c>
      <c r="BB39" s="1084" t="str">
        <f>IF('2B'!X42&lt;&gt;"",'2B'!X42,"")</f>
        <v/>
      </c>
      <c r="BC39" s="1084" t="str">
        <f>IF('2C'!E43&lt;&gt;"",'2C'!E43,"")</f>
        <v/>
      </c>
      <c r="BD39" s="1084" t="str">
        <f>IF('2C'!F43&lt;&gt;"",'2C'!F43,"")</f>
        <v/>
      </c>
      <c r="BE39" s="1084" t="str">
        <f>IF('2C'!G43&lt;&gt;"",'2C'!G43,"")</f>
        <v/>
      </c>
      <c r="BF39" s="1084" t="str">
        <f>IF('2C'!H43&lt;&gt;"",'2C'!H43,"")</f>
        <v/>
      </c>
      <c r="BG39" s="1084" t="str">
        <f>IF('2C'!I43&lt;&gt;"",'2C'!I43,"")</f>
        <v/>
      </c>
      <c r="BH39" s="1084" t="str">
        <f>IF('2C'!J43&lt;&gt;"",'2C'!J43,"")</f>
        <v/>
      </c>
      <c r="BI39" s="1084" t="str">
        <f>IF('2C'!K43&lt;&gt;"",'2C'!K43,"")</f>
        <v/>
      </c>
      <c r="BJ39" s="1084" t="str">
        <f>IF('2C'!L43&lt;&gt;"",'2C'!L43,"")</f>
        <v/>
      </c>
      <c r="BK39" s="1084" t="str">
        <f>IF('2C'!M43&lt;&gt;"",'2C'!M43,"")</f>
        <v/>
      </c>
      <c r="BL39" s="1084" t="str">
        <f>IF('2C'!N43&lt;&gt;"",'2C'!N43,"")</f>
        <v/>
      </c>
      <c r="BM39" s="1084" t="str">
        <f>IF('2C'!O43&lt;&gt;"",'2C'!O43,"")</f>
        <v/>
      </c>
      <c r="BN39" s="1084" t="str">
        <f>IF('2C'!P43&lt;&gt;"",'2C'!P43,"")</f>
        <v/>
      </c>
      <c r="BO39" s="1084" t="str">
        <f>IF('2C'!Q43&lt;&gt;"",'2C'!Q43,"")</f>
        <v/>
      </c>
      <c r="BP39" s="1084" t="str">
        <f>IF('2C'!R43&lt;&gt;"",'2C'!R43,"")</f>
        <v/>
      </c>
      <c r="BQ39" s="1084" t="str">
        <f>IF('2C'!S43&lt;&gt;"",'2C'!S43,"")</f>
        <v/>
      </c>
      <c r="BR39" s="1084" t="str">
        <f>IF('2C'!T43&lt;&gt;"",'2C'!T43,"")</f>
        <v/>
      </c>
      <c r="BS39" s="1084" t="str">
        <f>IF('2C'!U43&lt;&gt;"",'2C'!U43,"")</f>
        <v/>
      </c>
      <c r="BT39" s="1084" t="str">
        <f>IF('2C'!V43&lt;&gt;"",'2C'!V43,"")</f>
        <v/>
      </c>
      <c r="BU39" s="1084" t="str">
        <f>IF('2C'!W43&lt;&gt;"",'2C'!W43,"")</f>
        <v/>
      </c>
      <c r="BV39" s="1084" t="str">
        <f>IF('2C'!X43&lt;&gt;"",'2C'!X43,"")</f>
        <v/>
      </c>
      <c r="BW39" s="1084" t="str">
        <f>IF('2C'!Y43&lt;&gt;"",'2C'!Y43,"")</f>
        <v/>
      </c>
      <c r="BX39" s="1084" t="str">
        <f>IF('2C'!Z43&lt;&gt;"",'2C'!Z43,"")</f>
        <v/>
      </c>
      <c r="BY39" s="1084" t="str">
        <f>IF('2C'!AA43&lt;&gt;"",'2C'!AA43,"")</f>
        <v/>
      </c>
      <c r="BZ39" s="1084" t="str">
        <f>IF('2C'!AB43&lt;&gt;"",'2C'!AB43,"")</f>
        <v/>
      </c>
      <c r="CA39" s="1084" t="str">
        <f>IF('2C'!AC43&lt;&gt;"",'2C'!AC43,"")</f>
        <v/>
      </c>
      <c r="CB39" s="1084" t="str">
        <f>IF('2C'!AD43&lt;&gt;"",'2C'!AD43,"")</f>
        <v/>
      </c>
      <c r="CC39" s="1084" t="str">
        <f>IF('2C'!AE43&lt;&gt;"",'2C'!AE43,"")</f>
        <v/>
      </c>
      <c r="CD39" s="1084" t="str">
        <f>IF('2C'!AF43&lt;&gt;"",'2C'!AF43,"")</f>
        <v/>
      </c>
      <c r="CE39" s="1085"/>
      <c r="CF39" s="1085"/>
      <c r="CG39" s="1085"/>
      <c r="CH39" s="1085"/>
      <c r="CI39" s="1085"/>
      <c r="CJ39" s="1085"/>
      <c r="CK39" s="1085"/>
      <c r="CL39" s="1085"/>
      <c r="CM39" s="1085"/>
      <c r="CN39" s="1085"/>
      <c r="CO39" s="1085"/>
      <c r="CP39" s="1085"/>
      <c r="CQ39" s="1085"/>
      <c r="CR39" s="1085"/>
      <c r="CS39" s="1085"/>
      <c r="CT39" s="1085"/>
      <c r="CU39" s="1085"/>
      <c r="CV39" s="1084" t="str">
        <f>IF('2E'!E42&lt;&gt;"",'2E'!E42,"")</f>
        <v/>
      </c>
      <c r="CW39" s="1084" t="str">
        <f>IF('2E'!F42&lt;&gt;"",'2E'!F42,"")</f>
        <v/>
      </c>
      <c r="CX39" s="1084" t="str">
        <f>IF('2E'!G42&lt;&gt;"",'2E'!G42,"")</f>
        <v/>
      </c>
      <c r="CY39" s="1084" t="str">
        <f>IF('2E'!H42&lt;&gt;"",'2E'!H42,"")</f>
        <v/>
      </c>
      <c r="CZ39" s="1084" t="str">
        <f>IF('2E'!I42&lt;&gt;"",'2E'!I42,"")</f>
        <v/>
      </c>
      <c r="DA39" s="1084" t="str">
        <f>IF('2E'!J42&lt;&gt;"",'2E'!J42,"")</f>
        <v/>
      </c>
      <c r="DB39" s="1084" t="str">
        <f>IF('2E'!K42&lt;&gt;"",'2E'!K42,"")</f>
        <v/>
      </c>
      <c r="DC39" s="1084" t="str">
        <f>IF('2E'!L42&lt;&gt;"",'2E'!L42,"")</f>
        <v/>
      </c>
      <c r="DD39" s="1084" t="str">
        <f>IF('2E'!M42&lt;&gt;"",'2E'!M42,"")</f>
        <v/>
      </c>
      <c r="DE39" s="1084" t="str">
        <f>IF('2E'!N42&lt;&gt;"",'2E'!N42,"")</f>
        <v/>
      </c>
      <c r="DF39" s="1084" t="str">
        <f>IF('2E'!O42&lt;&gt;"",'2E'!O42,"")</f>
        <v/>
      </c>
      <c r="DG39" s="1084" t="str">
        <f>IF('2E'!P42&lt;&gt;"",'2E'!P42,"")</f>
        <v/>
      </c>
      <c r="DH39" s="1084" t="str">
        <f>IF('2E'!Q42&lt;&gt;"",'2E'!Q42,"")</f>
        <v/>
      </c>
      <c r="DI39" s="1084" t="str">
        <f>IF('2E'!R42&lt;&gt;"",'2E'!R42,"")</f>
        <v/>
      </c>
      <c r="DJ39" s="1084" t="str">
        <f>IF('2E'!S42&lt;&gt;"",'2E'!S42,"")</f>
        <v/>
      </c>
      <c r="DK39" s="1084" t="str">
        <f>IF('2E'!T42&lt;&gt;"",'2E'!T42,"")</f>
        <v/>
      </c>
      <c r="DL39" s="1084" t="str">
        <f>IF('2F'!E42&lt;&gt;"",'2F'!E42,"")</f>
        <v/>
      </c>
      <c r="DM39" s="1084" t="str">
        <f>IF('2F'!F42&lt;&gt;"",'2F'!F42,"")</f>
        <v/>
      </c>
      <c r="DN39" s="1212" t="str">
        <f>IF('3AB'!E42&lt;&gt;"",'3AB'!E42,"")</f>
        <v/>
      </c>
      <c r="DO39" s="1212" t="str">
        <f>IF('3AB'!F42&lt;&gt;"",'3AB'!F42,"")</f>
        <v/>
      </c>
      <c r="DP39" s="1212" t="str">
        <f>IF('3AB'!G42&lt;&gt;"",'3AB'!G42,"")</f>
        <v/>
      </c>
      <c r="DQ39" s="1212" t="str">
        <f>IF('3AB'!H42&lt;&gt;"",'3AB'!H42,"")</f>
        <v/>
      </c>
      <c r="DR39" s="1212" t="str">
        <f>IF('3AB'!I42&lt;&gt;"",'3AB'!I42,"")</f>
        <v/>
      </c>
      <c r="DS39" s="1212" t="str">
        <f>IF('3AB'!J42&lt;&gt;"",'3AB'!J42,"")</f>
        <v/>
      </c>
      <c r="DT39" s="1212" t="str">
        <f>IF('3AB'!K42&lt;&gt;"",'3AB'!K42,"")</f>
        <v/>
      </c>
      <c r="DU39" s="1212" t="str">
        <f>IF('3AB'!L42&lt;&gt;"",'3AB'!L42,"")</f>
        <v/>
      </c>
      <c r="DV39" s="1084" t="str">
        <f>IF('3CD'!E42&lt;&gt;"",'3CD'!E42,"")</f>
        <v/>
      </c>
      <c r="DW39" s="1084" t="str">
        <f>IF('3CD'!F42&lt;&gt;"",'3CD'!F42,"")</f>
        <v/>
      </c>
      <c r="DX39" s="1084" t="str">
        <f>IF('3CD'!G42&lt;&gt;"",'3CD'!G42,"")</f>
        <v/>
      </c>
      <c r="DY39" s="1084" t="str">
        <f>IF('3CD'!H42&lt;&gt;"",'3CD'!H42,"")</f>
        <v/>
      </c>
      <c r="DZ39" s="1084" t="str">
        <f>IF('3CD'!I42&lt;&gt;"",'3CD'!I42,"")</f>
        <v/>
      </c>
      <c r="EA39" s="1084" t="str">
        <f>IF('3CD'!J42&lt;&gt;"",'3CD'!J42,"")</f>
        <v/>
      </c>
      <c r="EB39" s="1084" t="str">
        <f>IF('3CD'!K42&lt;&gt;"",'3CD'!K42,"")</f>
        <v/>
      </c>
      <c r="EC39" s="1084" t="str">
        <f>IF('3CD'!L42&lt;&gt;"",'3CD'!L42,"")</f>
        <v/>
      </c>
      <c r="ED39" s="1084" t="str">
        <f>IF('3CD'!M42&lt;&gt;"",'3CD'!M42,"")</f>
        <v/>
      </c>
      <c r="EE39" s="1084" t="str">
        <f>IF('3CD'!N42&lt;&gt;"",'3CD'!N42,"")</f>
        <v/>
      </c>
      <c r="EF39" s="1084" t="str">
        <f>IF('3CD'!O42&lt;&gt;"",'3CD'!O42,"")</f>
        <v/>
      </c>
      <c r="EG39" s="1084" t="str">
        <f>IF('3CD'!P42&lt;&gt;"",'3CD'!P42,"")</f>
        <v/>
      </c>
      <c r="EH39" s="1084" t="str">
        <f>IF('3CD'!Q42&lt;&gt;"",'3CD'!Q42,"")</f>
        <v/>
      </c>
      <c r="EI39" s="1084" t="str">
        <f>IF('3CD'!R42&lt;&gt;"",'3CD'!R42,"")</f>
        <v/>
      </c>
      <c r="EJ39" s="1085"/>
      <c r="EK39" s="1085"/>
      <c r="EL39" s="1085"/>
      <c r="EM39" s="1085"/>
      <c r="EN39" s="1085"/>
      <c r="EO39" s="1085"/>
      <c r="EP39" s="1085"/>
      <c r="EQ39" s="1085"/>
      <c r="ER39" s="1085"/>
      <c r="ES39" s="1085"/>
      <c r="ET39" s="1085"/>
      <c r="EU39" s="1085"/>
      <c r="EV39" s="1085"/>
      <c r="EW39" s="1085"/>
      <c r="EX39" s="1085"/>
      <c r="EY39" s="1085"/>
      <c r="EZ39" s="1085"/>
      <c r="FA39" s="1085"/>
      <c r="FB39" s="1084" t="str">
        <f>IF('3EF'!W43&lt;&gt;"",'3EF'!W43,"")</f>
        <v/>
      </c>
      <c r="FC39" s="1084" t="str">
        <f>IF('3EF'!X43&lt;&gt;"",'3EF'!X43,"")</f>
        <v/>
      </c>
      <c r="FD39" s="1084" t="str">
        <f>IF('3EF'!Y43&lt;&gt;"",'3EF'!Y43,"")</f>
        <v/>
      </c>
      <c r="FE39" s="1084" t="str">
        <f>IF('3EF'!Z43&lt;&gt;"",'3EF'!Z43,"")</f>
        <v/>
      </c>
      <c r="FF39" s="1084" t="str">
        <f>IF('3EF'!AA43&lt;&gt;"",'3EF'!AA43,"")</f>
        <v/>
      </c>
      <c r="FG39" s="1084" t="str">
        <f>IF('3EF'!AB43&lt;&gt;"",'3EF'!AB43,"")</f>
        <v/>
      </c>
      <c r="FH39" s="1084" t="str">
        <f>IF('3EF'!AC43&lt;&gt;"",'3EF'!AC43,"")</f>
        <v/>
      </c>
      <c r="FI39" s="1084" t="str">
        <f>IF('3EF'!AD43&lt;&gt;"",'3EF'!AD43,"")</f>
        <v/>
      </c>
      <c r="FJ39" s="1084" t="str">
        <f>IF('3EF'!AE43&lt;&gt;"",'3EF'!AE43,"")</f>
        <v/>
      </c>
      <c r="FK39" s="1084" t="str">
        <f>IF('3EF'!AF43&lt;&gt;"",'3EF'!AF43,"")</f>
        <v/>
      </c>
      <c r="FL39" s="1084" t="str">
        <f>IF('3EF'!AG43&lt;&gt;"",'3EF'!AG43,"")</f>
        <v/>
      </c>
      <c r="FM39" s="1084" t="str">
        <f>IF('3EF'!AH43&lt;&gt;"",'3EF'!AH43,"")</f>
        <v/>
      </c>
      <c r="FN39" s="1084" t="str">
        <f>IF('3EF'!AI43&lt;&gt;"",'3EF'!AI43,"")</f>
        <v/>
      </c>
      <c r="FO39" s="1084" t="str">
        <f>IF('3EF'!AJ43&lt;&gt;"",'3EF'!AJ43,"")</f>
        <v/>
      </c>
      <c r="FP39" s="1084" t="str">
        <f>IF('3EF'!AK43&lt;&gt;"",'3EF'!AK43,"")</f>
        <v/>
      </c>
      <c r="FQ39" s="1084" t="str">
        <f>IF('3EF'!AL43&lt;&gt;"",'3EF'!AL43,"")</f>
        <v/>
      </c>
      <c r="FR39" s="1084" t="str">
        <f>IF('3EF'!AM43&lt;&gt;"",'3EF'!AM43,"")</f>
        <v/>
      </c>
      <c r="FS39" s="1084" t="str">
        <f>IF('3G'!E43&lt;&gt;"",'3G'!E43,"")</f>
        <v/>
      </c>
      <c r="FT39" s="1084" t="str">
        <f>IF('3G'!F43&lt;&gt;"",'3G'!F43,"")</f>
        <v/>
      </c>
      <c r="FU39" s="1084" t="str">
        <f>IF('3G'!G43&lt;&gt;"",'3G'!G43,"")</f>
        <v/>
      </c>
      <c r="FV39" s="1084" t="str">
        <f>IF('3G'!H43&lt;&gt;"",'3G'!H43,"")</f>
        <v/>
      </c>
      <c r="FW39" s="1084" t="str">
        <f>IF('3G'!I43&lt;&gt;"",'3G'!I43,"")</f>
        <v/>
      </c>
      <c r="FX39" s="1084" t="str">
        <f>IF('3G'!J43&lt;&gt;"",'3G'!J43,"")</f>
        <v/>
      </c>
      <c r="FY39" s="1084" t="str">
        <f>IF('3G'!K43&lt;&gt;"",'3G'!K43,"")</f>
        <v/>
      </c>
      <c r="FZ39" s="1084" t="str">
        <f>IF('3G'!L43&lt;&gt;"",'3G'!L43,"")</f>
        <v/>
      </c>
      <c r="GA39" s="1084" t="str">
        <f>IF('3G'!M43&lt;&gt;"",'3G'!M43,"")</f>
        <v/>
      </c>
      <c r="GB39" s="1084" t="str">
        <f>IF('3G'!N43&lt;&gt;"",'3G'!N43,"")</f>
        <v/>
      </c>
      <c r="GC39" s="1084" t="str">
        <f>IF('3G'!O43&lt;&gt;"",'3G'!O43,"")</f>
        <v/>
      </c>
      <c r="GD39" s="1084" t="str">
        <f>IF('3G'!P43&lt;&gt;"",'3G'!P43,"")</f>
        <v/>
      </c>
      <c r="GE39" s="1084" t="str">
        <f>IF('3G'!Q43&lt;&gt;"",'3G'!Q43,"")</f>
        <v/>
      </c>
      <c r="GF39" s="1084" t="str">
        <f>IF('3G'!R43&lt;&gt;"",'3G'!R43,"")</f>
        <v/>
      </c>
      <c r="GG39" s="1084" t="str">
        <f>IF('3G'!S43&lt;&gt;"",'3G'!S43,"")</f>
        <v/>
      </c>
      <c r="GH39" s="1084" t="str">
        <f>IF('3G'!T43&lt;&gt;"",'3G'!T43,"")</f>
        <v/>
      </c>
      <c r="GI39" s="1084" t="str">
        <f>IF('3G'!U43&lt;&gt;"",'3G'!U43,"")</f>
        <v/>
      </c>
      <c r="GJ39" s="1084" t="str">
        <f>IF('3G'!V43&lt;&gt;"",'3G'!V43,"")</f>
        <v/>
      </c>
      <c r="GK39" s="1084" t="str">
        <f>IF('3G'!W43&lt;&gt;"",'3G'!W43,"")</f>
        <v/>
      </c>
      <c r="GL39" s="1084" t="str">
        <f>IF('3G'!X43&lt;&gt;"",'3G'!X43,"")</f>
        <v/>
      </c>
      <c r="GM39" s="1084" t="str">
        <f>IF('3G'!Y43&lt;&gt;"",'3G'!Y43,"")</f>
        <v/>
      </c>
      <c r="GN39" s="1084" t="str">
        <f>IF('3G'!Z43&lt;&gt;"",'3G'!Z43,"")</f>
        <v/>
      </c>
      <c r="GO39" s="1084" t="str">
        <f>IF('3G'!AA43&lt;&gt;"",'3G'!AA43,"")</f>
        <v/>
      </c>
      <c r="GP39" s="1084" t="str">
        <f>IF('3G'!AB43&lt;&gt;"",'3G'!AB43,"")</f>
        <v/>
      </c>
      <c r="GQ39" s="1084" t="str">
        <f>IF('3G'!AC43&lt;&gt;"",'3G'!AC43,"")</f>
        <v/>
      </c>
      <c r="GR39" s="1084" t="str">
        <f>IF('3G'!AD43&lt;&gt;"",'3G'!AD43,"")</f>
        <v/>
      </c>
      <c r="GS39" s="1084" t="str">
        <f>IF('3G'!AE43&lt;&gt;"",'3G'!AE43,"")</f>
        <v/>
      </c>
      <c r="GT39" s="1084" t="str">
        <f>IF('3G'!AF43&lt;&gt;"",'3G'!AF43,"")</f>
        <v/>
      </c>
      <c r="GU39" s="1084" t="str">
        <f>IF('3G'!AG43&lt;&gt;"",'3G'!AG43,"")</f>
        <v/>
      </c>
      <c r="GV39" s="1084" t="str">
        <f>IF('3G'!AH43&lt;&gt;"",'3G'!AH43,"")</f>
        <v/>
      </c>
      <c r="GW39" s="1084" t="str">
        <f>IF('3G'!AI43&lt;&gt;"",'3G'!AI43,"")</f>
        <v/>
      </c>
      <c r="GX39" s="1084" t="str">
        <f>IF('3G'!AJ43&lt;&gt;"",'3G'!AJ43,"")</f>
        <v/>
      </c>
      <c r="GY39" s="1084" t="str">
        <f>IF('3G'!AK43&lt;&gt;"",'3G'!AK43,"")</f>
        <v/>
      </c>
      <c r="GZ39" s="1084" t="str">
        <f>IF('3G'!AL43&lt;&gt;"",'3G'!AL43,"")</f>
        <v/>
      </c>
      <c r="HA39" s="1084" t="str">
        <f>IF('3G'!AM43&lt;&gt;"",'3G'!AM43,"")</f>
        <v/>
      </c>
      <c r="HB39" s="1084" t="str">
        <f>IF('3G'!AN43&lt;&gt;"",'3G'!AN43,"")</f>
        <v/>
      </c>
      <c r="HC39" s="1085"/>
      <c r="HD39" s="1085"/>
      <c r="HE39" s="1085"/>
      <c r="HF39" s="1085"/>
      <c r="HG39" s="1085"/>
      <c r="HH39" s="1085"/>
      <c r="HI39" s="1085"/>
      <c r="HJ39" s="1085"/>
      <c r="HK39" s="1085"/>
      <c r="HL39" s="1085"/>
      <c r="HM39" s="1085"/>
      <c r="HN39" s="1085"/>
      <c r="HO39" s="1085"/>
      <c r="HP39" s="1085"/>
      <c r="HQ39" s="1085"/>
      <c r="HR39" s="1085"/>
      <c r="HS39" s="1085"/>
      <c r="HT39" s="1085"/>
      <c r="HU39" s="1085"/>
      <c r="HV39" s="1085"/>
      <c r="HW39" s="1085"/>
      <c r="HX39" s="1085"/>
      <c r="HY39" s="1085"/>
      <c r="HZ39" s="1085"/>
      <c r="IA39" s="1085"/>
      <c r="IB39" s="1085"/>
      <c r="IC39" s="1085"/>
      <c r="ID39" s="1085"/>
      <c r="IE39" s="1085"/>
      <c r="IF39" s="1085"/>
      <c r="IG39" s="1085"/>
      <c r="IH39" s="1085"/>
      <c r="II39" s="1085"/>
      <c r="IJ39" s="1085"/>
      <c r="IK39" s="1085"/>
      <c r="IL39" s="1085"/>
      <c r="IM39" s="1085"/>
      <c r="IN39" s="1085"/>
      <c r="IO39" s="1085"/>
      <c r="IP39" s="1085"/>
      <c r="IQ39" s="1085"/>
      <c r="IR39" s="1085"/>
      <c r="IS39" s="1085"/>
      <c r="IT39" s="1085"/>
      <c r="IU39" s="1085"/>
      <c r="IV39" s="1085"/>
      <c r="IW39" s="1085"/>
      <c r="IX39" s="1085"/>
      <c r="IY39" s="1085"/>
      <c r="IZ39" s="1085"/>
      <c r="JA39" s="1085"/>
      <c r="JB39" s="1084" t="str">
        <f>IF('4C'!E42&lt;&gt;"",'4C'!E42,"")</f>
        <v/>
      </c>
      <c r="JC39" s="1085"/>
      <c r="JD39" s="1085"/>
      <c r="JE39" s="1085"/>
      <c r="JF39" s="1085"/>
      <c r="JG39" s="1085"/>
      <c r="JH39" s="1085"/>
      <c r="JI39" s="1085"/>
      <c r="JJ39" s="1085"/>
      <c r="JK39" s="1085"/>
      <c r="JL39" s="1085"/>
      <c r="JM39" s="1085"/>
      <c r="JN39" s="1085"/>
      <c r="JO39" s="1085"/>
      <c r="JP39" s="1085"/>
      <c r="JQ39" s="1085"/>
      <c r="JR39" s="1085"/>
      <c r="JS39" s="1085"/>
      <c r="JT39" s="1085"/>
      <c r="JU39" s="1085"/>
      <c r="JV39" s="1085"/>
      <c r="JW39" s="1085"/>
      <c r="JX39" s="1085"/>
      <c r="JY39" s="1085"/>
      <c r="JZ39" s="1085"/>
      <c r="KA39" s="1085"/>
      <c r="KB39" s="1085"/>
      <c r="KC39" s="1085"/>
      <c r="KD39" s="1085"/>
      <c r="KE39" s="1085"/>
      <c r="KF39" s="1085"/>
      <c r="KG39" s="1085"/>
      <c r="KH39" s="1085"/>
      <c r="KI39" s="1085"/>
      <c r="KJ39" s="1084" t="str">
        <f>IF('5A'!E42&lt;&gt;"",'5A'!E42,"")</f>
        <v/>
      </c>
      <c r="KK39" s="1084" t="str">
        <f>IF('5A'!F42&lt;&gt;"",'5A'!F42,"")</f>
        <v/>
      </c>
      <c r="KL39" s="1084" t="str">
        <f>IF('5A'!G42&lt;&gt;"",'5A'!G42,"")</f>
        <v/>
      </c>
      <c r="KM39" s="1085"/>
      <c r="KN39" s="1085"/>
      <c r="KO39" s="1085"/>
      <c r="KP39" s="1085"/>
      <c r="KQ39" s="1085"/>
      <c r="KR39" s="1085"/>
      <c r="KS39" s="1085"/>
      <c r="KT39" s="1085"/>
      <c r="KU39" s="1085"/>
      <c r="KV39" s="1085"/>
      <c r="KW39" s="1085"/>
      <c r="KX39" s="1085"/>
      <c r="KY39" s="1084" t="str">
        <f>IF('5D'!E49&lt;&gt;"",'5D'!E49,"")</f>
        <v/>
      </c>
      <c r="KZ39" s="1084" t="str">
        <f>IF('5D'!F49&lt;&gt;"",'5D'!F49,"")</f>
        <v/>
      </c>
      <c r="LA39" s="1084" t="str">
        <f>IF('5D'!G49&lt;&gt;"",'5D'!G49,"")</f>
        <v/>
      </c>
      <c r="LB39" s="1084" t="str">
        <f>IF('5D'!H49&lt;&gt;"",'5D'!H49,"")</f>
        <v/>
      </c>
      <c r="LC39" s="1084" t="str">
        <f>IF('5D'!I49&lt;&gt;"",'5D'!I49,"")</f>
        <v/>
      </c>
      <c r="LD39" s="1084" t="str">
        <f>IF('5D'!J49&lt;&gt;"",'5D'!J49,"")</f>
        <v/>
      </c>
      <c r="LE39" s="1084" t="str">
        <f>IF('5D'!K49&lt;&gt;"",'5D'!K49,"")</f>
        <v/>
      </c>
      <c r="LF39" s="1084" t="str">
        <f>IF('5D'!L49&lt;&gt;"",'5D'!L49,"")</f>
        <v/>
      </c>
      <c r="LG39" s="1084" t="str">
        <f>IF('5D'!M49&lt;&gt;"",'5D'!M49,"")</f>
        <v/>
      </c>
      <c r="LH39" s="1084" t="str">
        <f>IF('5D'!N49&lt;&gt;"",'5D'!N49,"")</f>
        <v/>
      </c>
      <c r="LI39" s="1084" t="str">
        <f>IF('5D'!O49&lt;&gt;"",'5D'!O49,"")</f>
        <v/>
      </c>
      <c r="LJ39" s="1084" t="str">
        <f>IF('5D'!P49&lt;&gt;"",'5D'!P49,"")</f>
        <v/>
      </c>
      <c r="LK39" s="1084" t="str">
        <f>IF('5D'!Q49&lt;&gt;"",'5D'!Q49,"")</f>
        <v/>
      </c>
      <c r="LL39" s="1084" t="str">
        <f>IF('5D'!R49&lt;&gt;"",'5D'!R49,"")</f>
        <v/>
      </c>
      <c r="LM39" s="1084" t="str">
        <f>IF('5D'!S49&lt;&gt;"",'5D'!S49,"")</f>
        <v/>
      </c>
      <c r="LN39" s="1084" t="str">
        <f>IF('5D'!T49&lt;&gt;"",'5D'!T49,"")</f>
        <v/>
      </c>
      <c r="LO39" s="1084" t="str">
        <f>IF('5D'!U49&lt;&gt;"",'5D'!U49,"")</f>
        <v/>
      </c>
      <c r="LP39" s="1084" t="str">
        <f>IF('5D'!V49&lt;&gt;"",'5D'!V49,"")</f>
        <v/>
      </c>
      <c r="LQ39" s="1084" t="str">
        <f>IF('5D'!W49&lt;&gt;"",'5D'!W49,"")</f>
        <v/>
      </c>
      <c r="LR39" s="1084" t="str">
        <f>IF('5D'!Y49&lt;&gt;"",'5D'!Y49,"")</f>
        <v/>
      </c>
      <c r="LS39" s="1084" t="str">
        <f>IF('5D'!Z49&lt;&gt;"",'5D'!Z49,"")</f>
        <v/>
      </c>
      <c r="LT39" s="1084" t="str">
        <f>IF('5D'!AA49&lt;&gt;"",'5D'!AA49,"")</f>
        <v/>
      </c>
      <c r="LU39" s="1084" t="str">
        <f>IF('5D'!AB49&lt;&gt;"",'5D'!AB49,"")</f>
        <v/>
      </c>
      <c r="LV39" s="1085"/>
      <c r="LW39" s="1084" t="str">
        <f>IF('5E'!E49&lt;&gt;"",'5E'!E49,"")</f>
        <v/>
      </c>
      <c r="LX39" s="1084" t="str">
        <f>IF('5E'!F49&lt;&gt;"",'5E'!F49,"")</f>
        <v/>
      </c>
      <c r="LY39" s="1084" t="str">
        <f>IF('5E'!G49&lt;&gt;"",'5E'!G49,"")</f>
        <v/>
      </c>
      <c r="LZ39" s="1084" t="str">
        <f>IF('5E'!H49&lt;&gt;"",'5E'!H49,"")</f>
        <v/>
      </c>
      <c r="MA39" s="1084" t="str">
        <f>IF('5E'!I49&lt;&gt;"",'5E'!I49,"")</f>
        <v/>
      </c>
      <c r="MB39" s="1084" t="str">
        <f>IF('5E'!J49&lt;&gt;"",'5E'!J49,"")</f>
        <v/>
      </c>
      <c r="MC39" s="1084" t="str">
        <f>IF('5E'!K49&lt;&gt;"",'5E'!K49,"")</f>
        <v/>
      </c>
      <c r="MD39" s="1084" t="str">
        <f>IF('5E'!L49&lt;&gt;"",'5E'!L49,"")</f>
        <v/>
      </c>
      <c r="ME39" s="1084" t="str">
        <f>IF('5E'!M49&lt;&gt;"",'5E'!M49,"")</f>
        <v/>
      </c>
      <c r="MF39" s="1084" t="str">
        <f>IF('5E'!N49&lt;&gt;"",'5E'!N49,"")</f>
        <v/>
      </c>
      <c r="MG39" s="1084" t="str">
        <f>IF('5E'!O49&lt;&gt;"",'5E'!O49,"")</f>
        <v/>
      </c>
      <c r="MH39" s="1084" t="str">
        <f>IF('5E'!P49&lt;&gt;"",'5E'!P49,"")</f>
        <v/>
      </c>
      <c r="MI39" s="1084" t="str">
        <f>IF('5E'!Q49&lt;&gt;"",'5E'!Q49,"")</f>
        <v/>
      </c>
      <c r="MJ39" s="1084" t="str">
        <f>IF('5E'!R49&lt;&gt;"",'5E'!R49,"")</f>
        <v/>
      </c>
      <c r="MK39" s="1084" t="str">
        <f>IF('5E'!S49&lt;&gt;"",'5E'!S49,"")</f>
        <v/>
      </c>
      <c r="ML39" s="1084" t="str">
        <f>IF('5E'!T49&lt;&gt;"",'5E'!T49,"")</f>
        <v/>
      </c>
      <c r="MM39" s="1084" t="str">
        <f>IF('5E'!U49&lt;&gt;"",'5E'!U49,"")</f>
        <v/>
      </c>
      <c r="MN39" s="1084" t="str">
        <f>IF('5E'!V49&lt;&gt;"",'5E'!V49,"")</f>
        <v/>
      </c>
      <c r="MO39" s="1084" t="str">
        <f>IF('5E'!W49&lt;&gt;"",'5E'!W49,"")</f>
        <v/>
      </c>
      <c r="MP39" s="1084" t="str">
        <f>IF('5E'!Y49&lt;&gt;"",'5E'!Y49,"")</f>
        <v/>
      </c>
      <c r="MQ39" s="1084" t="str">
        <f>IF('5E'!Z49&lt;&gt;"",'5E'!Z49,"")</f>
        <v/>
      </c>
      <c r="MR39" s="1084" t="str">
        <f>IF('5E'!AA49&lt;&gt;"",'5E'!AA49,"")</f>
        <v/>
      </c>
      <c r="MS39" s="1085"/>
      <c r="MT39" s="1085"/>
      <c r="MU39" s="1085"/>
      <c r="MV39" s="1085"/>
      <c r="MW39" s="1085"/>
      <c r="MX39" s="1085"/>
      <c r="MY39" s="1085"/>
      <c r="MZ39" s="1085"/>
      <c r="NA39" s="1085"/>
      <c r="NB39" s="1085"/>
      <c r="NC39" s="1085"/>
      <c r="ND39" s="1085"/>
      <c r="NE39" s="1085"/>
      <c r="NF39" s="1085"/>
      <c r="NG39" s="1085"/>
      <c r="NH39" s="1085"/>
      <c r="NI39" s="1085"/>
      <c r="NJ39" s="1085"/>
      <c r="NK39" s="1085"/>
      <c r="NL39" s="1085"/>
      <c r="NM39" s="1085"/>
      <c r="NN39" s="1085"/>
      <c r="NO39" s="1085"/>
      <c r="NP39" s="1085"/>
      <c r="NQ39" s="1085"/>
      <c r="NR39" s="1085"/>
      <c r="NS39" s="1085"/>
      <c r="NT39" s="1085"/>
      <c r="NU39" s="1085"/>
      <c r="NV39" s="1085"/>
      <c r="NW39" s="1085"/>
      <c r="NX39" s="1085"/>
      <c r="NY39" s="1085"/>
      <c r="NZ39" s="1085"/>
      <c r="OA39" s="1085"/>
      <c r="OB39" s="1085"/>
      <c r="OC39" s="1085"/>
      <c r="OD39" s="1085"/>
      <c r="OE39" s="1085"/>
      <c r="OF39" s="1085"/>
      <c r="OG39" s="1085"/>
      <c r="OH39" s="1085"/>
      <c r="OI39" s="1085"/>
      <c r="OJ39" s="1085"/>
      <c r="OK39" s="1085"/>
      <c r="OL39" s="1085"/>
      <c r="OM39" s="1085"/>
      <c r="ON39" s="1085"/>
      <c r="OO39" s="1085"/>
      <c r="OP39" s="1085"/>
      <c r="OQ39" s="1085"/>
      <c r="OR39" s="1085"/>
      <c r="OS39" s="1085"/>
      <c r="OT39" s="1085"/>
      <c r="OU39" s="1085"/>
      <c r="OV39" s="1085"/>
      <c r="OW39" s="1085"/>
      <c r="OX39" s="1085"/>
      <c r="OY39" s="1085"/>
      <c r="OZ39" s="1085"/>
      <c r="PA39" s="1085"/>
      <c r="PB39" s="1085"/>
      <c r="PC39" s="1085"/>
      <c r="PD39" s="1085"/>
      <c r="PE39" s="1085"/>
      <c r="PF39" s="1085"/>
      <c r="PG39" s="1085"/>
      <c r="PH39" s="1085"/>
      <c r="PI39" s="1085"/>
      <c r="PJ39" s="1085"/>
      <c r="PK39" s="1085"/>
      <c r="PL39" s="1085"/>
      <c r="PM39" s="1085"/>
      <c r="PN39" s="1085"/>
      <c r="PO39" s="1085"/>
      <c r="PP39" s="1085"/>
      <c r="PQ39" s="1085"/>
      <c r="PR39" s="1085"/>
      <c r="PS39" s="1085"/>
      <c r="PT39" s="1085"/>
      <c r="PU39" s="1085"/>
      <c r="PV39" s="1085"/>
      <c r="PW39" s="1085"/>
      <c r="PX39" s="1085"/>
      <c r="PY39" s="1085"/>
      <c r="PZ39" s="1085"/>
      <c r="QA39" s="1085"/>
      <c r="QB39" s="1085"/>
      <c r="QC39" s="1085"/>
      <c r="QD39" s="1085"/>
      <c r="QE39" s="1085"/>
      <c r="QF39" s="1085"/>
      <c r="QG39" s="1085"/>
      <c r="QH39" s="1085"/>
      <c r="QI39" s="1085"/>
      <c r="QJ39" s="1085"/>
      <c r="QK39" s="1085"/>
      <c r="QL39" s="1085"/>
      <c r="QM39" s="1085"/>
      <c r="QN39" s="1085"/>
      <c r="QO39" s="1085"/>
      <c r="QP39" s="1085"/>
      <c r="QQ39" s="1085"/>
      <c r="QR39" s="1085"/>
      <c r="QS39" s="1085"/>
      <c r="QT39" s="1085"/>
      <c r="QU39" s="1085"/>
      <c r="QV39" s="1085"/>
      <c r="QW39" s="1085"/>
      <c r="QX39" s="1085"/>
      <c r="QY39" s="1085"/>
      <c r="QZ39" s="1085"/>
      <c r="RA39" s="1085"/>
      <c r="RB39" s="1085"/>
      <c r="RC39" s="1085"/>
      <c r="RD39" s="1085"/>
      <c r="RE39" s="1085"/>
      <c r="RF39" s="1085"/>
      <c r="RG39" s="1085"/>
      <c r="RH39" s="1085"/>
      <c r="RI39" s="1085"/>
      <c r="RJ39" s="1085"/>
      <c r="RK39" s="1085"/>
      <c r="RL39" s="1085"/>
      <c r="RM39" s="1085"/>
      <c r="RN39" s="1085"/>
      <c r="RO39" s="1085"/>
      <c r="RP39" s="1085"/>
      <c r="RQ39" s="1085"/>
      <c r="RR39" s="1085"/>
      <c r="RS39" s="1085"/>
      <c r="RT39" s="1085"/>
      <c r="RU39" s="1085"/>
      <c r="RV39" s="1085"/>
      <c r="RW39" s="1085"/>
      <c r="RX39" s="1085"/>
      <c r="RY39" s="1085"/>
      <c r="RZ39" s="1085"/>
      <c r="SA39" s="1085"/>
      <c r="SB39" s="1085"/>
      <c r="SC39" s="1085"/>
      <c r="SD39" s="1085"/>
      <c r="SE39" s="1085"/>
      <c r="SF39" s="1085"/>
      <c r="SG39" s="1085"/>
      <c r="SH39" s="1085"/>
      <c r="SI39" s="1085"/>
      <c r="SJ39" s="1085"/>
      <c r="SK39" s="1085"/>
      <c r="SL39" s="1085"/>
      <c r="SM39" s="1085"/>
      <c r="SN39" s="1085"/>
      <c r="SO39" s="1085"/>
      <c r="SP39" s="1085"/>
      <c r="SQ39" s="1085"/>
      <c r="SR39" s="1085"/>
      <c r="SS39" s="1085"/>
      <c r="ST39" s="1085"/>
      <c r="SU39" s="1085"/>
      <c r="SV39" s="1085"/>
      <c r="SW39" s="1085"/>
      <c r="SX39" s="1085"/>
      <c r="SY39" s="1085"/>
      <c r="SZ39" s="1085"/>
      <c r="TA39" s="1085"/>
      <c r="TB39" s="1085"/>
      <c r="TC39" s="1085"/>
      <c r="TD39" s="1085"/>
      <c r="TE39" s="1085"/>
      <c r="TF39" s="1085"/>
      <c r="TG39" s="1085"/>
      <c r="TH39" s="1085"/>
      <c r="TI39" s="1085"/>
      <c r="TJ39" s="1085"/>
      <c r="TK39" s="1085"/>
      <c r="TL39" s="1085"/>
      <c r="TM39" s="1085"/>
      <c r="TN39" s="1085"/>
      <c r="TO39" s="1085"/>
      <c r="TP39" s="1085"/>
      <c r="TQ39" s="1085"/>
      <c r="TR39" s="1085"/>
      <c r="TS39" s="1085"/>
      <c r="TT39" s="1085"/>
      <c r="TU39" s="1085"/>
      <c r="TV39" s="1085"/>
      <c r="TW39" s="1085"/>
      <c r="TX39" s="1085"/>
      <c r="TY39" s="1085"/>
      <c r="TZ39" s="1085"/>
      <c r="UA39" s="1085"/>
      <c r="UB39" s="1085"/>
      <c r="UC39" s="1085"/>
      <c r="UD39" s="1085"/>
      <c r="UE39" s="1085"/>
      <c r="UF39" s="1085"/>
      <c r="UG39" s="1085"/>
      <c r="UH39" s="1085"/>
      <c r="UI39" s="1085"/>
      <c r="UJ39" s="1085"/>
      <c r="UK39" s="1085"/>
      <c r="UL39" s="1085"/>
      <c r="UM39" s="1085"/>
      <c r="UN39" s="1085"/>
      <c r="UO39" s="1085"/>
      <c r="UP39" s="1085"/>
      <c r="UQ39" s="1085"/>
      <c r="UR39" s="1085"/>
      <c r="US39" s="1085"/>
      <c r="UT39" s="1085"/>
      <c r="UU39" s="1085"/>
      <c r="UV39" s="1085"/>
      <c r="UW39" s="1085"/>
      <c r="UX39" s="1085"/>
      <c r="UY39" s="1085"/>
      <c r="UZ39" s="1085"/>
      <c r="VA39" s="1085"/>
      <c r="VB39" s="1085"/>
      <c r="VC39" s="1085"/>
      <c r="VD39" s="1085"/>
      <c r="VE39" s="1085"/>
      <c r="VF39" s="1085"/>
      <c r="VG39" s="1085"/>
      <c r="VH39" s="1085"/>
      <c r="VI39" s="1085"/>
      <c r="VJ39" s="1085"/>
      <c r="VK39" s="1085"/>
      <c r="VL39" s="1085"/>
      <c r="VM39" s="1085"/>
      <c r="VN39" s="1085"/>
      <c r="VO39" s="1085"/>
      <c r="VP39" s="1085"/>
      <c r="VQ39" s="1085"/>
      <c r="VR39" s="1085"/>
      <c r="VS39" s="1085"/>
      <c r="VT39" s="1085"/>
      <c r="VU39" s="1085"/>
      <c r="VV39" s="1085"/>
      <c r="VW39" s="1085"/>
      <c r="VX39" s="1085"/>
      <c r="VY39" s="1085"/>
      <c r="VZ39" s="1085"/>
      <c r="WA39" s="1085"/>
      <c r="WB39" s="1085"/>
      <c r="WC39" s="1085"/>
      <c r="WD39" s="1085"/>
      <c r="WE39" s="1085"/>
      <c r="WF39" s="1085"/>
      <c r="WG39" s="1085"/>
      <c r="WH39" s="1085"/>
      <c r="WI39" s="1085"/>
      <c r="WJ39" s="1085"/>
      <c r="WK39" s="1085"/>
      <c r="WL39" s="1085"/>
      <c r="WM39" s="1085"/>
      <c r="WN39" s="1085"/>
      <c r="WO39" s="1085"/>
      <c r="WP39" s="1085"/>
      <c r="WQ39" s="1085"/>
      <c r="WR39" s="1085"/>
      <c r="WS39" s="1085"/>
      <c r="WT39" s="1085"/>
      <c r="WU39" s="1085"/>
      <c r="WV39" s="1085"/>
      <c r="WW39" s="1085"/>
      <c r="WX39" s="1085"/>
      <c r="WY39" s="1085"/>
      <c r="WZ39" s="1085"/>
      <c r="XA39" s="1085"/>
      <c r="XB39" s="1085"/>
      <c r="XC39" s="1085"/>
      <c r="XD39" s="1085"/>
      <c r="XE39" s="1085"/>
      <c r="XF39" s="1085"/>
      <c r="XG39" s="1085"/>
      <c r="XH39" s="1085"/>
      <c r="XI39" s="1085"/>
      <c r="XJ39" s="1085"/>
      <c r="XK39" s="1085"/>
      <c r="XL39" s="1085"/>
      <c r="XM39" s="1085"/>
      <c r="XN39" s="1085"/>
      <c r="XO39" s="1085"/>
      <c r="XP39" s="1085"/>
      <c r="XQ39" s="1085"/>
      <c r="XR39" s="1085"/>
      <c r="XS39" s="1085"/>
      <c r="XT39" s="1085"/>
      <c r="XU39" s="1085"/>
      <c r="XV39" s="1085"/>
      <c r="XW39" s="1085"/>
      <c r="XX39" s="1085"/>
      <c r="XY39" s="1085"/>
      <c r="XZ39" s="1085"/>
      <c r="YA39" s="1085"/>
      <c r="YB39" s="1085"/>
      <c r="YC39" s="1085"/>
      <c r="YD39" s="1085"/>
      <c r="YE39" s="1085"/>
      <c r="YF39" s="1085"/>
      <c r="YG39" s="1085"/>
      <c r="YH39" s="1085"/>
      <c r="YI39" s="1085"/>
      <c r="YJ39" s="1085"/>
      <c r="YK39" s="1085"/>
      <c r="YL39" s="1085"/>
      <c r="YM39" s="1085"/>
      <c r="YN39" s="1085"/>
      <c r="YO39" s="1085"/>
      <c r="YP39" s="1085"/>
      <c r="YQ39" s="1085"/>
      <c r="YR39" s="1085"/>
      <c r="YS39" s="1085"/>
      <c r="YT39" s="1085"/>
      <c r="YU39" s="1085"/>
      <c r="YV39" s="1085"/>
      <c r="YW39" s="1085"/>
      <c r="YX39" s="1085"/>
      <c r="YY39" s="1085"/>
      <c r="YZ39" s="1085"/>
      <c r="ZA39" s="1085"/>
      <c r="ZB39" s="1085"/>
      <c r="ZC39" s="1085"/>
      <c r="ZD39" s="1085"/>
      <c r="ZE39" s="1085"/>
      <c r="ZF39" s="1085"/>
      <c r="ZG39" s="1085"/>
      <c r="ZH39" s="1085"/>
      <c r="ZI39" s="1085"/>
      <c r="ZJ39" s="1085"/>
      <c r="ZK39" s="1085"/>
      <c r="ZL39" s="1085"/>
      <c r="ZM39" s="1085"/>
      <c r="ZN39" s="1085"/>
      <c r="ZO39" s="1085"/>
      <c r="ZP39" s="1085"/>
      <c r="ZQ39" s="1085"/>
      <c r="ZR39" s="1085"/>
      <c r="ZS39" s="1085"/>
      <c r="ZT39" s="1085"/>
      <c r="ZU39" s="1085"/>
      <c r="ZV39" s="1085"/>
      <c r="ZW39" s="1085"/>
      <c r="ZX39" s="1085"/>
      <c r="ZY39" s="1085"/>
      <c r="ZZ39" s="1085"/>
      <c r="AAA39" s="1085"/>
      <c r="AAB39" s="1085"/>
      <c r="AAC39" s="1085"/>
      <c r="AAD39" s="1085"/>
      <c r="AAE39" s="1085"/>
      <c r="AAF39" s="1085"/>
      <c r="AAG39" s="1085"/>
      <c r="AAH39" s="1085"/>
      <c r="AAI39" s="1085"/>
      <c r="AAJ39" s="1085"/>
      <c r="AAK39" s="1085"/>
      <c r="AAL39" s="1085"/>
      <c r="AAM39" s="1085"/>
      <c r="AAN39" s="1085"/>
      <c r="AAO39" s="1085"/>
      <c r="AAP39" s="1085"/>
      <c r="AAQ39" s="1085"/>
      <c r="AAR39" s="1085"/>
      <c r="AAS39" s="1085"/>
      <c r="AAT39" s="1085"/>
      <c r="AAU39" s="1085"/>
      <c r="AAV39" s="1085"/>
      <c r="AAW39" s="1085"/>
      <c r="AAX39" s="1085"/>
      <c r="AAY39" s="1085"/>
      <c r="AAZ39" s="1085"/>
      <c r="ABA39" s="1085"/>
      <c r="ABB39" s="1085"/>
      <c r="ABC39" s="1085"/>
      <c r="ABD39" s="1085"/>
      <c r="ABE39" s="1085"/>
      <c r="ABF39" s="1085"/>
      <c r="ABG39" s="1085"/>
      <c r="ABH39" s="1085"/>
      <c r="ABI39" s="1085"/>
      <c r="ABJ39" s="1085"/>
      <c r="ABK39" s="1085"/>
      <c r="ABL39" s="1085"/>
      <c r="ABM39" s="1085"/>
      <c r="ABN39" s="1085"/>
      <c r="ABO39" s="1085"/>
      <c r="ABP39" s="1085"/>
      <c r="ABQ39" s="1085"/>
      <c r="ABR39" s="1085"/>
      <c r="ABS39" s="1085"/>
      <c r="ABT39" s="1085"/>
      <c r="ABU39" s="1085"/>
      <c r="ABV39" s="1085"/>
      <c r="ABW39" s="1085"/>
      <c r="ABX39" s="1085"/>
      <c r="ABY39" s="1085"/>
      <c r="ABZ39" s="1085"/>
      <c r="ACA39" s="1085"/>
      <c r="ACB39" s="1085"/>
      <c r="ACC39" s="1085"/>
      <c r="ACD39" s="1085"/>
      <c r="ACE39" s="1085"/>
      <c r="ACF39" s="1085"/>
      <c r="ACG39" s="1085"/>
      <c r="ACH39" s="1085"/>
      <c r="ACI39" s="1085"/>
      <c r="ACJ39" s="1085"/>
      <c r="ACK39" s="1085"/>
      <c r="ACL39" s="1085"/>
      <c r="ACM39" s="1085"/>
      <c r="ACN39" s="1085"/>
      <c r="ACO39" s="1085"/>
      <c r="ACP39" s="1085"/>
      <c r="ACQ39" s="1085"/>
      <c r="ACR39" s="1085"/>
      <c r="ACS39" s="1085"/>
      <c r="ACT39" s="1085"/>
      <c r="ACU39" s="1085"/>
      <c r="ACV39" s="1085"/>
      <c r="ACW39" s="1085"/>
      <c r="ACX39" s="1085"/>
      <c r="ACY39" s="1085"/>
      <c r="ACZ39" s="1085"/>
      <c r="ADA39" s="1085"/>
      <c r="ADB39" s="1085"/>
      <c r="ADC39" s="1085"/>
      <c r="ADD39" s="1085"/>
      <c r="ADE39" s="1085"/>
      <c r="ADF39" s="1085"/>
      <c r="ADG39" s="1085"/>
      <c r="ADH39" s="1085"/>
      <c r="ADI39" s="1085"/>
      <c r="ADJ39" s="1085"/>
      <c r="ADK39" s="1085"/>
      <c r="ADL39" s="1085"/>
      <c r="ADM39" s="1085"/>
      <c r="ADN39" s="1085"/>
      <c r="ADO39" s="1085"/>
      <c r="ADP39" s="1085"/>
      <c r="ADQ39" s="1085"/>
      <c r="ADR39" s="1085"/>
      <c r="ADS39" s="1085"/>
      <c r="ADT39" s="1085"/>
      <c r="ADU39" s="1085"/>
      <c r="ADV39" s="1085"/>
      <c r="ADW39" s="1085"/>
      <c r="ADX39" s="1085"/>
      <c r="ADY39" s="1085"/>
      <c r="ADZ39" s="1085"/>
      <c r="AEA39" s="1085"/>
      <c r="AEB39" s="1085"/>
      <c r="AEC39" s="1085"/>
      <c r="AED39" s="1085"/>
      <c r="AEE39" s="1085"/>
      <c r="AEF39" s="1085"/>
      <c r="AEG39" s="1085"/>
      <c r="AEH39" s="1085"/>
      <c r="AEI39" s="1085"/>
      <c r="AEJ39" s="1085"/>
      <c r="AEK39" s="1085"/>
      <c r="AEL39" s="1085"/>
      <c r="AEM39" s="1085"/>
      <c r="AEN39" s="1085"/>
      <c r="AEO39" s="1085"/>
      <c r="AEP39" s="1085"/>
      <c r="AEQ39" s="1085"/>
      <c r="AER39" s="1085"/>
      <c r="AES39" s="1085"/>
      <c r="AET39" s="1085"/>
      <c r="AEU39" s="1085"/>
      <c r="AEV39" s="1084" t="str">
        <f>IF('8A'!E42&lt;&gt;"",'8A'!E42,"")</f>
        <v/>
      </c>
      <c r="AEW39" s="1084" t="str">
        <f>IF('8A'!F42&lt;&gt;"",'8A'!F42,"")</f>
        <v/>
      </c>
      <c r="AEX39" s="1084" t="str">
        <f>IF('8A'!G42&lt;&gt;"",'8A'!G42,"")</f>
        <v/>
      </c>
      <c r="AEY39" s="1084" t="str">
        <f>IF('8A'!H42&lt;&gt;"",'8A'!H42,"")</f>
        <v/>
      </c>
      <c r="AEZ39" s="1084" t="str">
        <f>IF('8A'!I42&lt;&gt;"",'8A'!I42,"")</f>
        <v/>
      </c>
      <c r="AFA39" s="1084" t="str">
        <f>IF('8A'!J42&lt;&gt;"",'8A'!J42,"")</f>
        <v/>
      </c>
      <c r="AFB39" s="1084" t="str">
        <f>IF('8A'!K42&lt;&gt;"",'8A'!K42,"")</f>
        <v/>
      </c>
      <c r="AFC39" s="1084" t="str">
        <f>IF('8A'!L42&lt;&gt;"",'8A'!L42,"")</f>
        <v/>
      </c>
      <c r="AFD39" s="1084" t="str">
        <f>IF('8A'!M42&lt;&gt;"",'8A'!M42,"")</f>
        <v/>
      </c>
      <c r="AFE39" s="1084" t="str">
        <f>IF('8A'!N42&lt;&gt;"",'8A'!N42,"")</f>
        <v/>
      </c>
      <c r="AFF39" s="1084" t="str">
        <f>IF('8A'!O42&lt;&gt;"",'8A'!O42,"")</f>
        <v/>
      </c>
      <c r="AFG39" s="1084" t="str">
        <f>IF('8A'!P42&lt;&gt;"",'8A'!P42,"")</f>
        <v/>
      </c>
      <c r="AFH39" s="1084" t="str">
        <f>IF('8A'!Q42&lt;&gt;"",'8A'!Q42,"")</f>
        <v/>
      </c>
      <c r="AFI39" s="1084" t="str">
        <f>IF('8A'!R42&lt;&gt;"",'8A'!R42,"")</f>
        <v/>
      </c>
      <c r="AFJ39" s="1084" t="str">
        <f>IF('8A'!S42&lt;&gt;"",'8A'!S42,"")</f>
        <v/>
      </c>
      <c r="AFK39" s="1084" t="str">
        <f>IF('8A'!T42&lt;&gt;"",'8A'!T42,"")</f>
        <v/>
      </c>
      <c r="AFL39" s="1084" t="str">
        <f>IF('8A'!U42&lt;&gt;"",'8A'!U42,"")</f>
        <v/>
      </c>
      <c r="AFM39" s="1084" t="str">
        <f>IF('8A'!V42&lt;&gt;"",'8A'!V42,"")</f>
        <v/>
      </c>
      <c r="AFN39" s="1084" t="str">
        <f>IF('8B'!E42&lt;&gt;"",'8B'!E42,"")</f>
        <v/>
      </c>
      <c r="AFO39" s="1084" t="str">
        <f>IF('8B'!F42&lt;&gt;"",'8B'!F42,"")</f>
        <v/>
      </c>
      <c r="AFP39" s="1084" t="str">
        <f>IF('8B'!G42&lt;&gt;"",'8B'!G42,"")</f>
        <v/>
      </c>
      <c r="AFQ39" s="1084" t="str">
        <f>IF('8B'!H42&lt;&gt;"",'8B'!H42,"")</f>
        <v/>
      </c>
      <c r="AFR39" s="1084" t="str">
        <f>IF('8B'!I42&lt;&gt;"",'8B'!I42,"")</f>
        <v/>
      </c>
      <c r="AFS39" s="1084" t="str">
        <f>IF('8B'!J42&lt;&gt;"",'8B'!J42,"")</f>
        <v/>
      </c>
      <c r="AFT39" s="1084" t="str">
        <f>IF('8B'!K42&lt;&gt;"",'8B'!K42,"")</f>
        <v/>
      </c>
      <c r="AFU39" s="1084" t="str">
        <f>IF('8B'!L42&lt;&gt;"",'8B'!L42,"")</f>
        <v/>
      </c>
      <c r="AFV39" s="1084" t="str">
        <f>IF('8B'!M42&lt;&gt;"",'8B'!M42,"")</f>
        <v/>
      </c>
      <c r="AFW39" s="1084" t="str">
        <f>IF('8B'!N42&lt;&gt;"",'8B'!N42,"")</f>
        <v/>
      </c>
      <c r="AFX39" s="1084" t="str">
        <f>IF('8B'!O42&lt;&gt;"",'8B'!O42,"")</f>
        <v/>
      </c>
      <c r="AFY39" s="1084" t="str">
        <f>IF('8B'!P42&lt;&gt;"",'8B'!P42,"")</f>
        <v/>
      </c>
      <c r="AFZ39" s="1084" t="str">
        <f>IF('8B'!Q42&lt;&gt;"",'8B'!Q42,"")</f>
        <v/>
      </c>
      <c r="AGA39" s="1084" t="str">
        <f>IF('8B'!R42&lt;&gt;"",'8B'!R42,"")</f>
        <v/>
      </c>
      <c r="AGB39" s="1084" t="str">
        <f>IF('8B'!S42&lt;&gt;"",'8B'!S42,"")</f>
        <v/>
      </c>
      <c r="AGC39" s="1084" t="str">
        <f>IF('8B'!T42&lt;&gt;"",'8B'!T42,"")</f>
        <v/>
      </c>
      <c r="AGD39" s="1084" t="str">
        <f>IF('8B'!U42&lt;&gt;"",'8B'!U42,"")</f>
        <v/>
      </c>
      <c r="AGE39" s="1084" t="str">
        <f>IF('8C'!E42&lt;&gt;"",'8C'!E42,"")</f>
        <v/>
      </c>
      <c r="AGF39" s="1084" t="str">
        <f>IF('8C'!F42&lt;&gt;"",'8C'!F42,"")</f>
        <v/>
      </c>
      <c r="AGG39" s="1084" t="str">
        <f>IF('8C'!G42&lt;&gt;"",'8C'!G42,"")</f>
        <v/>
      </c>
      <c r="AGH39" s="1084" t="str">
        <f>IF('8C'!H42&lt;&gt;"",'8C'!H42,"")</f>
        <v/>
      </c>
      <c r="AGI39" s="1084" t="str">
        <f>IF('8C'!I42&lt;&gt;"",'8C'!I42,"")</f>
        <v/>
      </c>
      <c r="AGJ39" s="1084" t="str">
        <f>IF('8C'!J42&lt;&gt;"",'8C'!J42,"")</f>
        <v/>
      </c>
      <c r="AGK39" s="1084" t="str">
        <f>IF('8C'!K42&lt;&gt;"",'8C'!K42,"")</f>
        <v/>
      </c>
      <c r="AGL39" s="1084" t="str">
        <f>IF('8C'!L42&lt;&gt;"",'8C'!L42,"")</f>
        <v/>
      </c>
      <c r="AGM39" s="1084" t="str">
        <f>IF('8C'!M42&lt;&gt;"",'8C'!M42,"")</f>
        <v/>
      </c>
      <c r="AGN39" s="1084" t="str">
        <f>IF('8C'!N42&lt;&gt;"",'8C'!N42,"")</f>
        <v/>
      </c>
      <c r="AGO39" s="1084" t="str">
        <f>IF('8C'!O42&lt;&gt;"",'8C'!O42,"")</f>
        <v/>
      </c>
      <c r="AGP39" s="1085"/>
      <c r="AGQ39" s="1084" t="str">
        <f>IF('8D'!D50&lt;&gt;"",'8D'!D50,"")</f>
        <v/>
      </c>
      <c r="AGR39" s="1084" t="str">
        <f>IF('8D'!E50&lt;&gt;"",'8D'!E50,"")</f>
        <v/>
      </c>
      <c r="AGS39" s="1084" t="str">
        <f>IF('8D'!F50&lt;&gt;"",'8D'!F50,"")</f>
        <v/>
      </c>
      <c r="AGT39" s="1084" t="str">
        <f>IF('8D'!G50&lt;&gt;"",'8D'!G50,"")</f>
        <v/>
      </c>
      <c r="AGU39" s="1084" t="str">
        <f>IF('8D'!H50&lt;&gt;"",'8D'!H50,"")</f>
        <v/>
      </c>
      <c r="AGV39" s="1084" t="str">
        <f>IF('8D'!I50&lt;&gt;"",'8D'!I50,"")</f>
        <v/>
      </c>
      <c r="AGW39" s="1084" t="str">
        <f>IF('8D'!J50&lt;&gt;"",'8D'!J50,"")</f>
        <v/>
      </c>
      <c r="AGX39" s="1084" t="str">
        <f>IF('8D'!K50&lt;&gt;"",'8D'!K50,"")</f>
        <v/>
      </c>
      <c r="AGY39" s="1084" t="str">
        <f>IF('8D'!L50&lt;&gt;"",'8D'!L50,"")</f>
        <v/>
      </c>
      <c r="AGZ39" s="1084" t="str">
        <f>IF('8D'!M50&lt;&gt;"",'8D'!M50,"")</f>
        <v/>
      </c>
      <c r="AHA39" s="1084" t="str">
        <f>IF('8D'!N50&lt;&gt;"",'8D'!N50,"")</f>
        <v/>
      </c>
      <c r="AHB39" s="1084" t="str">
        <f>IF('8D'!O50&lt;&gt;"",'8D'!O50,"")</f>
        <v/>
      </c>
      <c r="AHC39" s="1084" t="str">
        <f>IF('8D'!P50&lt;&gt;"",'8D'!P50,"")</f>
        <v/>
      </c>
      <c r="AHD39" s="1084" t="str">
        <f>IF('8D'!Q50&lt;&gt;"",'8D'!Q50,"")</f>
        <v/>
      </c>
      <c r="AHE39" s="1084" t="str">
        <f>IF('8D'!R50&lt;&gt;"",'8D'!R50,"")</f>
        <v/>
      </c>
      <c r="AHF39" s="1084" t="str">
        <f>IF('8D'!S50&lt;&gt;"",'8D'!S50,"")</f>
        <v/>
      </c>
      <c r="AHG39" s="1084" t="str">
        <f>IF('8D'!T50&lt;&gt;"",'8D'!T50,"")</f>
        <v/>
      </c>
      <c r="AHH39" s="1084" t="str">
        <f>IF('8D'!U50&lt;&gt;"",'8D'!U50,"")</f>
        <v/>
      </c>
      <c r="AHI39" s="1084" t="str">
        <f>IF('8D'!V50&lt;&gt;"",'8D'!V50,"")</f>
        <v/>
      </c>
      <c r="AHJ39" s="1084" t="str">
        <f>IF('8D'!W50&lt;&gt;"",'8D'!W50,"")</f>
        <v/>
      </c>
      <c r="AHK39" s="1084" t="str">
        <f>IF('8D'!X50&lt;&gt;"",'8D'!X50,"")</f>
        <v/>
      </c>
      <c r="AHL39" s="1084" t="str">
        <f>IF('8D'!Y50&lt;&gt;"",'8D'!Y50,"")</f>
        <v/>
      </c>
      <c r="AHM39" s="1084" t="str">
        <f>IF('8D'!Z50&lt;&gt;"",'8D'!Z50,"")</f>
        <v/>
      </c>
      <c r="AHN39" s="1084" t="str">
        <f>IF('8D'!AA50&lt;&gt;"",'8D'!AA50,"")</f>
        <v/>
      </c>
      <c r="AHO39" s="1084" t="str">
        <f>IF('8D'!AB50&lt;&gt;"",'8D'!AB50,"")</f>
        <v/>
      </c>
      <c r="AHP39" s="1084" t="str">
        <f>IF('8D'!AC50&lt;&gt;"",'8D'!AC50,"")</f>
        <v/>
      </c>
      <c r="AHQ39" s="1084" t="str">
        <f>IF('8D'!AD50&lt;&gt;"",'8D'!AD50,"")</f>
        <v/>
      </c>
      <c r="AHR39" s="1084" t="str">
        <f>IF('8D'!AE50&lt;&gt;"",'8D'!AE50,"")</f>
        <v/>
      </c>
      <c r="AHS39" s="1084" t="str">
        <f>IF('8D'!AF50&lt;&gt;"",'8D'!AF50,"")</f>
        <v/>
      </c>
      <c r="AHT39" s="1084" t="str">
        <f>IF('8D'!AG50&lt;&gt;"",'8D'!AG50,"")</f>
        <v/>
      </c>
      <c r="AHU39" s="1084" t="str">
        <f>IF('8D'!AH50&lt;&gt;"",'8D'!AH50,"")</f>
        <v/>
      </c>
      <c r="AHV39" s="1084" t="str">
        <f>IF('8D'!AI50&lt;&gt;"",'8D'!AI50,"")</f>
        <v/>
      </c>
      <c r="AHW39" s="1084" t="str">
        <f>IF('8D'!AJ50&lt;&gt;"",'8D'!AJ50,"")</f>
        <v/>
      </c>
      <c r="AHX39" s="1084" t="str">
        <f>IF('8D'!AK50&lt;&gt;"",'8D'!AK50,"")</f>
        <v/>
      </c>
      <c r="AHY39" s="1084" t="str">
        <f>IF('8D'!AL50&lt;&gt;"",'8D'!AL50,"")</f>
        <v/>
      </c>
      <c r="AHZ39" s="1084" t="str">
        <f>IF('8D'!AM50&lt;&gt;"",'8D'!AM50,"")</f>
        <v/>
      </c>
      <c r="AIA39" s="1084" t="str">
        <f>IF('8D'!AN50&lt;&gt;"",'8D'!AN50,"")</f>
        <v/>
      </c>
      <c r="AIB39" s="1084" t="str">
        <f>IF('8D'!AO50&lt;&gt;"",'8D'!AO50,"")</f>
        <v/>
      </c>
      <c r="AIC39" s="1084" t="str">
        <f>IF('8D'!AP50&lt;&gt;"",'8D'!AP50,"")</f>
        <v/>
      </c>
      <c r="AID39" s="1084" t="str">
        <f>IF('8D'!AQ50&lt;&gt;"",'8D'!AQ50,"")</f>
        <v/>
      </c>
      <c r="AIE39" s="1084" t="str">
        <f>IF('8D'!AR50&lt;&gt;"",'8D'!AR50,"")</f>
        <v/>
      </c>
      <c r="AIF39" s="1084" t="str">
        <f>IF('8D'!AS50&lt;&gt;"",'8D'!AS50,"")</f>
        <v/>
      </c>
      <c r="AIG39" s="1084" t="str">
        <f>IF('8D'!AT50&lt;&gt;"",'8D'!AT50,"")</f>
        <v/>
      </c>
      <c r="AIH39" s="1084" t="str">
        <f>IF('8D'!AU50&lt;&gt;"",'8D'!AU50,"")</f>
        <v/>
      </c>
      <c r="AII39" s="1084" t="str">
        <f>IF('8D'!AV50&lt;&gt;"",'8D'!AV50,"")</f>
        <v/>
      </c>
      <c r="AIJ39" s="1084" t="str">
        <f>IF('8D'!AW50&lt;&gt;"",'8D'!AW50,"")</f>
        <v/>
      </c>
      <c r="AIK39" s="1085"/>
      <c r="AIL39" s="1084" t="str">
        <f>IF('8E'!D50&lt;&gt;"",'8E'!D50,"")</f>
        <v/>
      </c>
      <c r="AIM39" s="1084" t="str">
        <f>IF('8E'!E50&lt;&gt;"",'8E'!E50,"")</f>
        <v/>
      </c>
      <c r="AIN39" s="1084" t="str">
        <f>IF('8E'!F50&lt;&gt;"",'8E'!F50,"")</f>
        <v/>
      </c>
      <c r="AIO39" s="1084" t="str">
        <f>IF('8E'!G50&lt;&gt;"",'8E'!G50,"")</f>
        <v/>
      </c>
      <c r="AIP39" s="1084" t="str">
        <f>IF('8E'!H50&lt;&gt;"",'8E'!H50,"")</f>
        <v/>
      </c>
      <c r="AIQ39" s="1084" t="str">
        <f>IF('8E'!I50&lt;&gt;"",'8E'!I50,"")</f>
        <v/>
      </c>
      <c r="AIR39" s="1084" t="str">
        <f>IF('8E'!J50&lt;&gt;"",'8E'!J50,"")</f>
        <v/>
      </c>
      <c r="AIS39" s="1084" t="str">
        <f>IF('8E'!K50&lt;&gt;"",'8E'!K50,"")</f>
        <v/>
      </c>
      <c r="AIT39" s="1084" t="str">
        <f>IF('8E'!L50&lt;&gt;"",'8E'!L50,"")</f>
        <v/>
      </c>
      <c r="AIU39" s="1084" t="str">
        <f>IF('8E'!M50&lt;&gt;"",'8E'!M50,"")</f>
        <v/>
      </c>
      <c r="AIV39" s="1084" t="str">
        <f>IF('8E'!N50&lt;&gt;"",'8E'!N50,"")</f>
        <v/>
      </c>
      <c r="AIW39" s="1084" t="str">
        <f>IF('8E'!O50&lt;&gt;"",'8E'!O50,"")</f>
        <v/>
      </c>
      <c r="AIX39" s="1084" t="str">
        <f>IF('8E'!P50&lt;&gt;"",'8E'!P50,"")</f>
        <v/>
      </c>
      <c r="AIY39" s="1084" t="str">
        <f>IF('8E'!Q50&lt;&gt;"",'8E'!Q50,"")</f>
        <v/>
      </c>
      <c r="AIZ39" s="1084" t="str">
        <f>IF('8E'!R50&lt;&gt;"",'8E'!R50,"")</f>
        <v/>
      </c>
      <c r="AJA39" s="1084" t="str">
        <f>IF('8E'!S50&lt;&gt;"",'8E'!S50,"")</f>
        <v/>
      </c>
      <c r="AJB39" s="1084" t="str">
        <f>IF('8E'!T50&lt;&gt;"",'8E'!T50,"")</f>
        <v/>
      </c>
      <c r="AJC39" s="1084" t="str">
        <f>IF('8E'!U50&lt;&gt;"",'8E'!U50,"")</f>
        <v/>
      </c>
      <c r="AJD39" s="1084" t="str">
        <f>IF('8E'!V50&lt;&gt;"",'8E'!V50,"")</f>
        <v/>
      </c>
      <c r="AJE39" s="1084" t="str">
        <f>IF('8E'!W50&lt;&gt;"",'8E'!W50,"")</f>
        <v/>
      </c>
      <c r="AJF39" s="1084" t="str">
        <f>IF('8E'!X50&lt;&gt;"",'8E'!X50,"")</f>
        <v/>
      </c>
      <c r="AJG39" s="1084" t="str">
        <f>IF('8E'!Y50&lt;&gt;"",'8E'!Y50,"")</f>
        <v/>
      </c>
      <c r="AJH39" s="1084" t="str">
        <f>IF('8E'!Z50&lt;&gt;"",'8E'!Z50,"")</f>
        <v/>
      </c>
      <c r="AJI39" s="1084" t="str">
        <f>IF('8E'!AA50&lt;&gt;"",'8E'!AA50,"")</f>
        <v/>
      </c>
      <c r="AJJ39" t="s">
        <v>6852</v>
      </c>
    </row>
    <row r="40" spans="1:946" x14ac:dyDescent="0.2">
      <c r="A40" s="1084" t="str">
        <f t="shared" si="0"/>
        <v/>
      </c>
      <c r="B40" s="1084" t="str">
        <f t="shared" si="1"/>
        <v/>
      </c>
      <c r="C40" s="1084" t="str">
        <f>IF(設定!AH44&lt;&gt;0,設定!AH44,"")</f>
        <v/>
      </c>
      <c r="D40" s="1084" t="str">
        <f ca="1">IF(設定!AG44&lt;&gt;0,設定!AG44,"")</f>
        <v/>
      </c>
      <c r="E40" s="1084" t="str">
        <f>IF(C40="学部",VLOOKUP(D40,設定!$K$8:$L$37,2,FALSE),"")</f>
        <v/>
      </c>
      <c r="F40" s="1084" t="str">
        <f>IF(C40="研究科",VLOOKUP(D40,設定!$P$8:$Q$37,2,FALSE),"")</f>
        <v/>
      </c>
      <c r="G40" s="1084" t="str">
        <f>IF(C40="学部",VLOOKUP(D40,設定!$U$8:$V$37,2,FALSE),"")</f>
        <v/>
      </c>
      <c r="H40" s="1084" t="str">
        <f>IF(C40="研究科",VLOOKUP(D40,設定!$Y$8:$Z$37,2,FALSE),"")</f>
        <v/>
      </c>
      <c r="I40" s="1085"/>
      <c r="J40" s="1085"/>
      <c r="K40" s="1085"/>
      <c r="L40" s="1085"/>
      <c r="M40" s="1085"/>
      <c r="N40" s="1085"/>
      <c r="O40" s="1085"/>
      <c r="P40" s="1085"/>
      <c r="Q40" s="1085"/>
      <c r="R40" s="1084" t="str">
        <f>IF('2A'!E43&lt;&gt;"",'2A'!E43,"")</f>
        <v/>
      </c>
      <c r="S40" s="1084" t="str">
        <f>IF('2A'!F43&lt;&gt;"",'2A'!F43,"")</f>
        <v/>
      </c>
      <c r="T40" s="1084" t="str">
        <f>IF('2A'!G43&lt;&gt;"",'2A'!G43,"")</f>
        <v/>
      </c>
      <c r="U40" s="1084" t="str">
        <f>IF('2A'!H43&lt;&gt;"",'2A'!H43,"")</f>
        <v/>
      </c>
      <c r="V40" s="1084" t="str">
        <f>IF('2A'!I43&lt;&gt;"",'2A'!I43,"")</f>
        <v/>
      </c>
      <c r="W40" s="1084" t="str">
        <f>IF('2A'!J43&lt;&gt;"",'2A'!J43,"")</f>
        <v/>
      </c>
      <c r="X40" s="1084" t="str">
        <f>IF('2A'!K43&lt;&gt;"",'2A'!K43,"")</f>
        <v/>
      </c>
      <c r="Y40" s="1084" t="str">
        <f>IF('2A'!L43&lt;&gt;"",'2A'!L43,"")</f>
        <v/>
      </c>
      <c r="Z40" s="1084" t="str">
        <f>IF('2A'!M43&lt;&gt;"",'2A'!M43,"")</f>
        <v/>
      </c>
      <c r="AA40" s="1084" t="str">
        <f>IF('2A'!N43&lt;&gt;"",'2A'!N43,"")</f>
        <v/>
      </c>
      <c r="AB40" s="1084" t="str">
        <f>IF('2A'!O43&lt;&gt;"",'2A'!O43,"")</f>
        <v/>
      </c>
      <c r="AC40" s="1084" t="str">
        <f>IF('2A'!P43&lt;&gt;"",'2A'!P43,"")</f>
        <v/>
      </c>
      <c r="AD40" s="1084" t="str">
        <f>IF('2A'!Q43&lt;&gt;"",'2A'!Q43,"")</f>
        <v/>
      </c>
      <c r="AE40" s="1084" t="str">
        <f>IF('2A'!R43&lt;&gt;"",'2A'!R43,"")</f>
        <v/>
      </c>
      <c r="AF40" s="1084" t="str">
        <f>IF('2A'!S43&lt;&gt;"",'2A'!S43,"")</f>
        <v/>
      </c>
      <c r="AG40" s="1084" t="str">
        <f>IF('2A'!T43&lt;&gt;"",'2A'!T43,"")</f>
        <v/>
      </c>
      <c r="AH40" s="1084" t="str">
        <f>IF('2A'!U43&lt;&gt;"",'2A'!U43,"")</f>
        <v/>
      </c>
      <c r="AI40" s="1084" t="str">
        <f>IF('2B'!E43&lt;&gt;"",'2B'!E43,"")</f>
        <v/>
      </c>
      <c r="AJ40" s="1084" t="str">
        <f>IF('2B'!F43&lt;&gt;"",'2B'!F43,"")</f>
        <v/>
      </c>
      <c r="AK40" s="1084" t="str">
        <f>IF('2B'!G43&lt;&gt;"",'2B'!G43,"")</f>
        <v/>
      </c>
      <c r="AL40" s="1084" t="str">
        <f>IF('2B'!H43&lt;&gt;"",'2B'!H43,"")</f>
        <v/>
      </c>
      <c r="AM40" s="1084" t="str">
        <f>IF('2B'!I43&lt;&gt;"",'2B'!I43,"")</f>
        <v/>
      </c>
      <c r="AN40" s="1084" t="str">
        <f>IF('2B'!J43&lt;&gt;"",'2B'!J43,"")</f>
        <v/>
      </c>
      <c r="AO40" s="1084" t="str">
        <f>IF('2B'!K43&lt;&gt;"",'2B'!K43,"")</f>
        <v/>
      </c>
      <c r="AP40" s="1084" t="str">
        <f>IF('2B'!L43&lt;&gt;"",'2B'!L43,"")</f>
        <v/>
      </c>
      <c r="AQ40" s="1084" t="str">
        <f>IF('2B'!M43&lt;&gt;"",'2B'!M43,"")</f>
        <v/>
      </c>
      <c r="AR40" s="1084" t="str">
        <f>IF('2B'!N43&lt;&gt;"",'2B'!N43,"")</f>
        <v/>
      </c>
      <c r="AS40" s="1084" t="str">
        <f>IF('2B'!O43&lt;&gt;"",'2B'!O43,"")</f>
        <v/>
      </c>
      <c r="AT40" s="1084" t="str">
        <f>IF('2B'!P43&lt;&gt;"",'2B'!P43,"")</f>
        <v/>
      </c>
      <c r="AU40" s="1084" t="str">
        <f>IF('2B'!Q43&lt;&gt;"",'2B'!Q43,"")</f>
        <v/>
      </c>
      <c r="AV40" s="1084" t="str">
        <f>IF('2B'!R43&lt;&gt;"",'2B'!R43,"")</f>
        <v/>
      </c>
      <c r="AW40" s="1084" t="str">
        <f>IF('2B'!S43&lt;&gt;"",'2B'!S43,"")</f>
        <v/>
      </c>
      <c r="AX40" s="1084" t="str">
        <f>IF('2B'!T43&lt;&gt;"",'2B'!T43,"")</f>
        <v/>
      </c>
      <c r="AY40" s="1084" t="str">
        <f>IF('2B'!U43&lt;&gt;"",'2B'!U43,"")</f>
        <v/>
      </c>
      <c r="AZ40" s="1084" t="str">
        <f>IF('2B'!V43&lt;&gt;"",'2B'!V43,"")</f>
        <v/>
      </c>
      <c r="BA40" s="1084" t="str">
        <f>IF('2B'!W43&lt;&gt;"",'2B'!W43,"")</f>
        <v/>
      </c>
      <c r="BB40" s="1084" t="str">
        <f>IF('2B'!X43&lt;&gt;"",'2B'!X43,"")</f>
        <v/>
      </c>
      <c r="BC40" s="1084" t="str">
        <f>IF('2C'!E44&lt;&gt;"",'2C'!E44,"")</f>
        <v/>
      </c>
      <c r="BD40" s="1084" t="str">
        <f>IF('2C'!F44&lt;&gt;"",'2C'!F44,"")</f>
        <v/>
      </c>
      <c r="BE40" s="1084" t="str">
        <f>IF('2C'!G44&lt;&gt;"",'2C'!G44,"")</f>
        <v/>
      </c>
      <c r="BF40" s="1084" t="str">
        <f>IF('2C'!H44&lt;&gt;"",'2C'!H44,"")</f>
        <v/>
      </c>
      <c r="BG40" s="1084" t="str">
        <f>IF('2C'!I44&lt;&gt;"",'2C'!I44,"")</f>
        <v/>
      </c>
      <c r="BH40" s="1084" t="str">
        <f>IF('2C'!J44&lt;&gt;"",'2C'!J44,"")</f>
        <v/>
      </c>
      <c r="BI40" s="1084" t="str">
        <f>IF('2C'!K44&lt;&gt;"",'2C'!K44,"")</f>
        <v/>
      </c>
      <c r="BJ40" s="1084" t="str">
        <f>IF('2C'!L44&lt;&gt;"",'2C'!L44,"")</f>
        <v/>
      </c>
      <c r="BK40" s="1084" t="str">
        <f>IF('2C'!M44&lt;&gt;"",'2C'!M44,"")</f>
        <v/>
      </c>
      <c r="BL40" s="1084" t="str">
        <f>IF('2C'!N44&lt;&gt;"",'2C'!N44,"")</f>
        <v/>
      </c>
      <c r="BM40" s="1084" t="str">
        <f>IF('2C'!O44&lt;&gt;"",'2C'!O44,"")</f>
        <v/>
      </c>
      <c r="BN40" s="1084" t="str">
        <f>IF('2C'!P44&lt;&gt;"",'2C'!P44,"")</f>
        <v/>
      </c>
      <c r="BO40" s="1084" t="str">
        <f>IF('2C'!Q44&lt;&gt;"",'2C'!Q44,"")</f>
        <v/>
      </c>
      <c r="BP40" s="1084" t="str">
        <f>IF('2C'!R44&lt;&gt;"",'2C'!R44,"")</f>
        <v/>
      </c>
      <c r="BQ40" s="1084" t="str">
        <f>IF('2C'!S44&lt;&gt;"",'2C'!S44,"")</f>
        <v/>
      </c>
      <c r="BR40" s="1084" t="str">
        <f>IF('2C'!T44&lt;&gt;"",'2C'!T44,"")</f>
        <v/>
      </c>
      <c r="BS40" s="1084" t="str">
        <f>IF('2C'!U44&lt;&gt;"",'2C'!U44,"")</f>
        <v/>
      </c>
      <c r="BT40" s="1084" t="str">
        <f>IF('2C'!V44&lt;&gt;"",'2C'!V44,"")</f>
        <v/>
      </c>
      <c r="BU40" s="1084" t="str">
        <f>IF('2C'!W44&lt;&gt;"",'2C'!W44,"")</f>
        <v/>
      </c>
      <c r="BV40" s="1084" t="str">
        <f>IF('2C'!X44&lt;&gt;"",'2C'!X44,"")</f>
        <v/>
      </c>
      <c r="BW40" s="1084" t="str">
        <f>IF('2C'!Y44&lt;&gt;"",'2C'!Y44,"")</f>
        <v/>
      </c>
      <c r="BX40" s="1084" t="str">
        <f>IF('2C'!Z44&lt;&gt;"",'2C'!Z44,"")</f>
        <v/>
      </c>
      <c r="BY40" s="1084" t="str">
        <f>IF('2C'!AA44&lt;&gt;"",'2C'!AA44,"")</f>
        <v/>
      </c>
      <c r="BZ40" s="1084" t="str">
        <f>IF('2C'!AB44&lt;&gt;"",'2C'!AB44,"")</f>
        <v/>
      </c>
      <c r="CA40" s="1084" t="str">
        <f>IF('2C'!AC44&lt;&gt;"",'2C'!AC44,"")</f>
        <v/>
      </c>
      <c r="CB40" s="1084" t="str">
        <f>IF('2C'!AD44&lt;&gt;"",'2C'!AD44,"")</f>
        <v/>
      </c>
      <c r="CC40" s="1084" t="str">
        <f>IF('2C'!AE44&lt;&gt;"",'2C'!AE44,"")</f>
        <v/>
      </c>
      <c r="CD40" s="1084" t="str">
        <f>IF('2C'!AF44&lt;&gt;"",'2C'!AF44,"")</f>
        <v/>
      </c>
      <c r="CE40" s="1085"/>
      <c r="CF40" s="1085"/>
      <c r="CG40" s="1085"/>
      <c r="CH40" s="1085"/>
      <c r="CI40" s="1085"/>
      <c r="CJ40" s="1085"/>
      <c r="CK40" s="1085"/>
      <c r="CL40" s="1085"/>
      <c r="CM40" s="1085"/>
      <c r="CN40" s="1085"/>
      <c r="CO40" s="1085"/>
      <c r="CP40" s="1085"/>
      <c r="CQ40" s="1085"/>
      <c r="CR40" s="1085"/>
      <c r="CS40" s="1085"/>
      <c r="CT40" s="1085"/>
      <c r="CU40" s="1085"/>
      <c r="CV40" s="1084" t="str">
        <f>IF('2E'!E43&lt;&gt;"",'2E'!E43,"")</f>
        <v/>
      </c>
      <c r="CW40" s="1084" t="str">
        <f>IF('2E'!F43&lt;&gt;"",'2E'!F43,"")</f>
        <v/>
      </c>
      <c r="CX40" s="1084" t="str">
        <f>IF('2E'!G43&lt;&gt;"",'2E'!G43,"")</f>
        <v/>
      </c>
      <c r="CY40" s="1084" t="str">
        <f>IF('2E'!H43&lt;&gt;"",'2E'!H43,"")</f>
        <v/>
      </c>
      <c r="CZ40" s="1084" t="str">
        <f>IF('2E'!I43&lt;&gt;"",'2E'!I43,"")</f>
        <v/>
      </c>
      <c r="DA40" s="1084" t="str">
        <f>IF('2E'!J43&lt;&gt;"",'2E'!J43,"")</f>
        <v/>
      </c>
      <c r="DB40" s="1084" t="str">
        <f>IF('2E'!K43&lt;&gt;"",'2E'!K43,"")</f>
        <v/>
      </c>
      <c r="DC40" s="1084" t="str">
        <f>IF('2E'!L43&lt;&gt;"",'2E'!L43,"")</f>
        <v/>
      </c>
      <c r="DD40" s="1084" t="str">
        <f>IF('2E'!M43&lt;&gt;"",'2E'!M43,"")</f>
        <v/>
      </c>
      <c r="DE40" s="1084" t="str">
        <f>IF('2E'!N43&lt;&gt;"",'2E'!N43,"")</f>
        <v/>
      </c>
      <c r="DF40" s="1084" t="str">
        <f>IF('2E'!O43&lt;&gt;"",'2E'!O43,"")</f>
        <v/>
      </c>
      <c r="DG40" s="1084" t="str">
        <f>IF('2E'!P43&lt;&gt;"",'2E'!P43,"")</f>
        <v/>
      </c>
      <c r="DH40" s="1084" t="str">
        <f>IF('2E'!Q43&lt;&gt;"",'2E'!Q43,"")</f>
        <v/>
      </c>
      <c r="DI40" s="1084" t="str">
        <f>IF('2E'!R43&lt;&gt;"",'2E'!R43,"")</f>
        <v/>
      </c>
      <c r="DJ40" s="1084" t="str">
        <f>IF('2E'!S43&lt;&gt;"",'2E'!S43,"")</f>
        <v/>
      </c>
      <c r="DK40" s="1084" t="str">
        <f>IF('2E'!T43&lt;&gt;"",'2E'!T43,"")</f>
        <v/>
      </c>
      <c r="DL40" s="1084" t="str">
        <f>IF('2F'!E43&lt;&gt;"",'2F'!E43,"")</f>
        <v/>
      </c>
      <c r="DM40" s="1084" t="str">
        <f>IF('2F'!F43&lt;&gt;"",'2F'!F43,"")</f>
        <v/>
      </c>
      <c r="DN40" s="1212" t="str">
        <f>IF('3AB'!E43&lt;&gt;"",'3AB'!E43,"")</f>
        <v/>
      </c>
      <c r="DO40" s="1212" t="str">
        <f>IF('3AB'!F43&lt;&gt;"",'3AB'!F43,"")</f>
        <v/>
      </c>
      <c r="DP40" s="1212" t="str">
        <f>IF('3AB'!G43&lt;&gt;"",'3AB'!G43,"")</f>
        <v/>
      </c>
      <c r="DQ40" s="1212" t="str">
        <f>IF('3AB'!H43&lt;&gt;"",'3AB'!H43,"")</f>
        <v/>
      </c>
      <c r="DR40" s="1212" t="str">
        <f>IF('3AB'!I43&lt;&gt;"",'3AB'!I43,"")</f>
        <v/>
      </c>
      <c r="DS40" s="1212" t="str">
        <f>IF('3AB'!J43&lt;&gt;"",'3AB'!J43,"")</f>
        <v/>
      </c>
      <c r="DT40" s="1212" t="str">
        <f>IF('3AB'!K43&lt;&gt;"",'3AB'!K43,"")</f>
        <v/>
      </c>
      <c r="DU40" s="1212" t="str">
        <f>IF('3AB'!L43&lt;&gt;"",'3AB'!L43,"")</f>
        <v/>
      </c>
      <c r="DV40" s="1084" t="str">
        <f>IF('3CD'!E43&lt;&gt;"",'3CD'!E43,"")</f>
        <v/>
      </c>
      <c r="DW40" s="1084" t="str">
        <f>IF('3CD'!F43&lt;&gt;"",'3CD'!F43,"")</f>
        <v/>
      </c>
      <c r="DX40" s="1084" t="str">
        <f>IF('3CD'!G43&lt;&gt;"",'3CD'!G43,"")</f>
        <v/>
      </c>
      <c r="DY40" s="1084" t="str">
        <f>IF('3CD'!H43&lt;&gt;"",'3CD'!H43,"")</f>
        <v/>
      </c>
      <c r="DZ40" s="1084" t="str">
        <f>IF('3CD'!I43&lt;&gt;"",'3CD'!I43,"")</f>
        <v/>
      </c>
      <c r="EA40" s="1084" t="str">
        <f>IF('3CD'!J43&lt;&gt;"",'3CD'!J43,"")</f>
        <v/>
      </c>
      <c r="EB40" s="1084" t="str">
        <f>IF('3CD'!K43&lt;&gt;"",'3CD'!K43,"")</f>
        <v/>
      </c>
      <c r="EC40" s="1084" t="str">
        <f>IF('3CD'!L43&lt;&gt;"",'3CD'!L43,"")</f>
        <v/>
      </c>
      <c r="ED40" s="1084" t="str">
        <f>IF('3CD'!M43&lt;&gt;"",'3CD'!M43,"")</f>
        <v/>
      </c>
      <c r="EE40" s="1084" t="str">
        <f>IF('3CD'!N43&lt;&gt;"",'3CD'!N43,"")</f>
        <v/>
      </c>
      <c r="EF40" s="1084" t="str">
        <f>IF('3CD'!O43&lt;&gt;"",'3CD'!O43,"")</f>
        <v/>
      </c>
      <c r="EG40" s="1084" t="str">
        <f>IF('3CD'!P43&lt;&gt;"",'3CD'!P43,"")</f>
        <v/>
      </c>
      <c r="EH40" s="1084" t="str">
        <f>IF('3CD'!Q43&lt;&gt;"",'3CD'!Q43,"")</f>
        <v/>
      </c>
      <c r="EI40" s="1084" t="str">
        <f>IF('3CD'!R43&lt;&gt;"",'3CD'!R43,"")</f>
        <v/>
      </c>
      <c r="EJ40" s="1085"/>
      <c r="EK40" s="1085"/>
      <c r="EL40" s="1085"/>
      <c r="EM40" s="1085"/>
      <c r="EN40" s="1085"/>
      <c r="EO40" s="1085"/>
      <c r="EP40" s="1085"/>
      <c r="EQ40" s="1085"/>
      <c r="ER40" s="1085"/>
      <c r="ES40" s="1085"/>
      <c r="ET40" s="1085"/>
      <c r="EU40" s="1085"/>
      <c r="EV40" s="1085"/>
      <c r="EW40" s="1085"/>
      <c r="EX40" s="1085"/>
      <c r="EY40" s="1085"/>
      <c r="EZ40" s="1085"/>
      <c r="FA40" s="1085"/>
      <c r="FB40" s="1084" t="str">
        <f>IF('3EF'!W44&lt;&gt;"",'3EF'!W44,"")</f>
        <v/>
      </c>
      <c r="FC40" s="1084" t="str">
        <f>IF('3EF'!X44&lt;&gt;"",'3EF'!X44,"")</f>
        <v/>
      </c>
      <c r="FD40" s="1084" t="str">
        <f>IF('3EF'!Y44&lt;&gt;"",'3EF'!Y44,"")</f>
        <v/>
      </c>
      <c r="FE40" s="1084" t="str">
        <f>IF('3EF'!Z44&lt;&gt;"",'3EF'!Z44,"")</f>
        <v/>
      </c>
      <c r="FF40" s="1084" t="str">
        <f>IF('3EF'!AA44&lt;&gt;"",'3EF'!AA44,"")</f>
        <v/>
      </c>
      <c r="FG40" s="1084" t="str">
        <f>IF('3EF'!AB44&lt;&gt;"",'3EF'!AB44,"")</f>
        <v/>
      </c>
      <c r="FH40" s="1084" t="str">
        <f>IF('3EF'!AC44&lt;&gt;"",'3EF'!AC44,"")</f>
        <v/>
      </c>
      <c r="FI40" s="1084" t="str">
        <f>IF('3EF'!AD44&lt;&gt;"",'3EF'!AD44,"")</f>
        <v/>
      </c>
      <c r="FJ40" s="1084" t="str">
        <f>IF('3EF'!AE44&lt;&gt;"",'3EF'!AE44,"")</f>
        <v/>
      </c>
      <c r="FK40" s="1084" t="str">
        <f>IF('3EF'!AF44&lt;&gt;"",'3EF'!AF44,"")</f>
        <v/>
      </c>
      <c r="FL40" s="1084" t="str">
        <f>IF('3EF'!AG44&lt;&gt;"",'3EF'!AG44,"")</f>
        <v/>
      </c>
      <c r="FM40" s="1084" t="str">
        <f>IF('3EF'!AH44&lt;&gt;"",'3EF'!AH44,"")</f>
        <v/>
      </c>
      <c r="FN40" s="1084" t="str">
        <f>IF('3EF'!AI44&lt;&gt;"",'3EF'!AI44,"")</f>
        <v/>
      </c>
      <c r="FO40" s="1084" t="str">
        <f>IF('3EF'!AJ44&lt;&gt;"",'3EF'!AJ44,"")</f>
        <v/>
      </c>
      <c r="FP40" s="1084" t="str">
        <f>IF('3EF'!AK44&lt;&gt;"",'3EF'!AK44,"")</f>
        <v/>
      </c>
      <c r="FQ40" s="1084" t="str">
        <f>IF('3EF'!AL44&lt;&gt;"",'3EF'!AL44,"")</f>
        <v/>
      </c>
      <c r="FR40" s="1084" t="str">
        <f>IF('3EF'!AM44&lt;&gt;"",'3EF'!AM44,"")</f>
        <v/>
      </c>
      <c r="FS40" s="1084" t="str">
        <f>IF('3G'!E44&lt;&gt;"",'3G'!E44,"")</f>
        <v/>
      </c>
      <c r="FT40" s="1084" t="str">
        <f>IF('3G'!F44&lt;&gt;"",'3G'!F44,"")</f>
        <v/>
      </c>
      <c r="FU40" s="1084" t="str">
        <f>IF('3G'!G44&lt;&gt;"",'3G'!G44,"")</f>
        <v/>
      </c>
      <c r="FV40" s="1084" t="str">
        <f>IF('3G'!H44&lt;&gt;"",'3G'!H44,"")</f>
        <v/>
      </c>
      <c r="FW40" s="1084" t="str">
        <f>IF('3G'!I44&lt;&gt;"",'3G'!I44,"")</f>
        <v/>
      </c>
      <c r="FX40" s="1084" t="str">
        <f>IF('3G'!J44&lt;&gt;"",'3G'!J44,"")</f>
        <v/>
      </c>
      <c r="FY40" s="1084" t="str">
        <f>IF('3G'!K44&lt;&gt;"",'3G'!K44,"")</f>
        <v/>
      </c>
      <c r="FZ40" s="1084" t="str">
        <f>IF('3G'!L44&lt;&gt;"",'3G'!L44,"")</f>
        <v/>
      </c>
      <c r="GA40" s="1084" t="str">
        <f>IF('3G'!M44&lt;&gt;"",'3G'!M44,"")</f>
        <v/>
      </c>
      <c r="GB40" s="1084" t="str">
        <f>IF('3G'!N44&lt;&gt;"",'3G'!N44,"")</f>
        <v/>
      </c>
      <c r="GC40" s="1084" t="str">
        <f>IF('3G'!O44&lt;&gt;"",'3G'!O44,"")</f>
        <v/>
      </c>
      <c r="GD40" s="1084" t="str">
        <f>IF('3G'!P44&lt;&gt;"",'3G'!P44,"")</f>
        <v/>
      </c>
      <c r="GE40" s="1084" t="str">
        <f>IF('3G'!Q44&lt;&gt;"",'3G'!Q44,"")</f>
        <v/>
      </c>
      <c r="GF40" s="1084" t="str">
        <f>IF('3G'!R44&lt;&gt;"",'3G'!R44,"")</f>
        <v/>
      </c>
      <c r="GG40" s="1084" t="str">
        <f>IF('3G'!S44&lt;&gt;"",'3G'!S44,"")</f>
        <v/>
      </c>
      <c r="GH40" s="1084" t="str">
        <f>IF('3G'!T44&lt;&gt;"",'3G'!T44,"")</f>
        <v/>
      </c>
      <c r="GI40" s="1084" t="str">
        <f>IF('3G'!U44&lt;&gt;"",'3G'!U44,"")</f>
        <v/>
      </c>
      <c r="GJ40" s="1084" t="str">
        <f>IF('3G'!V44&lt;&gt;"",'3G'!V44,"")</f>
        <v/>
      </c>
      <c r="GK40" s="1084" t="str">
        <f>IF('3G'!W44&lt;&gt;"",'3G'!W44,"")</f>
        <v/>
      </c>
      <c r="GL40" s="1084" t="str">
        <f>IF('3G'!X44&lt;&gt;"",'3G'!X44,"")</f>
        <v/>
      </c>
      <c r="GM40" s="1084" t="str">
        <f>IF('3G'!Y44&lt;&gt;"",'3G'!Y44,"")</f>
        <v/>
      </c>
      <c r="GN40" s="1084" t="str">
        <f>IF('3G'!Z44&lt;&gt;"",'3G'!Z44,"")</f>
        <v/>
      </c>
      <c r="GO40" s="1084" t="str">
        <f>IF('3G'!AA44&lt;&gt;"",'3G'!AA44,"")</f>
        <v/>
      </c>
      <c r="GP40" s="1084" t="str">
        <f>IF('3G'!AB44&lt;&gt;"",'3G'!AB44,"")</f>
        <v/>
      </c>
      <c r="GQ40" s="1084" t="str">
        <f>IF('3G'!AC44&lt;&gt;"",'3G'!AC44,"")</f>
        <v/>
      </c>
      <c r="GR40" s="1084" t="str">
        <f>IF('3G'!AD44&lt;&gt;"",'3G'!AD44,"")</f>
        <v/>
      </c>
      <c r="GS40" s="1084" t="str">
        <f>IF('3G'!AE44&lt;&gt;"",'3G'!AE44,"")</f>
        <v/>
      </c>
      <c r="GT40" s="1084" t="str">
        <f>IF('3G'!AF44&lt;&gt;"",'3G'!AF44,"")</f>
        <v/>
      </c>
      <c r="GU40" s="1084" t="str">
        <f>IF('3G'!AG44&lt;&gt;"",'3G'!AG44,"")</f>
        <v/>
      </c>
      <c r="GV40" s="1084" t="str">
        <f>IF('3G'!AH44&lt;&gt;"",'3G'!AH44,"")</f>
        <v/>
      </c>
      <c r="GW40" s="1084" t="str">
        <f>IF('3G'!AI44&lt;&gt;"",'3G'!AI44,"")</f>
        <v/>
      </c>
      <c r="GX40" s="1084" t="str">
        <f>IF('3G'!AJ44&lt;&gt;"",'3G'!AJ44,"")</f>
        <v/>
      </c>
      <c r="GY40" s="1084" t="str">
        <f>IF('3G'!AK44&lt;&gt;"",'3G'!AK44,"")</f>
        <v/>
      </c>
      <c r="GZ40" s="1084" t="str">
        <f>IF('3G'!AL44&lt;&gt;"",'3G'!AL44,"")</f>
        <v/>
      </c>
      <c r="HA40" s="1084" t="str">
        <f>IF('3G'!AM44&lt;&gt;"",'3G'!AM44,"")</f>
        <v/>
      </c>
      <c r="HB40" s="1084" t="str">
        <f>IF('3G'!AN44&lt;&gt;"",'3G'!AN44,"")</f>
        <v/>
      </c>
      <c r="HC40" s="1085"/>
      <c r="HD40" s="1085"/>
      <c r="HE40" s="1085"/>
      <c r="HF40" s="1085"/>
      <c r="HG40" s="1085"/>
      <c r="HH40" s="1085"/>
      <c r="HI40" s="1085"/>
      <c r="HJ40" s="1085"/>
      <c r="HK40" s="1085"/>
      <c r="HL40" s="1085"/>
      <c r="HM40" s="1085"/>
      <c r="HN40" s="1085"/>
      <c r="HO40" s="1085"/>
      <c r="HP40" s="1085"/>
      <c r="HQ40" s="1085"/>
      <c r="HR40" s="1085"/>
      <c r="HS40" s="1085"/>
      <c r="HT40" s="1085"/>
      <c r="HU40" s="1085"/>
      <c r="HV40" s="1085"/>
      <c r="HW40" s="1085"/>
      <c r="HX40" s="1085"/>
      <c r="HY40" s="1085"/>
      <c r="HZ40" s="1085"/>
      <c r="IA40" s="1085"/>
      <c r="IB40" s="1085"/>
      <c r="IC40" s="1085"/>
      <c r="ID40" s="1085"/>
      <c r="IE40" s="1085"/>
      <c r="IF40" s="1085"/>
      <c r="IG40" s="1085"/>
      <c r="IH40" s="1085"/>
      <c r="II40" s="1085"/>
      <c r="IJ40" s="1085"/>
      <c r="IK40" s="1085"/>
      <c r="IL40" s="1085"/>
      <c r="IM40" s="1085"/>
      <c r="IN40" s="1085"/>
      <c r="IO40" s="1085"/>
      <c r="IP40" s="1085"/>
      <c r="IQ40" s="1085"/>
      <c r="IR40" s="1085"/>
      <c r="IS40" s="1085"/>
      <c r="IT40" s="1085"/>
      <c r="IU40" s="1085"/>
      <c r="IV40" s="1085"/>
      <c r="IW40" s="1085"/>
      <c r="IX40" s="1085"/>
      <c r="IY40" s="1085"/>
      <c r="IZ40" s="1085"/>
      <c r="JA40" s="1085"/>
      <c r="JB40" s="1084" t="str">
        <f>IF('4C'!E43&lt;&gt;"",'4C'!E43,"")</f>
        <v/>
      </c>
      <c r="JC40" s="1085"/>
      <c r="JD40" s="1085"/>
      <c r="JE40" s="1085"/>
      <c r="JF40" s="1085"/>
      <c r="JG40" s="1085"/>
      <c r="JH40" s="1085"/>
      <c r="JI40" s="1085"/>
      <c r="JJ40" s="1085"/>
      <c r="JK40" s="1085"/>
      <c r="JL40" s="1085"/>
      <c r="JM40" s="1085"/>
      <c r="JN40" s="1085"/>
      <c r="JO40" s="1085"/>
      <c r="JP40" s="1085"/>
      <c r="JQ40" s="1085"/>
      <c r="JR40" s="1085"/>
      <c r="JS40" s="1085"/>
      <c r="JT40" s="1085"/>
      <c r="JU40" s="1085"/>
      <c r="JV40" s="1085"/>
      <c r="JW40" s="1085"/>
      <c r="JX40" s="1085"/>
      <c r="JY40" s="1085"/>
      <c r="JZ40" s="1085"/>
      <c r="KA40" s="1085"/>
      <c r="KB40" s="1085"/>
      <c r="KC40" s="1085"/>
      <c r="KD40" s="1085"/>
      <c r="KE40" s="1085"/>
      <c r="KF40" s="1085"/>
      <c r="KG40" s="1085"/>
      <c r="KH40" s="1085"/>
      <c r="KI40" s="1085"/>
      <c r="KJ40" s="1084" t="str">
        <f>IF('5A'!E43&lt;&gt;"",'5A'!E43,"")</f>
        <v/>
      </c>
      <c r="KK40" s="1084" t="str">
        <f>IF('5A'!F43&lt;&gt;"",'5A'!F43,"")</f>
        <v/>
      </c>
      <c r="KL40" s="1084" t="str">
        <f>IF('5A'!G43&lt;&gt;"",'5A'!G43,"")</f>
        <v/>
      </c>
      <c r="KM40" s="1085"/>
      <c r="KN40" s="1085"/>
      <c r="KO40" s="1085"/>
      <c r="KP40" s="1085"/>
      <c r="KQ40" s="1085"/>
      <c r="KR40" s="1085"/>
      <c r="KS40" s="1085"/>
      <c r="KT40" s="1085"/>
      <c r="KU40" s="1085"/>
      <c r="KV40" s="1085"/>
      <c r="KW40" s="1085"/>
      <c r="KX40" s="1085"/>
      <c r="KY40" s="1084" t="str">
        <f>IF('5D'!E50&lt;&gt;"",'5D'!E50,"")</f>
        <v/>
      </c>
      <c r="KZ40" s="1084" t="str">
        <f>IF('5D'!F50&lt;&gt;"",'5D'!F50,"")</f>
        <v/>
      </c>
      <c r="LA40" s="1084" t="str">
        <f>IF('5D'!G50&lt;&gt;"",'5D'!G50,"")</f>
        <v/>
      </c>
      <c r="LB40" s="1084" t="str">
        <f>IF('5D'!H50&lt;&gt;"",'5D'!H50,"")</f>
        <v/>
      </c>
      <c r="LC40" s="1084" t="str">
        <f>IF('5D'!I50&lt;&gt;"",'5D'!I50,"")</f>
        <v/>
      </c>
      <c r="LD40" s="1084" t="str">
        <f>IF('5D'!J50&lt;&gt;"",'5D'!J50,"")</f>
        <v/>
      </c>
      <c r="LE40" s="1084" t="str">
        <f>IF('5D'!K50&lt;&gt;"",'5D'!K50,"")</f>
        <v/>
      </c>
      <c r="LF40" s="1084" t="str">
        <f>IF('5D'!L50&lt;&gt;"",'5D'!L50,"")</f>
        <v/>
      </c>
      <c r="LG40" s="1084" t="str">
        <f>IF('5D'!M50&lt;&gt;"",'5D'!M50,"")</f>
        <v/>
      </c>
      <c r="LH40" s="1084" t="str">
        <f>IF('5D'!N50&lt;&gt;"",'5D'!N50,"")</f>
        <v/>
      </c>
      <c r="LI40" s="1084" t="str">
        <f>IF('5D'!O50&lt;&gt;"",'5D'!O50,"")</f>
        <v/>
      </c>
      <c r="LJ40" s="1084" t="str">
        <f>IF('5D'!P50&lt;&gt;"",'5D'!P50,"")</f>
        <v/>
      </c>
      <c r="LK40" s="1084" t="str">
        <f>IF('5D'!Q50&lt;&gt;"",'5D'!Q50,"")</f>
        <v/>
      </c>
      <c r="LL40" s="1084" t="str">
        <f>IF('5D'!R50&lt;&gt;"",'5D'!R50,"")</f>
        <v/>
      </c>
      <c r="LM40" s="1084" t="str">
        <f>IF('5D'!S50&lt;&gt;"",'5D'!S50,"")</f>
        <v/>
      </c>
      <c r="LN40" s="1084" t="str">
        <f>IF('5D'!T50&lt;&gt;"",'5D'!T50,"")</f>
        <v/>
      </c>
      <c r="LO40" s="1084" t="str">
        <f>IF('5D'!U50&lt;&gt;"",'5D'!U50,"")</f>
        <v/>
      </c>
      <c r="LP40" s="1084" t="str">
        <f>IF('5D'!V50&lt;&gt;"",'5D'!V50,"")</f>
        <v/>
      </c>
      <c r="LQ40" s="1084" t="str">
        <f>IF('5D'!W50&lt;&gt;"",'5D'!W50,"")</f>
        <v/>
      </c>
      <c r="LR40" s="1084" t="str">
        <f>IF('5D'!Y50&lt;&gt;"",'5D'!Y50,"")</f>
        <v/>
      </c>
      <c r="LS40" s="1084" t="str">
        <f>IF('5D'!Z50&lt;&gt;"",'5D'!Z50,"")</f>
        <v/>
      </c>
      <c r="LT40" s="1084" t="str">
        <f>IF('5D'!AA50&lt;&gt;"",'5D'!AA50,"")</f>
        <v/>
      </c>
      <c r="LU40" s="1084" t="str">
        <f>IF('5D'!AB50&lt;&gt;"",'5D'!AB50,"")</f>
        <v/>
      </c>
      <c r="LV40" s="1085"/>
      <c r="LW40" s="1084" t="str">
        <f>IF('5E'!E50&lt;&gt;"",'5E'!E50,"")</f>
        <v/>
      </c>
      <c r="LX40" s="1084" t="str">
        <f>IF('5E'!F50&lt;&gt;"",'5E'!F50,"")</f>
        <v/>
      </c>
      <c r="LY40" s="1084" t="str">
        <f>IF('5E'!G50&lt;&gt;"",'5E'!G50,"")</f>
        <v/>
      </c>
      <c r="LZ40" s="1084" t="str">
        <f>IF('5E'!H50&lt;&gt;"",'5E'!H50,"")</f>
        <v/>
      </c>
      <c r="MA40" s="1084" t="str">
        <f>IF('5E'!I50&lt;&gt;"",'5E'!I50,"")</f>
        <v/>
      </c>
      <c r="MB40" s="1084" t="str">
        <f>IF('5E'!J50&lt;&gt;"",'5E'!J50,"")</f>
        <v/>
      </c>
      <c r="MC40" s="1084" t="str">
        <f>IF('5E'!K50&lt;&gt;"",'5E'!K50,"")</f>
        <v/>
      </c>
      <c r="MD40" s="1084" t="str">
        <f>IF('5E'!L50&lt;&gt;"",'5E'!L50,"")</f>
        <v/>
      </c>
      <c r="ME40" s="1084" t="str">
        <f>IF('5E'!M50&lt;&gt;"",'5E'!M50,"")</f>
        <v/>
      </c>
      <c r="MF40" s="1084" t="str">
        <f>IF('5E'!N50&lt;&gt;"",'5E'!N50,"")</f>
        <v/>
      </c>
      <c r="MG40" s="1084" t="str">
        <f>IF('5E'!O50&lt;&gt;"",'5E'!O50,"")</f>
        <v/>
      </c>
      <c r="MH40" s="1084" t="str">
        <f>IF('5E'!P50&lt;&gt;"",'5E'!P50,"")</f>
        <v/>
      </c>
      <c r="MI40" s="1084" t="str">
        <f>IF('5E'!Q50&lt;&gt;"",'5E'!Q50,"")</f>
        <v/>
      </c>
      <c r="MJ40" s="1084" t="str">
        <f>IF('5E'!R50&lt;&gt;"",'5E'!R50,"")</f>
        <v/>
      </c>
      <c r="MK40" s="1084" t="str">
        <f>IF('5E'!S50&lt;&gt;"",'5E'!S50,"")</f>
        <v/>
      </c>
      <c r="ML40" s="1084" t="str">
        <f>IF('5E'!T50&lt;&gt;"",'5E'!T50,"")</f>
        <v/>
      </c>
      <c r="MM40" s="1084" t="str">
        <f>IF('5E'!U50&lt;&gt;"",'5E'!U50,"")</f>
        <v/>
      </c>
      <c r="MN40" s="1084" t="str">
        <f>IF('5E'!V50&lt;&gt;"",'5E'!V50,"")</f>
        <v/>
      </c>
      <c r="MO40" s="1084" t="str">
        <f>IF('5E'!W50&lt;&gt;"",'5E'!W50,"")</f>
        <v/>
      </c>
      <c r="MP40" s="1084" t="str">
        <f>IF('5E'!Y50&lt;&gt;"",'5E'!Y50,"")</f>
        <v/>
      </c>
      <c r="MQ40" s="1084" t="str">
        <f>IF('5E'!Z50&lt;&gt;"",'5E'!Z50,"")</f>
        <v/>
      </c>
      <c r="MR40" s="1084" t="str">
        <f>IF('5E'!AA50&lt;&gt;"",'5E'!AA50,"")</f>
        <v/>
      </c>
      <c r="MS40" s="1085"/>
      <c r="MT40" s="1085"/>
      <c r="MU40" s="1085"/>
      <c r="MV40" s="1085"/>
      <c r="MW40" s="1085"/>
      <c r="MX40" s="1085"/>
      <c r="MY40" s="1085"/>
      <c r="MZ40" s="1085"/>
      <c r="NA40" s="1085"/>
      <c r="NB40" s="1085"/>
      <c r="NC40" s="1085"/>
      <c r="ND40" s="1085"/>
      <c r="NE40" s="1085"/>
      <c r="NF40" s="1085"/>
      <c r="NG40" s="1085"/>
      <c r="NH40" s="1085"/>
      <c r="NI40" s="1085"/>
      <c r="NJ40" s="1085"/>
      <c r="NK40" s="1085"/>
      <c r="NL40" s="1085"/>
      <c r="NM40" s="1085"/>
      <c r="NN40" s="1085"/>
      <c r="NO40" s="1085"/>
      <c r="NP40" s="1085"/>
      <c r="NQ40" s="1085"/>
      <c r="NR40" s="1085"/>
      <c r="NS40" s="1085"/>
      <c r="NT40" s="1085"/>
      <c r="NU40" s="1085"/>
      <c r="NV40" s="1085"/>
      <c r="NW40" s="1085"/>
      <c r="NX40" s="1085"/>
      <c r="NY40" s="1085"/>
      <c r="NZ40" s="1085"/>
      <c r="OA40" s="1085"/>
      <c r="OB40" s="1085"/>
      <c r="OC40" s="1085"/>
      <c r="OD40" s="1085"/>
      <c r="OE40" s="1085"/>
      <c r="OF40" s="1085"/>
      <c r="OG40" s="1085"/>
      <c r="OH40" s="1085"/>
      <c r="OI40" s="1085"/>
      <c r="OJ40" s="1085"/>
      <c r="OK40" s="1085"/>
      <c r="OL40" s="1085"/>
      <c r="OM40" s="1085"/>
      <c r="ON40" s="1085"/>
      <c r="OO40" s="1085"/>
      <c r="OP40" s="1085"/>
      <c r="OQ40" s="1085"/>
      <c r="OR40" s="1085"/>
      <c r="OS40" s="1085"/>
      <c r="OT40" s="1085"/>
      <c r="OU40" s="1085"/>
      <c r="OV40" s="1085"/>
      <c r="OW40" s="1085"/>
      <c r="OX40" s="1085"/>
      <c r="OY40" s="1085"/>
      <c r="OZ40" s="1085"/>
      <c r="PA40" s="1085"/>
      <c r="PB40" s="1085"/>
      <c r="PC40" s="1085"/>
      <c r="PD40" s="1085"/>
      <c r="PE40" s="1085"/>
      <c r="PF40" s="1085"/>
      <c r="PG40" s="1085"/>
      <c r="PH40" s="1085"/>
      <c r="PI40" s="1085"/>
      <c r="PJ40" s="1085"/>
      <c r="PK40" s="1085"/>
      <c r="PL40" s="1085"/>
      <c r="PM40" s="1085"/>
      <c r="PN40" s="1085"/>
      <c r="PO40" s="1085"/>
      <c r="PP40" s="1085"/>
      <c r="PQ40" s="1085"/>
      <c r="PR40" s="1085"/>
      <c r="PS40" s="1085"/>
      <c r="PT40" s="1085"/>
      <c r="PU40" s="1085"/>
      <c r="PV40" s="1085"/>
      <c r="PW40" s="1085"/>
      <c r="PX40" s="1085"/>
      <c r="PY40" s="1085"/>
      <c r="PZ40" s="1085"/>
      <c r="QA40" s="1085"/>
      <c r="QB40" s="1085"/>
      <c r="QC40" s="1085"/>
      <c r="QD40" s="1085"/>
      <c r="QE40" s="1085"/>
      <c r="QF40" s="1085"/>
      <c r="QG40" s="1085"/>
      <c r="QH40" s="1085"/>
      <c r="QI40" s="1085"/>
      <c r="QJ40" s="1085"/>
      <c r="QK40" s="1085"/>
      <c r="QL40" s="1085"/>
      <c r="QM40" s="1085"/>
      <c r="QN40" s="1085"/>
      <c r="QO40" s="1085"/>
      <c r="QP40" s="1085"/>
      <c r="QQ40" s="1085"/>
      <c r="QR40" s="1085"/>
      <c r="QS40" s="1085"/>
      <c r="QT40" s="1085"/>
      <c r="QU40" s="1085"/>
      <c r="QV40" s="1085"/>
      <c r="QW40" s="1085"/>
      <c r="QX40" s="1085"/>
      <c r="QY40" s="1085"/>
      <c r="QZ40" s="1085"/>
      <c r="RA40" s="1085"/>
      <c r="RB40" s="1085"/>
      <c r="RC40" s="1085"/>
      <c r="RD40" s="1085"/>
      <c r="RE40" s="1085"/>
      <c r="RF40" s="1085"/>
      <c r="RG40" s="1085"/>
      <c r="RH40" s="1085"/>
      <c r="RI40" s="1085"/>
      <c r="RJ40" s="1085"/>
      <c r="RK40" s="1085"/>
      <c r="RL40" s="1085"/>
      <c r="RM40" s="1085"/>
      <c r="RN40" s="1085"/>
      <c r="RO40" s="1085"/>
      <c r="RP40" s="1085"/>
      <c r="RQ40" s="1085"/>
      <c r="RR40" s="1085"/>
      <c r="RS40" s="1085"/>
      <c r="RT40" s="1085"/>
      <c r="RU40" s="1085"/>
      <c r="RV40" s="1085"/>
      <c r="RW40" s="1085"/>
      <c r="RX40" s="1085"/>
      <c r="RY40" s="1085"/>
      <c r="RZ40" s="1085"/>
      <c r="SA40" s="1085"/>
      <c r="SB40" s="1085"/>
      <c r="SC40" s="1085"/>
      <c r="SD40" s="1085"/>
      <c r="SE40" s="1085"/>
      <c r="SF40" s="1085"/>
      <c r="SG40" s="1085"/>
      <c r="SH40" s="1085"/>
      <c r="SI40" s="1085"/>
      <c r="SJ40" s="1085"/>
      <c r="SK40" s="1085"/>
      <c r="SL40" s="1085"/>
      <c r="SM40" s="1085"/>
      <c r="SN40" s="1085"/>
      <c r="SO40" s="1085"/>
      <c r="SP40" s="1085"/>
      <c r="SQ40" s="1085"/>
      <c r="SR40" s="1085"/>
      <c r="SS40" s="1085"/>
      <c r="ST40" s="1085"/>
      <c r="SU40" s="1085"/>
      <c r="SV40" s="1085"/>
      <c r="SW40" s="1085"/>
      <c r="SX40" s="1085"/>
      <c r="SY40" s="1085"/>
      <c r="SZ40" s="1085"/>
      <c r="TA40" s="1085"/>
      <c r="TB40" s="1085"/>
      <c r="TC40" s="1085"/>
      <c r="TD40" s="1085"/>
      <c r="TE40" s="1085"/>
      <c r="TF40" s="1085"/>
      <c r="TG40" s="1085"/>
      <c r="TH40" s="1085"/>
      <c r="TI40" s="1085"/>
      <c r="TJ40" s="1085"/>
      <c r="TK40" s="1085"/>
      <c r="TL40" s="1085"/>
      <c r="TM40" s="1085"/>
      <c r="TN40" s="1085"/>
      <c r="TO40" s="1085"/>
      <c r="TP40" s="1085"/>
      <c r="TQ40" s="1085"/>
      <c r="TR40" s="1085"/>
      <c r="TS40" s="1085"/>
      <c r="TT40" s="1085"/>
      <c r="TU40" s="1085"/>
      <c r="TV40" s="1085"/>
      <c r="TW40" s="1085"/>
      <c r="TX40" s="1085"/>
      <c r="TY40" s="1085"/>
      <c r="TZ40" s="1085"/>
      <c r="UA40" s="1085"/>
      <c r="UB40" s="1085"/>
      <c r="UC40" s="1085"/>
      <c r="UD40" s="1085"/>
      <c r="UE40" s="1085"/>
      <c r="UF40" s="1085"/>
      <c r="UG40" s="1085"/>
      <c r="UH40" s="1085"/>
      <c r="UI40" s="1085"/>
      <c r="UJ40" s="1085"/>
      <c r="UK40" s="1085"/>
      <c r="UL40" s="1085"/>
      <c r="UM40" s="1085"/>
      <c r="UN40" s="1085"/>
      <c r="UO40" s="1085"/>
      <c r="UP40" s="1085"/>
      <c r="UQ40" s="1085"/>
      <c r="UR40" s="1085"/>
      <c r="US40" s="1085"/>
      <c r="UT40" s="1085"/>
      <c r="UU40" s="1085"/>
      <c r="UV40" s="1085"/>
      <c r="UW40" s="1085"/>
      <c r="UX40" s="1085"/>
      <c r="UY40" s="1085"/>
      <c r="UZ40" s="1085"/>
      <c r="VA40" s="1085"/>
      <c r="VB40" s="1085"/>
      <c r="VC40" s="1085"/>
      <c r="VD40" s="1085"/>
      <c r="VE40" s="1085"/>
      <c r="VF40" s="1085"/>
      <c r="VG40" s="1085"/>
      <c r="VH40" s="1085"/>
      <c r="VI40" s="1085"/>
      <c r="VJ40" s="1085"/>
      <c r="VK40" s="1085"/>
      <c r="VL40" s="1085"/>
      <c r="VM40" s="1085"/>
      <c r="VN40" s="1085"/>
      <c r="VO40" s="1085"/>
      <c r="VP40" s="1085"/>
      <c r="VQ40" s="1085"/>
      <c r="VR40" s="1085"/>
      <c r="VS40" s="1085"/>
      <c r="VT40" s="1085"/>
      <c r="VU40" s="1085"/>
      <c r="VV40" s="1085"/>
      <c r="VW40" s="1085"/>
      <c r="VX40" s="1085"/>
      <c r="VY40" s="1085"/>
      <c r="VZ40" s="1085"/>
      <c r="WA40" s="1085"/>
      <c r="WB40" s="1085"/>
      <c r="WC40" s="1085"/>
      <c r="WD40" s="1085"/>
      <c r="WE40" s="1085"/>
      <c r="WF40" s="1085"/>
      <c r="WG40" s="1085"/>
      <c r="WH40" s="1085"/>
      <c r="WI40" s="1085"/>
      <c r="WJ40" s="1085"/>
      <c r="WK40" s="1085"/>
      <c r="WL40" s="1085"/>
      <c r="WM40" s="1085"/>
      <c r="WN40" s="1085"/>
      <c r="WO40" s="1085"/>
      <c r="WP40" s="1085"/>
      <c r="WQ40" s="1085"/>
      <c r="WR40" s="1085"/>
      <c r="WS40" s="1085"/>
      <c r="WT40" s="1085"/>
      <c r="WU40" s="1085"/>
      <c r="WV40" s="1085"/>
      <c r="WW40" s="1085"/>
      <c r="WX40" s="1085"/>
      <c r="WY40" s="1085"/>
      <c r="WZ40" s="1085"/>
      <c r="XA40" s="1085"/>
      <c r="XB40" s="1085"/>
      <c r="XC40" s="1085"/>
      <c r="XD40" s="1085"/>
      <c r="XE40" s="1085"/>
      <c r="XF40" s="1085"/>
      <c r="XG40" s="1085"/>
      <c r="XH40" s="1085"/>
      <c r="XI40" s="1085"/>
      <c r="XJ40" s="1085"/>
      <c r="XK40" s="1085"/>
      <c r="XL40" s="1085"/>
      <c r="XM40" s="1085"/>
      <c r="XN40" s="1085"/>
      <c r="XO40" s="1085"/>
      <c r="XP40" s="1085"/>
      <c r="XQ40" s="1085"/>
      <c r="XR40" s="1085"/>
      <c r="XS40" s="1085"/>
      <c r="XT40" s="1085"/>
      <c r="XU40" s="1085"/>
      <c r="XV40" s="1085"/>
      <c r="XW40" s="1085"/>
      <c r="XX40" s="1085"/>
      <c r="XY40" s="1085"/>
      <c r="XZ40" s="1085"/>
      <c r="YA40" s="1085"/>
      <c r="YB40" s="1085"/>
      <c r="YC40" s="1085"/>
      <c r="YD40" s="1085"/>
      <c r="YE40" s="1085"/>
      <c r="YF40" s="1085"/>
      <c r="YG40" s="1085"/>
      <c r="YH40" s="1085"/>
      <c r="YI40" s="1085"/>
      <c r="YJ40" s="1085"/>
      <c r="YK40" s="1085"/>
      <c r="YL40" s="1085"/>
      <c r="YM40" s="1085"/>
      <c r="YN40" s="1085"/>
      <c r="YO40" s="1085"/>
      <c r="YP40" s="1085"/>
      <c r="YQ40" s="1085"/>
      <c r="YR40" s="1085"/>
      <c r="YS40" s="1085"/>
      <c r="YT40" s="1085"/>
      <c r="YU40" s="1085"/>
      <c r="YV40" s="1085"/>
      <c r="YW40" s="1085"/>
      <c r="YX40" s="1085"/>
      <c r="YY40" s="1085"/>
      <c r="YZ40" s="1085"/>
      <c r="ZA40" s="1085"/>
      <c r="ZB40" s="1085"/>
      <c r="ZC40" s="1085"/>
      <c r="ZD40" s="1085"/>
      <c r="ZE40" s="1085"/>
      <c r="ZF40" s="1085"/>
      <c r="ZG40" s="1085"/>
      <c r="ZH40" s="1085"/>
      <c r="ZI40" s="1085"/>
      <c r="ZJ40" s="1085"/>
      <c r="ZK40" s="1085"/>
      <c r="ZL40" s="1085"/>
      <c r="ZM40" s="1085"/>
      <c r="ZN40" s="1085"/>
      <c r="ZO40" s="1085"/>
      <c r="ZP40" s="1085"/>
      <c r="ZQ40" s="1085"/>
      <c r="ZR40" s="1085"/>
      <c r="ZS40" s="1085"/>
      <c r="ZT40" s="1085"/>
      <c r="ZU40" s="1085"/>
      <c r="ZV40" s="1085"/>
      <c r="ZW40" s="1085"/>
      <c r="ZX40" s="1085"/>
      <c r="ZY40" s="1085"/>
      <c r="ZZ40" s="1085"/>
      <c r="AAA40" s="1085"/>
      <c r="AAB40" s="1085"/>
      <c r="AAC40" s="1085"/>
      <c r="AAD40" s="1085"/>
      <c r="AAE40" s="1085"/>
      <c r="AAF40" s="1085"/>
      <c r="AAG40" s="1085"/>
      <c r="AAH40" s="1085"/>
      <c r="AAI40" s="1085"/>
      <c r="AAJ40" s="1085"/>
      <c r="AAK40" s="1085"/>
      <c r="AAL40" s="1085"/>
      <c r="AAM40" s="1085"/>
      <c r="AAN40" s="1085"/>
      <c r="AAO40" s="1085"/>
      <c r="AAP40" s="1085"/>
      <c r="AAQ40" s="1085"/>
      <c r="AAR40" s="1085"/>
      <c r="AAS40" s="1085"/>
      <c r="AAT40" s="1085"/>
      <c r="AAU40" s="1085"/>
      <c r="AAV40" s="1085"/>
      <c r="AAW40" s="1085"/>
      <c r="AAX40" s="1085"/>
      <c r="AAY40" s="1085"/>
      <c r="AAZ40" s="1085"/>
      <c r="ABA40" s="1085"/>
      <c r="ABB40" s="1085"/>
      <c r="ABC40" s="1085"/>
      <c r="ABD40" s="1085"/>
      <c r="ABE40" s="1085"/>
      <c r="ABF40" s="1085"/>
      <c r="ABG40" s="1085"/>
      <c r="ABH40" s="1085"/>
      <c r="ABI40" s="1085"/>
      <c r="ABJ40" s="1085"/>
      <c r="ABK40" s="1085"/>
      <c r="ABL40" s="1085"/>
      <c r="ABM40" s="1085"/>
      <c r="ABN40" s="1085"/>
      <c r="ABO40" s="1085"/>
      <c r="ABP40" s="1085"/>
      <c r="ABQ40" s="1085"/>
      <c r="ABR40" s="1085"/>
      <c r="ABS40" s="1085"/>
      <c r="ABT40" s="1085"/>
      <c r="ABU40" s="1085"/>
      <c r="ABV40" s="1085"/>
      <c r="ABW40" s="1085"/>
      <c r="ABX40" s="1085"/>
      <c r="ABY40" s="1085"/>
      <c r="ABZ40" s="1085"/>
      <c r="ACA40" s="1085"/>
      <c r="ACB40" s="1085"/>
      <c r="ACC40" s="1085"/>
      <c r="ACD40" s="1085"/>
      <c r="ACE40" s="1085"/>
      <c r="ACF40" s="1085"/>
      <c r="ACG40" s="1085"/>
      <c r="ACH40" s="1085"/>
      <c r="ACI40" s="1085"/>
      <c r="ACJ40" s="1085"/>
      <c r="ACK40" s="1085"/>
      <c r="ACL40" s="1085"/>
      <c r="ACM40" s="1085"/>
      <c r="ACN40" s="1085"/>
      <c r="ACO40" s="1085"/>
      <c r="ACP40" s="1085"/>
      <c r="ACQ40" s="1085"/>
      <c r="ACR40" s="1085"/>
      <c r="ACS40" s="1085"/>
      <c r="ACT40" s="1085"/>
      <c r="ACU40" s="1085"/>
      <c r="ACV40" s="1085"/>
      <c r="ACW40" s="1085"/>
      <c r="ACX40" s="1085"/>
      <c r="ACY40" s="1085"/>
      <c r="ACZ40" s="1085"/>
      <c r="ADA40" s="1085"/>
      <c r="ADB40" s="1085"/>
      <c r="ADC40" s="1085"/>
      <c r="ADD40" s="1085"/>
      <c r="ADE40" s="1085"/>
      <c r="ADF40" s="1085"/>
      <c r="ADG40" s="1085"/>
      <c r="ADH40" s="1085"/>
      <c r="ADI40" s="1085"/>
      <c r="ADJ40" s="1085"/>
      <c r="ADK40" s="1085"/>
      <c r="ADL40" s="1085"/>
      <c r="ADM40" s="1085"/>
      <c r="ADN40" s="1085"/>
      <c r="ADO40" s="1085"/>
      <c r="ADP40" s="1085"/>
      <c r="ADQ40" s="1085"/>
      <c r="ADR40" s="1085"/>
      <c r="ADS40" s="1085"/>
      <c r="ADT40" s="1085"/>
      <c r="ADU40" s="1085"/>
      <c r="ADV40" s="1085"/>
      <c r="ADW40" s="1085"/>
      <c r="ADX40" s="1085"/>
      <c r="ADY40" s="1085"/>
      <c r="ADZ40" s="1085"/>
      <c r="AEA40" s="1085"/>
      <c r="AEB40" s="1085"/>
      <c r="AEC40" s="1085"/>
      <c r="AED40" s="1085"/>
      <c r="AEE40" s="1085"/>
      <c r="AEF40" s="1085"/>
      <c r="AEG40" s="1085"/>
      <c r="AEH40" s="1085"/>
      <c r="AEI40" s="1085"/>
      <c r="AEJ40" s="1085"/>
      <c r="AEK40" s="1085"/>
      <c r="AEL40" s="1085"/>
      <c r="AEM40" s="1085"/>
      <c r="AEN40" s="1085"/>
      <c r="AEO40" s="1085"/>
      <c r="AEP40" s="1085"/>
      <c r="AEQ40" s="1085"/>
      <c r="AER40" s="1085"/>
      <c r="AES40" s="1085"/>
      <c r="AET40" s="1085"/>
      <c r="AEU40" s="1085"/>
      <c r="AEV40" s="1084" t="str">
        <f>IF('8A'!E43&lt;&gt;"",'8A'!E43,"")</f>
        <v/>
      </c>
      <c r="AEW40" s="1084" t="str">
        <f>IF('8A'!F43&lt;&gt;"",'8A'!F43,"")</f>
        <v/>
      </c>
      <c r="AEX40" s="1084" t="str">
        <f>IF('8A'!G43&lt;&gt;"",'8A'!G43,"")</f>
        <v/>
      </c>
      <c r="AEY40" s="1084" t="str">
        <f>IF('8A'!H43&lt;&gt;"",'8A'!H43,"")</f>
        <v/>
      </c>
      <c r="AEZ40" s="1084" t="str">
        <f>IF('8A'!I43&lt;&gt;"",'8A'!I43,"")</f>
        <v/>
      </c>
      <c r="AFA40" s="1084" t="str">
        <f>IF('8A'!J43&lt;&gt;"",'8A'!J43,"")</f>
        <v/>
      </c>
      <c r="AFB40" s="1084" t="str">
        <f>IF('8A'!K43&lt;&gt;"",'8A'!K43,"")</f>
        <v/>
      </c>
      <c r="AFC40" s="1084" t="str">
        <f>IF('8A'!L43&lt;&gt;"",'8A'!L43,"")</f>
        <v/>
      </c>
      <c r="AFD40" s="1084" t="str">
        <f>IF('8A'!M43&lt;&gt;"",'8A'!M43,"")</f>
        <v/>
      </c>
      <c r="AFE40" s="1084" t="str">
        <f>IF('8A'!N43&lt;&gt;"",'8A'!N43,"")</f>
        <v/>
      </c>
      <c r="AFF40" s="1084" t="str">
        <f>IF('8A'!O43&lt;&gt;"",'8A'!O43,"")</f>
        <v/>
      </c>
      <c r="AFG40" s="1084" t="str">
        <f>IF('8A'!P43&lt;&gt;"",'8A'!P43,"")</f>
        <v/>
      </c>
      <c r="AFH40" s="1084" t="str">
        <f>IF('8A'!Q43&lt;&gt;"",'8A'!Q43,"")</f>
        <v/>
      </c>
      <c r="AFI40" s="1084" t="str">
        <f>IF('8A'!R43&lt;&gt;"",'8A'!R43,"")</f>
        <v/>
      </c>
      <c r="AFJ40" s="1084" t="str">
        <f>IF('8A'!S43&lt;&gt;"",'8A'!S43,"")</f>
        <v/>
      </c>
      <c r="AFK40" s="1084" t="str">
        <f>IF('8A'!T43&lt;&gt;"",'8A'!T43,"")</f>
        <v/>
      </c>
      <c r="AFL40" s="1084" t="str">
        <f>IF('8A'!U43&lt;&gt;"",'8A'!U43,"")</f>
        <v/>
      </c>
      <c r="AFM40" s="1084" t="str">
        <f>IF('8A'!V43&lt;&gt;"",'8A'!V43,"")</f>
        <v/>
      </c>
      <c r="AFN40" s="1084" t="str">
        <f>IF('8B'!E43&lt;&gt;"",'8B'!E43,"")</f>
        <v/>
      </c>
      <c r="AFO40" s="1084" t="str">
        <f>IF('8B'!F43&lt;&gt;"",'8B'!F43,"")</f>
        <v/>
      </c>
      <c r="AFP40" s="1084" t="str">
        <f>IF('8B'!G43&lt;&gt;"",'8B'!G43,"")</f>
        <v/>
      </c>
      <c r="AFQ40" s="1084" t="str">
        <f>IF('8B'!H43&lt;&gt;"",'8B'!H43,"")</f>
        <v/>
      </c>
      <c r="AFR40" s="1084" t="str">
        <f>IF('8B'!I43&lt;&gt;"",'8B'!I43,"")</f>
        <v/>
      </c>
      <c r="AFS40" s="1084" t="str">
        <f>IF('8B'!J43&lt;&gt;"",'8B'!J43,"")</f>
        <v/>
      </c>
      <c r="AFT40" s="1084" t="str">
        <f>IF('8B'!K43&lt;&gt;"",'8B'!K43,"")</f>
        <v/>
      </c>
      <c r="AFU40" s="1084" t="str">
        <f>IF('8B'!L43&lt;&gt;"",'8B'!L43,"")</f>
        <v/>
      </c>
      <c r="AFV40" s="1084" t="str">
        <f>IF('8B'!M43&lt;&gt;"",'8B'!M43,"")</f>
        <v/>
      </c>
      <c r="AFW40" s="1084" t="str">
        <f>IF('8B'!N43&lt;&gt;"",'8B'!N43,"")</f>
        <v/>
      </c>
      <c r="AFX40" s="1084" t="str">
        <f>IF('8B'!O43&lt;&gt;"",'8B'!O43,"")</f>
        <v/>
      </c>
      <c r="AFY40" s="1084" t="str">
        <f>IF('8B'!P43&lt;&gt;"",'8B'!P43,"")</f>
        <v/>
      </c>
      <c r="AFZ40" s="1084" t="str">
        <f>IF('8B'!Q43&lt;&gt;"",'8B'!Q43,"")</f>
        <v/>
      </c>
      <c r="AGA40" s="1084" t="str">
        <f>IF('8B'!R43&lt;&gt;"",'8B'!R43,"")</f>
        <v/>
      </c>
      <c r="AGB40" s="1084" t="str">
        <f>IF('8B'!S43&lt;&gt;"",'8B'!S43,"")</f>
        <v/>
      </c>
      <c r="AGC40" s="1084" t="str">
        <f>IF('8B'!T43&lt;&gt;"",'8B'!T43,"")</f>
        <v/>
      </c>
      <c r="AGD40" s="1084" t="str">
        <f>IF('8B'!U43&lt;&gt;"",'8B'!U43,"")</f>
        <v/>
      </c>
      <c r="AGE40" s="1084" t="str">
        <f>IF('8C'!E43&lt;&gt;"",'8C'!E43,"")</f>
        <v/>
      </c>
      <c r="AGF40" s="1084" t="str">
        <f>IF('8C'!F43&lt;&gt;"",'8C'!F43,"")</f>
        <v/>
      </c>
      <c r="AGG40" s="1084" t="str">
        <f>IF('8C'!G43&lt;&gt;"",'8C'!G43,"")</f>
        <v/>
      </c>
      <c r="AGH40" s="1084" t="str">
        <f>IF('8C'!H43&lt;&gt;"",'8C'!H43,"")</f>
        <v/>
      </c>
      <c r="AGI40" s="1084" t="str">
        <f>IF('8C'!I43&lt;&gt;"",'8C'!I43,"")</f>
        <v/>
      </c>
      <c r="AGJ40" s="1084" t="str">
        <f>IF('8C'!J43&lt;&gt;"",'8C'!J43,"")</f>
        <v/>
      </c>
      <c r="AGK40" s="1084" t="str">
        <f>IF('8C'!K43&lt;&gt;"",'8C'!K43,"")</f>
        <v/>
      </c>
      <c r="AGL40" s="1084" t="str">
        <f>IF('8C'!L43&lt;&gt;"",'8C'!L43,"")</f>
        <v/>
      </c>
      <c r="AGM40" s="1084" t="str">
        <f>IF('8C'!M43&lt;&gt;"",'8C'!M43,"")</f>
        <v/>
      </c>
      <c r="AGN40" s="1084" t="str">
        <f>IF('8C'!N43&lt;&gt;"",'8C'!N43,"")</f>
        <v/>
      </c>
      <c r="AGO40" s="1084" t="str">
        <f>IF('8C'!O43&lt;&gt;"",'8C'!O43,"")</f>
        <v/>
      </c>
      <c r="AGP40" s="1085"/>
      <c r="AGQ40" s="1084" t="str">
        <f>IF('8D'!D51&lt;&gt;"",'8D'!D51,"")</f>
        <v/>
      </c>
      <c r="AGR40" s="1084" t="str">
        <f>IF('8D'!E51&lt;&gt;"",'8D'!E51,"")</f>
        <v/>
      </c>
      <c r="AGS40" s="1084" t="str">
        <f>IF('8D'!F51&lt;&gt;"",'8D'!F51,"")</f>
        <v/>
      </c>
      <c r="AGT40" s="1084" t="str">
        <f>IF('8D'!G51&lt;&gt;"",'8D'!G51,"")</f>
        <v/>
      </c>
      <c r="AGU40" s="1084" t="str">
        <f>IF('8D'!H51&lt;&gt;"",'8D'!H51,"")</f>
        <v/>
      </c>
      <c r="AGV40" s="1084" t="str">
        <f>IF('8D'!I51&lt;&gt;"",'8D'!I51,"")</f>
        <v/>
      </c>
      <c r="AGW40" s="1084" t="str">
        <f>IF('8D'!J51&lt;&gt;"",'8D'!J51,"")</f>
        <v/>
      </c>
      <c r="AGX40" s="1084" t="str">
        <f>IF('8D'!K51&lt;&gt;"",'8D'!K51,"")</f>
        <v/>
      </c>
      <c r="AGY40" s="1084" t="str">
        <f>IF('8D'!L51&lt;&gt;"",'8D'!L51,"")</f>
        <v/>
      </c>
      <c r="AGZ40" s="1084" t="str">
        <f>IF('8D'!M51&lt;&gt;"",'8D'!M51,"")</f>
        <v/>
      </c>
      <c r="AHA40" s="1084" t="str">
        <f>IF('8D'!N51&lt;&gt;"",'8D'!N51,"")</f>
        <v/>
      </c>
      <c r="AHB40" s="1084" t="str">
        <f>IF('8D'!O51&lt;&gt;"",'8D'!O51,"")</f>
        <v/>
      </c>
      <c r="AHC40" s="1084" t="str">
        <f>IF('8D'!P51&lt;&gt;"",'8D'!P51,"")</f>
        <v/>
      </c>
      <c r="AHD40" s="1084" t="str">
        <f>IF('8D'!Q51&lt;&gt;"",'8D'!Q51,"")</f>
        <v/>
      </c>
      <c r="AHE40" s="1084" t="str">
        <f>IF('8D'!R51&lt;&gt;"",'8D'!R51,"")</f>
        <v/>
      </c>
      <c r="AHF40" s="1084" t="str">
        <f>IF('8D'!S51&lt;&gt;"",'8D'!S51,"")</f>
        <v/>
      </c>
      <c r="AHG40" s="1084" t="str">
        <f>IF('8D'!T51&lt;&gt;"",'8D'!T51,"")</f>
        <v/>
      </c>
      <c r="AHH40" s="1084" t="str">
        <f>IF('8D'!U51&lt;&gt;"",'8D'!U51,"")</f>
        <v/>
      </c>
      <c r="AHI40" s="1084" t="str">
        <f>IF('8D'!V51&lt;&gt;"",'8D'!V51,"")</f>
        <v/>
      </c>
      <c r="AHJ40" s="1084" t="str">
        <f>IF('8D'!W51&lt;&gt;"",'8D'!W51,"")</f>
        <v/>
      </c>
      <c r="AHK40" s="1084" t="str">
        <f>IF('8D'!X51&lt;&gt;"",'8D'!X51,"")</f>
        <v/>
      </c>
      <c r="AHL40" s="1084" t="str">
        <f>IF('8D'!Y51&lt;&gt;"",'8D'!Y51,"")</f>
        <v/>
      </c>
      <c r="AHM40" s="1084" t="str">
        <f>IF('8D'!Z51&lt;&gt;"",'8D'!Z51,"")</f>
        <v/>
      </c>
      <c r="AHN40" s="1084" t="str">
        <f>IF('8D'!AA51&lt;&gt;"",'8D'!AA51,"")</f>
        <v/>
      </c>
      <c r="AHO40" s="1084" t="str">
        <f>IF('8D'!AB51&lt;&gt;"",'8D'!AB51,"")</f>
        <v/>
      </c>
      <c r="AHP40" s="1084" t="str">
        <f>IF('8D'!AC51&lt;&gt;"",'8D'!AC51,"")</f>
        <v/>
      </c>
      <c r="AHQ40" s="1084" t="str">
        <f>IF('8D'!AD51&lt;&gt;"",'8D'!AD51,"")</f>
        <v/>
      </c>
      <c r="AHR40" s="1084" t="str">
        <f>IF('8D'!AE51&lt;&gt;"",'8D'!AE51,"")</f>
        <v/>
      </c>
      <c r="AHS40" s="1084" t="str">
        <f>IF('8D'!AF51&lt;&gt;"",'8D'!AF51,"")</f>
        <v/>
      </c>
      <c r="AHT40" s="1084" t="str">
        <f>IF('8D'!AG51&lt;&gt;"",'8D'!AG51,"")</f>
        <v/>
      </c>
      <c r="AHU40" s="1084" t="str">
        <f>IF('8D'!AH51&lt;&gt;"",'8D'!AH51,"")</f>
        <v/>
      </c>
      <c r="AHV40" s="1084" t="str">
        <f>IF('8D'!AI51&lt;&gt;"",'8D'!AI51,"")</f>
        <v/>
      </c>
      <c r="AHW40" s="1084" t="str">
        <f>IF('8D'!AJ51&lt;&gt;"",'8D'!AJ51,"")</f>
        <v/>
      </c>
      <c r="AHX40" s="1084" t="str">
        <f>IF('8D'!AK51&lt;&gt;"",'8D'!AK51,"")</f>
        <v/>
      </c>
      <c r="AHY40" s="1084" t="str">
        <f>IF('8D'!AL51&lt;&gt;"",'8D'!AL51,"")</f>
        <v/>
      </c>
      <c r="AHZ40" s="1084" t="str">
        <f>IF('8D'!AM51&lt;&gt;"",'8D'!AM51,"")</f>
        <v/>
      </c>
      <c r="AIA40" s="1084" t="str">
        <f>IF('8D'!AN51&lt;&gt;"",'8D'!AN51,"")</f>
        <v/>
      </c>
      <c r="AIB40" s="1084" t="str">
        <f>IF('8D'!AO51&lt;&gt;"",'8D'!AO51,"")</f>
        <v/>
      </c>
      <c r="AIC40" s="1084" t="str">
        <f>IF('8D'!AP51&lt;&gt;"",'8D'!AP51,"")</f>
        <v/>
      </c>
      <c r="AID40" s="1084" t="str">
        <f>IF('8D'!AQ51&lt;&gt;"",'8D'!AQ51,"")</f>
        <v/>
      </c>
      <c r="AIE40" s="1084" t="str">
        <f>IF('8D'!AR51&lt;&gt;"",'8D'!AR51,"")</f>
        <v/>
      </c>
      <c r="AIF40" s="1084" t="str">
        <f>IF('8D'!AS51&lt;&gt;"",'8D'!AS51,"")</f>
        <v/>
      </c>
      <c r="AIG40" s="1084" t="str">
        <f>IF('8D'!AT51&lt;&gt;"",'8D'!AT51,"")</f>
        <v/>
      </c>
      <c r="AIH40" s="1084" t="str">
        <f>IF('8D'!AU51&lt;&gt;"",'8D'!AU51,"")</f>
        <v/>
      </c>
      <c r="AII40" s="1084" t="str">
        <f>IF('8D'!AV51&lt;&gt;"",'8D'!AV51,"")</f>
        <v/>
      </c>
      <c r="AIJ40" s="1084" t="str">
        <f>IF('8D'!AW51&lt;&gt;"",'8D'!AW51,"")</f>
        <v/>
      </c>
      <c r="AIK40" s="1085"/>
      <c r="AIL40" s="1084" t="str">
        <f>IF('8E'!D51&lt;&gt;"",'8E'!D51,"")</f>
        <v/>
      </c>
      <c r="AIM40" s="1084" t="str">
        <f>IF('8E'!E51&lt;&gt;"",'8E'!E51,"")</f>
        <v/>
      </c>
      <c r="AIN40" s="1084" t="str">
        <f>IF('8E'!F51&lt;&gt;"",'8E'!F51,"")</f>
        <v/>
      </c>
      <c r="AIO40" s="1084" t="str">
        <f>IF('8E'!G51&lt;&gt;"",'8E'!G51,"")</f>
        <v/>
      </c>
      <c r="AIP40" s="1084" t="str">
        <f>IF('8E'!H51&lt;&gt;"",'8E'!H51,"")</f>
        <v/>
      </c>
      <c r="AIQ40" s="1084" t="str">
        <f>IF('8E'!I51&lt;&gt;"",'8E'!I51,"")</f>
        <v/>
      </c>
      <c r="AIR40" s="1084" t="str">
        <f>IF('8E'!J51&lt;&gt;"",'8E'!J51,"")</f>
        <v/>
      </c>
      <c r="AIS40" s="1084" t="str">
        <f>IF('8E'!K51&lt;&gt;"",'8E'!K51,"")</f>
        <v/>
      </c>
      <c r="AIT40" s="1084" t="str">
        <f>IF('8E'!L51&lt;&gt;"",'8E'!L51,"")</f>
        <v/>
      </c>
      <c r="AIU40" s="1084" t="str">
        <f>IF('8E'!M51&lt;&gt;"",'8E'!M51,"")</f>
        <v/>
      </c>
      <c r="AIV40" s="1084" t="str">
        <f>IF('8E'!N51&lt;&gt;"",'8E'!N51,"")</f>
        <v/>
      </c>
      <c r="AIW40" s="1084" t="str">
        <f>IF('8E'!O51&lt;&gt;"",'8E'!O51,"")</f>
        <v/>
      </c>
      <c r="AIX40" s="1084" t="str">
        <f>IF('8E'!P51&lt;&gt;"",'8E'!P51,"")</f>
        <v/>
      </c>
      <c r="AIY40" s="1084" t="str">
        <f>IF('8E'!Q51&lt;&gt;"",'8E'!Q51,"")</f>
        <v/>
      </c>
      <c r="AIZ40" s="1084" t="str">
        <f>IF('8E'!R51&lt;&gt;"",'8E'!R51,"")</f>
        <v/>
      </c>
      <c r="AJA40" s="1084" t="str">
        <f>IF('8E'!S51&lt;&gt;"",'8E'!S51,"")</f>
        <v/>
      </c>
      <c r="AJB40" s="1084" t="str">
        <f>IF('8E'!T51&lt;&gt;"",'8E'!T51,"")</f>
        <v/>
      </c>
      <c r="AJC40" s="1084" t="str">
        <f>IF('8E'!U51&lt;&gt;"",'8E'!U51,"")</f>
        <v/>
      </c>
      <c r="AJD40" s="1084" t="str">
        <f>IF('8E'!V51&lt;&gt;"",'8E'!V51,"")</f>
        <v/>
      </c>
      <c r="AJE40" s="1084" t="str">
        <f>IF('8E'!W51&lt;&gt;"",'8E'!W51,"")</f>
        <v/>
      </c>
      <c r="AJF40" s="1084" t="str">
        <f>IF('8E'!X51&lt;&gt;"",'8E'!X51,"")</f>
        <v/>
      </c>
      <c r="AJG40" s="1084" t="str">
        <f>IF('8E'!Y51&lt;&gt;"",'8E'!Y51,"")</f>
        <v/>
      </c>
      <c r="AJH40" s="1084" t="str">
        <f>IF('8E'!Z51&lt;&gt;"",'8E'!Z51,"")</f>
        <v/>
      </c>
      <c r="AJI40" s="1084" t="str">
        <f>IF('8E'!AA51&lt;&gt;"",'8E'!AA51,"")</f>
        <v/>
      </c>
      <c r="AJJ40" t="s">
        <v>6852</v>
      </c>
    </row>
    <row r="41" spans="1:946" x14ac:dyDescent="0.2">
      <c r="A41" s="1084" t="str">
        <f t="shared" si="0"/>
        <v/>
      </c>
      <c r="B41" s="1084" t="str">
        <f t="shared" si="1"/>
        <v/>
      </c>
      <c r="C41" s="1084" t="str">
        <f>IF(設定!AH45&lt;&gt;0,設定!AH45,"")</f>
        <v/>
      </c>
      <c r="D41" s="1084" t="str">
        <f ca="1">IF(設定!AG45&lt;&gt;0,設定!AG45,"")</f>
        <v/>
      </c>
      <c r="E41" s="1084" t="str">
        <f>IF(C41="学部",VLOOKUP(D41,設定!$K$8:$L$37,2,FALSE),"")</f>
        <v/>
      </c>
      <c r="F41" s="1084" t="str">
        <f>IF(C41="研究科",VLOOKUP(D41,設定!$P$8:$Q$37,2,FALSE),"")</f>
        <v/>
      </c>
      <c r="G41" s="1084" t="str">
        <f>IF(C41="学部",VLOOKUP(D41,設定!$U$8:$V$37,2,FALSE),"")</f>
        <v/>
      </c>
      <c r="H41" s="1084" t="str">
        <f>IF(C41="研究科",VLOOKUP(D41,設定!$Y$8:$Z$37,2,FALSE),"")</f>
        <v/>
      </c>
      <c r="I41" s="1085"/>
      <c r="J41" s="1085"/>
      <c r="K41" s="1085"/>
      <c r="L41" s="1085"/>
      <c r="M41" s="1085"/>
      <c r="N41" s="1085"/>
      <c r="O41" s="1085"/>
      <c r="P41" s="1085"/>
      <c r="Q41" s="1085"/>
      <c r="R41" s="1084" t="str">
        <f>IF('2A'!E44&lt;&gt;"",'2A'!E44,"")</f>
        <v/>
      </c>
      <c r="S41" s="1084" t="str">
        <f>IF('2A'!F44&lt;&gt;"",'2A'!F44,"")</f>
        <v/>
      </c>
      <c r="T41" s="1084" t="str">
        <f>IF('2A'!G44&lt;&gt;"",'2A'!G44,"")</f>
        <v/>
      </c>
      <c r="U41" s="1084" t="str">
        <f>IF('2A'!H44&lt;&gt;"",'2A'!H44,"")</f>
        <v/>
      </c>
      <c r="V41" s="1084" t="str">
        <f>IF('2A'!I44&lt;&gt;"",'2A'!I44,"")</f>
        <v/>
      </c>
      <c r="W41" s="1084" t="str">
        <f>IF('2A'!J44&lt;&gt;"",'2A'!J44,"")</f>
        <v/>
      </c>
      <c r="X41" s="1084" t="str">
        <f>IF('2A'!K44&lt;&gt;"",'2A'!K44,"")</f>
        <v/>
      </c>
      <c r="Y41" s="1084" t="str">
        <f>IF('2A'!L44&lt;&gt;"",'2A'!L44,"")</f>
        <v/>
      </c>
      <c r="Z41" s="1084" t="str">
        <f>IF('2A'!M44&lt;&gt;"",'2A'!M44,"")</f>
        <v/>
      </c>
      <c r="AA41" s="1084" t="str">
        <f>IF('2A'!N44&lt;&gt;"",'2A'!N44,"")</f>
        <v/>
      </c>
      <c r="AB41" s="1084" t="str">
        <f>IF('2A'!O44&lt;&gt;"",'2A'!O44,"")</f>
        <v/>
      </c>
      <c r="AC41" s="1084" t="str">
        <f>IF('2A'!P44&lt;&gt;"",'2A'!P44,"")</f>
        <v/>
      </c>
      <c r="AD41" s="1084" t="str">
        <f>IF('2A'!Q44&lt;&gt;"",'2A'!Q44,"")</f>
        <v/>
      </c>
      <c r="AE41" s="1084" t="str">
        <f>IF('2A'!R44&lt;&gt;"",'2A'!R44,"")</f>
        <v/>
      </c>
      <c r="AF41" s="1084" t="str">
        <f>IF('2A'!S44&lt;&gt;"",'2A'!S44,"")</f>
        <v/>
      </c>
      <c r="AG41" s="1084" t="str">
        <f>IF('2A'!T44&lt;&gt;"",'2A'!T44,"")</f>
        <v/>
      </c>
      <c r="AH41" s="1084" t="str">
        <f>IF('2A'!U44&lt;&gt;"",'2A'!U44,"")</f>
        <v/>
      </c>
      <c r="AI41" s="1084" t="str">
        <f>IF('2B'!E44&lt;&gt;"",'2B'!E44,"")</f>
        <v/>
      </c>
      <c r="AJ41" s="1084" t="str">
        <f>IF('2B'!F44&lt;&gt;"",'2B'!F44,"")</f>
        <v/>
      </c>
      <c r="AK41" s="1084" t="str">
        <f>IF('2B'!G44&lt;&gt;"",'2B'!G44,"")</f>
        <v/>
      </c>
      <c r="AL41" s="1084" t="str">
        <f>IF('2B'!H44&lt;&gt;"",'2B'!H44,"")</f>
        <v/>
      </c>
      <c r="AM41" s="1084" t="str">
        <f>IF('2B'!I44&lt;&gt;"",'2B'!I44,"")</f>
        <v/>
      </c>
      <c r="AN41" s="1084" t="str">
        <f>IF('2B'!J44&lt;&gt;"",'2B'!J44,"")</f>
        <v/>
      </c>
      <c r="AO41" s="1084" t="str">
        <f>IF('2B'!K44&lt;&gt;"",'2B'!K44,"")</f>
        <v/>
      </c>
      <c r="AP41" s="1084" t="str">
        <f>IF('2B'!L44&lt;&gt;"",'2B'!L44,"")</f>
        <v/>
      </c>
      <c r="AQ41" s="1084" t="str">
        <f>IF('2B'!M44&lt;&gt;"",'2B'!M44,"")</f>
        <v/>
      </c>
      <c r="AR41" s="1084" t="str">
        <f>IF('2B'!N44&lt;&gt;"",'2B'!N44,"")</f>
        <v/>
      </c>
      <c r="AS41" s="1084" t="str">
        <f>IF('2B'!O44&lt;&gt;"",'2B'!O44,"")</f>
        <v/>
      </c>
      <c r="AT41" s="1084" t="str">
        <f>IF('2B'!P44&lt;&gt;"",'2B'!P44,"")</f>
        <v/>
      </c>
      <c r="AU41" s="1084" t="str">
        <f>IF('2B'!Q44&lt;&gt;"",'2B'!Q44,"")</f>
        <v/>
      </c>
      <c r="AV41" s="1084" t="str">
        <f>IF('2B'!R44&lt;&gt;"",'2B'!R44,"")</f>
        <v/>
      </c>
      <c r="AW41" s="1084" t="str">
        <f>IF('2B'!S44&lt;&gt;"",'2B'!S44,"")</f>
        <v/>
      </c>
      <c r="AX41" s="1084" t="str">
        <f>IF('2B'!T44&lt;&gt;"",'2B'!T44,"")</f>
        <v/>
      </c>
      <c r="AY41" s="1084" t="str">
        <f>IF('2B'!U44&lt;&gt;"",'2B'!U44,"")</f>
        <v/>
      </c>
      <c r="AZ41" s="1084" t="str">
        <f>IF('2B'!V44&lt;&gt;"",'2B'!V44,"")</f>
        <v/>
      </c>
      <c r="BA41" s="1084" t="str">
        <f>IF('2B'!W44&lt;&gt;"",'2B'!W44,"")</f>
        <v/>
      </c>
      <c r="BB41" s="1084" t="str">
        <f>IF('2B'!X44&lt;&gt;"",'2B'!X44,"")</f>
        <v/>
      </c>
      <c r="BC41" s="1084" t="str">
        <f>IF('2C'!E45&lt;&gt;"",'2C'!E45,"")</f>
        <v/>
      </c>
      <c r="BD41" s="1084" t="str">
        <f>IF('2C'!F45&lt;&gt;"",'2C'!F45,"")</f>
        <v/>
      </c>
      <c r="BE41" s="1084" t="str">
        <f>IF('2C'!G45&lt;&gt;"",'2C'!G45,"")</f>
        <v/>
      </c>
      <c r="BF41" s="1084" t="str">
        <f>IF('2C'!H45&lt;&gt;"",'2C'!H45,"")</f>
        <v/>
      </c>
      <c r="BG41" s="1084" t="str">
        <f>IF('2C'!I45&lt;&gt;"",'2C'!I45,"")</f>
        <v/>
      </c>
      <c r="BH41" s="1084" t="str">
        <f>IF('2C'!J45&lt;&gt;"",'2C'!J45,"")</f>
        <v/>
      </c>
      <c r="BI41" s="1084" t="str">
        <f>IF('2C'!K45&lt;&gt;"",'2C'!K45,"")</f>
        <v/>
      </c>
      <c r="BJ41" s="1084" t="str">
        <f>IF('2C'!L45&lt;&gt;"",'2C'!L45,"")</f>
        <v/>
      </c>
      <c r="BK41" s="1084" t="str">
        <f>IF('2C'!M45&lt;&gt;"",'2C'!M45,"")</f>
        <v/>
      </c>
      <c r="BL41" s="1084" t="str">
        <f>IF('2C'!N45&lt;&gt;"",'2C'!N45,"")</f>
        <v/>
      </c>
      <c r="BM41" s="1084" t="str">
        <f>IF('2C'!O45&lt;&gt;"",'2C'!O45,"")</f>
        <v/>
      </c>
      <c r="BN41" s="1084" t="str">
        <f>IF('2C'!P45&lt;&gt;"",'2C'!P45,"")</f>
        <v/>
      </c>
      <c r="BO41" s="1084" t="str">
        <f>IF('2C'!Q45&lt;&gt;"",'2C'!Q45,"")</f>
        <v/>
      </c>
      <c r="BP41" s="1084" t="str">
        <f>IF('2C'!R45&lt;&gt;"",'2C'!R45,"")</f>
        <v/>
      </c>
      <c r="BQ41" s="1084" t="str">
        <f>IF('2C'!S45&lt;&gt;"",'2C'!S45,"")</f>
        <v/>
      </c>
      <c r="BR41" s="1084" t="str">
        <f>IF('2C'!T45&lt;&gt;"",'2C'!T45,"")</f>
        <v/>
      </c>
      <c r="BS41" s="1084" t="str">
        <f>IF('2C'!U45&lt;&gt;"",'2C'!U45,"")</f>
        <v/>
      </c>
      <c r="BT41" s="1084" t="str">
        <f>IF('2C'!V45&lt;&gt;"",'2C'!V45,"")</f>
        <v/>
      </c>
      <c r="BU41" s="1084" t="str">
        <f>IF('2C'!W45&lt;&gt;"",'2C'!W45,"")</f>
        <v/>
      </c>
      <c r="BV41" s="1084" t="str">
        <f>IF('2C'!X45&lt;&gt;"",'2C'!X45,"")</f>
        <v/>
      </c>
      <c r="BW41" s="1084" t="str">
        <f>IF('2C'!Y45&lt;&gt;"",'2C'!Y45,"")</f>
        <v/>
      </c>
      <c r="BX41" s="1084" t="str">
        <f>IF('2C'!Z45&lt;&gt;"",'2C'!Z45,"")</f>
        <v/>
      </c>
      <c r="BY41" s="1084" t="str">
        <f>IF('2C'!AA45&lt;&gt;"",'2C'!AA45,"")</f>
        <v/>
      </c>
      <c r="BZ41" s="1084" t="str">
        <f>IF('2C'!AB45&lt;&gt;"",'2C'!AB45,"")</f>
        <v/>
      </c>
      <c r="CA41" s="1084" t="str">
        <f>IF('2C'!AC45&lt;&gt;"",'2C'!AC45,"")</f>
        <v/>
      </c>
      <c r="CB41" s="1084" t="str">
        <f>IF('2C'!AD45&lt;&gt;"",'2C'!AD45,"")</f>
        <v/>
      </c>
      <c r="CC41" s="1084" t="str">
        <f>IF('2C'!AE45&lt;&gt;"",'2C'!AE45,"")</f>
        <v/>
      </c>
      <c r="CD41" s="1084" t="str">
        <f>IF('2C'!AF45&lt;&gt;"",'2C'!AF45,"")</f>
        <v/>
      </c>
      <c r="CE41" s="1085"/>
      <c r="CF41" s="1085"/>
      <c r="CG41" s="1085"/>
      <c r="CH41" s="1085"/>
      <c r="CI41" s="1085"/>
      <c r="CJ41" s="1085"/>
      <c r="CK41" s="1085"/>
      <c r="CL41" s="1085"/>
      <c r="CM41" s="1085"/>
      <c r="CN41" s="1085"/>
      <c r="CO41" s="1085"/>
      <c r="CP41" s="1085"/>
      <c r="CQ41" s="1085"/>
      <c r="CR41" s="1085"/>
      <c r="CS41" s="1085"/>
      <c r="CT41" s="1085"/>
      <c r="CU41" s="1085"/>
      <c r="CV41" s="1084" t="str">
        <f>IF('2E'!E44&lt;&gt;"",'2E'!E44,"")</f>
        <v/>
      </c>
      <c r="CW41" s="1084" t="str">
        <f>IF('2E'!F44&lt;&gt;"",'2E'!F44,"")</f>
        <v/>
      </c>
      <c r="CX41" s="1084" t="str">
        <f>IF('2E'!G44&lt;&gt;"",'2E'!G44,"")</f>
        <v/>
      </c>
      <c r="CY41" s="1084" t="str">
        <f>IF('2E'!H44&lt;&gt;"",'2E'!H44,"")</f>
        <v/>
      </c>
      <c r="CZ41" s="1084" t="str">
        <f>IF('2E'!I44&lt;&gt;"",'2E'!I44,"")</f>
        <v/>
      </c>
      <c r="DA41" s="1084" t="str">
        <f>IF('2E'!J44&lt;&gt;"",'2E'!J44,"")</f>
        <v/>
      </c>
      <c r="DB41" s="1084" t="str">
        <f>IF('2E'!K44&lt;&gt;"",'2E'!K44,"")</f>
        <v/>
      </c>
      <c r="DC41" s="1084" t="str">
        <f>IF('2E'!L44&lt;&gt;"",'2E'!L44,"")</f>
        <v/>
      </c>
      <c r="DD41" s="1084" t="str">
        <f>IF('2E'!M44&lt;&gt;"",'2E'!M44,"")</f>
        <v/>
      </c>
      <c r="DE41" s="1084" t="str">
        <f>IF('2E'!N44&lt;&gt;"",'2E'!N44,"")</f>
        <v/>
      </c>
      <c r="DF41" s="1084" t="str">
        <f>IF('2E'!O44&lt;&gt;"",'2E'!O44,"")</f>
        <v/>
      </c>
      <c r="DG41" s="1084" t="str">
        <f>IF('2E'!P44&lt;&gt;"",'2E'!P44,"")</f>
        <v/>
      </c>
      <c r="DH41" s="1084" t="str">
        <f>IF('2E'!Q44&lt;&gt;"",'2E'!Q44,"")</f>
        <v/>
      </c>
      <c r="DI41" s="1084" t="str">
        <f>IF('2E'!R44&lt;&gt;"",'2E'!R44,"")</f>
        <v/>
      </c>
      <c r="DJ41" s="1084" t="str">
        <f>IF('2E'!S44&lt;&gt;"",'2E'!S44,"")</f>
        <v/>
      </c>
      <c r="DK41" s="1084" t="str">
        <f>IF('2E'!T44&lt;&gt;"",'2E'!T44,"")</f>
        <v/>
      </c>
      <c r="DL41" s="1084" t="str">
        <f>IF('2F'!E44&lt;&gt;"",'2F'!E44,"")</f>
        <v/>
      </c>
      <c r="DM41" s="1084" t="str">
        <f>IF('2F'!F44&lt;&gt;"",'2F'!F44,"")</f>
        <v/>
      </c>
      <c r="DN41" s="1212" t="str">
        <f>IF('3AB'!E44&lt;&gt;"",'3AB'!E44,"")</f>
        <v/>
      </c>
      <c r="DO41" s="1212" t="str">
        <f>IF('3AB'!F44&lt;&gt;"",'3AB'!F44,"")</f>
        <v/>
      </c>
      <c r="DP41" s="1212" t="str">
        <f>IF('3AB'!G44&lt;&gt;"",'3AB'!G44,"")</f>
        <v/>
      </c>
      <c r="DQ41" s="1212" t="str">
        <f>IF('3AB'!H44&lt;&gt;"",'3AB'!H44,"")</f>
        <v/>
      </c>
      <c r="DR41" s="1212" t="str">
        <f>IF('3AB'!I44&lt;&gt;"",'3AB'!I44,"")</f>
        <v/>
      </c>
      <c r="DS41" s="1212" t="str">
        <f>IF('3AB'!J44&lt;&gt;"",'3AB'!J44,"")</f>
        <v/>
      </c>
      <c r="DT41" s="1212" t="str">
        <f>IF('3AB'!K44&lt;&gt;"",'3AB'!K44,"")</f>
        <v/>
      </c>
      <c r="DU41" s="1212" t="str">
        <f>IF('3AB'!L44&lt;&gt;"",'3AB'!L44,"")</f>
        <v/>
      </c>
      <c r="DV41" s="1084" t="str">
        <f>IF('3CD'!E44&lt;&gt;"",'3CD'!E44,"")</f>
        <v/>
      </c>
      <c r="DW41" s="1084" t="str">
        <f>IF('3CD'!F44&lt;&gt;"",'3CD'!F44,"")</f>
        <v/>
      </c>
      <c r="DX41" s="1084" t="str">
        <f>IF('3CD'!G44&lt;&gt;"",'3CD'!G44,"")</f>
        <v/>
      </c>
      <c r="DY41" s="1084" t="str">
        <f>IF('3CD'!H44&lt;&gt;"",'3CD'!H44,"")</f>
        <v/>
      </c>
      <c r="DZ41" s="1084" t="str">
        <f>IF('3CD'!I44&lt;&gt;"",'3CD'!I44,"")</f>
        <v/>
      </c>
      <c r="EA41" s="1084" t="str">
        <f>IF('3CD'!J44&lt;&gt;"",'3CD'!J44,"")</f>
        <v/>
      </c>
      <c r="EB41" s="1084" t="str">
        <f>IF('3CD'!K44&lt;&gt;"",'3CD'!K44,"")</f>
        <v/>
      </c>
      <c r="EC41" s="1084" t="str">
        <f>IF('3CD'!L44&lt;&gt;"",'3CD'!L44,"")</f>
        <v/>
      </c>
      <c r="ED41" s="1084" t="str">
        <f>IF('3CD'!M44&lt;&gt;"",'3CD'!M44,"")</f>
        <v/>
      </c>
      <c r="EE41" s="1084" t="str">
        <f>IF('3CD'!N44&lt;&gt;"",'3CD'!N44,"")</f>
        <v/>
      </c>
      <c r="EF41" s="1084" t="str">
        <f>IF('3CD'!O44&lt;&gt;"",'3CD'!O44,"")</f>
        <v/>
      </c>
      <c r="EG41" s="1084" t="str">
        <f>IF('3CD'!P44&lt;&gt;"",'3CD'!P44,"")</f>
        <v/>
      </c>
      <c r="EH41" s="1084" t="str">
        <f>IF('3CD'!Q44&lt;&gt;"",'3CD'!Q44,"")</f>
        <v/>
      </c>
      <c r="EI41" s="1084" t="str">
        <f>IF('3CD'!R44&lt;&gt;"",'3CD'!R44,"")</f>
        <v/>
      </c>
      <c r="EJ41" s="1085"/>
      <c r="EK41" s="1085"/>
      <c r="EL41" s="1085"/>
      <c r="EM41" s="1085"/>
      <c r="EN41" s="1085"/>
      <c r="EO41" s="1085"/>
      <c r="EP41" s="1085"/>
      <c r="EQ41" s="1085"/>
      <c r="ER41" s="1085"/>
      <c r="ES41" s="1085"/>
      <c r="ET41" s="1085"/>
      <c r="EU41" s="1085"/>
      <c r="EV41" s="1085"/>
      <c r="EW41" s="1085"/>
      <c r="EX41" s="1085"/>
      <c r="EY41" s="1085"/>
      <c r="EZ41" s="1085"/>
      <c r="FA41" s="1085"/>
      <c r="FB41" s="1084" t="str">
        <f>IF('3EF'!W45&lt;&gt;"",'3EF'!W45,"")</f>
        <v/>
      </c>
      <c r="FC41" s="1084" t="str">
        <f>IF('3EF'!X45&lt;&gt;"",'3EF'!X45,"")</f>
        <v/>
      </c>
      <c r="FD41" s="1084" t="str">
        <f>IF('3EF'!Y45&lt;&gt;"",'3EF'!Y45,"")</f>
        <v/>
      </c>
      <c r="FE41" s="1084" t="str">
        <f>IF('3EF'!Z45&lt;&gt;"",'3EF'!Z45,"")</f>
        <v/>
      </c>
      <c r="FF41" s="1084" t="str">
        <f>IF('3EF'!AA45&lt;&gt;"",'3EF'!AA45,"")</f>
        <v/>
      </c>
      <c r="FG41" s="1084" t="str">
        <f>IF('3EF'!AB45&lt;&gt;"",'3EF'!AB45,"")</f>
        <v/>
      </c>
      <c r="FH41" s="1084" t="str">
        <f>IF('3EF'!AC45&lt;&gt;"",'3EF'!AC45,"")</f>
        <v/>
      </c>
      <c r="FI41" s="1084" t="str">
        <f>IF('3EF'!AD45&lt;&gt;"",'3EF'!AD45,"")</f>
        <v/>
      </c>
      <c r="FJ41" s="1084" t="str">
        <f>IF('3EF'!AE45&lt;&gt;"",'3EF'!AE45,"")</f>
        <v/>
      </c>
      <c r="FK41" s="1084" t="str">
        <f>IF('3EF'!AF45&lt;&gt;"",'3EF'!AF45,"")</f>
        <v/>
      </c>
      <c r="FL41" s="1084" t="str">
        <f>IF('3EF'!AG45&lt;&gt;"",'3EF'!AG45,"")</f>
        <v/>
      </c>
      <c r="FM41" s="1084" t="str">
        <f>IF('3EF'!AH45&lt;&gt;"",'3EF'!AH45,"")</f>
        <v/>
      </c>
      <c r="FN41" s="1084" t="str">
        <f>IF('3EF'!AI45&lt;&gt;"",'3EF'!AI45,"")</f>
        <v/>
      </c>
      <c r="FO41" s="1084" t="str">
        <f>IF('3EF'!AJ45&lt;&gt;"",'3EF'!AJ45,"")</f>
        <v/>
      </c>
      <c r="FP41" s="1084" t="str">
        <f>IF('3EF'!AK45&lt;&gt;"",'3EF'!AK45,"")</f>
        <v/>
      </c>
      <c r="FQ41" s="1084" t="str">
        <f>IF('3EF'!AL45&lt;&gt;"",'3EF'!AL45,"")</f>
        <v/>
      </c>
      <c r="FR41" s="1084" t="str">
        <f>IF('3EF'!AM45&lt;&gt;"",'3EF'!AM45,"")</f>
        <v/>
      </c>
      <c r="FS41" s="1084" t="str">
        <f>IF('3G'!E45&lt;&gt;"",'3G'!E45,"")</f>
        <v/>
      </c>
      <c r="FT41" s="1084" t="str">
        <f>IF('3G'!F45&lt;&gt;"",'3G'!F45,"")</f>
        <v/>
      </c>
      <c r="FU41" s="1084" t="str">
        <f>IF('3G'!G45&lt;&gt;"",'3G'!G45,"")</f>
        <v/>
      </c>
      <c r="FV41" s="1084" t="str">
        <f>IF('3G'!H45&lt;&gt;"",'3G'!H45,"")</f>
        <v/>
      </c>
      <c r="FW41" s="1084" t="str">
        <f>IF('3G'!I45&lt;&gt;"",'3G'!I45,"")</f>
        <v/>
      </c>
      <c r="FX41" s="1084" t="str">
        <f>IF('3G'!J45&lt;&gt;"",'3G'!J45,"")</f>
        <v/>
      </c>
      <c r="FY41" s="1084" t="str">
        <f>IF('3G'!K45&lt;&gt;"",'3G'!K45,"")</f>
        <v/>
      </c>
      <c r="FZ41" s="1084" t="str">
        <f>IF('3G'!L45&lt;&gt;"",'3G'!L45,"")</f>
        <v/>
      </c>
      <c r="GA41" s="1084" t="str">
        <f>IF('3G'!M45&lt;&gt;"",'3G'!M45,"")</f>
        <v/>
      </c>
      <c r="GB41" s="1084" t="str">
        <f>IF('3G'!N45&lt;&gt;"",'3G'!N45,"")</f>
        <v/>
      </c>
      <c r="GC41" s="1084" t="str">
        <f>IF('3G'!O45&lt;&gt;"",'3G'!O45,"")</f>
        <v/>
      </c>
      <c r="GD41" s="1084" t="str">
        <f>IF('3G'!P45&lt;&gt;"",'3G'!P45,"")</f>
        <v/>
      </c>
      <c r="GE41" s="1084" t="str">
        <f>IF('3G'!Q45&lt;&gt;"",'3G'!Q45,"")</f>
        <v/>
      </c>
      <c r="GF41" s="1084" t="str">
        <f>IF('3G'!R45&lt;&gt;"",'3G'!R45,"")</f>
        <v/>
      </c>
      <c r="GG41" s="1084" t="str">
        <f>IF('3G'!S45&lt;&gt;"",'3G'!S45,"")</f>
        <v/>
      </c>
      <c r="GH41" s="1084" t="str">
        <f>IF('3G'!T45&lt;&gt;"",'3G'!T45,"")</f>
        <v/>
      </c>
      <c r="GI41" s="1084" t="str">
        <f>IF('3G'!U45&lt;&gt;"",'3G'!U45,"")</f>
        <v/>
      </c>
      <c r="GJ41" s="1084" t="str">
        <f>IF('3G'!V45&lt;&gt;"",'3G'!V45,"")</f>
        <v/>
      </c>
      <c r="GK41" s="1084" t="str">
        <f>IF('3G'!W45&lt;&gt;"",'3G'!W45,"")</f>
        <v/>
      </c>
      <c r="GL41" s="1084" t="str">
        <f>IF('3G'!X45&lt;&gt;"",'3G'!X45,"")</f>
        <v/>
      </c>
      <c r="GM41" s="1084" t="str">
        <f>IF('3G'!Y45&lt;&gt;"",'3G'!Y45,"")</f>
        <v/>
      </c>
      <c r="GN41" s="1084" t="str">
        <f>IF('3G'!Z45&lt;&gt;"",'3G'!Z45,"")</f>
        <v/>
      </c>
      <c r="GO41" s="1084" t="str">
        <f>IF('3G'!AA45&lt;&gt;"",'3G'!AA45,"")</f>
        <v/>
      </c>
      <c r="GP41" s="1084" t="str">
        <f>IF('3G'!AB45&lt;&gt;"",'3G'!AB45,"")</f>
        <v/>
      </c>
      <c r="GQ41" s="1084" t="str">
        <f>IF('3G'!AC45&lt;&gt;"",'3G'!AC45,"")</f>
        <v/>
      </c>
      <c r="GR41" s="1084" t="str">
        <f>IF('3G'!AD45&lt;&gt;"",'3G'!AD45,"")</f>
        <v/>
      </c>
      <c r="GS41" s="1084" t="str">
        <f>IF('3G'!AE45&lt;&gt;"",'3G'!AE45,"")</f>
        <v/>
      </c>
      <c r="GT41" s="1084" t="str">
        <f>IF('3G'!AF45&lt;&gt;"",'3G'!AF45,"")</f>
        <v/>
      </c>
      <c r="GU41" s="1084" t="str">
        <f>IF('3G'!AG45&lt;&gt;"",'3G'!AG45,"")</f>
        <v/>
      </c>
      <c r="GV41" s="1084" t="str">
        <f>IF('3G'!AH45&lt;&gt;"",'3G'!AH45,"")</f>
        <v/>
      </c>
      <c r="GW41" s="1084" t="str">
        <f>IF('3G'!AI45&lt;&gt;"",'3G'!AI45,"")</f>
        <v/>
      </c>
      <c r="GX41" s="1084" t="str">
        <f>IF('3G'!AJ45&lt;&gt;"",'3G'!AJ45,"")</f>
        <v/>
      </c>
      <c r="GY41" s="1084" t="str">
        <f>IF('3G'!AK45&lt;&gt;"",'3G'!AK45,"")</f>
        <v/>
      </c>
      <c r="GZ41" s="1084" t="str">
        <f>IF('3G'!AL45&lt;&gt;"",'3G'!AL45,"")</f>
        <v/>
      </c>
      <c r="HA41" s="1084" t="str">
        <f>IF('3G'!AM45&lt;&gt;"",'3G'!AM45,"")</f>
        <v/>
      </c>
      <c r="HB41" s="1084" t="str">
        <f>IF('3G'!AN45&lt;&gt;"",'3G'!AN45,"")</f>
        <v/>
      </c>
      <c r="HC41" s="1085"/>
      <c r="HD41" s="1085"/>
      <c r="HE41" s="1085"/>
      <c r="HF41" s="1085"/>
      <c r="HG41" s="1085"/>
      <c r="HH41" s="1085"/>
      <c r="HI41" s="1085"/>
      <c r="HJ41" s="1085"/>
      <c r="HK41" s="1085"/>
      <c r="HL41" s="1085"/>
      <c r="HM41" s="1085"/>
      <c r="HN41" s="1085"/>
      <c r="HO41" s="1085"/>
      <c r="HP41" s="1085"/>
      <c r="HQ41" s="1085"/>
      <c r="HR41" s="1085"/>
      <c r="HS41" s="1085"/>
      <c r="HT41" s="1085"/>
      <c r="HU41" s="1085"/>
      <c r="HV41" s="1085"/>
      <c r="HW41" s="1085"/>
      <c r="HX41" s="1085"/>
      <c r="HY41" s="1085"/>
      <c r="HZ41" s="1085"/>
      <c r="IA41" s="1085"/>
      <c r="IB41" s="1085"/>
      <c r="IC41" s="1085"/>
      <c r="ID41" s="1085"/>
      <c r="IE41" s="1085"/>
      <c r="IF41" s="1085"/>
      <c r="IG41" s="1085"/>
      <c r="IH41" s="1085"/>
      <c r="II41" s="1085"/>
      <c r="IJ41" s="1085"/>
      <c r="IK41" s="1085"/>
      <c r="IL41" s="1085"/>
      <c r="IM41" s="1085"/>
      <c r="IN41" s="1085"/>
      <c r="IO41" s="1085"/>
      <c r="IP41" s="1085"/>
      <c r="IQ41" s="1085"/>
      <c r="IR41" s="1085"/>
      <c r="IS41" s="1085"/>
      <c r="IT41" s="1085"/>
      <c r="IU41" s="1085"/>
      <c r="IV41" s="1085"/>
      <c r="IW41" s="1085"/>
      <c r="IX41" s="1085"/>
      <c r="IY41" s="1085"/>
      <c r="IZ41" s="1085"/>
      <c r="JA41" s="1085"/>
      <c r="JB41" s="1084" t="str">
        <f>IF('4C'!E44&lt;&gt;"",'4C'!E44,"")</f>
        <v/>
      </c>
      <c r="JC41" s="1085"/>
      <c r="JD41" s="1085"/>
      <c r="JE41" s="1085"/>
      <c r="JF41" s="1085"/>
      <c r="JG41" s="1085"/>
      <c r="JH41" s="1085"/>
      <c r="JI41" s="1085"/>
      <c r="JJ41" s="1085"/>
      <c r="JK41" s="1085"/>
      <c r="JL41" s="1085"/>
      <c r="JM41" s="1085"/>
      <c r="JN41" s="1085"/>
      <c r="JO41" s="1085"/>
      <c r="JP41" s="1085"/>
      <c r="JQ41" s="1085"/>
      <c r="JR41" s="1085"/>
      <c r="JS41" s="1085"/>
      <c r="JT41" s="1085"/>
      <c r="JU41" s="1085"/>
      <c r="JV41" s="1085"/>
      <c r="JW41" s="1085"/>
      <c r="JX41" s="1085"/>
      <c r="JY41" s="1085"/>
      <c r="JZ41" s="1085"/>
      <c r="KA41" s="1085"/>
      <c r="KB41" s="1085"/>
      <c r="KC41" s="1085"/>
      <c r="KD41" s="1085"/>
      <c r="KE41" s="1085"/>
      <c r="KF41" s="1085"/>
      <c r="KG41" s="1085"/>
      <c r="KH41" s="1085"/>
      <c r="KI41" s="1085"/>
      <c r="KJ41" s="1084" t="str">
        <f>IF('5A'!E44&lt;&gt;"",'5A'!E44,"")</f>
        <v/>
      </c>
      <c r="KK41" s="1084" t="str">
        <f>IF('5A'!F44&lt;&gt;"",'5A'!F44,"")</f>
        <v/>
      </c>
      <c r="KL41" s="1084" t="str">
        <f>IF('5A'!G44&lt;&gt;"",'5A'!G44,"")</f>
        <v/>
      </c>
      <c r="KM41" s="1085"/>
      <c r="KN41" s="1085"/>
      <c r="KO41" s="1085"/>
      <c r="KP41" s="1085"/>
      <c r="KQ41" s="1085"/>
      <c r="KR41" s="1085"/>
      <c r="KS41" s="1085"/>
      <c r="KT41" s="1085"/>
      <c r="KU41" s="1085"/>
      <c r="KV41" s="1085"/>
      <c r="KW41" s="1085"/>
      <c r="KX41" s="1085"/>
      <c r="KY41" s="1084" t="str">
        <f>IF('5D'!E51&lt;&gt;"",'5D'!E51,"")</f>
        <v/>
      </c>
      <c r="KZ41" s="1084" t="str">
        <f>IF('5D'!F51&lt;&gt;"",'5D'!F51,"")</f>
        <v/>
      </c>
      <c r="LA41" s="1084" t="str">
        <f>IF('5D'!G51&lt;&gt;"",'5D'!G51,"")</f>
        <v/>
      </c>
      <c r="LB41" s="1084" t="str">
        <f>IF('5D'!H51&lt;&gt;"",'5D'!H51,"")</f>
        <v/>
      </c>
      <c r="LC41" s="1084" t="str">
        <f>IF('5D'!I51&lt;&gt;"",'5D'!I51,"")</f>
        <v/>
      </c>
      <c r="LD41" s="1084" t="str">
        <f>IF('5D'!J51&lt;&gt;"",'5D'!J51,"")</f>
        <v/>
      </c>
      <c r="LE41" s="1084" t="str">
        <f>IF('5D'!K51&lt;&gt;"",'5D'!K51,"")</f>
        <v/>
      </c>
      <c r="LF41" s="1084" t="str">
        <f>IF('5D'!L51&lt;&gt;"",'5D'!L51,"")</f>
        <v/>
      </c>
      <c r="LG41" s="1084" t="str">
        <f>IF('5D'!M51&lt;&gt;"",'5D'!M51,"")</f>
        <v/>
      </c>
      <c r="LH41" s="1084" t="str">
        <f>IF('5D'!N51&lt;&gt;"",'5D'!N51,"")</f>
        <v/>
      </c>
      <c r="LI41" s="1084" t="str">
        <f>IF('5D'!O51&lt;&gt;"",'5D'!O51,"")</f>
        <v/>
      </c>
      <c r="LJ41" s="1084" t="str">
        <f>IF('5D'!P51&lt;&gt;"",'5D'!P51,"")</f>
        <v/>
      </c>
      <c r="LK41" s="1084" t="str">
        <f>IF('5D'!Q51&lt;&gt;"",'5D'!Q51,"")</f>
        <v/>
      </c>
      <c r="LL41" s="1084" t="str">
        <f>IF('5D'!R51&lt;&gt;"",'5D'!R51,"")</f>
        <v/>
      </c>
      <c r="LM41" s="1084" t="str">
        <f>IF('5D'!S51&lt;&gt;"",'5D'!S51,"")</f>
        <v/>
      </c>
      <c r="LN41" s="1084" t="str">
        <f>IF('5D'!T51&lt;&gt;"",'5D'!T51,"")</f>
        <v/>
      </c>
      <c r="LO41" s="1084" t="str">
        <f>IF('5D'!U51&lt;&gt;"",'5D'!U51,"")</f>
        <v/>
      </c>
      <c r="LP41" s="1084" t="str">
        <f>IF('5D'!V51&lt;&gt;"",'5D'!V51,"")</f>
        <v/>
      </c>
      <c r="LQ41" s="1084" t="str">
        <f>IF('5D'!W51&lt;&gt;"",'5D'!W51,"")</f>
        <v/>
      </c>
      <c r="LR41" s="1084" t="str">
        <f>IF('5D'!Y51&lt;&gt;"",'5D'!Y51,"")</f>
        <v/>
      </c>
      <c r="LS41" s="1084" t="str">
        <f>IF('5D'!Z51&lt;&gt;"",'5D'!Z51,"")</f>
        <v/>
      </c>
      <c r="LT41" s="1084" t="str">
        <f>IF('5D'!AA51&lt;&gt;"",'5D'!AA51,"")</f>
        <v/>
      </c>
      <c r="LU41" s="1084" t="str">
        <f>IF('5D'!AB51&lt;&gt;"",'5D'!AB51,"")</f>
        <v/>
      </c>
      <c r="LV41" s="1085"/>
      <c r="LW41" s="1084" t="str">
        <f>IF('5E'!E51&lt;&gt;"",'5E'!E51,"")</f>
        <v/>
      </c>
      <c r="LX41" s="1084" t="str">
        <f>IF('5E'!F51&lt;&gt;"",'5E'!F51,"")</f>
        <v/>
      </c>
      <c r="LY41" s="1084" t="str">
        <f>IF('5E'!G51&lt;&gt;"",'5E'!G51,"")</f>
        <v/>
      </c>
      <c r="LZ41" s="1084" t="str">
        <f>IF('5E'!H51&lt;&gt;"",'5E'!H51,"")</f>
        <v/>
      </c>
      <c r="MA41" s="1084" t="str">
        <f>IF('5E'!I51&lt;&gt;"",'5E'!I51,"")</f>
        <v/>
      </c>
      <c r="MB41" s="1084" t="str">
        <f>IF('5E'!J51&lt;&gt;"",'5E'!J51,"")</f>
        <v/>
      </c>
      <c r="MC41" s="1084" t="str">
        <f>IF('5E'!K51&lt;&gt;"",'5E'!K51,"")</f>
        <v/>
      </c>
      <c r="MD41" s="1084" t="str">
        <f>IF('5E'!L51&lt;&gt;"",'5E'!L51,"")</f>
        <v/>
      </c>
      <c r="ME41" s="1084" t="str">
        <f>IF('5E'!M51&lt;&gt;"",'5E'!M51,"")</f>
        <v/>
      </c>
      <c r="MF41" s="1084" t="str">
        <f>IF('5E'!N51&lt;&gt;"",'5E'!N51,"")</f>
        <v/>
      </c>
      <c r="MG41" s="1084" t="str">
        <f>IF('5E'!O51&lt;&gt;"",'5E'!O51,"")</f>
        <v/>
      </c>
      <c r="MH41" s="1084" t="str">
        <f>IF('5E'!P51&lt;&gt;"",'5E'!P51,"")</f>
        <v/>
      </c>
      <c r="MI41" s="1084" t="str">
        <f>IF('5E'!Q51&lt;&gt;"",'5E'!Q51,"")</f>
        <v/>
      </c>
      <c r="MJ41" s="1084" t="str">
        <f>IF('5E'!R51&lt;&gt;"",'5E'!R51,"")</f>
        <v/>
      </c>
      <c r="MK41" s="1084" t="str">
        <f>IF('5E'!S51&lt;&gt;"",'5E'!S51,"")</f>
        <v/>
      </c>
      <c r="ML41" s="1084" t="str">
        <f>IF('5E'!T51&lt;&gt;"",'5E'!T51,"")</f>
        <v/>
      </c>
      <c r="MM41" s="1084" t="str">
        <f>IF('5E'!U51&lt;&gt;"",'5E'!U51,"")</f>
        <v/>
      </c>
      <c r="MN41" s="1084" t="str">
        <f>IF('5E'!V51&lt;&gt;"",'5E'!V51,"")</f>
        <v/>
      </c>
      <c r="MO41" s="1084" t="str">
        <f>IF('5E'!W51&lt;&gt;"",'5E'!W51,"")</f>
        <v/>
      </c>
      <c r="MP41" s="1084" t="str">
        <f>IF('5E'!Y51&lt;&gt;"",'5E'!Y51,"")</f>
        <v/>
      </c>
      <c r="MQ41" s="1084" t="str">
        <f>IF('5E'!Z51&lt;&gt;"",'5E'!Z51,"")</f>
        <v/>
      </c>
      <c r="MR41" s="1084" t="str">
        <f>IF('5E'!AA51&lt;&gt;"",'5E'!AA51,"")</f>
        <v/>
      </c>
      <c r="MS41" s="1085"/>
      <c r="MT41" s="1085"/>
      <c r="MU41" s="1085"/>
      <c r="MV41" s="1085"/>
      <c r="MW41" s="1085"/>
      <c r="MX41" s="1085"/>
      <c r="MY41" s="1085"/>
      <c r="MZ41" s="1085"/>
      <c r="NA41" s="1085"/>
      <c r="NB41" s="1085"/>
      <c r="NC41" s="1085"/>
      <c r="ND41" s="1085"/>
      <c r="NE41" s="1085"/>
      <c r="NF41" s="1085"/>
      <c r="NG41" s="1085"/>
      <c r="NH41" s="1085"/>
      <c r="NI41" s="1085"/>
      <c r="NJ41" s="1085"/>
      <c r="NK41" s="1085"/>
      <c r="NL41" s="1085"/>
      <c r="NM41" s="1085"/>
      <c r="NN41" s="1085"/>
      <c r="NO41" s="1085"/>
      <c r="NP41" s="1085"/>
      <c r="NQ41" s="1085"/>
      <c r="NR41" s="1085"/>
      <c r="NS41" s="1085"/>
      <c r="NT41" s="1085"/>
      <c r="NU41" s="1085"/>
      <c r="NV41" s="1085"/>
      <c r="NW41" s="1085"/>
      <c r="NX41" s="1085"/>
      <c r="NY41" s="1085"/>
      <c r="NZ41" s="1085"/>
      <c r="OA41" s="1085"/>
      <c r="OB41" s="1085"/>
      <c r="OC41" s="1085"/>
      <c r="OD41" s="1085"/>
      <c r="OE41" s="1085"/>
      <c r="OF41" s="1085"/>
      <c r="OG41" s="1085"/>
      <c r="OH41" s="1085"/>
      <c r="OI41" s="1085"/>
      <c r="OJ41" s="1085"/>
      <c r="OK41" s="1085"/>
      <c r="OL41" s="1085"/>
      <c r="OM41" s="1085"/>
      <c r="ON41" s="1085"/>
      <c r="OO41" s="1085"/>
      <c r="OP41" s="1085"/>
      <c r="OQ41" s="1085"/>
      <c r="OR41" s="1085"/>
      <c r="OS41" s="1085"/>
      <c r="OT41" s="1085"/>
      <c r="OU41" s="1085"/>
      <c r="OV41" s="1085"/>
      <c r="OW41" s="1085"/>
      <c r="OX41" s="1085"/>
      <c r="OY41" s="1085"/>
      <c r="OZ41" s="1085"/>
      <c r="PA41" s="1085"/>
      <c r="PB41" s="1085"/>
      <c r="PC41" s="1085"/>
      <c r="PD41" s="1085"/>
      <c r="PE41" s="1085"/>
      <c r="PF41" s="1085"/>
      <c r="PG41" s="1085"/>
      <c r="PH41" s="1085"/>
      <c r="PI41" s="1085"/>
      <c r="PJ41" s="1085"/>
      <c r="PK41" s="1085"/>
      <c r="PL41" s="1085"/>
      <c r="PM41" s="1085"/>
      <c r="PN41" s="1085"/>
      <c r="PO41" s="1085"/>
      <c r="PP41" s="1085"/>
      <c r="PQ41" s="1085"/>
      <c r="PR41" s="1085"/>
      <c r="PS41" s="1085"/>
      <c r="PT41" s="1085"/>
      <c r="PU41" s="1085"/>
      <c r="PV41" s="1085"/>
      <c r="PW41" s="1085"/>
      <c r="PX41" s="1085"/>
      <c r="PY41" s="1085"/>
      <c r="PZ41" s="1085"/>
      <c r="QA41" s="1085"/>
      <c r="QB41" s="1085"/>
      <c r="QC41" s="1085"/>
      <c r="QD41" s="1085"/>
      <c r="QE41" s="1085"/>
      <c r="QF41" s="1085"/>
      <c r="QG41" s="1085"/>
      <c r="QH41" s="1085"/>
      <c r="QI41" s="1085"/>
      <c r="QJ41" s="1085"/>
      <c r="QK41" s="1085"/>
      <c r="QL41" s="1085"/>
      <c r="QM41" s="1085"/>
      <c r="QN41" s="1085"/>
      <c r="QO41" s="1085"/>
      <c r="QP41" s="1085"/>
      <c r="QQ41" s="1085"/>
      <c r="QR41" s="1085"/>
      <c r="QS41" s="1085"/>
      <c r="QT41" s="1085"/>
      <c r="QU41" s="1085"/>
      <c r="QV41" s="1085"/>
      <c r="QW41" s="1085"/>
      <c r="QX41" s="1085"/>
      <c r="QY41" s="1085"/>
      <c r="QZ41" s="1085"/>
      <c r="RA41" s="1085"/>
      <c r="RB41" s="1085"/>
      <c r="RC41" s="1085"/>
      <c r="RD41" s="1085"/>
      <c r="RE41" s="1085"/>
      <c r="RF41" s="1085"/>
      <c r="RG41" s="1085"/>
      <c r="RH41" s="1085"/>
      <c r="RI41" s="1085"/>
      <c r="RJ41" s="1085"/>
      <c r="RK41" s="1085"/>
      <c r="RL41" s="1085"/>
      <c r="RM41" s="1085"/>
      <c r="RN41" s="1085"/>
      <c r="RO41" s="1085"/>
      <c r="RP41" s="1085"/>
      <c r="RQ41" s="1085"/>
      <c r="RR41" s="1085"/>
      <c r="RS41" s="1085"/>
      <c r="RT41" s="1085"/>
      <c r="RU41" s="1085"/>
      <c r="RV41" s="1085"/>
      <c r="RW41" s="1085"/>
      <c r="RX41" s="1085"/>
      <c r="RY41" s="1085"/>
      <c r="RZ41" s="1085"/>
      <c r="SA41" s="1085"/>
      <c r="SB41" s="1085"/>
      <c r="SC41" s="1085"/>
      <c r="SD41" s="1085"/>
      <c r="SE41" s="1085"/>
      <c r="SF41" s="1085"/>
      <c r="SG41" s="1085"/>
      <c r="SH41" s="1085"/>
      <c r="SI41" s="1085"/>
      <c r="SJ41" s="1085"/>
      <c r="SK41" s="1085"/>
      <c r="SL41" s="1085"/>
      <c r="SM41" s="1085"/>
      <c r="SN41" s="1085"/>
      <c r="SO41" s="1085"/>
      <c r="SP41" s="1085"/>
      <c r="SQ41" s="1085"/>
      <c r="SR41" s="1085"/>
      <c r="SS41" s="1085"/>
      <c r="ST41" s="1085"/>
      <c r="SU41" s="1085"/>
      <c r="SV41" s="1085"/>
      <c r="SW41" s="1085"/>
      <c r="SX41" s="1085"/>
      <c r="SY41" s="1085"/>
      <c r="SZ41" s="1085"/>
      <c r="TA41" s="1085"/>
      <c r="TB41" s="1085"/>
      <c r="TC41" s="1085"/>
      <c r="TD41" s="1085"/>
      <c r="TE41" s="1085"/>
      <c r="TF41" s="1085"/>
      <c r="TG41" s="1085"/>
      <c r="TH41" s="1085"/>
      <c r="TI41" s="1085"/>
      <c r="TJ41" s="1085"/>
      <c r="TK41" s="1085"/>
      <c r="TL41" s="1085"/>
      <c r="TM41" s="1085"/>
      <c r="TN41" s="1085"/>
      <c r="TO41" s="1085"/>
      <c r="TP41" s="1085"/>
      <c r="TQ41" s="1085"/>
      <c r="TR41" s="1085"/>
      <c r="TS41" s="1085"/>
      <c r="TT41" s="1085"/>
      <c r="TU41" s="1085"/>
      <c r="TV41" s="1085"/>
      <c r="TW41" s="1085"/>
      <c r="TX41" s="1085"/>
      <c r="TY41" s="1085"/>
      <c r="TZ41" s="1085"/>
      <c r="UA41" s="1085"/>
      <c r="UB41" s="1085"/>
      <c r="UC41" s="1085"/>
      <c r="UD41" s="1085"/>
      <c r="UE41" s="1085"/>
      <c r="UF41" s="1085"/>
      <c r="UG41" s="1085"/>
      <c r="UH41" s="1085"/>
      <c r="UI41" s="1085"/>
      <c r="UJ41" s="1085"/>
      <c r="UK41" s="1085"/>
      <c r="UL41" s="1085"/>
      <c r="UM41" s="1085"/>
      <c r="UN41" s="1085"/>
      <c r="UO41" s="1085"/>
      <c r="UP41" s="1085"/>
      <c r="UQ41" s="1085"/>
      <c r="UR41" s="1085"/>
      <c r="US41" s="1085"/>
      <c r="UT41" s="1085"/>
      <c r="UU41" s="1085"/>
      <c r="UV41" s="1085"/>
      <c r="UW41" s="1085"/>
      <c r="UX41" s="1085"/>
      <c r="UY41" s="1085"/>
      <c r="UZ41" s="1085"/>
      <c r="VA41" s="1085"/>
      <c r="VB41" s="1085"/>
      <c r="VC41" s="1085"/>
      <c r="VD41" s="1085"/>
      <c r="VE41" s="1085"/>
      <c r="VF41" s="1085"/>
      <c r="VG41" s="1085"/>
      <c r="VH41" s="1085"/>
      <c r="VI41" s="1085"/>
      <c r="VJ41" s="1085"/>
      <c r="VK41" s="1085"/>
      <c r="VL41" s="1085"/>
      <c r="VM41" s="1085"/>
      <c r="VN41" s="1085"/>
      <c r="VO41" s="1085"/>
      <c r="VP41" s="1085"/>
      <c r="VQ41" s="1085"/>
      <c r="VR41" s="1085"/>
      <c r="VS41" s="1085"/>
      <c r="VT41" s="1085"/>
      <c r="VU41" s="1085"/>
      <c r="VV41" s="1085"/>
      <c r="VW41" s="1085"/>
      <c r="VX41" s="1085"/>
      <c r="VY41" s="1085"/>
      <c r="VZ41" s="1085"/>
      <c r="WA41" s="1085"/>
      <c r="WB41" s="1085"/>
      <c r="WC41" s="1085"/>
      <c r="WD41" s="1085"/>
      <c r="WE41" s="1085"/>
      <c r="WF41" s="1085"/>
      <c r="WG41" s="1085"/>
      <c r="WH41" s="1085"/>
      <c r="WI41" s="1085"/>
      <c r="WJ41" s="1085"/>
      <c r="WK41" s="1085"/>
      <c r="WL41" s="1085"/>
      <c r="WM41" s="1085"/>
      <c r="WN41" s="1085"/>
      <c r="WO41" s="1085"/>
      <c r="WP41" s="1085"/>
      <c r="WQ41" s="1085"/>
      <c r="WR41" s="1085"/>
      <c r="WS41" s="1085"/>
      <c r="WT41" s="1085"/>
      <c r="WU41" s="1085"/>
      <c r="WV41" s="1085"/>
      <c r="WW41" s="1085"/>
      <c r="WX41" s="1085"/>
      <c r="WY41" s="1085"/>
      <c r="WZ41" s="1085"/>
      <c r="XA41" s="1085"/>
      <c r="XB41" s="1085"/>
      <c r="XC41" s="1085"/>
      <c r="XD41" s="1085"/>
      <c r="XE41" s="1085"/>
      <c r="XF41" s="1085"/>
      <c r="XG41" s="1085"/>
      <c r="XH41" s="1085"/>
      <c r="XI41" s="1085"/>
      <c r="XJ41" s="1085"/>
      <c r="XK41" s="1085"/>
      <c r="XL41" s="1085"/>
      <c r="XM41" s="1085"/>
      <c r="XN41" s="1085"/>
      <c r="XO41" s="1085"/>
      <c r="XP41" s="1085"/>
      <c r="XQ41" s="1085"/>
      <c r="XR41" s="1085"/>
      <c r="XS41" s="1085"/>
      <c r="XT41" s="1085"/>
      <c r="XU41" s="1085"/>
      <c r="XV41" s="1085"/>
      <c r="XW41" s="1085"/>
      <c r="XX41" s="1085"/>
      <c r="XY41" s="1085"/>
      <c r="XZ41" s="1085"/>
      <c r="YA41" s="1085"/>
      <c r="YB41" s="1085"/>
      <c r="YC41" s="1085"/>
      <c r="YD41" s="1085"/>
      <c r="YE41" s="1085"/>
      <c r="YF41" s="1085"/>
      <c r="YG41" s="1085"/>
      <c r="YH41" s="1085"/>
      <c r="YI41" s="1085"/>
      <c r="YJ41" s="1085"/>
      <c r="YK41" s="1085"/>
      <c r="YL41" s="1085"/>
      <c r="YM41" s="1085"/>
      <c r="YN41" s="1085"/>
      <c r="YO41" s="1085"/>
      <c r="YP41" s="1085"/>
      <c r="YQ41" s="1085"/>
      <c r="YR41" s="1085"/>
      <c r="YS41" s="1085"/>
      <c r="YT41" s="1085"/>
      <c r="YU41" s="1085"/>
      <c r="YV41" s="1085"/>
      <c r="YW41" s="1085"/>
      <c r="YX41" s="1085"/>
      <c r="YY41" s="1085"/>
      <c r="YZ41" s="1085"/>
      <c r="ZA41" s="1085"/>
      <c r="ZB41" s="1085"/>
      <c r="ZC41" s="1085"/>
      <c r="ZD41" s="1085"/>
      <c r="ZE41" s="1085"/>
      <c r="ZF41" s="1085"/>
      <c r="ZG41" s="1085"/>
      <c r="ZH41" s="1085"/>
      <c r="ZI41" s="1085"/>
      <c r="ZJ41" s="1085"/>
      <c r="ZK41" s="1085"/>
      <c r="ZL41" s="1085"/>
      <c r="ZM41" s="1085"/>
      <c r="ZN41" s="1085"/>
      <c r="ZO41" s="1085"/>
      <c r="ZP41" s="1085"/>
      <c r="ZQ41" s="1085"/>
      <c r="ZR41" s="1085"/>
      <c r="ZS41" s="1085"/>
      <c r="ZT41" s="1085"/>
      <c r="ZU41" s="1085"/>
      <c r="ZV41" s="1085"/>
      <c r="ZW41" s="1085"/>
      <c r="ZX41" s="1085"/>
      <c r="ZY41" s="1085"/>
      <c r="ZZ41" s="1085"/>
      <c r="AAA41" s="1085"/>
      <c r="AAB41" s="1085"/>
      <c r="AAC41" s="1085"/>
      <c r="AAD41" s="1085"/>
      <c r="AAE41" s="1085"/>
      <c r="AAF41" s="1085"/>
      <c r="AAG41" s="1085"/>
      <c r="AAH41" s="1085"/>
      <c r="AAI41" s="1085"/>
      <c r="AAJ41" s="1085"/>
      <c r="AAK41" s="1085"/>
      <c r="AAL41" s="1085"/>
      <c r="AAM41" s="1085"/>
      <c r="AAN41" s="1085"/>
      <c r="AAO41" s="1085"/>
      <c r="AAP41" s="1085"/>
      <c r="AAQ41" s="1085"/>
      <c r="AAR41" s="1085"/>
      <c r="AAS41" s="1085"/>
      <c r="AAT41" s="1085"/>
      <c r="AAU41" s="1085"/>
      <c r="AAV41" s="1085"/>
      <c r="AAW41" s="1085"/>
      <c r="AAX41" s="1085"/>
      <c r="AAY41" s="1085"/>
      <c r="AAZ41" s="1085"/>
      <c r="ABA41" s="1085"/>
      <c r="ABB41" s="1085"/>
      <c r="ABC41" s="1085"/>
      <c r="ABD41" s="1085"/>
      <c r="ABE41" s="1085"/>
      <c r="ABF41" s="1085"/>
      <c r="ABG41" s="1085"/>
      <c r="ABH41" s="1085"/>
      <c r="ABI41" s="1085"/>
      <c r="ABJ41" s="1085"/>
      <c r="ABK41" s="1085"/>
      <c r="ABL41" s="1085"/>
      <c r="ABM41" s="1085"/>
      <c r="ABN41" s="1085"/>
      <c r="ABO41" s="1085"/>
      <c r="ABP41" s="1085"/>
      <c r="ABQ41" s="1085"/>
      <c r="ABR41" s="1085"/>
      <c r="ABS41" s="1085"/>
      <c r="ABT41" s="1085"/>
      <c r="ABU41" s="1085"/>
      <c r="ABV41" s="1085"/>
      <c r="ABW41" s="1085"/>
      <c r="ABX41" s="1085"/>
      <c r="ABY41" s="1085"/>
      <c r="ABZ41" s="1085"/>
      <c r="ACA41" s="1085"/>
      <c r="ACB41" s="1085"/>
      <c r="ACC41" s="1085"/>
      <c r="ACD41" s="1085"/>
      <c r="ACE41" s="1085"/>
      <c r="ACF41" s="1085"/>
      <c r="ACG41" s="1085"/>
      <c r="ACH41" s="1085"/>
      <c r="ACI41" s="1085"/>
      <c r="ACJ41" s="1085"/>
      <c r="ACK41" s="1085"/>
      <c r="ACL41" s="1085"/>
      <c r="ACM41" s="1085"/>
      <c r="ACN41" s="1085"/>
      <c r="ACO41" s="1085"/>
      <c r="ACP41" s="1085"/>
      <c r="ACQ41" s="1085"/>
      <c r="ACR41" s="1085"/>
      <c r="ACS41" s="1085"/>
      <c r="ACT41" s="1085"/>
      <c r="ACU41" s="1085"/>
      <c r="ACV41" s="1085"/>
      <c r="ACW41" s="1085"/>
      <c r="ACX41" s="1085"/>
      <c r="ACY41" s="1085"/>
      <c r="ACZ41" s="1085"/>
      <c r="ADA41" s="1085"/>
      <c r="ADB41" s="1085"/>
      <c r="ADC41" s="1085"/>
      <c r="ADD41" s="1085"/>
      <c r="ADE41" s="1085"/>
      <c r="ADF41" s="1085"/>
      <c r="ADG41" s="1085"/>
      <c r="ADH41" s="1085"/>
      <c r="ADI41" s="1085"/>
      <c r="ADJ41" s="1085"/>
      <c r="ADK41" s="1085"/>
      <c r="ADL41" s="1085"/>
      <c r="ADM41" s="1085"/>
      <c r="ADN41" s="1085"/>
      <c r="ADO41" s="1085"/>
      <c r="ADP41" s="1085"/>
      <c r="ADQ41" s="1085"/>
      <c r="ADR41" s="1085"/>
      <c r="ADS41" s="1085"/>
      <c r="ADT41" s="1085"/>
      <c r="ADU41" s="1085"/>
      <c r="ADV41" s="1085"/>
      <c r="ADW41" s="1085"/>
      <c r="ADX41" s="1085"/>
      <c r="ADY41" s="1085"/>
      <c r="ADZ41" s="1085"/>
      <c r="AEA41" s="1085"/>
      <c r="AEB41" s="1085"/>
      <c r="AEC41" s="1085"/>
      <c r="AED41" s="1085"/>
      <c r="AEE41" s="1085"/>
      <c r="AEF41" s="1085"/>
      <c r="AEG41" s="1085"/>
      <c r="AEH41" s="1085"/>
      <c r="AEI41" s="1085"/>
      <c r="AEJ41" s="1085"/>
      <c r="AEK41" s="1085"/>
      <c r="AEL41" s="1085"/>
      <c r="AEM41" s="1085"/>
      <c r="AEN41" s="1085"/>
      <c r="AEO41" s="1085"/>
      <c r="AEP41" s="1085"/>
      <c r="AEQ41" s="1085"/>
      <c r="AER41" s="1085"/>
      <c r="AES41" s="1085"/>
      <c r="AET41" s="1085"/>
      <c r="AEU41" s="1085"/>
      <c r="AEV41" s="1084" t="str">
        <f>IF('8A'!E44&lt;&gt;"",'8A'!E44,"")</f>
        <v/>
      </c>
      <c r="AEW41" s="1084" t="str">
        <f>IF('8A'!F44&lt;&gt;"",'8A'!F44,"")</f>
        <v/>
      </c>
      <c r="AEX41" s="1084" t="str">
        <f>IF('8A'!G44&lt;&gt;"",'8A'!G44,"")</f>
        <v/>
      </c>
      <c r="AEY41" s="1084" t="str">
        <f>IF('8A'!H44&lt;&gt;"",'8A'!H44,"")</f>
        <v/>
      </c>
      <c r="AEZ41" s="1084" t="str">
        <f>IF('8A'!I44&lt;&gt;"",'8A'!I44,"")</f>
        <v/>
      </c>
      <c r="AFA41" s="1084" t="str">
        <f>IF('8A'!J44&lt;&gt;"",'8A'!J44,"")</f>
        <v/>
      </c>
      <c r="AFB41" s="1084" t="str">
        <f>IF('8A'!K44&lt;&gt;"",'8A'!K44,"")</f>
        <v/>
      </c>
      <c r="AFC41" s="1084" t="str">
        <f>IF('8A'!L44&lt;&gt;"",'8A'!L44,"")</f>
        <v/>
      </c>
      <c r="AFD41" s="1084" t="str">
        <f>IF('8A'!M44&lt;&gt;"",'8A'!M44,"")</f>
        <v/>
      </c>
      <c r="AFE41" s="1084" t="str">
        <f>IF('8A'!N44&lt;&gt;"",'8A'!N44,"")</f>
        <v/>
      </c>
      <c r="AFF41" s="1084" t="str">
        <f>IF('8A'!O44&lt;&gt;"",'8A'!O44,"")</f>
        <v/>
      </c>
      <c r="AFG41" s="1084" t="str">
        <f>IF('8A'!P44&lt;&gt;"",'8A'!P44,"")</f>
        <v/>
      </c>
      <c r="AFH41" s="1084" t="str">
        <f>IF('8A'!Q44&lt;&gt;"",'8A'!Q44,"")</f>
        <v/>
      </c>
      <c r="AFI41" s="1084" t="str">
        <f>IF('8A'!R44&lt;&gt;"",'8A'!R44,"")</f>
        <v/>
      </c>
      <c r="AFJ41" s="1084" t="str">
        <f>IF('8A'!S44&lt;&gt;"",'8A'!S44,"")</f>
        <v/>
      </c>
      <c r="AFK41" s="1084" t="str">
        <f>IF('8A'!T44&lt;&gt;"",'8A'!T44,"")</f>
        <v/>
      </c>
      <c r="AFL41" s="1084" t="str">
        <f>IF('8A'!U44&lt;&gt;"",'8A'!U44,"")</f>
        <v/>
      </c>
      <c r="AFM41" s="1084" t="str">
        <f>IF('8A'!V44&lt;&gt;"",'8A'!V44,"")</f>
        <v/>
      </c>
      <c r="AFN41" s="1084" t="str">
        <f>IF('8B'!E44&lt;&gt;"",'8B'!E44,"")</f>
        <v/>
      </c>
      <c r="AFO41" s="1084" t="str">
        <f>IF('8B'!F44&lt;&gt;"",'8B'!F44,"")</f>
        <v/>
      </c>
      <c r="AFP41" s="1084" t="str">
        <f>IF('8B'!G44&lt;&gt;"",'8B'!G44,"")</f>
        <v/>
      </c>
      <c r="AFQ41" s="1084" t="str">
        <f>IF('8B'!H44&lt;&gt;"",'8B'!H44,"")</f>
        <v/>
      </c>
      <c r="AFR41" s="1084" t="str">
        <f>IF('8B'!I44&lt;&gt;"",'8B'!I44,"")</f>
        <v/>
      </c>
      <c r="AFS41" s="1084" t="str">
        <f>IF('8B'!J44&lt;&gt;"",'8B'!J44,"")</f>
        <v/>
      </c>
      <c r="AFT41" s="1084" t="str">
        <f>IF('8B'!K44&lt;&gt;"",'8B'!K44,"")</f>
        <v/>
      </c>
      <c r="AFU41" s="1084" t="str">
        <f>IF('8B'!L44&lt;&gt;"",'8B'!L44,"")</f>
        <v/>
      </c>
      <c r="AFV41" s="1084" t="str">
        <f>IF('8B'!M44&lt;&gt;"",'8B'!M44,"")</f>
        <v/>
      </c>
      <c r="AFW41" s="1084" t="str">
        <f>IF('8B'!N44&lt;&gt;"",'8B'!N44,"")</f>
        <v/>
      </c>
      <c r="AFX41" s="1084" t="str">
        <f>IF('8B'!O44&lt;&gt;"",'8B'!O44,"")</f>
        <v/>
      </c>
      <c r="AFY41" s="1084" t="str">
        <f>IF('8B'!P44&lt;&gt;"",'8B'!P44,"")</f>
        <v/>
      </c>
      <c r="AFZ41" s="1084" t="str">
        <f>IF('8B'!Q44&lt;&gt;"",'8B'!Q44,"")</f>
        <v/>
      </c>
      <c r="AGA41" s="1084" t="str">
        <f>IF('8B'!R44&lt;&gt;"",'8B'!R44,"")</f>
        <v/>
      </c>
      <c r="AGB41" s="1084" t="str">
        <f>IF('8B'!S44&lt;&gt;"",'8B'!S44,"")</f>
        <v/>
      </c>
      <c r="AGC41" s="1084" t="str">
        <f>IF('8B'!T44&lt;&gt;"",'8B'!T44,"")</f>
        <v/>
      </c>
      <c r="AGD41" s="1084" t="str">
        <f>IF('8B'!U44&lt;&gt;"",'8B'!U44,"")</f>
        <v/>
      </c>
      <c r="AGE41" s="1084" t="str">
        <f>IF('8C'!E44&lt;&gt;"",'8C'!E44,"")</f>
        <v/>
      </c>
      <c r="AGF41" s="1084" t="str">
        <f>IF('8C'!F44&lt;&gt;"",'8C'!F44,"")</f>
        <v/>
      </c>
      <c r="AGG41" s="1084" t="str">
        <f>IF('8C'!G44&lt;&gt;"",'8C'!G44,"")</f>
        <v/>
      </c>
      <c r="AGH41" s="1084" t="str">
        <f>IF('8C'!H44&lt;&gt;"",'8C'!H44,"")</f>
        <v/>
      </c>
      <c r="AGI41" s="1084" t="str">
        <f>IF('8C'!I44&lt;&gt;"",'8C'!I44,"")</f>
        <v/>
      </c>
      <c r="AGJ41" s="1084" t="str">
        <f>IF('8C'!J44&lt;&gt;"",'8C'!J44,"")</f>
        <v/>
      </c>
      <c r="AGK41" s="1084" t="str">
        <f>IF('8C'!K44&lt;&gt;"",'8C'!K44,"")</f>
        <v/>
      </c>
      <c r="AGL41" s="1084" t="str">
        <f>IF('8C'!L44&lt;&gt;"",'8C'!L44,"")</f>
        <v/>
      </c>
      <c r="AGM41" s="1084" t="str">
        <f>IF('8C'!M44&lt;&gt;"",'8C'!M44,"")</f>
        <v/>
      </c>
      <c r="AGN41" s="1084" t="str">
        <f>IF('8C'!N44&lt;&gt;"",'8C'!N44,"")</f>
        <v/>
      </c>
      <c r="AGO41" s="1084" t="str">
        <f>IF('8C'!O44&lt;&gt;"",'8C'!O44,"")</f>
        <v/>
      </c>
      <c r="AGP41" s="1085"/>
      <c r="AGQ41" s="1084" t="str">
        <f>IF('8D'!D52&lt;&gt;"",'8D'!D52,"")</f>
        <v/>
      </c>
      <c r="AGR41" s="1084" t="str">
        <f>IF('8D'!E52&lt;&gt;"",'8D'!E52,"")</f>
        <v/>
      </c>
      <c r="AGS41" s="1084" t="str">
        <f>IF('8D'!F52&lt;&gt;"",'8D'!F52,"")</f>
        <v/>
      </c>
      <c r="AGT41" s="1084" t="str">
        <f>IF('8D'!G52&lt;&gt;"",'8D'!G52,"")</f>
        <v/>
      </c>
      <c r="AGU41" s="1084" t="str">
        <f>IF('8D'!H52&lt;&gt;"",'8D'!H52,"")</f>
        <v/>
      </c>
      <c r="AGV41" s="1084" t="str">
        <f>IF('8D'!I52&lt;&gt;"",'8D'!I52,"")</f>
        <v/>
      </c>
      <c r="AGW41" s="1084" t="str">
        <f>IF('8D'!J52&lt;&gt;"",'8D'!J52,"")</f>
        <v/>
      </c>
      <c r="AGX41" s="1084" t="str">
        <f>IF('8D'!K52&lt;&gt;"",'8D'!K52,"")</f>
        <v/>
      </c>
      <c r="AGY41" s="1084" t="str">
        <f>IF('8D'!L52&lt;&gt;"",'8D'!L52,"")</f>
        <v/>
      </c>
      <c r="AGZ41" s="1084" t="str">
        <f>IF('8D'!M52&lt;&gt;"",'8D'!M52,"")</f>
        <v/>
      </c>
      <c r="AHA41" s="1084" t="str">
        <f>IF('8D'!N52&lt;&gt;"",'8D'!N52,"")</f>
        <v/>
      </c>
      <c r="AHB41" s="1084" t="str">
        <f>IF('8D'!O52&lt;&gt;"",'8D'!O52,"")</f>
        <v/>
      </c>
      <c r="AHC41" s="1084" t="str">
        <f>IF('8D'!P52&lt;&gt;"",'8D'!P52,"")</f>
        <v/>
      </c>
      <c r="AHD41" s="1084" t="str">
        <f>IF('8D'!Q52&lt;&gt;"",'8D'!Q52,"")</f>
        <v/>
      </c>
      <c r="AHE41" s="1084" t="str">
        <f>IF('8D'!R52&lt;&gt;"",'8D'!R52,"")</f>
        <v/>
      </c>
      <c r="AHF41" s="1084" t="str">
        <f>IF('8D'!S52&lt;&gt;"",'8D'!S52,"")</f>
        <v/>
      </c>
      <c r="AHG41" s="1084" t="str">
        <f>IF('8D'!T52&lt;&gt;"",'8D'!T52,"")</f>
        <v/>
      </c>
      <c r="AHH41" s="1084" t="str">
        <f>IF('8D'!U52&lt;&gt;"",'8D'!U52,"")</f>
        <v/>
      </c>
      <c r="AHI41" s="1084" t="str">
        <f>IF('8D'!V52&lt;&gt;"",'8D'!V52,"")</f>
        <v/>
      </c>
      <c r="AHJ41" s="1084" t="str">
        <f>IF('8D'!W52&lt;&gt;"",'8D'!W52,"")</f>
        <v/>
      </c>
      <c r="AHK41" s="1084" t="str">
        <f>IF('8D'!X52&lt;&gt;"",'8D'!X52,"")</f>
        <v/>
      </c>
      <c r="AHL41" s="1084" t="str">
        <f>IF('8D'!Y52&lt;&gt;"",'8D'!Y52,"")</f>
        <v/>
      </c>
      <c r="AHM41" s="1084" t="str">
        <f>IF('8D'!Z52&lt;&gt;"",'8D'!Z52,"")</f>
        <v/>
      </c>
      <c r="AHN41" s="1084" t="str">
        <f>IF('8D'!AA52&lt;&gt;"",'8D'!AA52,"")</f>
        <v/>
      </c>
      <c r="AHO41" s="1084" t="str">
        <f>IF('8D'!AB52&lt;&gt;"",'8D'!AB52,"")</f>
        <v/>
      </c>
      <c r="AHP41" s="1084" t="str">
        <f>IF('8D'!AC52&lt;&gt;"",'8D'!AC52,"")</f>
        <v/>
      </c>
      <c r="AHQ41" s="1084" t="str">
        <f>IF('8D'!AD52&lt;&gt;"",'8D'!AD52,"")</f>
        <v/>
      </c>
      <c r="AHR41" s="1084" t="str">
        <f>IF('8D'!AE52&lt;&gt;"",'8D'!AE52,"")</f>
        <v/>
      </c>
      <c r="AHS41" s="1084" t="str">
        <f>IF('8D'!AF52&lt;&gt;"",'8D'!AF52,"")</f>
        <v/>
      </c>
      <c r="AHT41" s="1084" t="str">
        <f>IF('8D'!AG52&lt;&gt;"",'8D'!AG52,"")</f>
        <v/>
      </c>
      <c r="AHU41" s="1084" t="str">
        <f>IF('8D'!AH52&lt;&gt;"",'8D'!AH52,"")</f>
        <v/>
      </c>
      <c r="AHV41" s="1084" t="str">
        <f>IF('8D'!AI52&lt;&gt;"",'8D'!AI52,"")</f>
        <v/>
      </c>
      <c r="AHW41" s="1084" t="str">
        <f>IF('8D'!AJ52&lt;&gt;"",'8D'!AJ52,"")</f>
        <v/>
      </c>
      <c r="AHX41" s="1084" t="str">
        <f>IF('8D'!AK52&lt;&gt;"",'8D'!AK52,"")</f>
        <v/>
      </c>
      <c r="AHY41" s="1084" t="str">
        <f>IF('8D'!AL52&lt;&gt;"",'8D'!AL52,"")</f>
        <v/>
      </c>
      <c r="AHZ41" s="1084" t="str">
        <f>IF('8D'!AM52&lt;&gt;"",'8D'!AM52,"")</f>
        <v/>
      </c>
      <c r="AIA41" s="1084" t="str">
        <f>IF('8D'!AN52&lt;&gt;"",'8D'!AN52,"")</f>
        <v/>
      </c>
      <c r="AIB41" s="1084" t="str">
        <f>IF('8D'!AO52&lt;&gt;"",'8D'!AO52,"")</f>
        <v/>
      </c>
      <c r="AIC41" s="1084" t="str">
        <f>IF('8D'!AP52&lt;&gt;"",'8D'!AP52,"")</f>
        <v/>
      </c>
      <c r="AID41" s="1084" t="str">
        <f>IF('8D'!AQ52&lt;&gt;"",'8D'!AQ52,"")</f>
        <v/>
      </c>
      <c r="AIE41" s="1084" t="str">
        <f>IF('8D'!AR52&lt;&gt;"",'8D'!AR52,"")</f>
        <v/>
      </c>
      <c r="AIF41" s="1084" t="str">
        <f>IF('8D'!AS52&lt;&gt;"",'8D'!AS52,"")</f>
        <v/>
      </c>
      <c r="AIG41" s="1084" t="str">
        <f>IF('8D'!AT52&lt;&gt;"",'8D'!AT52,"")</f>
        <v/>
      </c>
      <c r="AIH41" s="1084" t="str">
        <f>IF('8D'!AU52&lt;&gt;"",'8D'!AU52,"")</f>
        <v/>
      </c>
      <c r="AII41" s="1084" t="str">
        <f>IF('8D'!AV52&lt;&gt;"",'8D'!AV52,"")</f>
        <v/>
      </c>
      <c r="AIJ41" s="1084" t="str">
        <f>IF('8D'!AW52&lt;&gt;"",'8D'!AW52,"")</f>
        <v/>
      </c>
      <c r="AIK41" s="1085"/>
      <c r="AIL41" s="1084" t="str">
        <f>IF('8E'!D52&lt;&gt;"",'8E'!D52,"")</f>
        <v/>
      </c>
      <c r="AIM41" s="1084" t="str">
        <f>IF('8E'!E52&lt;&gt;"",'8E'!E52,"")</f>
        <v/>
      </c>
      <c r="AIN41" s="1084" t="str">
        <f>IF('8E'!F52&lt;&gt;"",'8E'!F52,"")</f>
        <v/>
      </c>
      <c r="AIO41" s="1084" t="str">
        <f>IF('8E'!G52&lt;&gt;"",'8E'!G52,"")</f>
        <v/>
      </c>
      <c r="AIP41" s="1084" t="str">
        <f>IF('8E'!H52&lt;&gt;"",'8E'!H52,"")</f>
        <v/>
      </c>
      <c r="AIQ41" s="1084" t="str">
        <f>IF('8E'!I52&lt;&gt;"",'8E'!I52,"")</f>
        <v/>
      </c>
      <c r="AIR41" s="1084" t="str">
        <f>IF('8E'!J52&lt;&gt;"",'8E'!J52,"")</f>
        <v/>
      </c>
      <c r="AIS41" s="1084" t="str">
        <f>IF('8E'!K52&lt;&gt;"",'8E'!K52,"")</f>
        <v/>
      </c>
      <c r="AIT41" s="1084" t="str">
        <f>IF('8E'!L52&lt;&gt;"",'8E'!L52,"")</f>
        <v/>
      </c>
      <c r="AIU41" s="1084" t="str">
        <f>IF('8E'!M52&lt;&gt;"",'8E'!M52,"")</f>
        <v/>
      </c>
      <c r="AIV41" s="1084" t="str">
        <f>IF('8E'!N52&lt;&gt;"",'8E'!N52,"")</f>
        <v/>
      </c>
      <c r="AIW41" s="1084" t="str">
        <f>IF('8E'!O52&lt;&gt;"",'8E'!O52,"")</f>
        <v/>
      </c>
      <c r="AIX41" s="1084" t="str">
        <f>IF('8E'!P52&lt;&gt;"",'8E'!P52,"")</f>
        <v/>
      </c>
      <c r="AIY41" s="1084" t="str">
        <f>IF('8E'!Q52&lt;&gt;"",'8E'!Q52,"")</f>
        <v/>
      </c>
      <c r="AIZ41" s="1084" t="str">
        <f>IF('8E'!R52&lt;&gt;"",'8E'!R52,"")</f>
        <v/>
      </c>
      <c r="AJA41" s="1084" t="str">
        <f>IF('8E'!S52&lt;&gt;"",'8E'!S52,"")</f>
        <v/>
      </c>
      <c r="AJB41" s="1084" t="str">
        <f>IF('8E'!T52&lt;&gt;"",'8E'!T52,"")</f>
        <v/>
      </c>
      <c r="AJC41" s="1084" t="str">
        <f>IF('8E'!U52&lt;&gt;"",'8E'!U52,"")</f>
        <v/>
      </c>
      <c r="AJD41" s="1084" t="str">
        <f>IF('8E'!V52&lt;&gt;"",'8E'!V52,"")</f>
        <v/>
      </c>
      <c r="AJE41" s="1084" t="str">
        <f>IF('8E'!W52&lt;&gt;"",'8E'!W52,"")</f>
        <v/>
      </c>
      <c r="AJF41" s="1084" t="str">
        <f>IF('8E'!X52&lt;&gt;"",'8E'!X52,"")</f>
        <v/>
      </c>
      <c r="AJG41" s="1084" t="str">
        <f>IF('8E'!Y52&lt;&gt;"",'8E'!Y52,"")</f>
        <v/>
      </c>
      <c r="AJH41" s="1084" t="str">
        <f>IF('8E'!Z52&lt;&gt;"",'8E'!Z52,"")</f>
        <v/>
      </c>
      <c r="AJI41" s="1084" t="str">
        <f>IF('8E'!AA52&lt;&gt;"",'8E'!AA52,"")</f>
        <v/>
      </c>
      <c r="AJJ41" t="s">
        <v>6852</v>
      </c>
    </row>
    <row r="42" spans="1:946" x14ac:dyDescent="0.2">
      <c r="A42" s="1084" t="str">
        <f t="shared" si="0"/>
        <v/>
      </c>
      <c r="B42" s="1084" t="str">
        <f t="shared" si="1"/>
        <v/>
      </c>
      <c r="C42" s="1084" t="str">
        <f>IF(設定!AH46&lt;&gt;0,設定!AH46,"")</f>
        <v/>
      </c>
      <c r="D42" s="1084" t="str">
        <f ca="1">IF(設定!AG46&lt;&gt;0,設定!AG46,"")</f>
        <v/>
      </c>
      <c r="E42" s="1084" t="str">
        <f>IF(C42="学部",VLOOKUP(D42,設定!$K$8:$L$37,2,FALSE),"")</f>
        <v/>
      </c>
      <c r="F42" s="1084" t="str">
        <f>IF(C42="研究科",VLOOKUP(D42,設定!$P$8:$Q$37,2,FALSE),"")</f>
        <v/>
      </c>
      <c r="G42" s="1084" t="str">
        <f>IF(C42="学部",VLOOKUP(D42,設定!$U$8:$V$37,2,FALSE),"")</f>
        <v/>
      </c>
      <c r="H42" s="1084" t="str">
        <f>IF(C42="研究科",VLOOKUP(D42,設定!$Y$8:$Z$37,2,FALSE),"")</f>
        <v/>
      </c>
      <c r="I42" s="1085"/>
      <c r="J42" s="1085"/>
      <c r="K42" s="1085"/>
      <c r="L42" s="1085"/>
      <c r="M42" s="1085"/>
      <c r="N42" s="1085"/>
      <c r="O42" s="1085"/>
      <c r="P42" s="1085"/>
      <c r="Q42" s="1085"/>
      <c r="R42" s="1084" t="str">
        <f>IF('2A'!E45&lt;&gt;"",'2A'!E45,"")</f>
        <v/>
      </c>
      <c r="S42" s="1084" t="str">
        <f>IF('2A'!F45&lt;&gt;"",'2A'!F45,"")</f>
        <v/>
      </c>
      <c r="T42" s="1084" t="str">
        <f>IF('2A'!G45&lt;&gt;"",'2A'!G45,"")</f>
        <v/>
      </c>
      <c r="U42" s="1084" t="str">
        <f>IF('2A'!H45&lt;&gt;"",'2A'!H45,"")</f>
        <v/>
      </c>
      <c r="V42" s="1084" t="str">
        <f>IF('2A'!I45&lt;&gt;"",'2A'!I45,"")</f>
        <v/>
      </c>
      <c r="W42" s="1084" t="str">
        <f>IF('2A'!J45&lt;&gt;"",'2A'!J45,"")</f>
        <v/>
      </c>
      <c r="X42" s="1084" t="str">
        <f>IF('2A'!K45&lt;&gt;"",'2A'!K45,"")</f>
        <v/>
      </c>
      <c r="Y42" s="1084" t="str">
        <f>IF('2A'!L45&lt;&gt;"",'2A'!L45,"")</f>
        <v/>
      </c>
      <c r="Z42" s="1084" t="str">
        <f>IF('2A'!M45&lt;&gt;"",'2A'!M45,"")</f>
        <v/>
      </c>
      <c r="AA42" s="1084" t="str">
        <f>IF('2A'!N45&lt;&gt;"",'2A'!N45,"")</f>
        <v/>
      </c>
      <c r="AB42" s="1084" t="str">
        <f>IF('2A'!O45&lt;&gt;"",'2A'!O45,"")</f>
        <v/>
      </c>
      <c r="AC42" s="1084" t="str">
        <f>IF('2A'!P45&lt;&gt;"",'2A'!P45,"")</f>
        <v/>
      </c>
      <c r="AD42" s="1084" t="str">
        <f>IF('2A'!Q45&lt;&gt;"",'2A'!Q45,"")</f>
        <v/>
      </c>
      <c r="AE42" s="1084" t="str">
        <f>IF('2A'!R45&lt;&gt;"",'2A'!R45,"")</f>
        <v/>
      </c>
      <c r="AF42" s="1084" t="str">
        <f>IF('2A'!S45&lt;&gt;"",'2A'!S45,"")</f>
        <v/>
      </c>
      <c r="AG42" s="1084" t="str">
        <f>IF('2A'!T45&lt;&gt;"",'2A'!T45,"")</f>
        <v/>
      </c>
      <c r="AH42" s="1084" t="str">
        <f>IF('2A'!U45&lt;&gt;"",'2A'!U45,"")</f>
        <v/>
      </c>
      <c r="AI42" s="1084" t="str">
        <f>IF('2B'!E45&lt;&gt;"",'2B'!E45,"")</f>
        <v/>
      </c>
      <c r="AJ42" s="1084" t="str">
        <f>IF('2B'!F45&lt;&gt;"",'2B'!F45,"")</f>
        <v/>
      </c>
      <c r="AK42" s="1084" t="str">
        <f>IF('2B'!G45&lt;&gt;"",'2B'!G45,"")</f>
        <v/>
      </c>
      <c r="AL42" s="1084" t="str">
        <f>IF('2B'!H45&lt;&gt;"",'2B'!H45,"")</f>
        <v/>
      </c>
      <c r="AM42" s="1084" t="str">
        <f>IF('2B'!I45&lt;&gt;"",'2B'!I45,"")</f>
        <v/>
      </c>
      <c r="AN42" s="1084" t="str">
        <f>IF('2B'!J45&lt;&gt;"",'2B'!J45,"")</f>
        <v/>
      </c>
      <c r="AO42" s="1084" t="str">
        <f>IF('2B'!K45&lt;&gt;"",'2B'!K45,"")</f>
        <v/>
      </c>
      <c r="AP42" s="1084" t="str">
        <f>IF('2B'!L45&lt;&gt;"",'2B'!L45,"")</f>
        <v/>
      </c>
      <c r="AQ42" s="1084" t="str">
        <f>IF('2B'!M45&lt;&gt;"",'2B'!M45,"")</f>
        <v/>
      </c>
      <c r="AR42" s="1084" t="str">
        <f>IF('2B'!N45&lt;&gt;"",'2B'!N45,"")</f>
        <v/>
      </c>
      <c r="AS42" s="1084" t="str">
        <f>IF('2B'!O45&lt;&gt;"",'2B'!O45,"")</f>
        <v/>
      </c>
      <c r="AT42" s="1084" t="str">
        <f>IF('2B'!P45&lt;&gt;"",'2B'!P45,"")</f>
        <v/>
      </c>
      <c r="AU42" s="1084" t="str">
        <f>IF('2B'!Q45&lt;&gt;"",'2B'!Q45,"")</f>
        <v/>
      </c>
      <c r="AV42" s="1084" t="str">
        <f>IF('2B'!R45&lt;&gt;"",'2B'!R45,"")</f>
        <v/>
      </c>
      <c r="AW42" s="1084" t="str">
        <f>IF('2B'!S45&lt;&gt;"",'2B'!S45,"")</f>
        <v/>
      </c>
      <c r="AX42" s="1084" t="str">
        <f>IF('2B'!T45&lt;&gt;"",'2B'!T45,"")</f>
        <v/>
      </c>
      <c r="AY42" s="1084" t="str">
        <f>IF('2B'!U45&lt;&gt;"",'2B'!U45,"")</f>
        <v/>
      </c>
      <c r="AZ42" s="1084" t="str">
        <f>IF('2B'!V45&lt;&gt;"",'2B'!V45,"")</f>
        <v/>
      </c>
      <c r="BA42" s="1084" t="str">
        <f>IF('2B'!W45&lt;&gt;"",'2B'!W45,"")</f>
        <v/>
      </c>
      <c r="BB42" s="1084" t="str">
        <f>IF('2B'!X45&lt;&gt;"",'2B'!X45,"")</f>
        <v/>
      </c>
      <c r="BC42" s="1084" t="str">
        <f>IF('2C'!E46&lt;&gt;"",'2C'!E46,"")</f>
        <v/>
      </c>
      <c r="BD42" s="1084" t="str">
        <f>IF('2C'!F46&lt;&gt;"",'2C'!F46,"")</f>
        <v/>
      </c>
      <c r="BE42" s="1084" t="str">
        <f>IF('2C'!G46&lt;&gt;"",'2C'!G46,"")</f>
        <v/>
      </c>
      <c r="BF42" s="1084" t="str">
        <f>IF('2C'!H46&lt;&gt;"",'2C'!H46,"")</f>
        <v/>
      </c>
      <c r="BG42" s="1084" t="str">
        <f>IF('2C'!I46&lt;&gt;"",'2C'!I46,"")</f>
        <v/>
      </c>
      <c r="BH42" s="1084" t="str">
        <f>IF('2C'!J46&lt;&gt;"",'2C'!J46,"")</f>
        <v/>
      </c>
      <c r="BI42" s="1084" t="str">
        <f>IF('2C'!K46&lt;&gt;"",'2C'!K46,"")</f>
        <v/>
      </c>
      <c r="BJ42" s="1084" t="str">
        <f>IF('2C'!L46&lt;&gt;"",'2C'!L46,"")</f>
        <v/>
      </c>
      <c r="BK42" s="1084" t="str">
        <f>IF('2C'!M46&lt;&gt;"",'2C'!M46,"")</f>
        <v/>
      </c>
      <c r="BL42" s="1084" t="str">
        <f>IF('2C'!N46&lt;&gt;"",'2C'!N46,"")</f>
        <v/>
      </c>
      <c r="BM42" s="1084" t="str">
        <f>IF('2C'!O46&lt;&gt;"",'2C'!O46,"")</f>
        <v/>
      </c>
      <c r="BN42" s="1084" t="str">
        <f>IF('2C'!P46&lt;&gt;"",'2C'!P46,"")</f>
        <v/>
      </c>
      <c r="BO42" s="1084" t="str">
        <f>IF('2C'!Q46&lt;&gt;"",'2C'!Q46,"")</f>
        <v/>
      </c>
      <c r="BP42" s="1084" t="str">
        <f>IF('2C'!R46&lt;&gt;"",'2C'!R46,"")</f>
        <v/>
      </c>
      <c r="BQ42" s="1084" t="str">
        <f>IF('2C'!S46&lt;&gt;"",'2C'!S46,"")</f>
        <v/>
      </c>
      <c r="BR42" s="1084" t="str">
        <f>IF('2C'!T46&lt;&gt;"",'2C'!T46,"")</f>
        <v/>
      </c>
      <c r="BS42" s="1084" t="str">
        <f>IF('2C'!U46&lt;&gt;"",'2C'!U46,"")</f>
        <v/>
      </c>
      <c r="BT42" s="1084" t="str">
        <f>IF('2C'!V46&lt;&gt;"",'2C'!V46,"")</f>
        <v/>
      </c>
      <c r="BU42" s="1084" t="str">
        <f>IF('2C'!W46&lt;&gt;"",'2C'!W46,"")</f>
        <v/>
      </c>
      <c r="BV42" s="1084" t="str">
        <f>IF('2C'!X46&lt;&gt;"",'2C'!X46,"")</f>
        <v/>
      </c>
      <c r="BW42" s="1084" t="str">
        <f>IF('2C'!Y46&lt;&gt;"",'2C'!Y46,"")</f>
        <v/>
      </c>
      <c r="BX42" s="1084" t="str">
        <f>IF('2C'!Z46&lt;&gt;"",'2C'!Z46,"")</f>
        <v/>
      </c>
      <c r="BY42" s="1084" t="str">
        <f>IF('2C'!AA46&lt;&gt;"",'2C'!AA46,"")</f>
        <v/>
      </c>
      <c r="BZ42" s="1084" t="str">
        <f>IF('2C'!AB46&lt;&gt;"",'2C'!AB46,"")</f>
        <v/>
      </c>
      <c r="CA42" s="1084" t="str">
        <f>IF('2C'!AC46&lt;&gt;"",'2C'!AC46,"")</f>
        <v/>
      </c>
      <c r="CB42" s="1084" t="str">
        <f>IF('2C'!AD46&lt;&gt;"",'2C'!AD46,"")</f>
        <v/>
      </c>
      <c r="CC42" s="1084" t="str">
        <f>IF('2C'!AE46&lt;&gt;"",'2C'!AE46,"")</f>
        <v/>
      </c>
      <c r="CD42" s="1084" t="str">
        <f>IF('2C'!AF46&lt;&gt;"",'2C'!AF46,"")</f>
        <v/>
      </c>
      <c r="CE42" s="1085"/>
      <c r="CF42" s="1085"/>
      <c r="CG42" s="1085"/>
      <c r="CH42" s="1085"/>
      <c r="CI42" s="1085"/>
      <c r="CJ42" s="1085"/>
      <c r="CK42" s="1085"/>
      <c r="CL42" s="1085"/>
      <c r="CM42" s="1085"/>
      <c r="CN42" s="1085"/>
      <c r="CO42" s="1085"/>
      <c r="CP42" s="1085"/>
      <c r="CQ42" s="1085"/>
      <c r="CR42" s="1085"/>
      <c r="CS42" s="1085"/>
      <c r="CT42" s="1085"/>
      <c r="CU42" s="1085"/>
      <c r="CV42" s="1084" t="str">
        <f>IF('2E'!E45&lt;&gt;"",'2E'!E45,"")</f>
        <v/>
      </c>
      <c r="CW42" s="1084" t="str">
        <f>IF('2E'!F45&lt;&gt;"",'2E'!F45,"")</f>
        <v/>
      </c>
      <c r="CX42" s="1084" t="str">
        <f>IF('2E'!G45&lt;&gt;"",'2E'!G45,"")</f>
        <v/>
      </c>
      <c r="CY42" s="1084" t="str">
        <f>IF('2E'!H45&lt;&gt;"",'2E'!H45,"")</f>
        <v/>
      </c>
      <c r="CZ42" s="1084" t="str">
        <f>IF('2E'!I45&lt;&gt;"",'2E'!I45,"")</f>
        <v/>
      </c>
      <c r="DA42" s="1084" t="str">
        <f>IF('2E'!J45&lt;&gt;"",'2E'!J45,"")</f>
        <v/>
      </c>
      <c r="DB42" s="1084" t="str">
        <f>IF('2E'!K45&lt;&gt;"",'2E'!K45,"")</f>
        <v/>
      </c>
      <c r="DC42" s="1084" t="str">
        <f>IF('2E'!L45&lt;&gt;"",'2E'!L45,"")</f>
        <v/>
      </c>
      <c r="DD42" s="1084" t="str">
        <f>IF('2E'!M45&lt;&gt;"",'2E'!M45,"")</f>
        <v/>
      </c>
      <c r="DE42" s="1084" t="str">
        <f>IF('2E'!N45&lt;&gt;"",'2E'!N45,"")</f>
        <v/>
      </c>
      <c r="DF42" s="1084" t="str">
        <f>IF('2E'!O45&lt;&gt;"",'2E'!O45,"")</f>
        <v/>
      </c>
      <c r="DG42" s="1084" t="str">
        <f>IF('2E'!P45&lt;&gt;"",'2E'!P45,"")</f>
        <v/>
      </c>
      <c r="DH42" s="1084" t="str">
        <f>IF('2E'!Q45&lt;&gt;"",'2E'!Q45,"")</f>
        <v/>
      </c>
      <c r="DI42" s="1084" t="str">
        <f>IF('2E'!R45&lt;&gt;"",'2E'!R45,"")</f>
        <v/>
      </c>
      <c r="DJ42" s="1084" t="str">
        <f>IF('2E'!S45&lt;&gt;"",'2E'!S45,"")</f>
        <v/>
      </c>
      <c r="DK42" s="1084" t="str">
        <f>IF('2E'!T45&lt;&gt;"",'2E'!T45,"")</f>
        <v/>
      </c>
      <c r="DL42" s="1084" t="str">
        <f>IF('2F'!E45&lt;&gt;"",'2F'!E45,"")</f>
        <v/>
      </c>
      <c r="DM42" s="1084" t="str">
        <f>IF('2F'!F45&lt;&gt;"",'2F'!F45,"")</f>
        <v/>
      </c>
      <c r="DN42" s="1212" t="str">
        <f>IF('3AB'!E45&lt;&gt;"",'3AB'!E45,"")</f>
        <v/>
      </c>
      <c r="DO42" s="1212" t="str">
        <f>IF('3AB'!F45&lt;&gt;"",'3AB'!F45,"")</f>
        <v/>
      </c>
      <c r="DP42" s="1212" t="str">
        <f>IF('3AB'!G45&lt;&gt;"",'3AB'!G45,"")</f>
        <v/>
      </c>
      <c r="DQ42" s="1212" t="str">
        <f>IF('3AB'!H45&lt;&gt;"",'3AB'!H45,"")</f>
        <v/>
      </c>
      <c r="DR42" s="1212" t="str">
        <f>IF('3AB'!I45&lt;&gt;"",'3AB'!I45,"")</f>
        <v/>
      </c>
      <c r="DS42" s="1212" t="str">
        <f>IF('3AB'!J45&lt;&gt;"",'3AB'!J45,"")</f>
        <v/>
      </c>
      <c r="DT42" s="1212" t="str">
        <f>IF('3AB'!K45&lt;&gt;"",'3AB'!K45,"")</f>
        <v/>
      </c>
      <c r="DU42" s="1212" t="str">
        <f>IF('3AB'!L45&lt;&gt;"",'3AB'!L45,"")</f>
        <v/>
      </c>
      <c r="DV42" s="1084" t="str">
        <f>IF('3CD'!E45&lt;&gt;"",'3CD'!E45,"")</f>
        <v/>
      </c>
      <c r="DW42" s="1084" t="str">
        <f>IF('3CD'!F45&lt;&gt;"",'3CD'!F45,"")</f>
        <v/>
      </c>
      <c r="DX42" s="1084" t="str">
        <f>IF('3CD'!G45&lt;&gt;"",'3CD'!G45,"")</f>
        <v/>
      </c>
      <c r="DY42" s="1084" t="str">
        <f>IF('3CD'!H45&lt;&gt;"",'3CD'!H45,"")</f>
        <v/>
      </c>
      <c r="DZ42" s="1084" t="str">
        <f>IF('3CD'!I45&lt;&gt;"",'3CD'!I45,"")</f>
        <v/>
      </c>
      <c r="EA42" s="1084" t="str">
        <f>IF('3CD'!J45&lt;&gt;"",'3CD'!J45,"")</f>
        <v/>
      </c>
      <c r="EB42" s="1084" t="str">
        <f>IF('3CD'!K45&lt;&gt;"",'3CD'!K45,"")</f>
        <v/>
      </c>
      <c r="EC42" s="1084" t="str">
        <f>IF('3CD'!L45&lt;&gt;"",'3CD'!L45,"")</f>
        <v/>
      </c>
      <c r="ED42" s="1084" t="str">
        <f>IF('3CD'!M45&lt;&gt;"",'3CD'!M45,"")</f>
        <v/>
      </c>
      <c r="EE42" s="1084" t="str">
        <f>IF('3CD'!N45&lt;&gt;"",'3CD'!N45,"")</f>
        <v/>
      </c>
      <c r="EF42" s="1084" t="str">
        <f>IF('3CD'!O45&lt;&gt;"",'3CD'!O45,"")</f>
        <v/>
      </c>
      <c r="EG42" s="1084" t="str">
        <f>IF('3CD'!P45&lt;&gt;"",'3CD'!P45,"")</f>
        <v/>
      </c>
      <c r="EH42" s="1084" t="str">
        <f>IF('3CD'!Q45&lt;&gt;"",'3CD'!Q45,"")</f>
        <v/>
      </c>
      <c r="EI42" s="1084" t="str">
        <f>IF('3CD'!R45&lt;&gt;"",'3CD'!R45,"")</f>
        <v/>
      </c>
      <c r="EJ42" s="1085"/>
      <c r="EK42" s="1085"/>
      <c r="EL42" s="1085"/>
      <c r="EM42" s="1085"/>
      <c r="EN42" s="1085"/>
      <c r="EO42" s="1085"/>
      <c r="EP42" s="1085"/>
      <c r="EQ42" s="1085"/>
      <c r="ER42" s="1085"/>
      <c r="ES42" s="1085"/>
      <c r="ET42" s="1085"/>
      <c r="EU42" s="1085"/>
      <c r="EV42" s="1085"/>
      <c r="EW42" s="1085"/>
      <c r="EX42" s="1085"/>
      <c r="EY42" s="1085"/>
      <c r="EZ42" s="1085"/>
      <c r="FA42" s="1085"/>
      <c r="FB42" s="1084" t="str">
        <f>IF('3EF'!W46&lt;&gt;"",'3EF'!W46,"")</f>
        <v/>
      </c>
      <c r="FC42" s="1084" t="str">
        <f>IF('3EF'!X46&lt;&gt;"",'3EF'!X46,"")</f>
        <v/>
      </c>
      <c r="FD42" s="1084" t="str">
        <f>IF('3EF'!Y46&lt;&gt;"",'3EF'!Y46,"")</f>
        <v/>
      </c>
      <c r="FE42" s="1084" t="str">
        <f>IF('3EF'!Z46&lt;&gt;"",'3EF'!Z46,"")</f>
        <v/>
      </c>
      <c r="FF42" s="1084" t="str">
        <f>IF('3EF'!AA46&lt;&gt;"",'3EF'!AA46,"")</f>
        <v/>
      </c>
      <c r="FG42" s="1084" t="str">
        <f>IF('3EF'!AB46&lt;&gt;"",'3EF'!AB46,"")</f>
        <v/>
      </c>
      <c r="FH42" s="1084" t="str">
        <f>IF('3EF'!AC46&lt;&gt;"",'3EF'!AC46,"")</f>
        <v/>
      </c>
      <c r="FI42" s="1084" t="str">
        <f>IF('3EF'!AD46&lt;&gt;"",'3EF'!AD46,"")</f>
        <v/>
      </c>
      <c r="FJ42" s="1084" t="str">
        <f>IF('3EF'!AE46&lt;&gt;"",'3EF'!AE46,"")</f>
        <v/>
      </c>
      <c r="FK42" s="1084" t="str">
        <f>IF('3EF'!AF46&lt;&gt;"",'3EF'!AF46,"")</f>
        <v/>
      </c>
      <c r="FL42" s="1084" t="str">
        <f>IF('3EF'!AG46&lt;&gt;"",'3EF'!AG46,"")</f>
        <v/>
      </c>
      <c r="FM42" s="1084" t="str">
        <f>IF('3EF'!AH46&lt;&gt;"",'3EF'!AH46,"")</f>
        <v/>
      </c>
      <c r="FN42" s="1084" t="str">
        <f>IF('3EF'!AI46&lt;&gt;"",'3EF'!AI46,"")</f>
        <v/>
      </c>
      <c r="FO42" s="1084" t="str">
        <f>IF('3EF'!AJ46&lt;&gt;"",'3EF'!AJ46,"")</f>
        <v/>
      </c>
      <c r="FP42" s="1084" t="str">
        <f>IF('3EF'!AK46&lt;&gt;"",'3EF'!AK46,"")</f>
        <v/>
      </c>
      <c r="FQ42" s="1084" t="str">
        <f>IF('3EF'!AL46&lt;&gt;"",'3EF'!AL46,"")</f>
        <v/>
      </c>
      <c r="FR42" s="1084" t="str">
        <f>IF('3EF'!AM46&lt;&gt;"",'3EF'!AM46,"")</f>
        <v/>
      </c>
      <c r="FS42" s="1084" t="str">
        <f>IF('3G'!E46&lt;&gt;"",'3G'!E46,"")</f>
        <v/>
      </c>
      <c r="FT42" s="1084" t="str">
        <f>IF('3G'!F46&lt;&gt;"",'3G'!F46,"")</f>
        <v/>
      </c>
      <c r="FU42" s="1084" t="str">
        <f>IF('3G'!G46&lt;&gt;"",'3G'!G46,"")</f>
        <v/>
      </c>
      <c r="FV42" s="1084" t="str">
        <f>IF('3G'!H46&lt;&gt;"",'3G'!H46,"")</f>
        <v/>
      </c>
      <c r="FW42" s="1084" t="str">
        <f>IF('3G'!I46&lt;&gt;"",'3G'!I46,"")</f>
        <v/>
      </c>
      <c r="FX42" s="1084" t="str">
        <f>IF('3G'!J46&lt;&gt;"",'3G'!J46,"")</f>
        <v/>
      </c>
      <c r="FY42" s="1084" t="str">
        <f>IF('3G'!K46&lt;&gt;"",'3G'!K46,"")</f>
        <v/>
      </c>
      <c r="FZ42" s="1084" t="str">
        <f>IF('3G'!L46&lt;&gt;"",'3G'!L46,"")</f>
        <v/>
      </c>
      <c r="GA42" s="1084" t="str">
        <f>IF('3G'!M46&lt;&gt;"",'3G'!M46,"")</f>
        <v/>
      </c>
      <c r="GB42" s="1084" t="str">
        <f>IF('3G'!N46&lt;&gt;"",'3G'!N46,"")</f>
        <v/>
      </c>
      <c r="GC42" s="1084" t="str">
        <f>IF('3G'!O46&lt;&gt;"",'3G'!O46,"")</f>
        <v/>
      </c>
      <c r="GD42" s="1084" t="str">
        <f>IF('3G'!P46&lt;&gt;"",'3G'!P46,"")</f>
        <v/>
      </c>
      <c r="GE42" s="1084" t="str">
        <f>IF('3G'!Q46&lt;&gt;"",'3G'!Q46,"")</f>
        <v/>
      </c>
      <c r="GF42" s="1084" t="str">
        <f>IF('3G'!R46&lt;&gt;"",'3G'!R46,"")</f>
        <v/>
      </c>
      <c r="GG42" s="1084" t="str">
        <f>IF('3G'!S46&lt;&gt;"",'3G'!S46,"")</f>
        <v/>
      </c>
      <c r="GH42" s="1084" t="str">
        <f>IF('3G'!T46&lt;&gt;"",'3G'!T46,"")</f>
        <v/>
      </c>
      <c r="GI42" s="1084" t="str">
        <f>IF('3G'!U46&lt;&gt;"",'3G'!U46,"")</f>
        <v/>
      </c>
      <c r="GJ42" s="1084" t="str">
        <f>IF('3G'!V46&lt;&gt;"",'3G'!V46,"")</f>
        <v/>
      </c>
      <c r="GK42" s="1084" t="str">
        <f>IF('3G'!W46&lt;&gt;"",'3G'!W46,"")</f>
        <v/>
      </c>
      <c r="GL42" s="1084" t="str">
        <f>IF('3G'!X46&lt;&gt;"",'3G'!X46,"")</f>
        <v/>
      </c>
      <c r="GM42" s="1084" t="str">
        <f>IF('3G'!Y46&lt;&gt;"",'3G'!Y46,"")</f>
        <v/>
      </c>
      <c r="GN42" s="1084" t="str">
        <f>IF('3G'!Z46&lt;&gt;"",'3G'!Z46,"")</f>
        <v/>
      </c>
      <c r="GO42" s="1084" t="str">
        <f>IF('3G'!AA46&lt;&gt;"",'3G'!AA46,"")</f>
        <v/>
      </c>
      <c r="GP42" s="1084" t="str">
        <f>IF('3G'!AB46&lt;&gt;"",'3G'!AB46,"")</f>
        <v/>
      </c>
      <c r="GQ42" s="1084" t="str">
        <f>IF('3G'!AC46&lt;&gt;"",'3G'!AC46,"")</f>
        <v/>
      </c>
      <c r="GR42" s="1084" t="str">
        <f>IF('3G'!AD46&lt;&gt;"",'3G'!AD46,"")</f>
        <v/>
      </c>
      <c r="GS42" s="1084" t="str">
        <f>IF('3G'!AE46&lt;&gt;"",'3G'!AE46,"")</f>
        <v/>
      </c>
      <c r="GT42" s="1084" t="str">
        <f>IF('3G'!AF46&lt;&gt;"",'3G'!AF46,"")</f>
        <v/>
      </c>
      <c r="GU42" s="1084" t="str">
        <f>IF('3G'!AG46&lt;&gt;"",'3G'!AG46,"")</f>
        <v/>
      </c>
      <c r="GV42" s="1084" t="str">
        <f>IF('3G'!AH46&lt;&gt;"",'3G'!AH46,"")</f>
        <v/>
      </c>
      <c r="GW42" s="1084" t="str">
        <f>IF('3G'!AI46&lt;&gt;"",'3G'!AI46,"")</f>
        <v/>
      </c>
      <c r="GX42" s="1084" t="str">
        <f>IF('3G'!AJ46&lt;&gt;"",'3G'!AJ46,"")</f>
        <v/>
      </c>
      <c r="GY42" s="1084" t="str">
        <f>IF('3G'!AK46&lt;&gt;"",'3G'!AK46,"")</f>
        <v/>
      </c>
      <c r="GZ42" s="1084" t="str">
        <f>IF('3G'!AL46&lt;&gt;"",'3G'!AL46,"")</f>
        <v/>
      </c>
      <c r="HA42" s="1084" t="str">
        <f>IF('3G'!AM46&lt;&gt;"",'3G'!AM46,"")</f>
        <v/>
      </c>
      <c r="HB42" s="1084" t="str">
        <f>IF('3G'!AN46&lt;&gt;"",'3G'!AN46,"")</f>
        <v/>
      </c>
      <c r="HC42" s="1085"/>
      <c r="HD42" s="1085"/>
      <c r="HE42" s="1085"/>
      <c r="HF42" s="1085"/>
      <c r="HG42" s="1085"/>
      <c r="HH42" s="1085"/>
      <c r="HI42" s="1085"/>
      <c r="HJ42" s="1085"/>
      <c r="HK42" s="1085"/>
      <c r="HL42" s="1085"/>
      <c r="HM42" s="1085"/>
      <c r="HN42" s="1085"/>
      <c r="HO42" s="1085"/>
      <c r="HP42" s="1085"/>
      <c r="HQ42" s="1085"/>
      <c r="HR42" s="1085"/>
      <c r="HS42" s="1085"/>
      <c r="HT42" s="1085"/>
      <c r="HU42" s="1085"/>
      <c r="HV42" s="1085"/>
      <c r="HW42" s="1085"/>
      <c r="HX42" s="1085"/>
      <c r="HY42" s="1085"/>
      <c r="HZ42" s="1085"/>
      <c r="IA42" s="1085"/>
      <c r="IB42" s="1085"/>
      <c r="IC42" s="1085"/>
      <c r="ID42" s="1085"/>
      <c r="IE42" s="1085"/>
      <c r="IF42" s="1085"/>
      <c r="IG42" s="1085"/>
      <c r="IH42" s="1085"/>
      <c r="II42" s="1085"/>
      <c r="IJ42" s="1085"/>
      <c r="IK42" s="1085"/>
      <c r="IL42" s="1085"/>
      <c r="IM42" s="1085"/>
      <c r="IN42" s="1085"/>
      <c r="IO42" s="1085"/>
      <c r="IP42" s="1085"/>
      <c r="IQ42" s="1085"/>
      <c r="IR42" s="1085"/>
      <c r="IS42" s="1085"/>
      <c r="IT42" s="1085"/>
      <c r="IU42" s="1085"/>
      <c r="IV42" s="1085"/>
      <c r="IW42" s="1085"/>
      <c r="IX42" s="1085"/>
      <c r="IY42" s="1085"/>
      <c r="IZ42" s="1085"/>
      <c r="JA42" s="1085"/>
      <c r="JB42" s="1084" t="str">
        <f>IF('4C'!E45&lt;&gt;"",'4C'!E45,"")</f>
        <v/>
      </c>
      <c r="JC42" s="1085"/>
      <c r="JD42" s="1085"/>
      <c r="JE42" s="1085"/>
      <c r="JF42" s="1085"/>
      <c r="JG42" s="1085"/>
      <c r="JH42" s="1085"/>
      <c r="JI42" s="1085"/>
      <c r="JJ42" s="1085"/>
      <c r="JK42" s="1085"/>
      <c r="JL42" s="1085"/>
      <c r="JM42" s="1085"/>
      <c r="JN42" s="1085"/>
      <c r="JO42" s="1085"/>
      <c r="JP42" s="1085"/>
      <c r="JQ42" s="1085"/>
      <c r="JR42" s="1085"/>
      <c r="JS42" s="1085"/>
      <c r="JT42" s="1085"/>
      <c r="JU42" s="1085"/>
      <c r="JV42" s="1085"/>
      <c r="JW42" s="1085"/>
      <c r="JX42" s="1085"/>
      <c r="JY42" s="1085"/>
      <c r="JZ42" s="1085"/>
      <c r="KA42" s="1085"/>
      <c r="KB42" s="1085"/>
      <c r="KC42" s="1085"/>
      <c r="KD42" s="1085"/>
      <c r="KE42" s="1085"/>
      <c r="KF42" s="1085"/>
      <c r="KG42" s="1085"/>
      <c r="KH42" s="1085"/>
      <c r="KI42" s="1085"/>
      <c r="KJ42" s="1084" t="str">
        <f>IF('5A'!E45&lt;&gt;"",'5A'!E45,"")</f>
        <v/>
      </c>
      <c r="KK42" s="1084" t="str">
        <f>IF('5A'!F45&lt;&gt;"",'5A'!F45,"")</f>
        <v/>
      </c>
      <c r="KL42" s="1084" t="str">
        <f>IF('5A'!G45&lt;&gt;"",'5A'!G45,"")</f>
        <v/>
      </c>
      <c r="KM42" s="1085"/>
      <c r="KN42" s="1085"/>
      <c r="KO42" s="1085"/>
      <c r="KP42" s="1085"/>
      <c r="KQ42" s="1085"/>
      <c r="KR42" s="1085"/>
      <c r="KS42" s="1085"/>
      <c r="KT42" s="1085"/>
      <c r="KU42" s="1085"/>
      <c r="KV42" s="1085"/>
      <c r="KW42" s="1085"/>
      <c r="KX42" s="1085"/>
      <c r="KY42" s="1084" t="str">
        <f>IF('5D'!E52&lt;&gt;"",'5D'!E52,"")</f>
        <v/>
      </c>
      <c r="KZ42" s="1084" t="str">
        <f>IF('5D'!F52&lt;&gt;"",'5D'!F52,"")</f>
        <v/>
      </c>
      <c r="LA42" s="1084" t="str">
        <f>IF('5D'!G52&lt;&gt;"",'5D'!G52,"")</f>
        <v/>
      </c>
      <c r="LB42" s="1084" t="str">
        <f>IF('5D'!H52&lt;&gt;"",'5D'!H52,"")</f>
        <v/>
      </c>
      <c r="LC42" s="1084" t="str">
        <f>IF('5D'!I52&lt;&gt;"",'5D'!I52,"")</f>
        <v/>
      </c>
      <c r="LD42" s="1084" t="str">
        <f>IF('5D'!J52&lt;&gt;"",'5D'!J52,"")</f>
        <v/>
      </c>
      <c r="LE42" s="1084" t="str">
        <f>IF('5D'!K52&lt;&gt;"",'5D'!K52,"")</f>
        <v/>
      </c>
      <c r="LF42" s="1084" t="str">
        <f>IF('5D'!L52&lt;&gt;"",'5D'!L52,"")</f>
        <v/>
      </c>
      <c r="LG42" s="1084" t="str">
        <f>IF('5D'!M52&lt;&gt;"",'5D'!M52,"")</f>
        <v/>
      </c>
      <c r="LH42" s="1084" t="str">
        <f>IF('5D'!N52&lt;&gt;"",'5D'!N52,"")</f>
        <v/>
      </c>
      <c r="LI42" s="1084" t="str">
        <f>IF('5D'!O52&lt;&gt;"",'5D'!O52,"")</f>
        <v/>
      </c>
      <c r="LJ42" s="1084" t="str">
        <f>IF('5D'!P52&lt;&gt;"",'5D'!P52,"")</f>
        <v/>
      </c>
      <c r="LK42" s="1084" t="str">
        <f>IF('5D'!Q52&lt;&gt;"",'5D'!Q52,"")</f>
        <v/>
      </c>
      <c r="LL42" s="1084" t="str">
        <f>IF('5D'!R52&lt;&gt;"",'5D'!R52,"")</f>
        <v/>
      </c>
      <c r="LM42" s="1084" t="str">
        <f>IF('5D'!S52&lt;&gt;"",'5D'!S52,"")</f>
        <v/>
      </c>
      <c r="LN42" s="1084" t="str">
        <f>IF('5D'!T52&lt;&gt;"",'5D'!T52,"")</f>
        <v/>
      </c>
      <c r="LO42" s="1084" t="str">
        <f>IF('5D'!U52&lt;&gt;"",'5D'!U52,"")</f>
        <v/>
      </c>
      <c r="LP42" s="1084" t="str">
        <f>IF('5D'!V52&lt;&gt;"",'5D'!V52,"")</f>
        <v/>
      </c>
      <c r="LQ42" s="1084" t="str">
        <f>IF('5D'!W52&lt;&gt;"",'5D'!W52,"")</f>
        <v/>
      </c>
      <c r="LR42" s="1084" t="str">
        <f>IF('5D'!Y52&lt;&gt;"",'5D'!Y52,"")</f>
        <v/>
      </c>
      <c r="LS42" s="1084" t="str">
        <f>IF('5D'!Z52&lt;&gt;"",'5D'!Z52,"")</f>
        <v/>
      </c>
      <c r="LT42" s="1084" t="str">
        <f>IF('5D'!AA52&lt;&gt;"",'5D'!AA52,"")</f>
        <v/>
      </c>
      <c r="LU42" s="1084" t="str">
        <f>IF('5D'!AB52&lt;&gt;"",'5D'!AB52,"")</f>
        <v/>
      </c>
      <c r="LV42" s="1085"/>
      <c r="LW42" s="1084" t="str">
        <f>IF('5E'!E52&lt;&gt;"",'5E'!E52,"")</f>
        <v/>
      </c>
      <c r="LX42" s="1084" t="str">
        <f>IF('5E'!F52&lt;&gt;"",'5E'!F52,"")</f>
        <v/>
      </c>
      <c r="LY42" s="1084" t="str">
        <f>IF('5E'!G52&lt;&gt;"",'5E'!G52,"")</f>
        <v/>
      </c>
      <c r="LZ42" s="1084" t="str">
        <f>IF('5E'!H52&lt;&gt;"",'5E'!H52,"")</f>
        <v/>
      </c>
      <c r="MA42" s="1084" t="str">
        <f>IF('5E'!I52&lt;&gt;"",'5E'!I52,"")</f>
        <v/>
      </c>
      <c r="MB42" s="1084" t="str">
        <f>IF('5E'!J52&lt;&gt;"",'5E'!J52,"")</f>
        <v/>
      </c>
      <c r="MC42" s="1084" t="str">
        <f>IF('5E'!K52&lt;&gt;"",'5E'!K52,"")</f>
        <v/>
      </c>
      <c r="MD42" s="1084" t="str">
        <f>IF('5E'!L52&lt;&gt;"",'5E'!L52,"")</f>
        <v/>
      </c>
      <c r="ME42" s="1084" t="str">
        <f>IF('5E'!M52&lt;&gt;"",'5E'!M52,"")</f>
        <v/>
      </c>
      <c r="MF42" s="1084" t="str">
        <f>IF('5E'!N52&lt;&gt;"",'5E'!N52,"")</f>
        <v/>
      </c>
      <c r="MG42" s="1084" t="str">
        <f>IF('5E'!O52&lt;&gt;"",'5E'!O52,"")</f>
        <v/>
      </c>
      <c r="MH42" s="1084" t="str">
        <f>IF('5E'!P52&lt;&gt;"",'5E'!P52,"")</f>
        <v/>
      </c>
      <c r="MI42" s="1084" t="str">
        <f>IF('5E'!Q52&lt;&gt;"",'5E'!Q52,"")</f>
        <v/>
      </c>
      <c r="MJ42" s="1084" t="str">
        <f>IF('5E'!R52&lt;&gt;"",'5E'!R52,"")</f>
        <v/>
      </c>
      <c r="MK42" s="1084" t="str">
        <f>IF('5E'!S52&lt;&gt;"",'5E'!S52,"")</f>
        <v/>
      </c>
      <c r="ML42" s="1084" t="str">
        <f>IF('5E'!T52&lt;&gt;"",'5E'!T52,"")</f>
        <v/>
      </c>
      <c r="MM42" s="1084" t="str">
        <f>IF('5E'!U52&lt;&gt;"",'5E'!U52,"")</f>
        <v/>
      </c>
      <c r="MN42" s="1084" t="str">
        <f>IF('5E'!V52&lt;&gt;"",'5E'!V52,"")</f>
        <v/>
      </c>
      <c r="MO42" s="1084" t="str">
        <f>IF('5E'!W52&lt;&gt;"",'5E'!W52,"")</f>
        <v/>
      </c>
      <c r="MP42" s="1084" t="str">
        <f>IF('5E'!Y52&lt;&gt;"",'5E'!Y52,"")</f>
        <v/>
      </c>
      <c r="MQ42" s="1084" t="str">
        <f>IF('5E'!Z52&lt;&gt;"",'5E'!Z52,"")</f>
        <v/>
      </c>
      <c r="MR42" s="1084" t="str">
        <f>IF('5E'!AA52&lt;&gt;"",'5E'!AA52,"")</f>
        <v/>
      </c>
      <c r="MS42" s="1085"/>
      <c r="MT42" s="1085"/>
      <c r="MU42" s="1085"/>
      <c r="MV42" s="1085"/>
      <c r="MW42" s="1085"/>
      <c r="MX42" s="1085"/>
      <c r="MY42" s="1085"/>
      <c r="MZ42" s="1085"/>
      <c r="NA42" s="1085"/>
      <c r="NB42" s="1085"/>
      <c r="NC42" s="1085"/>
      <c r="ND42" s="1085"/>
      <c r="NE42" s="1085"/>
      <c r="NF42" s="1085"/>
      <c r="NG42" s="1085"/>
      <c r="NH42" s="1085"/>
      <c r="NI42" s="1085"/>
      <c r="NJ42" s="1085"/>
      <c r="NK42" s="1085"/>
      <c r="NL42" s="1085"/>
      <c r="NM42" s="1085"/>
      <c r="NN42" s="1085"/>
      <c r="NO42" s="1085"/>
      <c r="NP42" s="1085"/>
      <c r="NQ42" s="1085"/>
      <c r="NR42" s="1085"/>
      <c r="NS42" s="1085"/>
      <c r="NT42" s="1085"/>
      <c r="NU42" s="1085"/>
      <c r="NV42" s="1085"/>
      <c r="NW42" s="1085"/>
      <c r="NX42" s="1085"/>
      <c r="NY42" s="1085"/>
      <c r="NZ42" s="1085"/>
      <c r="OA42" s="1085"/>
      <c r="OB42" s="1085"/>
      <c r="OC42" s="1085"/>
      <c r="OD42" s="1085"/>
      <c r="OE42" s="1085"/>
      <c r="OF42" s="1085"/>
      <c r="OG42" s="1085"/>
      <c r="OH42" s="1085"/>
      <c r="OI42" s="1085"/>
      <c r="OJ42" s="1085"/>
      <c r="OK42" s="1085"/>
      <c r="OL42" s="1085"/>
      <c r="OM42" s="1085"/>
      <c r="ON42" s="1085"/>
      <c r="OO42" s="1085"/>
      <c r="OP42" s="1085"/>
      <c r="OQ42" s="1085"/>
      <c r="OR42" s="1085"/>
      <c r="OS42" s="1085"/>
      <c r="OT42" s="1085"/>
      <c r="OU42" s="1085"/>
      <c r="OV42" s="1085"/>
      <c r="OW42" s="1085"/>
      <c r="OX42" s="1085"/>
      <c r="OY42" s="1085"/>
      <c r="OZ42" s="1085"/>
      <c r="PA42" s="1085"/>
      <c r="PB42" s="1085"/>
      <c r="PC42" s="1085"/>
      <c r="PD42" s="1085"/>
      <c r="PE42" s="1085"/>
      <c r="PF42" s="1085"/>
      <c r="PG42" s="1085"/>
      <c r="PH42" s="1085"/>
      <c r="PI42" s="1085"/>
      <c r="PJ42" s="1085"/>
      <c r="PK42" s="1085"/>
      <c r="PL42" s="1085"/>
      <c r="PM42" s="1085"/>
      <c r="PN42" s="1085"/>
      <c r="PO42" s="1085"/>
      <c r="PP42" s="1085"/>
      <c r="PQ42" s="1085"/>
      <c r="PR42" s="1085"/>
      <c r="PS42" s="1085"/>
      <c r="PT42" s="1085"/>
      <c r="PU42" s="1085"/>
      <c r="PV42" s="1085"/>
      <c r="PW42" s="1085"/>
      <c r="PX42" s="1085"/>
      <c r="PY42" s="1085"/>
      <c r="PZ42" s="1085"/>
      <c r="QA42" s="1085"/>
      <c r="QB42" s="1085"/>
      <c r="QC42" s="1085"/>
      <c r="QD42" s="1085"/>
      <c r="QE42" s="1085"/>
      <c r="QF42" s="1085"/>
      <c r="QG42" s="1085"/>
      <c r="QH42" s="1085"/>
      <c r="QI42" s="1085"/>
      <c r="QJ42" s="1085"/>
      <c r="QK42" s="1085"/>
      <c r="QL42" s="1085"/>
      <c r="QM42" s="1085"/>
      <c r="QN42" s="1085"/>
      <c r="QO42" s="1085"/>
      <c r="QP42" s="1085"/>
      <c r="QQ42" s="1085"/>
      <c r="QR42" s="1085"/>
      <c r="QS42" s="1085"/>
      <c r="QT42" s="1085"/>
      <c r="QU42" s="1085"/>
      <c r="QV42" s="1085"/>
      <c r="QW42" s="1085"/>
      <c r="QX42" s="1085"/>
      <c r="QY42" s="1085"/>
      <c r="QZ42" s="1085"/>
      <c r="RA42" s="1085"/>
      <c r="RB42" s="1085"/>
      <c r="RC42" s="1085"/>
      <c r="RD42" s="1085"/>
      <c r="RE42" s="1085"/>
      <c r="RF42" s="1085"/>
      <c r="RG42" s="1085"/>
      <c r="RH42" s="1085"/>
      <c r="RI42" s="1085"/>
      <c r="RJ42" s="1085"/>
      <c r="RK42" s="1085"/>
      <c r="RL42" s="1085"/>
      <c r="RM42" s="1085"/>
      <c r="RN42" s="1085"/>
      <c r="RO42" s="1085"/>
      <c r="RP42" s="1085"/>
      <c r="RQ42" s="1085"/>
      <c r="RR42" s="1085"/>
      <c r="RS42" s="1085"/>
      <c r="RT42" s="1085"/>
      <c r="RU42" s="1085"/>
      <c r="RV42" s="1085"/>
      <c r="RW42" s="1085"/>
      <c r="RX42" s="1085"/>
      <c r="RY42" s="1085"/>
      <c r="RZ42" s="1085"/>
      <c r="SA42" s="1085"/>
      <c r="SB42" s="1085"/>
      <c r="SC42" s="1085"/>
      <c r="SD42" s="1085"/>
      <c r="SE42" s="1085"/>
      <c r="SF42" s="1085"/>
      <c r="SG42" s="1085"/>
      <c r="SH42" s="1085"/>
      <c r="SI42" s="1085"/>
      <c r="SJ42" s="1085"/>
      <c r="SK42" s="1085"/>
      <c r="SL42" s="1085"/>
      <c r="SM42" s="1085"/>
      <c r="SN42" s="1085"/>
      <c r="SO42" s="1085"/>
      <c r="SP42" s="1085"/>
      <c r="SQ42" s="1085"/>
      <c r="SR42" s="1085"/>
      <c r="SS42" s="1085"/>
      <c r="ST42" s="1085"/>
      <c r="SU42" s="1085"/>
      <c r="SV42" s="1085"/>
      <c r="SW42" s="1085"/>
      <c r="SX42" s="1085"/>
      <c r="SY42" s="1085"/>
      <c r="SZ42" s="1085"/>
      <c r="TA42" s="1085"/>
      <c r="TB42" s="1085"/>
      <c r="TC42" s="1085"/>
      <c r="TD42" s="1085"/>
      <c r="TE42" s="1085"/>
      <c r="TF42" s="1085"/>
      <c r="TG42" s="1085"/>
      <c r="TH42" s="1085"/>
      <c r="TI42" s="1085"/>
      <c r="TJ42" s="1085"/>
      <c r="TK42" s="1085"/>
      <c r="TL42" s="1085"/>
      <c r="TM42" s="1085"/>
      <c r="TN42" s="1085"/>
      <c r="TO42" s="1085"/>
      <c r="TP42" s="1085"/>
      <c r="TQ42" s="1085"/>
      <c r="TR42" s="1085"/>
      <c r="TS42" s="1085"/>
      <c r="TT42" s="1085"/>
      <c r="TU42" s="1085"/>
      <c r="TV42" s="1085"/>
      <c r="TW42" s="1085"/>
      <c r="TX42" s="1085"/>
      <c r="TY42" s="1085"/>
      <c r="TZ42" s="1085"/>
      <c r="UA42" s="1085"/>
      <c r="UB42" s="1085"/>
      <c r="UC42" s="1085"/>
      <c r="UD42" s="1085"/>
      <c r="UE42" s="1085"/>
      <c r="UF42" s="1085"/>
      <c r="UG42" s="1085"/>
      <c r="UH42" s="1085"/>
      <c r="UI42" s="1085"/>
      <c r="UJ42" s="1085"/>
      <c r="UK42" s="1085"/>
      <c r="UL42" s="1085"/>
      <c r="UM42" s="1085"/>
      <c r="UN42" s="1085"/>
      <c r="UO42" s="1085"/>
      <c r="UP42" s="1085"/>
      <c r="UQ42" s="1085"/>
      <c r="UR42" s="1085"/>
      <c r="US42" s="1085"/>
      <c r="UT42" s="1085"/>
      <c r="UU42" s="1085"/>
      <c r="UV42" s="1085"/>
      <c r="UW42" s="1085"/>
      <c r="UX42" s="1085"/>
      <c r="UY42" s="1085"/>
      <c r="UZ42" s="1085"/>
      <c r="VA42" s="1085"/>
      <c r="VB42" s="1085"/>
      <c r="VC42" s="1085"/>
      <c r="VD42" s="1085"/>
      <c r="VE42" s="1085"/>
      <c r="VF42" s="1085"/>
      <c r="VG42" s="1085"/>
      <c r="VH42" s="1085"/>
      <c r="VI42" s="1085"/>
      <c r="VJ42" s="1085"/>
      <c r="VK42" s="1085"/>
      <c r="VL42" s="1085"/>
      <c r="VM42" s="1085"/>
      <c r="VN42" s="1085"/>
      <c r="VO42" s="1085"/>
      <c r="VP42" s="1085"/>
      <c r="VQ42" s="1085"/>
      <c r="VR42" s="1085"/>
      <c r="VS42" s="1085"/>
      <c r="VT42" s="1085"/>
      <c r="VU42" s="1085"/>
      <c r="VV42" s="1085"/>
      <c r="VW42" s="1085"/>
      <c r="VX42" s="1085"/>
      <c r="VY42" s="1085"/>
      <c r="VZ42" s="1085"/>
      <c r="WA42" s="1085"/>
      <c r="WB42" s="1085"/>
      <c r="WC42" s="1085"/>
      <c r="WD42" s="1085"/>
      <c r="WE42" s="1085"/>
      <c r="WF42" s="1085"/>
      <c r="WG42" s="1085"/>
      <c r="WH42" s="1085"/>
      <c r="WI42" s="1085"/>
      <c r="WJ42" s="1085"/>
      <c r="WK42" s="1085"/>
      <c r="WL42" s="1085"/>
      <c r="WM42" s="1085"/>
      <c r="WN42" s="1085"/>
      <c r="WO42" s="1085"/>
      <c r="WP42" s="1085"/>
      <c r="WQ42" s="1085"/>
      <c r="WR42" s="1085"/>
      <c r="WS42" s="1085"/>
      <c r="WT42" s="1085"/>
      <c r="WU42" s="1085"/>
      <c r="WV42" s="1085"/>
      <c r="WW42" s="1085"/>
      <c r="WX42" s="1085"/>
      <c r="WY42" s="1085"/>
      <c r="WZ42" s="1085"/>
      <c r="XA42" s="1085"/>
      <c r="XB42" s="1085"/>
      <c r="XC42" s="1085"/>
      <c r="XD42" s="1085"/>
      <c r="XE42" s="1085"/>
      <c r="XF42" s="1085"/>
      <c r="XG42" s="1085"/>
      <c r="XH42" s="1085"/>
      <c r="XI42" s="1085"/>
      <c r="XJ42" s="1085"/>
      <c r="XK42" s="1085"/>
      <c r="XL42" s="1085"/>
      <c r="XM42" s="1085"/>
      <c r="XN42" s="1085"/>
      <c r="XO42" s="1085"/>
      <c r="XP42" s="1085"/>
      <c r="XQ42" s="1085"/>
      <c r="XR42" s="1085"/>
      <c r="XS42" s="1085"/>
      <c r="XT42" s="1085"/>
      <c r="XU42" s="1085"/>
      <c r="XV42" s="1085"/>
      <c r="XW42" s="1085"/>
      <c r="XX42" s="1085"/>
      <c r="XY42" s="1085"/>
      <c r="XZ42" s="1085"/>
      <c r="YA42" s="1085"/>
      <c r="YB42" s="1085"/>
      <c r="YC42" s="1085"/>
      <c r="YD42" s="1085"/>
      <c r="YE42" s="1085"/>
      <c r="YF42" s="1085"/>
      <c r="YG42" s="1085"/>
      <c r="YH42" s="1085"/>
      <c r="YI42" s="1085"/>
      <c r="YJ42" s="1085"/>
      <c r="YK42" s="1085"/>
      <c r="YL42" s="1085"/>
      <c r="YM42" s="1085"/>
      <c r="YN42" s="1085"/>
      <c r="YO42" s="1085"/>
      <c r="YP42" s="1085"/>
      <c r="YQ42" s="1085"/>
      <c r="YR42" s="1085"/>
      <c r="YS42" s="1085"/>
      <c r="YT42" s="1085"/>
      <c r="YU42" s="1085"/>
      <c r="YV42" s="1085"/>
      <c r="YW42" s="1085"/>
      <c r="YX42" s="1085"/>
      <c r="YY42" s="1085"/>
      <c r="YZ42" s="1085"/>
      <c r="ZA42" s="1085"/>
      <c r="ZB42" s="1085"/>
      <c r="ZC42" s="1085"/>
      <c r="ZD42" s="1085"/>
      <c r="ZE42" s="1085"/>
      <c r="ZF42" s="1085"/>
      <c r="ZG42" s="1085"/>
      <c r="ZH42" s="1085"/>
      <c r="ZI42" s="1085"/>
      <c r="ZJ42" s="1085"/>
      <c r="ZK42" s="1085"/>
      <c r="ZL42" s="1085"/>
      <c r="ZM42" s="1085"/>
      <c r="ZN42" s="1085"/>
      <c r="ZO42" s="1085"/>
      <c r="ZP42" s="1085"/>
      <c r="ZQ42" s="1085"/>
      <c r="ZR42" s="1085"/>
      <c r="ZS42" s="1085"/>
      <c r="ZT42" s="1085"/>
      <c r="ZU42" s="1085"/>
      <c r="ZV42" s="1085"/>
      <c r="ZW42" s="1085"/>
      <c r="ZX42" s="1085"/>
      <c r="ZY42" s="1085"/>
      <c r="ZZ42" s="1085"/>
      <c r="AAA42" s="1085"/>
      <c r="AAB42" s="1085"/>
      <c r="AAC42" s="1085"/>
      <c r="AAD42" s="1085"/>
      <c r="AAE42" s="1085"/>
      <c r="AAF42" s="1085"/>
      <c r="AAG42" s="1085"/>
      <c r="AAH42" s="1085"/>
      <c r="AAI42" s="1085"/>
      <c r="AAJ42" s="1085"/>
      <c r="AAK42" s="1085"/>
      <c r="AAL42" s="1085"/>
      <c r="AAM42" s="1085"/>
      <c r="AAN42" s="1085"/>
      <c r="AAO42" s="1085"/>
      <c r="AAP42" s="1085"/>
      <c r="AAQ42" s="1085"/>
      <c r="AAR42" s="1085"/>
      <c r="AAS42" s="1085"/>
      <c r="AAT42" s="1085"/>
      <c r="AAU42" s="1085"/>
      <c r="AAV42" s="1085"/>
      <c r="AAW42" s="1085"/>
      <c r="AAX42" s="1085"/>
      <c r="AAY42" s="1085"/>
      <c r="AAZ42" s="1085"/>
      <c r="ABA42" s="1085"/>
      <c r="ABB42" s="1085"/>
      <c r="ABC42" s="1085"/>
      <c r="ABD42" s="1085"/>
      <c r="ABE42" s="1085"/>
      <c r="ABF42" s="1085"/>
      <c r="ABG42" s="1085"/>
      <c r="ABH42" s="1085"/>
      <c r="ABI42" s="1085"/>
      <c r="ABJ42" s="1085"/>
      <c r="ABK42" s="1085"/>
      <c r="ABL42" s="1085"/>
      <c r="ABM42" s="1085"/>
      <c r="ABN42" s="1085"/>
      <c r="ABO42" s="1085"/>
      <c r="ABP42" s="1085"/>
      <c r="ABQ42" s="1085"/>
      <c r="ABR42" s="1085"/>
      <c r="ABS42" s="1085"/>
      <c r="ABT42" s="1085"/>
      <c r="ABU42" s="1085"/>
      <c r="ABV42" s="1085"/>
      <c r="ABW42" s="1085"/>
      <c r="ABX42" s="1085"/>
      <c r="ABY42" s="1085"/>
      <c r="ABZ42" s="1085"/>
      <c r="ACA42" s="1085"/>
      <c r="ACB42" s="1085"/>
      <c r="ACC42" s="1085"/>
      <c r="ACD42" s="1085"/>
      <c r="ACE42" s="1085"/>
      <c r="ACF42" s="1085"/>
      <c r="ACG42" s="1085"/>
      <c r="ACH42" s="1085"/>
      <c r="ACI42" s="1085"/>
      <c r="ACJ42" s="1085"/>
      <c r="ACK42" s="1085"/>
      <c r="ACL42" s="1085"/>
      <c r="ACM42" s="1085"/>
      <c r="ACN42" s="1085"/>
      <c r="ACO42" s="1085"/>
      <c r="ACP42" s="1085"/>
      <c r="ACQ42" s="1085"/>
      <c r="ACR42" s="1085"/>
      <c r="ACS42" s="1085"/>
      <c r="ACT42" s="1085"/>
      <c r="ACU42" s="1085"/>
      <c r="ACV42" s="1085"/>
      <c r="ACW42" s="1085"/>
      <c r="ACX42" s="1085"/>
      <c r="ACY42" s="1085"/>
      <c r="ACZ42" s="1085"/>
      <c r="ADA42" s="1085"/>
      <c r="ADB42" s="1085"/>
      <c r="ADC42" s="1085"/>
      <c r="ADD42" s="1085"/>
      <c r="ADE42" s="1085"/>
      <c r="ADF42" s="1085"/>
      <c r="ADG42" s="1085"/>
      <c r="ADH42" s="1085"/>
      <c r="ADI42" s="1085"/>
      <c r="ADJ42" s="1085"/>
      <c r="ADK42" s="1085"/>
      <c r="ADL42" s="1085"/>
      <c r="ADM42" s="1085"/>
      <c r="ADN42" s="1085"/>
      <c r="ADO42" s="1085"/>
      <c r="ADP42" s="1085"/>
      <c r="ADQ42" s="1085"/>
      <c r="ADR42" s="1085"/>
      <c r="ADS42" s="1085"/>
      <c r="ADT42" s="1085"/>
      <c r="ADU42" s="1085"/>
      <c r="ADV42" s="1085"/>
      <c r="ADW42" s="1085"/>
      <c r="ADX42" s="1085"/>
      <c r="ADY42" s="1085"/>
      <c r="ADZ42" s="1085"/>
      <c r="AEA42" s="1085"/>
      <c r="AEB42" s="1085"/>
      <c r="AEC42" s="1085"/>
      <c r="AED42" s="1085"/>
      <c r="AEE42" s="1085"/>
      <c r="AEF42" s="1085"/>
      <c r="AEG42" s="1085"/>
      <c r="AEH42" s="1085"/>
      <c r="AEI42" s="1085"/>
      <c r="AEJ42" s="1085"/>
      <c r="AEK42" s="1085"/>
      <c r="AEL42" s="1085"/>
      <c r="AEM42" s="1085"/>
      <c r="AEN42" s="1085"/>
      <c r="AEO42" s="1085"/>
      <c r="AEP42" s="1085"/>
      <c r="AEQ42" s="1085"/>
      <c r="AER42" s="1085"/>
      <c r="AES42" s="1085"/>
      <c r="AET42" s="1085"/>
      <c r="AEU42" s="1085"/>
      <c r="AEV42" s="1084" t="str">
        <f>IF('8A'!E45&lt;&gt;"",'8A'!E45,"")</f>
        <v/>
      </c>
      <c r="AEW42" s="1084" t="str">
        <f>IF('8A'!F45&lt;&gt;"",'8A'!F45,"")</f>
        <v/>
      </c>
      <c r="AEX42" s="1084" t="str">
        <f>IF('8A'!G45&lt;&gt;"",'8A'!G45,"")</f>
        <v/>
      </c>
      <c r="AEY42" s="1084" t="str">
        <f>IF('8A'!H45&lt;&gt;"",'8A'!H45,"")</f>
        <v/>
      </c>
      <c r="AEZ42" s="1084" t="str">
        <f>IF('8A'!I45&lt;&gt;"",'8A'!I45,"")</f>
        <v/>
      </c>
      <c r="AFA42" s="1084" t="str">
        <f>IF('8A'!J45&lt;&gt;"",'8A'!J45,"")</f>
        <v/>
      </c>
      <c r="AFB42" s="1084" t="str">
        <f>IF('8A'!K45&lt;&gt;"",'8A'!K45,"")</f>
        <v/>
      </c>
      <c r="AFC42" s="1084" t="str">
        <f>IF('8A'!L45&lt;&gt;"",'8A'!L45,"")</f>
        <v/>
      </c>
      <c r="AFD42" s="1084" t="str">
        <f>IF('8A'!M45&lt;&gt;"",'8A'!M45,"")</f>
        <v/>
      </c>
      <c r="AFE42" s="1084" t="str">
        <f>IF('8A'!N45&lt;&gt;"",'8A'!N45,"")</f>
        <v/>
      </c>
      <c r="AFF42" s="1084" t="str">
        <f>IF('8A'!O45&lt;&gt;"",'8A'!O45,"")</f>
        <v/>
      </c>
      <c r="AFG42" s="1084" t="str">
        <f>IF('8A'!P45&lt;&gt;"",'8A'!P45,"")</f>
        <v/>
      </c>
      <c r="AFH42" s="1084" t="str">
        <f>IF('8A'!Q45&lt;&gt;"",'8A'!Q45,"")</f>
        <v/>
      </c>
      <c r="AFI42" s="1084" t="str">
        <f>IF('8A'!R45&lt;&gt;"",'8A'!R45,"")</f>
        <v/>
      </c>
      <c r="AFJ42" s="1084" t="str">
        <f>IF('8A'!S45&lt;&gt;"",'8A'!S45,"")</f>
        <v/>
      </c>
      <c r="AFK42" s="1084" t="str">
        <f>IF('8A'!T45&lt;&gt;"",'8A'!T45,"")</f>
        <v/>
      </c>
      <c r="AFL42" s="1084" t="str">
        <f>IF('8A'!U45&lt;&gt;"",'8A'!U45,"")</f>
        <v/>
      </c>
      <c r="AFM42" s="1084" t="str">
        <f>IF('8A'!V45&lt;&gt;"",'8A'!V45,"")</f>
        <v/>
      </c>
      <c r="AFN42" s="1084" t="str">
        <f>IF('8B'!E45&lt;&gt;"",'8B'!E45,"")</f>
        <v/>
      </c>
      <c r="AFO42" s="1084" t="str">
        <f>IF('8B'!F45&lt;&gt;"",'8B'!F45,"")</f>
        <v/>
      </c>
      <c r="AFP42" s="1084" t="str">
        <f>IF('8B'!G45&lt;&gt;"",'8B'!G45,"")</f>
        <v/>
      </c>
      <c r="AFQ42" s="1084" t="str">
        <f>IF('8B'!H45&lt;&gt;"",'8B'!H45,"")</f>
        <v/>
      </c>
      <c r="AFR42" s="1084" t="str">
        <f>IF('8B'!I45&lt;&gt;"",'8B'!I45,"")</f>
        <v/>
      </c>
      <c r="AFS42" s="1084" t="str">
        <f>IF('8B'!J45&lt;&gt;"",'8B'!J45,"")</f>
        <v/>
      </c>
      <c r="AFT42" s="1084" t="str">
        <f>IF('8B'!K45&lt;&gt;"",'8B'!K45,"")</f>
        <v/>
      </c>
      <c r="AFU42" s="1084" t="str">
        <f>IF('8B'!L45&lt;&gt;"",'8B'!L45,"")</f>
        <v/>
      </c>
      <c r="AFV42" s="1084" t="str">
        <f>IF('8B'!M45&lt;&gt;"",'8B'!M45,"")</f>
        <v/>
      </c>
      <c r="AFW42" s="1084" t="str">
        <f>IF('8B'!N45&lt;&gt;"",'8B'!N45,"")</f>
        <v/>
      </c>
      <c r="AFX42" s="1084" t="str">
        <f>IF('8B'!O45&lt;&gt;"",'8B'!O45,"")</f>
        <v/>
      </c>
      <c r="AFY42" s="1084" t="str">
        <f>IF('8B'!P45&lt;&gt;"",'8B'!P45,"")</f>
        <v/>
      </c>
      <c r="AFZ42" s="1084" t="str">
        <f>IF('8B'!Q45&lt;&gt;"",'8B'!Q45,"")</f>
        <v/>
      </c>
      <c r="AGA42" s="1084" t="str">
        <f>IF('8B'!R45&lt;&gt;"",'8B'!R45,"")</f>
        <v/>
      </c>
      <c r="AGB42" s="1084" t="str">
        <f>IF('8B'!S45&lt;&gt;"",'8B'!S45,"")</f>
        <v/>
      </c>
      <c r="AGC42" s="1084" t="str">
        <f>IF('8B'!T45&lt;&gt;"",'8B'!T45,"")</f>
        <v/>
      </c>
      <c r="AGD42" s="1084" t="str">
        <f>IF('8B'!U45&lt;&gt;"",'8B'!U45,"")</f>
        <v/>
      </c>
      <c r="AGE42" s="1084" t="str">
        <f>IF('8C'!E45&lt;&gt;"",'8C'!E45,"")</f>
        <v/>
      </c>
      <c r="AGF42" s="1084" t="str">
        <f>IF('8C'!F45&lt;&gt;"",'8C'!F45,"")</f>
        <v/>
      </c>
      <c r="AGG42" s="1084" t="str">
        <f>IF('8C'!G45&lt;&gt;"",'8C'!G45,"")</f>
        <v/>
      </c>
      <c r="AGH42" s="1084" t="str">
        <f>IF('8C'!H45&lt;&gt;"",'8C'!H45,"")</f>
        <v/>
      </c>
      <c r="AGI42" s="1084" t="str">
        <f>IF('8C'!I45&lt;&gt;"",'8C'!I45,"")</f>
        <v/>
      </c>
      <c r="AGJ42" s="1084" t="str">
        <f>IF('8C'!J45&lt;&gt;"",'8C'!J45,"")</f>
        <v/>
      </c>
      <c r="AGK42" s="1084" t="str">
        <f>IF('8C'!K45&lt;&gt;"",'8C'!K45,"")</f>
        <v/>
      </c>
      <c r="AGL42" s="1084" t="str">
        <f>IF('8C'!L45&lt;&gt;"",'8C'!L45,"")</f>
        <v/>
      </c>
      <c r="AGM42" s="1084" t="str">
        <f>IF('8C'!M45&lt;&gt;"",'8C'!M45,"")</f>
        <v/>
      </c>
      <c r="AGN42" s="1084" t="str">
        <f>IF('8C'!N45&lt;&gt;"",'8C'!N45,"")</f>
        <v/>
      </c>
      <c r="AGO42" s="1084" t="str">
        <f>IF('8C'!O45&lt;&gt;"",'8C'!O45,"")</f>
        <v/>
      </c>
      <c r="AGP42" s="1085"/>
      <c r="AGQ42" s="1084" t="str">
        <f>IF('8D'!D53&lt;&gt;"",'8D'!D53,"")</f>
        <v/>
      </c>
      <c r="AGR42" s="1084" t="str">
        <f>IF('8D'!E53&lt;&gt;"",'8D'!E53,"")</f>
        <v/>
      </c>
      <c r="AGS42" s="1084" t="str">
        <f>IF('8D'!F53&lt;&gt;"",'8D'!F53,"")</f>
        <v/>
      </c>
      <c r="AGT42" s="1084" t="str">
        <f>IF('8D'!G53&lt;&gt;"",'8D'!G53,"")</f>
        <v/>
      </c>
      <c r="AGU42" s="1084" t="str">
        <f>IF('8D'!H53&lt;&gt;"",'8D'!H53,"")</f>
        <v/>
      </c>
      <c r="AGV42" s="1084" t="str">
        <f>IF('8D'!I53&lt;&gt;"",'8D'!I53,"")</f>
        <v/>
      </c>
      <c r="AGW42" s="1084" t="str">
        <f>IF('8D'!J53&lt;&gt;"",'8D'!J53,"")</f>
        <v/>
      </c>
      <c r="AGX42" s="1084" t="str">
        <f>IF('8D'!K53&lt;&gt;"",'8D'!K53,"")</f>
        <v/>
      </c>
      <c r="AGY42" s="1084" t="str">
        <f>IF('8D'!L53&lt;&gt;"",'8D'!L53,"")</f>
        <v/>
      </c>
      <c r="AGZ42" s="1084" t="str">
        <f>IF('8D'!M53&lt;&gt;"",'8D'!M53,"")</f>
        <v/>
      </c>
      <c r="AHA42" s="1084" t="str">
        <f>IF('8D'!N53&lt;&gt;"",'8D'!N53,"")</f>
        <v/>
      </c>
      <c r="AHB42" s="1084" t="str">
        <f>IF('8D'!O53&lt;&gt;"",'8D'!O53,"")</f>
        <v/>
      </c>
      <c r="AHC42" s="1084" t="str">
        <f>IF('8D'!P53&lt;&gt;"",'8D'!P53,"")</f>
        <v/>
      </c>
      <c r="AHD42" s="1084" t="str">
        <f>IF('8D'!Q53&lt;&gt;"",'8D'!Q53,"")</f>
        <v/>
      </c>
      <c r="AHE42" s="1084" t="str">
        <f>IF('8D'!R53&lt;&gt;"",'8D'!R53,"")</f>
        <v/>
      </c>
      <c r="AHF42" s="1084" t="str">
        <f>IF('8D'!S53&lt;&gt;"",'8D'!S53,"")</f>
        <v/>
      </c>
      <c r="AHG42" s="1084" t="str">
        <f>IF('8D'!T53&lt;&gt;"",'8D'!T53,"")</f>
        <v/>
      </c>
      <c r="AHH42" s="1084" t="str">
        <f>IF('8D'!U53&lt;&gt;"",'8D'!U53,"")</f>
        <v/>
      </c>
      <c r="AHI42" s="1084" t="str">
        <f>IF('8D'!V53&lt;&gt;"",'8D'!V53,"")</f>
        <v/>
      </c>
      <c r="AHJ42" s="1084" t="str">
        <f>IF('8D'!W53&lt;&gt;"",'8D'!W53,"")</f>
        <v/>
      </c>
      <c r="AHK42" s="1084" t="str">
        <f>IF('8D'!X53&lt;&gt;"",'8D'!X53,"")</f>
        <v/>
      </c>
      <c r="AHL42" s="1084" t="str">
        <f>IF('8D'!Y53&lt;&gt;"",'8D'!Y53,"")</f>
        <v/>
      </c>
      <c r="AHM42" s="1084" t="str">
        <f>IF('8D'!Z53&lt;&gt;"",'8D'!Z53,"")</f>
        <v/>
      </c>
      <c r="AHN42" s="1084" t="str">
        <f>IF('8D'!AA53&lt;&gt;"",'8D'!AA53,"")</f>
        <v/>
      </c>
      <c r="AHO42" s="1084" t="str">
        <f>IF('8D'!AB53&lt;&gt;"",'8D'!AB53,"")</f>
        <v/>
      </c>
      <c r="AHP42" s="1084" t="str">
        <f>IF('8D'!AC53&lt;&gt;"",'8D'!AC53,"")</f>
        <v/>
      </c>
      <c r="AHQ42" s="1084" t="str">
        <f>IF('8D'!AD53&lt;&gt;"",'8D'!AD53,"")</f>
        <v/>
      </c>
      <c r="AHR42" s="1084" t="str">
        <f>IF('8D'!AE53&lt;&gt;"",'8D'!AE53,"")</f>
        <v/>
      </c>
      <c r="AHS42" s="1084" t="str">
        <f>IF('8D'!AF53&lt;&gt;"",'8D'!AF53,"")</f>
        <v/>
      </c>
      <c r="AHT42" s="1084" t="str">
        <f>IF('8D'!AG53&lt;&gt;"",'8D'!AG53,"")</f>
        <v/>
      </c>
      <c r="AHU42" s="1084" t="str">
        <f>IF('8D'!AH53&lt;&gt;"",'8D'!AH53,"")</f>
        <v/>
      </c>
      <c r="AHV42" s="1084" t="str">
        <f>IF('8D'!AI53&lt;&gt;"",'8D'!AI53,"")</f>
        <v/>
      </c>
      <c r="AHW42" s="1084" t="str">
        <f>IF('8D'!AJ53&lt;&gt;"",'8D'!AJ53,"")</f>
        <v/>
      </c>
      <c r="AHX42" s="1084" t="str">
        <f>IF('8D'!AK53&lt;&gt;"",'8D'!AK53,"")</f>
        <v/>
      </c>
      <c r="AHY42" s="1084" t="str">
        <f>IF('8D'!AL53&lt;&gt;"",'8D'!AL53,"")</f>
        <v/>
      </c>
      <c r="AHZ42" s="1084" t="str">
        <f>IF('8D'!AM53&lt;&gt;"",'8D'!AM53,"")</f>
        <v/>
      </c>
      <c r="AIA42" s="1084" t="str">
        <f>IF('8D'!AN53&lt;&gt;"",'8D'!AN53,"")</f>
        <v/>
      </c>
      <c r="AIB42" s="1084" t="str">
        <f>IF('8D'!AO53&lt;&gt;"",'8D'!AO53,"")</f>
        <v/>
      </c>
      <c r="AIC42" s="1084" t="str">
        <f>IF('8D'!AP53&lt;&gt;"",'8D'!AP53,"")</f>
        <v/>
      </c>
      <c r="AID42" s="1084" t="str">
        <f>IF('8D'!AQ53&lt;&gt;"",'8D'!AQ53,"")</f>
        <v/>
      </c>
      <c r="AIE42" s="1084" t="str">
        <f>IF('8D'!AR53&lt;&gt;"",'8D'!AR53,"")</f>
        <v/>
      </c>
      <c r="AIF42" s="1084" t="str">
        <f>IF('8D'!AS53&lt;&gt;"",'8D'!AS53,"")</f>
        <v/>
      </c>
      <c r="AIG42" s="1084" t="str">
        <f>IF('8D'!AT53&lt;&gt;"",'8D'!AT53,"")</f>
        <v/>
      </c>
      <c r="AIH42" s="1084" t="str">
        <f>IF('8D'!AU53&lt;&gt;"",'8D'!AU53,"")</f>
        <v/>
      </c>
      <c r="AII42" s="1084" t="str">
        <f>IF('8D'!AV53&lt;&gt;"",'8D'!AV53,"")</f>
        <v/>
      </c>
      <c r="AIJ42" s="1084" t="str">
        <f>IF('8D'!AW53&lt;&gt;"",'8D'!AW53,"")</f>
        <v/>
      </c>
      <c r="AIK42" s="1085"/>
      <c r="AIL42" s="1084" t="str">
        <f>IF('8E'!D53&lt;&gt;"",'8E'!D53,"")</f>
        <v/>
      </c>
      <c r="AIM42" s="1084" t="str">
        <f>IF('8E'!E53&lt;&gt;"",'8E'!E53,"")</f>
        <v/>
      </c>
      <c r="AIN42" s="1084" t="str">
        <f>IF('8E'!F53&lt;&gt;"",'8E'!F53,"")</f>
        <v/>
      </c>
      <c r="AIO42" s="1084" t="str">
        <f>IF('8E'!G53&lt;&gt;"",'8E'!G53,"")</f>
        <v/>
      </c>
      <c r="AIP42" s="1084" t="str">
        <f>IF('8E'!H53&lt;&gt;"",'8E'!H53,"")</f>
        <v/>
      </c>
      <c r="AIQ42" s="1084" t="str">
        <f>IF('8E'!I53&lt;&gt;"",'8E'!I53,"")</f>
        <v/>
      </c>
      <c r="AIR42" s="1084" t="str">
        <f>IF('8E'!J53&lt;&gt;"",'8E'!J53,"")</f>
        <v/>
      </c>
      <c r="AIS42" s="1084" t="str">
        <f>IF('8E'!K53&lt;&gt;"",'8E'!K53,"")</f>
        <v/>
      </c>
      <c r="AIT42" s="1084" t="str">
        <f>IF('8E'!L53&lt;&gt;"",'8E'!L53,"")</f>
        <v/>
      </c>
      <c r="AIU42" s="1084" t="str">
        <f>IF('8E'!M53&lt;&gt;"",'8E'!M53,"")</f>
        <v/>
      </c>
      <c r="AIV42" s="1084" t="str">
        <f>IF('8E'!N53&lt;&gt;"",'8E'!N53,"")</f>
        <v/>
      </c>
      <c r="AIW42" s="1084" t="str">
        <f>IF('8E'!O53&lt;&gt;"",'8E'!O53,"")</f>
        <v/>
      </c>
      <c r="AIX42" s="1084" t="str">
        <f>IF('8E'!P53&lt;&gt;"",'8E'!P53,"")</f>
        <v/>
      </c>
      <c r="AIY42" s="1084" t="str">
        <f>IF('8E'!Q53&lt;&gt;"",'8E'!Q53,"")</f>
        <v/>
      </c>
      <c r="AIZ42" s="1084" t="str">
        <f>IF('8E'!R53&lt;&gt;"",'8E'!R53,"")</f>
        <v/>
      </c>
      <c r="AJA42" s="1084" t="str">
        <f>IF('8E'!S53&lt;&gt;"",'8E'!S53,"")</f>
        <v/>
      </c>
      <c r="AJB42" s="1084" t="str">
        <f>IF('8E'!T53&lt;&gt;"",'8E'!T53,"")</f>
        <v/>
      </c>
      <c r="AJC42" s="1084" t="str">
        <f>IF('8E'!U53&lt;&gt;"",'8E'!U53,"")</f>
        <v/>
      </c>
      <c r="AJD42" s="1084" t="str">
        <f>IF('8E'!V53&lt;&gt;"",'8E'!V53,"")</f>
        <v/>
      </c>
      <c r="AJE42" s="1084" t="str">
        <f>IF('8E'!W53&lt;&gt;"",'8E'!W53,"")</f>
        <v/>
      </c>
      <c r="AJF42" s="1084" t="str">
        <f>IF('8E'!X53&lt;&gt;"",'8E'!X53,"")</f>
        <v/>
      </c>
      <c r="AJG42" s="1084" t="str">
        <f>IF('8E'!Y53&lt;&gt;"",'8E'!Y53,"")</f>
        <v/>
      </c>
      <c r="AJH42" s="1084" t="str">
        <f>IF('8E'!Z53&lt;&gt;"",'8E'!Z53,"")</f>
        <v/>
      </c>
      <c r="AJI42" s="1084" t="str">
        <f>IF('8E'!AA53&lt;&gt;"",'8E'!AA53,"")</f>
        <v/>
      </c>
      <c r="AJJ42" t="s">
        <v>6852</v>
      </c>
    </row>
    <row r="43" spans="1:946" x14ac:dyDescent="0.2">
      <c r="A43" s="1084" t="str">
        <f t="shared" si="0"/>
        <v/>
      </c>
      <c r="B43" s="1084" t="str">
        <f t="shared" si="1"/>
        <v/>
      </c>
      <c r="C43" s="1084" t="str">
        <f>IF(設定!AH47&lt;&gt;0,設定!AH47,"")</f>
        <v/>
      </c>
      <c r="D43" s="1084" t="str">
        <f ca="1">IF(設定!AG47&lt;&gt;0,設定!AG47,"")</f>
        <v/>
      </c>
      <c r="E43" s="1084" t="str">
        <f>IF(C43="学部",VLOOKUP(D43,設定!$K$8:$L$37,2,FALSE),"")</f>
        <v/>
      </c>
      <c r="F43" s="1084" t="str">
        <f>IF(C43="研究科",VLOOKUP(D43,設定!$P$8:$Q$37,2,FALSE),"")</f>
        <v/>
      </c>
      <c r="G43" s="1084" t="str">
        <f>IF(C43="学部",VLOOKUP(D43,設定!$U$8:$V$37,2,FALSE),"")</f>
        <v/>
      </c>
      <c r="H43" s="1084" t="str">
        <f>IF(C43="研究科",VLOOKUP(D43,設定!$Y$8:$Z$37,2,FALSE),"")</f>
        <v/>
      </c>
      <c r="I43" s="1085"/>
      <c r="J43" s="1085"/>
      <c r="K43" s="1085"/>
      <c r="L43" s="1085"/>
      <c r="M43" s="1085"/>
      <c r="N43" s="1085"/>
      <c r="O43" s="1085"/>
      <c r="P43" s="1085"/>
      <c r="Q43" s="1085"/>
      <c r="R43" s="1084" t="str">
        <f>IF('2A'!E46&lt;&gt;"",'2A'!E46,"")</f>
        <v/>
      </c>
      <c r="S43" s="1084" t="str">
        <f>IF('2A'!F46&lt;&gt;"",'2A'!F46,"")</f>
        <v/>
      </c>
      <c r="T43" s="1084" t="str">
        <f>IF('2A'!G46&lt;&gt;"",'2A'!G46,"")</f>
        <v/>
      </c>
      <c r="U43" s="1084" t="str">
        <f>IF('2A'!H46&lt;&gt;"",'2A'!H46,"")</f>
        <v/>
      </c>
      <c r="V43" s="1084" t="str">
        <f>IF('2A'!I46&lt;&gt;"",'2A'!I46,"")</f>
        <v/>
      </c>
      <c r="W43" s="1084" t="str">
        <f>IF('2A'!J46&lt;&gt;"",'2A'!J46,"")</f>
        <v/>
      </c>
      <c r="X43" s="1084" t="str">
        <f>IF('2A'!K46&lt;&gt;"",'2A'!K46,"")</f>
        <v/>
      </c>
      <c r="Y43" s="1084" t="str">
        <f>IF('2A'!L46&lt;&gt;"",'2A'!L46,"")</f>
        <v/>
      </c>
      <c r="Z43" s="1084" t="str">
        <f>IF('2A'!M46&lt;&gt;"",'2A'!M46,"")</f>
        <v/>
      </c>
      <c r="AA43" s="1084" t="str">
        <f>IF('2A'!N46&lt;&gt;"",'2A'!N46,"")</f>
        <v/>
      </c>
      <c r="AB43" s="1084" t="str">
        <f>IF('2A'!O46&lt;&gt;"",'2A'!O46,"")</f>
        <v/>
      </c>
      <c r="AC43" s="1084" t="str">
        <f>IF('2A'!P46&lt;&gt;"",'2A'!P46,"")</f>
        <v/>
      </c>
      <c r="AD43" s="1084" t="str">
        <f>IF('2A'!Q46&lt;&gt;"",'2A'!Q46,"")</f>
        <v/>
      </c>
      <c r="AE43" s="1084" t="str">
        <f>IF('2A'!R46&lt;&gt;"",'2A'!R46,"")</f>
        <v/>
      </c>
      <c r="AF43" s="1084" t="str">
        <f>IF('2A'!S46&lt;&gt;"",'2A'!S46,"")</f>
        <v/>
      </c>
      <c r="AG43" s="1084" t="str">
        <f>IF('2A'!T46&lt;&gt;"",'2A'!T46,"")</f>
        <v/>
      </c>
      <c r="AH43" s="1084" t="str">
        <f>IF('2A'!U46&lt;&gt;"",'2A'!U46,"")</f>
        <v/>
      </c>
      <c r="AI43" s="1084" t="str">
        <f>IF('2B'!E46&lt;&gt;"",'2B'!E46,"")</f>
        <v/>
      </c>
      <c r="AJ43" s="1084" t="str">
        <f>IF('2B'!F46&lt;&gt;"",'2B'!F46,"")</f>
        <v/>
      </c>
      <c r="AK43" s="1084" t="str">
        <f>IF('2B'!G46&lt;&gt;"",'2B'!G46,"")</f>
        <v/>
      </c>
      <c r="AL43" s="1084" t="str">
        <f>IF('2B'!H46&lt;&gt;"",'2B'!H46,"")</f>
        <v/>
      </c>
      <c r="AM43" s="1084" t="str">
        <f>IF('2B'!I46&lt;&gt;"",'2B'!I46,"")</f>
        <v/>
      </c>
      <c r="AN43" s="1084" t="str">
        <f>IF('2B'!J46&lt;&gt;"",'2B'!J46,"")</f>
        <v/>
      </c>
      <c r="AO43" s="1084" t="str">
        <f>IF('2B'!K46&lt;&gt;"",'2B'!K46,"")</f>
        <v/>
      </c>
      <c r="AP43" s="1084" t="str">
        <f>IF('2B'!L46&lt;&gt;"",'2B'!L46,"")</f>
        <v/>
      </c>
      <c r="AQ43" s="1084" t="str">
        <f>IF('2B'!M46&lt;&gt;"",'2B'!M46,"")</f>
        <v/>
      </c>
      <c r="AR43" s="1084" t="str">
        <f>IF('2B'!N46&lt;&gt;"",'2B'!N46,"")</f>
        <v/>
      </c>
      <c r="AS43" s="1084" t="str">
        <f>IF('2B'!O46&lt;&gt;"",'2B'!O46,"")</f>
        <v/>
      </c>
      <c r="AT43" s="1084" t="str">
        <f>IF('2B'!P46&lt;&gt;"",'2B'!P46,"")</f>
        <v/>
      </c>
      <c r="AU43" s="1084" t="str">
        <f>IF('2B'!Q46&lt;&gt;"",'2B'!Q46,"")</f>
        <v/>
      </c>
      <c r="AV43" s="1084" t="str">
        <f>IF('2B'!R46&lt;&gt;"",'2B'!R46,"")</f>
        <v/>
      </c>
      <c r="AW43" s="1084" t="str">
        <f>IF('2B'!S46&lt;&gt;"",'2B'!S46,"")</f>
        <v/>
      </c>
      <c r="AX43" s="1084" t="str">
        <f>IF('2B'!T46&lt;&gt;"",'2B'!T46,"")</f>
        <v/>
      </c>
      <c r="AY43" s="1084" t="str">
        <f>IF('2B'!U46&lt;&gt;"",'2B'!U46,"")</f>
        <v/>
      </c>
      <c r="AZ43" s="1084" t="str">
        <f>IF('2B'!V46&lt;&gt;"",'2B'!V46,"")</f>
        <v/>
      </c>
      <c r="BA43" s="1084" t="str">
        <f>IF('2B'!W46&lt;&gt;"",'2B'!W46,"")</f>
        <v/>
      </c>
      <c r="BB43" s="1084" t="str">
        <f>IF('2B'!X46&lt;&gt;"",'2B'!X46,"")</f>
        <v/>
      </c>
      <c r="BC43" s="1084" t="str">
        <f>IF('2C'!E47&lt;&gt;"",'2C'!E47,"")</f>
        <v/>
      </c>
      <c r="BD43" s="1084" t="str">
        <f>IF('2C'!F47&lt;&gt;"",'2C'!F47,"")</f>
        <v/>
      </c>
      <c r="BE43" s="1084" t="str">
        <f>IF('2C'!G47&lt;&gt;"",'2C'!G47,"")</f>
        <v/>
      </c>
      <c r="BF43" s="1084" t="str">
        <f>IF('2C'!H47&lt;&gt;"",'2C'!H47,"")</f>
        <v/>
      </c>
      <c r="BG43" s="1084" t="str">
        <f>IF('2C'!I47&lt;&gt;"",'2C'!I47,"")</f>
        <v/>
      </c>
      <c r="BH43" s="1084" t="str">
        <f>IF('2C'!J47&lt;&gt;"",'2C'!J47,"")</f>
        <v/>
      </c>
      <c r="BI43" s="1084" t="str">
        <f>IF('2C'!K47&lt;&gt;"",'2C'!K47,"")</f>
        <v/>
      </c>
      <c r="BJ43" s="1084" t="str">
        <f>IF('2C'!L47&lt;&gt;"",'2C'!L47,"")</f>
        <v/>
      </c>
      <c r="BK43" s="1084" t="str">
        <f>IF('2C'!M47&lt;&gt;"",'2C'!M47,"")</f>
        <v/>
      </c>
      <c r="BL43" s="1084" t="str">
        <f>IF('2C'!N47&lt;&gt;"",'2C'!N47,"")</f>
        <v/>
      </c>
      <c r="BM43" s="1084" t="str">
        <f>IF('2C'!O47&lt;&gt;"",'2C'!O47,"")</f>
        <v/>
      </c>
      <c r="BN43" s="1084" t="str">
        <f>IF('2C'!P47&lt;&gt;"",'2C'!P47,"")</f>
        <v/>
      </c>
      <c r="BO43" s="1084" t="str">
        <f>IF('2C'!Q47&lt;&gt;"",'2C'!Q47,"")</f>
        <v/>
      </c>
      <c r="BP43" s="1084" t="str">
        <f>IF('2C'!R47&lt;&gt;"",'2C'!R47,"")</f>
        <v/>
      </c>
      <c r="BQ43" s="1084" t="str">
        <f>IF('2C'!S47&lt;&gt;"",'2C'!S47,"")</f>
        <v/>
      </c>
      <c r="BR43" s="1084" t="str">
        <f>IF('2C'!T47&lt;&gt;"",'2C'!T47,"")</f>
        <v/>
      </c>
      <c r="BS43" s="1084" t="str">
        <f>IF('2C'!U47&lt;&gt;"",'2C'!U47,"")</f>
        <v/>
      </c>
      <c r="BT43" s="1084" t="str">
        <f>IF('2C'!V47&lt;&gt;"",'2C'!V47,"")</f>
        <v/>
      </c>
      <c r="BU43" s="1084" t="str">
        <f>IF('2C'!W47&lt;&gt;"",'2C'!W47,"")</f>
        <v/>
      </c>
      <c r="BV43" s="1084" t="str">
        <f>IF('2C'!X47&lt;&gt;"",'2C'!X47,"")</f>
        <v/>
      </c>
      <c r="BW43" s="1084" t="str">
        <f>IF('2C'!Y47&lt;&gt;"",'2C'!Y47,"")</f>
        <v/>
      </c>
      <c r="BX43" s="1084" t="str">
        <f>IF('2C'!Z47&lt;&gt;"",'2C'!Z47,"")</f>
        <v/>
      </c>
      <c r="BY43" s="1084" t="str">
        <f>IF('2C'!AA47&lt;&gt;"",'2C'!AA47,"")</f>
        <v/>
      </c>
      <c r="BZ43" s="1084" t="str">
        <f>IF('2C'!AB47&lt;&gt;"",'2C'!AB47,"")</f>
        <v/>
      </c>
      <c r="CA43" s="1084" t="str">
        <f>IF('2C'!AC47&lt;&gt;"",'2C'!AC47,"")</f>
        <v/>
      </c>
      <c r="CB43" s="1084" t="str">
        <f>IF('2C'!AD47&lt;&gt;"",'2C'!AD47,"")</f>
        <v/>
      </c>
      <c r="CC43" s="1084" t="str">
        <f>IF('2C'!AE47&lt;&gt;"",'2C'!AE47,"")</f>
        <v/>
      </c>
      <c r="CD43" s="1084" t="str">
        <f>IF('2C'!AF47&lt;&gt;"",'2C'!AF47,"")</f>
        <v/>
      </c>
      <c r="CE43" s="1085"/>
      <c r="CF43" s="1085"/>
      <c r="CG43" s="1085"/>
      <c r="CH43" s="1085"/>
      <c r="CI43" s="1085"/>
      <c r="CJ43" s="1085"/>
      <c r="CK43" s="1085"/>
      <c r="CL43" s="1085"/>
      <c r="CM43" s="1085"/>
      <c r="CN43" s="1085"/>
      <c r="CO43" s="1085"/>
      <c r="CP43" s="1085"/>
      <c r="CQ43" s="1085"/>
      <c r="CR43" s="1085"/>
      <c r="CS43" s="1085"/>
      <c r="CT43" s="1085"/>
      <c r="CU43" s="1085"/>
      <c r="CV43" s="1084" t="str">
        <f>IF('2E'!E46&lt;&gt;"",'2E'!E46,"")</f>
        <v/>
      </c>
      <c r="CW43" s="1084" t="str">
        <f>IF('2E'!F46&lt;&gt;"",'2E'!F46,"")</f>
        <v/>
      </c>
      <c r="CX43" s="1084" t="str">
        <f>IF('2E'!G46&lt;&gt;"",'2E'!G46,"")</f>
        <v/>
      </c>
      <c r="CY43" s="1084" t="str">
        <f>IF('2E'!H46&lt;&gt;"",'2E'!H46,"")</f>
        <v/>
      </c>
      <c r="CZ43" s="1084" t="str">
        <f>IF('2E'!I46&lt;&gt;"",'2E'!I46,"")</f>
        <v/>
      </c>
      <c r="DA43" s="1084" t="str">
        <f>IF('2E'!J46&lt;&gt;"",'2E'!J46,"")</f>
        <v/>
      </c>
      <c r="DB43" s="1084" t="str">
        <f>IF('2E'!K46&lt;&gt;"",'2E'!K46,"")</f>
        <v/>
      </c>
      <c r="DC43" s="1084" t="str">
        <f>IF('2E'!L46&lt;&gt;"",'2E'!L46,"")</f>
        <v/>
      </c>
      <c r="DD43" s="1084" t="str">
        <f>IF('2E'!M46&lt;&gt;"",'2E'!M46,"")</f>
        <v/>
      </c>
      <c r="DE43" s="1084" t="str">
        <f>IF('2E'!N46&lt;&gt;"",'2E'!N46,"")</f>
        <v/>
      </c>
      <c r="DF43" s="1084" t="str">
        <f>IF('2E'!O46&lt;&gt;"",'2E'!O46,"")</f>
        <v/>
      </c>
      <c r="DG43" s="1084" t="str">
        <f>IF('2E'!P46&lt;&gt;"",'2E'!P46,"")</f>
        <v/>
      </c>
      <c r="DH43" s="1084" t="str">
        <f>IF('2E'!Q46&lt;&gt;"",'2E'!Q46,"")</f>
        <v/>
      </c>
      <c r="DI43" s="1084" t="str">
        <f>IF('2E'!R46&lt;&gt;"",'2E'!R46,"")</f>
        <v/>
      </c>
      <c r="DJ43" s="1084" t="str">
        <f>IF('2E'!S46&lt;&gt;"",'2E'!S46,"")</f>
        <v/>
      </c>
      <c r="DK43" s="1084" t="str">
        <f>IF('2E'!T46&lt;&gt;"",'2E'!T46,"")</f>
        <v/>
      </c>
      <c r="DL43" s="1084" t="str">
        <f>IF('2F'!E46&lt;&gt;"",'2F'!E46,"")</f>
        <v/>
      </c>
      <c r="DM43" s="1084" t="str">
        <f>IF('2F'!F46&lt;&gt;"",'2F'!F46,"")</f>
        <v/>
      </c>
      <c r="DN43" s="1212" t="str">
        <f>IF('3AB'!E46&lt;&gt;"",'3AB'!E46,"")</f>
        <v/>
      </c>
      <c r="DO43" s="1212" t="str">
        <f>IF('3AB'!F46&lt;&gt;"",'3AB'!F46,"")</f>
        <v/>
      </c>
      <c r="DP43" s="1212" t="str">
        <f>IF('3AB'!G46&lt;&gt;"",'3AB'!G46,"")</f>
        <v/>
      </c>
      <c r="DQ43" s="1212" t="str">
        <f>IF('3AB'!H46&lt;&gt;"",'3AB'!H46,"")</f>
        <v/>
      </c>
      <c r="DR43" s="1212" t="str">
        <f>IF('3AB'!I46&lt;&gt;"",'3AB'!I46,"")</f>
        <v/>
      </c>
      <c r="DS43" s="1212" t="str">
        <f>IF('3AB'!J46&lt;&gt;"",'3AB'!J46,"")</f>
        <v/>
      </c>
      <c r="DT43" s="1212" t="str">
        <f>IF('3AB'!K46&lt;&gt;"",'3AB'!K46,"")</f>
        <v/>
      </c>
      <c r="DU43" s="1212" t="str">
        <f>IF('3AB'!L46&lt;&gt;"",'3AB'!L46,"")</f>
        <v/>
      </c>
      <c r="DV43" s="1084" t="str">
        <f>IF('3CD'!E46&lt;&gt;"",'3CD'!E46,"")</f>
        <v/>
      </c>
      <c r="DW43" s="1084" t="str">
        <f>IF('3CD'!F46&lt;&gt;"",'3CD'!F46,"")</f>
        <v/>
      </c>
      <c r="DX43" s="1084" t="str">
        <f>IF('3CD'!G46&lt;&gt;"",'3CD'!G46,"")</f>
        <v/>
      </c>
      <c r="DY43" s="1084" t="str">
        <f>IF('3CD'!H46&lt;&gt;"",'3CD'!H46,"")</f>
        <v/>
      </c>
      <c r="DZ43" s="1084" t="str">
        <f>IF('3CD'!I46&lt;&gt;"",'3CD'!I46,"")</f>
        <v/>
      </c>
      <c r="EA43" s="1084" t="str">
        <f>IF('3CD'!J46&lt;&gt;"",'3CD'!J46,"")</f>
        <v/>
      </c>
      <c r="EB43" s="1084" t="str">
        <f>IF('3CD'!K46&lt;&gt;"",'3CD'!K46,"")</f>
        <v/>
      </c>
      <c r="EC43" s="1084" t="str">
        <f>IF('3CD'!L46&lt;&gt;"",'3CD'!L46,"")</f>
        <v/>
      </c>
      <c r="ED43" s="1084" t="str">
        <f>IF('3CD'!M46&lt;&gt;"",'3CD'!M46,"")</f>
        <v/>
      </c>
      <c r="EE43" s="1084" t="str">
        <f>IF('3CD'!N46&lt;&gt;"",'3CD'!N46,"")</f>
        <v/>
      </c>
      <c r="EF43" s="1084" t="str">
        <f>IF('3CD'!O46&lt;&gt;"",'3CD'!O46,"")</f>
        <v/>
      </c>
      <c r="EG43" s="1084" t="str">
        <f>IF('3CD'!P46&lt;&gt;"",'3CD'!P46,"")</f>
        <v/>
      </c>
      <c r="EH43" s="1084" t="str">
        <f>IF('3CD'!Q46&lt;&gt;"",'3CD'!Q46,"")</f>
        <v/>
      </c>
      <c r="EI43" s="1084" t="str">
        <f>IF('3CD'!R46&lt;&gt;"",'3CD'!R46,"")</f>
        <v/>
      </c>
      <c r="EJ43" s="1085"/>
      <c r="EK43" s="1085"/>
      <c r="EL43" s="1085"/>
      <c r="EM43" s="1085"/>
      <c r="EN43" s="1085"/>
      <c r="EO43" s="1085"/>
      <c r="EP43" s="1085"/>
      <c r="EQ43" s="1085"/>
      <c r="ER43" s="1085"/>
      <c r="ES43" s="1085"/>
      <c r="ET43" s="1085"/>
      <c r="EU43" s="1085"/>
      <c r="EV43" s="1085"/>
      <c r="EW43" s="1085"/>
      <c r="EX43" s="1085"/>
      <c r="EY43" s="1085"/>
      <c r="EZ43" s="1085"/>
      <c r="FA43" s="1085"/>
      <c r="FB43" s="1084" t="str">
        <f>IF('3EF'!W47&lt;&gt;"",'3EF'!W47,"")</f>
        <v/>
      </c>
      <c r="FC43" s="1084" t="str">
        <f>IF('3EF'!X47&lt;&gt;"",'3EF'!X47,"")</f>
        <v/>
      </c>
      <c r="FD43" s="1084" t="str">
        <f>IF('3EF'!Y47&lt;&gt;"",'3EF'!Y47,"")</f>
        <v/>
      </c>
      <c r="FE43" s="1084" t="str">
        <f>IF('3EF'!Z47&lt;&gt;"",'3EF'!Z47,"")</f>
        <v/>
      </c>
      <c r="FF43" s="1084" t="str">
        <f>IF('3EF'!AA47&lt;&gt;"",'3EF'!AA47,"")</f>
        <v/>
      </c>
      <c r="FG43" s="1084" t="str">
        <f>IF('3EF'!AB47&lt;&gt;"",'3EF'!AB47,"")</f>
        <v/>
      </c>
      <c r="FH43" s="1084" t="str">
        <f>IF('3EF'!AC47&lt;&gt;"",'3EF'!AC47,"")</f>
        <v/>
      </c>
      <c r="FI43" s="1084" t="str">
        <f>IF('3EF'!AD47&lt;&gt;"",'3EF'!AD47,"")</f>
        <v/>
      </c>
      <c r="FJ43" s="1084" t="str">
        <f>IF('3EF'!AE47&lt;&gt;"",'3EF'!AE47,"")</f>
        <v/>
      </c>
      <c r="FK43" s="1084" t="str">
        <f>IF('3EF'!AF47&lt;&gt;"",'3EF'!AF47,"")</f>
        <v/>
      </c>
      <c r="FL43" s="1084" t="str">
        <f>IF('3EF'!AG47&lt;&gt;"",'3EF'!AG47,"")</f>
        <v/>
      </c>
      <c r="FM43" s="1084" t="str">
        <f>IF('3EF'!AH47&lt;&gt;"",'3EF'!AH47,"")</f>
        <v/>
      </c>
      <c r="FN43" s="1084" t="str">
        <f>IF('3EF'!AI47&lt;&gt;"",'3EF'!AI47,"")</f>
        <v/>
      </c>
      <c r="FO43" s="1084" t="str">
        <f>IF('3EF'!AJ47&lt;&gt;"",'3EF'!AJ47,"")</f>
        <v/>
      </c>
      <c r="FP43" s="1084" t="str">
        <f>IF('3EF'!AK47&lt;&gt;"",'3EF'!AK47,"")</f>
        <v/>
      </c>
      <c r="FQ43" s="1084" t="str">
        <f>IF('3EF'!AL47&lt;&gt;"",'3EF'!AL47,"")</f>
        <v/>
      </c>
      <c r="FR43" s="1084" t="str">
        <f>IF('3EF'!AM47&lt;&gt;"",'3EF'!AM47,"")</f>
        <v/>
      </c>
      <c r="FS43" s="1084" t="str">
        <f>IF('3G'!E47&lt;&gt;"",'3G'!E47,"")</f>
        <v/>
      </c>
      <c r="FT43" s="1084" t="str">
        <f>IF('3G'!F47&lt;&gt;"",'3G'!F47,"")</f>
        <v/>
      </c>
      <c r="FU43" s="1084" t="str">
        <f>IF('3G'!G47&lt;&gt;"",'3G'!G47,"")</f>
        <v/>
      </c>
      <c r="FV43" s="1084" t="str">
        <f>IF('3G'!H47&lt;&gt;"",'3G'!H47,"")</f>
        <v/>
      </c>
      <c r="FW43" s="1084" t="str">
        <f>IF('3G'!I47&lt;&gt;"",'3G'!I47,"")</f>
        <v/>
      </c>
      <c r="FX43" s="1084" t="str">
        <f>IF('3G'!J47&lt;&gt;"",'3G'!J47,"")</f>
        <v/>
      </c>
      <c r="FY43" s="1084" t="str">
        <f>IF('3G'!K47&lt;&gt;"",'3G'!K47,"")</f>
        <v/>
      </c>
      <c r="FZ43" s="1084" t="str">
        <f>IF('3G'!L47&lt;&gt;"",'3G'!L47,"")</f>
        <v/>
      </c>
      <c r="GA43" s="1084" t="str">
        <f>IF('3G'!M47&lt;&gt;"",'3G'!M47,"")</f>
        <v/>
      </c>
      <c r="GB43" s="1084" t="str">
        <f>IF('3G'!N47&lt;&gt;"",'3G'!N47,"")</f>
        <v/>
      </c>
      <c r="GC43" s="1084" t="str">
        <f>IF('3G'!O47&lt;&gt;"",'3G'!O47,"")</f>
        <v/>
      </c>
      <c r="GD43" s="1084" t="str">
        <f>IF('3G'!P47&lt;&gt;"",'3G'!P47,"")</f>
        <v/>
      </c>
      <c r="GE43" s="1084" t="str">
        <f>IF('3G'!Q47&lt;&gt;"",'3G'!Q47,"")</f>
        <v/>
      </c>
      <c r="GF43" s="1084" t="str">
        <f>IF('3G'!R47&lt;&gt;"",'3G'!R47,"")</f>
        <v/>
      </c>
      <c r="GG43" s="1084" t="str">
        <f>IF('3G'!S47&lt;&gt;"",'3G'!S47,"")</f>
        <v/>
      </c>
      <c r="GH43" s="1084" t="str">
        <f>IF('3G'!T47&lt;&gt;"",'3G'!T47,"")</f>
        <v/>
      </c>
      <c r="GI43" s="1084" t="str">
        <f>IF('3G'!U47&lt;&gt;"",'3G'!U47,"")</f>
        <v/>
      </c>
      <c r="GJ43" s="1084" t="str">
        <f>IF('3G'!V47&lt;&gt;"",'3G'!V47,"")</f>
        <v/>
      </c>
      <c r="GK43" s="1084" t="str">
        <f>IF('3G'!W47&lt;&gt;"",'3G'!W47,"")</f>
        <v/>
      </c>
      <c r="GL43" s="1084" t="str">
        <f>IF('3G'!X47&lt;&gt;"",'3G'!X47,"")</f>
        <v/>
      </c>
      <c r="GM43" s="1084" t="str">
        <f>IF('3G'!Y47&lt;&gt;"",'3G'!Y47,"")</f>
        <v/>
      </c>
      <c r="GN43" s="1084" t="str">
        <f>IF('3G'!Z47&lt;&gt;"",'3G'!Z47,"")</f>
        <v/>
      </c>
      <c r="GO43" s="1084" t="str">
        <f>IF('3G'!AA47&lt;&gt;"",'3G'!AA47,"")</f>
        <v/>
      </c>
      <c r="GP43" s="1084" t="str">
        <f>IF('3G'!AB47&lt;&gt;"",'3G'!AB47,"")</f>
        <v/>
      </c>
      <c r="GQ43" s="1084" t="str">
        <f>IF('3G'!AC47&lt;&gt;"",'3G'!AC47,"")</f>
        <v/>
      </c>
      <c r="GR43" s="1084" t="str">
        <f>IF('3G'!AD47&lt;&gt;"",'3G'!AD47,"")</f>
        <v/>
      </c>
      <c r="GS43" s="1084" t="str">
        <f>IF('3G'!AE47&lt;&gt;"",'3G'!AE47,"")</f>
        <v/>
      </c>
      <c r="GT43" s="1084" t="str">
        <f>IF('3G'!AF47&lt;&gt;"",'3G'!AF47,"")</f>
        <v/>
      </c>
      <c r="GU43" s="1084" t="str">
        <f>IF('3G'!AG47&lt;&gt;"",'3G'!AG47,"")</f>
        <v/>
      </c>
      <c r="GV43" s="1084" t="str">
        <f>IF('3G'!AH47&lt;&gt;"",'3G'!AH47,"")</f>
        <v/>
      </c>
      <c r="GW43" s="1084" t="str">
        <f>IF('3G'!AI47&lt;&gt;"",'3G'!AI47,"")</f>
        <v/>
      </c>
      <c r="GX43" s="1084" t="str">
        <f>IF('3G'!AJ47&lt;&gt;"",'3G'!AJ47,"")</f>
        <v/>
      </c>
      <c r="GY43" s="1084" t="str">
        <f>IF('3G'!AK47&lt;&gt;"",'3G'!AK47,"")</f>
        <v/>
      </c>
      <c r="GZ43" s="1084" t="str">
        <f>IF('3G'!AL47&lt;&gt;"",'3G'!AL47,"")</f>
        <v/>
      </c>
      <c r="HA43" s="1084" t="str">
        <f>IF('3G'!AM47&lt;&gt;"",'3G'!AM47,"")</f>
        <v/>
      </c>
      <c r="HB43" s="1084" t="str">
        <f>IF('3G'!AN47&lt;&gt;"",'3G'!AN47,"")</f>
        <v/>
      </c>
      <c r="HC43" s="1085"/>
      <c r="HD43" s="1085"/>
      <c r="HE43" s="1085"/>
      <c r="HF43" s="1085"/>
      <c r="HG43" s="1085"/>
      <c r="HH43" s="1085"/>
      <c r="HI43" s="1085"/>
      <c r="HJ43" s="1085"/>
      <c r="HK43" s="1085"/>
      <c r="HL43" s="1085"/>
      <c r="HM43" s="1085"/>
      <c r="HN43" s="1085"/>
      <c r="HO43" s="1085"/>
      <c r="HP43" s="1085"/>
      <c r="HQ43" s="1085"/>
      <c r="HR43" s="1085"/>
      <c r="HS43" s="1085"/>
      <c r="HT43" s="1085"/>
      <c r="HU43" s="1085"/>
      <c r="HV43" s="1085"/>
      <c r="HW43" s="1085"/>
      <c r="HX43" s="1085"/>
      <c r="HY43" s="1085"/>
      <c r="HZ43" s="1085"/>
      <c r="IA43" s="1085"/>
      <c r="IB43" s="1085"/>
      <c r="IC43" s="1085"/>
      <c r="ID43" s="1085"/>
      <c r="IE43" s="1085"/>
      <c r="IF43" s="1085"/>
      <c r="IG43" s="1085"/>
      <c r="IH43" s="1085"/>
      <c r="II43" s="1085"/>
      <c r="IJ43" s="1085"/>
      <c r="IK43" s="1085"/>
      <c r="IL43" s="1085"/>
      <c r="IM43" s="1085"/>
      <c r="IN43" s="1085"/>
      <c r="IO43" s="1085"/>
      <c r="IP43" s="1085"/>
      <c r="IQ43" s="1085"/>
      <c r="IR43" s="1085"/>
      <c r="IS43" s="1085"/>
      <c r="IT43" s="1085"/>
      <c r="IU43" s="1085"/>
      <c r="IV43" s="1085"/>
      <c r="IW43" s="1085"/>
      <c r="IX43" s="1085"/>
      <c r="IY43" s="1085"/>
      <c r="IZ43" s="1085"/>
      <c r="JA43" s="1085"/>
      <c r="JB43" s="1084" t="str">
        <f>IF('4C'!E46&lt;&gt;"",'4C'!E46,"")</f>
        <v/>
      </c>
      <c r="JC43" s="1085"/>
      <c r="JD43" s="1085"/>
      <c r="JE43" s="1085"/>
      <c r="JF43" s="1085"/>
      <c r="JG43" s="1085"/>
      <c r="JH43" s="1085"/>
      <c r="JI43" s="1085"/>
      <c r="JJ43" s="1085"/>
      <c r="JK43" s="1085"/>
      <c r="JL43" s="1085"/>
      <c r="JM43" s="1085"/>
      <c r="JN43" s="1085"/>
      <c r="JO43" s="1085"/>
      <c r="JP43" s="1085"/>
      <c r="JQ43" s="1085"/>
      <c r="JR43" s="1085"/>
      <c r="JS43" s="1085"/>
      <c r="JT43" s="1085"/>
      <c r="JU43" s="1085"/>
      <c r="JV43" s="1085"/>
      <c r="JW43" s="1085"/>
      <c r="JX43" s="1085"/>
      <c r="JY43" s="1085"/>
      <c r="JZ43" s="1085"/>
      <c r="KA43" s="1085"/>
      <c r="KB43" s="1085"/>
      <c r="KC43" s="1085"/>
      <c r="KD43" s="1085"/>
      <c r="KE43" s="1085"/>
      <c r="KF43" s="1085"/>
      <c r="KG43" s="1085"/>
      <c r="KH43" s="1085"/>
      <c r="KI43" s="1085"/>
      <c r="KJ43" s="1084" t="str">
        <f>IF('5A'!E46&lt;&gt;"",'5A'!E46,"")</f>
        <v/>
      </c>
      <c r="KK43" s="1084" t="str">
        <f>IF('5A'!F46&lt;&gt;"",'5A'!F46,"")</f>
        <v/>
      </c>
      <c r="KL43" s="1084" t="str">
        <f>IF('5A'!G46&lt;&gt;"",'5A'!G46,"")</f>
        <v/>
      </c>
      <c r="KM43" s="1085"/>
      <c r="KN43" s="1085"/>
      <c r="KO43" s="1085"/>
      <c r="KP43" s="1085"/>
      <c r="KQ43" s="1085"/>
      <c r="KR43" s="1085"/>
      <c r="KS43" s="1085"/>
      <c r="KT43" s="1085"/>
      <c r="KU43" s="1085"/>
      <c r="KV43" s="1085"/>
      <c r="KW43" s="1085"/>
      <c r="KX43" s="1085"/>
      <c r="KY43" s="1084" t="str">
        <f>IF('5D'!E53&lt;&gt;"",'5D'!E53,"")</f>
        <v/>
      </c>
      <c r="KZ43" s="1084" t="str">
        <f>IF('5D'!F53&lt;&gt;"",'5D'!F53,"")</f>
        <v/>
      </c>
      <c r="LA43" s="1084" t="str">
        <f>IF('5D'!G53&lt;&gt;"",'5D'!G53,"")</f>
        <v/>
      </c>
      <c r="LB43" s="1084" t="str">
        <f>IF('5D'!H53&lt;&gt;"",'5D'!H53,"")</f>
        <v/>
      </c>
      <c r="LC43" s="1084" t="str">
        <f>IF('5D'!I53&lt;&gt;"",'5D'!I53,"")</f>
        <v/>
      </c>
      <c r="LD43" s="1084" t="str">
        <f>IF('5D'!J53&lt;&gt;"",'5D'!J53,"")</f>
        <v/>
      </c>
      <c r="LE43" s="1084" t="str">
        <f>IF('5D'!K53&lt;&gt;"",'5D'!K53,"")</f>
        <v/>
      </c>
      <c r="LF43" s="1084" t="str">
        <f>IF('5D'!L53&lt;&gt;"",'5D'!L53,"")</f>
        <v/>
      </c>
      <c r="LG43" s="1084" t="str">
        <f>IF('5D'!M53&lt;&gt;"",'5D'!M53,"")</f>
        <v/>
      </c>
      <c r="LH43" s="1084" t="str">
        <f>IF('5D'!N53&lt;&gt;"",'5D'!N53,"")</f>
        <v/>
      </c>
      <c r="LI43" s="1084" t="str">
        <f>IF('5D'!O53&lt;&gt;"",'5D'!O53,"")</f>
        <v/>
      </c>
      <c r="LJ43" s="1084" t="str">
        <f>IF('5D'!P53&lt;&gt;"",'5D'!P53,"")</f>
        <v/>
      </c>
      <c r="LK43" s="1084" t="str">
        <f>IF('5D'!Q53&lt;&gt;"",'5D'!Q53,"")</f>
        <v/>
      </c>
      <c r="LL43" s="1084" t="str">
        <f>IF('5D'!R53&lt;&gt;"",'5D'!R53,"")</f>
        <v/>
      </c>
      <c r="LM43" s="1084" t="str">
        <f>IF('5D'!S53&lt;&gt;"",'5D'!S53,"")</f>
        <v/>
      </c>
      <c r="LN43" s="1084" t="str">
        <f>IF('5D'!T53&lt;&gt;"",'5D'!T53,"")</f>
        <v/>
      </c>
      <c r="LO43" s="1084" t="str">
        <f>IF('5D'!U53&lt;&gt;"",'5D'!U53,"")</f>
        <v/>
      </c>
      <c r="LP43" s="1084" t="str">
        <f>IF('5D'!V53&lt;&gt;"",'5D'!V53,"")</f>
        <v/>
      </c>
      <c r="LQ43" s="1084" t="str">
        <f>IF('5D'!W53&lt;&gt;"",'5D'!W53,"")</f>
        <v/>
      </c>
      <c r="LR43" s="1084" t="str">
        <f>IF('5D'!Y53&lt;&gt;"",'5D'!Y53,"")</f>
        <v/>
      </c>
      <c r="LS43" s="1084" t="str">
        <f>IF('5D'!Z53&lt;&gt;"",'5D'!Z53,"")</f>
        <v/>
      </c>
      <c r="LT43" s="1084" t="str">
        <f>IF('5D'!AA53&lt;&gt;"",'5D'!AA53,"")</f>
        <v/>
      </c>
      <c r="LU43" s="1084" t="str">
        <f>IF('5D'!AB53&lt;&gt;"",'5D'!AB53,"")</f>
        <v/>
      </c>
      <c r="LV43" s="1085"/>
      <c r="LW43" s="1084" t="str">
        <f>IF('5E'!E53&lt;&gt;"",'5E'!E53,"")</f>
        <v/>
      </c>
      <c r="LX43" s="1084" t="str">
        <f>IF('5E'!F53&lt;&gt;"",'5E'!F53,"")</f>
        <v/>
      </c>
      <c r="LY43" s="1084" t="str">
        <f>IF('5E'!G53&lt;&gt;"",'5E'!G53,"")</f>
        <v/>
      </c>
      <c r="LZ43" s="1084" t="str">
        <f>IF('5E'!H53&lt;&gt;"",'5E'!H53,"")</f>
        <v/>
      </c>
      <c r="MA43" s="1084" t="str">
        <f>IF('5E'!I53&lt;&gt;"",'5E'!I53,"")</f>
        <v/>
      </c>
      <c r="MB43" s="1084" t="str">
        <f>IF('5E'!J53&lt;&gt;"",'5E'!J53,"")</f>
        <v/>
      </c>
      <c r="MC43" s="1084" t="str">
        <f>IF('5E'!K53&lt;&gt;"",'5E'!K53,"")</f>
        <v/>
      </c>
      <c r="MD43" s="1084" t="str">
        <f>IF('5E'!L53&lt;&gt;"",'5E'!L53,"")</f>
        <v/>
      </c>
      <c r="ME43" s="1084" t="str">
        <f>IF('5E'!M53&lt;&gt;"",'5E'!M53,"")</f>
        <v/>
      </c>
      <c r="MF43" s="1084" t="str">
        <f>IF('5E'!N53&lt;&gt;"",'5E'!N53,"")</f>
        <v/>
      </c>
      <c r="MG43" s="1084" t="str">
        <f>IF('5E'!O53&lt;&gt;"",'5E'!O53,"")</f>
        <v/>
      </c>
      <c r="MH43" s="1084" t="str">
        <f>IF('5E'!P53&lt;&gt;"",'5E'!P53,"")</f>
        <v/>
      </c>
      <c r="MI43" s="1084" t="str">
        <f>IF('5E'!Q53&lt;&gt;"",'5E'!Q53,"")</f>
        <v/>
      </c>
      <c r="MJ43" s="1084" t="str">
        <f>IF('5E'!R53&lt;&gt;"",'5E'!R53,"")</f>
        <v/>
      </c>
      <c r="MK43" s="1084" t="str">
        <f>IF('5E'!S53&lt;&gt;"",'5E'!S53,"")</f>
        <v/>
      </c>
      <c r="ML43" s="1084" t="str">
        <f>IF('5E'!T53&lt;&gt;"",'5E'!T53,"")</f>
        <v/>
      </c>
      <c r="MM43" s="1084" t="str">
        <f>IF('5E'!U53&lt;&gt;"",'5E'!U53,"")</f>
        <v/>
      </c>
      <c r="MN43" s="1084" t="str">
        <f>IF('5E'!V53&lt;&gt;"",'5E'!V53,"")</f>
        <v/>
      </c>
      <c r="MO43" s="1084" t="str">
        <f>IF('5E'!W53&lt;&gt;"",'5E'!W53,"")</f>
        <v/>
      </c>
      <c r="MP43" s="1084" t="str">
        <f>IF('5E'!Y53&lt;&gt;"",'5E'!Y53,"")</f>
        <v/>
      </c>
      <c r="MQ43" s="1084" t="str">
        <f>IF('5E'!Z53&lt;&gt;"",'5E'!Z53,"")</f>
        <v/>
      </c>
      <c r="MR43" s="1084" t="str">
        <f>IF('5E'!AA53&lt;&gt;"",'5E'!AA53,"")</f>
        <v/>
      </c>
      <c r="MS43" s="1085"/>
      <c r="MT43" s="1085"/>
      <c r="MU43" s="1085"/>
      <c r="MV43" s="1085"/>
      <c r="MW43" s="1085"/>
      <c r="MX43" s="1085"/>
      <c r="MY43" s="1085"/>
      <c r="MZ43" s="1085"/>
      <c r="NA43" s="1085"/>
      <c r="NB43" s="1085"/>
      <c r="NC43" s="1085"/>
      <c r="ND43" s="1085"/>
      <c r="NE43" s="1085"/>
      <c r="NF43" s="1085"/>
      <c r="NG43" s="1085"/>
      <c r="NH43" s="1085"/>
      <c r="NI43" s="1085"/>
      <c r="NJ43" s="1085"/>
      <c r="NK43" s="1085"/>
      <c r="NL43" s="1085"/>
      <c r="NM43" s="1085"/>
      <c r="NN43" s="1085"/>
      <c r="NO43" s="1085"/>
      <c r="NP43" s="1085"/>
      <c r="NQ43" s="1085"/>
      <c r="NR43" s="1085"/>
      <c r="NS43" s="1085"/>
      <c r="NT43" s="1085"/>
      <c r="NU43" s="1085"/>
      <c r="NV43" s="1085"/>
      <c r="NW43" s="1085"/>
      <c r="NX43" s="1085"/>
      <c r="NY43" s="1085"/>
      <c r="NZ43" s="1085"/>
      <c r="OA43" s="1085"/>
      <c r="OB43" s="1085"/>
      <c r="OC43" s="1085"/>
      <c r="OD43" s="1085"/>
      <c r="OE43" s="1085"/>
      <c r="OF43" s="1085"/>
      <c r="OG43" s="1085"/>
      <c r="OH43" s="1085"/>
      <c r="OI43" s="1085"/>
      <c r="OJ43" s="1085"/>
      <c r="OK43" s="1085"/>
      <c r="OL43" s="1085"/>
      <c r="OM43" s="1085"/>
      <c r="ON43" s="1085"/>
      <c r="OO43" s="1085"/>
      <c r="OP43" s="1085"/>
      <c r="OQ43" s="1085"/>
      <c r="OR43" s="1085"/>
      <c r="OS43" s="1085"/>
      <c r="OT43" s="1085"/>
      <c r="OU43" s="1085"/>
      <c r="OV43" s="1085"/>
      <c r="OW43" s="1085"/>
      <c r="OX43" s="1085"/>
      <c r="OY43" s="1085"/>
      <c r="OZ43" s="1085"/>
      <c r="PA43" s="1085"/>
      <c r="PB43" s="1085"/>
      <c r="PC43" s="1085"/>
      <c r="PD43" s="1085"/>
      <c r="PE43" s="1085"/>
      <c r="PF43" s="1085"/>
      <c r="PG43" s="1085"/>
      <c r="PH43" s="1085"/>
      <c r="PI43" s="1085"/>
      <c r="PJ43" s="1085"/>
      <c r="PK43" s="1085"/>
      <c r="PL43" s="1085"/>
      <c r="PM43" s="1085"/>
      <c r="PN43" s="1085"/>
      <c r="PO43" s="1085"/>
      <c r="PP43" s="1085"/>
      <c r="PQ43" s="1085"/>
      <c r="PR43" s="1085"/>
      <c r="PS43" s="1085"/>
      <c r="PT43" s="1085"/>
      <c r="PU43" s="1085"/>
      <c r="PV43" s="1085"/>
      <c r="PW43" s="1085"/>
      <c r="PX43" s="1085"/>
      <c r="PY43" s="1085"/>
      <c r="PZ43" s="1085"/>
      <c r="QA43" s="1085"/>
      <c r="QB43" s="1085"/>
      <c r="QC43" s="1085"/>
      <c r="QD43" s="1085"/>
      <c r="QE43" s="1085"/>
      <c r="QF43" s="1085"/>
      <c r="QG43" s="1085"/>
      <c r="QH43" s="1085"/>
      <c r="QI43" s="1085"/>
      <c r="QJ43" s="1085"/>
      <c r="QK43" s="1085"/>
      <c r="QL43" s="1085"/>
      <c r="QM43" s="1085"/>
      <c r="QN43" s="1085"/>
      <c r="QO43" s="1085"/>
      <c r="QP43" s="1085"/>
      <c r="QQ43" s="1085"/>
      <c r="QR43" s="1085"/>
      <c r="QS43" s="1085"/>
      <c r="QT43" s="1085"/>
      <c r="QU43" s="1085"/>
      <c r="QV43" s="1085"/>
      <c r="QW43" s="1085"/>
      <c r="QX43" s="1085"/>
      <c r="QY43" s="1085"/>
      <c r="QZ43" s="1085"/>
      <c r="RA43" s="1085"/>
      <c r="RB43" s="1085"/>
      <c r="RC43" s="1085"/>
      <c r="RD43" s="1085"/>
      <c r="RE43" s="1085"/>
      <c r="RF43" s="1085"/>
      <c r="RG43" s="1085"/>
      <c r="RH43" s="1085"/>
      <c r="RI43" s="1085"/>
      <c r="RJ43" s="1085"/>
      <c r="RK43" s="1085"/>
      <c r="RL43" s="1085"/>
      <c r="RM43" s="1085"/>
      <c r="RN43" s="1085"/>
      <c r="RO43" s="1085"/>
      <c r="RP43" s="1085"/>
      <c r="RQ43" s="1085"/>
      <c r="RR43" s="1085"/>
      <c r="RS43" s="1085"/>
      <c r="RT43" s="1085"/>
      <c r="RU43" s="1085"/>
      <c r="RV43" s="1085"/>
      <c r="RW43" s="1085"/>
      <c r="RX43" s="1085"/>
      <c r="RY43" s="1085"/>
      <c r="RZ43" s="1085"/>
      <c r="SA43" s="1085"/>
      <c r="SB43" s="1085"/>
      <c r="SC43" s="1085"/>
      <c r="SD43" s="1085"/>
      <c r="SE43" s="1085"/>
      <c r="SF43" s="1085"/>
      <c r="SG43" s="1085"/>
      <c r="SH43" s="1085"/>
      <c r="SI43" s="1085"/>
      <c r="SJ43" s="1085"/>
      <c r="SK43" s="1085"/>
      <c r="SL43" s="1085"/>
      <c r="SM43" s="1085"/>
      <c r="SN43" s="1085"/>
      <c r="SO43" s="1085"/>
      <c r="SP43" s="1085"/>
      <c r="SQ43" s="1085"/>
      <c r="SR43" s="1085"/>
      <c r="SS43" s="1085"/>
      <c r="ST43" s="1085"/>
      <c r="SU43" s="1085"/>
      <c r="SV43" s="1085"/>
      <c r="SW43" s="1085"/>
      <c r="SX43" s="1085"/>
      <c r="SY43" s="1085"/>
      <c r="SZ43" s="1085"/>
      <c r="TA43" s="1085"/>
      <c r="TB43" s="1085"/>
      <c r="TC43" s="1085"/>
      <c r="TD43" s="1085"/>
      <c r="TE43" s="1085"/>
      <c r="TF43" s="1085"/>
      <c r="TG43" s="1085"/>
      <c r="TH43" s="1085"/>
      <c r="TI43" s="1085"/>
      <c r="TJ43" s="1085"/>
      <c r="TK43" s="1085"/>
      <c r="TL43" s="1085"/>
      <c r="TM43" s="1085"/>
      <c r="TN43" s="1085"/>
      <c r="TO43" s="1085"/>
      <c r="TP43" s="1085"/>
      <c r="TQ43" s="1085"/>
      <c r="TR43" s="1085"/>
      <c r="TS43" s="1085"/>
      <c r="TT43" s="1085"/>
      <c r="TU43" s="1085"/>
      <c r="TV43" s="1085"/>
      <c r="TW43" s="1085"/>
      <c r="TX43" s="1085"/>
      <c r="TY43" s="1085"/>
      <c r="TZ43" s="1085"/>
      <c r="UA43" s="1085"/>
      <c r="UB43" s="1085"/>
      <c r="UC43" s="1085"/>
      <c r="UD43" s="1085"/>
      <c r="UE43" s="1085"/>
      <c r="UF43" s="1085"/>
      <c r="UG43" s="1085"/>
      <c r="UH43" s="1085"/>
      <c r="UI43" s="1085"/>
      <c r="UJ43" s="1085"/>
      <c r="UK43" s="1085"/>
      <c r="UL43" s="1085"/>
      <c r="UM43" s="1085"/>
      <c r="UN43" s="1085"/>
      <c r="UO43" s="1085"/>
      <c r="UP43" s="1085"/>
      <c r="UQ43" s="1085"/>
      <c r="UR43" s="1085"/>
      <c r="US43" s="1085"/>
      <c r="UT43" s="1085"/>
      <c r="UU43" s="1085"/>
      <c r="UV43" s="1085"/>
      <c r="UW43" s="1085"/>
      <c r="UX43" s="1085"/>
      <c r="UY43" s="1085"/>
      <c r="UZ43" s="1085"/>
      <c r="VA43" s="1085"/>
      <c r="VB43" s="1085"/>
      <c r="VC43" s="1085"/>
      <c r="VD43" s="1085"/>
      <c r="VE43" s="1085"/>
      <c r="VF43" s="1085"/>
      <c r="VG43" s="1085"/>
      <c r="VH43" s="1085"/>
      <c r="VI43" s="1085"/>
      <c r="VJ43" s="1085"/>
      <c r="VK43" s="1085"/>
      <c r="VL43" s="1085"/>
      <c r="VM43" s="1085"/>
      <c r="VN43" s="1085"/>
      <c r="VO43" s="1085"/>
      <c r="VP43" s="1085"/>
      <c r="VQ43" s="1085"/>
      <c r="VR43" s="1085"/>
      <c r="VS43" s="1085"/>
      <c r="VT43" s="1085"/>
      <c r="VU43" s="1085"/>
      <c r="VV43" s="1085"/>
      <c r="VW43" s="1085"/>
      <c r="VX43" s="1085"/>
      <c r="VY43" s="1085"/>
      <c r="VZ43" s="1085"/>
      <c r="WA43" s="1085"/>
      <c r="WB43" s="1085"/>
      <c r="WC43" s="1085"/>
      <c r="WD43" s="1085"/>
      <c r="WE43" s="1085"/>
      <c r="WF43" s="1085"/>
      <c r="WG43" s="1085"/>
      <c r="WH43" s="1085"/>
      <c r="WI43" s="1085"/>
      <c r="WJ43" s="1085"/>
      <c r="WK43" s="1085"/>
      <c r="WL43" s="1085"/>
      <c r="WM43" s="1085"/>
      <c r="WN43" s="1085"/>
      <c r="WO43" s="1085"/>
      <c r="WP43" s="1085"/>
      <c r="WQ43" s="1085"/>
      <c r="WR43" s="1085"/>
      <c r="WS43" s="1085"/>
      <c r="WT43" s="1085"/>
      <c r="WU43" s="1085"/>
      <c r="WV43" s="1085"/>
      <c r="WW43" s="1085"/>
      <c r="WX43" s="1085"/>
      <c r="WY43" s="1085"/>
      <c r="WZ43" s="1085"/>
      <c r="XA43" s="1085"/>
      <c r="XB43" s="1085"/>
      <c r="XC43" s="1085"/>
      <c r="XD43" s="1085"/>
      <c r="XE43" s="1085"/>
      <c r="XF43" s="1085"/>
      <c r="XG43" s="1085"/>
      <c r="XH43" s="1085"/>
      <c r="XI43" s="1085"/>
      <c r="XJ43" s="1085"/>
      <c r="XK43" s="1085"/>
      <c r="XL43" s="1085"/>
      <c r="XM43" s="1085"/>
      <c r="XN43" s="1085"/>
      <c r="XO43" s="1085"/>
      <c r="XP43" s="1085"/>
      <c r="XQ43" s="1085"/>
      <c r="XR43" s="1085"/>
      <c r="XS43" s="1085"/>
      <c r="XT43" s="1085"/>
      <c r="XU43" s="1085"/>
      <c r="XV43" s="1085"/>
      <c r="XW43" s="1085"/>
      <c r="XX43" s="1085"/>
      <c r="XY43" s="1085"/>
      <c r="XZ43" s="1085"/>
      <c r="YA43" s="1085"/>
      <c r="YB43" s="1085"/>
      <c r="YC43" s="1085"/>
      <c r="YD43" s="1085"/>
      <c r="YE43" s="1085"/>
      <c r="YF43" s="1085"/>
      <c r="YG43" s="1085"/>
      <c r="YH43" s="1085"/>
      <c r="YI43" s="1085"/>
      <c r="YJ43" s="1085"/>
      <c r="YK43" s="1085"/>
      <c r="YL43" s="1085"/>
      <c r="YM43" s="1085"/>
      <c r="YN43" s="1085"/>
      <c r="YO43" s="1085"/>
      <c r="YP43" s="1085"/>
      <c r="YQ43" s="1085"/>
      <c r="YR43" s="1085"/>
      <c r="YS43" s="1085"/>
      <c r="YT43" s="1085"/>
      <c r="YU43" s="1085"/>
      <c r="YV43" s="1085"/>
      <c r="YW43" s="1085"/>
      <c r="YX43" s="1085"/>
      <c r="YY43" s="1085"/>
      <c r="YZ43" s="1085"/>
      <c r="ZA43" s="1085"/>
      <c r="ZB43" s="1085"/>
      <c r="ZC43" s="1085"/>
      <c r="ZD43" s="1085"/>
      <c r="ZE43" s="1085"/>
      <c r="ZF43" s="1085"/>
      <c r="ZG43" s="1085"/>
      <c r="ZH43" s="1085"/>
      <c r="ZI43" s="1085"/>
      <c r="ZJ43" s="1085"/>
      <c r="ZK43" s="1085"/>
      <c r="ZL43" s="1085"/>
      <c r="ZM43" s="1085"/>
      <c r="ZN43" s="1085"/>
      <c r="ZO43" s="1085"/>
      <c r="ZP43" s="1085"/>
      <c r="ZQ43" s="1085"/>
      <c r="ZR43" s="1085"/>
      <c r="ZS43" s="1085"/>
      <c r="ZT43" s="1085"/>
      <c r="ZU43" s="1085"/>
      <c r="ZV43" s="1085"/>
      <c r="ZW43" s="1085"/>
      <c r="ZX43" s="1085"/>
      <c r="ZY43" s="1085"/>
      <c r="ZZ43" s="1085"/>
      <c r="AAA43" s="1085"/>
      <c r="AAB43" s="1085"/>
      <c r="AAC43" s="1085"/>
      <c r="AAD43" s="1085"/>
      <c r="AAE43" s="1085"/>
      <c r="AAF43" s="1085"/>
      <c r="AAG43" s="1085"/>
      <c r="AAH43" s="1085"/>
      <c r="AAI43" s="1085"/>
      <c r="AAJ43" s="1085"/>
      <c r="AAK43" s="1085"/>
      <c r="AAL43" s="1085"/>
      <c r="AAM43" s="1085"/>
      <c r="AAN43" s="1085"/>
      <c r="AAO43" s="1085"/>
      <c r="AAP43" s="1085"/>
      <c r="AAQ43" s="1085"/>
      <c r="AAR43" s="1085"/>
      <c r="AAS43" s="1085"/>
      <c r="AAT43" s="1085"/>
      <c r="AAU43" s="1085"/>
      <c r="AAV43" s="1085"/>
      <c r="AAW43" s="1085"/>
      <c r="AAX43" s="1085"/>
      <c r="AAY43" s="1085"/>
      <c r="AAZ43" s="1085"/>
      <c r="ABA43" s="1085"/>
      <c r="ABB43" s="1085"/>
      <c r="ABC43" s="1085"/>
      <c r="ABD43" s="1085"/>
      <c r="ABE43" s="1085"/>
      <c r="ABF43" s="1085"/>
      <c r="ABG43" s="1085"/>
      <c r="ABH43" s="1085"/>
      <c r="ABI43" s="1085"/>
      <c r="ABJ43" s="1085"/>
      <c r="ABK43" s="1085"/>
      <c r="ABL43" s="1085"/>
      <c r="ABM43" s="1085"/>
      <c r="ABN43" s="1085"/>
      <c r="ABO43" s="1085"/>
      <c r="ABP43" s="1085"/>
      <c r="ABQ43" s="1085"/>
      <c r="ABR43" s="1085"/>
      <c r="ABS43" s="1085"/>
      <c r="ABT43" s="1085"/>
      <c r="ABU43" s="1085"/>
      <c r="ABV43" s="1085"/>
      <c r="ABW43" s="1085"/>
      <c r="ABX43" s="1085"/>
      <c r="ABY43" s="1085"/>
      <c r="ABZ43" s="1085"/>
      <c r="ACA43" s="1085"/>
      <c r="ACB43" s="1085"/>
      <c r="ACC43" s="1085"/>
      <c r="ACD43" s="1085"/>
      <c r="ACE43" s="1085"/>
      <c r="ACF43" s="1085"/>
      <c r="ACG43" s="1085"/>
      <c r="ACH43" s="1085"/>
      <c r="ACI43" s="1085"/>
      <c r="ACJ43" s="1085"/>
      <c r="ACK43" s="1085"/>
      <c r="ACL43" s="1085"/>
      <c r="ACM43" s="1085"/>
      <c r="ACN43" s="1085"/>
      <c r="ACO43" s="1085"/>
      <c r="ACP43" s="1085"/>
      <c r="ACQ43" s="1085"/>
      <c r="ACR43" s="1085"/>
      <c r="ACS43" s="1085"/>
      <c r="ACT43" s="1085"/>
      <c r="ACU43" s="1085"/>
      <c r="ACV43" s="1085"/>
      <c r="ACW43" s="1085"/>
      <c r="ACX43" s="1085"/>
      <c r="ACY43" s="1085"/>
      <c r="ACZ43" s="1085"/>
      <c r="ADA43" s="1085"/>
      <c r="ADB43" s="1085"/>
      <c r="ADC43" s="1085"/>
      <c r="ADD43" s="1085"/>
      <c r="ADE43" s="1085"/>
      <c r="ADF43" s="1085"/>
      <c r="ADG43" s="1085"/>
      <c r="ADH43" s="1085"/>
      <c r="ADI43" s="1085"/>
      <c r="ADJ43" s="1085"/>
      <c r="ADK43" s="1085"/>
      <c r="ADL43" s="1085"/>
      <c r="ADM43" s="1085"/>
      <c r="ADN43" s="1085"/>
      <c r="ADO43" s="1085"/>
      <c r="ADP43" s="1085"/>
      <c r="ADQ43" s="1085"/>
      <c r="ADR43" s="1085"/>
      <c r="ADS43" s="1085"/>
      <c r="ADT43" s="1085"/>
      <c r="ADU43" s="1085"/>
      <c r="ADV43" s="1085"/>
      <c r="ADW43" s="1085"/>
      <c r="ADX43" s="1085"/>
      <c r="ADY43" s="1085"/>
      <c r="ADZ43" s="1085"/>
      <c r="AEA43" s="1085"/>
      <c r="AEB43" s="1085"/>
      <c r="AEC43" s="1085"/>
      <c r="AED43" s="1085"/>
      <c r="AEE43" s="1085"/>
      <c r="AEF43" s="1085"/>
      <c r="AEG43" s="1085"/>
      <c r="AEH43" s="1085"/>
      <c r="AEI43" s="1085"/>
      <c r="AEJ43" s="1085"/>
      <c r="AEK43" s="1085"/>
      <c r="AEL43" s="1085"/>
      <c r="AEM43" s="1085"/>
      <c r="AEN43" s="1085"/>
      <c r="AEO43" s="1085"/>
      <c r="AEP43" s="1085"/>
      <c r="AEQ43" s="1085"/>
      <c r="AER43" s="1085"/>
      <c r="AES43" s="1085"/>
      <c r="AET43" s="1085"/>
      <c r="AEU43" s="1085"/>
      <c r="AEV43" s="1084" t="str">
        <f>IF('8A'!E46&lt;&gt;"",'8A'!E46,"")</f>
        <v/>
      </c>
      <c r="AEW43" s="1084" t="str">
        <f>IF('8A'!F46&lt;&gt;"",'8A'!F46,"")</f>
        <v/>
      </c>
      <c r="AEX43" s="1084" t="str">
        <f>IF('8A'!G46&lt;&gt;"",'8A'!G46,"")</f>
        <v/>
      </c>
      <c r="AEY43" s="1084" t="str">
        <f>IF('8A'!H46&lt;&gt;"",'8A'!H46,"")</f>
        <v/>
      </c>
      <c r="AEZ43" s="1084" t="str">
        <f>IF('8A'!I46&lt;&gt;"",'8A'!I46,"")</f>
        <v/>
      </c>
      <c r="AFA43" s="1084" t="str">
        <f>IF('8A'!J46&lt;&gt;"",'8A'!J46,"")</f>
        <v/>
      </c>
      <c r="AFB43" s="1084" t="str">
        <f>IF('8A'!K46&lt;&gt;"",'8A'!K46,"")</f>
        <v/>
      </c>
      <c r="AFC43" s="1084" t="str">
        <f>IF('8A'!L46&lt;&gt;"",'8A'!L46,"")</f>
        <v/>
      </c>
      <c r="AFD43" s="1084" t="str">
        <f>IF('8A'!M46&lt;&gt;"",'8A'!M46,"")</f>
        <v/>
      </c>
      <c r="AFE43" s="1084" t="str">
        <f>IF('8A'!N46&lt;&gt;"",'8A'!N46,"")</f>
        <v/>
      </c>
      <c r="AFF43" s="1084" t="str">
        <f>IF('8A'!O46&lt;&gt;"",'8A'!O46,"")</f>
        <v/>
      </c>
      <c r="AFG43" s="1084" t="str">
        <f>IF('8A'!P46&lt;&gt;"",'8A'!P46,"")</f>
        <v/>
      </c>
      <c r="AFH43" s="1084" t="str">
        <f>IF('8A'!Q46&lt;&gt;"",'8A'!Q46,"")</f>
        <v/>
      </c>
      <c r="AFI43" s="1084" t="str">
        <f>IF('8A'!R46&lt;&gt;"",'8A'!R46,"")</f>
        <v/>
      </c>
      <c r="AFJ43" s="1084" t="str">
        <f>IF('8A'!S46&lt;&gt;"",'8A'!S46,"")</f>
        <v/>
      </c>
      <c r="AFK43" s="1084" t="str">
        <f>IF('8A'!T46&lt;&gt;"",'8A'!T46,"")</f>
        <v/>
      </c>
      <c r="AFL43" s="1084" t="str">
        <f>IF('8A'!U46&lt;&gt;"",'8A'!U46,"")</f>
        <v/>
      </c>
      <c r="AFM43" s="1084" t="str">
        <f>IF('8A'!V46&lt;&gt;"",'8A'!V46,"")</f>
        <v/>
      </c>
      <c r="AFN43" s="1084" t="str">
        <f>IF('8B'!E46&lt;&gt;"",'8B'!E46,"")</f>
        <v/>
      </c>
      <c r="AFO43" s="1084" t="str">
        <f>IF('8B'!F46&lt;&gt;"",'8B'!F46,"")</f>
        <v/>
      </c>
      <c r="AFP43" s="1084" t="str">
        <f>IF('8B'!G46&lt;&gt;"",'8B'!G46,"")</f>
        <v/>
      </c>
      <c r="AFQ43" s="1084" t="str">
        <f>IF('8B'!H46&lt;&gt;"",'8B'!H46,"")</f>
        <v/>
      </c>
      <c r="AFR43" s="1084" t="str">
        <f>IF('8B'!I46&lt;&gt;"",'8B'!I46,"")</f>
        <v/>
      </c>
      <c r="AFS43" s="1084" t="str">
        <f>IF('8B'!J46&lt;&gt;"",'8B'!J46,"")</f>
        <v/>
      </c>
      <c r="AFT43" s="1084" t="str">
        <f>IF('8B'!K46&lt;&gt;"",'8B'!K46,"")</f>
        <v/>
      </c>
      <c r="AFU43" s="1084" t="str">
        <f>IF('8B'!L46&lt;&gt;"",'8B'!L46,"")</f>
        <v/>
      </c>
      <c r="AFV43" s="1084" t="str">
        <f>IF('8B'!M46&lt;&gt;"",'8B'!M46,"")</f>
        <v/>
      </c>
      <c r="AFW43" s="1084" t="str">
        <f>IF('8B'!N46&lt;&gt;"",'8B'!N46,"")</f>
        <v/>
      </c>
      <c r="AFX43" s="1084" t="str">
        <f>IF('8B'!O46&lt;&gt;"",'8B'!O46,"")</f>
        <v/>
      </c>
      <c r="AFY43" s="1084" t="str">
        <f>IF('8B'!P46&lt;&gt;"",'8B'!P46,"")</f>
        <v/>
      </c>
      <c r="AFZ43" s="1084" t="str">
        <f>IF('8B'!Q46&lt;&gt;"",'8B'!Q46,"")</f>
        <v/>
      </c>
      <c r="AGA43" s="1084" t="str">
        <f>IF('8B'!R46&lt;&gt;"",'8B'!R46,"")</f>
        <v/>
      </c>
      <c r="AGB43" s="1084" t="str">
        <f>IF('8B'!S46&lt;&gt;"",'8B'!S46,"")</f>
        <v/>
      </c>
      <c r="AGC43" s="1084" t="str">
        <f>IF('8B'!T46&lt;&gt;"",'8B'!T46,"")</f>
        <v/>
      </c>
      <c r="AGD43" s="1084" t="str">
        <f>IF('8B'!U46&lt;&gt;"",'8B'!U46,"")</f>
        <v/>
      </c>
      <c r="AGE43" s="1084" t="str">
        <f>IF('8C'!E46&lt;&gt;"",'8C'!E46,"")</f>
        <v/>
      </c>
      <c r="AGF43" s="1084" t="str">
        <f>IF('8C'!F46&lt;&gt;"",'8C'!F46,"")</f>
        <v/>
      </c>
      <c r="AGG43" s="1084" t="str">
        <f>IF('8C'!G46&lt;&gt;"",'8C'!G46,"")</f>
        <v/>
      </c>
      <c r="AGH43" s="1084" t="str">
        <f>IF('8C'!H46&lt;&gt;"",'8C'!H46,"")</f>
        <v/>
      </c>
      <c r="AGI43" s="1084" t="str">
        <f>IF('8C'!I46&lt;&gt;"",'8C'!I46,"")</f>
        <v/>
      </c>
      <c r="AGJ43" s="1084" t="str">
        <f>IF('8C'!J46&lt;&gt;"",'8C'!J46,"")</f>
        <v/>
      </c>
      <c r="AGK43" s="1084" t="str">
        <f>IF('8C'!K46&lt;&gt;"",'8C'!K46,"")</f>
        <v/>
      </c>
      <c r="AGL43" s="1084" t="str">
        <f>IF('8C'!L46&lt;&gt;"",'8C'!L46,"")</f>
        <v/>
      </c>
      <c r="AGM43" s="1084" t="str">
        <f>IF('8C'!M46&lt;&gt;"",'8C'!M46,"")</f>
        <v/>
      </c>
      <c r="AGN43" s="1084" t="str">
        <f>IF('8C'!N46&lt;&gt;"",'8C'!N46,"")</f>
        <v/>
      </c>
      <c r="AGO43" s="1084" t="str">
        <f>IF('8C'!O46&lt;&gt;"",'8C'!O46,"")</f>
        <v/>
      </c>
      <c r="AGP43" s="1085"/>
      <c r="AGQ43" s="1084" t="str">
        <f>IF('8D'!D54&lt;&gt;"",'8D'!D54,"")</f>
        <v/>
      </c>
      <c r="AGR43" s="1084" t="str">
        <f>IF('8D'!E54&lt;&gt;"",'8D'!E54,"")</f>
        <v/>
      </c>
      <c r="AGS43" s="1084" t="str">
        <f>IF('8D'!F54&lt;&gt;"",'8D'!F54,"")</f>
        <v/>
      </c>
      <c r="AGT43" s="1084" t="str">
        <f>IF('8D'!G54&lt;&gt;"",'8D'!G54,"")</f>
        <v/>
      </c>
      <c r="AGU43" s="1084" t="str">
        <f>IF('8D'!H54&lt;&gt;"",'8D'!H54,"")</f>
        <v/>
      </c>
      <c r="AGV43" s="1084" t="str">
        <f>IF('8D'!I54&lt;&gt;"",'8D'!I54,"")</f>
        <v/>
      </c>
      <c r="AGW43" s="1084" t="str">
        <f>IF('8D'!J54&lt;&gt;"",'8D'!J54,"")</f>
        <v/>
      </c>
      <c r="AGX43" s="1084" t="str">
        <f>IF('8D'!K54&lt;&gt;"",'8D'!K54,"")</f>
        <v/>
      </c>
      <c r="AGY43" s="1084" t="str">
        <f>IF('8D'!L54&lt;&gt;"",'8D'!L54,"")</f>
        <v/>
      </c>
      <c r="AGZ43" s="1084" t="str">
        <f>IF('8D'!M54&lt;&gt;"",'8D'!M54,"")</f>
        <v/>
      </c>
      <c r="AHA43" s="1084" t="str">
        <f>IF('8D'!N54&lt;&gt;"",'8D'!N54,"")</f>
        <v/>
      </c>
      <c r="AHB43" s="1084" t="str">
        <f>IF('8D'!O54&lt;&gt;"",'8D'!O54,"")</f>
        <v/>
      </c>
      <c r="AHC43" s="1084" t="str">
        <f>IF('8D'!P54&lt;&gt;"",'8D'!P54,"")</f>
        <v/>
      </c>
      <c r="AHD43" s="1084" t="str">
        <f>IF('8D'!Q54&lt;&gt;"",'8D'!Q54,"")</f>
        <v/>
      </c>
      <c r="AHE43" s="1084" t="str">
        <f>IF('8D'!R54&lt;&gt;"",'8D'!R54,"")</f>
        <v/>
      </c>
      <c r="AHF43" s="1084" t="str">
        <f>IF('8D'!S54&lt;&gt;"",'8D'!S54,"")</f>
        <v/>
      </c>
      <c r="AHG43" s="1084" t="str">
        <f>IF('8D'!T54&lt;&gt;"",'8D'!T54,"")</f>
        <v/>
      </c>
      <c r="AHH43" s="1084" t="str">
        <f>IF('8D'!U54&lt;&gt;"",'8D'!U54,"")</f>
        <v/>
      </c>
      <c r="AHI43" s="1084" t="str">
        <f>IF('8D'!V54&lt;&gt;"",'8D'!V54,"")</f>
        <v/>
      </c>
      <c r="AHJ43" s="1084" t="str">
        <f>IF('8D'!W54&lt;&gt;"",'8D'!W54,"")</f>
        <v/>
      </c>
      <c r="AHK43" s="1084" t="str">
        <f>IF('8D'!X54&lt;&gt;"",'8D'!X54,"")</f>
        <v/>
      </c>
      <c r="AHL43" s="1084" t="str">
        <f>IF('8D'!Y54&lt;&gt;"",'8D'!Y54,"")</f>
        <v/>
      </c>
      <c r="AHM43" s="1084" t="str">
        <f>IF('8D'!Z54&lt;&gt;"",'8D'!Z54,"")</f>
        <v/>
      </c>
      <c r="AHN43" s="1084" t="str">
        <f>IF('8D'!AA54&lt;&gt;"",'8D'!AA54,"")</f>
        <v/>
      </c>
      <c r="AHO43" s="1084" t="str">
        <f>IF('8D'!AB54&lt;&gt;"",'8D'!AB54,"")</f>
        <v/>
      </c>
      <c r="AHP43" s="1084" t="str">
        <f>IF('8D'!AC54&lt;&gt;"",'8D'!AC54,"")</f>
        <v/>
      </c>
      <c r="AHQ43" s="1084" t="str">
        <f>IF('8D'!AD54&lt;&gt;"",'8D'!AD54,"")</f>
        <v/>
      </c>
      <c r="AHR43" s="1084" t="str">
        <f>IF('8D'!AE54&lt;&gt;"",'8D'!AE54,"")</f>
        <v/>
      </c>
      <c r="AHS43" s="1084" t="str">
        <f>IF('8D'!AF54&lt;&gt;"",'8D'!AF54,"")</f>
        <v/>
      </c>
      <c r="AHT43" s="1084" t="str">
        <f>IF('8D'!AG54&lt;&gt;"",'8D'!AG54,"")</f>
        <v/>
      </c>
      <c r="AHU43" s="1084" t="str">
        <f>IF('8D'!AH54&lt;&gt;"",'8D'!AH54,"")</f>
        <v/>
      </c>
      <c r="AHV43" s="1084" t="str">
        <f>IF('8D'!AI54&lt;&gt;"",'8D'!AI54,"")</f>
        <v/>
      </c>
      <c r="AHW43" s="1084" t="str">
        <f>IF('8D'!AJ54&lt;&gt;"",'8D'!AJ54,"")</f>
        <v/>
      </c>
      <c r="AHX43" s="1084" t="str">
        <f>IF('8D'!AK54&lt;&gt;"",'8D'!AK54,"")</f>
        <v/>
      </c>
      <c r="AHY43" s="1084" t="str">
        <f>IF('8D'!AL54&lt;&gt;"",'8D'!AL54,"")</f>
        <v/>
      </c>
      <c r="AHZ43" s="1084" t="str">
        <f>IF('8D'!AM54&lt;&gt;"",'8D'!AM54,"")</f>
        <v/>
      </c>
      <c r="AIA43" s="1084" t="str">
        <f>IF('8D'!AN54&lt;&gt;"",'8D'!AN54,"")</f>
        <v/>
      </c>
      <c r="AIB43" s="1084" t="str">
        <f>IF('8D'!AO54&lt;&gt;"",'8D'!AO54,"")</f>
        <v/>
      </c>
      <c r="AIC43" s="1084" t="str">
        <f>IF('8D'!AP54&lt;&gt;"",'8D'!AP54,"")</f>
        <v/>
      </c>
      <c r="AID43" s="1084" t="str">
        <f>IF('8D'!AQ54&lt;&gt;"",'8D'!AQ54,"")</f>
        <v/>
      </c>
      <c r="AIE43" s="1084" t="str">
        <f>IF('8D'!AR54&lt;&gt;"",'8D'!AR54,"")</f>
        <v/>
      </c>
      <c r="AIF43" s="1084" t="str">
        <f>IF('8D'!AS54&lt;&gt;"",'8D'!AS54,"")</f>
        <v/>
      </c>
      <c r="AIG43" s="1084" t="str">
        <f>IF('8D'!AT54&lt;&gt;"",'8D'!AT54,"")</f>
        <v/>
      </c>
      <c r="AIH43" s="1084" t="str">
        <f>IF('8D'!AU54&lt;&gt;"",'8D'!AU54,"")</f>
        <v/>
      </c>
      <c r="AII43" s="1084" t="str">
        <f>IF('8D'!AV54&lt;&gt;"",'8D'!AV54,"")</f>
        <v/>
      </c>
      <c r="AIJ43" s="1084" t="str">
        <f>IF('8D'!AW54&lt;&gt;"",'8D'!AW54,"")</f>
        <v/>
      </c>
      <c r="AIK43" s="1085"/>
      <c r="AIL43" s="1084" t="str">
        <f>IF('8E'!D54&lt;&gt;"",'8E'!D54,"")</f>
        <v/>
      </c>
      <c r="AIM43" s="1084" t="str">
        <f>IF('8E'!E54&lt;&gt;"",'8E'!E54,"")</f>
        <v/>
      </c>
      <c r="AIN43" s="1084" t="str">
        <f>IF('8E'!F54&lt;&gt;"",'8E'!F54,"")</f>
        <v/>
      </c>
      <c r="AIO43" s="1084" t="str">
        <f>IF('8E'!G54&lt;&gt;"",'8E'!G54,"")</f>
        <v/>
      </c>
      <c r="AIP43" s="1084" t="str">
        <f>IF('8E'!H54&lt;&gt;"",'8E'!H54,"")</f>
        <v/>
      </c>
      <c r="AIQ43" s="1084" t="str">
        <f>IF('8E'!I54&lt;&gt;"",'8E'!I54,"")</f>
        <v/>
      </c>
      <c r="AIR43" s="1084" t="str">
        <f>IF('8E'!J54&lt;&gt;"",'8E'!J54,"")</f>
        <v/>
      </c>
      <c r="AIS43" s="1084" t="str">
        <f>IF('8E'!K54&lt;&gt;"",'8E'!K54,"")</f>
        <v/>
      </c>
      <c r="AIT43" s="1084" t="str">
        <f>IF('8E'!L54&lt;&gt;"",'8E'!L54,"")</f>
        <v/>
      </c>
      <c r="AIU43" s="1084" t="str">
        <f>IF('8E'!M54&lt;&gt;"",'8E'!M54,"")</f>
        <v/>
      </c>
      <c r="AIV43" s="1084" t="str">
        <f>IF('8E'!N54&lt;&gt;"",'8E'!N54,"")</f>
        <v/>
      </c>
      <c r="AIW43" s="1084" t="str">
        <f>IF('8E'!O54&lt;&gt;"",'8E'!O54,"")</f>
        <v/>
      </c>
      <c r="AIX43" s="1084" t="str">
        <f>IF('8E'!P54&lt;&gt;"",'8E'!P54,"")</f>
        <v/>
      </c>
      <c r="AIY43" s="1084" t="str">
        <f>IF('8E'!Q54&lt;&gt;"",'8E'!Q54,"")</f>
        <v/>
      </c>
      <c r="AIZ43" s="1084" t="str">
        <f>IF('8E'!R54&lt;&gt;"",'8E'!R54,"")</f>
        <v/>
      </c>
      <c r="AJA43" s="1084" t="str">
        <f>IF('8E'!S54&lt;&gt;"",'8E'!S54,"")</f>
        <v/>
      </c>
      <c r="AJB43" s="1084" t="str">
        <f>IF('8E'!T54&lt;&gt;"",'8E'!T54,"")</f>
        <v/>
      </c>
      <c r="AJC43" s="1084" t="str">
        <f>IF('8E'!U54&lt;&gt;"",'8E'!U54,"")</f>
        <v/>
      </c>
      <c r="AJD43" s="1084" t="str">
        <f>IF('8E'!V54&lt;&gt;"",'8E'!V54,"")</f>
        <v/>
      </c>
      <c r="AJE43" s="1084" t="str">
        <f>IF('8E'!W54&lt;&gt;"",'8E'!W54,"")</f>
        <v/>
      </c>
      <c r="AJF43" s="1084" t="str">
        <f>IF('8E'!X54&lt;&gt;"",'8E'!X54,"")</f>
        <v/>
      </c>
      <c r="AJG43" s="1084" t="str">
        <f>IF('8E'!Y54&lt;&gt;"",'8E'!Y54,"")</f>
        <v/>
      </c>
      <c r="AJH43" s="1084" t="str">
        <f>IF('8E'!Z54&lt;&gt;"",'8E'!Z54,"")</f>
        <v/>
      </c>
      <c r="AJI43" s="1084" t="str">
        <f>IF('8E'!AA54&lt;&gt;"",'8E'!AA54,"")</f>
        <v/>
      </c>
      <c r="AJJ43" t="s">
        <v>6852</v>
      </c>
    </row>
    <row r="44" spans="1:946" x14ac:dyDescent="0.2">
      <c r="A44" s="1084" t="str">
        <f t="shared" si="0"/>
        <v/>
      </c>
      <c r="B44" s="1084" t="str">
        <f t="shared" si="1"/>
        <v/>
      </c>
      <c r="C44" s="1084" t="str">
        <f>IF(設定!AH48&lt;&gt;0,設定!AH48,"")</f>
        <v/>
      </c>
      <c r="D44" s="1084" t="str">
        <f ca="1">IF(設定!AG48&lt;&gt;0,設定!AG48,"")</f>
        <v/>
      </c>
      <c r="E44" s="1084" t="str">
        <f>IF(C44="学部",VLOOKUP(D44,設定!$K$8:$L$37,2,FALSE),"")</f>
        <v/>
      </c>
      <c r="F44" s="1084" t="str">
        <f>IF(C44="研究科",VLOOKUP(D44,設定!$P$8:$Q$37,2,FALSE),"")</f>
        <v/>
      </c>
      <c r="G44" s="1084" t="str">
        <f>IF(C44="学部",VLOOKUP(D44,設定!$U$8:$V$37,2,FALSE),"")</f>
        <v/>
      </c>
      <c r="H44" s="1084" t="str">
        <f>IF(C44="研究科",VLOOKUP(D44,設定!$Y$8:$Z$37,2,FALSE),"")</f>
        <v/>
      </c>
      <c r="I44" s="1085"/>
      <c r="J44" s="1085"/>
      <c r="K44" s="1085"/>
      <c r="L44" s="1085"/>
      <c r="M44" s="1085"/>
      <c r="N44" s="1085"/>
      <c r="O44" s="1085"/>
      <c r="P44" s="1085"/>
      <c r="Q44" s="1085"/>
      <c r="R44" s="1084" t="str">
        <f>IF('2A'!E47&lt;&gt;"",'2A'!E47,"")</f>
        <v/>
      </c>
      <c r="S44" s="1084" t="str">
        <f>IF('2A'!F47&lt;&gt;"",'2A'!F47,"")</f>
        <v/>
      </c>
      <c r="T44" s="1084" t="str">
        <f>IF('2A'!G47&lt;&gt;"",'2A'!G47,"")</f>
        <v/>
      </c>
      <c r="U44" s="1084" t="str">
        <f>IF('2A'!H47&lt;&gt;"",'2A'!H47,"")</f>
        <v/>
      </c>
      <c r="V44" s="1084" t="str">
        <f>IF('2A'!I47&lt;&gt;"",'2A'!I47,"")</f>
        <v/>
      </c>
      <c r="W44" s="1084" t="str">
        <f>IF('2A'!J47&lt;&gt;"",'2A'!J47,"")</f>
        <v/>
      </c>
      <c r="X44" s="1084" t="str">
        <f>IF('2A'!K47&lt;&gt;"",'2A'!K47,"")</f>
        <v/>
      </c>
      <c r="Y44" s="1084" t="str">
        <f>IF('2A'!L47&lt;&gt;"",'2A'!L47,"")</f>
        <v/>
      </c>
      <c r="Z44" s="1084" t="str">
        <f>IF('2A'!M47&lt;&gt;"",'2A'!M47,"")</f>
        <v/>
      </c>
      <c r="AA44" s="1084" t="str">
        <f>IF('2A'!N47&lt;&gt;"",'2A'!N47,"")</f>
        <v/>
      </c>
      <c r="AB44" s="1084" t="str">
        <f>IF('2A'!O47&lt;&gt;"",'2A'!O47,"")</f>
        <v/>
      </c>
      <c r="AC44" s="1084" t="str">
        <f>IF('2A'!P47&lt;&gt;"",'2A'!P47,"")</f>
        <v/>
      </c>
      <c r="AD44" s="1084" t="str">
        <f>IF('2A'!Q47&lt;&gt;"",'2A'!Q47,"")</f>
        <v/>
      </c>
      <c r="AE44" s="1084" t="str">
        <f>IF('2A'!R47&lt;&gt;"",'2A'!R47,"")</f>
        <v/>
      </c>
      <c r="AF44" s="1084" t="str">
        <f>IF('2A'!S47&lt;&gt;"",'2A'!S47,"")</f>
        <v/>
      </c>
      <c r="AG44" s="1084" t="str">
        <f>IF('2A'!T47&lt;&gt;"",'2A'!T47,"")</f>
        <v/>
      </c>
      <c r="AH44" s="1084" t="str">
        <f>IF('2A'!U47&lt;&gt;"",'2A'!U47,"")</f>
        <v/>
      </c>
      <c r="AI44" s="1084" t="str">
        <f>IF('2B'!E47&lt;&gt;"",'2B'!E47,"")</f>
        <v/>
      </c>
      <c r="AJ44" s="1084" t="str">
        <f>IF('2B'!F47&lt;&gt;"",'2B'!F47,"")</f>
        <v/>
      </c>
      <c r="AK44" s="1084" t="str">
        <f>IF('2B'!G47&lt;&gt;"",'2B'!G47,"")</f>
        <v/>
      </c>
      <c r="AL44" s="1084" t="str">
        <f>IF('2B'!H47&lt;&gt;"",'2B'!H47,"")</f>
        <v/>
      </c>
      <c r="AM44" s="1084" t="str">
        <f>IF('2B'!I47&lt;&gt;"",'2B'!I47,"")</f>
        <v/>
      </c>
      <c r="AN44" s="1084" t="str">
        <f>IF('2B'!J47&lt;&gt;"",'2B'!J47,"")</f>
        <v/>
      </c>
      <c r="AO44" s="1084" t="str">
        <f>IF('2B'!K47&lt;&gt;"",'2B'!K47,"")</f>
        <v/>
      </c>
      <c r="AP44" s="1084" t="str">
        <f>IF('2B'!L47&lt;&gt;"",'2B'!L47,"")</f>
        <v/>
      </c>
      <c r="AQ44" s="1084" t="str">
        <f>IF('2B'!M47&lt;&gt;"",'2B'!M47,"")</f>
        <v/>
      </c>
      <c r="AR44" s="1084" t="str">
        <f>IF('2B'!N47&lt;&gt;"",'2B'!N47,"")</f>
        <v/>
      </c>
      <c r="AS44" s="1084" t="str">
        <f>IF('2B'!O47&lt;&gt;"",'2B'!O47,"")</f>
        <v/>
      </c>
      <c r="AT44" s="1084" t="str">
        <f>IF('2B'!P47&lt;&gt;"",'2B'!P47,"")</f>
        <v/>
      </c>
      <c r="AU44" s="1084" t="str">
        <f>IF('2B'!Q47&lt;&gt;"",'2B'!Q47,"")</f>
        <v/>
      </c>
      <c r="AV44" s="1084" t="str">
        <f>IF('2B'!R47&lt;&gt;"",'2B'!R47,"")</f>
        <v/>
      </c>
      <c r="AW44" s="1084" t="str">
        <f>IF('2B'!S47&lt;&gt;"",'2B'!S47,"")</f>
        <v/>
      </c>
      <c r="AX44" s="1084" t="str">
        <f>IF('2B'!T47&lt;&gt;"",'2B'!T47,"")</f>
        <v/>
      </c>
      <c r="AY44" s="1084" t="str">
        <f>IF('2B'!U47&lt;&gt;"",'2B'!U47,"")</f>
        <v/>
      </c>
      <c r="AZ44" s="1084" t="str">
        <f>IF('2B'!V47&lt;&gt;"",'2B'!V47,"")</f>
        <v/>
      </c>
      <c r="BA44" s="1084" t="str">
        <f>IF('2B'!W47&lt;&gt;"",'2B'!W47,"")</f>
        <v/>
      </c>
      <c r="BB44" s="1084" t="str">
        <f>IF('2B'!X47&lt;&gt;"",'2B'!X47,"")</f>
        <v/>
      </c>
      <c r="BC44" s="1084" t="str">
        <f>IF('2C'!E48&lt;&gt;"",'2C'!E48,"")</f>
        <v/>
      </c>
      <c r="BD44" s="1084" t="str">
        <f>IF('2C'!F48&lt;&gt;"",'2C'!F48,"")</f>
        <v/>
      </c>
      <c r="BE44" s="1084" t="str">
        <f>IF('2C'!G48&lt;&gt;"",'2C'!G48,"")</f>
        <v/>
      </c>
      <c r="BF44" s="1084" t="str">
        <f>IF('2C'!H48&lt;&gt;"",'2C'!H48,"")</f>
        <v/>
      </c>
      <c r="BG44" s="1084" t="str">
        <f>IF('2C'!I48&lt;&gt;"",'2C'!I48,"")</f>
        <v/>
      </c>
      <c r="BH44" s="1084" t="str">
        <f>IF('2C'!J48&lt;&gt;"",'2C'!J48,"")</f>
        <v/>
      </c>
      <c r="BI44" s="1084" t="str">
        <f>IF('2C'!K48&lt;&gt;"",'2C'!K48,"")</f>
        <v/>
      </c>
      <c r="BJ44" s="1084" t="str">
        <f>IF('2C'!L48&lt;&gt;"",'2C'!L48,"")</f>
        <v/>
      </c>
      <c r="BK44" s="1084" t="str">
        <f>IF('2C'!M48&lt;&gt;"",'2C'!M48,"")</f>
        <v/>
      </c>
      <c r="BL44" s="1084" t="str">
        <f>IF('2C'!N48&lt;&gt;"",'2C'!N48,"")</f>
        <v/>
      </c>
      <c r="BM44" s="1084" t="str">
        <f>IF('2C'!O48&lt;&gt;"",'2C'!O48,"")</f>
        <v/>
      </c>
      <c r="BN44" s="1084" t="str">
        <f>IF('2C'!P48&lt;&gt;"",'2C'!P48,"")</f>
        <v/>
      </c>
      <c r="BO44" s="1084" t="str">
        <f>IF('2C'!Q48&lt;&gt;"",'2C'!Q48,"")</f>
        <v/>
      </c>
      <c r="BP44" s="1084" t="str">
        <f>IF('2C'!R48&lt;&gt;"",'2C'!R48,"")</f>
        <v/>
      </c>
      <c r="BQ44" s="1084" t="str">
        <f>IF('2C'!S48&lt;&gt;"",'2C'!S48,"")</f>
        <v/>
      </c>
      <c r="BR44" s="1084" t="str">
        <f>IF('2C'!T48&lt;&gt;"",'2C'!T48,"")</f>
        <v/>
      </c>
      <c r="BS44" s="1084" t="str">
        <f>IF('2C'!U48&lt;&gt;"",'2C'!U48,"")</f>
        <v/>
      </c>
      <c r="BT44" s="1084" t="str">
        <f>IF('2C'!V48&lt;&gt;"",'2C'!V48,"")</f>
        <v/>
      </c>
      <c r="BU44" s="1084" t="str">
        <f>IF('2C'!W48&lt;&gt;"",'2C'!W48,"")</f>
        <v/>
      </c>
      <c r="BV44" s="1084" t="str">
        <f>IF('2C'!X48&lt;&gt;"",'2C'!X48,"")</f>
        <v/>
      </c>
      <c r="BW44" s="1084" t="str">
        <f>IF('2C'!Y48&lt;&gt;"",'2C'!Y48,"")</f>
        <v/>
      </c>
      <c r="BX44" s="1084" t="str">
        <f>IF('2C'!Z48&lt;&gt;"",'2C'!Z48,"")</f>
        <v/>
      </c>
      <c r="BY44" s="1084" t="str">
        <f>IF('2C'!AA48&lt;&gt;"",'2C'!AA48,"")</f>
        <v/>
      </c>
      <c r="BZ44" s="1084" t="str">
        <f>IF('2C'!AB48&lt;&gt;"",'2C'!AB48,"")</f>
        <v/>
      </c>
      <c r="CA44" s="1084" t="str">
        <f>IF('2C'!AC48&lt;&gt;"",'2C'!AC48,"")</f>
        <v/>
      </c>
      <c r="CB44" s="1084" t="str">
        <f>IF('2C'!AD48&lt;&gt;"",'2C'!AD48,"")</f>
        <v/>
      </c>
      <c r="CC44" s="1084" t="str">
        <f>IF('2C'!AE48&lt;&gt;"",'2C'!AE48,"")</f>
        <v/>
      </c>
      <c r="CD44" s="1084" t="str">
        <f>IF('2C'!AF48&lt;&gt;"",'2C'!AF48,"")</f>
        <v/>
      </c>
      <c r="CE44" s="1085"/>
      <c r="CF44" s="1085"/>
      <c r="CG44" s="1085"/>
      <c r="CH44" s="1085"/>
      <c r="CI44" s="1085"/>
      <c r="CJ44" s="1085"/>
      <c r="CK44" s="1085"/>
      <c r="CL44" s="1085"/>
      <c r="CM44" s="1085"/>
      <c r="CN44" s="1085"/>
      <c r="CO44" s="1085"/>
      <c r="CP44" s="1085"/>
      <c r="CQ44" s="1085"/>
      <c r="CR44" s="1085"/>
      <c r="CS44" s="1085"/>
      <c r="CT44" s="1085"/>
      <c r="CU44" s="1085"/>
      <c r="CV44" s="1084" t="str">
        <f>IF('2E'!E47&lt;&gt;"",'2E'!E47,"")</f>
        <v/>
      </c>
      <c r="CW44" s="1084" t="str">
        <f>IF('2E'!F47&lt;&gt;"",'2E'!F47,"")</f>
        <v/>
      </c>
      <c r="CX44" s="1084" t="str">
        <f>IF('2E'!G47&lt;&gt;"",'2E'!G47,"")</f>
        <v/>
      </c>
      <c r="CY44" s="1084" t="str">
        <f>IF('2E'!H47&lt;&gt;"",'2E'!H47,"")</f>
        <v/>
      </c>
      <c r="CZ44" s="1084" t="str">
        <f>IF('2E'!I47&lt;&gt;"",'2E'!I47,"")</f>
        <v/>
      </c>
      <c r="DA44" s="1084" t="str">
        <f>IF('2E'!J47&lt;&gt;"",'2E'!J47,"")</f>
        <v/>
      </c>
      <c r="DB44" s="1084" t="str">
        <f>IF('2E'!K47&lt;&gt;"",'2E'!K47,"")</f>
        <v/>
      </c>
      <c r="DC44" s="1084" t="str">
        <f>IF('2E'!L47&lt;&gt;"",'2E'!L47,"")</f>
        <v/>
      </c>
      <c r="DD44" s="1084" t="str">
        <f>IF('2E'!M47&lt;&gt;"",'2E'!M47,"")</f>
        <v/>
      </c>
      <c r="DE44" s="1084" t="str">
        <f>IF('2E'!N47&lt;&gt;"",'2E'!N47,"")</f>
        <v/>
      </c>
      <c r="DF44" s="1084" t="str">
        <f>IF('2E'!O47&lt;&gt;"",'2E'!O47,"")</f>
        <v/>
      </c>
      <c r="DG44" s="1084" t="str">
        <f>IF('2E'!P47&lt;&gt;"",'2E'!P47,"")</f>
        <v/>
      </c>
      <c r="DH44" s="1084" t="str">
        <f>IF('2E'!Q47&lt;&gt;"",'2E'!Q47,"")</f>
        <v/>
      </c>
      <c r="DI44" s="1084" t="str">
        <f>IF('2E'!R47&lt;&gt;"",'2E'!R47,"")</f>
        <v/>
      </c>
      <c r="DJ44" s="1084" t="str">
        <f>IF('2E'!S47&lt;&gt;"",'2E'!S47,"")</f>
        <v/>
      </c>
      <c r="DK44" s="1084" t="str">
        <f>IF('2E'!T47&lt;&gt;"",'2E'!T47,"")</f>
        <v/>
      </c>
      <c r="DL44" s="1084" t="str">
        <f>IF('2F'!E47&lt;&gt;"",'2F'!E47,"")</f>
        <v/>
      </c>
      <c r="DM44" s="1084" t="str">
        <f>IF('2F'!F47&lt;&gt;"",'2F'!F47,"")</f>
        <v/>
      </c>
      <c r="DN44" s="1212" t="str">
        <f>IF('3AB'!E47&lt;&gt;"",'3AB'!E47,"")</f>
        <v/>
      </c>
      <c r="DO44" s="1212" t="str">
        <f>IF('3AB'!F47&lt;&gt;"",'3AB'!F47,"")</f>
        <v/>
      </c>
      <c r="DP44" s="1212" t="str">
        <f>IF('3AB'!G47&lt;&gt;"",'3AB'!G47,"")</f>
        <v/>
      </c>
      <c r="DQ44" s="1212" t="str">
        <f>IF('3AB'!H47&lt;&gt;"",'3AB'!H47,"")</f>
        <v/>
      </c>
      <c r="DR44" s="1212" t="str">
        <f>IF('3AB'!I47&lt;&gt;"",'3AB'!I47,"")</f>
        <v/>
      </c>
      <c r="DS44" s="1212" t="str">
        <f>IF('3AB'!J47&lt;&gt;"",'3AB'!J47,"")</f>
        <v/>
      </c>
      <c r="DT44" s="1212" t="str">
        <f>IF('3AB'!K47&lt;&gt;"",'3AB'!K47,"")</f>
        <v/>
      </c>
      <c r="DU44" s="1212" t="str">
        <f>IF('3AB'!L47&lt;&gt;"",'3AB'!L47,"")</f>
        <v/>
      </c>
      <c r="DV44" s="1084" t="str">
        <f>IF('3CD'!E47&lt;&gt;"",'3CD'!E47,"")</f>
        <v/>
      </c>
      <c r="DW44" s="1084" t="str">
        <f>IF('3CD'!F47&lt;&gt;"",'3CD'!F47,"")</f>
        <v/>
      </c>
      <c r="DX44" s="1084" t="str">
        <f>IF('3CD'!G47&lt;&gt;"",'3CD'!G47,"")</f>
        <v/>
      </c>
      <c r="DY44" s="1084" t="str">
        <f>IF('3CD'!H47&lt;&gt;"",'3CD'!H47,"")</f>
        <v/>
      </c>
      <c r="DZ44" s="1084" t="str">
        <f>IF('3CD'!I47&lt;&gt;"",'3CD'!I47,"")</f>
        <v/>
      </c>
      <c r="EA44" s="1084" t="str">
        <f>IF('3CD'!J47&lt;&gt;"",'3CD'!J47,"")</f>
        <v/>
      </c>
      <c r="EB44" s="1084" t="str">
        <f>IF('3CD'!K47&lt;&gt;"",'3CD'!K47,"")</f>
        <v/>
      </c>
      <c r="EC44" s="1084" t="str">
        <f>IF('3CD'!L47&lt;&gt;"",'3CD'!L47,"")</f>
        <v/>
      </c>
      <c r="ED44" s="1084" t="str">
        <f>IF('3CD'!M47&lt;&gt;"",'3CD'!M47,"")</f>
        <v/>
      </c>
      <c r="EE44" s="1084" t="str">
        <f>IF('3CD'!N47&lt;&gt;"",'3CD'!N47,"")</f>
        <v/>
      </c>
      <c r="EF44" s="1084" t="str">
        <f>IF('3CD'!O47&lt;&gt;"",'3CD'!O47,"")</f>
        <v/>
      </c>
      <c r="EG44" s="1084" t="str">
        <f>IF('3CD'!P47&lt;&gt;"",'3CD'!P47,"")</f>
        <v/>
      </c>
      <c r="EH44" s="1084" t="str">
        <f>IF('3CD'!Q47&lt;&gt;"",'3CD'!Q47,"")</f>
        <v/>
      </c>
      <c r="EI44" s="1084" t="str">
        <f>IF('3CD'!R47&lt;&gt;"",'3CD'!R47,"")</f>
        <v/>
      </c>
      <c r="EJ44" s="1085"/>
      <c r="EK44" s="1085"/>
      <c r="EL44" s="1085"/>
      <c r="EM44" s="1085"/>
      <c r="EN44" s="1085"/>
      <c r="EO44" s="1085"/>
      <c r="EP44" s="1085"/>
      <c r="EQ44" s="1085"/>
      <c r="ER44" s="1085"/>
      <c r="ES44" s="1085"/>
      <c r="ET44" s="1085"/>
      <c r="EU44" s="1085"/>
      <c r="EV44" s="1085"/>
      <c r="EW44" s="1085"/>
      <c r="EX44" s="1085"/>
      <c r="EY44" s="1085"/>
      <c r="EZ44" s="1085"/>
      <c r="FA44" s="1085"/>
      <c r="FB44" s="1084" t="str">
        <f>IF('3EF'!W48&lt;&gt;"",'3EF'!W48,"")</f>
        <v/>
      </c>
      <c r="FC44" s="1084" t="str">
        <f>IF('3EF'!X48&lt;&gt;"",'3EF'!X48,"")</f>
        <v/>
      </c>
      <c r="FD44" s="1084" t="str">
        <f>IF('3EF'!Y48&lt;&gt;"",'3EF'!Y48,"")</f>
        <v/>
      </c>
      <c r="FE44" s="1084" t="str">
        <f>IF('3EF'!Z48&lt;&gt;"",'3EF'!Z48,"")</f>
        <v/>
      </c>
      <c r="FF44" s="1084" t="str">
        <f>IF('3EF'!AA48&lt;&gt;"",'3EF'!AA48,"")</f>
        <v/>
      </c>
      <c r="FG44" s="1084" t="str">
        <f>IF('3EF'!AB48&lt;&gt;"",'3EF'!AB48,"")</f>
        <v/>
      </c>
      <c r="FH44" s="1084" t="str">
        <f>IF('3EF'!AC48&lt;&gt;"",'3EF'!AC48,"")</f>
        <v/>
      </c>
      <c r="FI44" s="1084" t="str">
        <f>IF('3EF'!AD48&lt;&gt;"",'3EF'!AD48,"")</f>
        <v/>
      </c>
      <c r="FJ44" s="1084" t="str">
        <f>IF('3EF'!AE48&lt;&gt;"",'3EF'!AE48,"")</f>
        <v/>
      </c>
      <c r="FK44" s="1084" t="str">
        <f>IF('3EF'!AF48&lt;&gt;"",'3EF'!AF48,"")</f>
        <v/>
      </c>
      <c r="FL44" s="1084" t="str">
        <f>IF('3EF'!AG48&lt;&gt;"",'3EF'!AG48,"")</f>
        <v/>
      </c>
      <c r="FM44" s="1084" t="str">
        <f>IF('3EF'!AH48&lt;&gt;"",'3EF'!AH48,"")</f>
        <v/>
      </c>
      <c r="FN44" s="1084" t="str">
        <f>IF('3EF'!AI48&lt;&gt;"",'3EF'!AI48,"")</f>
        <v/>
      </c>
      <c r="FO44" s="1084" t="str">
        <f>IF('3EF'!AJ48&lt;&gt;"",'3EF'!AJ48,"")</f>
        <v/>
      </c>
      <c r="FP44" s="1084" t="str">
        <f>IF('3EF'!AK48&lt;&gt;"",'3EF'!AK48,"")</f>
        <v/>
      </c>
      <c r="FQ44" s="1084" t="str">
        <f>IF('3EF'!AL48&lt;&gt;"",'3EF'!AL48,"")</f>
        <v/>
      </c>
      <c r="FR44" s="1084" t="str">
        <f>IF('3EF'!AM48&lt;&gt;"",'3EF'!AM48,"")</f>
        <v/>
      </c>
      <c r="FS44" s="1084" t="str">
        <f>IF('3G'!E48&lt;&gt;"",'3G'!E48,"")</f>
        <v/>
      </c>
      <c r="FT44" s="1084" t="str">
        <f>IF('3G'!F48&lt;&gt;"",'3G'!F48,"")</f>
        <v/>
      </c>
      <c r="FU44" s="1084" t="str">
        <f>IF('3G'!G48&lt;&gt;"",'3G'!G48,"")</f>
        <v/>
      </c>
      <c r="FV44" s="1084" t="str">
        <f>IF('3G'!H48&lt;&gt;"",'3G'!H48,"")</f>
        <v/>
      </c>
      <c r="FW44" s="1084" t="str">
        <f>IF('3G'!I48&lt;&gt;"",'3G'!I48,"")</f>
        <v/>
      </c>
      <c r="FX44" s="1084" t="str">
        <f>IF('3G'!J48&lt;&gt;"",'3G'!J48,"")</f>
        <v/>
      </c>
      <c r="FY44" s="1084" t="str">
        <f>IF('3G'!K48&lt;&gt;"",'3G'!K48,"")</f>
        <v/>
      </c>
      <c r="FZ44" s="1084" t="str">
        <f>IF('3G'!L48&lt;&gt;"",'3G'!L48,"")</f>
        <v/>
      </c>
      <c r="GA44" s="1084" t="str">
        <f>IF('3G'!M48&lt;&gt;"",'3G'!M48,"")</f>
        <v/>
      </c>
      <c r="GB44" s="1084" t="str">
        <f>IF('3G'!N48&lt;&gt;"",'3G'!N48,"")</f>
        <v/>
      </c>
      <c r="GC44" s="1084" t="str">
        <f>IF('3G'!O48&lt;&gt;"",'3G'!O48,"")</f>
        <v/>
      </c>
      <c r="GD44" s="1084" t="str">
        <f>IF('3G'!P48&lt;&gt;"",'3G'!P48,"")</f>
        <v/>
      </c>
      <c r="GE44" s="1084" t="str">
        <f>IF('3G'!Q48&lt;&gt;"",'3G'!Q48,"")</f>
        <v/>
      </c>
      <c r="GF44" s="1084" t="str">
        <f>IF('3G'!R48&lt;&gt;"",'3G'!R48,"")</f>
        <v/>
      </c>
      <c r="GG44" s="1084" t="str">
        <f>IF('3G'!S48&lt;&gt;"",'3G'!S48,"")</f>
        <v/>
      </c>
      <c r="GH44" s="1084" t="str">
        <f>IF('3G'!T48&lt;&gt;"",'3G'!T48,"")</f>
        <v/>
      </c>
      <c r="GI44" s="1084" t="str">
        <f>IF('3G'!U48&lt;&gt;"",'3G'!U48,"")</f>
        <v/>
      </c>
      <c r="GJ44" s="1084" t="str">
        <f>IF('3G'!V48&lt;&gt;"",'3G'!V48,"")</f>
        <v/>
      </c>
      <c r="GK44" s="1084" t="str">
        <f>IF('3G'!W48&lt;&gt;"",'3G'!W48,"")</f>
        <v/>
      </c>
      <c r="GL44" s="1084" t="str">
        <f>IF('3G'!X48&lt;&gt;"",'3G'!X48,"")</f>
        <v/>
      </c>
      <c r="GM44" s="1084" t="str">
        <f>IF('3G'!Y48&lt;&gt;"",'3G'!Y48,"")</f>
        <v/>
      </c>
      <c r="GN44" s="1084" t="str">
        <f>IF('3G'!Z48&lt;&gt;"",'3G'!Z48,"")</f>
        <v/>
      </c>
      <c r="GO44" s="1084" t="str">
        <f>IF('3G'!AA48&lt;&gt;"",'3G'!AA48,"")</f>
        <v/>
      </c>
      <c r="GP44" s="1084" t="str">
        <f>IF('3G'!AB48&lt;&gt;"",'3G'!AB48,"")</f>
        <v/>
      </c>
      <c r="GQ44" s="1084" t="str">
        <f>IF('3G'!AC48&lt;&gt;"",'3G'!AC48,"")</f>
        <v/>
      </c>
      <c r="GR44" s="1084" t="str">
        <f>IF('3G'!AD48&lt;&gt;"",'3G'!AD48,"")</f>
        <v/>
      </c>
      <c r="GS44" s="1084" t="str">
        <f>IF('3G'!AE48&lt;&gt;"",'3G'!AE48,"")</f>
        <v/>
      </c>
      <c r="GT44" s="1084" t="str">
        <f>IF('3G'!AF48&lt;&gt;"",'3G'!AF48,"")</f>
        <v/>
      </c>
      <c r="GU44" s="1084" t="str">
        <f>IF('3G'!AG48&lt;&gt;"",'3G'!AG48,"")</f>
        <v/>
      </c>
      <c r="GV44" s="1084" t="str">
        <f>IF('3G'!AH48&lt;&gt;"",'3G'!AH48,"")</f>
        <v/>
      </c>
      <c r="GW44" s="1084" t="str">
        <f>IF('3G'!AI48&lt;&gt;"",'3G'!AI48,"")</f>
        <v/>
      </c>
      <c r="GX44" s="1084" t="str">
        <f>IF('3G'!AJ48&lt;&gt;"",'3G'!AJ48,"")</f>
        <v/>
      </c>
      <c r="GY44" s="1084" t="str">
        <f>IF('3G'!AK48&lt;&gt;"",'3G'!AK48,"")</f>
        <v/>
      </c>
      <c r="GZ44" s="1084" t="str">
        <f>IF('3G'!AL48&lt;&gt;"",'3G'!AL48,"")</f>
        <v/>
      </c>
      <c r="HA44" s="1084" t="str">
        <f>IF('3G'!AM48&lt;&gt;"",'3G'!AM48,"")</f>
        <v/>
      </c>
      <c r="HB44" s="1084" t="str">
        <f>IF('3G'!AN48&lt;&gt;"",'3G'!AN48,"")</f>
        <v/>
      </c>
      <c r="HC44" s="1085"/>
      <c r="HD44" s="1085"/>
      <c r="HE44" s="1085"/>
      <c r="HF44" s="1085"/>
      <c r="HG44" s="1085"/>
      <c r="HH44" s="1085"/>
      <c r="HI44" s="1085"/>
      <c r="HJ44" s="1085"/>
      <c r="HK44" s="1085"/>
      <c r="HL44" s="1085"/>
      <c r="HM44" s="1085"/>
      <c r="HN44" s="1085"/>
      <c r="HO44" s="1085"/>
      <c r="HP44" s="1085"/>
      <c r="HQ44" s="1085"/>
      <c r="HR44" s="1085"/>
      <c r="HS44" s="1085"/>
      <c r="HT44" s="1085"/>
      <c r="HU44" s="1085"/>
      <c r="HV44" s="1085"/>
      <c r="HW44" s="1085"/>
      <c r="HX44" s="1085"/>
      <c r="HY44" s="1085"/>
      <c r="HZ44" s="1085"/>
      <c r="IA44" s="1085"/>
      <c r="IB44" s="1085"/>
      <c r="IC44" s="1085"/>
      <c r="ID44" s="1085"/>
      <c r="IE44" s="1085"/>
      <c r="IF44" s="1085"/>
      <c r="IG44" s="1085"/>
      <c r="IH44" s="1085"/>
      <c r="II44" s="1085"/>
      <c r="IJ44" s="1085"/>
      <c r="IK44" s="1085"/>
      <c r="IL44" s="1085"/>
      <c r="IM44" s="1085"/>
      <c r="IN44" s="1085"/>
      <c r="IO44" s="1085"/>
      <c r="IP44" s="1085"/>
      <c r="IQ44" s="1085"/>
      <c r="IR44" s="1085"/>
      <c r="IS44" s="1085"/>
      <c r="IT44" s="1085"/>
      <c r="IU44" s="1085"/>
      <c r="IV44" s="1085"/>
      <c r="IW44" s="1085"/>
      <c r="IX44" s="1085"/>
      <c r="IY44" s="1085"/>
      <c r="IZ44" s="1085"/>
      <c r="JA44" s="1085"/>
      <c r="JB44" s="1084" t="str">
        <f>IF('4C'!E47&lt;&gt;"",'4C'!E47,"")</f>
        <v/>
      </c>
      <c r="JC44" s="1085"/>
      <c r="JD44" s="1085"/>
      <c r="JE44" s="1085"/>
      <c r="JF44" s="1085"/>
      <c r="JG44" s="1085"/>
      <c r="JH44" s="1085"/>
      <c r="JI44" s="1085"/>
      <c r="JJ44" s="1085"/>
      <c r="JK44" s="1085"/>
      <c r="JL44" s="1085"/>
      <c r="JM44" s="1085"/>
      <c r="JN44" s="1085"/>
      <c r="JO44" s="1085"/>
      <c r="JP44" s="1085"/>
      <c r="JQ44" s="1085"/>
      <c r="JR44" s="1085"/>
      <c r="JS44" s="1085"/>
      <c r="JT44" s="1085"/>
      <c r="JU44" s="1085"/>
      <c r="JV44" s="1085"/>
      <c r="JW44" s="1085"/>
      <c r="JX44" s="1085"/>
      <c r="JY44" s="1085"/>
      <c r="JZ44" s="1085"/>
      <c r="KA44" s="1085"/>
      <c r="KB44" s="1085"/>
      <c r="KC44" s="1085"/>
      <c r="KD44" s="1085"/>
      <c r="KE44" s="1085"/>
      <c r="KF44" s="1085"/>
      <c r="KG44" s="1085"/>
      <c r="KH44" s="1085"/>
      <c r="KI44" s="1085"/>
      <c r="KJ44" s="1084" t="str">
        <f>IF('5A'!E47&lt;&gt;"",'5A'!E47,"")</f>
        <v/>
      </c>
      <c r="KK44" s="1084" t="str">
        <f>IF('5A'!F47&lt;&gt;"",'5A'!F47,"")</f>
        <v/>
      </c>
      <c r="KL44" s="1084" t="str">
        <f>IF('5A'!G47&lt;&gt;"",'5A'!G47,"")</f>
        <v/>
      </c>
      <c r="KM44" s="1085"/>
      <c r="KN44" s="1085"/>
      <c r="KO44" s="1085"/>
      <c r="KP44" s="1085"/>
      <c r="KQ44" s="1085"/>
      <c r="KR44" s="1085"/>
      <c r="KS44" s="1085"/>
      <c r="KT44" s="1085"/>
      <c r="KU44" s="1085"/>
      <c r="KV44" s="1085"/>
      <c r="KW44" s="1085"/>
      <c r="KX44" s="1085"/>
      <c r="KY44" s="1084" t="str">
        <f>IF('5D'!E54&lt;&gt;"",'5D'!E54,"")</f>
        <v/>
      </c>
      <c r="KZ44" s="1084" t="str">
        <f>IF('5D'!F54&lt;&gt;"",'5D'!F54,"")</f>
        <v/>
      </c>
      <c r="LA44" s="1084" t="str">
        <f>IF('5D'!G54&lt;&gt;"",'5D'!G54,"")</f>
        <v/>
      </c>
      <c r="LB44" s="1084" t="str">
        <f>IF('5D'!H54&lt;&gt;"",'5D'!H54,"")</f>
        <v/>
      </c>
      <c r="LC44" s="1084" t="str">
        <f>IF('5D'!I54&lt;&gt;"",'5D'!I54,"")</f>
        <v/>
      </c>
      <c r="LD44" s="1084" t="str">
        <f>IF('5D'!J54&lt;&gt;"",'5D'!J54,"")</f>
        <v/>
      </c>
      <c r="LE44" s="1084" t="str">
        <f>IF('5D'!K54&lt;&gt;"",'5D'!K54,"")</f>
        <v/>
      </c>
      <c r="LF44" s="1084" t="str">
        <f>IF('5D'!L54&lt;&gt;"",'5D'!L54,"")</f>
        <v/>
      </c>
      <c r="LG44" s="1084" t="str">
        <f>IF('5D'!M54&lt;&gt;"",'5D'!M54,"")</f>
        <v/>
      </c>
      <c r="LH44" s="1084" t="str">
        <f>IF('5D'!N54&lt;&gt;"",'5D'!N54,"")</f>
        <v/>
      </c>
      <c r="LI44" s="1084" t="str">
        <f>IF('5D'!O54&lt;&gt;"",'5D'!O54,"")</f>
        <v/>
      </c>
      <c r="LJ44" s="1084" t="str">
        <f>IF('5D'!P54&lt;&gt;"",'5D'!P54,"")</f>
        <v/>
      </c>
      <c r="LK44" s="1084" t="str">
        <f>IF('5D'!Q54&lt;&gt;"",'5D'!Q54,"")</f>
        <v/>
      </c>
      <c r="LL44" s="1084" t="str">
        <f>IF('5D'!R54&lt;&gt;"",'5D'!R54,"")</f>
        <v/>
      </c>
      <c r="LM44" s="1084" t="str">
        <f>IF('5D'!S54&lt;&gt;"",'5D'!S54,"")</f>
        <v/>
      </c>
      <c r="LN44" s="1084" t="str">
        <f>IF('5D'!T54&lt;&gt;"",'5D'!T54,"")</f>
        <v/>
      </c>
      <c r="LO44" s="1084" t="str">
        <f>IF('5D'!U54&lt;&gt;"",'5D'!U54,"")</f>
        <v/>
      </c>
      <c r="LP44" s="1084" t="str">
        <f>IF('5D'!V54&lt;&gt;"",'5D'!V54,"")</f>
        <v/>
      </c>
      <c r="LQ44" s="1084" t="str">
        <f>IF('5D'!W54&lt;&gt;"",'5D'!W54,"")</f>
        <v/>
      </c>
      <c r="LR44" s="1084" t="str">
        <f>IF('5D'!Y54&lt;&gt;"",'5D'!Y54,"")</f>
        <v/>
      </c>
      <c r="LS44" s="1084" t="str">
        <f>IF('5D'!Z54&lt;&gt;"",'5D'!Z54,"")</f>
        <v/>
      </c>
      <c r="LT44" s="1084" t="str">
        <f>IF('5D'!AA54&lt;&gt;"",'5D'!AA54,"")</f>
        <v/>
      </c>
      <c r="LU44" s="1084" t="str">
        <f>IF('5D'!AB54&lt;&gt;"",'5D'!AB54,"")</f>
        <v/>
      </c>
      <c r="LV44" s="1085"/>
      <c r="LW44" s="1084" t="str">
        <f>IF('5E'!E54&lt;&gt;"",'5E'!E54,"")</f>
        <v/>
      </c>
      <c r="LX44" s="1084" t="str">
        <f>IF('5E'!F54&lt;&gt;"",'5E'!F54,"")</f>
        <v/>
      </c>
      <c r="LY44" s="1084" t="str">
        <f>IF('5E'!G54&lt;&gt;"",'5E'!G54,"")</f>
        <v/>
      </c>
      <c r="LZ44" s="1084" t="str">
        <f>IF('5E'!H54&lt;&gt;"",'5E'!H54,"")</f>
        <v/>
      </c>
      <c r="MA44" s="1084" t="str">
        <f>IF('5E'!I54&lt;&gt;"",'5E'!I54,"")</f>
        <v/>
      </c>
      <c r="MB44" s="1084" t="str">
        <f>IF('5E'!J54&lt;&gt;"",'5E'!J54,"")</f>
        <v/>
      </c>
      <c r="MC44" s="1084" t="str">
        <f>IF('5E'!K54&lt;&gt;"",'5E'!K54,"")</f>
        <v/>
      </c>
      <c r="MD44" s="1084" t="str">
        <f>IF('5E'!L54&lt;&gt;"",'5E'!L54,"")</f>
        <v/>
      </c>
      <c r="ME44" s="1084" t="str">
        <f>IF('5E'!M54&lt;&gt;"",'5E'!M54,"")</f>
        <v/>
      </c>
      <c r="MF44" s="1084" t="str">
        <f>IF('5E'!N54&lt;&gt;"",'5E'!N54,"")</f>
        <v/>
      </c>
      <c r="MG44" s="1084" t="str">
        <f>IF('5E'!O54&lt;&gt;"",'5E'!O54,"")</f>
        <v/>
      </c>
      <c r="MH44" s="1084" t="str">
        <f>IF('5E'!P54&lt;&gt;"",'5E'!P54,"")</f>
        <v/>
      </c>
      <c r="MI44" s="1084" t="str">
        <f>IF('5E'!Q54&lt;&gt;"",'5E'!Q54,"")</f>
        <v/>
      </c>
      <c r="MJ44" s="1084" t="str">
        <f>IF('5E'!R54&lt;&gt;"",'5E'!R54,"")</f>
        <v/>
      </c>
      <c r="MK44" s="1084" t="str">
        <f>IF('5E'!S54&lt;&gt;"",'5E'!S54,"")</f>
        <v/>
      </c>
      <c r="ML44" s="1084" t="str">
        <f>IF('5E'!T54&lt;&gt;"",'5E'!T54,"")</f>
        <v/>
      </c>
      <c r="MM44" s="1084" t="str">
        <f>IF('5E'!U54&lt;&gt;"",'5E'!U54,"")</f>
        <v/>
      </c>
      <c r="MN44" s="1084" t="str">
        <f>IF('5E'!V54&lt;&gt;"",'5E'!V54,"")</f>
        <v/>
      </c>
      <c r="MO44" s="1084" t="str">
        <f>IF('5E'!W54&lt;&gt;"",'5E'!W54,"")</f>
        <v/>
      </c>
      <c r="MP44" s="1084" t="str">
        <f>IF('5E'!Y54&lt;&gt;"",'5E'!Y54,"")</f>
        <v/>
      </c>
      <c r="MQ44" s="1084" t="str">
        <f>IF('5E'!Z54&lt;&gt;"",'5E'!Z54,"")</f>
        <v/>
      </c>
      <c r="MR44" s="1084" t="str">
        <f>IF('5E'!AA54&lt;&gt;"",'5E'!AA54,"")</f>
        <v/>
      </c>
      <c r="MS44" s="1085"/>
      <c r="MT44" s="1085"/>
      <c r="MU44" s="1085"/>
      <c r="MV44" s="1085"/>
      <c r="MW44" s="1085"/>
      <c r="MX44" s="1085"/>
      <c r="MY44" s="1085"/>
      <c r="MZ44" s="1085"/>
      <c r="NA44" s="1085"/>
      <c r="NB44" s="1085"/>
      <c r="NC44" s="1085"/>
      <c r="ND44" s="1085"/>
      <c r="NE44" s="1085"/>
      <c r="NF44" s="1085"/>
      <c r="NG44" s="1085"/>
      <c r="NH44" s="1085"/>
      <c r="NI44" s="1085"/>
      <c r="NJ44" s="1085"/>
      <c r="NK44" s="1085"/>
      <c r="NL44" s="1085"/>
      <c r="NM44" s="1085"/>
      <c r="NN44" s="1085"/>
      <c r="NO44" s="1085"/>
      <c r="NP44" s="1085"/>
      <c r="NQ44" s="1085"/>
      <c r="NR44" s="1085"/>
      <c r="NS44" s="1085"/>
      <c r="NT44" s="1085"/>
      <c r="NU44" s="1085"/>
      <c r="NV44" s="1085"/>
      <c r="NW44" s="1085"/>
      <c r="NX44" s="1085"/>
      <c r="NY44" s="1085"/>
      <c r="NZ44" s="1085"/>
      <c r="OA44" s="1085"/>
      <c r="OB44" s="1085"/>
      <c r="OC44" s="1085"/>
      <c r="OD44" s="1085"/>
      <c r="OE44" s="1085"/>
      <c r="OF44" s="1085"/>
      <c r="OG44" s="1085"/>
      <c r="OH44" s="1085"/>
      <c r="OI44" s="1085"/>
      <c r="OJ44" s="1085"/>
      <c r="OK44" s="1085"/>
      <c r="OL44" s="1085"/>
      <c r="OM44" s="1085"/>
      <c r="ON44" s="1085"/>
      <c r="OO44" s="1085"/>
      <c r="OP44" s="1085"/>
      <c r="OQ44" s="1085"/>
      <c r="OR44" s="1085"/>
      <c r="OS44" s="1085"/>
      <c r="OT44" s="1085"/>
      <c r="OU44" s="1085"/>
      <c r="OV44" s="1085"/>
      <c r="OW44" s="1085"/>
      <c r="OX44" s="1085"/>
      <c r="OY44" s="1085"/>
      <c r="OZ44" s="1085"/>
      <c r="PA44" s="1085"/>
      <c r="PB44" s="1085"/>
      <c r="PC44" s="1085"/>
      <c r="PD44" s="1085"/>
      <c r="PE44" s="1085"/>
      <c r="PF44" s="1085"/>
      <c r="PG44" s="1085"/>
      <c r="PH44" s="1085"/>
      <c r="PI44" s="1085"/>
      <c r="PJ44" s="1085"/>
      <c r="PK44" s="1085"/>
      <c r="PL44" s="1085"/>
      <c r="PM44" s="1085"/>
      <c r="PN44" s="1085"/>
      <c r="PO44" s="1085"/>
      <c r="PP44" s="1085"/>
      <c r="PQ44" s="1085"/>
      <c r="PR44" s="1085"/>
      <c r="PS44" s="1085"/>
      <c r="PT44" s="1085"/>
      <c r="PU44" s="1085"/>
      <c r="PV44" s="1085"/>
      <c r="PW44" s="1085"/>
      <c r="PX44" s="1085"/>
      <c r="PY44" s="1085"/>
      <c r="PZ44" s="1085"/>
      <c r="QA44" s="1085"/>
      <c r="QB44" s="1085"/>
      <c r="QC44" s="1085"/>
      <c r="QD44" s="1085"/>
      <c r="QE44" s="1085"/>
      <c r="QF44" s="1085"/>
      <c r="QG44" s="1085"/>
      <c r="QH44" s="1085"/>
      <c r="QI44" s="1085"/>
      <c r="QJ44" s="1085"/>
      <c r="QK44" s="1085"/>
      <c r="QL44" s="1085"/>
      <c r="QM44" s="1085"/>
      <c r="QN44" s="1085"/>
      <c r="QO44" s="1085"/>
      <c r="QP44" s="1085"/>
      <c r="QQ44" s="1085"/>
      <c r="QR44" s="1085"/>
      <c r="QS44" s="1085"/>
      <c r="QT44" s="1085"/>
      <c r="QU44" s="1085"/>
      <c r="QV44" s="1085"/>
      <c r="QW44" s="1085"/>
      <c r="QX44" s="1085"/>
      <c r="QY44" s="1085"/>
      <c r="QZ44" s="1085"/>
      <c r="RA44" s="1085"/>
      <c r="RB44" s="1085"/>
      <c r="RC44" s="1085"/>
      <c r="RD44" s="1085"/>
      <c r="RE44" s="1085"/>
      <c r="RF44" s="1085"/>
      <c r="RG44" s="1085"/>
      <c r="RH44" s="1085"/>
      <c r="RI44" s="1085"/>
      <c r="RJ44" s="1085"/>
      <c r="RK44" s="1085"/>
      <c r="RL44" s="1085"/>
      <c r="RM44" s="1085"/>
      <c r="RN44" s="1085"/>
      <c r="RO44" s="1085"/>
      <c r="RP44" s="1085"/>
      <c r="RQ44" s="1085"/>
      <c r="RR44" s="1085"/>
      <c r="RS44" s="1085"/>
      <c r="RT44" s="1085"/>
      <c r="RU44" s="1085"/>
      <c r="RV44" s="1085"/>
      <c r="RW44" s="1085"/>
      <c r="RX44" s="1085"/>
      <c r="RY44" s="1085"/>
      <c r="RZ44" s="1085"/>
      <c r="SA44" s="1085"/>
      <c r="SB44" s="1085"/>
      <c r="SC44" s="1085"/>
      <c r="SD44" s="1085"/>
      <c r="SE44" s="1085"/>
      <c r="SF44" s="1085"/>
      <c r="SG44" s="1085"/>
      <c r="SH44" s="1085"/>
      <c r="SI44" s="1085"/>
      <c r="SJ44" s="1085"/>
      <c r="SK44" s="1085"/>
      <c r="SL44" s="1085"/>
      <c r="SM44" s="1085"/>
      <c r="SN44" s="1085"/>
      <c r="SO44" s="1085"/>
      <c r="SP44" s="1085"/>
      <c r="SQ44" s="1085"/>
      <c r="SR44" s="1085"/>
      <c r="SS44" s="1085"/>
      <c r="ST44" s="1085"/>
      <c r="SU44" s="1085"/>
      <c r="SV44" s="1085"/>
      <c r="SW44" s="1085"/>
      <c r="SX44" s="1085"/>
      <c r="SY44" s="1085"/>
      <c r="SZ44" s="1085"/>
      <c r="TA44" s="1085"/>
      <c r="TB44" s="1085"/>
      <c r="TC44" s="1085"/>
      <c r="TD44" s="1085"/>
      <c r="TE44" s="1085"/>
      <c r="TF44" s="1085"/>
      <c r="TG44" s="1085"/>
      <c r="TH44" s="1085"/>
      <c r="TI44" s="1085"/>
      <c r="TJ44" s="1085"/>
      <c r="TK44" s="1085"/>
      <c r="TL44" s="1085"/>
      <c r="TM44" s="1085"/>
      <c r="TN44" s="1085"/>
      <c r="TO44" s="1085"/>
      <c r="TP44" s="1085"/>
      <c r="TQ44" s="1085"/>
      <c r="TR44" s="1085"/>
      <c r="TS44" s="1085"/>
      <c r="TT44" s="1085"/>
      <c r="TU44" s="1085"/>
      <c r="TV44" s="1085"/>
      <c r="TW44" s="1085"/>
      <c r="TX44" s="1085"/>
      <c r="TY44" s="1085"/>
      <c r="TZ44" s="1085"/>
      <c r="UA44" s="1085"/>
      <c r="UB44" s="1085"/>
      <c r="UC44" s="1085"/>
      <c r="UD44" s="1085"/>
      <c r="UE44" s="1085"/>
      <c r="UF44" s="1085"/>
      <c r="UG44" s="1085"/>
      <c r="UH44" s="1085"/>
      <c r="UI44" s="1085"/>
      <c r="UJ44" s="1085"/>
      <c r="UK44" s="1085"/>
      <c r="UL44" s="1085"/>
      <c r="UM44" s="1085"/>
      <c r="UN44" s="1085"/>
      <c r="UO44" s="1085"/>
      <c r="UP44" s="1085"/>
      <c r="UQ44" s="1085"/>
      <c r="UR44" s="1085"/>
      <c r="US44" s="1085"/>
      <c r="UT44" s="1085"/>
      <c r="UU44" s="1085"/>
      <c r="UV44" s="1085"/>
      <c r="UW44" s="1085"/>
      <c r="UX44" s="1085"/>
      <c r="UY44" s="1085"/>
      <c r="UZ44" s="1085"/>
      <c r="VA44" s="1085"/>
      <c r="VB44" s="1085"/>
      <c r="VC44" s="1085"/>
      <c r="VD44" s="1085"/>
      <c r="VE44" s="1085"/>
      <c r="VF44" s="1085"/>
      <c r="VG44" s="1085"/>
      <c r="VH44" s="1085"/>
      <c r="VI44" s="1085"/>
      <c r="VJ44" s="1085"/>
      <c r="VK44" s="1085"/>
      <c r="VL44" s="1085"/>
      <c r="VM44" s="1085"/>
      <c r="VN44" s="1085"/>
      <c r="VO44" s="1085"/>
      <c r="VP44" s="1085"/>
      <c r="VQ44" s="1085"/>
      <c r="VR44" s="1085"/>
      <c r="VS44" s="1085"/>
      <c r="VT44" s="1085"/>
      <c r="VU44" s="1085"/>
      <c r="VV44" s="1085"/>
      <c r="VW44" s="1085"/>
      <c r="VX44" s="1085"/>
      <c r="VY44" s="1085"/>
      <c r="VZ44" s="1085"/>
      <c r="WA44" s="1085"/>
      <c r="WB44" s="1085"/>
      <c r="WC44" s="1085"/>
      <c r="WD44" s="1085"/>
      <c r="WE44" s="1085"/>
      <c r="WF44" s="1085"/>
      <c r="WG44" s="1085"/>
      <c r="WH44" s="1085"/>
      <c r="WI44" s="1085"/>
      <c r="WJ44" s="1085"/>
      <c r="WK44" s="1085"/>
      <c r="WL44" s="1085"/>
      <c r="WM44" s="1085"/>
      <c r="WN44" s="1085"/>
      <c r="WO44" s="1085"/>
      <c r="WP44" s="1085"/>
      <c r="WQ44" s="1085"/>
      <c r="WR44" s="1085"/>
      <c r="WS44" s="1085"/>
      <c r="WT44" s="1085"/>
      <c r="WU44" s="1085"/>
      <c r="WV44" s="1085"/>
      <c r="WW44" s="1085"/>
      <c r="WX44" s="1085"/>
      <c r="WY44" s="1085"/>
      <c r="WZ44" s="1085"/>
      <c r="XA44" s="1085"/>
      <c r="XB44" s="1085"/>
      <c r="XC44" s="1085"/>
      <c r="XD44" s="1085"/>
      <c r="XE44" s="1085"/>
      <c r="XF44" s="1085"/>
      <c r="XG44" s="1085"/>
      <c r="XH44" s="1085"/>
      <c r="XI44" s="1085"/>
      <c r="XJ44" s="1085"/>
      <c r="XK44" s="1085"/>
      <c r="XL44" s="1085"/>
      <c r="XM44" s="1085"/>
      <c r="XN44" s="1085"/>
      <c r="XO44" s="1085"/>
      <c r="XP44" s="1085"/>
      <c r="XQ44" s="1085"/>
      <c r="XR44" s="1085"/>
      <c r="XS44" s="1085"/>
      <c r="XT44" s="1085"/>
      <c r="XU44" s="1085"/>
      <c r="XV44" s="1085"/>
      <c r="XW44" s="1085"/>
      <c r="XX44" s="1085"/>
      <c r="XY44" s="1085"/>
      <c r="XZ44" s="1085"/>
      <c r="YA44" s="1085"/>
      <c r="YB44" s="1085"/>
      <c r="YC44" s="1085"/>
      <c r="YD44" s="1085"/>
      <c r="YE44" s="1085"/>
      <c r="YF44" s="1085"/>
      <c r="YG44" s="1085"/>
      <c r="YH44" s="1085"/>
      <c r="YI44" s="1085"/>
      <c r="YJ44" s="1085"/>
      <c r="YK44" s="1085"/>
      <c r="YL44" s="1085"/>
      <c r="YM44" s="1085"/>
      <c r="YN44" s="1085"/>
      <c r="YO44" s="1085"/>
      <c r="YP44" s="1085"/>
      <c r="YQ44" s="1085"/>
      <c r="YR44" s="1085"/>
      <c r="YS44" s="1085"/>
      <c r="YT44" s="1085"/>
      <c r="YU44" s="1085"/>
      <c r="YV44" s="1085"/>
      <c r="YW44" s="1085"/>
      <c r="YX44" s="1085"/>
      <c r="YY44" s="1085"/>
      <c r="YZ44" s="1085"/>
      <c r="ZA44" s="1085"/>
      <c r="ZB44" s="1085"/>
      <c r="ZC44" s="1085"/>
      <c r="ZD44" s="1085"/>
      <c r="ZE44" s="1085"/>
      <c r="ZF44" s="1085"/>
      <c r="ZG44" s="1085"/>
      <c r="ZH44" s="1085"/>
      <c r="ZI44" s="1085"/>
      <c r="ZJ44" s="1085"/>
      <c r="ZK44" s="1085"/>
      <c r="ZL44" s="1085"/>
      <c r="ZM44" s="1085"/>
      <c r="ZN44" s="1085"/>
      <c r="ZO44" s="1085"/>
      <c r="ZP44" s="1085"/>
      <c r="ZQ44" s="1085"/>
      <c r="ZR44" s="1085"/>
      <c r="ZS44" s="1085"/>
      <c r="ZT44" s="1085"/>
      <c r="ZU44" s="1085"/>
      <c r="ZV44" s="1085"/>
      <c r="ZW44" s="1085"/>
      <c r="ZX44" s="1085"/>
      <c r="ZY44" s="1085"/>
      <c r="ZZ44" s="1085"/>
      <c r="AAA44" s="1085"/>
      <c r="AAB44" s="1085"/>
      <c r="AAC44" s="1085"/>
      <c r="AAD44" s="1085"/>
      <c r="AAE44" s="1085"/>
      <c r="AAF44" s="1085"/>
      <c r="AAG44" s="1085"/>
      <c r="AAH44" s="1085"/>
      <c r="AAI44" s="1085"/>
      <c r="AAJ44" s="1085"/>
      <c r="AAK44" s="1085"/>
      <c r="AAL44" s="1085"/>
      <c r="AAM44" s="1085"/>
      <c r="AAN44" s="1085"/>
      <c r="AAO44" s="1085"/>
      <c r="AAP44" s="1085"/>
      <c r="AAQ44" s="1085"/>
      <c r="AAR44" s="1085"/>
      <c r="AAS44" s="1085"/>
      <c r="AAT44" s="1085"/>
      <c r="AAU44" s="1085"/>
      <c r="AAV44" s="1085"/>
      <c r="AAW44" s="1085"/>
      <c r="AAX44" s="1085"/>
      <c r="AAY44" s="1085"/>
      <c r="AAZ44" s="1085"/>
      <c r="ABA44" s="1085"/>
      <c r="ABB44" s="1085"/>
      <c r="ABC44" s="1085"/>
      <c r="ABD44" s="1085"/>
      <c r="ABE44" s="1085"/>
      <c r="ABF44" s="1085"/>
      <c r="ABG44" s="1085"/>
      <c r="ABH44" s="1085"/>
      <c r="ABI44" s="1085"/>
      <c r="ABJ44" s="1085"/>
      <c r="ABK44" s="1085"/>
      <c r="ABL44" s="1085"/>
      <c r="ABM44" s="1085"/>
      <c r="ABN44" s="1085"/>
      <c r="ABO44" s="1085"/>
      <c r="ABP44" s="1085"/>
      <c r="ABQ44" s="1085"/>
      <c r="ABR44" s="1085"/>
      <c r="ABS44" s="1085"/>
      <c r="ABT44" s="1085"/>
      <c r="ABU44" s="1085"/>
      <c r="ABV44" s="1085"/>
      <c r="ABW44" s="1085"/>
      <c r="ABX44" s="1085"/>
      <c r="ABY44" s="1085"/>
      <c r="ABZ44" s="1085"/>
      <c r="ACA44" s="1085"/>
      <c r="ACB44" s="1085"/>
      <c r="ACC44" s="1085"/>
      <c r="ACD44" s="1085"/>
      <c r="ACE44" s="1085"/>
      <c r="ACF44" s="1085"/>
      <c r="ACG44" s="1085"/>
      <c r="ACH44" s="1085"/>
      <c r="ACI44" s="1085"/>
      <c r="ACJ44" s="1085"/>
      <c r="ACK44" s="1085"/>
      <c r="ACL44" s="1085"/>
      <c r="ACM44" s="1085"/>
      <c r="ACN44" s="1085"/>
      <c r="ACO44" s="1085"/>
      <c r="ACP44" s="1085"/>
      <c r="ACQ44" s="1085"/>
      <c r="ACR44" s="1085"/>
      <c r="ACS44" s="1085"/>
      <c r="ACT44" s="1085"/>
      <c r="ACU44" s="1085"/>
      <c r="ACV44" s="1085"/>
      <c r="ACW44" s="1085"/>
      <c r="ACX44" s="1085"/>
      <c r="ACY44" s="1085"/>
      <c r="ACZ44" s="1085"/>
      <c r="ADA44" s="1085"/>
      <c r="ADB44" s="1085"/>
      <c r="ADC44" s="1085"/>
      <c r="ADD44" s="1085"/>
      <c r="ADE44" s="1085"/>
      <c r="ADF44" s="1085"/>
      <c r="ADG44" s="1085"/>
      <c r="ADH44" s="1085"/>
      <c r="ADI44" s="1085"/>
      <c r="ADJ44" s="1085"/>
      <c r="ADK44" s="1085"/>
      <c r="ADL44" s="1085"/>
      <c r="ADM44" s="1085"/>
      <c r="ADN44" s="1085"/>
      <c r="ADO44" s="1085"/>
      <c r="ADP44" s="1085"/>
      <c r="ADQ44" s="1085"/>
      <c r="ADR44" s="1085"/>
      <c r="ADS44" s="1085"/>
      <c r="ADT44" s="1085"/>
      <c r="ADU44" s="1085"/>
      <c r="ADV44" s="1085"/>
      <c r="ADW44" s="1085"/>
      <c r="ADX44" s="1085"/>
      <c r="ADY44" s="1085"/>
      <c r="ADZ44" s="1085"/>
      <c r="AEA44" s="1085"/>
      <c r="AEB44" s="1085"/>
      <c r="AEC44" s="1085"/>
      <c r="AED44" s="1085"/>
      <c r="AEE44" s="1085"/>
      <c r="AEF44" s="1085"/>
      <c r="AEG44" s="1085"/>
      <c r="AEH44" s="1085"/>
      <c r="AEI44" s="1085"/>
      <c r="AEJ44" s="1085"/>
      <c r="AEK44" s="1085"/>
      <c r="AEL44" s="1085"/>
      <c r="AEM44" s="1085"/>
      <c r="AEN44" s="1085"/>
      <c r="AEO44" s="1085"/>
      <c r="AEP44" s="1085"/>
      <c r="AEQ44" s="1085"/>
      <c r="AER44" s="1085"/>
      <c r="AES44" s="1085"/>
      <c r="AET44" s="1085"/>
      <c r="AEU44" s="1085"/>
      <c r="AEV44" s="1084" t="str">
        <f>IF('8A'!E47&lt;&gt;"",'8A'!E47,"")</f>
        <v/>
      </c>
      <c r="AEW44" s="1084" t="str">
        <f>IF('8A'!F47&lt;&gt;"",'8A'!F47,"")</f>
        <v/>
      </c>
      <c r="AEX44" s="1084" t="str">
        <f>IF('8A'!G47&lt;&gt;"",'8A'!G47,"")</f>
        <v/>
      </c>
      <c r="AEY44" s="1084" t="str">
        <f>IF('8A'!H47&lt;&gt;"",'8A'!H47,"")</f>
        <v/>
      </c>
      <c r="AEZ44" s="1084" t="str">
        <f>IF('8A'!I47&lt;&gt;"",'8A'!I47,"")</f>
        <v/>
      </c>
      <c r="AFA44" s="1084" t="str">
        <f>IF('8A'!J47&lt;&gt;"",'8A'!J47,"")</f>
        <v/>
      </c>
      <c r="AFB44" s="1084" t="str">
        <f>IF('8A'!K47&lt;&gt;"",'8A'!K47,"")</f>
        <v/>
      </c>
      <c r="AFC44" s="1084" t="str">
        <f>IF('8A'!L47&lt;&gt;"",'8A'!L47,"")</f>
        <v/>
      </c>
      <c r="AFD44" s="1084" t="str">
        <f>IF('8A'!M47&lt;&gt;"",'8A'!M47,"")</f>
        <v/>
      </c>
      <c r="AFE44" s="1084" t="str">
        <f>IF('8A'!N47&lt;&gt;"",'8A'!N47,"")</f>
        <v/>
      </c>
      <c r="AFF44" s="1084" t="str">
        <f>IF('8A'!O47&lt;&gt;"",'8A'!O47,"")</f>
        <v/>
      </c>
      <c r="AFG44" s="1084" t="str">
        <f>IF('8A'!P47&lt;&gt;"",'8A'!P47,"")</f>
        <v/>
      </c>
      <c r="AFH44" s="1084" t="str">
        <f>IF('8A'!Q47&lt;&gt;"",'8A'!Q47,"")</f>
        <v/>
      </c>
      <c r="AFI44" s="1084" t="str">
        <f>IF('8A'!R47&lt;&gt;"",'8A'!R47,"")</f>
        <v/>
      </c>
      <c r="AFJ44" s="1084" t="str">
        <f>IF('8A'!S47&lt;&gt;"",'8A'!S47,"")</f>
        <v/>
      </c>
      <c r="AFK44" s="1084" t="str">
        <f>IF('8A'!T47&lt;&gt;"",'8A'!T47,"")</f>
        <v/>
      </c>
      <c r="AFL44" s="1084" t="str">
        <f>IF('8A'!U47&lt;&gt;"",'8A'!U47,"")</f>
        <v/>
      </c>
      <c r="AFM44" s="1084" t="str">
        <f>IF('8A'!V47&lt;&gt;"",'8A'!V47,"")</f>
        <v/>
      </c>
      <c r="AFN44" s="1084" t="str">
        <f>IF('8B'!E47&lt;&gt;"",'8B'!E47,"")</f>
        <v/>
      </c>
      <c r="AFO44" s="1084" t="str">
        <f>IF('8B'!F47&lt;&gt;"",'8B'!F47,"")</f>
        <v/>
      </c>
      <c r="AFP44" s="1084" t="str">
        <f>IF('8B'!G47&lt;&gt;"",'8B'!G47,"")</f>
        <v/>
      </c>
      <c r="AFQ44" s="1084" t="str">
        <f>IF('8B'!H47&lt;&gt;"",'8B'!H47,"")</f>
        <v/>
      </c>
      <c r="AFR44" s="1084" t="str">
        <f>IF('8B'!I47&lt;&gt;"",'8B'!I47,"")</f>
        <v/>
      </c>
      <c r="AFS44" s="1084" t="str">
        <f>IF('8B'!J47&lt;&gt;"",'8B'!J47,"")</f>
        <v/>
      </c>
      <c r="AFT44" s="1084" t="str">
        <f>IF('8B'!K47&lt;&gt;"",'8B'!K47,"")</f>
        <v/>
      </c>
      <c r="AFU44" s="1084" t="str">
        <f>IF('8B'!L47&lt;&gt;"",'8B'!L47,"")</f>
        <v/>
      </c>
      <c r="AFV44" s="1084" t="str">
        <f>IF('8B'!M47&lt;&gt;"",'8B'!M47,"")</f>
        <v/>
      </c>
      <c r="AFW44" s="1084" t="str">
        <f>IF('8B'!N47&lt;&gt;"",'8B'!N47,"")</f>
        <v/>
      </c>
      <c r="AFX44" s="1084" t="str">
        <f>IF('8B'!O47&lt;&gt;"",'8B'!O47,"")</f>
        <v/>
      </c>
      <c r="AFY44" s="1084" t="str">
        <f>IF('8B'!P47&lt;&gt;"",'8B'!P47,"")</f>
        <v/>
      </c>
      <c r="AFZ44" s="1084" t="str">
        <f>IF('8B'!Q47&lt;&gt;"",'8B'!Q47,"")</f>
        <v/>
      </c>
      <c r="AGA44" s="1084" t="str">
        <f>IF('8B'!R47&lt;&gt;"",'8B'!R47,"")</f>
        <v/>
      </c>
      <c r="AGB44" s="1084" t="str">
        <f>IF('8B'!S47&lt;&gt;"",'8B'!S47,"")</f>
        <v/>
      </c>
      <c r="AGC44" s="1084" t="str">
        <f>IF('8B'!T47&lt;&gt;"",'8B'!T47,"")</f>
        <v/>
      </c>
      <c r="AGD44" s="1084" t="str">
        <f>IF('8B'!U47&lt;&gt;"",'8B'!U47,"")</f>
        <v/>
      </c>
      <c r="AGE44" s="1084" t="str">
        <f>IF('8C'!E47&lt;&gt;"",'8C'!E47,"")</f>
        <v/>
      </c>
      <c r="AGF44" s="1084" t="str">
        <f>IF('8C'!F47&lt;&gt;"",'8C'!F47,"")</f>
        <v/>
      </c>
      <c r="AGG44" s="1084" t="str">
        <f>IF('8C'!G47&lt;&gt;"",'8C'!G47,"")</f>
        <v/>
      </c>
      <c r="AGH44" s="1084" t="str">
        <f>IF('8C'!H47&lt;&gt;"",'8C'!H47,"")</f>
        <v/>
      </c>
      <c r="AGI44" s="1084" t="str">
        <f>IF('8C'!I47&lt;&gt;"",'8C'!I47,"")</f>
        <v/>
      </c>
      <c r="AGJ44" s="1084" t="str">
        <f>IF('8C'!J47&lt;&gt;"",'8C'!J47,"")</f>
        <v/>
      </c>
      <c r="AGK44" s="1084" t="str">
        <f>IF('8C'!K47&lt;&gt;"",'8C'!K47,"")</f>
        <v/>
      </c>
      <c r="AGL44" s="1084" t="str">
        <f>IF('8C'!L47&lt;&gt;"",'8C'!L47,"")</f>
        <v/>
      </c>
      <c r="AGM44" s="1084" t="str">
        <f>IF('8C'!M47&lt;&gt;"",'8C'!M47,"")</f>
        <v/>
      </c>
      <c r="AGN44" s="1084" t="str">
        <f>IF('8C'!N47&lt;&gt;"",'8C'!N47,"")</f>
        <v/>
      </c>
      <c r="AGO44" s="1084" t="str">
        <f>IF('8C'!O47&lt;&gt;"",'8C'!O47,"")</f>
        <v/>
      </c>
      <c r="AGP44" s="1085"/>
      <c r="AGQ44" s="1084" t="str">
        <f>IF('8D'!D55&lt;&gt;"",'8D'!D55,"")</f>
        <v/>
      </c>
      <c r="AGR44" s="1084" t="str">
        <f>IF('8D'!E55&lt;&gt;"",'8D'!E55,"")</f>
        <v/>
      </c>
      <c r="AGS44" s="1084" t="str">
        <f>IF('8D'!F55&lt;&gt;"",'8D'!F55,"")</f>
        <v/>
      </c>
      <c r="AGT44" s="1084" t="str">
        <f>IF('8D'!G55&lt;&gt;"",'8D'!G55,"")</f>
        <v/>
      </c>
      <c r="AGU44" s="1084" t="str">
        <f>IF('8D'!H55&lt;&gt;"",'8D'!H55,"")</f>
        <v/>
      </c>
      <c r="AGV44" s="1084" t="str">
        <f>IF('8D'!I55&lt;&gt;"",'8D'!I55,"")</f>
        <v/>
      </c>
      <c r="AGW44" s="1084" t="str">
        <f>IF('8D'!J55&lt;&gt;"",'8D'!J55,"")</f>
        <v/>
      </c>
      <c r="AGX44" s="1084" t="str">
        <f>IF('8D'!K55&lt;&gt;"",'8D'!K55,"")</f>
        <v/>
      </c>
      <c r="AGY44" s="1084" t="str">
        <f>IF('8D'!L55&lt;&gt;"",'8D'!L55,"")</f>
        <v/>
      </c>
      <c r="AGZ44" s="1084" t="str">
        <f>IF('8D'!M55&lt;&gt;"",'8D'!M55,"")</f>
        <v/>
      </c>
      <c r="AHA44" s="1084" t="str">
        <f>IF('8D'!N55&lt;&gt;"",'8D'!N55,"")</f>
        <v/>
      </c>
      <c r="AHB44" s="1084" t="str">
        <f>IF('8D'!O55&lt;&gt;"",'8D'!O55,"")</f>
        <v/>
      </c>
      <c r="AHC44" s="1084" t="str">
        <f>IF('8D'!P55&lt;&gt;"",'8D'!P55,"")</f>
        <v/>
      </c>
      <c r="AHD44" s="1084" t="str">
        <f>IF('8D'!Q55&lt;&gt;"",'8D'!Q55,"")</f>
        <v/>
      </c>
      <c r="AHE44" s="1084" t="str">
        <f>IF('8D'!R55&lt;&gt;"",'8D'!R55,"")</f>
        <v/>
      </c>
      <c r="AHF44" s="1084" t="str">
        <f>IF('8D'!S55&lt;&gt;"",'8D'!S55,"")</f>
        <v/>
      </c>
      <c r="AHG44" s="1084" t="str">
        <f>IF('8D'!T55&lt;&gt;"",'8D'!T55,"")</f>
        <v/>
      </c>
      <c r="AHH44" s="1084" t="str">
        <f>IF('8D'!U55&lt;&gt;"",'8D'!U55,"")</f>
        <v/>
      </c>
      <c r="AHI44" s="1084" t="str">
        <f>IF('8D'!V55&lt;&gt;"",'8D'!V55,"")</f>
        <v/>
      </c>
      <c r="AHJ44" s="1084" t="str">
        <f>IF('8D'!W55&lt;&gt;"",'8D'!W55,"")</f>
        <v/>
      </c>
      <c r="AHK44" s="1084" t="str">
        <f>IF('8D'!X55&lt;&gt;"",'8D'!X55,"")</f>
        <v/>
      </c>
      <c r="AHL44" s="1084" t="str">
        <f>IF('8D'!Y55&lt;&gt;"",'8D'!Y55,"")</f>
        <v/>
      </c>
      <c r="AHM44" s="1084" t="str">
        <f>IF('8D'!Z55&lt;&gt;"",'8D'!Z55,"")</f>
        <v/>
      </c>
      <c r="AHN44" s="1084" t="str">
        <f>IF('8D'!AA55&lt;&gt;"",'8D'!AA55,"")</f>
        <v/>
      </c>
      <c r="AHO44" s="1084" t="str">
        <f>IF('8D'!AB55&lt;&gt;"",'8D'!AB55,"")</f>
        <v/>
      </c>
      <c r="AHP44" s="1084" t="str">
        <f>IF('8D'!AC55&lt;&gt;"",'8D'!AC55,"")</f>
        <v/>
      </c>
      <c r="AHQ44" s="1084" t="str">
        <f>IF('8D'!AD55&lt;&gt;"",'8D'!AD55,"")</f>
        <v/>
      </c>
      <c r="AHR44" s="1084" t="str">
        <f>IF('8D'!AE55&lt;&gt;"",'8D'!AE55,"")</f>
        <v/>
      </c>
      <c r="AHS44" s="1084" t="str">
        <f>IF('8D'!AF55&lt;&gt;"",'8D'!AF55,"")</f>
        <v/>
      </c>
      <c r="AHT44" s="1084" t="str">
        <f>IF('8D'!AG55&lt;&gt;"",'8D'!AG55,"")</f>
        <v/>
      </c>
      <c r="AHU44" s="1084" t="str">
        <f>IF('8D'!AH55&lt;&gt;"",'8D'!AH55,"")</f>
        <v/>
      </c>
      <c r="AHV44" s="1084" t="str">
        <f>IF('8D'!AI55&lt;&gt;"",'8D'!AI55,"")</f>
        <v/>
      </c>
      <c r="AHW44" s="1084" t="str">
        <f>IF('8D'!AJ55&lt;&gt;"",'8D'!AJ55,"")</f>
        <v/>
      </c>
      <c r="AHX44" s="1084" t="str">
        <f>IF('8D'!AK55&lt;&gt;"",'8D'!AK55,"")</f>
        <v/>
      </c>
      <c r="AHY44" s="1084" t="str">
        <f>IF('8D'!AL55&lt;&gt;"",'8D'!AL55,"")</f>
        <v/>
      </c>
      <c r="AHZ44" s="1084" t="str">
        <f>IF('8D'!AM55&lt;&gt;"",'8D'!AM55,"")</f>
        <v/>
      </c>
      <c r="AIA44" s="1084" t="str">
        <f>IF('8D'!AN55&lt;&gt;"",'8D'!AN55,"")</f>
        <v/>
      </c>
      <c r="AIB44" s="1084" t="str">
        <f>IF('8D'!AO55&lt;&gt;"",'8D'!AO55,"")</f>
        <v/>
      </c>
      <c r="AIC44" s="1084" t="str">
        <f>IF('8D'!AP55&lt;&gt;"",'8D'!AP55,"")</f>
        <v/>
      </c>
      <c r="AID44" s="1084" t="str">
        <f>IF('8D'!AQ55&lt;&gt;"",'8D'!AQ55,"")</f>
        <v/>
      </c>
      <c r="AIE44" s="1084" t="str">
        <f>IF('8D'!AR55&lt;&gt;"",'8D'!AR55,"")</f>
        <v/>
      </c>
      <c r="AIF44" s="1084" t="str">
        <f>IF('8D'!AS55&lt;&gt;"",'8D'!AS55,"")</f>
        <v/>
      </c>
      <c r="AIG44" s="1084" t="str">
        <f>IF('8D'!AT55&lt;&gt;"",'8D'!AT55,"")</f>
        <v/>
      </c>
      <c r="AIH44" s="1084" t="str">
        <f>IF('8D'!AU55&lt;&gt;"",'8D'!AU55,"")</f>
        <v/>
      </c>
      <c r="AII44" s="1084" t="str">
        <f>IF('8D'!AV55&lt;&gt;"",'8D'!AV55,"")</f>
        <v/>
      </c>
      <c r="AIJ44" s="1084" t="str">
        <f>IF('8D'!AW55&lt;&gt;"",'8D'!AW55,"")</f>
        <v/>
      </c>
      <c r="AIK44" s="1085"/>
      <c r="AIL44" s="1084" t="str">
        <f>IF('8E'!D55&lt;&gt;"",'8E'!D55,"")</f>
        <v/>
      </c>
      <c r="AIM44" s="1084" t="str">
        <f>IF('8E'!E55&lt;&gt;"",'8E'!E55,"")</f>
        <v/>
      </c>
      <c r="AIN44" s="1084" t="str">
        <f>IF('8E'!F55&lt;&gt;"",'8E'!F55,"")</f>
        <v/>
      </c>
      <c r="AIO44" s="1084" t="str">
        <f>IF('8E'!G55&lt;&gt;"",'8E'!G55,"")</f>
        <v/>
      </c>
      <c r="AIP44" s="1084" t="str">
        <f>IF('8E'!H55&lt;&gt;"",'8E'!H55,"")</f>
        <v/>
      </c>
      <c r="AIQ44" s="1084" t="str">
        <f>IF('8E'!I55&lt;&gt;"",'8E'!I55,"")</f>
        <v/>
      </c>
      <c r="AIR44" s="1084" t="str">
        <f>IF('8E'!J55&lt;&gt;"",'8E'!J55,"")</f>
        <v/>
      </c>
      <c r="AIS44" s="1084" t="str">
        <f>IF('8E'!K55&lt;&gt;"",'8E'!K55,"")</f>
        <v/>
      </c>
      <c r="AIT44" s="1084" t="str">
        <f>IF('8E'!L55&lt;&gt;"",'8E'!L55,"")</f>
        <v/>
      </c>
      <c r="AIU44" s="1084" t="str">
        <f>IF('8E'!M55&lt;&gt;"",'8E'!M55,"")</f>
        <v/>
      </c>
      <c r="AIV44" s="1084" t="str">
        <f>IF('8E'!N55&lt;&gt;"",'8E'!N55,"")</f>
        <v/>
      </c>
      <c r="AIW44" s="1084" t="str">
        <f>IF('8E'!O55&lt;&gt;"",'8E'!O55,"")</f>
        <v/>
      </c>
      <c r="AIX44" s="1084" t="str">
        <f>IF('8E'!P55&lt;&gt;"",'8E'!P55,"")</f>
        <v/>
      </c>
      <c r="AIY44" s="1084" t="str">
        <f>IF('8E'!Q55&lt;&gt;"",'8E'!Q55,"")</f>
        <v/>
      </c>
      <c r="AIZ44" s="1084" t="str">
        <f>IF('8E'!R55&lt;&gt;"",'8E'!R55,"")</f>
        <v/>
      </c>
      <c r="AJA44" s="1084" t="str">
        <f>IF('8E'!S55&lt;&gt;"",'8E'!S55,"")</f>
        <v/>
      </c>
      <c r="AJB44" s="1084" t="str">
        <f>IF('8E'!T55&lt;&gt;"",'8E'!T55,"")</f>
        <v/>
      </c>
      <c r="AJC44" s="1084" t="str">
        <f>IF('8E'!U55&lt;&gt;"",'8E'!U55,"")</f>
        <v/>
      </c>
      <c r="AJD44" s="1084" t="str">
        <f>IF('8E'!V55&lt;&gt;"",'8E'!V55,"")</f>
        <v/>
      </c>
      <c r="AJE44" s="1084" t="str">
        <f>IF('8E'!W55&lt;&gt;"",'8E'!W55,"")</f>
        <v/>
      </c>
      <c r="AJF44" s="1084" t="str">
        <f>IF('8E'!X55&lt;&gt;"",'8E'!X55,"")</f>
        <v/>
      </c>
      <c r="AJG44" s="1084" t="str">
        <f>IF('8E'!Y55&lt;&gt;"",'8E'!Y55,"")</f>
        <v/>
      </c>
      <c r="AJH44" s="1084" t="str">
        <f>IF('8E'!Z55&lt;&gt;"",'8E'!Z55,"")</f>
        <v/>
      </c>
      <c r="AJI44" s="1084" t="str">
        <f>IF('8E'!AA55&lt;&gt;"",'8E'!AA55,"")</f>
        <v/>
      </c>
      <c r="AJJ44" t="s">
        <v>6852</v>
      </c>
    </row>
    <row r="45" spans="1:946" x14ac:dyDescent="0.2">
      <c r="A45" s="1084" t="str">
        <f t="shared" si="0"/>
        <v/>
      </c>
      <c r="B45" s="1084" t="str">
        <f t="shared" si="1"/>
        <v/>
      </c>
      <c r="C45" s="1084" t="str">
        <f>IF(設定!AH49&lt;&gt;0,設定!AH49,"")</f>
        <v/>
      </c>
      <c r="D45" s="1084" t="str">
        <f ca="1">IF(設定!AG49&lt;&gt;0,設定!AG49,"")</f>
        <v/>
      </c>
      <c r="E45" s="1084" t="str">
        <f>IF(C45="学部",VLOOKUP(D45,設定!$K$8:$L$37,2,FALSE),"")</f>
        <v/>
      </c>
      <c r="F45" s="1084" t="str">
        <f>IF(C45="研究科",VLOOKUP(D45,設定!$P$8:$Q$37,2,FALSE),"")</f>
        <v/>
      </c>
      <c r="G45" s="1084" t="str">
        <f>IF(C45="学部",VLOOKUP(D45,設定!$U$8:$V$37,2,FALSE),"")</f>
        <v/>
      </c>
      <c r="H45" s="1084" t="str">
        <f>IF(C45="研究科",VLOOKUP(D45,設定!$Y$8:$Z$37,2,FALSE),"")</f>
        <v/>
      </c>
      <c r="I45" s="1085"/>
      <c r="J45" s="1085"/>
      <c r="K45" s="1085"/>
      <c r="L45" s="1085"/>
      <c r="M45" s="1085"/>
      <c r="N45" s="1085"/>
      <c r="O45" s="1085"/>
      <c r="P45" s="1085"/>
      <c r="Q45" s="1085"/>
      <c r="R45" s="1084" t="str">
        <f>IF('2A'!E48&lt;&gt;"",'2A'!E48,"")</f>
        <v/>
      </c>
      <c r="S45" s="1084" t="str">
        <f>IF('2A'!F48&lt;&gt;"",'2A'!F48,"")</f>
        <v/>
      </c>
      <c r="T45" s="1084" t="str">
        <f>IF('2A'!G48&lt;&gt;"",'2A'!G48,"")</f>
        <v/>
      </c>
      <c r="U45" s="1084" t="str">
        <f>IF('2A'!H48&lt;&gt;"",'2A'!H48,"")</f>
        <v/>
      </c>
      <c r="V45" s="1084" t="str">
        <f>IF('2A'!I48&lt;&gt;"",'2A'!I48,"")</f>
        <v/>
      </c>
      <c r="W45" s="1084" t="str">
        <f>IF('2A'!J48&lt;&gt;"",'2A'!J48,"")</f>
        <v/>
      </c>
      <c r="X45" s="1084" t="str">
        <f>IF('2A'!K48&lt;&gt;"",'2A'!K48,"")</f>
        <v/>
      </c>
      <c r="Y45" s="1084" t="str">
        <f>IF('2A'!L48&lt;&gt;"",'2A'!L48,"")</f>
        <v/>
      </c>
      <c r="Z45" s="1084" t="str">
        <f>IF('2A'!M48&lt;&gt;"",'2A'!M48,"")</f>
        <v/>
      </c>
      <c r="AA45" s="1084" t="str">
        <f>IF('2A'!N48&lt;&gt;"",'2A'!N48,"")</f>
        <v/>
      </c>
      <c r="AB45" s="1084" t="str">
        <f>IF('2A'!O48&lt;&gt;"",'2A'!O48,"")</f>
        <v/>
      </c>
      <c r="AC45" s="1084" t="str">
        <f>IF('2A'!P48&lt;&gt;"",'2A'!P48,"")</f>
        <v/>
      </c>
      <c r="AD45" s="1084" t="str">
        <f>IF('2A'!Q48&lt;&gt;"",'2A'!Q48,"")</f>
        <v/>
      </c>
      <c r="AE45" s="1084" t="str">
        <f>IF('2A'!R48&lt;&gt;"",'2A'!R48,"")</f>
        <v/>
      </c>
      <c r="AF45" s="1084" t="str">
        <f>IF('2A'!S48&lt;&gt;"",'2A'!S48,"")</f>
        <v/>
      </c>
      <c r="AG45" s="1084" t="str">
        <f>IF('2A'!T48&lt;&gt;"",'2A'!T48,"")</f>
        <v/>
      </c>
      <c r="AH45" s="1084" t="str">
        <f>IF('2A'!U48&lt;&gt;"",'2A'!U48,"")</f>
        <v/>
      </c>
      <c r="AI45" s="1084" t="str">
        <f>IF('2B'!E48&lt;&gt;"",'2B'!E48,"")</f>
        <v/>
      </c>
      <c r="AJ45" s="1084" t="str">
        <f>IF('2B'!F48&lt;&gt;"",'2B'!F48,"")</f>
        <v/>
      </c>
      <c r="AK45" s="1084" t="str">
        <f>IF('2B'!G48&lt;&gt;"",'2B'!G48,"")</f>
        <v/>
      </c>
      <c r="AL45" s="1084" t="str">
        <f>IF('2B'!H48&lt;&gt;"",'2B'!H48,"")</f>
        <v/>
      </c>
      <c r="AM45" s="1084" t="str">
        <f>IF('2B'!I48&lt;&gt;"",'2B'!I48,"")</f>
        <v/>
      </c>
      <c r="AN45" s="1084" t="str">
        <f>IF('2B'!J48&lt;&gt;"",'2B'!J48,"")</f>
        <v/>
      </c>
      <c r="AO45" s="1084" t="str">
        <f>IF('2B'!K48&lt;&gt;"",'2B'!K48,"")</f>
        <v/>
      </c>
      <c r="AP45" s="1084" t="str">
        <f>IF('2B'!L48&lt;&gt;"",'2B'!L48,"")</f>
        <v/>
      </c>
      <c r="AQ45" s="1084" t="str">
        <f>IF('2B'!M48&lt;&gt;"",'2B'!M48,"")</f>
        <v/>
      </c>
      <c r="AR45" s="1084" t="str">
        <f>IF('2B'!N48&lt;&gt;"",'2B'!N48,"")</f>
        <v/>
      </c>
      <c r="AS45" s="1084" t="str">
        <f>IF('2B'!O48&lt;&gt;"",'2B'!O48,"")</f>
        <v/>
      </c>
      <c r="AT45" s="1084" t="str">
        <f>IF('2B'!P48&lt;&gt;"",'2B'!P48,"")</f>
        <v/>
      </c>
      <c r="AU45" s="1084" t="str">
        <f>IF('2B'!Q48&lt;&gt;"",'2B'!Q48,"")</f>
        <v/>
      </c>
      <c r="AV45" s="1084" t="str">
        <f>IF('2B'!R48&lt;&gt;"",'2B'!R48,"")</f>
        <v/>
      </c>
      <c r="AW45" s="1084" t="str">
        <f>IF('2B'!S48&lt;&gt;"",'2B'!S48,"")</f>
        <v/>
      </c>
      <c r="AX45" s="1084" t="str">
        <f>IF('2B'!T48&lt;&gt;"",'2B'!T48,"")</f>
        <v/>
      </c>
      <c r="AY45" s="1084" t="str">
        <f>IF('2B'!U48&lt;&gt;"",'2B'!U48,"")</f>
        <v/>
      </c>
      <c r="AZ45" s="1084" t="str">
        <f>IF('2B'!V48&lt;&gt;"",'2B'!V48,"")</f>
        <v/>
      </c>
      <c r="BA45" s="1084" t="str">
        <f>IF('2B'!W48&lt;&gt;"",'2B'!W48,"")</f>
        <v/>
      </c>
      <c r="BB45" s="1084" t="str">
        <f>IF('2B'!X48&lt;&gt;"",'2B'!X48,"")</f>
        <v/>
      </c>
      <c r="BC45" s="1084" t="str">
        <f>IF('2C'!E49&lt;&gt;"",'2C'!E49,"")</f>
        <v/>
      </c>
      <c r="BD45" s="1084" t="str">
        <f>IF('2C'!F49&lt;&gt;"",'2C'!F49,"")</f>
        <v/>
      </c>
      <c r="BE45" s="1084" t="str">
        <f>IF('2C'!G49&lt;&gt;"",'2C'!G49,"")</f>
        <v/>
      </c>
      <c r="BF45" s="1084" t="str">
        <f>IF('2C'!H49&lt;&gt;"",'2C'!H49,"")</f>
        <v/>
      </c>
      <c r="BG45" s="1084" t="str">
        <f>IF('2C'!I49&lt;&gt;"",'2C'!I49,"")</f>
        <v/>
      </c>
      <c r="BH45" s="1084" t="str">
        <f>IF('2C'!J49&lt;&gt;"",'2C'!J49,"")</f>
        <v/>
      </c>
      <c r="BI45" s="1084" t="str">
        <f>IF('2C'!K49&lt;&gt;"",'2C'!K49,"")</f>
        <v/>
      </c>
      <c r="BJ45" s="1084" t="str">
        <f>IF('2C'!L49&lt;&gt;"",'2C'!L49,"")</f>
        <v/>
      </c>
      <c r="BK45" s="1084" t="str">
        <f>IF('2C'!M49&lt;&gt;"",'2C'!M49,"")</f>
        <v/>
      </c>
      <c r="BL45" s="1084" t="str">
        <f>IF('2C'!N49&lt;&gt;"",'2C'!N49,"")</f>
        <v/>
      </c>
      <c r="BM45" s="1084" t="str">
        <f>IF('2C'!O49&lt;&gt;"",'2C'!O49,"")</f>
        <v/>
      </c>
      <c r="BN45" s="1084" t="str">
        <f>IF('2C'!P49&lt;&gt;"",'2C'!P49,"")</f>
        <v/>
      </c>
      <c r="BO45" s="1084" t="str">
        <f>IF('2C'!Q49&lt;&gt;"",'2C'!Q49,"")</f>
        <v/>
      </c>
      <c r="BP45" s="1084" t="str">
        <f>IF('2C'!R49&lt;&gt;"",'2C'!R49,"")</f>
        <v/>
      </c>
      <c r="BQ45" s="1084" t="str">
        <f>IF('2C'!S49&lt;&gt;"",'2C'!S49,"")</f>
        <v/>
      </c>
      <c r="BR45" s="1084" t="str">
        <f>IF('2C'!T49&lt;&gt;"",'2C'!T49,"")</f>
        <v/>
      </c>
      <c r="BS45" s="1084" t="str">
        <f>IF('2C'!U49&lt;&gt;"",'2C'!U49,"")</f>
        <v/>
      </c>
      <c r="BT45" s="1084" t="str">
        <f>IF('2C'!V49&lt;&gt;"",'2C'!V49,"")</f>
        <v/>
      </c>
      <c r="BU45" s="1084" t="str">
        <f>IF('2C'!W49&lt;&gt;"",'2C'!W49,"")</f>
        <v/>
      </c>
      <c r="BV45" s="1084" t="str">
        <f>IF('2C'!X49&lt;&gt;"",'2C'!X49,"")</f>
        <v/>
      </c>
      <c r="BW45" s="1084" t="str">
        <f>IF('2C'!Y49&lt;&gt;"",'2C'!Y49,"")</f>
        <v/>
      </c>
      <c r="BX45" s="1084" t="str">
        <f>IF('2C'!Z49&lt;&gt;"",'2C'!Z49,"")</f>
        <v/>
      </c>
      <c r="BY45" s="1084" t="str">
        <f>IF('2C'!AA49&lt;&gt;"",'2C'!AA49,"")</f>
        <v/>
      </c>
      <c r="BZ45" s="1084" t="str">
        <f>IF('2C'!AB49&lt;&gt;"",'2C'!AB49,"")</f>
        <v/>
      </c>
      <c r="CA45" s="1084" t="str">
        <f>IF('2C'!AC49&lt;&gt;"",'2C'!AC49,"")</f>
        <v/>
      </c>
      <c r="CB45" s="1084" t="str">
        <f>IF('2C'!AD49&lt;&gt;"",'2C'!AD49,"")</f>
        <v/>
      </c>
      <c r="CC45" s="1084" t="str">
        <f>IF('2C'!AE49&lt;&gt;"",'2C'!AE49,"")</f>
        <v/>
      </c>
      <c r="CD45" s="1084" t="str">
        <f>IF('2C'!AF49&lt;&gt;"",'2C'!AF49,"")</f>
        <v/>
      </c>
      <c r="CE45" s="1085"/>
      <c r="CF45" s="1085"/>
      <c r="CG45" s="1085"/>
      <c r="CH45" s="1085"/>
      <c r="CI45" s="1085"/>
      <c r="CJ45" s="1085"/>
      <c r="CK45" s="1085"/>
      <c r="CL45" s="1085"/>
      <c r="CM45" s="1085"/>
      <c r="CN45" s="1085"/>
      <c r="CO45" s="1085"/>
      <c r="CP45" s="1085"/>
      <c r="CQ45" s="1085"/>
      <c r="CR45" s="1085"/>
      <c r="CS45" s="1085"/>
      <c r="CT45" s="1085"/>
      <c r="CU45" s="1085"/>
      <c r="CV45" s="1084" t="str">
        <f>IF('2E'!E48&lt;&gt;"",'2E'!E48,"")</f>
        <v/>
      </c>
      <c r="CW45" s="1084" t="str">
        <f>IF('2E'!F48&lt;&gt;"",'2E'!F48,"")</f>
        <v/>
      </c>
      <c r="CX45" s="1084" t="str">
        <f>IF('2E'!G48&lt;&gt;"",'2E'!G48,"")</f>
        <v/>
      </c>
      <c r="CY45" s="1084" t="str">
        <f>IF('2E'!H48&lt;&gt;"",'2E'!H48,"")</f>
        <v/>
      </c>
      <c r="CZ45" s="1084" t="str">
        <f>IF('2E'!I48&lt;&gt;"",'2E'!I48,"")</f>
        <v/>
      </c>
      <c r="DA45" s="1084" t="str">
        <f>IF('2E'!J48&lt;&gt;"",'2E'!J48,"")</f>
        <v/>
      </c>
      <c r="DB45" s="1084" t="str">
        <f>IF('2E'!K48&lt;&gt;"",'2E'!K48,"")</f>
        <v/>
      </c>
      <c r="DC45" s="1084" t="str">
        <f>IF('2E'!L48&lt;&gt;"",'2E'!L48,"")</f>
        <v/>
      </c>
      <c r="DD45" s="1084" t="str">
        <f>IF('2E'!M48&lt;&gt;"",'2E'!M48,"")</f>
        <v/>
      </c>
      <c r="DE45" s="1084" t="str">
        <f>IF('2E'!N48&lt;&gt;"",'2E'!N48,"")</f>
        <v/>
      </c>
      <c r="DF45" s="1084" t="str">
        <f>IF('2E'!O48&lt;&gt;"",'2E'!O48,"")</f>
        <v/>
      </c>
      <c r="DG45" s="1084" t="str">
        <f>IF('2E'!P48&lt;&gt;"",'2E'!P48,"")</f>
        <v/>
      </c>
      <c r="DH45" s="1084" t="str">
        <f>IF('2E'!Q48&lt;&gt;"",'2E'!Q48,"")</f>
        <v/>
      </c>
      <c r="DI45" s="1084" t="str">
        <f>IF('2E'!R48&lt;&gt;"",'2E'!R48,"")</f>
        <v/>
      </c>
      <c r="DJ45" s="1084" t="str">
        <f>IF('2E'!S48&lt;&gt;"",'2E'!S48,"")</f>
        <v/>
      </c>
      <c r="DK45" s="1084" t="str">
        <f>IF('2E'!T48&lt;&gt;"",'2E'!T48,"")</f>
        <v/>
      </c>
      <c r="DL45" s="1084" t="str">
        <f>IF('2F'!E48&lt;&gt;"",'2F'!E48,"")</f>
        <v/>
      </c>
      <c r="DM45" s="1084" t="str">
        <f>IF('2F'!F48&lt;&gt;"",'2F'!F48,"")</f>
        <v/>
      </c>
      <c r="DN45" s="1212" t="str">
        <f>IF('3AB'!E48&lt;&gt;"",'3AB'!E48,"")</f>
        <v/>
      </c>
      <c r="DO45" s="1212" t="str">
        <f>IF('3AB'!F48&lt;&gt;"",'3AB'!F48,"")</f>
        <v/>
      </c>
      <c r="DP45" s="1212" t="str">
        <f>IF('3AB'!G48&lt;&gt;"",'3AB'!G48,"")</f>
        <v/>
      </c>
      <c r="DQ45" s="1212" t="str">
        <f>IF('3AB'!H48&lt;&gt;"",'3AB'!H48,"")</f>
        <v/>
      </c>
      <c r="DR45" s="1212" t="str">
        <f>IF('3AB'!I48&lt;&gt;"",'3AB'!I48,"")</f>
        <v/>
      </c>
      <c r="DS45" s="1212" t="str">
        <f>IF('3AB'!J48&lt;&gt;"",'3AB'!J48,"")</f>
        <v/>
      </c>
      <c r="DT45" s="1212" t="str">
        <f>IF('3AB'!K48&lt;&gt;"",'3AB'!K48,"")</f>
        <v/>
      </c>
      <c r="DU45" s="1212" t="str">
        <f>IF('3AB'!L48&lt;&gt;"",'3AB'!L48,"")</f>
        <v/>
      </c>
      <c r="DV45" s="1084" t="str">
        <f>IF('3CD'!E48&lt;&gt;"",'3CD'!E48,"")</f>
        <v/>
      </c>
      <c r="DW45" s="1084" t="str">
        <f>IF('3CD'!F48&lt;&gt;"",'3CD'!F48,"")</f>
        <v/>
      </c>
      <c r="DX45" s="1084" t="str">
        <f>IF('3CD'!G48&lt;&gt;"",'3CD'!G48,"")</f>
        <v/>
      </c>
      <c r="DY45" s="1084" t="str">
        <f>IF('3CD'!H48&lt;&gt;"",'3CD'!H48,"")</f>
        <v/>
      </c>
      <c r="DZ45" s="1084" t="str">
        <f>IF('3CD'!I48&lt;&gt;"",'3CD'!I48,"")</f>
        <v/>
      </c>
      <c r="EA45" s="1084" t="str">
        <f>IF('3CD'!J48&lt;&gt;"",'3CD'!J48,"")</f>
        <v/>
      </c>
      <c r="EB45" s="1084" t="str">
        <f>IF('3CD'!K48&lt;&gt;"",'3CD'!K48,"")</f>
        <v/>
      </c>
      <c r="EC45" s="1084" t="str">
        <f>IF('3CD'!L48&lt;&gt;"",'3CD'!L48,"")</f>
        <v/>
      </c>
      <c r="ED45" s="1084" t="str">
        <f>IF('3CD'!M48&lt;&gt;"",'3CD'!M48,"")</f>
        <v/>
      </c>
      <c r="EE45" s="1084" t="str">
        <f>IF('3CD'!N48&lt;&gt;"",'3CD'!N48,"")</f>
        <v/>
      </c>
      <c r="EF45" s="1084" t="str">
        <f>IF('3CD'!O48&lt;&gt;"",'3CD'!O48,"")</f>
        <v/>
      </c>
      <c r="EG45" s="1084" t="str">
        <f>IF('3CD'!P48&lt;&gt;"",'3CD'!P48,"")</f>
        <v/>
      </c>
      <c r="EH45" s="1084" t="str">
        <f>IF('3CD'!Q48&lt;&gt;"",'3CD'!Q48,"")</f>
        <v/>
      </c>
      <c r="EI45" s="1084" t="str">
        <f>IF('3CD'!R48&lt;&gt;"",'3CD'!R48,"")</f>
        <v/>
      </c>
      <c r="EJ45" s="1085"/>
      <c r="EK45" s="1085"/>
      <c r="EL45" s="1085"/>
      <c r="EM45" s="1085"/>
      <c r="EN45" s="1085"/>
      <c r="EO45" s="1085"/>
      <c r="EP45" s="1085"/>
      <c r="EQ45" s="1085"/>
      <c r="ER45" s="1085"/>
      <c r="ES45" s="1085"/>
      <c r="ET45" s="1085"/>
      <c r="EU45" s="1085"/>
      <c r="EV45" s="1085"/>
      <c r="EW45" s="1085"/>
      <c r="EX45" s="1085"/>
      <c r="EY45" s="1085"/>
      <c r="EZ45" s="1085"/>
      <c r="FA45" s="1085"/>
      <c r="FB45" s="1084" t="str">
        <f>IF('3EF'!W49&lt;&gt;"",'3EF'!W49,"")</f>
        <v/>
      </c>
      <c r="FC45" s="1084" t="str">
        <f>IF('3EF'!X49&lt;&gt;"",'3EF'!X49,"")</f>
        <v/>
      </c>
      <c r="FD45" s="1084" t="str">
        <f>IF('3EF'!Y49&lt;&gt;"",'3EF'!Y49,"")</f>
        <v/>
      </c>
      <c r="FE45" s="1084" t="str">
        <f>IF('3EF'!Z49&lt;&gt;"",'3EF'!Z49,"")</f>
        <v/>
      </c>
      <c r="FF45" s="1084" t="str">
        <f>IF('3EF'!AA49&lt;&gt;"",'3EF'!AA49,"")</f>
        <v/>
      </c>
      <c r="FG45" s="1084" t="str">
        <f>IF('3EF'!AB49&lt;&gt;"",'3EF'!AB49,"")</f>
        <v/>
      </c>
      <c r="FH45" s="1084" t="str">
        <f>IF('3EF'!AC49&lt;&gt;"",'3EF'!AC49,"")</f>
        <v/>
      </c>
      <c r="FI45" s="1084" t="str">
        <f>IF('3EF'!AD49&lt;&gt;"",'3EF'!AD49,"")</f>
        <v/>
      </c>
      <c r="FJ45" s="1084" t="str">
        <f>IF('3EF'!AE49&lt;&gt;"",'3EF'!AE49,"")</f>
        <v/>
      </c>
      <c r="FK45" s="1084" t="str">
        <f>IF('3EF'!AF49&lt;&gt;"",'3EF'!AF49,"")</f>
        <v/>
      </c>
      <c r="FL45" s="1084" t="str">
        <f>IF('3EF'!AG49&lt;&gt;"",'3EF'!AG49,"")</f>
        <v/>
      </c>
      <c r="FM45" s="1084" t="str">
        <f>IF('3EF'!AH49&lt;&gt;"",'3EF'!AH49,"")</f>
        <v/>
      </c>
      <c r="FN45" s="1084" t="str">
        <f>IF('3EF'!AI49&lt;&gt;"",'3EF'!AI49,"")</f>
        <v/>
      </c>
      <c r="FO45" s="1084" t="str">
        <f>IF('3EF'!AJ49&lt;&gt;"",'3EF'!AJ49,"")</f>
        <v/>
      </c>
      <c r="FP45" s="1084" t="str">
        <f>IF('3EF'!AK49&lt;&gt;"",'3EF'!AK49,"")</f>
        <v/>
      </c>
      <c r="FQ45" s="1084" t="str">
        <f>IF('3EF'!AL49&lt;&gt;"",'3EF'!AL49,"")</f>
        <v/>
      </c>
      <c r="FR45" s="1084" t="str">
        <f>IF('3EF'!AM49&lt;&gt;"",'3EF'!AM49,"")</f>
        <v/>
      </c>
      <c r="FS45" s="1084" t="str">
        <f>IF('3G'!E49&lt;&gt;"",'3G'!E49,"")</f>
        <v/>
      </c>
      <c r="FT45" s="1084" t="str">
        <f>IF('3G'!F49&lt;&gt;"",'3G'!F49,"")</f>
        <v/>
      </c>
      <c r="FU45" s="1084" t="str">
        <f>IF('3G'!G49&lt;&gt;"",'3G'!G49,"")</f>
        <v/>
      </c>
      <c r="FV45" s="1084" t="str">
        <f>IF('3G'!H49&lt;&gt;"",'3G'!H49,"")</f>
        <v/>
      </c>
      <c r="FW45" s="1084" t="str">
        <f>IF('3G'!I49&lt;&gt;"",'3G'!I49,"")</f>
        <v/>
      </c>
      <c r="FX45" s="1084" t="str">
        <f>IF('3G'!J49&lt;&gt;"",'3G'!J49,"")</f>
        <v/>
      </c>
      <c r="FY45" s="1084" t="str">
        <f>IF('3G'!K49&lt;&gt;"",'3G'!K49,"")</f>
        <v/>
      </c>
      <c r="FZ45" s="1084" t="str">
        <f>IF('3G'!L49&lt;&gt;"",'3G'!L49,"")</f>
        <v/>
      </c>
      <c r="GA45" s="1084" t="str">
        <f>IF('3G'!M49&lt;&gt;"",'3G'!M49,"")</f>
        <v/>
      </c>
      <c r="GB45" s="1084" t="str">
        <f>IF('3G'!N49&lt;&gt;"",'3G'!N49,"")</f>
        <v/>
      </c>
      <c r="GC45" s="1084" t="str">
        <f>IF('3G'!O49&lt;&gt;"",'3G'!O49,"")</f>
        <v/>
      </c>
      <c r="GD45" s="1084" t="str">
        <f>IF('3G'!P49&lt;&gt;"",'3G'!P49,"")</f>
        <v/>
      </c>
      <c r="GE45" s="1084" t="str">
        <f>IF('3G'!Q49&lt;&gt;"",'3G'!Q49,"")</f>
        <v/>
      </c>
      <c r="GF45" s="1084" t="str">
        <f>IF('3G'!R49&lt;&gt;"",'3G'!R49,"")</f>
        <v/>
      </c>
      <c r="GG45" s="1084" t="str">
        <f>IF('3G'!S49&lt;&gt;"",'3G'!S49,"")</f>
        <v/>
      </c>
      <c r="GH45" s="1084" t="str">
        <f>IF('3G'!T49&lt;&gt;"",'3G'!T49,"")</f>
        <v/>
      </c>
      <c r="GI45" s="1084" t="str">
        <f>IF('3G'!U49&lt;&gt;"",'3G'!U49,"")</f>
        <v/>
      </c>
      <c r="GJ45" s="1084" t="str">
        <f>IF('3G'!V49&lt;&gt;"",'3G'!V49,"")</f>
        <v/>
      </c>
      <c r="GK45" s="1084" t="str">
        <f>IF('3G'!W49&lt;&gt;"",'3G'!W49,"")</f>
        <v/>
      </c>
      <c r="GL45" s="1084" t="str">
        <f>IF('3G'!X49&lt;&gt;"",'3G'!X49,"")</f>
        <v/>
      </c>
      <c r="GM45" s="1084" t="str">
        <f>IF('3G'!Y49&lt;&gt;"",'3G'!Y49,"")</f>
        <v/>
      </c>
      <c r="GN45" s="1084" t="str">
        <f>IF('3G'!Z49&lt;&gt;"",'3G'!Z49,"")</f>
        <v/>
      </c>
      <c r="GO45" s="1084" t="str">
        <f>IF('3G'!AA49&lt;&gt;"",'3G'!AA49,"")</f>
        <v/>
      </c>
      <c r="GP45" s="1084" t="str">
        <f>IF('3G'!AB49&lt;&gt;"",'3G'!AB49,"")</f>
        <v/>
      </c>
      <c r="GQ45" s="1084" t="str">
        <f>IF('3G'!AC49&lt;&gt;"",'3G'!AC49,"")</f>
        <v/>
      </c>
      <c r="GR45" s="1084" t="str">
        <f>IF('3G'!AD49&lt;&gt;"",'3G'!AD49,"")</f>
        <v/>
      </c>
      <c r="GS45" s="1084" t="str">
        <f>IF('3G'!AE49&lt;&gt;"",'3G'!AE49,"")</f>
        <v/>
      </c>
      <c r="GT45" s="1084" t="str">
        <f>IF('3G'!AF49&lt;&gt;"",'3G'!AF49,"")</f>
        <v/>
      </c>
      <c r="GU45" s="1084" t="str">
        <f>IF('3G'!AG49&lt;&gt;"",'3G'!AG49,"")</f>
        <v/>
      </c>
      <c r="GV45" s="1084" t="str">
        <f>IF('3G'!AH49&lt;&gt;"",'3G'!AH49,"")</f>
        <v/>
      </c>
      <c r="GW45" s="1084" t="str">
        <f>IF('3G'!AI49&lt;&gt;"",'3G'!AI49,"")</f>
        <v/>
      </c>
      <c r="GX45" s="1084" t="str">
        <f>IF('3G'!AJ49&lt;&gt;"",'3G'!AJ49,"")</f>
        <v/>
      </c>
      <c r="GY45" s="1084" t="str">
        <f>IF('3G'!AK49&lt;&gt;"",'3G'!AK49,"")</f>
        <v/>
      </c>
      <c r="GZ45" s="1084" t="str">
        <f>IF('3G'!AL49&lt;&gt;"",'3G'!AL49,"")</f>
        <v/>
      </c>
      <c r="HA45" s="1084" t="str">
        <f>IF('3G'!AM49&lt;&gt;"",'3G'!AM49,"")</f>
        <v/>
      </c>
      <c r="HB45" s="1084" t="str">
        <f>IF('3G'!AN49&lt;&gt;"",'3G'!AN49,"")</f>
        <v/>
      </c>
      <c r="HC45" s="1085"/>
      <c r="HD45" s="1085"/>
      <c r="HE45" s="1085"/>
      <c r="HF45" s="1085"/>
      <c r="HG45" s="1085"/>
      <c r="HH45" s="1085"/>
      <c r="HI45" s="1085"/>
      <c r="HJ45" s="1085"/>
      <c r="HK45" s="1085"/>
      <c r="HL45" s="1085"/>
      <c r="HM45" s="1085"/>
      <c r="HN45" s="1085"/>
      <c r="HO45" s="1085"/>
      <c r="HP45" s="1085"/>
      <c r="HQ45" s="1085"/>
      <c r="HR45" s="1085"/>
      <c r="HS45" s="1085"/>
      <c r="HT45" s="1085"/>
      <c r="HU45" s="1085"/>
      <c r="HV45" s="1085"/>
      <c r="HW45" s="1085"/>
      <c r="HX45" s="1085"/>
      <c r="HY45" s="1085"/>
      <c r="HZ45" s="1085"/>
      <c r="IA45" s="1085"/>
      <c r="IB45" s="1085"/>
      <c r="IC45" s="1085"/>
      <c r="ID45" s="1085"/>
      <c r="IE45" s="1085"/>
      <c r="IF45" s="1085"/>
      <c r="IG45" s="1085"/>
      <c r="IH45" s="1085"/>
      <c r="II45" s="1085"/>
      <c r="IJ45" s="1085"/>
      <c r="IK45" s="1085"/>
      <c r="IL45" s="1085"/>
      <c r="IM45" s="1085"/>
      <c r="IN45" s="1085"/>
      <c r="IO45" s="1085"/>
      <c r="IP45" s="1085"/>
      <c r="IQ45" s="1085"/>
      <c r="IR45" s="1085"/>
      <c r="IS45" s="1085"/>
      <c r="IT45" s="1085"/>
      <c r="IU45" s="1085"/>
      <c r="IV45" s="1085"/>
      <c r="IW45" s="1085"/>
      <c r="IX45" s="1085"/>
      <c r="IY45" s="1085"/>
      <c r="IZ45" s="1085"/>
      <c r="JA45" s="1085"/>
      <c r="JB45" s="1084" t="str">
        <f>IF('4C'!E48&lt;&gt;"",'4C'!E48,"")</f>
        <v/>
      </c>
      <c r="JC45" s="1085"/>
      <c r="JD45" s="1085"/>
      <c r="JE45" s="1085"/>
      <c r="JF45" s="1085"/>
      <c r="JG45" s="1085"/>
      <c r="JH45" s="1085"/>
      <c r="JI45" s="1085"/>
      <c r="JJ45" s="1085"/>
      <c r="JK45" s="1085"/>
      <c r="JL45" s="1085"/>
      <c r="JM45" s="1085"/>
      <c r="JN45" s="1085"/>
      <c r="JO45" s="1085"/>
      <c r="JP45" s="1085"/>
      <c r="JQ45" s="1085"/>
      <c r="JR45" s="1085"/>
      <c r="JS45" s="1085"/>
      <c r="JT45" s="1085"/>
      <c r="JU45" s="1085"/>
      <c r="JV45" s="1085"/>
      <c r="JW45" s="1085"/>
      <c r="JX45" s="1085"/>
      <c r="JY45" s="1085"/>
      <c r="JZ45" s="1085"/>
      <c r="KA45" s="1085"/>
      <c r="KB45" s="1085"/>
      <c r="KC45" s="1085"/>
      <c r="KD45" s="1085"/>
      <c r="KE45" s="1085"/>
      <c r="KF45" s="1085"/>
      <c r="KG45" s="1085"/>
      <c r="KH45" s="1085"/>
      <c r="KI45" s="1085"/>
      <c r="KJ45" s="1084" t="str">
        <f>IF('5A'!E48&lt;&gt;"",'5A'!E48,"")</f>
        <v/>
      </c>
      <c r="KK45" s="1084" t="str">
        <f>IF('5A'!F48&lt;&gt;"",'5A'!F48,"")</f>
        <v/>
      </c>
      <c r="KL45" s="1084" t="str">
        <f>IF('5A'!G48&lt;&gt;"",'5A'!G48,"")</f>
        <v/>
      </c>
      <c r="KM45" s="1085"/>
      <c r="KN45" s="1085"/>
      <c r="KO45" s="1085"/>
      <c r="KP45" s="1085"/>
      <c r="KQ45" s="1085"/>
      <c r="KR45" s="1085"/>
      <c r="KS45" s="1085"/>
      <c r="KT45" s="1085"/>
      <c r="KU45" s="1085"/>
      <c r="KV45" s="1085"/>
      <c r="KW45" s="1085"/>
      <c r="KX45" s="1085"/>
      <c r="KY45" s="1084" t="str">
        <f>IF('5D'!E55&lt;&gt;"",'5D'!E55,"")</f>
        <v/>
      </c>
      <c r="KZ45" s="1084" t="str">
        <f>IF('5D'!F55&lt;&gt;"",'5D'!F55,"")</f>
        <v/>
      </c>
      <c r="LA45" s="1084" t="str">
        <f>IF('5D'!G55&lt;&gt;"",'5D'!G55,"")</f>
        <v/>
      </c>
      <c r="LB45" s="1084" t="str">
        <f>IF('5D'!H55&lt;&gt;"",'5D'!H55,"")</f>
        <v/>
      </c>
      <c r="LC45" s="1084" t="str">
        <f>IF('5D'!I55&lt;&gt;"",'5D'!I55,"")</f>
        <v/>
      </c>
      <c r="LD45" s="1084" t="str">
        <f>IF('5D'!J55&lt;&gt;"",'5D'!J55,"")</f>
        <v/>
      </c>
      <c r="LE45" s="1084" t="str">
        <f>IF('5D'!K55&lt;&gt;"",'5D'!K55,"")</f>
        <v/>
      </c>
      <c r="LF45" s="1084" t="str">
        <f>IF('5D'!L55&lt;&gt;"",'5D'!L55,"")</f>
        <v/>
      </c>
      <c r="LG45" s="1084" t="str">
        <f>IF('5D'!M55&lt;&gt;"",'5D'!M55,"")</f>
        <v/>
      </c>
      <c r="LH45" s="1084" t="str">
        <f>IF('5D'!N55&lt;&gt;"",'5D'!N55,"")</f>
        <v/>
      </c>
      <c r="LI45" s="1084" t="str">
        <f>IF('5D'!O55&lt;&gt;"",'5D'!O55,"")</f>
        <v/>
      </c>
      <c r="LJ45" s="1084" t="str">
        <f>IF('5D'!P55&lt;&gt;"",'5D'!P55,"")</f>
        <v/>
      </c>
      <c r="LK45" s="1084" t="str">
        <f>IF('5D'!Q55&lt;&gt;"",'5D'!Q55,"")</f>
        <v/>
      </c>
      <c r="LL45" s="1084" t="str">
        <f>IF('5D'!R55&lt;&gt;"",'5D'!R55,"")</f>
        <v/>
      </c>
      <c r="LM45" s="1084" t="str">
        <f>IF('5D'!S55&lt;&gt;"",'5D'!S55,"")</f>
        <v/>
      </c>
      <c r="LN45" s="1084" t="str">
        <f>IF('5D'!T55&lt;&gt;"",'5D'!T55,"")</f>
        <v/>
      </c>
      <c r="LO45" s="1084" t="str">
        <f>IF('5D'!U55&lt;&gt;"",'5D'!U55,"")</f>
        <v/>
      </c>
      <c r="LP45" s="1084" t="str">
        <f>IF('5D'!V55&lt;&gt;"",'5D'!V55,"")</f>
        <v/>
      </c>
      <c r="LQ45" s="1084" t="str">
        <f>IF('5D'!W55&lt;&gt;"",'5D'!W55,"")</f>
        <v/>
      </c>
      <c r="LR45" s="1084" t="str">
        <f>IF('5D'!Y55&lt;&gt;"",'5D'!Y55,"")</f>
        <v/>
      </c>
      <c r="LS45" s="1084" t="str">
        <f>IF('5D'!Z55&lt;&gt;"",'5D'!Z55,"")</f>
        <v/>
      </c>
      <c r="LT45" s="1084" t="str">
        <f>IF('5D'!AA55&lt;&gt;"",'5D'!AA55,"")</f>
        <v/>
      </c>
      <c r="LU45" s="1084" t="str">
        <f>IF('5D'!AB55&lt;&gt;"",'5D'!AB55,"")</f>
        <v/>
      </c>
      <c r="LV45" s="1085"/>
      <c r="LW45" s="1084" t="str">
        <f>IF('5E'!E55&lt;&gt;"",'5E'!E55,"")</f>
        <v/>
      </c>
      <c r="LX45" s="1084" t="str">
        <f>IF('5E'!F55&lt;&gt;"",'5E'!F55,"")</f>
        <v/>
      </c>
      <c r="LY45" s="1084" t="str">
        <f>IF('5E'!G55&lt;&gt;"",'5E'!G55,"")</f>
        <v/>
      </c>
      <c r="LZ45" s="1084" t="str">
        <f>IF('5E'!H55&lt;&gt;"",'5E'!H55,"")</f>
        <v/>
      </c>
      <c r="MA45" s="1084" t="str">
        <f>IF('5E'!I55&lt;&gt;"",'5E'!I55,"")</f>
        <v/>
      </c>
      <c r="MB45" s="1084" t="str">
        <f>IF('5E'!J55&lt;&gt;"",'5E'!J55,"")</f>
        <v/>
      </c>
      <c r="MC45" s="1084" t="str">
        <f>IF('5E'!K55&lt;&gt;"",'5E'!K55,"")</f>
        <v/>
      </c>
      <c r="MD45" s="1084" t="str">
        <f>IF('5E'!L55&lt;&gt;"",'5E'!L55,"")</f>
        <v/>
      </c>
      <c r="ME45" s="1084" t="str">
        <f>IF('5E'!M55&lt;&gt;"",'5E'!M55,"")</f>
        <v/>
      </c>
      <c r="MF45" s="1084" t="str">
        <f>IF('5E'!N55&lt;&gt;"",'5E'!N55,"")</f>
        <v/>
      </c>
      <c r="MG45" s="1084" t="str">
        <f>IF('5E'!O55&lt;&gt;"",'5E'!O55,"")</f>
        <v/>
      </c>
      <c r="MH45" s="1084" t="str">
        <f>IF('5E'!P55&lt;&gt;"",'5E'!P55,"")</f>
        <v/>
      </c>
      <c r="MI45" s="1084" t="str">
        <f>IF('5E'!Q55&lt;&gt;"",'5E'!Q55,"")</f>
        <v/>
      </c>
      <c r="MJ45" s="1084" t="str">
        <f>IF('5E'!R55&lt;&gt;"",'5E'!R55,"")</f>
        <v/>
      </c>
      <c r="MK45" s="1084" t="str">
        <f>IF('5E'!S55&lt;&gt;"",'5E'!S55,"")</f>
        <v/>
      </c>
      <c r="ML45" s="1084" t="str">
        <f>IF('5E'!T55&lt;&gt;"",'5E'!T55,"")</f>
        <v/>
      </c>
      <c r="MM45" s="1084" t="str">
        <f>IF('5E'!U55&lt;&gt;"",'5E'!U55,"")</f>
        <v/>
      </c>
      <c r="MN45" s="1084" t="str">
        <f>IF('5E'!V55&lt;&gt;"",'5E'!V55,"")</f>
        <v/>
      </c>
      <c r="MO45" s="1084" t="str">
        <f>IF('5E'!W55&lt;&gt;"",'5E'!W55,"")</f>
        <v/>
      </c>
      <c r="MP45" s="1084" t="str">
        <f>IF('5E'!Y55&lt;&gt;"",'5E'!Y55,"")</f>
        <v/>
      </c>
      <c r="MQ45" s="1084" t="str">
        <f>IF('5E'!Z55&lt;&gt;"",'5E'!Z55,"")</f>
        <v/>
      </c>
      <c r="MR45" s="1084" t="str">
        <f>IF('5E'!AA55&lt;&gt;"",'5E'!AA55,"")</f>
        <v/>
      </c>
      <c r="MS45" s="1085"/>
      <c r="MT45" s="1085"/>
      <c r="MU45" s="1085"/>
      <c r="MV45" s="1085"/>
      <c r="MW45" s="1085"/>
      <c r="MX45" s="1085"/>
      <c r="MY45" s="1085"/>
      <c r="MZ45" s="1085"/>
      <c r="NA45" s="1085"/>
      <c r="NB45" s="1085"/>
      <c r="NC45" s="1085"/>
      <c r="ND45" s="1085"/>
      <c r="NE45" s="1085"/>
      <c r="NF45" s="1085"/>
      <c r="NG45" s="1085"/>
      <c r="NH45" s="1085"/>
      <c r="NI45" s="1085"/>
      <c r="NJ45" s="1085"/>
      <c r="NK45" s="1085"/>
      <c r="NL45" s="1085"/>
      <c r="NM45" s="1085"/>
      <c r="NN45" s="1085"/>
      <c r="NO45" s="1085"/>
      <c r="NP45" s="1085"/>
      <c r="NQ45" s="1085"/>
      <c r="NR45" s="1085"/>
      <c r="NS45" s="1085"/>
      <c r="NT45" s="1085"/>
      <c r="NU45" s="1085"/>
      <c r="NV45" s="1085"/>
      <c r="NW45" s="1085"/>
      <c r="NX45" s="1085"/>
      <c r="NY45" s="1085"/>
      <c r="NZ45" s="1085"/>
      <c r="OA45" s="1085"/>
      <c r="OB45" s="1085"/>
      <c r="OC45" s="1085"/>
      <c r="OD45" s="1085"/>
      <c r="OE45" s="1085"/>
      <c r="OF45" s="1085"/>
      <c r="OG45" s="1085"/>
      <c r="OH45" s="1085"/>
      <c r="OI45" s="1085"/>
      <c r="OJ45" s="1085"/>
      <c r="OK45" s="1085"/>
      <c r="OL45" s="1085"/>
      <c r="OM45" s="1085"/>
      <c r="ON45" s="1085"/>
      <c r="OO45" s="1085"/>
      <c r="OP45" s="1085"/>
      <c r="OQ45" s="1085"/>
      <c r="OR45" s="1085"/>
      <c r="OS45" s="1085"/>
      <c r="OT45" s="1085"/>
      <c r="OU45" s="1085"/>
      <c r="OV45" s="1085"/>
      <c r="OW45" s="1085"/>
      <c r="OX45" s="1085"/>
      <c r="OY45" s="1085"/>
      <c r="OZ45" s="1085"/>
      <c r="PA45" s="1085"/>
      <c r="PB45" s="1085"/>
      <c r="PC45" s="1085"/>
      <c r="PD45" s="1085"/>
      <c r="PE45" s="1085"/>
      <c r="PF45" s="1085"/>
      <c r="PG45" s="1085"/>
      <c r="PH45" s="1085"/>
      <c r="PI45" s="1085"/>
      <c r="PJ45" s="1085"/>
      <c r="PK45" s="1085"/>
      <c r="PL45" s="1085"/>
      <c r="PM45" s="1085"/>
      <c r="PN45" s="1085"/>
      <c r="PO45" s="1085"/>
      <c r="PP45" s="1085"/>
      <c r="PQ45" s="1085"/>
      <c r="PR45" s="1085"/>
      <c r="PS45" s="1085"/>
      <c r="PT45" s="1085"/>
      <c r="PU45" s="1085"/>
      <c r="PV45" s="1085"/>
      <c r="PW45" s="1085"/>
      <c r="PX45" s="1085"/>
      <c r="PY45" s="1085"/>
      <c r="PZ45" s="1085"/>
      <c r="QA45" s="1085"/>
      <c r="QB45" s="1085"/>
      <c r="QC45" s="1085"/>
      <c r="QD45" s="1085"/>
      <c r="QE45" s="1085"/>
      <c r="QF45" s="1085"/>
      <c r="QG45" s="1085"/>
      <c r="QH45" s="1085"/>
      <c r="QI45" s="1085"/>
      <c r="QJ45" s="1085"/>
      <c r="QK45" s="1085"/>
      <c r="QL45" s="1085"/>
      <c r="QM45" s="1085"/>
      <c r="QN45" s="1085"/>
      <c r="QO45" s="1085"/>
      <c r="QP45" s="1085"/>
      <c r="QQ45" s="1085"/>
      <c r="QR45" s="1085"/>
      <c r="QS45" s="1085"/>
      <c r="QT45" s="1085"/>
      <c r="QU45" s="1085"/>
      <c r="QV45" s="1085"/>
      <c r="QW45" s="1085"/>
      <c r="QX45" s="1085"/>
      <c r="QY45" s="1085"/>
      <c r="QZ45" s="1085"/>
      <c r="RA45" s="1085"/>
      <c r="RB45" s="1085"/>
      <c r="RC45" s="1085"/>
      <c r="RD45" s="1085"/>
      <c r="RE45" s="1085"/>
      <c r="RF45" s="1085"/>
      <c r="RG45" s="1085"/>
      <c r="RH45" s="1085"/>
      <c r="RI45" s="1085"/>
      <c r="RJ45" s="1085"/>
      <c r="RK45" s="1085"/>
      <c r="RL45" s="1085"/>
      <c r="RM45" s="1085"/>
      <c r="RN45" s="1085"/>
      <c r="RO45" s="1085"/>
      <c r="RP45" s="1085"/>
      <c r="RQ45" s="1085"/>
      <c r="RR45" s="1085"/>
      <c r="RS45" s="1085"/>
      <c r="RT45" s="1085"/>
      <c r="RU45" s="1085"/>
      <c r="RV45" s="1085"/>
      <c r="RW45" s="1085"/>
      <c r="RX45" s="1085"/>
      <c r="RY45" s="1085"/>
      <c r="RZ45" s="1085"/>
      <c r="SA45" s="1085"/>
      <c r="SB45" s="1085"/>
      <c r="SC45" s="1085"/>
      <c r="SD45" s="1085"/>
      <c r="SE45" s="1085"/>
      <c r="SF45" s="1085"/>
      <c r="SG45" s="1085"/>
      <c r="SH45" s="1085"/>
      <c r="SI45" s="1085"/>
      <c r="SJ45" s="1085"/>
      <c r="SK45" s="1085"/>
      <c r="SL45" s="1085"/>
      <c r="SM45" s="1085"/>
      <c r="SN45" s="1085"/>
      <c r="SO45" s="1085"/>
      <c r="SP45" s="1085"/>
      <c r="SQ45" s="1085"/>
      <c r="SR45" s="1085"/>
      <c r="SS45" s="1085"/>
      <c r="ST45" s="1085"/>
      <c r="SU45" s="1085"/>
      <c r="SV45" s="1085"/>
      <c r="SW45" s="1085"/>
      <c r="SX45" s="1085"/>
      <c r="SY45" s="1085"/>
      <c r="SZ45" s="1085"/>
      <c r="TA45" s="1085"/>
      <c r="TB45" s="1085"/>
      <c r="TC45" s="1085"/>
      <c r="TD45" s="1085"/>
      <c r="TE45" s="1085"/>
      <c r="TF45" s="1085"/>
      <c r="TG45" s="1085"/>
      <c r="TH45" s="1085"/>
      <c r="TI45" s="1085"/>
      <c r="TJ45" s="1085"/>
      <c r="TK45" s="1085"/>
      <c r="TL45" s="1085"/>
      <c r="TM45" s="1085"/>
      <c r="TN45" s="1085"/>
      <c r="TO45" s="1085"/>
      <c r="TP45" s="1085"/>
      <c r="TQ45" s="1085"/>
      <c r="TR45" s="1085"/>
      <c r="TS45" s="1085"/>
      <c r="TT45" s="1085"/>
      <c r="TU45" s="1085"/>
      <c r="TV45" s="1085"/>
      <c r="TW45" s="1085"/>
      <c r="TX45" s="1085"/>
      <c r="TY45" s="1085"/>
      <c r="TZ45" s="1085"/>
      <c r="UA45" s="1085"/>
      <c r="UB45" s="1085"/>
      <c r="UC45" s="1085"/>
      <c r="UD45" s="1085"/>
      <c r="UE45" s="1085"/>
      <c r="UF45" s="1085"/>
      <c r="UG45" s="1085"/>
      <c r="UH45" s="1085"/>
      <c r="UI45" s="1085"/>
      <c r="UJ45" s="1085"/>
      <c r="UK45" s="1085"/>
      <c r="UL45" s="1085"/>
      <c r="UM45" s="1085"/>
      <c r="UN45" s="1085"/>
      <c r="UO45" s="1085"/>
      <c r="UP45" s="1085"/>
      <c r="UQ45" s="1085"/>
      <c r="UR45" s="1085"/>
      <c r="US45" s="1085"/>
      <c r="UT45" s="1085"/>
      <c r="UU45" s="1085"/>
      <c r="UV45" s="1085"/>
      <c r="UW45" s="1085"/>
      <c r="UX45" s="1085"/>
      <c r="UY45" s="1085"/>
      <c r="UZ45" s="1085"/>
      <c r="VA45" s="1085"/>
      <c r="VB45" s="1085"/>
      <c r="VC45" s="1085"/>
      <c r="VD45" s="1085"/>
      <c r="VE45" s="1085"/>
      <c r="VF45" s="1085"/>
      <c r="VG45" s="1085"/>
      <c r="VH45" s="1085"/>
      <c r="VI45" s="1085"/>
      <c r="VJ45" s="1085"/>
      <c r="VK45" s="1085"/>
      <c r="VL45" s="1085"/>
      <c r="VM45" s="1085"/>
      <c r="VN45" s="1085"/>
      <c r="VO45" s="1085"/>
      <c r="VP45" s="1085"/>
      <c r="VQ45" s="1085"/>
      <c r="VR45" s="1085"/>
      <c r="VS45" s="1085"/>
      <c r="VT45" s="1085"/>
      <c r="VU45" s="1085"/>
      <c r="VV45" s="1085"/>
      <c r="VW45" s="1085"/>
      <c r="VX45" s="1085"/>
      <c r="VY45" s="1085"/>
      <c r="VZ45" s="1085"/>
      <c r="WA45" s="1085"/>
      <c r="WB45" s="1085"/>
      <c r="WC45" s="1085"/>
      <c r="WD45" s="1085"/>
      <c r="WE45" s="1085"/>
      <c r="WF45" s="1085"/>
      <c r="WG45" s="1085"/>
      <c r="WH45" s="1085"/>
      <c r="WI45" s="1085"/>
      <c r="WJ45" s="1085"/>
      <c r="WK45" s="1085"/>
      <c r="WL45" s="1085"/>
      <c r="WM45" s="1085"/>
      <c r="WN45" s="1085"/>
      <c r="WO45" s="1085"/>
      <c r="WP45" s="1085"/>
      <c r="WQ45" s="1085"/>
      <c r="WR45" s="1085"/>
      <c r="WS45" s="1085"/>
      <c r="WT45" s="1085"/>
      <c r="WU45" s="1085"/>
      <c r="WV45" s="1085"/>
      <c r="WW45" s="1085"/>
      <c r="WX45" s="1085"/>
      <c r="WY45" s="1085"/>
      <c r="WZ45" s="1085"/>
      <c r="XA45" s="1085"/>
      <c r="XB45" s="1085"/>
      <c r="XC45" s="1085"/>
      <c r="XD45" s="1085"/>
      <c r="XE45" s="1085"/>
      <c r="XF45" s="1085"/>
      <c r="XG45" s="1085"/>
      <c r="XH45" s="1085"/>
      <c r="XI45" s="1085"/>
      <c r="XJ45" s="1085"/>
      <c r="XK45" s="1085"/>
      <c r="XL45" s="1085"/>
      <c r="XM45" s="1085"/>
      <c r="XN45" s="1085"/>
      <c r="XO45" s="1085"/>
      <c r="XP45" s="1085"/>
      <c r="XQ45" s="1085"/>
      <c r="XR45" s="1085"/>
      <c r="XS45" s="1085"/>
      <c r="XT45" s="1085"/>
      <c r="XU45" s="1085"/>
      <c r="XV45" s="1085"/>
      <c r="XW45" s="1085"/>
      <c r="XX45" s="1085"/>
      <c r="XY45" s="1085"/>
      <c r="XZ45" s="1085"/>
      <c r="YA45" s="1085"/>
      <c r="YB45" s="1085"/>
      <c r="YC45" s="1085"/>
      <c r="YD45" s="1085"/>
      <c r="YE45" s="1085"/>
      <c r="YF45" s="1085"/>
      <c r="YG45" s="1085"/>
      <c r="YH45" s="1085"/>
      <c r="YI45" s="1085"/>
      <c r="YJ45" s="1085"/>
      <c r="YK45" s="1085"/>
      <c r="YL45" s="1085"/>
      <c r="YM45" s="1085"/>
      <c r="YN45" s="1085"/>
      <c r="YO45" s="1085"/>
      <c r="YP45" s="1085"/>
      <c r="YQ45" s="1085"/>
      <c r="YR45" s="1085"/>
      <c r="YS45" s="1085"/>
      <c r="YT45" s="1085"/>
      <c r="YU45" s="1085"/>
      <c r="YV45" s="1085"/>
      <c r="YW45" s="1085"/>
      <c r="YX45" s="1085"/>
      <c r="YY45" s="1085"/>
      <c r="YZ45" s="1085"/>
      <c r="ZA45" s="1085"/>
      <c r="ZB45" s="1085"/>
      <c r="ZC45" s="1085"/>
      <c r="ZD45" s="1085"/>
      <c r="ZE45" s="1085"/>
      <c r="ZF45" s="1085"/>
      <c r="ZG45" s="1085"/>
      <c r="ZH45" s="1085"/>
      <c r="ZI45" s="1085"/>
      <c r="ZJ45" s="1085"/>
      <c r="ZK45" s="1085"/>
      <c r="ZL45" s="1085"/>
      <c r="ZM45" s="1085"/>
      <c r="ZN45" s="1085"/>
      <c r="ZO45" s="1085"/>
      <c r="ZP45" s="1085"/>
      <c r="ZQ45" s="1085"/>
      <c r="ZR45" s="1085"/>
      <c r="ZS45" s="1085"/>
      <c r="ZT45" s="1085"/>
      <c r="ZU45" s="1085"/>
      <c r="ZV45" s="1085"/>
      <c r="ZW45" s="1085"/>
      <c r="ZX45" s="1085"/>
      <c r="ZY45" s="1085"/>
      <c r="ZZ45" s="1085"/>
      <c r="AAA45" s="1085"/>
      <c r="AAB45" s="1085"/>
      <c r="AAC45" s="1085"/>
      <c r="AAD45" s="1085"/>
      <c r="AAE45" s="1085"/>
      <c r="AAF45" s="1085"/>
      <c r="AAG45" s="1085"/>
      <c r="AAH45" s="1085"/>
      <c r="AAI45" s="1085"/>
      <c r="AAJ45" s="1085"/>
      <c r="AAK45" s="1085"/>
      <c r="AAL45" s="1085"/>
      <c r="AAM45" s="1085"/>
      <c r="AAN45" s="1085"/>
      <c r="AAO45" s="1085"/>
      <c r="AAP45" s="1085"/>
      <c r="AAQ45" s="1085"/>
      <c r="AAR45" s="1085"/>
      <c r="AAS45" s="1085"/>
      <c r="AAT45" s="1085"/>
      <c r="AAU45" s="1085"/>
      <c r="AAV45" s="1085"/>
      <c r="AAW45" s="1085"/>
      <c r="AAX45" s="1085"/>
      <c r="AAY45" s="1085"/>
      <c r="AAZ45" s="1085"/>
      <c r="ABA45" s="1085"/>
      <c r="ABB45" s="1085"/>
      <c r="ABC45" s="1085"/>
      <c r="ABD45" s="1085"/>
      <c r="ABE45" s="1085"/>
      <c r="ABF45" s="1085"/>
      <c r="ABG45" s="1085"/>
      <c r="ABH45" s="1085"/>
      <c r="ABI45" s="1085"/>
      <c r="ABJ45" s="1085"/>
      <c r="ABK45" s="1085"/>
      <c r="ABL45" s="1085"/>
      <c r="ABM45" s="1085"/>
      <c r="ABN45" s="1085"/>
      <c r="ABO45" s="1085"/>
      <c r="ABP45" s="1085"/>
      <c r="ABQ45" s="1085"/>
      <c r="ABR45" s="1085"/>
      <c r="ABS45" s="1085"/>
      <c r="ABT45" s="1085"/>
      <c r="ABU45" s="1085"/>
      <c r="ABV45" s="1085"/>
      <c r="ABW45" s="1085"/>
      <c r="ABX45" s="1085"/>
      <c r="ABY45" s="1085"/>
      <c r="ABZ45" s="1085"/>
      <c r="ACA45" s="1085"/>
      <c r="ACB45" s="1085"/>
      <c r="ACC45" s="1085"/>
      <c r="ACD45" s="1085"/>
      <c r="ACE45" s="1085"/>
      <c r="ACF45" s="1085"/>
      <c r="ACG45" s="1085"/>
      <c r="ACH45" s="1085"/>
      <c r="ACI45" s="1085"/>
      <c r="ACJ45" s="1085"/>
      <c r="ACK45" s="1085"/>
      <c r="ACL45" s="1085"/>
      <c r="ACM45" s="1085"/>
      <c r="ACN45" s="1085"/>
      <c r="ACO45" s="1085"/>
      <c r="ACP45" s="1085"/>
      <c r="ACQ45" s="1085"/>
      <c r="ACR45" s="1085"/>
      <c r="ACS45" s="1085"/>
      <c r="ACT45" s="1085"/>
      <c r="ACU45" s="1085"/>
      <c r="ACV45" s="1085"/>
      <c r="ACW45" s="1085"/>
      <c r="ACX45" s="1085"/>
      <c r="ACY45" s="1085"/>
      <c r="ACZ45" s="1085"/>
      <c r="ADA45" s="1085"/>
      <c r="ADB45" s="1085"/>
      <c r="ADC45" s="1085"/>
      <c r="ADD45" s="1085"/>
      <c r="ADE45" s="1085"/>
      <c r="ADF45" s="1085"/>
      <c r="ADG45" s="1085"/>
      <c r="ADH45" s="1085"/>
      <c r="ADI45" s="1085"/>
      <c r="ADJ45" s="1085"/>
      <c r="ADK45" s="1085"/>
      <c r="ADL45" s="1085"/>
      <c r="ADM45" s="1085"/>
      <c r="ADN45" s="1085"/>
      <c r="ADO45" s="1085"/>
      <c r="ADP45" s="1085"/>
      <c r="ADQ45" s="1085"/>
      <c r="ADR45" s="1085"/>
      <c r="ADS45" s="1085"/>
      <c r="ADT45" s="1085"/>
      <c r="ADU45" s="1085"/>
      <c r="ADV45" s="1085"/>
      <c r="ADW45" s="1085"/>
      <c r="ADX45" s="1085"/>
      <c r="ADY45" s="1085"/>
      <c r="ADZ45" s="1085"/>
      <c r="AEA45" s="1085"/>
      <c r="AEB45" s="1085"/>
      <c r="AEC45" s="1085"/>
      <c r="AED45" s="1085"/>
      <c r="AEE45" s="1085"/>
      <c r="AEF45" s="1085"/>
      <c r="AEG45" s="1085"/>
      <c r="AEH45" s="1085"/>
      <c r="AEI45" s="1085"/>
      <c r="AEJ45" s="1085"/>
      <c r="AEK45" s="1085"/>
      <c r="AEL45" s="1085"/>
      <c r="AEM45" s="1085"/>
      <c r="AEN45" s="1085"/>
      <c r="AEO45" s="1085"/>
      <c r="AEP45" s="1085"/>
      <c r="AEQ45" s="1085"/>
      <c r="AER45" s="1085"/>
      <c r="AES45" s="1085"/>
      <c r="AET45" s="1085"/>
      <c r="AEU45" s="1085"/>
      <c r="AEV45" s="1084" t="str">
        <f>IF('8A'!E48&lt;&gt;"",'8A'!E48,"")</f>
        <v/>
      </c>
      <c r="AEW45" s="1084" t="str">
        <f>IF('8A'!F48&lt;&gt;"",'8A'!F48,"")</f>
        <v/>
      </c>
      <c r="AEX45" s="1084" t="str">
        <f>IF('8A'!G48&lt;&gt;"",'8A'!G48,"")</f>
        <v/>
      </c>
      <c r="AEY45" s="1084" t="str">
        <f>IF('8A'!H48&lt;&gt;"",'8A'!H48,"")</f>
        <v/>
      </c>
      <c r="AEZ45" s="1084" t="str">
        <f>IF('8A'!I48&lt;&gt;"",'8A'!I48,"")</f>
        <v/>
      </c>
      <c r="AFA45" s="1084" t="str">
        <f>IF('8A'!J48&lt;&gt;"",'8A'!J48,"")</f>
        <v/>
      </c>
      <c r="AFB45" s="1084" t="str">
        <f>IF('8A'!K48&lt;&gt;"",'8A'!K48,"")</f>
        <v/>
      </c>
      <c r="AFC45" s="1084" t="str">
        <f>IF('8A'!L48&lt;&gt;"",'8A'!L48,"")</f>
        <v/>
      </c>
      <c r="AFD45" s="1084" t="str">
        <f>IF('8A'!M48&lt;&gt;"",'8A'!M48,"")</f>
        <v/>
      </c>
      <c r="AFE45" s="1084" t="str">
        <f>IF('8A'!N48&lt;&gt;"",'8A'!N48,"")</f>
        <v/>
      </c>
      <c r="AFF45" s="1084" t="str">
        <f>IF('8A'!O48&lt;&gt;"",'8A'!O48,"")</f>
        <v/>
      </c>
      <c r="AFG45" s="1084" t="str">
        <f>IF('8A'!P48&lt;&gt;"",'8A'!P48,"")</f>
        <v/>
      </c>
      <c r="AFH45" s="1084" t="str">
        <f>IF('8A'!Q48&lt;&gt;"",'8A'!Q48,"")</f>
        <v/>
      </c>
      <c r="AFI45" s="1084" t="str">
        <f>IF('8A'!R48&lt;&gt;"",'8A'!R48,"")</f>
        <v/>
      </c>
      <c r="AFJ45" s="1084" t="str">
        <f>IF('8A'!S48&lt;&gt;"",'8A'!S48,"")</f>
        <v/>
      </c>
      <c r="AFK45" s="1084" t="str">
        <f>IF('8A'!T48&lt;&gt;"",'8A'!T48,"")</f>
        <v/>
      </c>
      <c r="AFL45" s="1084" t="str">
        <f>IF('8A'!U48&lt;&gt;"",'8A'!U48,"")</f>
        <v/>
      </c>
      <c r="AFM45" s="1084" t="str">
        <f>IF('8A'!V48&lt;&gt;"",'8A'!V48,"")</f>
        <v/>
      </c>
      <c r="AFN45" s="1084" t="str">
        <f>IF('8B'!E48&lt;&gt;"",'8B'!E48,"")</f>
        <v/>
      </c>
      <c r="AFO45" s="1084" t="str">
        <f>IF('8B'!F48&lt;&gt;"",'8B'!F48,"")</f>
        <v/>
      </c>
      <c r="AFP45" s="1084" t="str">
        <f>IF('8B'!G48&lt;&gt;"",'8B'!G48,"")</f>
        <v/>
      </c>
      <c r="AFQ45" s="1084" t="str">
        <f>IF('8B'!H48&lt;&gt;"",'8B'!H48,"")</f>
        <v/>
      </c>
      <c r="AFR45" s="1084" t="str">
        <f>IF('8B'!I48&lt;&gt;"",'8B'!I48,"")</f>
        <v/>
      </c>
      <c r="AFS45" s="1084" t="str">
        <f>IF('8B'!J48&lt;&gt;"",'8B'!J48,"")</f>
        <v/>
      </c>
      <c r="AFT45" s="1084" t="str">
        <f>IF('8B'!K48&lt;&gt;"",'8B'!K48,"")</f>
        <v/>
      </c>
      <c r="AFU45" s="1084" t="str">
        <f>IF('8B'!L48&lt;&gt;"",'8B'!L48,"")</f>
        <v/>
      </c>
      <c r="AFV45" s="1084" t="str">
        <f>IF('8B'!M48&lt;&gt;"",'8B'!M48,"")</f>
        <v/>
      </c>
      <c r="AFW45" s="1084" t="str">
        <f>IF('8B'!N48&lt;&gt;"",'8B'!N48,"")</f>
        <v/>
      </c>
      <c r="AFX45" s="1084" t="str">
        <f>IF('8B'!O48&lt;&gt;"",'8B'!O48,"")</f>
        <v/>
      </c>
      <c r="AFY45" s="1084" t="str">
        <f>IF('8B'!P48&lt;&gt;"",'8B'!P48,"")</f>
        <v/>
      </c>
      <c r="AFZ45" s="1084" t="str">
        <f>IF('8B'!Q48&lt;&gt;"",'8B'!Q48,"")</f>
        <v/>
      </c>
      <c r="AGA45" s="1084" t="str">
        <f>IF('8B'!R48&lt;&gt;"",'8B'!R48,"")</f>
        <v/>
      </c>
      <c r="AGB45" s="1084" t="str">
        <f>IF('8B'!S48&lt;&gt;"",'8B'!S48,"")</f>
        <v/>
      </c>
      <c r="AGC45" s="1084" t="str">
        <f>IF('8B'!T48&lt;&gt;"",'8B'!T48,"")</f>
        <v/>
      </c>
      <c r="AGD45" s="1084" t="str">
        <f>IF('8B'!U48&lt;&gt;"",'8B'!U48,"")</f>
        <v/>
      </c>
      <c r="AGE45" s="1084" t="str">
        <f>IF('8C'!E48&lt;&gt;"",'8C'!E48,"")</f>
        <v/>
      </c>
      <c r="AGF45" s="1084" t="str">
        <f>IF('8C'!F48&lt;&gt;"",'8C'!F48,"")</f>
        <v/>
      </c>
      <c r="AGG45" s="1084" t="str">
        <f>IF('8C'!G48&lt;&gt;"",'8C'!G48,"")</f>
        <v/>
      </c>
      <c r="AGH45" s="1084" t="str">
        <f>IF('8C'!H48&lt;&gt;"",'8C'!H48,"")</f>
        <v/>
      </c>
      <c r="AGI45" s="1084" t="str">
        <f>IF('8C'!I48&lt;&gt;"",'8C'!I48,"")</f>
        <v/>
      </c>
      <c r="AGJ45" s="1084" t="str">
        <f>IF('8C'!J48&lt;&gt;"",'8C'!J48,"")</f>
        <v/>
      </c>
      <c r="AGK45" s="1084" t="str">
        <f>IF('8C'!K48&lt;&gt;"",'8C'!K48,"")</f>
        <v/>
      </c>
      <c r="AGL45" s="1084" t="str">
        <f>IF('8C'!L48&lt;&gt;"",'8C'!L48,"")</f>
        <v/>
      </c>
      <c r="AGM45" s="1084" t="str">
        <f>IF('8C'!M48&lt;&gt;"",'8C'!M48,"")</f>
        <v/>
      </c>
      <c r="AGN45" s="1084" t="str">
        <f>IF('8C'!N48&lt;&gt;"",'8C'!N48,"")</f>
        <v/>
      </c>
      <c r="AGO45" s="1084" t="str">
        <f>IF('8C'!O48&lt;&gt;"",'8C'!O48,"")</f>
        <v/>
      </c>
      <c r="AGP45" s="1085"/>
      <c r="AGQ45" s="1084" t="str">
        <f>IF('8D'!D56&lt;&gt;"",'8D'!D56,"")</f>
        <v/>
      </c>
      <c r="AGR45" s="1084" t="str">
        <f>IF('8D'!E56&lt;&gt;"",'8D'!E56,"")</f>
        <v/>
      </c>
      <c r="AGS45" s="1084" t="str">
        <f>IF('8D'!F56&lt;&gt;"",'8D'!F56,"")</f>
        <v/>
      </c>
      <c r="AGT45" s="1084" t="str">
        <f>IF('8D'!G56&lt;&gt;"",'8D'!G56,"")</f>
        <v/>
      </c>
      <c r="AGU45" s="1084" t="str">
        <f>IF('8D'!H56&lt;&gt;"",'8D'!H56,"")</f>
        <v/>
      </c>
      <c r="AGV45" s="1084" t="str">
        <f>IF('8D'!I56&lt;&gt;"",'8D'!I56,"")</f>
        <v/>
      </c>
      <c r="AGW45" s="1084" t="str">
        <f>IF('8D'!J56&lt;&gt;"",'8D'!J56,"")</f>
        <v/>
      </c>
      <c r="AGX45" s="1084" t="str">
        <f>IF('8D'!K56&lt;&gt;"",'8D'!K56,"")</f>
        <v/>
      </c>
      <c r="AGY45" s="1084" t="str">
        <f>IF('8D'!L56&lt;&gt;"",'8D'!L56,"")</f>
        <v/>
      </c>
      <c r="AGZ45" s="1084" t="str">
        <f>IF('8D'!M56&lt;&gt;"",'8D'!M56,"")</f>
        <v/>
      </c>
      <c r="AHA45" s="1084" t="str">
        <f>IF('8D'!N56&lt;&gt;"",'8D'!N56,"")</f>
        <v/>
      </c>
      <c r="AHB45" s="1084" t="str">
        <f>IF('8D'!O56&lt;&gt;"",'8D'!O56,"")</f>
        <v/>
      </c>
      <c r="AHC45" s="1084" t="str">
        <f>IF('8D'!P56&lt;&gt;"",'8D'!P56,"")</f>
        <v/>
      </c>
      <c r="AHD45" s="1084" t="str">
        <f>IF('8D'!Q56&lt;&gt;"",'8D'!Q56,"")</f>
        <v/>
      </c>
      <c r="AHE45" s="1084" t="str">
        <f>IF('8D'!R56&lt;&gt;"",'8D'!R56,"")</f>
        <v/>
      </c>
      <c r="AHF45" s="1084" t="str">
        <f>IF('8D'!S56&lt;&gt;"",'8D'!S56,"")</f>
        <v/>
      </c>
      <c r="AHG45" s="1084" t="str">
        <f>IF('8D'!T56&lt;&gt;"",'8D'!T56,"")</f>
        <v/>
      </c>
      <c r="AHH45" s="1084" t="str">
        <f>IF('8D'!U56&lt;&gt;"",'8D'!U56,"")</f>
        <v/>
      </c>
      <c r="AHI45" s="1084" t="str">
        <f>IF('8D'!V56&lt;&gt;"",'8D'!V56,"")</f>
        <v/>
      </c>
      <c r="AHJ45" s="1084" t="str">
        <f>IF('8D'!W56&lt;&gt;"",'8D'!W56,"")</f>
        <v/>
      </c>
      <c r="AHK45" s="1084" t="str">
        <f>IF('8D'!X56&lt;&gt;"",'8D'!X56,"")</f>
        <v/>
      </c>
      <c r="AHL45" s="1084" t="str">
        <f>IF('8D'!Y56&lt;&gt;"",'8D'!Y56,"")</f>
        <v/>
      </c>
      <c r="AHM45" s="1084" t="str">
        <f>IF('8D'!Z56&lt;&gt;"",'8D'!Z56,"")</f>
        <v/>
      </c>
      <c r="AHN45" s="1084" t="str">
        <f>IF('8D'!AA56&lt;&gt;"",'8D'!AA56,"")</f>
        <v/>
      </c>
      <c r="AHO45" s="1084" t="str">
        <f>IF('8D'!AB56&lt;&gt;"",'8D'!AB56,"")</f>
        <v/>
      </c>
      <c r="AHP45" s="1084" t="str">
        <f>IF('8D'!AC56&lt;&gt;"",'8D'!AC56,"")</f>
        <v/>
      </c>
      <c r="AHQ45" s="1084" t="str">
        <f>IF('8D'!AD56&lt;&gt;"",'8D'!AD56,"")</f>
        <v/>
      </c>
      <c r="AHR45" s="1084" t="str">
        <f>IF('8D'!AE56&lt;&gt;"",'8D'!AE56,"")</f>
        <v/>
      </c>
      <c r="AHS45" s="1084" t="str">
        <f>IF('8D'!AF56&lt;&gt;"",'8D'!AF56,"")</f>
        <v/>
      </c>
      <c r="AHT45" s="1084" t="str">
        <f>IF('8D'!AG56&lt;&gt;"",'8D'!AG56,"")</f>
        <v/>
      </c>
      <c r="AHU45" s="1084" t="str">
        <f>IF('8D'!AH56&lt;&gt;"",'8D'!AH56,"")</f>
        <v/>
      </c>
      <c r="AHV45" s="1084" t="str">
        <f>IF('8D'!AI56&lt;&gt;"",'8D'!AI56,"")</f>
        <v/>
      </c>
      <c r="AHW45" s="1084" t="str">
        <f>IF('8D'!AJ56&lt;&gt;"",'8D'!AJ56,"")</f>
        <v/>
      </c>
      <c r="AHX45" s="1084" t="str">
        <f>IF('8D'!AK56&lt;&gt;"",'8D'!AK56,"")</f>
        <v/>
      </c>
      <c r="AHY45" s="1084" t="str">
        <f>IF('8D'!AL56&lt;&gt;"",'8D'!AL56,"")</f>
        <v/>
      </c>
      <c r="AHZ45" s="1084" t="str">
        <f>IF('8D'!AM56&lt;&gt;"",'8D'!AM56,"")</f>
        <v/>
      </c>
      <c r="AIA45" s="1084" t="str">
        <f>IF('8D'!AN56&lt;&gt;"",'8D'!AN56,"")</f>
        <v/>
      </c>
      <c r="AIB45" s="1084" t="str">
        <f>IF('8D'!AO56&lt;&gt;"",'8D'!AO56,"")</f>
        <v/>
      </c>
      <c r="AIC45" s="1084" t="str">
        <f>IF('8D'!AP56&lt;&gt;"",'8D'!AP56,"")</f>
        <v/>
      </c>
      <c r="AID45" s="1084" t="str">
        <f>IF('8D'!AQ56&lt;&gt;"",'8D'!AQ56,"")</f>
        <v/>
      </c>
      <c r="AIE45" s="1084" t="str">
        <f>IF('8D'!AR56&lt;&gt;"",'8D'!AR56,"")</f>
        <v/>
      </c>
      <c r="AIF45" s="1084" t="str">
        <f>IF('8D'!AS56&lt;&gt;"",'8D'!AS56,"")</f>
        <v/>
      </c>
      <c r="AIG45" s="1084" t="str">
        <f>IF('8D'!AT56&lt;&gt;"",'8D'!AT56,"")</f>
        <v/>
      </c>
      <c r="AIH45" s="1084" t="str">
        <f>IF('8D'!AU56&lt;&gt;"",'8D'!AU56,"")</f>
        <v/>
      </c>
      <c r="AII45" s="1084" t="str">
        <f>IF('8D'!AV56&lt;&gt;"",'8D'!AV56,"")</f>
        <v/>
      </c>
      <c r="AIJ45" s="1084" t="str">
        <f>IF('8D'!AW56&lt;&gt;"",'8D'!AW56,"")</f>
        <v/>
      </c>
      <c r="AIK45" s="1085"/>
      <c r="AIL45" s="1084" t="str">
        <f>IF('8E'!D56&lt;&gt;"",'8E'!D56,"")</f>
        <v/>
      </c>
      <c r="AIM45" s="1084" t="str">
        <f>IF('8E'!E56&lt;&gt;"",'8E'!E56,"")</f>
        <v/>
      </c>
      <c r="AIN45" s="1084" t="str">
        <f>IF('8E'!F56&lt;&gt;"",'8E'!F56,"")</f>
        <v/>
      </c>
      <c r="AIO45" s="1084" t="str">
        <f>IF('8E'!G56&lt;&gt;"",'8E'!G56,"")</f>
        <v/>
      </c>
      <c r="AIP45" s="1084" t="str">
        <f>IF('8E'!H56&lt;&gt;"",'8E'!H56,"")</f>
        <v/>
      </c>
      <c r="AIQ45" s="1084" t="str">
        <f>IF('8E'!I56&lt;&gt;"",'8E'!I56,"")</f>
        <v/>
      </c>
      <c r="AIR45" s="1084" t="str">
        <f>IF('8E'!J56&lt;&gt;"",'8E'!J56,"")</f>
        <v/>
      </c>
      <c r="AIS45" s="1084" t="str">
        <f>IF('8E'!K56&lt;&gt;"",'8E'!K56,"")</f>
        <v/>
      </c>
      <c r="AIT45" s="1084" t="str">
        <f>IF('8E'!L56&lt;&gt;"",'8E'!L56,"")</f>
        <v/>
      </c>
      <c r="AIU45" s="1084" t="str">
        <f>IF('8E'!M56&lt;&gt;"",'8E'!M56,"")</f>
        <v/>
      </c>
      <c r="AIV45" s="1084" t="str">
        <f>IF('8E'!N56&lt;&gt;"",'8E'!N56,"")</f>
        <v/>
      </c>
      <c r="AIW45" s="1084" t="str">
        <f>IF('8E'!O56&lt;&gt;"",'8E'!O56,"")</f>
        <v/>
      </c>
      <c r="AIX45" s="1084" t="str">
        <f>IF('8E'!P56&lt;&gt;"",'8E'!P56,"")</f>
        <v/>
      </c>
      <c r="AIY45" s="1084" t="str">
        <f>IF('8E'!Q56&lt;&gt;"",'8E'!Q56,"")</f>
        <v/>
      </c>
      <c r="AIZ45" s="1084" t="str">
        <f>IF('8E'!R56&lt;&gt;"",'8E'!R56,"")</f>
        <v/>
      </c>
      <c r="AJA45" s="1084" t="str">
        <f>IF('8E'!S56&lt;&gt;"",'8E'!S56,"")</f>
        <v/>
      </c>
      <c r="AJB45" s="1084" t="str">
        <f>IF('8E'!T56&lt;&gt;"",'8E'!T56,"")</f>
        <v/>
      </c>
      <c r="AJC45" s="1084" t="str">
        <f>IF('8E'!U56&lt;&gt;"",'8E'!U56,"")</f>
        <v/>
      </c>
      <c r="AJD45" s="1084" t="str">
        <f>IF('8E'!V56&lt;&gt;"",'8E'!V56,"")</f>
        <v/>
      </c>
      <c r="AJE45" s="1084" t="str">
        <f>IF('8E'!W56&lt;&gt;"",'8E'!W56,"")</f>
        <v/>
      </c>
      <c r="AJF45" s="1084" t="str">
        <f>IF('8E'!X56&lt;&gt;"",'8E'!X56,"")</f>
        <v/>
      </c>
      <c r="AJG45" s="1084" t="str">
        <f>IF('8E'!Y56&lt;&gt;"",'8E'!Y56,"")</f>
        <v/>
      </c>
      <c r="AJH45" s="1084" t="str">
        <f>IF('8E'!Z56&lt;&gt;"",'8E'!Z56,"")</f>
        <v/>
      </c>
      <c r="AJI45" s="1084" t="str">
        <f>IF('8E'!AA56&lt;&gt;"",'8E'!AA56,"")</f>
        <v/>
      </c>
      <c r="AJJ45" t="s">
        <v>6852</v>
      </c>
    </row>
    <row r="46" spans="1:946" x14ac:dyDescent="0.2">
      <c r="A46" s="1084" t="str">
        <f t="shared" si="0"/>
        <v/>
      </c>
      <c r="B46" s="1084" t="str">
        <f t="shared" si="1"/>
        <v/>
      </c>
      <c r="C46" s="1084" t="str">
        <f>IF(設定!AH50&lt;&gt;0,設定!AH50,"")</f>
        <v/>
      </c>
      <c r="D46" s="1084" t="str">
        <f ca="1">IF(設定!AG50&lt;&gt;0,設定!AG50,"")</f>
        <v/>
      </c>
      <c r="E46" s="1084" t="str">
        <f>IF(C46="学部",VLOOKUP(D46,設定!$K$8:$L$37,2,FALSE),"")</f>
        <v/>
      </c>
      <c r="F46" s="1084" t="str">
        <f>IF(C46="研究科",VLOOKUP(D46,設定!$P$8:$Q$37,2,FALSE),"")</f>
        <v/>
      </c>
      <c r="G46" s="1084" t="str">
        <f>IF(C46="学部",VLOOKUP(D46,設定!$U$8:$V$37,2,FALSE),"")</f>
        <v/>
      </c>
      <c r="H46" s="1084" t="str">
        <f>IF(C46="研究科",VLOOKUP(D46,設定!$Y$8:$Z$37,2,FALSE),"")</f>
        <v/>
      </c>
      <c r="I46" s="1085"/>
      <c r="J46" s="1085"/>
      <c r="K46" s="1085"/>
      <c r="L46" s="1085"/>
      <c r="M46" s="1085"/>
      <c r="N46" s="1085"/>
      <c r="O46" s="1085"/>
      <c r="P46" s="1085"/>
      <c r="Q46" s="1085"/>
      <c r="R46" s="1084" t="str">
        <f>IF('2A'!E49&lt;&gt;"",'2A'!E49,"")</f>
        <v/>
      </c>
      <c r="S46" s="1084" t="str">
        <f>IF('2A'!F49&lt;&gt;"",'2A'!F49,"")</f>
        <v/>
      </c>
      <c r="T46" s="1084" t="str">
        <f>IF('2A'!G49&lt;&gt;"",'2A'!G49,"")</f>
        <v/>
      </c>
      <c r="U46" s="1084" t="str">
        <f>IF('2A'!H49&lt;&gt;"",'2A'!H49,"")</f>
        <v/>
      </c>
      <c r="V46" s="1084" t="str">
        <f>IF('2A'!I49&lt;&gt;"",'2A'!I49,"")</f>
        <v/>
      </c>
      <c r="W46" s="1084" t="str">
        <f>IF('2A'!J49&lt;&gt;"",'2A'!J49,"")</f>
        <v/>
      </c>
      <c r="X46" s="1084" t="str">
        <f>IF('2A'!K49&lt;&gt;"",'2A'!K49,"")</f>
        <v/>
      </c>
      <c r="Y46" s="1084" t="str">
        <f>IF('2A'!L49&lt;&gt;"",'2A'!L49,"")</f>
        <v/>
      </c>
      <c r="Z46" s="1084" t="str">
        <f>IF('2A'!M49&lt;&gt;"",'2A'!M49,"")</f>
        <v/>
      </c>
      <c r="AA46" s="1084" t="str">
        <f>IF('2A'!N49&lt;&gt;"",'2A'!N49,"")</f>
        <v/>
      </c>
      <c r="AB46" s="1084" t="str">
        <f>IF('2A'!O49&lt;&gt;"",'2A'!O49,"")</f>
        <v/>
      </c>
      <c r="AC46" s="1084" t="str">
        <f>IF('2A'!P49&lt;&gt;"",'2A'!P49,"")</f>
        <v/>
      </c>
      <c r="AD46" s="1084" t="str">
        <f>IF('2A'!Q49&lt;&gt;"",'2A'!Q49,"")</f>
        <v/>
      </c>
      <c r="AE46" s="1084" t="str">
        <f>IF('2A'!R49&lt;&gt;"",'2A'!R49,"")</f>
        <v/>
      </c>
      <c r="AF46" s="1084" t="str">
        <f>IF('2A'!S49&lt;&gt;"",'2A'!S49,"")</f>
        <v/>
      </c>
      <c r="AG46" s="1084" t="str">
        <f>IF('2A'!T49&lt;&gt;"",'2A'!T49,"")</f>
        <v/>
      </c>
      <c r="AH46" s="1084" t="str">
        <f>IF('2A'!U49&lt;&gt;"",'2A'!U49,"")</f>
        <v/>
      </c>
      <c r="AI46" s="1084" t="str">
        <f>IF('2B'!E49&lt;&gt;"",'2B'!E49,"")</f>
        <v/>
      </c>
      <c r="AJ46" s="1084" t="str">
        <f>IF('2B'!F49&lt;&gt;"",'2B'!F49,"")</f>
        <v/>
      </c>
      <c r="AK46" s="1084" t="str">
        <f>IF('2B'!G49&lt;&gt;"",'2B'!G49,"")</f>
        <v/>
      </c>
      <c r="AL46" s="1084" t="str">
        <f>IF('2B'!H49&lt;&gt;"",'2B'!H49,"")</f>
        <v/>
      </c>
      <c r="AM46" s="1084" t="str">
        <f>IF('2B'!I49&lt;&gt;"",'2B'!I49,"")</f>
        <v/>
      </c>
      <c r="AN46" s="1084" t="str">
        <f>IF('2B'!J49&lt;&gt;"",'2B'!J49,"")</f>
        <v/>
      </c>
      <c r="AO46" s="1084" t="str">
        <f>IF('2B'!K49&lt;&gt;"",'2B'!K49,"")</f>
        <v/>
      </c>
      <c r="AP46" s="1084" t="str">
        <f>IF('2B'!L49&lt;&gt;"",'2B'!L49,"")</f>
        <v/>
      </c>
      <c r="AQ46" s="1084" t="str">
        <f>IF('2B'!M49&lt;&gt;"",'2B'!M49,"")</f>
        <v/>
      </c>
      <c r="AR46" s="1084" t="str">
        <f>IF('2B'!N49&lt;&gt;"",'2B'!N49,"")</f>
        <v/>
      </c>
      <c r="AS46" s="1084" t="str">
        <f>IF('2B'!O49&lt;&gt;"",'2B'!O49,"")</f>
        <v/>
      </c>
      <c r="AT46" s="1084" t="str">
        <f>IF('2B'!P49&lt;&gt;"",'2B'!P49,"")</f>
        <v/>
      </c>
      <c r="AU46" s="1084" t="str">
        <f>IF('2B'!Q49&lt;&gt;"",'2B'!Q49,"")</f>
        <v/>
      </c>
      <c r="AV46" s="1084" t="str">
        <f>IF('2B'!R49&lt;&gt;"",'2B'!R49,"")</f>
        <v/>
      </c>
      <c r="AW46" s="1084" t="str">
        <f>IF('2B'!S49&lt;&gt;"",'2B'!S49,"")</f>
        <v/>
      </c>
      <c r="AX46" s="1084" t="str">
        <f>IF('2B'!T49&lt;&gt;"",'2B'!T49,"")</f>
        <v/>
      </c>
      <c r="AY46" s="1084" t="str">
        <f>IF('2B'!U49&lt;&gt;"",'2B'!U49,"")</f>
        <v/>
      </c>
      <c r="AZ46" s="1084" t="str">
        <f>IF('2B'!V49&lt;&gt;"",'2B'!V49,"")</f>
        <v/>
      </c>
      <c r="BA46" s="1084" t="str">
        <f>IF('2B'!W49&lt;&gt;"",'2B'!W49,"")</f>
        <v/>
      </c>
      <c r="BB46" s="1084" t="str">
        <f>IF('2B'!X49&lt;&gt;"",'2B'!X49,"")</f>
        <v/>
      </c>
      <c r="BC46" s="1084" t="str">
        <f>IF('2C'!E50&lt;&gt;"",'2C'!E50,"")</f>
        <v/>
      </c>
      <c r="BD46" s="1084" t="str">
        <f>IF('2C'!F50&lt;&gt;"",'2C'!F50,"")</f>
        <v/>
      </c>
      <c r="BE46" s="1084" t="str">
        <f>IF('2C'!G50&lt;&gt;"",'2C'!G50,"")</f>
        <v/>
      </c>
      <c r="BF46" s="1084" t="str">
        <f>IF('2C'!H50&lt;&gt;"",'2C'!H50,"")</f>
        <v/>
      </c>
      <c r="BG46" s="1084" t="str">
        <f>IF('2C'!I50&lt;&gt;"",'2C'!I50,"")</f>
        <v/>
      </c>
      <c r="BH46" s="1084" t="str">
        <f>IF('2C'!J50&lt;&gt;"",'2C'!J50,"")</f>
        <v/>
      </c>
      <c r="BI46" s="1084" t="str">
        <f>IF('2C'!K50&lt;&gt;"",'2C'!K50,"")</f>
        <v/>
      </c>
      <c r="BJ46" s="1084" t="str">
        <f>IF('2C'!L50&lt;&gt;"",'2C'!L50,"")</f>
        <v/>
      </c>
      <c r="BK46" s="1084" t="str">
        <f>IF('2C'!M50&lt;&gt;"",'2C'!M50,"")</f>
        <v/>
      </c>
      <c r="BL46" s="1084" t="str">
        <f>IF('2C'!N50&lt;&gt;"",'2C'!N50,"")</f>
        <v/>
      </c>
      <c r="BM46" s="1084" t="str">
        <f>IF('2C'!O50&lt;&gt;"",'2C'!O50,"")</f>
        <v/>
      </c>
      <c r="BN46" s="1084" t="str">
        <f>IF('2C'!P50&lt;&gt;"",'2C'!P50,"")</f>
        <v/>
      </c>
      <c r="BO46" s="1084" t="str">
        <f>IF('2C'!Q50&lt;&gt;"",'2C'!Q50,"")</f>
        <v/>
      </c>
      <c r="BP46" s="1084" t="str">
        <f>IF('2C'!R50&lt;&gt;"",'2C'!R50,"")</f>
        <v/>
      </c>
      <c r="BQ46" s="1084" t="str">
        <f>IF('2C'!S50&lt;&gt;"",'2C'!S50,"")</f>
        <v/>
      </c>
      <c r="BR46" s="1084" t="str">
        <f>IF('2C'!T50&lt;&gt;"",'2C'!T50,"")</f>
        <v/>
      </c>
      <c r="BS46" s="1084" t="str">
        <f>IF('2C'!U50&lt;&gt;"",'2C'!U50,"")</f>
        <v/>
      </c>
      <c r="BT46" s="1084" t="str">
        <f>IF('2C'!V50&lt;&gt;"",'2C'!V50,"")</f>
        <v/>
      </c>
      <c r="BU46" s="1084" t="str">
        <f>IF('2C'!W50&lt;&gt;"",'2C'!W50,"")</f>
        <v/>
      </c>
      <c r="BV46" s="1084" t="str">
        <f>IF('2C'!X50&lt;&gt;"",'2C'!X50,"")</f>
        <v/>
      </c>
      <c r="BW46" s="1084" t="str">
        <f>IF('2C'!Y50&lt;&gt;"",'2C'!Y50,"")</f>
        <v/>
      </c>
      <c r="BX46" s="1084" t="str">
        <f>IF('2C'!Z50&lt;&gt;"",'2C'!Z50,"")</f>
        <v/>
      </c>
      <c r="BY46" s="1084" t="str">
        <f>IF('2C'!AA50&lt;&gt;"",'2C'!AA50,"")</f>
        <v/>
      </c>
      <c r="BZ46" s="1084" t="str">
        <f>IF('2C'!AB50&lt;&gt;"",'2C'!AB50,"")</f>
        <v/>
      </c>
      <c r="CA46" s="1084" t="str">
        <f>IF('2C'!AC50&lt;&gt;"",'2C'!AC50,"")</f>
        <v/>
      </c>
      <c r="CB46" s="1084" t="str">
        <f>IF('2C'!AD50&lt;&gt;"",'2C'!AD50,"")</f>
        <v/>
      </c>
      <c r="CC46" s="1084" t="str">
        <f>IF('2C'!AE50&lt;&gt;"",'2C'!AE50,"")</f>
        <v/>
      </c>
      <c r="CD46" s="1084" t="str">
        <f>IF('2C'!AF50&lt;&gt;"",'2C'!AF50,"")</f>
        <v/>
      </c>
      <c r="CE46" s="1085"/>
      <c r="CF46" s="1085"/>
      <c r="CG46" s="1085"/>
      <c r="CH46" s="1085"/>
      <c r="CI46" s="1085"/>
      <c r="CJ46" s="1085"/>
      <c r="CK46" s="1085"/>
      <c r="CL46" s="1085"/>
      <c r="CM46" s="1085"/>
      <c r="CN46" s="1085"/>
      <c r="CO46" s="1085"/>
      <c r="CP46" s="1085"/>
      <c r="CQ46" s="1085"/>
      <c r="CR46" s="1085"/>
      <c r="CS46" s="1085"/>
      <c r="CT46" s="1085"/>
      <c r="CU46" s="1085"/>
      <c r="CV46" s="1084" t="str">
        <f>IF('2E'!E49&lt;&gt;"",'2E'!E49,"")</f>
        <v/>
      </c>
      <c r="CW46" s="1084" t="str">
        <f>IF('2E'!F49&lt;&gt;"",'2E'!F49,"")</f>
        <v/>
      </c>
      <c r="CX46" s="1084" t="str">
        <f>IF('2E'!G49&lt;&gt;"",'2E'!G49,"")</f>
        <v/>
      </c>
      <c r="CY46" s="1084" t="str">
        <f>IF('2E'!H49&lt;&gt;"",'2E'!H49,"")</f>
        <v/>
      </c>
      <c r="CZ46" s="1084" t="str">
        <f>IF('2E'!I49&lt;&gt;"",'2E'!I49,"")</f>
        <v/>
      </c>
      <c r="DA46" s="1084" t="str">
        <f>IF('2E'!J49&lt;&gt;"",'2E'!J49,"")</f>
        <v/>
      </c>
      <c r="DB46" s="1084" t="str">
        <f>IF('2E'!K49&lt;&gt;"",'2E'!K49,"")</f>
        <v/>
      </c>
      <c r="DC46" s="1084" t="str">
        <f>IF('2E'!L49&lt;&gt;"",'2E'!L49,"")</f>
        <v/>
      </c>
      <c r="DD46" s="1084" t="str">
        <f>IF('2E'!M49&lt;&gt;"",'2E'!M49,"")</f>
        <v/>
      </c>
      <c r="DE46" s="1084" t="str">
        <f>IF('2E'!N49&lt;&gt;"",'2E'!N49,"")</f>
        <v/>
      </c>
      <c r="DF46" s="1084" t="str">
        <f>IF('2E'!O49&lt;&gt;"",'2E'!O49,"")</f>
        <v/>
      </c>
      <c r="DG46" s="1084" t="str">
        <f>IF('2E'!P49&lt;&gt;"",'2E'!P49,"")</f>
        <v/>
      </c>
      <c r="DH46" s="1084" t="str">
        <f>IF('2E'!Q49&lt;&gt;"",'2E'!Q49,"")</f>
        <v/>
      </c>
      <c r="DI46" s="1084" t="str">
        <f>IF('2E'!R49&lt;&gt;"",'2E'!R49,"")</f>
        <v/>
      </c>
      <c r="DJ46" s="1084" t="str">
        <f>IF('2E'!S49&lt;&gt;"",'2E'!S49,"")</f>
        <v/>
      </c>
      <c r="DK46" s="1084" t="str">
        <f>IF('2E'!T49&lt;&gt;"",'2E'!T49,"")</f>
        <v/>
      </c>
      <c r="DL46" s="1084" t="str">
        <f>IF('2F'!E49&lt;&gt;"",'2F'!E49,"")</f>
        <v/>
      </c>
      <c r="DM46" s="1084" t="str">
        <f>IF('2F'!F49&lt;&gt;"",'2F'!F49,"")</f>
        <v/>
      </c>
      <c r="DN46" s="1212" t="str">
        <f>IF('3AB'!E49&lt;&gt;"",'3AB'!E49,"")</f>
        <v/>
      </c>
      <c r="DO46" s="1212" t="str">
        <f>IF('3AB'!F49&lt;&gt;"",'3AB'!F49,"")</f>
        <v/>
      </c>
      <c r="DP46" s="1212" t="str">
        <f>IF('3AB'!G49&lt;&gt;"",'3AB'!G49,"")</f>
        <v/>
      </c>
      <c r="DQ46" s="1212" t="str">
        <f>IF('3AB'!H49&lt;&gt;"",'3AB'!H49,"")</f>
        <v/>
      </c>
      <c r="DR46" s="1212" t="str">
        <f>IF('3AB'!I49&lt;&gt;"",'3AB'!I49,"")</f>
        <v/>
      </c>
      <c r="DS46" s="1212" t="str">
        <f>IF('3AB'!J49&lt;&gt;"",'3AB'!J49,"")</f>
        <v/>
      </c>
      <c r="DT46" s="1212" t="str">
        <f>IF('3AB'!K49&lt;&gt;"",'3AB'!K49,"")</f>
        <v/>
      </c>
      <c r="DU46" s="1212" t="str">
        <f>IF('3AB'!L49&lt;&gt;"",'3AB'!L49,"")</f>
        <v/>
      </c>
      <c r="DV46" s="1084" t="str">
        <f>IF('3CD'!E49&lt;&gt;"",'3CD'!E49,"")</f>
        <v/>
      </c>
      <c r="DW46" s="1084" t="str">
        <f>IF('3CD'!F49&lt;&gt;"",'3CD'!F49,"")</f>
        <v/>
      </c>
      <c r="DX46" s="1084" t="str">
        <f>IF('3CD'!G49&lt;&gt;"",'3CD'!G49,"")</f>
        <v/>
      </c>
      <c r="DY46" s="1084" t="str">
        <f>IF('3CD'!H49&lt;&gt;"",'3CD'!H49,"")</f>
        <v/>
      </c>
      <c r="DZ46" s="1084" t="str">
        <f>IF('3CD'!I49&lt;&gt;"",'3CD'!I49,"")</f>
        <v/>
      </c>
      <c r="EA46" s="1084" t="str">
        <f>IF('3CD'!J49&lt;&gt;"",'3CD'!J49,"")</f>
        <v/>
      </c>
      <c r="EB46" s="1084" t="str">
        <f>IF('3CD'!K49&lt;&gt;"",'3CD'!K49,"")</f>
        <v/>
      </c>
      <c r="EC46" s="1084" t="str">
        <f>IF('3CD'!L49&lt;&gt;"",'3CD'!L49,"")</f>
        <v/>
      </c>
      <c r="ED46" s="1084" t="str">
        <f>IF('3CD'!M49&lt;&gt;"",'3CD'!M49,"")</f>
        <v/>
      </c>
      <c r="EE46" s="1084" t="str">
        <f>IF('3CD'!N49&lt;&gt;"",'3CD'!N49,"")</f>
        <v/>
      </c>
      <c r="EF46" s="1084" t="str">
        <f>IF('3CD'!O49&lt;&gt;"",'3CD'!O49,"")</f>
        <v/>
      </c>
      <c r="EG46" s="1084" t="str">
        <f>IF('3CD'!P49&lt;&gt;"",'3CD'!P49,"")</f>
        <v/>
      </c>
      <c r="EH46" s="1084" t="str">
        <f>IF('3CD'!Q49&lt;&gt;"",'3CD'!Q49,"")</f>
        <v/>
      </c>
      <c r="EI46" s="1084" t="str">
        <f>IF('3CD'!R49&lt;&gt;"",'3CD'!R49,"")</f>
        <v/>
      </c>
      <c r="EJ46" s="1085"/>
      <c r="EK46" s="1085"/>
      <c r="EL46" s="1085"/>
      <c r="EM46" s="1085"/>
      <c r="EN46" s="1085"/>
      <c r="EO46" s="1085"/>
      <c r="EP46" s="1085"/>
      <c r="EQ46" s="1085"/>
      <c r="ER46" s="1085"/>
      <c r="ES46" s="1085"/>
      <c r="ET46" s="1085"/>
      <c r="EU46" s="1085"/>
      <c r="EV46" s="1085"/>
      <c r="EW46" s="1085"/>
      <c r="EX46" s="1085"/>
      <c r="EY46" s="1085"/>
      <c r="EZ46" s="1085"/>
      <c r="FA46" s="1085"/>
      <c r="FB46" s="1084" t="str">
        <f>IF('3EF'!W50&lt;&gt;"",'3EF'!W50,"")</f>
        <v/>
      </c>
      <c r="FC46" s="1084" t="str">
        <f>IF('3EF'!X50&lt;&gt;"",'3EF'!X50,"")</f>
        <v/>
      </c>
      <c r="FD46" s="1084" t="str">
        <f>IF('3EF'!Y50&lt;&gt;"",'3EF'!Y50,"")</f>
        <v/>
      </c>
      <c r="FE46" s="1084" t="str">
        <f>IF('3EF'!Z50&lt;&gt;"",'3EF'!Z50,"")</f>
        <v/>
      </c>
      <c r="FF46" s="1084" t="str">
        <f>IF('3EF'!AA50&lt;&gt;"",'3EF'!AA50,"")</f>
        <v/>
      </c>
      <c r="FG46" s="1084" t="str">
        <f>IF('3EF'!AB50&lt;&gt;"",'3EF'!AB50,"")</f>
        <v/>
      </c>
      <c r="FH46" s="1084" t="str">
        <f>IF('3EF'!AC50&lt;&gt;"",'3EF'!AC50,"")</f>
        <v/>
      </c>
      <c r="FI46" s="1084" t="str">
        <f>IF('3EF'!AD50&lt;&gt;"",'3EF'!AD50,"")</f>
        <v/>
      </c>
      <c r="FJ46" s="1084" t="str">
        <f>IF('3EF'!AE50&lt;&gt;"",'3EF'!AE50,"")</f>
        <v/>
      </c>
      <c r="FK46" s="1084" t="str">
        <f>IF('3EF'!AF50&lt;&gt;"",'3EF'!AF50,"")</f>
        <v/>
      </c>
      <c r="FL46" s="1084" t="str">
        <f>IF('3EF'!AG50&lt;&gt;"",'3EF'!AG50,"")</f>
        <v/>
      </c>
      <c r="FM46" s="1084" t="str">
        <f>IF('3EF'!AH50&lt;&gt;"",'3EF'!AH50,"")</f>
        <v/>
      </c>
      <c r="FN46" s="1084" t="str">
        <f>IF('3EF'!AI50&lt;&gt;"",'3EF'!AI50,"")</f>
        <v/>
      </c>
      <c r="FO46" s="1084" t="str">
        <f>IF('3EF'!AJ50&lt;&gt;"",'3EF'!AJ50,"")</f>
        <v/>
      </c>
      <c r="FP46" s="1084" t="str">
        <f>IF('3EF'!AK50&lt;&gt;"",'3EF'!AK50,"")</f>
        <v/>
      </c>
      <c r="FQ46" s="1084" t="str">
        <f>IF('3EF'!AL50&lt;&gt;"",'3EF'!AL50,"")</f>
        <v/>
      </c>
      <c r="FR46" s="1084" t="str">
        <f>IF('3EF'!AM50&lt;&gt;"",'3EF'!AM50,"")</f>
        <v/>
      </c>
      <c r="FS46" s="1084" t="str">
        <f>IF('3G'!E50&lt;&gt;"",'3G'!E50,"")</f>
        <v/>
      </c>
      <c r="FT46" s="1084" t="str">
        <f>IF('3G'!F50&lt;&gt;"",'3G'!F50,"")</f>
        <v/>
      </c>
      <c r="FU46" s="1084" t="str">
        <f>IF('3G'!G50&lt;&gt;"",'3G'!G50,"")</f>
        <v/>
      </c>
      <c r="FV46" s="1084" t="str">
        <f>IF('3G'!H50&lt;&gt;"",'3G'!H50,"")</f>
        <v/>
      </c>
      <c r="FW46" s="1084" t="str">
        <f>IF('3G'!I50&lt;&gt;"",'3G'!I50,"")</f>
        <v/>
      </c>
      <c r="FX46" s="1084" t="str">
        <f>IF('3G'!J50&lt;&gt;"",'3G'!J50,"")</f>
        <v/>
      </c>
      <c r="FY46" s="1084" t="str">
        <f>IF('3G'!K50&lt;&gt;"",'3G'!K50,"")</f>
        <v/>
      </c>
      <c r="FZ46" s="1084" t="str">
        <f>IF('3G'!L50&lt;&gt;"",'3G'!L50,"")</f>
        <v/>
      </c>
      <c r="GA46" s="1084" t="str">
        <f>IF('3G'!M50&lt;&gt;"",'3G'!M50,"")</f>
        <v/>
      </c>
      <c r="GB46" s="1084" t="str">
        <f>IF('3G'!N50&lt;&gt;"",'3G'!N50,"")</f>
        <v/>
      </c>
      <c r="GC46" s="1084" t="str">
        <f>IF('3G'!O50&lt;&gt;"",'3G'!O50,"")</f>
        <v/>
      </c>
      <c r="GD46" s="1084" t="str">
        <f>IF('3G'!P50&lt;&gt;"",'3G'!P50,"")</f>
        <v/>
      </c>
      <c r="GE46" s="1084" t="str">
        <f>IF('3G'!Q50&lt;&gt;"",'3G'!Q50,"")</f>
        <v/>
      </c>
      <c r="GF46" s="1084" t="str">
        <f>IF('3G'!R50&lt;&gt;"",'3G'!R50,"")</f>
        <v/>
      </c>
      <c r="GG46" s="1084" t="str">
        <f>IF('3G'!S50&lt;&gt;"",'3G'!S50,"")</f>
        <v/>
      </c>
      <c r="GH46" s="1084" t="str">
        <f>IF('3G'!T50&lt;&gt;"",'3G'!T50,"")</f>
        <v/>
      </c>
      <c r="GI46" s="1084" t="str">
        <f>IF('3G'!U50&lt;&gt;"",'3G'!U50,"")</f>
        <v/>
      </c>
      <c r="GJ46" s="1084" t="str">
        <f>IF('3G'!V50&lt;&gt;"",'3G'!V50,"")</f>
        <v/>
      </c>
      <c r="GK46" s="1084" t="str">
        <f>IF('3G'!W50&lt;&gt;"",'3G'!W50,"")</f>
        <v/>
      </c>
      <c r="GL46" s="1084" t="str">
        <f>IF('3G'!X50&lt;&gt;"",'3G'!X50,"")</f>
        <v/>
      </c>
      <c r="GM46" s="1084" t="str">
        <f>IF('3G'!Y50&lt;&gt;"",'3G'!Y50,"")</f>
        <v/>
      </c>
      <c r="GN46" s="1084" t="str">
        <f>IF('3G'!Z50&lt;&gt;"",'3G'!Z50,"")</f>
        <v/>
      </c>
      <c r="GO46" s="1084" t="str">
        <f>IF('3G'!AA50&lt;&gt;"",'3G'!AA50,"")</f>
        <v/>
      </c>
      <c r="GP46" s="1084" t="str">
        <f>IF('3G'!AB50&lt;&gt;"",'3G'!AB50,"")</f>
        <v/>
      </c>
      <c r="GQ46" s="1084" t="str">
        <f>IF('3G'!AC50&lt;&gt;"",'3G'!AC50,"")</f>
        <v/>
      </c>
      <c r="GR46" s="1084" t="str">
        <f>IF('3G'!AD50&lt;&gt;"",'3G'!AD50,"")</f>
        <v/>
      </c>
      <c r="GS46" s="1084" t="str">
        <f>IF('3G'!AE50&lt;&gt;"",'3G'!AE50,"")</f>
        <v/>
      </c>
      <c r="GT46" s="1084" t="str">
        <f>IF('3G'!AF50&lt;&gt;"",'3G'!AF50,"")</f>
        <v/>
      </c>
      <c r="GU46" s="1084" t="str">
        <f>IF('3G'!AG50&lt;&gt;"",'3G'!AG50,"")</f>
        <v/>
      </c>
      <c r="GV46" s="1084" t="str">
        <f>IF('3G'!AH50&lt;&gt;"",'3G'!AH50,"")</f>
        <v/>
      </c>
      <c r="GW46" s="1084" t="str">
        <f>IF('3G'!AI50&lt;&gt;"",'3G'!AI50,"")</f>
        <v/>
      </c>
      <c r="GX46" s="1084" t="str">
        <f>IF('3G'!AJ50&lt;&gt;"",'3G'!AJ50,"")</f>
        <v/>
      </c>
      <c r="GY46" s="1084" t="str">
        <f>IF('3G'!AK50&lt;&gt;"",'3G'!AK50,"")</f>
        <v/>
      </c>
      <c r="GZ46" s="1084" t="str">
        <f>IF('3G'!AL50&lt;&gt;"",'3G'!AL50,"")</f>
        <v/>
      </c>
      <c r="HA46" s="1084" t="str">
        <f>IF('3G'!AM50&lt;&gt;"",'3G'!AM50,"")</f>
        <v/>
      </c>
      <c r="HB46" s="1084" t="str">
        <f>IF('3G'!AN50&lt;&gt;"",'3G'!AN50,"")</f>
        <v/>
      </c>
      <c r="HC46" s="1085"/>
      <c r="HD46" s="1085"/>
      <c r="HE46" s="1085"/>
      <c r="HF46" s="1085"/>
      <c r="HG46" s="1085"/>
      <c r="HH46" s="1085"/>
      <c r="HI46" s="1085"/>
      <c r="HJ46" s="1085"/>
      <c r="HK46" s="1085"/>
      <c r="HL46" s="1085"/>
      <c r="HM46" s="1085"/>
      <c r="HN46" s="1085"/>
      <c r="HO46" s="1085"/>
      <c r="HP46" s="1085"/>
      <c r="HQ46" s="1085"/>
      <c r="HR46" s="1085"/>
      <c r="HS46" s="1085"/>
      <c r="HT46" s="1085"/>
      <c r="HU46" s="1085"/>
      <c r="HV46" s="1085"/>
      <c r="HW46" s="1085"/>
      <c r="HX46" s="1085"/>
      <c r="HY46" s="1085"/>
      <c r="HZ46" s="1085"/>
      <c r="IA46" s="1085"/>
      <c r="IB46" s="1085"/>
      <c r="IC46" s="1085"/>
      <c r="ID46" s="1085"/>
      <c r="IE46" s="1085"/>
      <c r="IF46" s="1085"/>
      <c r="IG46" s="1085"/>
      <c r="IH46" s="1085"/>
      <c r="II46" s="1085"/>
      <c r="IJ46" s="1085"/>
      <c r="IK46" s="1085"/>
      <c r="IL46" s="1085"/>
      <c r="IM46" s="1085"/>
      <c r="IN46" s="1085"/>
      <c r="IO46" s="1085"/>
      <c r="IP46" s="1085"/>
      <c r="IQ46" s="1085"/>
      <c r="IR46" s="1085"/>
      <c r="IS46" s="1085"/>
      <c r="IT46" s="1085"/>
      <c r="IU46" s="1085"/>
      <c r="IV46" s="1085"/>
      <c r="IW46" s="1085"/>
      <c r="IX46" s="1085"/>
      <c r="IY46" s="1085"/>
      <c r="IZ46" s="1085"/>
      <c r="JA46" s="1085"/>
      <c r="JB46" s="1084" t="str">
        <f>IF('4C'!E49&lt;&gt;"",'4C'!E49,"")</f>
        <v/>
      </c>
      <c r="JC46" s="1085"/>
      <c r="JD46" s="1085"/>
      <c r="JE46" s="1085"/>
      <c r="JF46" s="1085"/>
      <c r="JG46" s="1085"/>
      <c r="JH46" s="1085"/>
      <c r="JI46" s="1085"/>
      <c r="JJ46" s="1085"/>
      <c r="JK46" s="1085"/>
      <c r="JL46" s="1085"/>
      <c r="JM46" s="1085"/>
      <c r="JN46" s="1085"/>
      <c r="JO46" s="1085"/>
      <c r="JP46" s="1085"/>
      <c r="JQ46" s="1085"/>
      <c r="JR46" s="1085"/>
      <c r="JS46" s="1085"/>
      <c r="JT46" s="1085"/>
      <c r="JU46" s="1085"/>
      <c r="JV46" s="1085"/>
      <c r="JW46" s="1085"/>
      <c r="JX46" s="1085"/>
      <c r="JY46" s="1085"/>
      <c r="JZ46" s="1085"/>
      <c r="KA46" s="1085"/>
      <c r="KB46" s="1085"/>
      <c r="KC46" s="1085"/>
      <c r="KD46" s="1085"/>
      <c r="KE46" s="1085"/>
      <c r="KF46" s="1085"/>
      <c r="KG46" s="1085"/>
      <c r="KH46" s="1085"/>
      <c r="KI46" s="1085"/>
      <c r="KJ46" s="1084" t="str">
        <f>IF('5A'!E49&lt;&gt;"",'5A'!E49,"")</f>
        <v/>
      </c>
      <c r="KK46" s="1084" t="str">
        <f>IF('5A'!F49&lt;&gt;"",'5A'!F49,"")</f>
        <v/>
      </c>
      <c r="KL46" s="1084" t="str">
        <f>IF('5A'!G49&lt;&gt;"",'5A'!G49,"")</f>
        <v/>
      </c>
      <c r="KM46" s="1085"/>
      <c r="KN46" s="1085"/>
      <c r="KO46" s="1085"/>
      <c r="KP46" s="1085"/>
      <c r="KQ46" s="1085"/>
      <c r="KR46" s="1085"/>
      <c r="KS46" s="1085"/>
      <c r="KT46" s="1085"/>
      <c r="KU46" s="1085"/>
      <c r="KV46" s="1085"/>
      <c r="KW46" s="1085"/>
      <c r="KX46" s="1085"/>
      <c r="KY46" s="1084" t="str">
        <f>IF('5D'!E56&lt;&gt;"",'5D'!E56,"")</f>
        <v/>
      </c>
      <c r="KZ46" s="1084" t="str">
        <f>IF('5D'!F56&lt;&gt;"",'5D'!F56,"")</f>
        <v/>
      </c>
      <c r="LA46" s="1084" t="str">
        <f>IF('5D'!G56&lt;&gt;"",'5D'!G56,"")</f>
        <v/>
      </c>
      <c r="LB46" s="1084" t="str">
        <f>IF('5D'!H56&lt;&gt;"",'5D'!H56,"")</f>
        <v/>
      </c>
      <c r="LC46" s="1084" t="str">
        <f>IF('5D'!I56&lt;&gt;"",'5D'!I56,"")</f>
        <v/>
      </c>
      <c r="LD46" s="1084" t="str">
        <f>IF('5D'!J56&lt;&gt;"",'5D'!J56,"")</f>
        <v/>
      </c>
      <c r="LE46" s="1084" t="str">
        <f>IF('5D'!K56&lt;&gt;"",'5D'!K56,"")</f>
        <v/>
      </c>
      <c r="LF46" s="1084" t="str">
        <f>IF('5D'!L56&lt;&gt;"",'5D'!L56,"")</f>
        <v/>
      </c>
      <c r="LG46" s="1084" t="str">
        <f>IF('5D'!M56&lt;&gt;"",'5D'!M56,"")</f>
        <v/>
      </c>
      <c r="LH46" s="1084" t="str">
        <f>IF('5D'!N56&lt;&gt;"",'5D'!N56,"")</f>
        <v/>
      </c>
      <c r="LI46" s="1084" t="str">
        <f>IF('5D'!O56&lt;&gt;"",'5D'!O56,"")</f>
        <v/>
      </c>
      <c r="LJ46" s="1084" t="str">
        <f>IF('5D'!P56&lt;&gt;"",'5D'!P56,"")</f>
        <v/>
      </c>
      <c r="LK46" s="1084" t="str">
        <f>IF('5D'!Q56&lt;&gt;"",'5D'!Q56,"")</f>
        <v/>
      </c>
      <c r="LL46" s="1084" t="str">
        <f>IF('5D'!R56&lt;&gt;"",'5D'!R56,"")</f>
        <v/>
      </c>
      <c r="LM46" s="1084" t="str">
        <f>IF('5D'!S56&lt;&gt;"",'5D'!S56,"")</f>
        <v/>
      </c>
      <c r="LN46" s="1084" t="str">
        <f>IF('5D'!T56&lt;&gt;"",'5D'!T56,"")</f>
        <v/>
      </c>
      <c r="LO46" s="1084" t="str">
        <f>IF('5D'!U56&lt;&gt;"",'5D'!U56,"")</f>
        <v/>
      </c>
      <c r="LP46" s="1084" t="str">
        <f>IF('5D'!V56&lt;&gt;"",'5D'!V56,"")</f>
        <v/>
      </c>
      <c r="LQ46" s="1084" t="str">
        <f>IF('5D'!W56&lt;&gt;"",'5D'!W56,"")</f>
        <v/>
      </c>
      <c r="LR46" s="1084" t="str">
        <f>IF('5D'!Y56&lt;&gt;"",'5D'!Y56,"")</f>
        <v/>
      </c>
      <c r="LS46" s="1084" t="str">
        <f>IF('5D'!Z56&lt;&gt;"",'5D'!Z56,"")</f>
        <v/>
      </c>
      <c r="LT46" s="1084" t="str">
        <f>IF('5D'!AA56&lt;&gt;"",'5D'!AA56,"")</f>
        <v/>
      </c>
      <c r="LU46" s="1084" t="str">
        <f>IF('5D'!AB56&lt;&gt;"",'5D'!AB56,"")</f>
        <v/>
      </c>
      <c r="LV46" s="1085"/>
      <c r="LW46" s="1084" t="str">
        <f>IF('5E'!E56&lt;&gt;"",'5E'!E56,"")</f>
        <v/>
      </c>
      <c r="LX46" s="1084" t="str">
        <f>IF('5E'!F56&lt;&gt;"",'5E'!F56,"")</f>
        <v/>
      </c>
      <c r="LY46" s="1084" t="str">
        <f>IF('5E'!G56&lt;&gt;"",'5E'!G56,"")</f>
        <v/>
      </c>
      <c r="LZ46" s="1084" t="str">
        <f>IF('5E'!H56&lt;&gt;"",'5E'!H56,"")</f>
        <v/>
      </c>
      <c r="MA46" s="1084" t="str">
        <f>IF('5E'!I56&lt;&gt;"",'5E'!I56,"")</f>
        <v/>
      </c>
      <c r="MB46" s="1084" t="str">
        <f>IF('5E'!J56&lt;&gt;"",'5E'!J56,"")</f>
        <v/>
      </c>
      <c r="MC46" s="1084" t="str">
        <f>IF('5E'!K56&lt;&gt;"",'5E'!K56,"")</f>
        <v/>
      </c>
      <c r="MD46" s="1084" t="str">
        <f>IF('5E'!L56&lt;&gt;"",'5E'!L56,"")</f>
        <v/>
      </c>
      <c r="ME46" s="1084" t="str">
        <f>IF('5E'!M56&lt;&gt;"",'5E'!M56,"")</f>
        <v/>
      </c>
      <c r="MF46" s="1084" t="str">
        <f>IF('5E'!N56&lt;&gt;"",'5E'!N56,"")</f>
        <v/>
      </c>
      <c r="MG46" s="1084" t="str">
        <f>IF('5E'!O56&lt;&gt;"",'5E'!O56,"")</f>
        <v/>
      </c>
      <c r="MH46" s="1084" t="str">
        <f>IF('5E'!P56&lt;&gt;"",'5E'!P56,"")</f>
        <v/>
      </c>
      <c r="MI46" s="1084" t="str">
        <f>IF('5E'!Q56&lt;&gt;"",'5E'!Q56,"")</f>
        <v/>
      </c>
      <c r="MJ46" s="1084" t="str">
        <f>IF('5E'!R56&lt;&gt;"",'5E'!R56,"")</f>
        <v/>
      </c>
      <c r="MK46" s="1084" t="str">
        <f>IF('5E'!S56&lt;&gt;"",'5E'!S56,"")</f>
        <v/>
      </c>
      <c r="ML46" s="1084" t="str">
        <f>IF('5E'!T56&lt;&gt;"",'5E'!T56,"")</f>
        <v/>
      </c>
      <c r="MM46" s="1084" t="str">
        <f>IF('5E'!U56&lt;&gt;"",'5E'!U56,"")</f>
        <v/>
      </c>
      <c r="MN46" s="1084" t="str">
        <f>IF('5E'!V56&lt;&gt;"",'5E'!V56,"")</f>
        <v/>
      </c>
      <c r="MO46" s="1084" t="str">
        <f>IF('5E'!W56&lt;&gt;"",'5E'!W56,"")</f>
        <v/>
      </c>
      <c r="MP46" s="1084" t="str">
        <f>IF('5E'!Y56&lt;&gt;"",'5E'!Y56,"")</f>
        <v/>
      </c>
      <c r="MQ46" s="1084" t="str">
        <f>IF('5E'!Z56&lt;&gt;"",'5E'!Z56,"")</f>
        <v/>
      </c>
      <c r="MR46" s="1084" t="str">
        <f>IF('5E'!AA56&lt;&gt;"",'5E'!AA56,"")</f>
        <v/>
      </c>
      <c r="MS46" s="1085"/>
      <c r="MT46" s="1085"/>
      <c r="MU46" s="1085"/>
      <c r="MV46" s="1085"/>
      <c r="MW46" s="1085"/>
      <c r="MX46" s="1085"/>
      <c r="MY46" s="1085"/>
      <c r="MZ46" s="1085"/>
      <c r="NA46" s="1085"/>
      <c r="NB46" s="1085"/>
      <c r="NC46" s="1085"/>
      <c r="ND46" s="1085"/>
      <c r="NE46" s="1085"/>
      <c r="NF46" s="1085"/>
      <c r="NG46" s="1085"/>
      <c r="NH46" s="1085"/>
      <c r="NI46" s="1085"/>
      <c r="NJ46" s="1085"/>
      <c r="NK46" s="1085"/>
      <c r="NL46" s="1085"/>
      <c r="NM46" s="1085"/>
      <c r="NN46" s="1085"/>
      <c r="NO46" s="1085"/>
      <c r="NP46" s="1085"/>
      <c r="NQ46" s="1085"/>
      <c r="NR46" s="1085"/>
      <c r="NS46" s="1085"/>
      <c r="NT46" s="1085"/>
      <c r="NU46" s="1085"/>
      <c r="NV46" s="1085"/>
      <c r="NW46" s="1085"/>
      <c r="NX46" s="1085"/>
      <c r="NY46" s="1085"/>
      <c r="NZ46" s="1085"/>
      <c r="OA46" s="1085"/>
      <c r="OB46" s="1085"/>
      <c r="OC46" s="1085"/>
      <c r="OD46" s="1085"/>
      <c r="OE46" s="1085"/>
      <c r="OF46" s="1085"/>
      <c r="OG46" s="1085"/>
      <c r="OH46" s="1085"/>
      <c r="OI46" s="1085"/>
      <c r="OJ46" s="1085"/>
      <c r="OK46" s="1085"/>
      <c r="OL46" s="1085"/>
      <c r="OM46" s="1085"/>
      <c r="ON46" s="1085"/>
      <c r="OO46" s="1085"/>
      <c r="OP46" s="1085"/>
      <c r="OQ46" s="1085"/>
      <c r="OR46" s="1085"/>
      <c r="OS46" s="1085"/>
      <c r="OT46" s="1085"/>
      <c r="OU46" s="1085"/>
      <c r="OV46" s="1085"/>
      <c r="OW46" s="1085"/>
      <c r="OX46" s="1085"/>
      <c r="OY46" s="1085"/>
      <c r="OZ46" s="1085"/>
      <c r="PA46" s="1085"/>
      <c r="PB46" s="1085"/>
      <c r="PC46" s="1085"/>
      <c r="PD46" s="1085"/>
      <c r="PE46" s="1085"/>
      <c r="PF46" s="1085"/>
      <c r="PG46" s="1085"/>
      <c r="PH46" s="1085"/>
      <c r="PI46" s="1085"/>
      <c r="PJ46" s="1085"/>
      <c r="PK46" s="1085"/>
      <c r="PL46" s="1085"/>
      <c r="PM46" s="1085"/>
      <c r="PN46" s="1085"/>
      <c r="PO46" s="1085"/>
      <c r="PP46" s="1085"/>
      <c r="PQ46" s="1085"/>
      <c r="PR46" s="1085"/>
      <c r="PS46" s="1085"/>
      <c r="PT46" s="1085"/>
      <c r="PU46" s="1085"/>
      <c r="PV46" s="1085"/>
      <c r="PW46" s="1085"/>
      <c r="PX46" s="1085"/>
      <c r="PY46" s="1085"/>
      <c r="PZ46" s="1085"/>
      <c r="QA46" s="1085"/>
      <c r="QB46" s="1085"/>
      <c r="QC46" s="1085"/>
      <c r="QD46" s="1085"/>
      <c r="QE46" s="1085"/>
      <c r="QF46" s="1085"/>
      <c r="QG46" s="1085"/>
      <c r="QH46" s="1085"/>
      <c r="QI46" s="1085"/>
      <c r="QJ46" s="1085"/>
      <c r="QK46" s="1085"/>
      <c r="QL46" s="1085"/>
      <c r="QM46" s="1085"/>
      <c r="QN46" s="1085"/>
      <c r="QO46" s="1085"/>
      <c r="QP46" s="1085"/>
      <c r="QQ46" s="1085"/>
      <c r="QR46" s="1085"/>
      <c r="QS46" s="1085"/>
      <c r="QT46" s="1085"/>
      <c r="QU46" s="1085"/>
      <c r="QV46" s="1085"/>
      <c r="QW46" s="1085"/>
      <c r="QX46" s="1085"/>
      <c r="QY46" s="1085"/>
      <c r="QZ46" s="1085"/>
      <c r="RA46" s="1085"/>
      <c r="RB46" s="1085"/>
      <c r="RC46" s="1085"/>
      <c r="RD46" s="1085"/>
      <c r="RE46" s="1085"/>
      <c r="RF46" s="1085"/>
      <c r="RG46" s="1085"/>
      <c r="RH46" s="1085"/>
      <c r="RI46" s="1085"/>
      <c r="RJ46" s="1085"/>
      <c r="RK46" s="1085"/>
      <c r="RL46" s="1085"/>
      <c r="RM46" s="1085"/>
      <c r="RN46" s="1085"/>
      <c r="RO46" s="1085"/>
      <c r="RP46" s="1085"/>
      <c r="RQ46" s="1085"/>
      <c r="RR46" s="1085"/>
      <c r="RS46" s="1085"/>
      <c r="RT46" s="1085"/>
      <c r="RU46" s="1085"/>
      <c r="RV46" s="1085"/>
      <c r="RW46" s="1085"/>
      <c r="RX46" s="1085"/>
      <c r="RY46" s="1085"/>
      <c r="RZ46" s="1085"/>
      <c r="SA46" s="1085"/>
      <c r="SB46" s="1085"/>
      <c r="SC46" s="1085"/>
      <c r="SD46" s="1085"/>
      <c r="SE46" s="1085"/>
      <c r="SF46" s="1085"/>
      <c r="SG46" s="1085"/>
      <c r="SH46" s="1085"/>
      <c r="SI46" s="1085"/>
      <c r="SJ46" s="1085"/>
      <c r="SK46" s="1085"/>
      <c r="SL46" s="1085"/>
      <c r="SM46" s="1085"/>
      <c r="SN46" s="1085"/>
      <c r="SO46" s="1085"/>
      <c r="SP46" s="1085"/>
      <c r="SQ46" s="1085"/>
      <c r="SR46" s="1085"/>
      <c r="SS46" s="1085"/>
      <c r="ST46" s="1085"/>
      <c r="SU46" s="1085"/>
      <c r="SV46" s="1085"/>
      <c r="SW46" s="1085"/>
      <c r="SX46" s="1085"/>
      <c r="SY46" s="1085"/>
      <c r="SZ46" s="1085"/>
      <c r="TA46" s="1085"/>
      <c r="TB46" s="1085"/>
      <c r="TC46" s="1085"/>
      <c r="TD46" s="1085"/>
      <c r="TE46" s="1085"/>
      <c r="TF46" s="1085"/>
      <c r="TG46" s="1085"/>
      <c r="TH46" s="1085"/>
      <c r="TI46" s="1085"/>
      <c r="TJ46" s="1085"/>
      <c r="TK46" s="1085"/>
      <c r="TL46" s="1085"/>
      <c r="TM46" s="1085"/>
      <c r="TN46" s="1085"/>
      <c r="TO46" s="1085"/>
      <c r="TP46" s="1085"/>
      <c r="TQ46" s="1085"/>
      <c r="TR46" s="1085"/>
      <c r="TS46" s="1085"/>
      <c r="TT46" s="1085"/>
      <c r="TU46" s="1085"/>
      <c r="TV46" s="1085"/>
      <c r="TW46" s="1085"/>
      <c r="TX46" s="1085"/>
      <c r="TY46" s="1085"/>
      <c r="TZ46" s="1085"/>
      <c r="UA46" s="1085"/>
      <c r="UB46" s="1085"/>
      <c r="UC46" s="1085"/>
      <c r="UD46" s="1085"/>
      <c r="UE46" s="1085"/>
      <c r="UF46" s="1085"/>
      <c r="UG46" s="1085"/>
      <c r="UH46" s="1085"/>
      <c r="UI46" s="1085"/>
      <c r="UJ46" s="1085"/>
      <c r="UK46" s="1085"/>
      <c r="UL46" s="1085"/>
      <c r="UM46" s="1085"/>
      <c r="UN46" s="1085"/>
      <c r="UO46" s="1085"/>
      <c r="UP46" s="1085"/>
      <c r="UQ46" s="1085"/>
      <c r="UR46" s="1085"/>
      <c r="US46" s="1085"/>
      <c r="UT46" s="1085"/>
      <c r="UU46" s="1085"/>
      <c r="UV46" s="1085"/>
      <c r="UW46" s="1085"/>
      <c r="UX46" s="1085"/>
      <c r="UY46" s="1085"/>
      <c r="UZ46" s="1085"/>
      <c r="VA46" s="1085"/>
      <c r="VB46" s="1085"/>
      <c r="VC46" s="1085"/>
      <c r="VD46" s="1085"/>
      <c r="VE46" s="1085"/>
      <c r="VF46" s="1085"/>
      <c r="VG46" s="1085"/>
      <c r="VH46" s="1085"/>
      <c r="VI46" s="1085"/>
      <c r="VJ46" s="1085"/>
      <c r="VK46" s="1085"/>
      <c r="VL46" s="1085"/>
      <c r="VM46" s="1085"/>
      <c r="VN46" s="1085"/>
      <c r="VO46" s="1085"/>
      <c r="VP46" s="1085"/>
      <c r="VQ46" s="1085"/>
      <c r="VR46" s="1085"/>
      <c r="VS46" s="1085"/>
      <c r="VT46" s="1085"/>
      <c r="VU46" s="1085"/>
      <c r="VV46" s="1085"/>
      <c r="VW46" s="1085"/>
      <c r="VX46" s="1085"/>
      <c r="VY46" s="1085"/>
      <c r="VZ46" s="1085"/>
      <c r="WA46" s="1085"/>
      <c r="WB46" s="1085"/>
      <c r="WC46" s="1085"/>
      <c r="WD46" s="1085"/>
      <c r="WE46" s="1085"/>
      <c r="WF46" s="1085"/>
      <c r="WG46" s="1085"/>
      <c r="WH46" s="1085"/>
      <c r="WI46" s="1085"/>
      <c r="WJ46" s="1085"/>
      <c r="WK46" s="1085"/>
      <c r="WL46" s="1085"/>
      <c r="WM46" s="1085"/>
      <c r="WN46" s="1085"/>
      <c r="WO46" s="1085"/>
      <c r="WP46" s="1085"/>
      <c r="WQ46" s="1085"/>
      <c r="WR46" s="1085"/>
      <c r="WS46" s="1085"/>
      <c r="WT46" s="1085"/>
      <c r="WU46" s="1085"/>
      <c r="WV46" s="1085"/>
      <c r="WW46" s="1085"/>
      <c r="WX46" s="1085"/>
      <c r="WY46" s="1085"/>
      <c r="WZ46" s="1085"/>
      <c r="XA46" s="1085"/>
      <c r="XB46" s="1085"/>
      <c r="XC46" s="1085"/>
      <c r="XD46" s="1085"/>
      <c r="XE46" s="1085"/>
      <c r="XF46" s="1085"/>
      <c r="XG46" s="1085"/>
      <c r="XH46" s="1085"/>
      <c r="XI46" s="1085"/>
      <c r="XJ46" s="1085"/>
      <c r="XK46" s="1085"/>
      <c r="XL46" s="1085"/>
      <c r="XM46" s="1085"/>
      <c r="XN46" s="1085"/>
      <c r="XO46" s="1085"/>
      <c r="XP46" s="1085"/>
      <c r="XQ46" s="1085"/>
      <c r="XR46" s="1085"/>
      <c r="XS46" s="1085"/>
      <c r="XT46" s="1085"/>
      <c r="XU46" s="1085"/>
      <c r="XV46" s="1085"/>
      <c r="XW46" s="1085"/>
      <c r="XX46" s="1085"/>
      <c r="XY46" s="1085"/>
      <c r="XZ46" s="1085"/>
      <c r="YA46" s="1085"/>
      <c r="YB46" s="1085"/>
      <c r="YC46" s="1085"/>
      <c r="YD46" s="1085"/>
      <c r="YE46" s="1085"/>
      <c r="YF46" s="1085"/>
      <c r="YG46" s="1085"/>
      <c r="YH46" s="1085"/>
      <c r="YI46" s="1085"/>
      <c r="YJ46" s="1085"/>
      <c r="YK46" s="1085"/>
      <c r="YL46" s="1085"/>
      <c r="YM46" s="1085"/>
      <c r="YN46" s="1085"/>
      <c r="YO46" s="1085"/>
      <c r="YP46" s="1085"/>
      <c r="YQ46" s="1085"/>
      <c r="YR46" s="1085"/>
      <c r="YS46" s="1085"/>
      <c r="YT46" s="1085"/>
      <c r="YU46" s="1085"/>
      <c r="YV46" s="1085"/>
      <c r="YW46" s="1085"/>
      <c r="YX46" s="1085"/>
      <c r="YY46" s="1085"/>
      <c r="YZ46" s="1085"/>
      <c r="ZA46" s="1085"/>
      <c r="ZB46" s="1085"/>
      <c r="ZC46" s="1085"/>
      <c r="ZD46" s="1085"/>
      <c r="ZE46" s="1085"/>
      <c r="ZF46" s="1085"/>
      <c r="ZG46" s="1085"/>
      <c r="ZH46" s="1085"/>
      <c r="ZI46" s="1085"/>
      <c r="ZJ46" s="1085"/>
      <c r="ZK46" s="1085"/>
      <c r="ZL46" s="1085"/>
      <c r="ZM46" s="1085"/>
      <c r="ZN46" s="1085"/>
      <c r="ZO46" s="1085"/>
      <c r="ZP46" s="1085"/>
      <c r="ZQ46" s="1085"/>
      <c r="ZR46" s="1085"/>
      <c r="ZS46" s="1085"/>
      <c r="ZT46" s="1085"/>
      <c r="ZU46" s="1085"/>
      <c r="ZV46" s="1085"/>
      <c r="ZW46" s="1085"/>
      <c r="ZX46" s="1085"/>
      <c r="ZY46" s="1085"/>
      <c r="ZZ46" s="1085"/>
      <c r="AAA46" s="1085"/>
      <c r="AAB46" s="1085"/>
      <c r="AAC46" s="1085"/>
      <c r="AAD46" s="1085"/>
      <c r="AAE46" s="1085"/>
      <c r="AAF46" s="1085"/>
      <c r="AAG46" s="1085"/>
      <c r="AAH46" s="1085"/>
      <c r="AAI46" s="1085"/>
      <c r="AAJ46" s="1085"/>
      <c r="AAK46" s="1085"/>
      <c r="AAL46" s="1085"/>
      <c r="AAM46" s="1085"/>
      <c r="AAN46" s="1085"/>
      <c r="AAO46" s="1085"/>
      <c r="AAP46" s="1085"/>
      <c r="AAQ46" s="1085"/>
      <c r="AAR46" s="1085"/>
      <c r="AAS46" s="1085"/>
      <c r="AAT46" s="1085"/>
      <c r="AAU46" s="1085"/>
      <c r="AAV46" s="1085"/>
      <c r="AAW46" s="1085"/>
      <c r="AAX46" s="1085"/>
      <c r="AAY46" s="1085"/>
      <c r="AAZ46" s="1085"/>
      <c r="ABA46" s="1085"/>
      <c r="ABB46" s="1085"/>
      <c r="ABC46" s="1085"/>
      <c r="ABD46" s="1085"/>
      <c r="ABE46" s="1085"/>
      <c r="ABF46" s="1085"/>
      <c r="ABG46" s="1085"/>
      <c r="ABH46" s="1085"/>
      <c r="ABI46" s="1085"/>
      <c r="ABJ46" s="1085"/>
      <c r="ABK46" s="1085"/>
      <c r="ABL46" s="1085"/>
      <c r="ABM46" s="1085"/>
      <c r="ABN46" s="1085"/>
      <c r="ABO46" s="1085"/>
      <c r="ABP46" s="1085"/>
      <c r="ABQ46" s="1085"/>
      <c r="ABR46" s="1085"/>
      <c r="ABS46" s="1085"/>
      <c r="ABT46" s="1085"/>
      <c r="ABU46" s="1085"/>
      <c r="ABV46" s="1085"/>
      <c r="ABW46" s="1085"/>
      <c r="ABX46" s="1085"/>
      <c r="ABY46" s="1085"/>
      <c r="ABZ46" s="1085"/>
      <c r="ACA46" s="1085"/>
      <c r="ACB46" s="1085"/>
      <c r="ACC46" s="1085"/>
      <c r="ACD46" s="1085"/>
      <c r="ACE46" s="1085"/>
      <c r="ACF46" s="1085"/>
      <c r="ACG46" s="1085"/>
      <c r="ACH46" s="1085"/>
      <c r="ACI46" s="1085"/>
      <c r="ACJ46" s="1085"/>
      <c r="ACK46" s="1085"/>
      <c r="ACL46" s="1085"/>
      <c r="ACM46" s="1085"/>
      <c r="ACN46" s="1085"/>
      <c r="ACO46" s="1085"/>
      <c r="ACP46" s="1085"/>
      <c r="ACQ46" s="1085"/>
      <c r="ACR46" s="1085"/>
      <c r="ACS46" s="1085"/>
      <c r="ACT46" s="1085"/>
      <c r="ACU46" s="1085"/>
      <c r="ACV46" s="1085"/>
      <c r="ACW46" s="1085"/>
      <c r="ACX46" s="1085"/>
      <c r="ACY46" s="1085"/>
      <c r="ACZ46" s="1085"/>
      <c r="ADA46" s="1085"/>
      <c r="ADB46" s="1085"/>
      <c r="ADC46" s="1085"/>
      <c r="ADD46" s="1085"/>
      <c r="ADE46" s="1085"/>
      <c r="ADF46" s="1085"/>
      <c r="ADG46" s="1085"/>
      <c r="ADH46" s="1085"/>
      <c r="ADI46" s="1085"/>
      <c r="ADJ46" s="1085"/>
      <c r="ADK46" s="1085"/>
      <c r="ADL46" s="1085"/>
      <c r="ADM46" s="1085"/>
      <c r="ADN46" s="1085"/>
      <c r="ADO46" s="1085"/>
      <c r="ADP46" s="1085"/>
      <c r="ADQ46" s="1085"/>
      <c r="ADR46" s="1085"/>
      <c r="ADS46" s="1085"/>
      <c r="ADT46" s="1085"/>
      <c r="ADU46" s="1085"/>
      <c r="ADV46" s="1085"/>
      <c r="ADW46" s="1085"/>
      <c r="ADX46" s="1085"/>
      <c r="ADY46" s="1085"/>
      <c r="ADZ46" s="1085"/>
      <c r="AEA46" s="1085"/>
      <c r="AEB46" s="1085"/>
      <c r="AEC46" s="1085"/>
      <c r="AED46" s="1085"/>
      <c r="AEE46" s="1085"/>
      <c r="AEF46" s="1085"/>
      <c r="AEG46" s="1085"/>
      <c r="AEH46" s="1085"/>
      <c r="AEI46" s="1085"/>
      <c r="AEJ46" s="1085"/>
      <c r="AEK46" s="1085"/>
      <c r="AEL46" s="1085"/>
      <c r="AEM46" s="1085"/>
      <c r="AEN46" s="1085"/>
      <c r="AEO46" s="1085"/>
      <c r="AEP46" s="1085"/>
      <c r="AEQ46" s="1085"/>
      <c r="AER46" s="1085"/>
      <c r="AES46" s="1085"/>
      <c r="AET46" s="1085"/>
      <c r="AEU46" s="1085"/>
      <c r="AEV46" s="1084" t="str">
        <f>IF('8A'!E49&lt;&gt;"",'8A'!E49,"")</f>
        <v/>
      </c>
      <c r="AEW46" s="1084" t="str">
        <f>IF('8A'!F49&lt;&gt;"",'8A'!F49,"")</f>
        <v/>
      </c>
      <c r="AEX46" s="1084" t="str">
        <f>IF('8A'!G49&lt;&gt;"",'8A'!G49,"")</f>
        <v/>
      </c>
      <c r="AEY46" s="1084" t="str">
        <f>IF('8A'!H49&lt;&gt;"",'8A'!H49,"")</f>
        <v/>
      </c>
      <c r="AEZ46" s="1084" t="str">
        <f>IF('8A'!I49&lt;&gt;"",'8A'!I49,"")</f>
        <v/>
      </c>
      <c r="AFA46" s="1084" t="str">
        <f>IF('8A'!J49&lt;&gt;"",'8A'!J49,"")</f>
        <v/>
      </c>
      <c r="AFB46" s="1084" t="str">
        <f>IF('8A'!K49&lt;&gt;"",'8A'!K49,"")</f>
        <v/>
      </c>
      <c r="AFC46" s="1084" t="str">
        <f>IF('8A'!L49&lt;&gt;"",'8A'!L49,"")</f>
        <v/>
      </c>
      <c r="AFD46" s="1084" t="str">
        <f>IF('8A'!M49&lt;&gt;"",'8A'!M49,"")</f>
        <v/>
      </c>
      <c r="AFE46" s="1084" t="str">
        <f>IF('8A'!N49&lt;&gt;"",'8A'!N49,"")</f>
        <v/>
      </c>
      <c r="AFF46" s="1084" t="str">
        <f>IF('8A'!O49&lt;&gt;"",'8A'!O49,"")</f>
        <v/>
      </c>
      <c r="AFG46" s="1084" t="str">
        <f>IF('8A'!P49&lt;&gt;"",'8A'!P49,"")</f>
        <v/>
      </c>
      <c r="AFH46" s="1084" t="str">
        <f>IF('8A'!Q49&lt;&gt;"",'8A'!Q49,"")</f>
        <v/>
      </c>
      <c r="AFI46" s="1084" t="str">
        <f>IF('8A'!R49&lt;&gt;"",'8A'!R49,"")</f>
        <v/>
      </c>
      <c r="AFJ46" s="1084" t="str">
        <f>IF('8A'!S49&lt;&gt;"",'8A'!S49,"")</f>
        <v/>
      </c>
      <c r="AFK46" s="1084" t="str">
        <f>IF('8A'!T49&lt;&gt;"",'8A'!T49,"")</f>
        <v/>
      </c>
      <c r="AFL46" s="1084" t="str">
        <f>IF('8A'!U49&lt;&gt;"",'8A'!U49,"")</f>
        <v/>
      </c>
      <c r="AFM46" s="1084" t="str">
        <f>IF('8A'!V49&lt;&gt;"",'8A'!V49,"")</f>
        <v/>
      </c>
      <c r="AFN46" s="1084" t="str">
        <f>IF('8B'!E49&lt;&gt;"",'8B'!E49,"")</f>
        <v/>
      </c>
      <c r="AFO46" s="1084" t="str">
        <f>IF('8B'!F49&lt;&gt;"",'8B'!F49,"")</f>
        <v/>
      </c>
      <c r="AFP46" s="1084" t="str">
        <f>IF('8B'!G49&lt;&gt;"",'8B'!G49,"")</f>
        <v/>
      </c>
      <c r="AFQ46" s="1084" t="str">
        <f>IF('8B'!H49&lt;&gt;"",'8B'!H49,"")</f>
        <v/>
      </c>
      <c r="AFR46" s="1084" t="str">
        <f>IF('8B'!I49&lt;&gt;"",'8B'!I49,"")</f>
        <v/>
      </c>
      <c r="AFS46" s="1084" t="str">
        <f>IF('8B'!J49&lt;&gt;"",'8B'!J49,"")</f>
        <v/>
      </c>
      <c r="AFT46" s="1084" t="str">
        <f>IF('8B'!K49&lt;&gt;"",'8B'!K49,"")</f>
        <v/>
      </c>
      <c r="AFU46" s="1084" t="str">
        <f>IF('8B'!L49&lt;&gt;"",'8B'!L49,"")</f>
        <v/>
      </c>
      <c r="AFV46" s="1084" t="str">
        <f>IF('8B'!M49&lt;&gt;"",'8B'!M49,"")</f>
        <v/>
      </c>
      <c r="AFW46" s="1084" t="str">
        <f>IF('8B'!N49&lt;&gt;"",'8B'!N49,"")</f>
        <v/>
      </c>
      <c r="AFX46" s="1084" t="str">
        <f>IF('8B'!O49&lt;&gt;"",'8B'!O49,"")</f>
        <v/>
      </c>
      <c r="AFY46" s="1084" t="str">
        <f>IF('8B'!P49&lt;&gt;"",'8B'!P49,"")</f>
        <v/>
      </c>
      <c r="AFZ46" s="1084" t="str">
        <f>IF('8B'!Q49&lt;&gt;"",'8B'!Q49,"")</f>
        <v/>
      </c>
      <c r="AGA46" s="1084" t="str">
        <f>IF('8B'!R49&lt;&gt;"",'8B'!R49,"")</f>
        <v/>
      </c>
      <c r="AGB46" s="1084" t="str">
        <f>IF('8B'!S49&lt;&gt;"",'8B'!S49,"")</f>
        <v/>
      </c>
      <c r="AGC46" s="1084" t="str">
        <f>IF('8B'!T49&lt;&gt;"",'8B'!T49,"")</f>
        <v/>
      </c>
      <c r="AGD46" s="1084" t="str">
        <f>IF('8B'!U49&lt;&gt;"",'8B'!U49,"")</f>
        <v/>
      </c>
      <c r="AGE46" s="1084" t="str">
        <f>IF('8C'!E49&lt;&gt;"",'8C'!E49,"")</f>
        <v/>
      </c>
      <c r="AGF46" s="1084" t="str">
        <f>IF('8C'!F49&lt;&gt;"",'8C'!F49,"")</f>
        <v/>
      </c>
      <c r="AGG46" s="1084" t="str">
        <f>IF('8C'!G49&lt;&gt;"",'8C'!G49,"")</f>
        <v/>
      </c>
      <c r="AGH46" s="1084" t="str">
        <f>IF('8C'!H49&lt;&gt;"",'8C'!H49,"")</f>
        <v/>
      </c>
      <c r="AGI46" s="1084" t="str">
        <f>IF('8C'!I49&lt;&gt;"",'8C'!I49,"")</f>
        <v/>
      </c>
      <c r="AGJ46" s="1084" t="str">
        <f>IF('8C'!J49&lt;&gt;"",'8C'!J49,"")</f>
        <v/>
      </c>
      <c r="AGK46" s="1084" t="str">
        <f>IF('8C'!K49&lt;&gt;"",'8C'!K49,"")</f>
        <v/>
      </c>
      <c r="AGL46" s="1084" t="str">
        <f>IF('8C'!L49&lt;&gt;"",'8C'!L49,"")</f>
        <v/>
      </c>
      <c r="AGM46" s="1084" t="str">
        <f>IF('8C'!M49&lt;&gt;"",'8C'!M49,"")</f>
        <v/>
      </c>
      <c r="AGN46" s="1084" t="str">
        <f>IF('8C'!N49&lt;&gt;"",'8C'!N49,"")</f>
        <v/>
      </c>
      <c r="AGO46" s="1084" t="str">
        <f>IF('8C'!O49&lt;&gt;"",'8C'!O49,"")</f>
        <v/>
      </c>
      <c r="AGP46" s="1085"/>
      <c r="AGQ46" s="1084" t="str">
        <f>IF('8D'!D57&lt;&gt;"",'8D'!D57,"")</f>
        <v/>
      </c>
      <c r="AGR46" s="1084" t="str">
        <f>IF('8D'!E57&lt;&gt;"",'8D'!E57,"")</f>
        <v/>
      </c>
      <c r="AGS46" s="1084" t="str">
        <f>IF('8D'!F57&lt;&gt;"",'8D'!F57,"")</f>
        <v/>
      </c>
      <c r="AGT46" s="1084" t="str">
        <f>IF('8D'!G57&lt;&gt;"",'8D'!G57,"")</f>
        <v/>
      </c>
      <c r="AGU46" s="1084" t="str">
        <f>IF('8D'!H57&lt;&gt;"",'8D'!H57,"")</f>
        <v/>
      </c>
      <c r="AGV46" s="1084" t="str">
        <f>IF('8D'!I57&lt;&gt;"",'8D'!I57,"")</f>
        <v/>
      </c>
      <c r="AGW46" s="1084" t="str">
        <f>IF('8D'!J57&lt;&gt;"",'8D'!J57,"")</f>
        <v/>
      </c>
      <c r="AGX46" s="1084" t="str">
        <f>IF('8D'!K57&lt;&gt;"",'8D'!K57,"")</f>
        <v/>
      </c>
      <c r="AGY46" s="1084" t="str">
        <f>IF('8D'!L57&lt;&gt;"",'8D'!L57,"")</f>
        <v/>
      </c>
      <c r="AGZ46" s="1084" t="str">
        <f>IF('8D'!M57&lt;&gt;"",'8D'!M57,"")</f>
        <v/>
      </c>
      <c r="AHA46" s="1084" t="str">
        <f>IF('8D'!N57&lt;&gt;"",'8D'!N57,"")</f>
        <v/>
      </c>
      <c r="AHB46" s="1084" t="str">
        <f>IF('8D'!O57&lt;&gt;"",'8D'!O57,"")</f>
        <v/>
      </c>
      <c r="AHC46" s="1084" t="str">
        <f>IF('8D'!P57&lt;&gt;"",'8D'!P57,"")</f>
        <v/>
      </c>
      <c r="AHD46" s="1084" t="str">
        <f>IF('8D'!Q57&lt;&gt;"",'8D'!Q57,"")</f>
        <v/>
      </c>
      <c r="AHE46" s="1084" t="str">
        <f>IF('8D'!R57&lt;&gt;"",'8D'!R57,"")</f>
        <v/>
      </c>
      <c r="AHF46" s="1084" t="str">
        <f>IF('8D'!S57&lt;&gt;"",'8D'!S57,"")</f>
        <v/>
      </c>
      <c r="AHG46" s="1084" t="str">
        <f>IF('8D'!T57&lt;&gt;"",'8D'!T57,"")</f>
        <v/>
      </c>
      <c r="AHH46" s="1084" t="str">
        <f>IF('8D'!U57&lt;&gt;"",'8D'!U57,"")</f>
        <v/>
      </c>
      <c r="AHI46" s="1084" t="str">
        <f>IF('8D'!V57&lt;&gt;"",'8D'!V57,"")</f>
        <v/>
      </c>
      <c r="AHJ46" s="1084" t="str">
        <f>IF('8D'!W57&lt;&gt;"",'8D'!W57,"")</f>
        <v/>
      </c>
      <c r="AHK46" s="1084" t="str">
        <f>IF('8D'!X57&lt;&gt;"",'8D'!X57,"")</f>
        <v/>
      </c>
      <c r="AHL46" s="1084" t="str">
        <f>IF('8D'!Y57&lt;&gt;"",'8D'!Y57,"")</f>
        <v/>
      </c>
      <c r="AHM46" s="1084" t="str">
        <f>IF('8D'!Z57&lt;&gt;"",'8D'!Z57,"")</f>
        <v/>
      </c>
      <c r="AHN46" s="1084" t="str">
        <f>IF('8D'!AA57&lt;&gt;"",'8D'!AA57,"")</f>
        <v/>
      </c>
      <c r="AHO46" s="1084" t="str">
        <f>IF('8D'!AB57&lt;&gt;"",'8D'!AB57,"")</f>
        <v/>
      </c>
      <c r="AHP46" s="1084" t="str">
        <f>IF('8D'!AC57&lt;&gt;"",'8D'!AC57,"")</f>
        <v/>
      </c>
      <c r="AHQ46" s="1084" t="str">
        <f>IF('8D'!AD57&lt;&gt;"",'8D'!AD57,"")</f>
        <v/>
      </c>
      <c r="AHR46" s="1084" t="str">
        <f>IF('8D'!AE57&lt;&gt;"",'8D'!AE57,"")</f>
        <v/>
      </c>
      <c r="AHS46" s="1084" t="str">
        <f>IF('8D'!AF57&lt;&gt;"",'8D'!AF57,"")</f>
        <v/>
      </c>
      <c r="AHT46" s="1084" t="str">
        <f>IF('8D'!AG57&lt;&gt;"",'8D'!AG57,"")</f>
        <v/>
      </c>
      <c r="AHU46" s="1084" t="str">
        <f>IF('8D'!AH57&lt;&gt;"",'8D'!AH57,"")</f>
        <v/>
      </c>
      <c r="AHV46" s="1084" t="str">
        <f>IF('8D'!AI57&lt;&gt;"",'8D'!AI57,"")</f>
        <v/>
      </c>
      <c r="AHW46" s="1084" t="str">
        <f>IF('8D'!AJ57&lt;&gt;"",'8D'!AJ57,"")</f>
        <v/>
      </c>
      <c r="AHX46" s="1084" t="str">
        <f>IF('8D'!AK57&lt;&gt;"",'8D'!AK57,"")</f>
        <v/>
      </c>
      <c r="AHY46" s="1084" t="str">
        <f>IF('8D'!AL57&lt;&gt;"",'8D'!AL57,"")</f>
        <v/>
      </c>
      <c r="AHZ46" s="1084" t="str">
        <f>IF('8D'!AM57&lt;&gt;"",'8D'!AM57,"")</f>
        <v/>
      </c>
      <c r="AIA46" s="1084" t="str">
        <f>IF('8D'!AN57&lt;&gt;"",'8D'!AN57,"")</f>
        <v/>
      </c>
      <c r="AIB46" s="1084" t="str">
        <f>IF('8D'!AO57&lt;&gt;"",'8D'!AO57,"")</f>
        <v/>
      </c>
      <c r="AIC46" s="1084" t="str">
        <f>IF('8D'!AP57&lt;&gt;"",'8D'!AP57,"")</f>
        <v/>
      </c>
      <c r="AID46" s="1084" t="str">
        <f>IF('8D'!AQ57&lt;&gt;"",'8D'!AQ57,"")</f>
        <v/>
      </c>
      <c r="AIE46" s="1084" t="str">
        <f>IF('8D'!AR57&lt;&gt;"",'8D'!AR57,"")</f>
        <v/>
      </c>
      <c r="AIF46" s="1084" t="str">
        <f>IF('8D'!AS57&lt;&gt;"",'8D'!AS57,"")</f>
        <v/>
      </c>
      <c r="AIG46" s="1084" t="str">
        <f>IF('8D'!AT57&lt;&gt;"",'8D'!AT57,"")</f>
        <v/>
      </c>
      <c r="AIH46" s="1084" t="str">
        <f>IF('8D'!AU57&lt;&gt;"",'8D'!AU57,"")</f>
        <v/>
      </c>
      <c r="AII46" s="1084" t="str">
        <f>IF('8D'!AV57&lt;&gt;"",'8D'!AV57,"")</f>
        <v/>
      </c>
      <c r="AIJ46" s="1084" t="str">
        <f>IF('8D'!AW57&lt;&gt;"",'8D'!AW57,"")</f>
        <v/>
      </c>
      <c r="AIK46" s="1085"/>
      <c r="AIL46" s="1084" t="str">
        <f>IF('8E'!D57&lt;&gt;"",'8E'!D57,"")</f>
        <v/>
      </c>
      <c r="AIM46" s="1084" t="str">
        <f>IF('8E'!E57&lt;&gt;"",'8E'!E57,"")</f>
        <v/>
      </c>
      <c r="AIN46" s="1084" t="str">
        <f>IF('8E'!F57&lt;&gt;"",'8E'!F57,"")</f>
        <v/>
      </c>
      <c r="AIO46" s="1084" t="str">
        <f>IF('8E'!G57&lt;&gt;"",'8E'!G57,"")</f>
        <v/>
      </c>
      <c r="AIP46" s="1084" t="str">
        <f>IF('8E'!H57&lt;&gt;"",'8E'!H57,"")</f>
        <v/>
      </c>
      <c r="AIQ46" s="1084" t="str">
        <f>IF('8E'!I57&lt;&gt;"",'8E'!I57,"")</f>
        <v/>
      </c>
      <c r="AIR46" s="1084" t="str">
        <f>IF('8E'!J57&lt;&gt;"",'8E'!J57,"")</f>
        <v/>
      </c>
      <c r="AIS46" s="1084" t="str">
        <f>IF('8E'!K57&lt;&gt;"",'8E'!K57,"")</f>
        <v/>
      </c>
      <c r="AIT46" s="1084" t="str">
        <f>IF('8E'!L57&lt;&gt;"",'8E'!L57,"")</f>
        <v/>
      </c>
      <c r="AIU46" s="1084" t="str">
        <f>IF('8E'!M57&lt;&gt;"",'8E'!M57,"")</f>
        <v/>
      </c>
      <c r="AIV46" s="1084" t="str">
        <f>IF('8E'!N57&lt;&gt;"",'8E'!N57,"")</f>
        <v/>
      </c>
      <c r="AIW46" s="1084" t="str">
        <f>IF('8E'!O57&lt;&gt;"",'8E'!O57,"")</f>
        <v/>
      </c>
      <c r="AIX46" s="1084" t="str">
        <f>IF('8E'!P57&lt;&gt;"",'8E'!P57,"")</f>
        <v/>
      </c>
      <c r="AIY46" s="1084" t="str">
        <f>IF('8E'!Q57&lt;&gt;"",'8E'!Q57,"")</f>
        <v/>
      </c>
      <c r="AIZ46" s="1084" t="str">
        <f>IF('8E'!R57&lt;&gt;"",'8E'!R57,"")</f>
        <v/>
      </c>
      <c r="AJA46" s="1084" t="str">
        <f>IF('8E'!S57&lt;&gt;"",'8E'!S57,"")</f>
        <v/>
      </c>
      <c r="AJB46" s="1084" t="str">
        <f>IF('8E'!T57&lt;&gt;"",'8E'!T57,"")</f>
        <v/>
      </c>
      <c r="AJC46" s="1084" t="str">
        <f>IF('8E'!U57&lt;&gt;"",'8E'!U57,"")</f>
        <v/>
      </c>
      <c r="AJD46" s="1084" t="str">
        <f>IF('8E'!V57&lt;&gt;"",'8E'!V57,"")</f>
        <v/>
      </c>
      <c r="AJE46" s="1084" t="str">
        <f>IF('8E'!W57&lt;&gt;"",'8E'!W57,"")</f>
        <v/>
      </c>
      <c r="AJF46" s="1084" t="str">
        <f>IF('8E'!X57&lt;&gt;"",'8E'!X57,"")</f>
        <v/>
      </c>
      <c r="AJG46" s="1084" t="str">
        <f>IF('8E'!Y57&lt;&gt;"",'8E'!Y57,"")</f>
        <v/>
      </c>
      <c r="AJH46" s="1084" t="str">
        <f>IF('8E'!Z57&lt;&gt;"",'8E'!Z57,"")</f>
        <v/>
      </c>
      <c r="AJI46" s="1084" t="str">
        <f>IF('8E'!AA57&lt;&gt;"",'8E'!AA57,"")</f>
        <v/>
      </c>
      <c r="AJJ46" t="s">
        <v>6852</v>
      </c>
    </row>
    <row r="47" spans="1:946" x14ac:dyDescent="0.2">
      <c r="A47" s="1084" t="str">
        <f t="shared" si="0"/>
        <v/>
      </c>
      <c r="B47" s="1084" t="str">
        <f t="shared" si="1"/>
        <v/>
      </c>
      <c r="C47" s="1084" t="str">
        <f>IF(設定!AH51&lt;&gt;0,設定!AH51,"")</f>
        <v/>
      </c>
      <c r="D47" s="1084" t="str">
        <f ca="1">IF(設定!AG51&lt;&gt;0,設定!AG51,"")</f>
        <v/>
      </c>
      <c r="E47" s="1084" t="str">
        <f>IF(C47="学部",VLOOKUP(D47,設定!$K$8:$L$37,2,FALSE),"")</f>
        <v/>
      </c>
      <c r="F47" s="1084" t="str">
        <f>IF(C47="研究科",VLOOKUP(D47,設定!$P$8:$Q$37,2,FALSE),"")</f>
        <v/>
      </c>
      <c r="G47" s="1084" t="str">
        <f>IF(C47="学部",VLOOKUP(D47,設定!$U$8:$V$37,2,FALSE),"")</f>
        <v/>
      </c>
      <c r="H47" s="1084" t="str">
        <f>IF(C47="研究科",VLOOKUP(D47,設定!$Y$8:$Z$37,2,FALSE),"")</f>
        <v/>
      </c>
      <c r="I47" s="1085"/>
      <c r="J47" s="1085"/>
      <c r="K47" s="1085"/>
      <c r="L47" s="1085"/>
      <c r="M47" s="1085"/>
      <c r="N47" s="1085"/>
      <c r="O47" s="1085"/>
      <c r="P47" s="1085"/>
      <c r="Q47" s="1085"/>
      <c r="R47" s="1084" t="str">
        <f>IF('2A'!E50&lt;&gt;"",'2A'!E50,"")</f>
        <v/>
      </c>
      <c r="S47" s="1084" t="str">
        <f>IF('2A'!F50&lt;&gt;"",'2A'!F50,"")</f>
        <v/>
      </c>
      <c r="T47" s="1084" t="str">
        <f>IF('2A'!G50&lt;&gt;"",'2A'!G50,"")</f>
        <v/>
      </c>
      <c r="U47" s="1084" t="str">
        <f>IF('2A'!H50&lt;&gt;"",'2A'!H50,"")</f>
        <v/>
      </c>
      <c r="V47" s="1084" t="str">
        <f>IF('2A'!I50&lt;&gt;"",'2A'!I50,"")</f>
        <v/>
      </c>
      <c r="W47" s="1084" t="str">
        <f>IF('2A'!J50&lt;&gt;"",'2A'!J50,"")</f>
        <v/>
      </c>
      <c r="X47" s="1084" t="str">
        <f>IF('2A'!K50&lt;&gt;"",'2A'!K50,"")</f>
        <v/>
      </c>
      <c r="Y47" s="1084" t="str">
        <f>IF('2A'!L50&lt;&gt;"",'2A'!L50,"")</f>
        <v/>
      </c>
      <c r="Z47" s="1084" t="str">
        <f>IF('2A'!M50&lt;&gt;"",'2A'!M50,"")</f>
        <v/>
      </c>
      <c r="AA47" s="1084" t="str">
        <f>IF('2A'!N50&lt;&gt;"",'2A'!N50,"")</f>
        <v/>
      </c>
      <c r="AB47" s="1084" t="str">
        <f>IF('2A'!O50&lt;&gt;"",'2A'!O50,"")</f>
        <v/>
      </c>
      <c r="AC47" s="1084" t="str">
        <f>IF('2A'!P50&lt;&gt;"",'2A'!P50,"")</f>
        <v/>
      </c>
      <c r="AD47" s="1084" t="str">
        <f>IF('2A'!Q50&lt;&gt;"",'2A'!Q50,"")</f>
        <v/>
      </c>
      <c r="AE47" s="1084" t="str">
        <f>IF('2A'!R50&lt;&gt;"",'2A'!R50,"")</f>
        <v/>
      </c>
      <c r="AF47" s="1084" t="str">
        <f>IF('2A'!S50&lt;&gt;"",'2A'!S50,"")</f>
        <v/>
      </c>
      <c r="AG47" s="1084" t="str">
        <f>IF('2A'!T50&lt;&gt;"",'2A'!T50,"")</f>
        <v/>
      </c>
      <c r="AH47" s="1084" t="str">
        <f>IF('2A'!U50&lt;&gt;"",'2A'!U50,"")</f>
        <v/>
      </c>
      <c r="AI47" s="1084" t="str">
        <f>IF('2B'!E50&lt;&gt;"",'2B'!E50,"")</f>
        <v/>
      </c>
      <c r="AJ47" s="1084" t="str">
        <f>IF('2B'!F50&lt;&gt;"",'2B'!F50,"")</f>
        <v/>
      </c>
      <c r="AK47" s="1084" t="str">
        <f>IF('2B'!G50&lt;&gt;"",'2B'!G50,"")</f>
        <v/>
      </c>
      <c r="AL47" s="1084" t="str">
        <f>IF('2B'!H50&lt;&gt;"",'2B'!H50,"")</f>
        <v/>
      </c>
      <c r="AM47" s="1084" t="str">
        <f>IF('2B'!I50&lt;&gt;"",'2B'!I50,"")</f>
        <v/>
      </c>
      <c r="AN47" s="1084" t="str">
        <f>IF('2B'!J50&lt;&gt;"",'2B'!J50,"")</f>
        <v/>
      </c>
      <c r="AO47" s="1084" t="str">
        <f>IF('2B'!K50&lt;&gt;"",'2B'!K50,"")</f>
        <v/>
      </c>
      <c r="AP47" s="1084" t="str">
        <f>IF('2B'!L50&lt;&gt;"",'2B'!L50,"")</f>
        <v/>
      </c>
      <c r="AQ47" s="1084" t="str">
        <f>IF('2B'!M50&lt;&gt;"",'2B'!M50,"")</f>
        <v/>
      </c>
      <c r="AR47" s="1084" t="str">
        <f>IF('2B'!N50&lt;&gt;"",'2B'!N50,"")</f>
        <v/>
      </c>
      <c r="AS47" s="1084" t="str">
        <f>IF('2B'!O50&lt;&gt;"",'2B'!O50,"")</f>
        <v/>
      </c>
      <c r="AT47" s="1084" t="str">
        <f>IF('2B'!P50&lt;&gt;"",'2B'!P50,"")</f>
        <v/>
      </c>
      <c r="AU47" s="1084" t="str">
        <f>IF('2B'!Q50&lt;&gt;"",'2B'!Q50,"")</f>
        <v/>
      </c>
      <c r="AV47" s="1084" t="str">
        <f>IF('2B'!R50&lt;&gt;"",'2B'!R50,"")</f>
        <v/>
      </c>
      <c r="AW47" s="1084" t="str">
        <f>IF('2B'!S50&lt;&gt;"",'2B'!S50,"")</f>
        <v/>
      </c>
      <c r="AX47" s="1084" t="str">
        <f>IF('2B'!T50&lt;&gt;"",'2B'!T50,"")</f>
        <v/>
      </c>
      <c r="AY47" s="1084" t="str">
        <f>IF('2B'!U50&lt;&gt;"",'2B'!U50,"")</f>
        <v/>
      </c>
      <c r="AZ47" s="1084" t="str">
        <f>IF('2B'!V50&lt;&gt;"",'2B'!V50,"")</f>
        <v/>
      </c>
      <c r="BA47" s="1084" t="str">
        <f>IF('2B'!W50&lt;&gt;"",'2B'!W50,"")</f>
        <v/>
      </c>
      <c r="BB47" s="1084" t="str">
        <f>IF('2B'!X50&lt;&gt;"",'2B'!X50,"")</f>
        <v/>
      </c>
      <c r="BC47" s="1084" t="str">
        <f>IF('2C'!E51&lt;&gt;"",'2C'!E51,"")</f>
        <v/>
      </c>
      <c r="BD47" s="1084" t="str">
        <f>IF('2C'!F51&lt;&gt;"",'2C'!F51,"")</f>
        <v/>
      </c>
      <c r="BE47" s="1084" t="str">
        <f>IF('2C'!G51&lt;&gt;"",'2C'!G51,"")</f>
        <v/>
      </c>
      <c r="BF47" s="1084" t="str">
        <f>IF('2C'!H51&lt;&gt;"",'2C'!H51,"")</f>
        <v/>
      </c>
      <c r="BG47" s="1084" t="str">
        <f>IF('2C'!I51&lt;&gt;"",'2C'!I51,"")</f>
        <v/>
      </c>
      <c r="BH47" s="1084" t="str">
        <f>IF('2C'!J51&lt;&gt;"",'2C'!J51,"")</f>
        <v/>
      </c>
      <c r="BI47" s="1084" t="str">
        <f>IF('2C'!K51&lt;&gt;"",'2C'!K51,"")</f>
        <v/>
      </c>
      <c r="BJ47" s="1084" t="str">
        <f>IF('2C'!L51&lt;&gt;"",'2C'!L51,"")</f>
        <v/>
      </c>
      <c r="BK47" s="1084" t="str">
        <f>IF('2C'!M51&lt;&gt;"",'2C'!M51,"")</f>
        <v/>
      </c>
      <c r="BL47" s="1084" t="str">
        <f>IF('2C'!N51&lt;&gt;"",'2C'!N51,"")</f>
        <v/>
      </c>
      <c r="BM47" s="1084" t="str">
        <f>IF('2C'!O51&lt;&gt;"",'2C'!O51,"")</f>
        <v/>
      </c>
      <c r="BN47" s="1084" t="str">
        <f>IF('2C'!P51&lt;&gt;"",'2C'!P51,"")</f>
        <v/>
      </c>
      <c r="BO47" s="1084" t="str">
        <f>IF('2C'!Q51&lt;&gt;"",'2C'!Q51,"")</f>
        <v/>
      </c>
      <c r="BP47" s="1084" t="str">
        <f>IF('2C'!R51&lt;&gt;"",'2C'!R51,"")</f>
        <v/>
      </c>
      <c r="BQ47" s="1084" t="str">
        <f>IF('2C'!S51&lt;&gt;"",'2C'!S51,"")</f>
        <v/>
      </c>
      <c r="BR47" s="1084" t="str">
        <f>IF('2C'!T51&lt;&gt;"",'2C'!T51,"")</f>
        <v/>
      </c>
      <c r="BS47" s="1084" t="str">
        <f>IF('2C'!U51&lt;&gt;"",'2C'!U51,"")</f>
        <v/>
      </c>
      <c r="BT47" s="1084" t="str">
        <f>IF('2C'!V51&lt;&gt;"",'2C'!V51,"")</f>
        <v/>
      </c>
      <c r="BU47" s="1084" t="str">
        <f>IF('2C'!W51&lt;&gt;"",'2C'!W51,"")</f>
        <v/>
      </c>
      <c r="BV47" s="1084" t="str">
        <f>IF('2C'!X51&lt;&gt;"",'2C'!X51,"")</f>
        <v/>
      </c>
      <c r="BW47" s="1084" t="str">
        <f>IF('2C'!Y51&lt;&gt;"",'2C'!Y51,"")</f>
        <v/>
      </c>
      <c r="BX47" s="1084" t="str">
        <f>IF('2C'!Z51&lt;&gt;"",'2C'!Z51,"")</f>
        <v/>
      </c>
      <c r="BY47" s="1084" t="str">
        <f>IF('2C'!AA51&lt;&gt;"",'2C'!AA51,"")</f>
        <v/>
      </c>
      <c r="BZ47" s="1084" t="str">
        <f>IF('2C'!AB51&lt;&gt;"",'2C'!AB51,"")</f>
        <v/>
      </c>
      <c r="CA47" s="1084" t="str">
        <f>IF('2C'!AC51&lt;&gt;"",'2C'!AC51,"")</f>
        <v/>
      </c>
      <c r="CB47" s="1084" t="str">
        <f>IF('2C'!AD51&lt;&gt;"",'2C'!AD51,"")</f>
        <v/>
      </c>
      <c r="CC47" s="1084" t="str">
        <f>IF('2C'!AE51&lt;&gt;"",'2C'!AE51,"")</f>
        <v/>
      </c>
      <c r="CD47" s="1084" t="str">
        <f>IF('2C'!AF51&lt;&gt;"",'2C'!AF51,"")</f>
        <v/>
      </c>
      <c r="CE47" s="1085"/>
      <c r="CF47" s="1085"/>
      <c r="CG47" s="1085"/>
      <c r="CH47" s="1085"/>
      <c r="CI47" s="1085"/>
      <c r="CJ47" s="1085"/>
      <c r="CK47" s="1085"/>
      <c r="CL47" s="1085"/>
      <c r="CM47" s="1085"/>
      <c r="CN47" s="1085"/>
      <c r="CO47" s="1085"/>
      <c r="CP47" s="1085"/>
      <c r="CQ47" s="1085"/>
      <c r="CR47" s="1085"/>
      <c r="CS47" s="1085"/>
      <c r="CT47" s="1085"/>
      <c r="CU47" s="1085"/>
      <c r="CV47" s="1084" t="str">
        <f>IF('2E'!E50&lt;&gt;"",'2E'!E50,"")</f>
        <v/>
      </c>
      <c r="CW47" s="1084" t="str">
        <f>IF('2E'!F50&lt;&gt;"",'2E'!F50,"")</f>
        <v/>
      </c>
      <c r="CX47" s="1084" t="str">
        <f>IF('2E'!G50&lt;&gt;"",'2E'!G50,"")</f>
        <v/>
      </c>
      <c r="CY47" s="1084" t="str">
        <f>IF('2E'!H50&lt;&gt;"",'2E'!H50,"")</f>
        <v/>
      </c>
      <c r="CZ47" s="1084" t="str">
        <f>IF('2E'!I50&lt;&gt;"",'2E'!I50,"")</f>
        <v/>
      </c>
      <c r="DA47" s="1084" t="str">
        <f>IF('2E'!J50&lt;&gt;"",'2E'!J50,"")</f>
        <v/>
      </c>
      <c r="DB47" s="1084" t="str">
        <f>IF('2E'!K50&lt;&gt;"",'2E'!K50,"")</f>
        <v/>
      </c>
      <c r="DC47" s="1084" t="str">
        <f>IF('2E'!L50&lt;&gt;"",'2E'!L50,"")</f>
        <v/>
      </c>
      <c r="DD47" s="1084" t="str">
        <f>IF('2E'!M50&lt;&gt;"",'2E'!M50,"")</f>
        <v/>
      </c>
      <c r="DE47" s="1084" t="str">
        <f>IF('2E'!N50&lt;&gt;"",'2E'!N50,"")</f>
        <v/>
      </c>
      <c r="DF47" s="1084" t="str">
        <f>IF('2E'!O50&lt;&gt;"",'2E'!O50,"")</f>
        <v/>
      </c>
      <c r="DG47" s="1084" t="str">
        <f>IF('2E'!P50&lt;&gt;"",'2E'!P50,"")</f>
        <v/>
      </c>
      <c r="DH47" s="1084" t="str">
        <f>IF('2E'!Q50&lt;&gt;"",'2E'!Q50,"")</f>
        <v/>
      </c>
      <c r="DI47" s="1084" t="str">
        <f>IF('2E'!R50&lt;&gt;"",'2E'!R50,"")</f>
        <v/>
      </c>
      <c r="DJ47" s="1084" t="str">
        <f>IF('2E'!S50&lt;&gt;"",'2E'!S50,"")</f>
        <v/>
      </c>
      <c r="DK47" s="1084" t="str">
        <f>IF('2E'!T50&lt;&gt;"",'2E'!T50,"")</f>
        <v/>
      </c>
      <c r="DL47" s="1084" t="str">
        <f>IF('2F'!E50&lt;&gt;"",'2F'!E50,"")</f>
        <v/>
      </c>
      <c r="DM47" s="1084" t="str">
        <f>IF('2F'!F50&lt;&gt;"",'2F'!F50,"")</f>
        <v/>
      </c>
      <c r="DN47" s="1212" t="str">
        <f>IF('3AB'!E50&lt;&gt;"",'3AB'!E50,"")</f>
        <v/>
      </c>
      <c r="DO47" s="1212" t="str">
        <f>IF('3AB'!F50&lt;&gt;"",'3AB'!F50,"")</f>
        <v/>
      </c>
      <c r="DP47" s="1212" t="str">
        <f>IF('3AB'!G50&lt;&gt;"",'3AB'!G50,"")</f>
        <v/>
      </c>
      <c r="DQ47" s="1212" t="str">
        <f>IF('3AB'!H50&lt;&gt;"",'3AB'!H50,"")</f>
        <v/>
      </c>
      <c r="DR47" s="1212" t="str">
        <f>IF('3AB'!I50&lt;&gt;"",'3AB'!I50,"")</f>
        <v/>
      </c>
      <c r="DS47" s="1212" t="str">
        <f>IF('3AB'!J50&lt;&gt;"",'3AB'!J50,"")</f>
        <v/>
      </c>
      <c r="DT47" s="1212" t="str">
        <f>IF('3AB'!K50&lt;&gt;"",'3AB'!K50,"")</f>
        <v/>
      </c>
      <c r="DU47" s="1212" t="str">
        <f>IF('3AB'!L50&lt;&gt;"",'3AB'!L50,"")</f>
        <v/>
      </c>
      <c r="DV47" s="1084" t="str">
        <f>IF('3CD'!E50&lt;&gt;"",'3CD'!E50,"")</f>
        <v/>
      </c>
      <c r="DW47" s="1084" t="str">
        <f>IF('3CD'!F50&lt;&gt;"",'3CD'!F50,"")</f>
        <v/>
      </c>
      <c r="DX47" s="1084" t="str">
        <f>IF('3CD'!G50&lt;&gt;"",'3CD'!G50,"")</f>
        <v/>
      </c>
      <c r="DY47" s="1084" t="str">
        <f>IF('3CD'!H50&lt;&gt;"",'3CD'!H50,"")</f>
        <v/>
      </c>
      <c r="DZ47" s="1084" t="str">
        <f>IF('3CD'!I50&lt;&gt;"",'3CD'!I50,"")</f>
        <v/>
      </c>
      <c r="EA47" s="1084" t="str">
        <f>IF('3CD'!J50&lt;&gt;"",'3CD'!J50,"")</f>
        <v/>
      </c>
      <c r="EB47" s="1084" t="str">
        <f>IF('3CD'!K50&lt;&gt;"",'3CD'!K50,"")</f>
        <v/>
      </c>
      <c r="EC47" s="1084" t="str">
        <f>IF('3CD'!L50&lt;&gt;"",'3CD'!L50,"")</f>
        <v/>
      </c>
      <c r="ED47" s="1084" t="str">
        <f>IF('3CD'!M50&lt;&gt;"",'3CD'!M50,"")</f>
        <v/>
      </c>
      <c r="EE47" s="1084" t="str">
        <f>IF('3CD'!N50&lt;&gt;"",'3CD'!N50,"")</f>
        <v/>
      </c>
      <c r="EF47" s="1084" t="str">
        <f>IF('3CD'!O50&lt;&gt;"",'3CD'!O50,"")</f>
        <v/>
      </c>
      <c r="EG47" s="1084" t="str">
        <f>IF('3CD'!P50&lt;&gt;"",'3CD'!P50,"")</f>
        <v/>
      </c>
      <c r="EH47" s="1084" t="str">
        <f>IF('3CD'!Q50&lt;&gt;"",'3CD'!Q50,"")</f>
        <v/>
      </c>
      <c r="EI47" s="1084" t="str">
        <f>IF('3CD'!R50&lt;&gt;"",'3CD'!R50,"")</f>
        <v/>
      </c>
      <c r="EJ47" s="1085"/>
      <c r="EK47" s="1085"/>
      <c r="EL47" s="1085"/>
      <c r="EM47" s="1085"/>
      <c r="EN47" s="1085"/>
      <c r="EO47" s="1085"/>
      <c r="EP47" s="1085"/>
      <c r="EQ47" s="1085"/>
      <c r="ER47" s="1085"/>
      <c r="ES47" s="1085"/>
      <c r="ET47" s="1085"/>
      <c r="EU47" s="1085"/>
      <c r="EV47" s="1085"/>
      <c r="EW47" s="1085"/>
      <c r="EX47" s="1085"/>
      <c r="EY47" s="1085"/>
      <c r="EZ47" s="1085"/>
      <c r="FA47" s="1085"/>
      <c r="FB47" s="1084" t="str">
        <f>IF('3EF'!W51&lt;&gt;"",'3EF'!W51,"")</f>
        <v/>
      </c>
      <c r="FC47" s="1084" t="str">
        <f>IF('3EF'!X51&lt;&gt;"",'3EF'!X51,"")</f>
        <v/>
      </c>
      <c r="FD47" s="1084" t="str">
        <f>IF('3EF'!Y51&lt;&gt;"",'3EF'!Y51,"")</f>
        <v/>
      </c>
      <c r="FE47" s="1084" t="str">
        <f>IF('3EF'!Z51&lt;&gt;"",'3EF'!Z51,"")</f>
        <v/>
      </c>
      <c r="FF47" s="1084" t="str">
        <f>IF('3EF'!AA51&lt;&gt;"",'3EF'!AA51,"")</f>
        <v/>
      </c>
      <c r="FG47" s="1084" t="str">
        <f>IF('3EF'!AB51&lt;&gt;"",'3EF'!AB51,"")</f>
        <v/>
      </c>
      <c r="FH47" s="1084" t="str">
        <f>IF('3EF'!AC51&lt;&gt;"",'3EF'!AC51,"")</f>
        <v/>
      </c>
      <c r="FI47" s="1084" t="str">
        <f>IF('3EF'!AD51&lt;&gt;"",'3EF'!AD51,"")</f>
        <v/>
      </c>
      <c r="FJ47" s="1084" t="str">
        <f>IF('3EF'!AE51&lt;&gt;"",'3EF'!AE51,"")</f>
        <v/>
      </c>
      <c r="FK47" s="1084" t="str">
        <f>IF('3EF'!AF51&lt;&gt;"",'3EF'!AF51,"")</f>
        <v/>
      </c>
      <c r="FL47" s="1084" t="str">
        <f>IF('3EF'!AG51&lt;&gt;"",'3EF'!AG51,"")</f>
        <v/>
      </c>
      <c r="FM47" s="1084" t="str">
        <f>IF('3EF'!AH51&lt;&gt;"",'3EF'!AH51,"")</f>
        <v/>
      </c>
      <c r="FN47" s="1084" t="str">
        <f>IF('3EF'!AI51&lt;&gt;"",'3EF'!AI51,"")</f>
        <v/>
      </c>
      <c r="FO47" s="1084" t="str">
        <f>IF('3EF'!AJ51&lt;&gt;"",'3EF'!AJ51,"")</f>
        <v/>
      </c>
      <c r="FP47" s="1084" t="str">
        <f>IF('3EF'!AK51&lt;&gt;"",'3EF'!AK51,"")</f>
        <v/>
      </c>
      <c r="FQ47" s="1084" t="str">
        <f>IF('3EF'!AL51&lt;&gt;"",'3EF'!AL51,"")</f>
        <v/>
      </c>
      <c r="FR47" s="1084" t="str">
        <f>IF('3EF'!AM51&lt;&gt;"",'3EF'!AM51,"")</f>
        <v/>
      </c>
      <c r="FS47" s="1084" t="str">
        <f>IF('3G'!E51&lt;&gt;"",'3G'!E51,"")</f>
        <v/>
      </c>
      <c r="FT47" s="1084" t="str">
        <f>IF('3G'!F51&lt;&gt;"",'3G'!F51,"")</f>
        <v/>
      </c>
      <c r="FU47" s="1084" t="str">
        <f>IF('3G'!G51&lt;&gt;"",'3G'!G51,"")</f>
        <v/>
      </c>
      <c r="FV47" s="1084" t="str">
        <f>IF('3G'!H51&lt;&gt;"",'3G'!H51,"")</f>
        <v/>
      </c>
      <c r="FW47" s="1084" t="str">
        <f>IF('3G'!I51&lt;&gt;"",'3G'!I51,"")</f>
        <v/>
      </c>
      <c r="FX47" s="1084" t="str">
        <f>IF('3G'!J51&lt;&gt;"",'3G'!J51,"")</f>
        <v/>
      </c>
      <c r="FY47" s="1084" t="str">
        <f>IF('3G'!K51&lt;&gt;"",'3G'!K51,"")</f>
        <v/>
      </c>
      <c r="FZ47" s="1084" t="str">
        <f>IF('3G'!L51&lt;&gt;"",'3G'!L51,"")</f>
        <v/>
      </c>
      <c r="GA47" s="1084" t="str">
        <f>IF('3G'!M51&lt;&gt;"",'3G'!M51,"")</f>
        <v/>
      </c>
      <c r="GB47" s="1084" t="str">
        <f>IF('3G'!N51&lt;&gt;"",'3G'!N51,"")</f>
        <v/>
      </c>
      <c r="GC47" s="1084" t="str">
        <f>IF('3G'!O51&lt;&gt;"",'3G'!O51,"")</f>
        <v/>
      </c>
      <c r="GD47" s="1084" t="str">
        <f>IF('3G'!P51&lt;&gt;"",'3G'!P51,"")</f>
        <v/>
      </c>
      <c r="GE47" s="1084" t="str">
        <f>IF('3G'!Q51&lt;&gt;"",'3G'!Q51,"")</f>
        <v/>
      </c>
      <c r="GF47" s="1084" t="str">
        <f>IF('3G'!R51&lt;&gt;"",'3G'!R51,"")</f>
        <v/>
      </c>
      <c r="GG47" s="1084" t="str">
        <f>IF('3G'!S51&lt;&gt;"",'3G'!S51,"")</f>
        <v/>
      </c>
      <c r="GH47" s="1084" t="str">
        <f>IF('3G'!T51&lt;&gt;"",'3G'!T51,"")</f>
        <v/>
      </c>
      <c r="GI47" s="1084" t="str">
        <f>IF('3G'!U51&lt;&gt;"",'3G'!U51,"")</f>
        <v/>
      </c>
      <c r="GJ47" s="1084" t="str">
        <f>IF('3G'!V51&lt;&gt;"",'3G'!V51,"")</f>
        <v/>
      </c>
      <c r="GK47" s="1084" t="str">
        <f>IF('3G'!W51&lt;&gt;"",'3G'!W51,"")</f>
        <v/>
      </c>
      <c r="GL47" s="1084" t="str">
        <f>IF('3G'!X51&lt;&gt;"",'3G'!X51,"")</f>
        <v/>
      </c>
      <c r="GM47" s="1084" t="str">
        <f>IF('3G'!Y51&lt;&gt;"",'3G'!Y51,"")</f>
        <v/>
      </c>
      <c r="GN47" s="1084" t="str">
        <f>IF('3G'!Z51&lt;&gt;"",'3G'!Z51,"")</f>
        <v/>
      </c>
      <c r="GO47" s="1084" t="str">
        <f>IF('3G'!AA51&lt;&gt;"",'3G'!AA51,"")</f>
        <v/>
      </c>
      <c r="GP47" s="1084" t="str">
        <f>IF('3G'!AB51&lt;&gt;"",'3G'!AB51,"")</f>
        <v/>
      </c>
      <c r="GQ47" s="1084" t="str">
        <f>IF('3G'!AC51&lt;&gt;"",'3G'!AC51,"")</f>
        <v/>
      </c>
      <c r="GR47" s="1084" t="str">
        <f>IF('3G'!AD51&lt;&gt;"",'3G'!AD51,"")</f>
        <v/>
      </c>
      <c r="GS47" s="1084" t="str">
        <f>IF('3G'!AE51&lt;&gt;"",'3G'!AE51,"")</f>
        <v/>
      </c>
      <c r="GT47" s="1084" t="str">
        <f>IF('3G'!AF51&lt;&gt;"",'3G'!AF51,"")</f>
        <v/>
      </c>
      <c r="GU47" s="1084" t="str">
        <f>IF('3G'!AG51&lt;&gt;"",'3G'!AG51,"")</f>
        <v/>
      </c>
      <c r="GV47" s="1084" t="str">
        <f>IF('3G'!AH51&lt;&gt;"",'3G'!AH51,"")</f>
        <v/>
      </c>
      <c r="GW47" s="1084" t="str">
        <f>IF('3G'!AI51&lt;&gt;"",'3G'!AI51,"")</f>
        <v/>
      </c>
      <c r="GX47" s="1084" t="str">
        <f>IF('3G'!AJ51&lt;&gt;"",'3G'!AJ51,"")</f>
        <v/>
      </c>
      <c r="GY47" s="1084" t="str">
        <f>IF('3G'!AK51&lt;&gt;"",'3G'!AK51,"")</f>
        <v/>
      </c>
      <c r="GZ47" s="1084" t="str">
        <f>IF('3G'!AL51&lt;&gt;"",'3G'!AL51,"")</f>
        <v/>
      </c>
      <c r="HA47" s="1084" t="str">
        <f>IF('3G'!AM51&lt;&gt;"",'3G'!AM51,"")</f>
        <v/>
      </c>
      <c r="HB47" s="1084" t="str">
        <f>IF('3G'!AN51&lt;&gt;"",'3G'!AN51,"")</f>
        <v/>
      </c>
      <c r="HC47" s="1085"/>
      <c r="HD47" s="1085"/>
      <c r="HE47" s="1085"/>
      <c r="HF47" s="1085"/>
      <c r="HG47" s="1085"/>
      <c r="HH47" s="1085"/>
      <c r="HI47" s="1085"/>
      <c r="HJ47" s="1085"/>
      <c r="HK47" s="1085"/>
      <c r="HL47" s="1085"/>
      <c r="HM47" s="1085"/>
      <c r="HN47" s="1085"/>
      <c r="HO47" s="1085"/>
      <c r="HP47" s="1085"/>
      <c r="HQ47" s="1085"/>
      <c r="HR47" s="1085"/>
      <c r="HS47" s="1085"/>
      <c r="HT47" s="1085"/>
      <c r="HU47" s="1085"/>
      <c r="HV47" s="1085"/>
      <c r="HW47" s="1085"/>
      <c r="HX47" s="1085"/>
      <c r="HY47" s="1085"/>
      <c r="HZ47" s="1085"/>
      <c r="IA47" s="1085"/>
      <c r="IB47" s="1085"/>
      <c r="IC47" s="1085"/>
      <c r="ID47" s="1085"/>
      <c r="IE47" s="1085"/>
      <c r="IF47" s="1085"/>
      <c r="IG47" s="1085"/>
      <c r="IH47" s="1085"/>
      <c r="II47" s="1085"/>
      <c r="IJ47" s="1085"/>
      <c r="IK47" s="1085"/>
      <c r="IL47" s="1085"/>
      <c r="IM47" s="1085"/>
      <c r="IN47" s="1085"/>
      <c r="IO47" s="1085"/>
      <c r="IP47" s="1085"/>
      <c r="IQ47" s="1085"/>
      <c r="IR47" s="1085"/>
      <c r="IS47" s="1085"/>
      <c r="IT47" s="1085"/>
      <c r="IU47" s="1085"/>
      <c r="IV47" s="1085"/>
      <c r="IW47" s="1085"/>
      <c r="IX47" s="1085"/>
      <c r="IY47" s="1085"/>
      <c r="IZ47" s="1085"/>
      <c r="JA47" s="1085"/>
      <c r="JB47" s="1084" t="str">
        <f>IF('4C'!E50&lt;&gt;"",'4C'!E50,"")</f>
        <v/>
      </c>
      <c r="JC47" s="1085"/>
      <c r="JD47" s="1085"/>
      <c r="JE47" s="1085"/>
      <c r="JF47" s="1085"/>
      <c r="JG47" s="1085"/>
      <c r="JH47" s="1085"/>
      <c r="JI47" s="1085"/>
      <c r="JJ47" s="1085"/>
      <c r="JK47" s="1085"/>
      <c r="JL47" s="1085"/>
      <c r="JM47" s="1085"/>
      <c r="JN47" s="1085"/>
      <c r="JO47" s="1085"/>
      <c r="JP47" s="1085"/>
      <c r="JQ47" s="1085"/>
      <c r="JR47" s="1085"/>
      <c r="JS47" s="1085"/>
      <c r="JT47" s="1085"/>
      <c r="JU47" s="1085"/>
      <c r="JV47" s="1085"/>
      <c r="JW47" s="1085"/>
      <c r="JX47" s="1085"/>
      <c r="JY47" s="1085"/>
      <c r="JZ47" s="1085"/>
      <c r="KA47" s="1085"/>
      <c r="KB47" s="1085"/>
      <c r="KC47" s="1085"/>
      <c r="KD47" s="1085"/>
      <c r="KE47" s="1085"/>
      <c r="KF47" s="1085"/>
      <c r="KG47" s="1085"/>
      <c r="KH47" s="1085"/>
      <c r="KI47" s="1085"/>
      <c r="KJ47" s="1084" t="str">
        <f>IF('5A'!E50&lt;&gt;"",'5A'!E50,"")</f>
        <v/>
      </c>
      <c r="KK47" s="1084" t="str">
        <f>IF('5A'!F50&lt;&gt;"",'5A'!F50,"")</f>
        <v/>
      </c>
      <c r="KL47" s="1084" t="str">
        <f>IF('5A'!G50&lt;&gt;"",'5A'!G50,"")</f>
        <v/>
      </c>
      <c r="KM47" s="1085"/>
      <c r="KN47" s="1085"/>
      <c r="KO47" s="1085"/>
      <c r="KP47" s="1085"/>
      <c r="KQ47" s="1085"/>
      <c r="KR47" s="1085"/>
      <c r="KS47" s="1085"/>
      <c r="KT47" s="1085"/>
      <c r="KU47" s="1085"/>
      <c r="KV47" s="1085"/>
      <c r="KW47" s="1085"/>
      <c r="KX47" s="1085"/>
      <c r="KY47" s="1084" t="str">
        <f>IF('5D'!E57&lt;&gt;"",'5D'!E57,"")</f>
        <v/>
      </c>
      <c r="KZ47" s="1084" t="str">
        <f>IF('5D'!F57&lt;&gt;"",'5D'!F57,"")</f>
        <v/>
      </c>
      <c r="LA47" s="1084" t="str">
        <f>IF('5D'!G57&lt;&gt;"",'5D'!G57,"")</f>
        <v/>
      </c>
      <c r="LB47" s="1084" t="str">
        <f>IF('5D'!H57&lt;&gt;"",'5D'!H57,"")</f>
        <v/>
      </c>
      <c r="LC47" s="1084" t="str">
        <f>IF('5D'!I57&lt;&gt;"",'5D'!I57,"")</f>
        <v/>
      </c>
      <c r="LD47" s="1084" t="str">
        <f>IF('5D'!J57&lt;&gt;"",'5D'!J57,"")</f>
        <v/>
      </c>
      <c r="LE47" s="1084" t="str">
        <f>IF('5D'!K57&lt;&gt;"",'5D'!K57,"")</f>
        <v/>
      </c>
      <c r="LF47" s="1084" t="str">
        <f>IF('5D'!L57&lt;&gt;"",'5D'!L57,"")</f>
        <v/>
      </c>
      <c r="LG47" s="1084" t="str">
        <f>IF('5D'!M57&lt;&gt;"",'5D'!M57,"")</f>
        <v/>
      </c>
      <c r="LH47" s="1084" t="str">
        <f>IF('5D'!N57&lt;&gt;"",'5D'!N57,"")</f>
        <v/>
      </c>
      <c r="LI47" s="1084" t="str">
        <f>IF('5D'!O57&lt;&gt;"",'5D'!O57,"")</f>
        <v/>
      </c>
      <c r="LJ47" s="1084" t="str">
        <f>IF('5D'!P57&lt;&gt;"",'5D'!P57,"")</f>
        <v/>
      </c>
      <c r="LK47" s="1084" t="str">
        <f>IF('5D'!Q57&lt;&gt;"",'5D'!Q57,"")</f>
        <v/>
      </c>
      <c r="LL47" s="1084" t="str">
        <f>IF('5D'!R57&lt;&gt;"",'5D'!R57,"")</f>
        <v/>
      </c>
      <c r="LM47" s="1084" t="str">
        <f>IF('5D'!S57&lt;&gt;"",'5D'!S57,"")</f>
        <v/>
      </c>
      <c r="LN47" s="1084" t="str">
        <f>IF('5D'!T57&lt;&gt;"",'5D'!T57,"")</f>
        <v/>
      </c>
      <c r="LO47" s="1084" t="str">
        <f>IF('5D'!U57&lt;&gt;"",'5D'!U57,"")</f>
        <v/>
      </c>
      <c r="LP47" s="1084" t="str">
        <f>IF('5D'!V57&lt;&gt;"",'5D'!V57,"")</f>
        <v/>
      </c>
      <c r="LQ47" s="1084" t="str">
        <f>IF('5D'!W57&lt;&gt;"",'5D'!W57,"")</f>
        <v/>
      </c>
      <c r="LR47" s="1084" t="str">
        <f>IF('5D'!Y57&lt;&gt;"",'5D'!Y57,"")</f>
        <v/>
      </c>
      <c r="LS47" s="1084" t="str">
        <f>IF('5D'!Z57&lt;&gt;"",'5D'!Z57,"")</f>
        <v/>
      </c>
      <c r="LT47" s="1084" t="str">
        <f>IF('5D'!AA57&lt;&gt;"",'5D'!AA57,"")</f>
        <v/>
      </c>
      <c r="LU47" s="1084" t="str">
        <f>IF('5D'!AB57&lt;&gt;"",'5D'!AB57,"")</f>
        <v/>
      </c>
      <c r="LV47" s="1085"/>
      <c r="LW47" s="1084" t="str">
        <f>IF('5E'!E57&lt;&gt;"",'5E'!E57,"")</f>
        <v/>
      </c>
      <c r="LX47" s="1084" t="str">
        <f>IF('5E'!F57&lt;&gt;"",'5E'!F57,"")</f>
        <v/>
      </c>
      <c r="LY47" s="1084" t="str">
        <f>IF('5E'!G57&lt;&gt;"",'5E'!G57,"")</f>
        <v/>
      </c>
      <c r="LZ47" s="1084" t="str">
        <f>IF('5E'!H57&lt;&gt;"",'5E'!H57,"")</f>
        <v/>
      </c>
      <c r="MA47" s="1084" t="str">
        <f>IF('5E'!I57&lt;&gt;"",'5E'!I57,"")</f>
        <v/>
      </c>
      <c r="MB47" s="1084" t="str">
        <f>IF('5E'!J57&lt;&gt;"",'5E'!J57,"")</f>
        <v/>
      </c>
      <c r="MC47" s="1084" t="str">
        <f>IF('5E'!K57&lt;&gt;"",'5E'!K57,"")</f>
        <v/>
      </c>
      <c r="MD47" s="1084" t="str">
        <f>IF('5E'!L57&lt;&gt;"",'5E'!L57,"")</f>
        <v/>
      </c>
      <c r="ME47" s="1084" t="str">
        <f>IF('5E'!M57&lt;&gt;"",'5E'!M57,"")</f>
        <v/>
      </c>
      <c r="MF47" s="1084" t="str">
        <f>IF('5E'!N57&lt;&gt;"",'5E'!N57,"")</f>
        <v/>
      </c>
      <c r="MG47" s="1084" t="str">
        <f>IF('5E'!O57&lt;&gt;"",'5E'!O57,"")</f>
        <v/>
      </c>
      <c r="MH47" s="1084" t="str">
        <f>IF('5E'!P57&lt;&gt;"",'5E'!P57,"")</f>
        <v/>
      </c>
      <c r="MI47" s="1084" t="str">
        <f>IF('5E'!Q57&lt;&gt;"",'5E'!Q57,"")</f>
        <v/>
      </c>
      <c r="MJ47" s="1084" t="str">
        <f>IF('5E'!R57&lt;&gt;"",'5E'!R57,"")</f>
        <v/>
      </c>
      <c r="MK47" s="1084" t="str">
        <f>IF('5E'!S57&lt;&gt;"",'5E'!S57,"")</f>
        <v/>
      </c>
      <c r="ML47" s="1084" t="str">
        <f>IF('5E'!T57&lt;&gt;"",'5E'!T57,"")</f>
        <v/>
      </c>
      <c r="MM47" s="1084" t="str">
        <f>IF('5E'!U57&lt;&gt;"",'5E'!U57,"")</f>
        <v/>
      </c>
      <c r="MN47" s="1084" t="str">
        <f>IF('5E'!V57&lt;&gt;"",'5E'!V57,"")</f>
        <v/>
      </c>
      <c r="MO47" s="1084" t="str">
        <f>IF('5E'!W57&lt;&gt;"",'5E'!W57,"")</f>
        <v/>
      </c>
      <c r="MP47" s="1084" t="str">
        <f>IF('5E'!Y57&lt;&gt;"",'5E'!Y57,"")</f>
        <v/>
      </c>
      <c r="MQ47" s="1084" t="str">
        <f>IF('5E'!Z57&lt;&gt;"",'5E'!Z57,"")</f>
        <v/>
      </c>
      <c r="MR47" s="1084" t="str">
        <f>IF('5E'!AA57&lt;&gt;"",'5E'!AA57,"")</f>
        <v/>
      </c>
      <c r="MS47" s="1085"/>
      <c r="MT47" s="1085"/>
      <c r="MU47" s="1085"/>
      <c r="MV47" s="1085"/>
      <c r="MW47" s="1085"/>
      <c r="MX47" s="1085"/>
      <c r="MY47" s="1085"/>
      <c r="MZ47" s="1085"/>
      <c r="NA47" s="1085"/>
      <c r="NB47" s="1085"/>
      <c r="NC47" s="1085"/>
      <c r="ND47" s="1085"/>
      <c r="NE47" s="1085"/>
      <c r="NF47" s="1085"/>
      <c r="NG47" s="1085"/>
      <c r="NH47" s="1085"/>
      <c r="NI47" s="1085"/>
      <c r="NJ47" s="1085"/>
      <c r="NK47" s="1085"/>
      <c r="NL47" s="1085"/>
      <c r="NM47" s="1085"/>
      <c r="NN47" s="1085"/>
      <c r="NO47" s="1085"/>
      <c r="NP47" s="1085"/>
      <c r="NQ47" s="1085"/>
      <c r="NR47" s="1085"/>
      <c r="NS47" s="1085"/>
      <c r="NT47" s="1085"/>
      <c r="NU47" s="1085"/>
      <c r="NV47" s="1085"/>
      <c r="NW47" s="1085"/>
      <c r="NX47" s="1085"/>
      <c r="NY47" s="1085"/>
      <c r="NZ47" s="1085"/>
      <c r="OA47" s="1085"/>
      <c r="OB47" s="1085"/>
      <c r="OC47" s="1085"/>
      <c r="OD47" s="1085"/>
      <c r="OE47" s="1085"/>
      <c r="OF47" s="1085"/>
      <c r="OG47" s="1085"/>
      <c r="OH47" s="1085"/>
      <c r="OI47" s="1085"/>
      <c r="OJ47" s="1085"/>
      <c r="OK47" s="1085"/>
      <c r="OL47" s="1085"/>
      <c r="OM47" s="1085"/>
      <c r="ON47" s="1085"/>
      <c r="OO47" s="1085"/>
      <c r="OP47" s="1085"/>
      <c r="OQ47" s="1085"/>
      <c r="OR47" s="1085"/>
      <c r="OS47" s="1085"/>
      <c r="OT47" s="1085"/>
      <c r="OU47" s="1085"/>
      <c r="OV47" s="1085"/>
      <c r="OW47" s="1085"/>
      <c r="OX47" s="1085"/>
      <c r="OY47" s="1085"/>
      <c r="OZ47" s="1085"/>
      <c r="PA47" s="1085"/>
      <c r="PB47" s="1085"/>
      <c r="PC47" s="1085"/>
      <c r="PD47" s="1085"/>
      <c r="PE47" s="1085"/>
      <c r="PF47" s="1085"/>
      <c r="PG47" s="1085"/>
      <c r="PH47" s="1085"/>
      <c r="PI47" s="1085"/>
      <c r="PJ47" s="1085"/>
      <c r="PK47" s="1085"/>
      <c r="PL47" s="1085"/>
      <c r="PM47" s="1085"/>
      <c r="PN47" s="1085"/>
      <c r="PO47" s="1085"/>
      <c r="PP47" s="1085"/>
      <c r="PQ47" s="1085"/>
      <c r="PR47" s="1085"/>
      <c r="PS47" s="1085"/>
      <c r="PT47" s="1085"/>
      <c r="PU47" s="1085"/>
      <c r="PV47" s="1085"/>
      <c r="PW47" s="1085"/>
      <c r="PX47" s="1085"/>
      <c r="PY47" s="1085"/>
      <c r="PZ47" s="1085"/>
      <c r="QA47" s="1085"/>
      <c r="QB47" s="1085"/>
      <c r="QC47" s="1085"/>
      <c r="QD47" s="1085"/>
      <c r="QE47" s="1085"/>
      <c r="QF47" s="1085"/>
      <c r="QG47" s="1085"/>
      <c r="QH47" s="1085"/>
      <c r="QI47" s="1085"/>
      <c r="QJ47" s="1085"/>
      <c r="QK47" s="1085"/>
      <c r="QL47" s="1085"/>
      <c r="QM47" s="1085"/>
      <c r="QN47" s="1085"/>
      <c r="QO47" s="1085"/>
      <c r="QP47" s="1085"/>
      <c r="QQ47" s="1085"/>
      <c r="QR47" s="1085"/>
      <c r="QS47" s="1085"/>
      <c r="QT47" s="1085"/>
      <c r="QU47" s="1085"/>
      <c r="QV47" s="1085"/>
      <c r="QW47" s="1085"/>
      <c r="QX47" s="1085"/>
      <c r="QY47" s="1085"/>
      <c r="QZ47" s="1085"/>
      <c r="RA47" s="1085"/>
      <c r="RB47" s="1085"/>
      <c r="RC47" s="1085"/>
      <c r="RD47" s="1085"/>
      <c r="RE47" s="1085"/>
      <c r="RF47" s="1085"/>
      <c r="RG47" s="1085"/>
      <c r="RH47" s="1085"/>
      <c r="RI47" s="1085"/>
      <c r="RJ47" s="1085"/>
      <c r="RK47" s="1085"/>
      <c r="RL47" s="1085"/>
      <c r="RM47" s="1085"/>
      <c r="RN47" s="1085"/>
      <c r="RO47" s="1085"/>
      <c r="RP47" s="1085"/>
      <c r="RQ47" s="1085"/>
      <c r="RR47" s="1085"/>
      <c r="RS47" s="1085"/>
      <c r="RT47" s="1085"/>
      <c r="RU47" s="1085"/>
      <c r="RV47" s="1085"/>
      <c r="RW47" s="1085"/>
      <c r="RX47" s="1085"/>
      <c r="RY47" s="1085"/>
      <c r="RZ47" s="1085"/>
      <c r="SA47" s="1085"/>
      <c r="SB47" s="1085"/>
      <c r="SC47" s="1085"/>
      <c r="SD47" s="1085"/>
      <c r="SE47" s="1085"/>
      <c r="SF47" s="1085"/>
      <c r="SG47" s="1085"/>
      <c r="SH47" s="1085"/>
      <c r="SI47" s="1085"/>
      <c r="SJ47" s="1085"/>
      <c r="SK47" s="1085"/>
      <c r="SL47" s="1085"/>
      <c r="SM47" s="1085"/>
      <c r="SN47" s="1085"/>
      <c r="SO47" s="1085"/>
      <c r="SP47" s="1085"/>
      <c r="SQ47" s="1085"/>
      <c r="SR47" s="1085"/>
      <c r="SS47" s="1085"/>
      <c r="ST47" s="1085"/>
      <c r="SU47" s="1085"/>
      <c r="SV47" s="1085"/>
      <c r="SW47" s="1085"/>
      <c r="SX47" s="1085"/>
      <c r="SY47" s="1085"/>
      <c r="SZ47" s="1085"/>
      <c r="TA47" s="1085"/>
      <c r="TB47" s="1085"/>
      <c r="TC47" s="1085"/>
      <c r="TD47" s="1085"/>
      <c r="TE47" s="1085"/>
      <c r="TF47" s="1085"/>
      <c r="TG47" s="1085"/>
      <c r="TH47" s="1085"/>
      <c r="TI47" s="1085"/>
      <c r="TJ47" s="1085"/>
      <c r="TK47" s="1085"/>
      <c r="TL47" s="1085"/>
      <c r="TM47" s="1085"/>
      <c r="TN47" s="1085"/>
      <c r="TO47" s="1085"/>
      <c r="TP47" s="1085"/>
      <c r="TQ47" s="1085"/>
      <c r="TR47" s="1085"/>
      <c r="TS47" s="1085"/>
      <c r="TT47" s="1085"/>
      <c r="TU47" s="1085"/>
      <c r="TV47" s="1085"/>
      <c r="TW47" s="1085"/>
      <c r="TX47" s="1085"/>
      <c r="TY47" s="1085"/>
      <c r="TZ47" s="1085"/>
      <c r="UA47" s="1085"/>
      <c r="UB47" s="1085"/>
      <c r="UC47" s="1085"/>
      <c r="UD47" s="1085"/>
      <c r="UE47" s="1085"/>
      <c r="UF47" s="1085"/>
      <c r="UG47" s="1085"/>
      <c r="UH47" s="1085"/>
      <c r="UI47" s="1085"/>
      <c r="UJ47" s="1085"/>
      <c r="UK47" s="1085"/>
      <c r="UL47" s="1085"/>
      <c r="UM47" s="1085"/>
      <c r="UN47" s="1085"/>
      <c r="UO47" s="1085"/>
      <c r="UP47" s="1085"/>
      <c r="UQ47" s="1085"/>
      <c r="UR47" s="1085"/>
      <c r="US47" s="1085"/>
      <c r="UT47" s="1085"/>
      <c r="UU47" s="1085"/>
      <c r="UV47" s="1085"/>
      <c r="UW47" s="1085"/>
      <c r="UX47" s="1085"/>
      <c r="UY47" s="1085"/>
      <c r="UZ47" s="1085"/>
      <c r="VA47" s="1085"/>
      <c r="VB47" s="1085"/>
      <c r="VC47" s="1085"/>
      <c r="VD47" s="1085"/>
      <c r="VE47" s="1085"/>
      <c r="VF47" s="1085"/>
      <c r="VG47" s="1085"/>
      <c r="VH47" s="1085"/>
      <c r="VI47" s="1085"/>
      <c r="VJ47" s="1085"/>
      <c r="VK47" s="1085"/>
      <c r="VL47" s="1085"/>
      <c r="VM47" s="1085"/>
      <c r="VN47" s="1085"/>
      <c r="VO47" s="1085"/>
      <c r="VP47" s="1085"/>
      <c r="VQ47" s="1085"/>
      <c r="VR47" s="1085"/>
      <c r="VS47" s="1085"/>
      <c r="VT47" s="1085"/>
      <c r="VU47" s="1085"/>
      <c r="VV47" s="1085"/>
      <c r="VW47" s="1085"/>
      <c r="VX47" s="1085"/>
      <c r="VY47" s="1085"/>
      <c r="VZ47" s="1085"/>
      <c r="WA47" s="1085"/>
      <c r="WB47" s="1085"/>
      <c r="WC47" s="1085"/>
      <c r="WD47" s="1085"/>
      <c r="WE47" s="1085"/>
      <c r="WF47" s="1085"/>
      <c r="WG47" s="1085"/>
      <c r="WH47" s="1085"/>
      <c r="WI47" s="1085"/>
      <c r="WJ47" s="1085"/>
      <c r="WK47" s="1085"/>
      <c r="WL47" s="1085"/>
      <c r="WM47" s="1085"/>
      <c r="WN47" s="1085"/>
      <c r="WO47" s="1085"/>
      <c r="WP47" s="1085"/>
      <c r="WQ47" s="1085"/>
      <c r="WR47" s="1085"/>
      <c r="WS47" s="1085"/>
      <c r="WT47" s="1085"/>
      <c r="WU47" s="1085"/>
      <c r="WV47" s="1085"/>
      <c r="WW47" s="1085"/>
      <c r="WX47" s="1085"/>
      <c r="WY47" s="1085"/>
      <c r="WZ47" s="1085"/>
      <c r="XA47" s="1085"/>
      <c r="XB47" s="1085"/>
      <c r="XC47" s="1085"/>
      <c r="XD47" s="1085"/>
      <c r="XE47" s="1085"/>
      <c r="XF47" s="1085"/>
      <c r="XG47" s="1085"/>
      <c r="XH47" s="1085"/>
      <c r="XI47" s="1085"/>
      <c r="XJ47" s="1085"/>
      <c r="XK47" s="1085"/>
      <c r="XL47" s="1085"/>
      <c r="XM47" s="1085"/>
      <c r="XN47" s="1085"/>
      <c r="XO47" s="1085"/>
      <c r="XP47" s="1085"/>
      <c r="XQ47" s="1085"/>
      <c r="XR47" s="1085"/>
      <c r="XS47" s="1085"/>
      <c r="XT47" s="1085"/>
      <c r="XU47" s="1085"/>
      <c r="XV47" s="1085"/>
      <c r="XW47" s="1085"/>
      <c r="XX47" s="1085"/>
      <c r="XY47" s="1085"/>
      <c r="XZ47" s="1085"/>
      <c r="YA47" s="1085"/>
      <c r="YB47" s="1085"/>
      <c r="YC47" s="1085"/>
      <c r="YD47" s="1085"/>
      <c r="YE47" s="1085"/>
      <c r="YF47" s="1085"/>
      <c r="YG47" s="1085"/>
      <c r="YH47" s="1085"/>
      <c r="YI47" s="1085"/>
      <c r="YJ47" s="1085"/>
      <c r="YK47" s="1085"/>
      <c r="YL47" s="1085"/>
      <c r="YM47" s="1085"/>
      <c r="YN47" s="1085"/>
      <c r="YO47" s="1085"/>
      <c r="YP47" s="1085"/>
      <c r="YQ47" s="1085"/>
      <c r="YR47" s="1085"/>
      <c r="YS47" s="1085"/>
      <c r="YT47" s="1085"/>
      <c r="YU47" s="1085"/>
      <c r="YV47" s="1085"/>
      <c r="YW47" s="1085"/>
      <c r="YX47" s="1085"/>
      <c r="YY47" s="1085"/>
      <c r="YZ47" s="1085"/>
      <c r="ZA47" s="1085"/>
      <c r="ZB47" s="1085"/>
      <c r="ZC47" s="1085"/>
      <c r="ZD47" s="1085"/>
      <c r="ZE47" s="1085"/>
      <c r="ZF47" s="1085"/>
      <c r="ZG47" s="1085"/>
      <c r="ZH47" s="1085"/>
      <c r="ZI47" s="1085"/>
      <c r="ZJ47" s="1085"/>
      <c r="ZK47" s="1085"/>
      <c r="ZL47" s="1085"/>
      <c r="ZM47" s="1085"/>
      <c r="ZN47" s="1085"/>
      <c r="ZO47" s="1085"/>
      <c r="ZP47" s="1085"/>
      <c r="ZQ47" s="1085"/>
      <c r="ZR47" s="1085"/>
      <c r="ZS47" s="1085"/>
      <c r="ZT47" s="1085"/>
      <c r="ZU47" s="1085"/>
      <c r="ZV47" s="1085"/>
      <c r="ZW47" s="1085"/>
      <c r="ZX47" s="1085"/>
      <c r="ZY47" s="1085"/>
      <c r="ZZ47" s="1085"/>
      <c r="AAA47" s="1085"/>
      <c r="AAB47" s="1085"/>
      <c r="AAC47" s="1085"/>
      <c r="AAD47" s="1085"/>
      <c r="AAE47" s="1085"/>
      <c r="AAF47" s="1085"/>
      <c r="AAG47" s="1085"/>
      <c r="AAH47" s="1085"/>
      <c r="AAI47" s="1085"/>
      <c r="AAJ47" s="1085"/>
      <c r="AAK47" s="1085"/>
      <c r="AAL47" s="1085"/>
      <c r="AAM47" s="1085"/>
      <c r="AAN47" s="1085"/>
      <c r="AAO47" s="1085"/>
      <c r="AAP47" s="1085"/>
      <c r="AAQ47" s="1085"/>
      <c r="AAR47" s="1085"/>
      <c r="AAS47" s="1085"/>
      <c r="AAT47" s="1085"/>
      <c r="AAU47" s="1085"/>
      <c r="AAV47" s="1085"/>
      <c r="AAW47" s="1085"/>
      <c r="AAX47" s="1085"/>
      <c r="AAY47" s="1085"/>
      <c r="AAZ47" s="1085"/>
      <c r="ABA47" s="1085"/>
      <c r="ABB47" s="1085"/>
      <c r="ABC47" s="1085"/>
      <c r="ABD47" s="1085"/>
      <c r="ABE47" s="1085"/>
      <c r="ABF47" s="1085"/>
      <c r="ABG47" s="1085"/>
      <c r="ABH47" s="1085"/>
      <c r="ABI47" s="1085"/>
      <c r="ABJ47" s="1085"/>
      <c r="ABK47" s="1085"/>
      <c r="ABL47" s="1085"/>
      <c r="ABM47" s="1085"/>
      <c r="ABN47" s="1085"/>
      <c r="ABO47" s="1085"/>
      <c r="ABP47" s="1085"/>
      <c r="ABQ47" s="1085"/>
      <c r="ABR47" s="1085"/>
      <c r="ABS47" s="1085"/>
      <c r="ABT47" s="1085"/>
      <c r="ABU47" s="1085"/>
      <c r="ABV47" s="1085"/>
      <c r="ABW47" s="1085"/>
      <c r="ABX47" s="1085"/>
      <c r="ABY47" s="1085"/>
      <c r="ABZ47" s="1085"/>
      <c r="ACA47" s="1085"/>
      <c r="ACB47" s="1085"/>
      <c r="ACC47" s="1085"/>
      <c r="ACD47" s="1085"/>
      <c r="ACE47" s="1085"/>
      <c r="ACF47" s="1085"/>
      <c r="ACG47" s="1085"/>
      <c r="ACH47" s="1085"/>
      <c r="ACI47" s="1085"/>
      <c r="ACJ47" s="1085"/>
      <c r="ACK47" s="1085"/>
      <c r="ACL47" s="1085"/>
      <c r="ACM47" s="1085"/>
      <c r="ACN47" s="1085"/>
      <c r="ACO47" s="1085"/>
      <c r="ACP47" s="1085"/>
      <c r="ACQ47" s="1085"/>
      <c r="ACR47" s="1085"/>
      <c r="ACS47" s="1085"/>
      <c r="ACT47" s="1085"/>
      <c r="ACU47" s="1085"/>
      <c r="ACV47" s="1085"/>
      <c r="ACW47" s="1085"/>
      <c r="ACX47" s="1085"/>
      <c r="ACY47" s="1085"/>
      <c r="ACZ47" s="1085"/>
      <c r="ADA47" s="1085"/>
      <c r="ADB47" s="1085"/>
      <c r="ADC47" s="1085"/>
      <c r="ADD47" s="1085"/>
      <c r="ADE47" s="1085"/>
      <c r="ADF47" s="1085"/>
      <c r="ADG47" s="1085"/>
      <c r="ADH47" s="1085"/>
      <c r="ADI47" s="1085"/>
      <c r="ADJ47" s="1085"/>
      <c r="ADK47" s="1085"/>
      <c r="ADL47" s="1085"/>
      <c r="ADM47" s="1085"/>
      <c r="ADN47" s="1085"/>
      <c r="ADO47" s="1085"/>
      <c r="ADP47" s="1085"/>
      <c r="ADQ47" s="1085"/>
      <c r="ADR47" s="1085"/>
      <c r="ADS47" s="1085"/>
      <c r="ADT47" s="1085"/>
      <c r="ADU47" s="1085"/>
      <c r="ADV47" s="1085"/>
      <c r="ADW47" s="1085"/>
      <c r="ADX47" s="1085"/>
      <c r="ADY47" s="1085"/>
      <c r="ADZ47" s="1085"/>
      <c r="AEA47" s="1085"/>
      <c r="AEB47" s="1085"/>
      <c r="AEC47" s="1085"/>
      <c r="AED47" s="1085"/>
      <c r="AEE47" s="1085"/>
      <c r="AEF47" s="1085"/>
      <c r="AEG47" s="1085"/>
      <c r="AEH47" s="1085"/>
      <c r="AEI47" s="1085"/>
      <c r="AEJ47" s="1085"/>
      <c r="AEK47" s="1085"/>
      <c r="AEL47" s="1085"/>
      <c r="AEM47" s="1085"/>
      <c r="AEN47" s="1085"/>
      <c r="AEO47" s="1085"/>
      <c r="AEP47" s="1085"/>
      <c r="AEQ47" s="1085"/>
      <c r="AER47" s="1085"/>
      <c r="AES47" s="1085"/>
      <c r="AET47" s="1085"/>
      <c r="AEU47" s="1085"/>
      <c r="AEV47" s="1084" t="str">
        <f>IF('8A'!E50&lt;&gt;"",'8A'!E50,"")</f>
        <v/>
      </c>
      <c r="AEW47" s="1084" t="str">
        <f>IF('8A'!F50&lt;&gt;"",'8A'!F50,"")</f>
        <v/>
      </c>
      <c r="AEX47" s="1084" t="str">
        <f>IF('8A'!G50&lt;&gt;"",'8A'!G50,"")</f>
        <v/>
      </c>
      <c r="AEY47" s="1084" t="str">
        <f>IF('8A'!H50&lt;&gt;"",'8A'!H50,"")</f>
        <v/>
      </c>
      <c r="AEZ47" s="1084" t="str">
        <f>IF('8A'!I50&lt;&gt;"",'8A'!I50,"")</f>
        <v/>
      </c>
      <c r="AFA47" s="1084" t="str">
        <f>IF('8A'!J50&lt;&gt;"",'8A'!J50,"")</f>
        <v/>
      </c>
      <c r="AFB47" s="1084" t="str">
        <f>IF('8A'!K50&lt;&gt;"",'8A'!K50,"")</f>
        <v/>
      </c>
      <c r="AFC47" s="1084" t="str">
        <f>IF('8A'!L50&lt;&gt;"",'8A'!L50,"")</f>
        <v/>
      </c>
      <c r="AFD47" s="1084" t="str">
        <f>IF('8A'!M50&lt;&gt;"",'8A'!M50,"")</f>
        <v/>
      </c>
      <c r="AFE47" s="1084" t="str">
        <f>IF('8A'!N50&lt;&gt;"",'8A'!N50,"")</f>
        <v/>
      </c>
      <c r="AFF47" s="1084" t="str">
        <f>IF('8A'!O50&lt;&gt;"",'8A'!O50,"")</f>
        <v/>
      </c>
      <c r="AFG47" s="1084" t="str">
        <f>IF('8A'!P50&lt;&gt;"",'8A'!P50,"")</f>
        <v/>
      </c>
      <c r="AFH47" s="1084" t="str">
        <f>IF('8A'!Q50&lt;&gt;"",'8A'!Q50,"")</f>
        <v/>
      </c>
      <c r="AFI47" s="1084" t="str">
        <f>IF('8A'!R50&lt;&gt;"",'8A'!R50,"")</f>
        <v/>
      </c>
      <c r="AFJ47" s="1084" t="str">
        <f>IF('8A'!S50&lt;&gt;"",'8A'!S50,"")</f>
        <v/>
      </c>
      <c r="AFK47" s="1084" t="str">
        <f>IF('8A'!T50&lt;&gt;"",'8A'!T50,"")</f>
        <v/>
      </c>
      <c r="AFL47" s="1084" t="str">
        <f>IF('8A'!U50&lt;&gt;"",'8A'!U50,"")</f>
        <v/>
      </c>
      <c r="AFM47" s="1084" t="str">
        <f>IF('8A'!V50&lt;&gt;"",'8A'!V50,"")</f>
        <v/>
      </c>
      <c r="AFN47" s="1084" t="str">
        <f>IF('8B'!E50&lt;&gt;"",'8B'!E50,"")</f>
        <v/>
      </c>
      <c r="AFO47" s="1084" t="str">
        <f>IF('8B'!F50&lt;&gt;"",'8B'!F50,"")</f>
        <v/>
      </c>
      <c r="AFP47" s="1084" t="str">
        <f>IF('8B'!G50&lt;&gt;"",'8B'!G50,"")</f>
        <v/>
      </c>
      <c r="AFQ47" s="1084" t="str">
        <f>IF('8B'!H50&lt;&gt;"",'8B'!H50,"")</f>
        <v/>
      </c>
      <c r="AFR47" s="1084" t="str">
        <f>IF('8B'!I50&lt;&gt;"",'8B'!I50,"")</f>
        <v/>
      </c>
      <c r="AFS47" s="1084" t="str">
        <f>IF('8B'!J50&lt;&gt;"",'8B'!J50,"")</f>
        <v/>
      </c>
      <c r="AFT47" s="1084" t="str">
        <f>IF('8B'!K50&lt;&gt;"",'8B'!K50,"")</f>
        <v/>
      </c>
      <c r="AFU47" s="1084" t="str">
        <f>IF('8B'!L50&lt;&gt;"",'8B'!L50,"")</f>
        <v/>
      </c>
      <c r="AFV47" s="1084" t="str">
        <f>IF('8B'!M50&lt;&gt;"",'8B'!M50,"")</f>
        <v/>
      </c>
      <c r="AFW47" s="1084" t="str">
        <f>IF('8B'!N50&lt;&gt;"",'8B'!N50,"")</f>
        <v/>
      </c>
      <c r="AFX47" s="1084" t="str">
        <f>IF('8B'!O50&lt;&gt;"",'8B'!O50,"")</f>
        <v/>
      </c>
      <c r="AFY47" s="1084" t="str">
        <f>IF('8B'!P50&lt;&gt;"",'8B'!P50,"")</f>
        <v/>
      </c>
      <c r="AFZ47" s="1084" t="str">
        <f>IF('8B'!Q50&lt;&gt;"",'8B'!Q50,"")</f>
        <v/>
      </c>
      <c r="AGA47" s="1084" t="str">
        <f>IF('8B'!R50&lt;&gt;"",'8B'!R50,"")</f>
        <v/>
      </c>
      <c r="AGB47" s="1084" t="str">
        <f>IF('8B'!S50&lt;&gt;"",'8B'!S50,"")</f>
        <v/>
      </c>
      <c r="AGC47" s="1084" t="str">
        <f>IF('8B'!T50&lt;&gt;"",'8B'!T50,"")</f>
        <v/>
      </c>
      <c r="AGD47" s="1084" t="str">
        <f>IF('8B'!U50&lt;&gt;"",'8B'!U50,"")</f>
        <v/>
      </c>
      <c r="AGE47" s="1084" t="str">
        <f>IF('8C'!E50&lt;&gt;"",'8C'!E50,"")</f>
        <v/>
      </c>
      <c r="AGF47" s="1084" t="str">
        <f>IF('8C'!F50&lt;&gt;"",'8C'!F50,"")</f>
        <v/>
      </c>
      <c r="AGG47" s="1084" t="str">
        <f>IF('8C'!G50&lt;&gt;"",'8C'!G50,"")</f>
        <v/>
      </c>
      <c r="AGH47" s="1084" t="str">
        <f>IF('8C'!H50&lt;&gt;"",'8C'!H50,"")</f>
        <v/>
      </c>
      <c r="AGI47" s="1084" t="str">
        <f>IF('8C'!I50&lt;&gt;"",'8C'!I50,"")</f>
        <v/>
      </c>
      <c r="AGJ47" s="1084" t="str">
        <f>IF('8C'!J50&lt;&gt;"",'8C'!J50,"")</f>
        <v/>
      </c>
      <c r="AGK47" s="1084" t="str">
        <f>IF('8C'!K50&lt;&gt;"",'8C'!K50,"")</f>
        <v/>
      </c>
      <c r="AGL47" s="1084" t="str">
        <f>IF('8C'!L50&lt;&gt;"",'8C'!L50,"")</f>
        <v/>
      </c>
      <c r="AGM47" s="1084" t="str">
        <f>IF('8C'!M50&lt;&gt;"",'8C'!M50,"")</f>
        <v/>
      </c>
      <c r="AGN47" s="1084" t="str">
        <f>IF('8C'!N50&lt;&gt;"",'8C'!N50,"")</f>
        <v/>
      </c>
      <c r="AGO47" s="1084" t="str">
        <f>IF('8C'!O50&lt;&gt;"",'8C'!O50,"")</f>
        <v/>
      </c>
      <c r="AGP47" s="1085"/>
      <c r="AGQ47" s="1084" t="str">
        <f>IF('8D'!D58&lt;&gt;"",'8D'!D58,"")</f>
        <v/>
      </c>
      <c r="AGR47" s="1084" t="str">
        <f>IF('8D'!E58&lt;&gt;"",'8D'!E58,"")</f>
        <v/>
      </c>
      <c r="AGS47" s="1084" t="str">
        <f>IF('8D'!F58&lt;&gt;"",'8D'!F58,"")</f>
        <v/>
      </c>
      <c r="AGT47" s="1084" t="str">
        <f>IF('8D'!G58&lt;&gt;"",'8D'!G58,"")</f>
        <v/>
      </c>
      <c r="AGU47" s="1084" t="str">
        <f>IF('8D'!H58&lt;&gt;"",'8D'!H58,"")</f>
        <v/>
      </c>
      <c r="AGV47" s="1084" t="str">
        <f>IF('8D'!I58&lt;&gt;"",'8D'!I58,"")</f>
        <v/>
      </c>
      <c r="AGW47" s="1084" t="str">
        <f>IF('8D'!J58&lt;&gt;"",'8D'!J58,"")</f>
        <v/>
      </c>
      <c r="AGX47" s="1084" t="str">
        <f>IF('8D'!K58&lt;&gt;"",'8D'!K58,"")</f>
        <v/>
      </c>
      <c r="AGY47" s="1084" t="str">
        <f>IF('8D'!L58&lt;&gt;"",'8D'!L58,"")</f>
        <v/>
      </c>
      <c r="AGZ47" s="1084" t="str">
        <f>IF('8D'!M58&lt;&gt;"",'8D'!M58,"")</f>
        <v/>
      </c>
      <c r="AHA47" s="1084" t="str">
        <f>IF('8D'!N58&lt;&gt;"",'8D'!N58,"")</f>
        <v/>
      </c>
      <c r="AHB47" s="1084" t="str">
        <f>IF('8D'!O58&lt;&gt;"",'8D'!O58,"")</f>
        <v/>
      </c>
      <c r="AHC47" s="1084" t="str">
        <f>IF('8D'!P58&lt;&gt;"",'8D'!P58,"")</f>
        <v/>
      </c>
      <c r="AHD47" s="1084" t="str">
        <f>IF('8D'!Q58&lt;&gt;"",'8D'!Q58,"")</f>
        <v/>
      </c>
      <c r="AHE47" s="1084" t="str">
        <f>IF('8D'!R58&lt;&gt;"",'8D'!R58,"")</f>
        <v/>
      </c>
      <c r="AHF47" s="1084" t="str">
        <f>IF('8D'!S58&lt;&gt;"",'8D'!S58,"")</f>
        <v/>
      </c>
      <c r="AHG47" s="1084" t="str">
        <f>IF('8D'!T58&lt;&gt;"",'8D'!T58,"")</f>
        <v/>
      </c>
      <c r="AHH47" s="1084" t="str">
        <f>IF('8D'!U58&lt;&gt;"",'8D'!U58,"")</f>
        <v/>
      </c>
      <c r="AHI47" s="1084" t="str">
        <f>IF('8D'!V58&lt;&gt;"",'8D'!V58,"")</f>
        <v/>
      </c>
      <c r="AHJ47" s="1084" t="str">
        <f>IF('8D'!W58&lt;&gt;"",'8D'!W58,"")</f>
        <v/>
      </c>
      <c r="AHK47" s="1084" t="str">
        <f>IF('8D'!X58&lt;&gt;"",'8D'!X58,"")</f>
        <v/>
      </c>
      <c r="AHL47" s="1084" t="str">
        <f>IF('8D'!Y58&lt;&gt;"",'8D'!Y58,"")</f>
        <v/>
      </c>
      <c r="AHM47" s="1084" t="str">
        <f>IF('8D'!Z58&lt;&gt;"",'8D'!Z58,"")</f>
        <v/>
      </c>
      <c r="AHN47" s="1084" t="str">
        <f>IF('8D'!AA58&lt;&gt;"",'8D'!AA58,"")</f>
        <v/>
      </c>
      <c r="AHO47" s="1084" t="str">
        <f>IF('8D'!AB58&lt;&gt;"",'8D'!AB58,"")</f>
        <v/>
      </c>
      <c r="AHP47" s="1084" t="str">
        <f>IF('8D'!AC58&lt;&gt;"",'8D'!AC58,"")</f>
        <v/>
      </c>
      <c r="AHQ47" s="1084" t="str">
        <f>IF('8D'!AD58&lt;&gt;"",'8D'!AD58,"")</f>
        <v/>
      </c>
      <c r="AHR47" s="1084" t="str">
        <f>IF('8D'!AE58&lt;&gt;"",'8D'!AE58,"")</f>
        <v/>
      </c>
      <c r="AHS47" s="1084" t="str">
        <f>IF('8D'!AF58&lt;&gt;"",'8D'!AF58,"")</f>
        <v/>
      </c>
      <c r="AHT47" s="1084" t="str">
        <f>IF('8D'!AG58&lt;&gt;"",'8D'!AG58,"")</f>
        <v/>
      </c>
      <c r="AHU47" s="1084" t="str">
        <f>IF('8D'!AH58&lt;&gt;"",'8D'!AH58,"")</f>
        <v/>
      </c>
      <c r="AHV47" s="1084" t="str">
        <f>IF('8D'!AI58&lt;&gt;"",'8D'!AI58,"")</f>
        <v/>
      </c>
      <c r="AHW47" s="1084" t="str">
        <f>IF('8D'!AJ58&lt;&gt;"",'8D'!AJ58,"")</f>
        <v/>
      </c>
      <c r="AHX47" s="1084" t="str">
        <f>IF('8D'!AK58&lt;&gt;"",'8D'!AK58,"")</f>
        <v/>
      </c>
      <c r="AHY47" s="1084" t="str">
        <f>IF('8D'!AL58&lt;&gt;"",'8D'!AL58,"")</f>
        <v/>
      </c>
      <c r="AHZ47" s="1084" t="str">
        <f>IF('8D'!AM58&lt;&gt;"",'8D'!AM58,"")</f>
        <v/>
      </c>
      <c r="AIA47" s="1084" t="str">
        <f>IF('8D'!AN58&lt;&gt;"",'8D'!AN58,"")</f>
        <v/>
      </c>
      <c r="AIB47" s="1084" t="str">
        <f>IF('8D'!AO58&lt;&gt;"",'8D'!AO58,"")</f>
        <v/>
      </c>
      <c r="AIC47" s="1084" t="str">
        <f>IF('8D'!AP58&lt;&gt;"",'8D'!AP58,"")</f>
        <v/>
      </c>
      <c r="AID47" s="1084" t="str">
        <f>IF('8D'!AQ58&lt;&gt;"",'8D'!AQ58,"")</f>
        <v/>
      </c>
      <c r="AIE47" s="1084" t="str">
        <f>IF('8D'!AR58&lt;&gt;"",'8D'!AR58,"")</f>
        <v/>
      </c>
      <c r="AIF47" s="1084" t="str">
        <f>IF('8D'!AS58&lt;&gt;"",'8D'!AS58,"")</f>
        <v/>
      </c>
      <c r="AIG47" s="1084" t="str">
        <f>IF('8D'!AT58&lt;&gt;"",'8D'!AT58,"")</f>
        <v/>
      </c>
      <c r="AIH47" s="1084" t="str">
        <f>IF('8D'!AU58&lt;&gt;"",'8D'!AU58,"")</f>
        <v/>
      </c>
      <c r="AII47" s="1084" t="str">
        <f>IF('8D'!AV58&lt;&gt;"",'8D'!AV58,"")</f>
        <v/>
      </c>
      <c r="AIJ47" s="1084" t="str">
        <f>IF('8D'!AW58&lt;&gt;"",'8D'!AW58,"")</f>
        <v/>
      </c>
      <c r="AIK47" s="1085"/>
      <c r="AIL47" s="1084" t="str">
        <f>IF('8E'!D58&lt;&gt;"",'8E'!D58,"")</f>
        <v/>
      </c>
      <c r="AIM47" s="1084" t="str">
        <f>IF('8E'!E58&lt;&gt;"",'8E'!E58,"")</f>
        <v/>
      </c>
      <c r="AIN47" s="1084" t="str">
        <f>IF('8E'!F58&lt;&gt;"",'8E'!F58,"")</f>
        <v/>
      </c>
      <c r="AIO47" s="1084" t="str">
        <f>IF('8E'!G58&lt;&gt;"",'8E'!G58,"")</f>
        <v/>
      </c>
      <c r="AIP47" s="1084" t="str">
        <f>IF('8E'!H58&lt;&gt;"",'8E'!H58,"")</f>
        <v/>
      </c>
      <c r="AIQ47" s="1084" t="str">
        <f>IF('8E'!I58&lt;&gt;"",'8E'!I58,"")</f>
        <v/>
      </c>
      <c r="AIR47" s="1084" t="str">
        <f>IF('8E'!J58&lt;&gt;"",'8E'!J58,"")</f>
        <v/>
      </c>
      <c r="AIS47" s="1084" t="str">
        <f>IF('8E'!K58&lt;&gt;"",'8E'!K58,"")</f>
        <v/>
      </c>
      <c r="AIT47" s="1084" t="str">
        <f>IF('8E'!L58&lt;&gt;"",'8E'!L58,"")</f>
        <v/>
      </c>
      <c r="AIU47" s="1084" t="str">
        <f>IF('8E'!M58&lt;&gt;"",'8E'!M58,"")</f>
        <v/>
      </c>
      <c r="AIV47" s="1084" t="str">
        <f>IF('8E'!N58&lt;&gt;"",'8E'!N58,"")</f>
        <v/>
      </c>
      <c r="AIW47" s="1084" t="str">
        <f>IF('8E'!O58&lt;&gt;"",'8E'!O58,"")</f>
        <v/>
      </c>
      <c r="AIX47" s="1084" t="str">
        <f>IF('8E'!P58&lt;&gt;"",'8E'!P58,"")</f>
        <v/>
      </c>
      <c r="AIY47" s="1084" t="str">
        <f>IF('8E'!Q58&lt;&gt;"",'8E'!Q58,"")</f>
        <v/>
      </c>
      <c r="AIZ47" s="1084" t="str">
        <f>IF('8E'!R58&lt;&gt;"",'8E'!R58,"")</f>
        <v/>
      </c>
      <c r="AJA47" s="1084" t="str">
        <f>IF('8E'!S58&lt;&gt;"",'8E'!S58,"")</f>
        <v/>
      </c>
      <c r="AJB47" s="1084" t="str">
        <f>IF('8E'!T58&lt;&gt;"",'8E'!T58,"")</f>
        <v/>
      </c>
      <c r="AJC47" s="1084" t="str">
        <f>IF('8E'!U58&lt;&gt;"",'8E'!U58,"")</f>
        <v/>
      </c>
      <c r="AJD47" s="1084" t="str">
        <f>IF('8E'!V58&lt;&gt;"",'8E'!V58,"")</f>
        <v/>
      </c>
      <c r="AJE47" s="1084" t="str">
        <f>IF('8E'!W58&lt;&gt;"",'8E'!W58,"")</f>
        <v/>
      </c>
      <c r="AJF47" s="1084" t="str">
        <f>IF('8E'!X58&lt;&gt;"",'8E'!X58,"")</f>
        <v/>
      </c>
      <c r="AJG47" s="1084" t="str">
        <f>IF('8E'!Y58&lt;&gt;"",'8E'!Y58,"")</f>
        <v/>
      </c>
      <c r="AJH47" s="1084" t="str">
        <f>IF('8E'!Z58&lt;&gt;"",'8E'!Z58,"")</f>
        <v/>
      </c>
      <c r="AJI47" s="1084" t="str">
        <f>IF('8E'!AA58&lt;&gt;"",'8E'!AA58,"")</f>
        <v/>
      </c>
      <c r="AJJ47" t="s">
        <v>6852</v>
      </c>
    </row>
    <row r="48" spans="1:946" x14ac:dyDescent="0.2">
      <c r="A48" s="1084" t="str">
        <f t="shared" si="0"/>
        <v/>
      </c>
      <c r="B48" s="1084" t="str">
        <f t="shared" si="1"/>
        <v/>
      </c>
      <c r="C48" s="1084" t="str">
        <f>IF(設定!AH52&lt;&gt;0,設定!AH52,"")</f>
        <v/>
      </c>
      <c r="D48" s="1084" t="str">
        <f ca="1">IF(設定!AG52&lt;&gt;0,設定!AG52,"")</f>
        <v/>
      </c>
      <c r="E48" s="1084" t="str">
        <f>IF(C48="学部",VLOOKUP(D48,設定!$K$8:$L$37,2,FALSE),"")</f>
        <v/>
      </c>
      <c r="F48" s="1084" t="str">
        <f>IF(C48="研究科",VLOOKUP(D48,設定!$P$8:$Q$37,2,FALSE),"")</f>
        <v/>
      </c>
      <c r="G48" s="1084" t="str">
        <f>IF(C48="学部",VLOOKUP(D48,設定!$U$8:$V$37,2,FALSE),"")</f>
        <v/>
      </c>
      <c r="H48" s="1084" t="str">
        <f>IF(C48="研究科",VLOOKUP(D48,設定!$Y$8:$Z$37,2,FALSE),"")</f>
        <v/>
      </c>
      <c r="I48" s="1085"/>
      <c r="J48" s="1085"/>
      <c r="K48" s="1085"/>
      <c r="L48" s="1085"/>
      <c r="M48" s="1085"/>
      <c r="N48" s="1085"/>
      <c r="O48" s="1085"/>
      <c r="P48" s="1085"/>
      <c r="Q48" s="1085"/>
      <c r="R48" s="1084" t="str">
        <f>IF('2A'!E51&lt;&gt;"",'2A'!E51,"")</f>
        <v/>
      </c>
      <c r="S48" s="1084" t="str">
        <f>IF('2A'!F51&lt;&gt;"",'2A'!F51,"")</f>
        <v/>
      </c>
      <c r="T48" s="1084" t="str">
        <f>IF('2A'!G51&lt;&gt;"",'2A'!G51,"")</f>
        <v/>
      </c>
      <c r="U48" s="1084" t="str">
        <f>IF('2A'!H51&lt;&gt;"",'2A'!H51,"")</f>
        <v/>
      </c>
      <c r="V48" s="1084" t="str">
        <f>IF('2A'!I51&lt;&gt;"",'2A'!I51,"")</f>
        <v/>
      </c>
      <c r="W48" s="1084" t="str">
        <f>IF('2A'!J51&lt;&gt;"",'2A'!J51,"")</f>
        <v/>
      </c>
      <c r="X48" s="1084" t="str">
        <f>IF('2A'!K51&lt;&gt;"",'2A'!K51,"")</f>
        <v/>
      </c>
      <c r="Y48" s="1084" t="str">
        <f>IF('2A'!L51&lt;&gt;"",'2A'!L51,"")</f>
        <v/>
      </c>
      <c r="Z48" s="1084" t="str">
        <f>IF('2A'!M51&lt;&gt;"",'2A'!M51,"")</f>
        <v/>
      </c>
      <c r="AA48" s="1084" t="str">
        <f>IF('2A'!N51&lt;&gt;"",'2A'!N51,"")</f>
        <v/>
      </c>
      <c r="AB48" s="1084" t="str">
        <f>IF('2A'!O51&lt;&gt;"",'2A'!O51,"")</f>
        <v/>
      </c>
      <c r="AC48" s="1084" t="str">
        <f>IF('2A'!P51&lt;&gt;"",'2A'!P51,"")</f>
        <v/>
      </c>
      <c r="AD48" s="1084" t="str">
        <f>IF('2A'!Q51&lt;&gt;"",'2A'!Q51,"")</f>
        <v/>
      </c>
      <c r="AE48" s="1084" t="str">
        <f>IF('2A'!R51&lt;&gt;"",'2A'!R51,"")</f>
        <v/>
      </c>
      <c r="AF48" s="1084" t="str">
        <f>IF('2A'!S51&lt;&gt;"",'2A'!S51,"")</f>
        <v/>
      </c>
      <c r="AG48" s="1084" t="str">
        <f>IF('2A'!T51&lt;&gt;"",'2A'!T51,"")</f>
        <v/>
      </c>
      <c r="AH48" s="1084" t="str">
        <f>IF('2A'!U51&lt;&gt;"",'2A'!U51,"")</f>
        <v/>
      </c>
      <c r="AI48" s="1084" t="str">
        <f>IF('2B'!E51&lt;&gt;"",'2B'!E51,"")</f>
        <v/>
      </c>
      <c r="AJ48" s="1084" t="str">
        <f>IF('2B'!F51&lt;&gt;"",'2B'!F51,"")</f>
        <v/>
      </c>
      <c r="AK48" s="1084" t="str">
        <f>IF('2B'!G51&lt;&gt;"",'2B'!G51,"")</f>
        <v/>
      </c>
      <c r="AL48" s="1084" t="str">
        <f>IF('2B'!H51&lt;&gt;"",'2B'!H51,"")</f>
        <v/>
      </c>
      <c r="AM48" s="1084" t="str">
        <f>IF('2B'!I51&lt;&gt;"",'2B'!I51,"")</f>
        <v/>
      </c>
      <c r="AN48" s="1084" t="str">
        <f>IF('2B'!J51&lt;&gt;"",'2B'!J51,"")</f>
        <v/>
      </c>
      <c r="AO48" s="1084" t="str">
        <f>IF('2B'!K51&lt;&gt;"",'2B'!K51,"")</f>
        <v/>
      </c>
      <c r="AP48" s="1084" t="str">
        <f>IF('2B'!L51&lt;&gt;"",'2B'!L51,"")</f>
        <v/>
      </c>
      <c r="AQ48" s="1084" t="str">
        <f>IF('2B'!M51&lt;&gt;"",'2B'!M51,"")</f>
        <v/>
      </c>
      <c r="AR48" s="1084" t="str">
        <f>IF('2B'!N51&lt;&gt;"",'2B'!N51,"")</f>
        <v/>
      </c>
      <c r="AS48" s="1084" t="str">
        <f>IF('2B'!O51&lt;&gt;"",'2B'!O51,"")</f>
        <v/>
      </c>
      <c r="AT48" s="1084" t="str">
        <f>IF('2B'!P51&lt;&gt;"",'2B'!P51,"")</f>
        <v/>
      </c>
      <c r="AU48" s="1084" t="str">
        <f>IF('2B'!Q51&lt;&gt;"",'2B'!Q51,"")</f>
        <v/>
      </c>
      <c r="AV48" s="1084" t="str">
        <f>IF('2B'!R51&lt;&gt;"",'2B'!R51,"")</f>
        <v/>
      </c>
      <c r="AW48" s="1084" t="str">
        <f>IF('2B'!S51&lt;&gt;"",'2B'!S51,"")</f>
        <v/>
      </c>
      <c r="AX48" s="1084" t="str">
        <f>IF('2B'!T51&lt;&gt;"",'2B'!T51,"")</f>
        <v/>
      </c>
      <c r="AY48" s="1084" t="str">
        <f>IF('2B'!U51&lt;&gt;"",'2B'!U51,"")</f>
        <v/>
      </c>
      <c r="AZ48" s="1084" t="str">
        <f>IF('2B'!V51&lt;&gt;"",'2B'!V51,"")</f>
        <v/>
      </c>
      <c r="BA48" s="1084" t="str">
        <f>IF('2B'!W51&lt;&gt;"",'2B'!W51,"")</f>
        <v/>
      </c>
      <c r="BB48" s="1084" t="str">
        <f>IF('2B'!X51&lt;&gt;"",'2B'!X51,"")</f>
        <v/>
      </c>
      <c r="BC48" s="1084" t="str">
        <f>IF('2C'!E52&lt;&gt;"",'2C'!E52,"")</f>
        <v/>
      </c>
      <c r="BD48" s="1084" t="str">
        <f>IF('2C'!F52&lt;&gt;"",'2C'!F52,"")</f>
        <v/>
      </c>
      <c r="BE48" s="1084" t="str">
        <f>IF('2C'!G52&lt;&gt;"",'2C'!G52,"")</f>
        <v/>
      </c>
      <c r="BF48" s="1084" t="str">
        <f>IF('2C'!H52&lt;&gt;"",'2C'!H52,"")</f>
        <v/>
      </c>
      <c r="BG48" s="1084" t="str">
        <f>IF('2C'!I52&lt;&gt;"",'2C'!I52,"")</f>
        <v/>
      </c>
      <c r="BH48" s="1084" t="str">
        <f>IF('2C'!J52&lt;&gt;"",'2C'!J52,"")</f>
        <v/>
      </c>
      <c r="BI48" s="1084" t="str">
        <f>IF('2C'!K52&lt;&gt;"",'2C'!K52,"")</f>
        <v/>
      </c>
      <c r="BJ48" s="1084" t="str">
        <f>IF('2C'!L52&lt;&gt;"",'2C'!L52,"")</f>
        <v/>
      </c>
      <c r="BK48" s="1084" t="str">
        <f>IF('2C'!M52&lt;&gt;"",'2C'!M52,"")</f>
        <v/>
      </c>
      <c r="BL48" s="1084" t="str">
        <f>IF('2C'!N52&lt;&gt;"",'2C'!N52,"")</f>
        <v/>
      </c>
      <c r="BM48" s="1084" t="str">
        <f>IF('2C'!O52&lt;&gt;"",'2C'!O52,"")</f>
        <v/>
      </c>
      <c r="BN48" s="1084" t="str">
        <f>IF('2C'!P52&lt;&gt;"",'2C'!P52,"")</f>
        <v/>
      </c>
      <c r="BO48" s="1084" t="str">
        <f>IF('2C'!Q52&lt;&gt;"",'2C'!Q52,"")</f>
        <v/>
      </c>
      <c r="BP48" s="1084" t="str">
        <f>IF('2C'!R52&lt;&gt;"",'2C'!R52,"")</f>
        <v/>
      </c>
      <c r="BQ48" s="1084" t="str">
        <f>IF('2C'!S52&lt;&gt;"",'2C'!S52,"")</f>
        <v/>
      </c>
      <c r="BR48" s="1084" t="str">
        <f>IF('2C'!T52&lt;&gt;"",'2C'!T52,"")</f>
        <v/>
      </c>
      <c r="BS48" s="1084" t="str">
        <f>IF('2C'!U52&lt;&gt;"",'2C'!U52,"")</f>
        <v/>
      </c>
      <c r="BT48" s="1084" t="str">
        <f>IF('2C'!V52&lt;&gt;"",'2C'!V52,"")</f>
        <v/>
      </c>
      <c r="BU48" s="1084" t="str">
        <f>IF('2C'!W52&lt;&gt;"",'2C'!W52,"")</f>
        <v/>
      </c>
      <c r="BV48" s="1084" t="str">
        <f>IF('2C'!X52&lt;&gt;"",'2C'!X52,"")</f>
        <v/>
      </c>
      <c r="BW48" s="1084" t="str">
        <f>IF('2C'!Y52&lt;&gt;"",'2C'!Y52,"")</f>
        <v/>
      </c>
      <c r="BX48" s="1084" t="str">
        <f>IF('2C'!Z52&lt;&gt;"",'2C'!Z52,"")</f>
        <v/>
      </c>
      <c r="BY48" s="1084" t="str">
        <f>IF('2C'!AA52&lt;&gt;"",'2C'!AA52,"")</f>
        <v/>
      </c>
      <c r="BZ48" s="1084" t="str">
        <f>IF('2C'!AB52&lt;&gt;"",'2C'!AB52,"")</f>
        <v/>
      </c>
      <c r="CA48" s="1084" t="str">
        <f>IF('2C'!AC52&lt;&gt;"",'2C'!AC52,"")</f>
        <v/>
      </c>
      <c r="CB48" s="1084" t="str">
        <f>IF('2C'!AD52&lt;&gt;"",'2C'!AD52,"")</f>
        <v/>
      </c>
      <c r="CC48" s="1084" t="str">
        <f>IF('2C'!AE52&lt;&gt;"",'2C'!AE52,"")</f>
        <v/>
      </c>
      <c r="CD48" s="1084" t="str">
        <f>IF('2C'!AF52&lt;&gt;"",'2C'!AF52,"")</f>
        <v/>
      </c>
      <c r="CE48" s="1085"/>
      <c r="CF48" s="1085"/>
      <c r="CG48" s="1085"/>
      <c r="CH48" s="1085"/>
      <c r="CI48" s="1085"/>
      <c r="CJ48" s="1085"/>
      <c r="CK48" s="1085"/>
      <c r="CL48" s="1085"/>
      <c r="CM48" s="1085"/>
      <c r="CN48" s="1085"/>
      <c r="CO48" s="1085"/>
      <c r="CP48" s="1085"/>
      <c r="CQ48" s="1085"/>
      <c r="CR48" s="1085"/>
      <c r="CS48" s="1085"/>
      <c r="CT48" s="1085"/>
      <c r="CU48" s="1085"/>
      <c r="CV48" s="1084" t="str">
        <f>IF('2E'!E51&lt;&gt;"",'2E'!E51,"")</f>
        <v/>
      </c>
      <c r="CW48" s="1084" t="str">
        <f>IF('2E'!F51&lt;&gt;"",'2E'!F51,"")</f>
        <v/>
      </c>
      <c r="CX48" s="1084" t="str">
        <f>IF('2E'!G51&lt;&gt;"",'2E'!G51,"")</f>
        <v/>
      </c>
      <c r="CY48" s="1084" t="str">
        <f>IF('2E'!H51&lt;&gt;"",'2E'!H51,"")</f>
        <v/>
      </c>
      <c r="CZ48" s="1084" t="str">
        <f>IF('2E'!I51&lt;&gt;"",'2E'!I51,"")</f>
        <v/>
      </c>
      <c r="DA48" s="1084" t="str">
        <f>IF('2E'!J51&lt;&gt;"",'2E'!J51,"")</f>
        <v/>
      </c>
      <c r="DB48" s="1084" t="str">
        <f>IF('2E'!K51&lt;&gt;"",'2E'!K51,"")</f>
        <v/>
      </c>
      <c r="DC48" s="1084" t="str">
        <f>IF('2E'!L51&lt;&gt;"",'2E'!L51,"")</f>
        <v/>
      </c>
      <c r="DD48" s="1084" t="str">
        <f>IF('2E'!M51&lt;&gt;"",'2E'!M51,"")</f>
        <v/>
      </c>
      <c r="DE48" s="1084" t="str">
        <f>IF('2E'!N51&lt;&gt;"",'2E'!N51,"")</f>
        <v/>
      </c>
      <c r="DF48" s="1084" t="str">
        <f>IF('2E'!O51&lt;&gt;"",'2E'!O51,"")</f>
        <v/>
      </c>
      <c r="DG48" s="1084" t="str">
        <f>IF('2E'!P51&lt;&gt;"",'2E'!P51,"")</f>
        <v/>
      </c>
      <c r="DH48" s="1084" t="str">
        <f>IF('2E'!Q51&lt;&gt;"",'2E'!Q51,"")</f>
        <v/>
      </c>
      <c r="DI48" s="1084" t="str">
        <f>IF('2E'!R51&lt;&gt;"",'2E'!R51,"")</f>
        <v/>
      </c>
      <c r="DJ48" s="1084" t="str">
        <f>IF('2E'!S51&lt;&gt;"",'2E'!S51,"")</f>
        <v/>
      </c>
      <c r="DK48" s="1084" t="str">
        <f>IF('2E'!T51&lt;&gt;"",'2E'!T51,"")</f>
        <v/>
      </c>
      <c r="DL48" s="1084" t="str">
        <f>IF('2F'!E51&lt;&gt;"",'2F'!E51,"")</f>
        <v/>
      </c>
      <c r="DM48" s="1084" t="str">
        <f>IF('2F'!F51&lt;&gt;"",'2F'!F51,"")</f>
        <v/>
      </c>
      <c r="DN48" s="1212" t="str">
        <f>IF('3AB'!E51&lt;&gt;"",'3AB'!E51,"")</f>
        <v/>
      </c>
      <c r="DO48" s="1212" t="str">
        <f>IF('3AB'!F51&lt;&gt;"",'3AB'!F51,"")</f>
        <v/>
      </c>
      <c r="DP48" s="1212" t="str">
        <f>IF('3AB'!G51&lt;&gt;"",'3AB'!G51,"")</f>
        <v/>
      </c>
      <c r="DQ48" s="1212" t="str">
        <f>IF('3AB'!H51&lt;&gt;"",'3AB'!H51,"")</f>
        <v/>
      </c>
      <c r="DR48" s="1212" t="str">
        <f>IF('3AB'!I51&lt;&gt;"",'3AB'!I51,"")</f>
        <v/>
      </c>
      <c r="DS48" s="1212" t="str">
        <f>IF('3AB'!J51&lt;&gt;"",'3AB'!J51,"")</f>
        <v/>
      </c>
      <c r="DT48" s="1212" t="str">
        <f>IF('3AB'!K51&lt;&gt;"",'3AB'!K51,"")</f>
        <v/>
      </c>
      <c r="DU48" s="1212" t="str">
        <f>IF('3AB'!L51&lt;&gt;"",'3AB'!L51,"")</f>
        <v/>
      </c>
      <c r="DV48" s="1084" t="str">
        <f>IF('3CD'!E51&lt;&gt;"",'3CD'!E51,"")</f>
        <v/>
      </c>
      <c r="DW48" s="1084" t="str">
        <f>IF('3CD'!F51&lt;&gt;"",'3CD'!F51,"")</f>
        <v/>
      </c>
      <c r="DX48" s="1084" t="str">
        <f>IF('3CD'!G51&lt;&gt;"",'3CD'!G51,"")</f>
        <v/>
      </c>
      <c r="DY48" s="1084" t="str">
        <f>IF('3CD'!H51&lt;&gt;"",'3CD'!H51,"")</f>
        <v/>
      </c>
      <c r="DZ48" s="1084" t="str">
        <f>IF('3CD'!I51&lt;&gt;"",'3CD'!I51,"")</f>
        <v/>
      </c>
      <c r="EA48" s="1084" t="str">
        <f>IF('3CD'!J51&lt;&gt;"",'3CD'!J51,"")</f>
        <v/>
      </c>
      <c r="EB48" s="1084" t="str">
        <f>IF('3CD'!K51&lt;&gt;"",'3CD'!K51,"")</f>
        <v/>
      </c>
      <c r="EC48" s="1084" t="str">
        <f>IF('3CD'!L51&lt;&gt;"",'3CD'!L51,"")</f>
        <v/>
      </c>
      <c r="ED48" s="1084" t="str">
        <f>IF('3CD'!M51&lt;&gt;"",'3CD'!M51,"")</f>
        <v/>
      </c>
      <c r="EE48" s="1084" t="str">
        <f>IF('3CD'!N51&lt;&gt;"",'3CD'!N51,"")</f>
        <v/>
      </c>
      <c r="EF48" s="1084" t="str">
        <f>IF('3CD'!O51&lt;&gt;"",'3CD'!O51,"")</f>
        <v/>
      </c>
      <c r="EG48" s="1084" t="str">
        <f>IF('3CD'!P51&lt;&gt;"",'3CD'!P51,"")</f>
        <v/>
      </c>
      <c r="EH48" s="1084" t="str">
        <f>IF('3CD'!Q51&lt;&gt;"",'3CD'!Q51,"")</f>
        <v/>
      </c>
      <c r="EI48" s="1084" t="str">
        <f>IF('3CD'!R51&lt;&gt;"",'3CD'!R51,"")</f>
        <v/>
      </c>
      <c r="EJ48" s="1085"/>
      <c r="EK48" s="1085"/>
      <c r="EL48" s="1085"/>
      <c r="EM48" s="1085"/>
      <c r="EN48" s="1085"/>
      <c r="EO48" s="1085"/>
      <c r="EP48" s="1085"/>
      <c r="EQ48" s="1085"/>
      <c r="ER48" s="1085"/>
      <c r="ES48" s="1085"/>
      <c r="ET48" s="1085"/>
      <c r="EU48" s="1085"/>
      <c r="EV48" s="1085"/>
      <c r="EW48" s="1085"/>
      <c r="EX48" s="1085"/>
      <c r="EY48" s="1085"/>
      <c r="EZ48" s="1085"/>
      <c r="FA48" s="1085"/>
      <c r="FB48" s="1084" t="str">
        <f>IF('3EF'!W52&lt;&gt;"",'3EF'!W52,"")</f>
        <v/>
      </c>
      <c r="FC48" s="1084" t="str">
        <f>IF('3EF'!X52&lt;&gt;"",'3EF'!X52,"")</f>
        <v/>
      </c>
      <c r="FD48" s="1084" t="str">
        <f>IF('3EF'!Y52&lt;&gt;"",'3EF'!Y52,"")</f>
        <v/>
      </c>
      <c r="FE48" s="1084" t="str">
        <f>IF('3EF'!Z52&lt;&gt;"",'3EF'!Z52,"")</f>
        <v/>
      </c>
      <c r="FF48" s="1084" t="str">
        <f>IF('3EF'!AA52&lt;&gt;"",'3EF'!AA52,"")</f>
        <v/>
      </c>
      <c r="FG48" s="1084" t="str">
        <f>IF('3EF'!AB52&lt;&gt;"",'3EF'!AB52,"")</f>
        <v/>
      </c>
      <c r="FH48" s="1084" t="str">
        <f>IF('3EF'!AC52&lt;&gt;"",'3EF'!AC52,"")</f>
        <v/>
      </c>
      <c r="FI48" s="1084" t="str">
        <f>IF('3EF'!AD52&lt;&gt;"",'3EF'!AD52,"")</f>
        <v/>
      </c>
      <c r="FJ48" s="1084" t="str">
        <f>IF('3EF'!AE52&lt;&gt;"",'3EF'!AE52,"")</f>
        <v/>
      </c>
      <c r="FK48" s="1084" t="str">
        <f>IF('3EF'!AF52&lt;&gt;"",'3EF'!AF52,"")</f>
        <v/>
      </c>
      <c r="FL48" s="1084" t="str">
        <f>IF('3EF'!AG52&lt;&gt;"",'3EF'!AG52,"")</f>
        <v/>
      </c>
      <c r="FM48" s="1084" t="str">
        <f>IF('3EF'!AH52&lt;&gt;"",'3EF'!AH52,"")</f>
        <v/>
      </c>
      <c r="FN48" s="1084" t="str">
        <f>IF('3EF'!AI52&lt;&gt;"",'3EF'!AI52,"")</f>
        <v/>
      </c>
      <c r="FO48" s="1084" t="str">
        <f>IF('3EF'!AJ52&lt;&gt;"",'3EF'!AJ52,"")</f>
        <v/>
      </c>
      <c r="FP48" s="1084" t="str">
        <f>IF('3EF'!AK52&lt;&gt;"",'3EF'!AK52,"")</f>
        <v/>
      </c>
      <c r="FQ48" s="1084" t="str">
        <f>IF('3EF'!AL52&lt;&gt;"",'3EF'!AL52,"")</f>
        <v/>
      </c>
      <c r="FR48" s="1084" t="str">
        <f>IF('3EF'!AM52&lt;&gt;"",'3EF'!AM52,"")</f>
        <v/>
      </c>
      <c r="FS48" s="1084" t="str">
        <f>IF('3G'!E52&lt;&gt;"",'3G'!E52,"")</f>
        <v/>
      </c>
      <c r="FT48" s="1084" t="str">
        <f>IF('3G'!F52&lt;&gt;"",'3G'!F52,"")</f>
        <v/>
      </c>
      <c r="FU48" s="1084" t="str">
        <f>IF('3G'!G52&lt;&gt;"",'3G'!G52,"")</f>
        <v/>
      </c>
      <c r="FV48" s="1084" t="str">
        <f>IF('3G'!H52&lt;&gt;"",'3G'!H52,"")</f>
        <v/>
      </c>
      <c r="FW48" s="1084" t="str">
        <f>IF('3G'!I52&lt;&gt;"",'3G'!I52,"")</f>
        <v/>
      </c>
      <c r="FX48" s="1084" t="str">
        <f>IF('3G'!J52&lt;&gt;"",'3G'!J52,"")</f>
        <v/>
      </c>
      <c r="FY48" s="1084" t="str">
        <f>IF('3G'!K52&lt;&gt;"",'3G'!K52,"")</f>
        <v/>
      </c>
      <c r="FZ48" s="1084" t="str">
        <f>IF('3G'!L52&lt;&gt;"",'3G'!L52,"")</f>
        <v/>
      </c>
      <c r="GA48" s="1084" t="str">
        <f>IF('3G'!M52&lt;&gt;"",'3G'!M52,"")</f>
        <v/>
      </c>
      <c r="GB48" s="1084" t="str">
        <f>IF('3G'!N52&lt;&gt;"",'3G'!N52,"")</f>
        <v/>
      </c>
      <c r="GC48" s="1084" t="str">
        <f>IF('3G'!O52&lt;&gt;"",'3G'!O52,"")</f>
        <v/>
      </c>
      <c r="GD48" s="1084" t="str">
        <f>IF('3G'!P52&lt;&gt;"",'3G'!P52,"")</f>
        <v/>
      </c>
      <c r="GE48" s="1084" t="str">
        <f>IF('3G'!Q52&lt;&gt;"",'3G'!Q52,"")</f>
        <v/>
      </c>
      <c r="GF48" s="1084" t="str">
        <f>IF('3G'!R52&lt;&gt;"",'3G'!R52,"")</f>
        <v/>
      </c>
      <c r="GG48" s="1084" t="str">
        <f>IF('3G'!S52&lt;&gt;"",'3G'!S52,"")</f>
        <v/>
      </c>
      <c r="GH48" s="1084" t="str">
        <f>IF('3G'!T52&lt;&gt;"",'3G'!T52,"")</f>
        <v/>
      </c>
      <c r="GI48" s="1084" t="str">
        <f>IF('3G'!U52&lt;&gt;"",'3G'!U52,"")</f>
        <v/>
      </c>
      <c r="GJ48" s="1084" t="str">
        <f>IF('3G'!V52&lt;&gt;"",'3G'!V52,"")</f>
        <v/>
      </c>
      <c r="GK48" s="1084" t="str">
        <f>IF('3G'!W52&lt;&gt;"",'3G'!W52,"")</f>
        <v/>
      </c>
      <c r="GL48" s="1084" t="str">
        <f>IF('3G'!X52&lt;&gt;"",'3G'!X52,"")</f>
        <v/>
      </c>
      <c r="GM48" s="1084" t="str">
        <f>IF('3G'!Y52&lt;&gt;"",'3G'!Y52,"")</f>
        <v/>
      </c>
      <c r="GN48" s="1084" t="str">
        <f>IF('3G'!Z52&lt;&gt;"",'3G'!Z52,"")</f>
        <v/>
      </c>
      <c r="GO48" s="1084" t="str">
        <f>IF('3G'!AA52&lt;&gt;"",'3G'!AA52,"")</f>
        <v/>
      </c>
      <c r="GP48" s="1084" t="str">
        <f>IF('3G'!AB52&lt;&gt;"",'3G'!AB52,"")</f>
        <v/>
      </c>
      <c r="GQ48" s="1084" t="str">
        <f>IF('3G'!AC52&lt;&gt;"",'3G'!AC52,"")</f>
        <v/>
      </c>
      <c r="GR48" s="1084" t="str">
        <f>IF('3G'!AD52&lt;&gt;"",'3G'!AD52,"")</f>
        <v/>
      </c>
      <c r="GS48" s="1084" t="str">
        <f>IF('3G'!AE52&lt;&gt;"",'3G'!AE52,"")</f>
        <v/>
      </c>
      <c r="GT48" s="1084" t="str">
        <f>IF('3G'!AF52&lt;&gt;"",'3G'!AF52,"")</f>
        <v/>
      </c>
      <c r="GU48" s="1084" t="str">
        <f>IF('3G'!AG52&lt;&gt;"",'3G'!AG52,"")</f>
        <v/>
      </c>
      <c r="GV48" s="1084" t="str">
        <f>IF('3G'!AH52&lt;&gt;"",'3G'!AH52,"")</f>
        <v/>
      </c>
      <c r="GW48" s="1084" t="str">
        <f>IF('3G'!AI52&lt;&gt;"",'3G'!AI52,"")</f>
        <v/>
      </c>
      <c r="GX48" s="1084" t="str">
        <f>IF('3G'!AJ52&lt;&gt;"",'3G'!AJ52,"")</f>
        <v/>
      </c>
      <c r="GY48" s="1084" t="str">
        <f>IF('3G'!AK52&lt;&gt;"",'3G'!AK52,"")</f>
        <v/>
      </c>
      <c r="GZ48" s="1084" t="str">
        <f>IF('3G'!AL52&lt;&gt;"",'3G'!AL52,"")</f>
        <v/>
      </c>
      <c r="HA48" s="1084" t="str">
        <f>IF('3G'!AM52&lt;&gt;"",'3G'!AM52,"")</f>
        <v/>
      </c>
      <c r="HB48" s="1084" t="str">
        <f>IF('3G'!AN52&lt;&gt;"",'3G'!AN52,"")</f>
        <v/>
      </c>
      <c r="HC48" s="1085"/>
      <c r="HD48" s="1085"/>
      <c r="HE48" s="1085"/>
      <c r="HF48" s="1085"/>
      <c r="HG48" s="1085"/>
      <c r="HH48" s="1085"/>
      <c r="HI48" s="1085"/>
      <c r="HJ48" s="1085"/>
      <c r="HK48" s="1085"/>
      <c r="HL48" s="1085"/>
      <c r="HM48" s="1085"/>
      <c r="HN48" s="1085"/>
      <c r="HO48" s="1085"/>
      <c r="HP48" s="1085"/>
      <c r="HQ48" s="1085"/>
      <c r="HR48" s="1085"/>
      <c r="HS48" s="1085"/>
      <c r="HT48" s="1085"/>
      <c r="HU48" s="1085"/>
      <c r="HV48" s="1085"/>
      <c r="HW48" s="1085"/>
      <c r="HX48" s="1085"/>
      <c r="HY48" s="1085"/>
      <c r="HZ48" s="1085"/>
      <c r="IA48" s="1085"/>
      <c r="IB48" s="1085"/>
      <c r="IC48" s="1085"/>
      <c r="ID48" s="1085"/>
      <c r="IE48" s="1085"/>
      <c r="IF48" s="1085"/>
      <c r="IG48" s="1085"/>
      <c r="IH48" s="1085"/>
      <c r="II48" s="1085"/>
      <c r="IJ48" s="1085"/>
      <c r="IK48" s="1085"/>
      <c r="IL48" s="1085"/>
      <c r="IM48" s="1085"/>
      <c r="IN48" s="1085"/>
      <c r="IO48" s="1085"/>
      <c r="IP48" s="1085"/>
      <c r="IQ48" s="1085"/>
      <c r="IR48" s="1085"/>
      <c r="IS48" s="1085"/>
      <c r="IT48" s="1085"/>
      <c r="IU48" s="1085"/>
      <c r="IV48" s="1085"/>
      <c r="IW48" s="1085"/>
      <c r="IX48" s="1085"/>
      <c r="IY48" s="1085"/>
      <c r="IZ48" s="1085"/>
      <c r="JA48" s="1085"/>
      <c r="JB48" s="1084" t="str">
        <f>IF('4C'!E51&lt;&gt;"",'4C'!E51,"")</f>
        <v/>
      </c>
      <c r="JC48" s="1085"/>
      <c r="JD48" s="1085"/>
      <c r="JE48" s="1085"/>
      <c r="JF48" s="1085"/>
      <c r="JG48" s="1085"/>
      <c r="JH48" s="1085"/>
      <c r="JI48" s="1085"/>
      <c r="JJ48" s="1085"/>
      <c r="JK48" s="1085"/>
      <c r="JL48" s="1085"/>
      <c r="JM48" s="1085"/>
      <c r="JN48" s="1085"/>
      <c r="JO48" s="1085"/>
      <c r="JP48" s="1085"/>
      <c r="JQ48" s="1085"/>
      <c r="JR48" s="1085"/>
      <c r="JS48" s="1085"/>
      <c r="JT48" s="1085"/>
      <c r="JU48" s="1085"/>
      <c r="JV48" s="1085"/>
      <c r="JW48" s="1085"/>
      <c r="JX48" s="1085"/>
      <c r="JY48" s="1085"/>
      <c r="JZ48" s="1085"/>
      <c r="KA48" s="1085"/>
      <c r="KB48" s="1085"/>
      <c r="KC48" s="1085"/>
      <c r="KD48" s="1085"/>
      <c r="KE48" s="1085"/>
      <c r="KF48" s="1085"/>
      <c r="KG48" s="1085"/>
      <c r="KH48" s="1085"/>
      <c r="KI48" s="1085"/>
      <c r="KJ48" s="1084" t="str">
        <f>IF('5A'!E51&lt;&gt;"",'5A'!E51,"")</f>
        <v/>
      </c>
      <c r="KK48" s="1084" t="str">
        <f>IF('5A'!F51&lt;&gt;"",'5A'!F51,"")</f>
        <v/>
      </c>
      <c r="KL48" s="1084" t="str">
        <f>IF('5A'!G51&lt;&gt;"",'5A'!G51,"")</f>
        <v/>
      </c>
      <c r="KM48" s="1085"/>
      <c r="KN48" s="1085"/>
      <c r="KO48" s="1085"/>
      <c r="KP48" s="1085"/>
      <c r="KQ48" s="1085"/>
      <c r="KR48" s="1085"/>
      <c r="KS48" s="1085"/>
      <c r="KT48" s="1085"/>
      <c r="KU48" s="1085"/>
      <c r="KV48" s="1085"/>
      <c r="KW48" s="1085"/>
      <c r="KX48" s="1085"/>
      <c r="KY48" s="1084" t="str">
        <f>IF('5D'!E58&lt;&gt;"",'5D'!E58,"")</f>
        <v/>
      </c>
      <c r="KZ48" s="1084" t="str">
        <f>IF('5D'!F58&lt;&gt;"",'5D'!F58,"")</f>
        <v/>
      </c>
      <c r="LA48" s="1084" t="str">
        <f>IF('5D'!G58&lt;&gt;"",'5D'!G58,"")</f>
        <v/>
      </c>
      <c r="LB48" s="1084" t="str">
        <f>IF('5D'!H58&lt;&gt;"",'5D'!H58,"")</f>
        <v/>
      </c>
      <c r="LC48" s="1084" t="str">
        <f>IF('5D'!I58&lt;&gt;"",'5D'!I58,"")</f>
        <v/>
      </c>
      <c r="LD48" s="1084" t="str">
        <f>IF('5D'!J58&lt;&gt;"",'5D'!J58,"")</f>
        <v/>
      </c>
      <c r="LE48" s="1084" t="str">
        <f>IF('5D'!K58&lt;&gt;"",'5D'!K58,"")</f>
        <v/>
      </c>
      <c r="LF48" s="1084" t="str">
        <f>IF('5D'!L58&lt;&gt;"",'5D'!L58,"")</f>
        <v/>
      </c>
      <c r="LG48" s="1084" t="str">
        <f>IF('5D'!M58&lt;&gt;"",'5D'!M58,"")</f>
        <v/>
      </c>
      <c r="LH48" s="1084" t="str">
        <f>IF('5D'!N58&lt;&gt;"",'5D'!N58,"")</f>
        <v/>
      </c>
      <c r="LI48" s="1084" t="str">
        <f>IF('5D'!O58&lt;&gt;"",'5D'!O58,"")</f>
        <v/>
      </c>
      <c r="LJ48" s="1084" t="str">
        <f>IF('5D'!P58&lt;&gt;"",'5D'!P58,"")</f>
        <v/>
      </c>
      <c r="LK48" s="1084" t="str">
        <f>IF('5D'!Q58&lt;&gt;"",'5D'!Q58,"")</f>
        <v/>
      </c>
      <c r="LL48" s="1084" t="str">
        <f>IF('5D'!R58&lt;&gt;"",'5D'!R58,"")</f>
        <v/>
      </c>
      <c r="LM48" s="1084" t="str">
        <f>IF('5D'!S58&lt;&gt;"",'5D'!S58,"")</f>
        <v/>
      </c>
      <c r="LN48" s="1084" t="str">
        <f>IF('5D'!T58&lt;&gt;"",'5D'!T58,"")</f>
        <v/>
      </c>
      <c r="LO48" s="1084" t="str">
        <f>IF('5D'!U58&lt;&gt;"",'5D'!U58,"")</f>
        <v/>
      </c>
      <c r="LP48" s="1084" t="str">
        <f>IF('5D'!V58&lt;&gt;"",'5D'!V58,"")</f>
        <v/>
      </c>
      <c r="LQ48" s="1084" t="str">
        <f>IF('5D'!W58&lt;&gt;"",'5D'!W58,"")</f>
        <v/>
      </c>
      <c r="LR48" s="1084" t="str">
        <f>IF('5D'!Y58&lt;&gt;"",'5D'!Y58,"")</f>
        <v/>
      </c>
      <c r="LS48" s="1084" t="str">
        <f>IF('5D'!Z58&lt;&gt;"",'5D'!Z58,"")</f>
        <v/>
      </c>
      <c r="LT48" s="1084" t="str">
        <f>IF('5D'!AA58&lt;&gt;"",'5D'!AA58,"")</f>
        <v/>
      </c>
      <c r="LU48" s="1084" t="str">
        <f>IF('5D'!AB58&lt;&gt;"",'5D'!AB58,"")</f>
        <v/>
      </c>
      <c r="LV48" s="1085"/>
      <c r="LW48" s="1084" t="str">
        <f>IF('5E'!E58&lt;&gt;"",'5E'!E58,"")</f>
        <v/>
      </c>
      <c r="LX48" s="1084" t="str">
        <f>IF('5E'!F58&lt;&gt;"",'5E'!F58,"")</f>
        <v/>
      </c>
      <c r="LY48" s="1084" t="str">
        <f>IF('5E'!G58&lt;&gt;"",'5E'!G58,"")</f>
        <v/>
      </c>
      <c r="LZ48" s="1084" t="str">
        <f>IF('5E'!H58&lt;&gt;"",'5E'!H58,"")</f>
        <v/>
      </c>
      <c r="MA48" s="1084" t="str">
        <f>IF('5E'!I58&lt;&gt;"",'5E'!I58,"")</f>
        <v/>
      </c>
      <c r="MB48" s="1084" t="str">
        <f>IF('5E'!J58&lt;&gt;"",'5E'!J58,"")</f>
        <v/>
      </c>
      <c r="MC48" s="1084" t="str">
        <f>IF('5E'!K58&lt;&gt;"",'5E'!K58,"")</f>
        <v/>
      </c>
      <c r="MD48" s="1084" t="str">
        <f>IF('5E'!L58&lt;&gt;"",'5E'!L58,"")</f>
        <v/>
      </c>
      <c r="ME48" s="1084" t="str">
        <f>IF('5E'!M58&lt;&gt;"",'5E'!M58,"")</f>
        <v/>
      </c>
      <c r="MF48" s="1084" t="str">
        <f>IF('5E'!N58&lt;&gt;"",'5E'!N58,"")</f>
        <v/>
      </c>
      <c r="MG48" s="1084" t="str">
        <f>IF('5E'!O58&lt;&gt;"",'5E'!O58,"")</f>
        <v/>
      </c>
      <c r="MH48" s="1084" t="str">
        <f>IF('5E'!P58&lt;&gt;"",'5E'!P58,"")</f>
        <v/>
      </c>
      <c r="MI48" s="1084" t="str">
        <f>IF('5E'!Q58&lt;&gt;"",'5E'!Q58,"")</f>
        <v/>
      </c>
      <c r="MJ48" s="1084" t="str">
        <f>IF('5E'!R58&lt;&gt;"",'5E'!R58,"")</f>
        <v/>
      </c>
      <c r="MK48" s="1084" t="str">
        <f>IF('5E'!S58&lt;&gt;"",'5E'!S58,"")</f>
        <v/>
      </c>
      <c r="ML48" s="1084" t="str">
        <f>IF('5E'!T58&lt;&gt;"",'5E'!T58,"")</f>
        <v/>
      </c>
      <c r="MM48" s="1084" t="str">
        <f>IF('5E'!U58&lt;&gt;"",'5E'!U58,"")</f>
        <v/>
      </c>
      <c r="MN48" s="1084" t="str">
        <f>IF('5E'!V58&lt;&gt;"",'5E'!V58,"")</f>
        <v/>
      </c>
      <c r="MO48" s="1084" t="str">
        <f>IF('5E'!W58&lt;&gt;"",'5E'!W58,"")</f>
        <v/>
      </c>
      <c r="MP48" s="1084" t="str">
        <f>IF('5E'!Y58&lt;&gt;"",'5E'!Y58,"")</f>
        <v/>
      </c>
      <c r="MQ48" s="1084" t="str">
        <f>IF('5E'!Z58&lt;&gt;"",'5E'!Z58,"")</f>
        <v/>
      </c>
      <c r="MR48" s="1084" t="str">
        <f>IF('5E'!AA58&lt;&gt;"",'5E'!AA58,"")</f>
        <v/>
      </c>
      <c r="MS48" s="1085"/>
      <c r="MT48" s="1085"/>
      <c r="MU48" s="1085"/>
      <c r="MV48" s="1085"/>
      <c r="MW48" s="1085"/>
      <c r="MX48" s="1085"/>
      <c r="MY48" s="1085"/>
      <c r="MZ48" s="1085"/>
      <c r="NA48" s="1085"/>
      <c r="NB48" s="1085"/>
      <c r="NC48" s="1085"/>
      <c r="ND48" s="1085"/>
      <c r="NE48" s="1085"/>
      <c r="NF48" s="1085"/>
      <c r="NG48" s="1085"/>
      <c r="NH48" s="1085"/>
      <c r="NI48" s="1085"/>
      <c r="NJ48" s="1085"/>
      <c r="NK48" s="1085"/>
      <c r="NL48" s="1085"/>
      <c r="NM48" s="1085"/>
      <c r="NN48" s="1085"/>
      <c r="NO48" s="1085"/>
      <c r="NP48" s="1085"/>
      <c r="NQ48" s="1085"/>
      <c r="NR48" s="1085"/>
      <c r="NS48" s="1085"/>
      <c r="NT48" s="1085"/>
      <c r="NU48" s="1085"/>
      <c r="NV48" s="1085"/>
      <c r="NW48" s="1085"/>
      <c r="NX48" s="1085"/>
      <c r="NY48" s="1085"/>
      <c r="NZ48" s="1085"/>
      <c r="OA48" s="1085"/>
      <c r="OB48" s="1085"/>
      <c r="OC48" s="1085"/>
      <c r="OD48" s="1085"/>
      <c r="OE48" s="1085"/>
      <c r="OF48" s="1085"/>
      <c r="OG48" s="1085"/>
      <c r="OH48" s="1085"/>
      <c r="OI48" s="1085"/>
      <c r="OJ48" s="1085"/>
      <c r="OK48" s="1085"/>
      <c r="OL48" s="1085"/>
      <c r="OM48" s="1085"/>
      <c r="ON48" s="1085"/>
      <c r="OO48" s="1085"/>
      <c r="OP48" s="1085"/>
      <c r="OQ48" s="1085"/>
      <c r="OR48" s="1085"/>
      <c r="OS48" s="1085"/>
      <c r="OT48" s="1085"/>
      <c r="OU48" s="1085"/>
      <c r="OV48" s="1085"/>
      <c r="OW48" s="1085"/>
      <c r="OX48" s="1085"/>
      <c r="OY48" s="1085"/>
      <c r="OZ48" s="1085"/>
      <c r="PA48" s="1085"/>
      <c r="PB48" s="1085"/>
      <c r="PC48" s="1085"/>
      <c r="PD48" s="1085"/>
      <c r="PE48" s="1085"/>
      <c r="PF48" s="1085"/>
      <c r="PG48" s="1085"/>
      <c r="PH48" s="1085"/>
      <c r="PI48" s="1085"/>
      <c r="PJ48" s="1085"/>
      <c r="PK48" s="1085"/>
      <c r="PL48" s="1085"/>
      <c r="PM48" s="1085"/>
      <c r="PN48" s="1085"/>
      <c r="PO48" s="1085"/>
      <c r="PP48" s="1085"/>
      <c r="PQ48" s="1085"/>
      <c r="PR48" s="1085"/>
      <c r="PS48" s="1085"/>
      <c r="PT48" s="1085"/>
      <c r="PU48" s="1085"/>
      <c r="PV48" s="1085"/>
      <c r="PW48" s="1085"/>
      <c r="PX48" s="1085"/>
      <c r="PY48" s="1085"/>
      <c r="PZ48" s="1085"/>
      <c r="QA48" s="1085"/>
      <c r="QB48" s="1085"/>
      <c r="QC48" s="1085"/>
      <c r="QD48" s="1085"/>
      <c r="QE48" s="1085"/>
      <c r="QF48" s="1085"/>
      <c r="QG48" s="1085"/>
      <c r="QH48" s="1085"/>
      <c r="QI48" s="1085"/>
      <c r="QJ48" s="1085"/>
      <c r="QK48" s="1085"/>
      <c r="QL48" s="1085"/>
      <c r="QM48" s="1085"/>
      <c r="QN48" s="1085"/>
      <c r="QO48" s="1085"/>
      <c r="QP48" s="1085"/>
      <c r="QQ48" s="1085"/>
      <c r="QR48" s="1085"/>
      <c r="QS48" s="1085"/>
      <c r="QT48" s="1085"/>
      <c r="QU48" s="1085"/>
      <c r="QV48" s="1085"/>
      <c r="QW48" s="1085"/>
      <c r="QX48" s="1085"/>
      <c r="QY48" s="1085"/>
      <c r="QZ48" s="1085"/>
      <c r="RA48" s="1085"/>
      <c r="RB48" s="1085"/>
      <c r="RC48" s="1085"/>
      <c r="RD48" s="1085"/>
      <c r="RE48" s="1085"/>
      <c r="RF48" s="1085"/>
      <c r="RG48" s="1085"/>
      <c r="RH48" s="1085"/>
      <c r="RI48" s="1085"/>
      <c r="RJ48" s="1085"/>
      <c r="RK48" s="1085"/>
      <c r="RL48" s="1085"/>
      <c r="RM48" s="1085"/>
      <c r="RN48" s="1085"/>
      <c r="RO48" s="1085"/>
      <c r="RP48" s="1085"/>
      <c r="RQ48" s="1085"/>
      <c r="RR48" s="1085"/>
      <c r="RS48" s="1085"/>
      <c r="RT48" s="1085"/>
      <c r="RU48" s="1085"/>
      <c r="RV48" s="1085"/>
      <c r="RW48" s="1085"/>
      <c r="RX48" s="1085"/>
      <c r="RY48" s="1085"/>
      <c r="RZ48" s="1085"/>
      <c r="SA48" s="1085"/>
      <c r="SB48" s="1085"/>
      <c r="SC48" s="1085"/>
      <c r="SD48" s="1085"/>
      <c r="SE48" s="1085"/>
      <c r="SF48" s="1085"/>
      <c r="SG48" s="1085"/>
      <c r="SH48" s="1085"/>
      <c r="SI48" s="1085"/>
      <c r="SJ48" s="1085"/>
      <c r="SK48" s="1085"/>
      <c r="SL48" s="1085"/>
      <c r="SM48" s="1085"/>
      <c r="SN48" s="1085"/>
      <c r="SO48" s="1085"/>
      <c r="SP48" s="1085"/>
      <c r="SQ48" s="1085"/>
      <c r="SR48" s="1085"/>
      <c r="SS48" s="1085"/>
      <c r="ST48" s="1085"/>
      <c r="SU48" s="1085"/>
      <c r="SV48" s="1085"/>
      <c r="SW48" s="1085"/>
      <c r="SX48" s="1085"/>
      <c r="SY48" s="1085"/>
      <c r="SZ48" s="1085"/>
      <c r="TA48" s="1085"/>
      <c r="TB48" s="1085"/>
      <c r="TC48" s="1085"/>
      <c r="TD48" s="1085"/>
      <c r="TE48" s="1085"/>
      <c r="TF48" s="1085"/>
      <c r="TG48" s="1085"/>
      <c r="TH48" s="1085"/>
      <c r="TI48" s="1085"/>
      <c r="TJ48" s="1085"/>
      <c r="TK48" s="1085"/>
      <c r="TL48" s="1085"/>
      <c r="TM48" s="1085"/>
      <c r="TN48" s="1085"/>
      <c r="TO48" s="1085"/>
      <c r="TP48" s="1085"/>
      <c r="TQ48" s="1085"/>
      <c r="TR48" s="1085"/>
      <c r="TS48" s="1085"/>
      <c r="TT48" s="1085"/>
      <c r="TU48" s="1085"/>
      <c r="TV48" s="1085"/>
      <c r="TW48" s="1085"/>
      <c r="TX48" s="1085"/>
      <c r="TY48" s="1085"/>
      <c r="TZ48" s="1085"/>
      <c r="UA48" s="1085"/>
      <c r="UB48" s="1085"/>
      <c r="UC48" s="1085"/>
      <c r="UD48" s="1085"/>
      <c r="UE48" s="1085"/>
      <c r="UF48" s="1085"/>
      <c r="UG48" s="1085"/>
      <c r="UH48" s="1085"/>
      <c r="UI48" s="1085"/>
      <c r="UJ48" s="1085"/>
      <c r="UK48" s="1085"/>
      <c r="UL48" s="1085"/>
      <c r="UM48" s="1085"/>
      <c r="UN48" s="1085"/>
      <c r="UO48" s="1085"/>
      <c r="UP48" s="1085"/>
      <c r="UQ48" s="1085"/>
      <c r="UR48" s="1085"/>
      <c r="US48" s="1085"/>
      <c r="UT48" s="1085"/>
      <c r="UU48" s="1085"/>
      <c r="UV48" s="1085"/>
      <c r="UW48" s="1085"/>
      <c r="UX48" s="1085"/>
      <c r="UY48" s="1085"/>
      <c r="UZ48" s="1085"/>
      <c r="VA48" s="1085"/>
      <c r="VB48" s="1085"/>
      <c r="VC48" s="1085"/>
      <c r="VD48" s="1085"/>
      <c r="VE48" s="1085"/>
      <c r="VF48" s="1085"/>
      <c r="VG48" s="1085"/>
      <c r="VH48" s="1085"/>
      <c r="VI48" s="1085"/>
      <c r="VJ48" s="1085"/>
      <c r="VK48" s="1085"/>
      <c r="VL48" s="1085"/>
      <c r="VM48" s="1085"/>
      <c r="VN48" s="1085"/>
      <c r="VO48" s="1085"/>
      <c r="VP48" s="1085"/>
      <c r="VQ48" s="1085"/>
      <c r="VR48" s="1085"/>
      <c r="VS48" s="1085"/>
      <c r="VT48" s="1085"/>
      <c r="VU48" s="1085"/>
      <c r="VV48" s="1085"/>
      <c r="VW48" s="1085"/>
      <c r="VX48" s="1085"/>
      <c r="VY48" s="1085"/>
      <c r="VZ48" s="1085"/>
      <c r="WA48" s="1085"/>
      <c r="WB48" s="1085"/>
      <c r="WC48" s="1085"/>
      <c r="WD48" s="1085"/>
      <c r="WE48" s="1085"/>
      <c r="WF48" s="1085"/>
      <c r="WG48" s="1085"/>
      <c r="WH48" s="1085"/>
      <c r="WI48" s="1085"/>
      <c r="WJ48" s="1085"/>
      <c r="WK48" s="1085"/>
      <c r="WL48" s="1085"/>
      <c r="WM48" s="1085"/>
      <c r="WN48" s="1085"/>
      <c r="WO48" s="1085"/>
      <c r="WP48" s="1085"/>
      <c r="WQ48" s="1085"/>
      <c r="WR48" s="1085"/>
      <c r="WS48" s="1085"/>
      <c r="WT48" s="1085"/>
      <c r="WU48" s="1085"/>
      <c r="WV48" s="1085"/>
      <c r="WW48" s="1085"/>
      <c r="WX48" s="1085"/>
      <c r="WY48" s="1085"/>
      <c r="WZ48" s="1085"/>
      <c r="XA48" s="1085"/>
      <c r="XB48" s="1085"/>
      <c r="XC48" s="1085"/>
      <c r="XD48" s="1085"/>
      <c r="XE48" s="1085"/>
      <c r="XF48" s="1085"/>
      <c r="XG48" s="1085"/>
      <c r="XH48" s="1085"/>
      <c r="XI48" s="1085"/>
      <c r="XJ48" s="1085"/>
      <c r="XK48" s="1085"/>
      <c r="XL48" s="1085"/>
      <c r="XM48" s="1085"/>
      <c r="XN48" s="1085"/>
      <c r="XO48" s="1085"/>
      <c r="XP48" s="1085"/>
      <c r="XQ48" s="1085"/>
      <c r="XR48" s="1085"/>
      <c r="XS48" s="1085"/>
      <c r="XT48" s="1085"/>
      <c r="XU48" s="1085"/>
      <c r="XV48" s="1085"/>
      <c r="XW48" s="1085"/>
      <c r="XX48" s="1085"/>
      <c r="XY48" s="1085"/>
      <c r="XZ48" s="1085"/>
      <c r="YA48" s="1085"/>
      <c r="YB48" s="1085"/>
      <c r="YC48" s="1085"/>
      <c r="YD48" s="1085"/>
      <c r="YE48" s="1085"/>
      <c r="YF48" s="1085"/>
      <c r="YG48" s="1085"/>
      <c r="YH48" s="1085"/>
      <c r="YI48" s="1085"/>
      <c r="YJ48" s="1085"/>
      <c r="YK48" s="1085"/>
      <c r="YL48" s="1085"/>
      <c r="YM48" s="1085"/>
      <c r="YN48" s="1085"/>
      <c r="YO48" s="1085"/>
      <c r="YP48" s="1085"/>
      <c r="YQ48" s="1085"/>
      <c r="YR48" s="1085"/>
      <c r="YS48" s="1085"/>
      <c r="YT48" s="1085"/>
      <c r="YU48" s="1085"/>
      <c r="YV48" s="1085"/>
      <c r="YW48" s="1085"/>
      <c r="YX48" s="1085"/>
      <c r="YY48" s="1085"/>
      <c r="YZ48" s="1085"/>
      <c r="ZA48" s="1085"/>
      <c r="ZB48" s="1085"/>
      <c r="ZC48" s="1085"/>
      <c r="ZD48" s="1085"/>
      <c r="ZE48" s="1085"/>
      <c r="ZF48" s="1085"/>
      <c r="ZG48" s="1085"/>
      <c r="ZH48" s="1085"/>
      <c r="ZI48" s="1085"/>
      <c r="ZJ48" s="1085"/>
      <c r="ZK48" s="1085"/>
      <c r="ZL48" s="1085"/>
      <c r="ZM48" s="1085"/>
      <c r="ZN48" s="1085"/>
      <c r="ZO48" s="1085"/>
      <c r="ZP48" s="1085"/>
      <c r="ZQ48" s="1085"/>
      <c r="ZR48" s="1085"/>
      <c r="ZS48" s="1085"/>
      <c r="ZT48" s="1085"/>
      <c r="ZU48" s="1085"/>
      <c r="ZV48" s="1085"/>
      <c r="ZW48" s="1085"/>
      <c r="ZX48" s="1085"/>
      <c r="ZY48" s="1085"/>
      <c r="ZZ48" s="1085"/>
      <c r="AAA48" s="1085"/>
      <c r="AAB48" s="1085"/>
      <c r="AAC48" s="1085"/>
      <c r="AAD48" s="1085"/>
      <c r="AAE48" s="1085"/>
      <c r="AAF48" s="1085"/>
      <c r="AAG48" s="1085"/>
      <c r="AAH48" s="1085"/>
      <c r="AAI48" s="1085"/>
      <c r="AAJ48" s="1085"/>
      <c r="AAK48" s="1085"/>
      <c r="AAL48" s="1085"/>
      <c r="AAM48" s="1085"/>
      <c r="AAN48" s="1085"/>
      <c r="AAO48" s="1085"/>
      <c r="AAP48" s="1085"/>
      <c r="AAQ48" s="1085"/>
      <c r="AAR48" s="1085"/>
      <c r="AAS48" s="1085"/>
      <c r="AAT48" s="1085"/>
      <c r="AAU48" s="1085"/>
      <c r="AAV48" s="1085"/>
      <c r="AAW48" s="1085"/>
      <c r="AAX48" s="1085"/>
      <c r="AAY48" s="1085"/>
      <c r="AAZ48" s="1085"/>
      <c r="ABA48" s="1085"/>
      <c r="ABB48" s="1085"/>
      <c r="ABC48" s="1085"/>
      <c r="ABD48" s="1085"/>
      <c r="ABE48" s="1085"/>
      <c r="ABF48" s="1085"/>
      <c r="ABG48" s="1085"/>
      <c r="ABH48" s="1085"/>
      <c r="ABI48" s="1085"/>
      <c r="ABJ48" s="1085"/>
      <c r="ABK48" s="1085"/>
      <c r="ABL48" s="1085"/>
      <c r="ABM48" s="1085"/>
      <c r="ABN48" s="1085"/>
      <c r="ABO48" s="1085"/>
      <c r="ABP48" s="1085"/>
      <c r="ABQ48" s="1085"/>
      <c r="ABR48" s="1085"/>
      <c r="ABS48" s="1085"/>
      <c r="ABT48" s="1085"/>
      <c r="ABU48" s="1085"/>
      <c r="ABV48" s="1085"/>
      <c r="ABW48" s="1085"/>
      <c r="ABX48" s="1085"/>
      <c r="ABY48" s="1085"/>
      <c r="ABZ48" s="1085"/>
      <c r="ACA48" s="1085"/>
      <c r="ACB48" s="1085"/>
      <c r="ACC48" s="1085"/>
      <c r="ACD48" s="1085"/>
      <c r="ACE48" s="1085"/>
      <c r="ACF48" s="1085"/>
      <c r="ACG48" s="1085"/>
      <c r="ACH48" s="1085"/>
      <c r="ACI48" s="1085"/>
      <c r="ACJ48" s="1085"/>
      <c r="ACK48" s="1085"/>
      <c r="ACL48" s="1085"/>
      <c r="ACM48" s="1085"/>
      <c r="ACN48" s="1085"/>
      <c r="ACO48" s="1085"/>
      <c r="ACP48" s="1085"/>
      <c r="ACQ48" s="1085"/>
      <c r="ACR48" s="1085"/>
      <c r="ACS48" s="1085"/>
      <c r="ACT48" s="1085"/>
      <c r="ACU48" s="1085"/>
      <c r="ACV48" s="1085"/>
      <c r="ACW48" s="1085"/>
      <c r="ACX48" s="1085"/>
      <c r="ACY48" s="1085"/>
      <c r="ACZ48" s="1085"/>
      <c r="ADA48" s="1085"/>
      <c r="ADB48" s="1085"/>
      <c r="ADC48" s="1085"/>
      <c r="ADD48" s="1085"/>
      <c r="ADE48" s="1085"/>
      <c r="ADF48" s="1085"/>
      <c r="ADG48" s="1085"/>
      <c r="ADH48" s="1085"/>
      <c r="ADI48" s="1085"/>
      <c r="ADJ48" s="1085"/>
      <c r="ADK48" s="1085"/>
      <c r="ADL48" s="1085"/>
      <c r="ADM48" s="1085"/>
      <c r="ADN48" s="1085"/>
      <c r="ADO48" s="1085"/>
      <c r="ADP48" s="1085"/>
      <c r="ADQ48" s="1085"/>
      <c r="ADR48" s="1085"/>
      <c r="ADS48" s="1085"/>
      <c r="ADT48" s="1085"/>
      <c r="ADU48" s="1085"/>
      <c r="ADV48" s="1085"/>
      <c r="ADW48" s="1085"/>
      <c r="ADX48" s="1085"/>
      <c r="ADY48" s="1085"/>
      <c r="ADZ48" s="1085"/>
      <c r="AEA48" s="1085"/>
      <c r="AEB48" s="1085"/>
      <c r="AEC48" s="1085"/>
      <c r="AED48" s="1085"/>
      <c r="AEE48" s="1085"/>
      <c r="AEF48" s="1085"/>
      <c r="AEG48" s="1085"/>
      <c r="AEH48" s="1085"/>
      <c r="AEI48" s="1085"/>
      <c r="AEJ48" s="1085"/>
      <c r="AEK48" s="1085"/>
      <c r="AEL48" s="1085"/>
      <c r="AEM48" s="1085"/>
      <c r="AEN48" s="1085"/>
      <c r="AEO48" s="1085"/>
      <c r="AEP48" s="1085"/>
      <c r="AEQ48" s="1085"/>
      <c r="AER48" s="1085"/>
      <c r="AES48" s="1085"/>
      <c r="AET48" s="1085"/>
      <c r="AEU48" s="1085"/>
      <c r="AEV48" s="1084" t="str">
        <f>IF('8A'!E51&lt;&gt;"",'8A'!E51,"")</f>
        <v/>
      </c>
      <c r="AEW48" s="1084" t="str">
        <f>IF('8A'!F51&lt;&gt;"",'8A'!F51,"")</f>
        <v/>
      </c>
      <c r="AEX48" s="1084" t="str">
        <f>IF('8A'!G51&lt;&gt;"",'8A'!G51,"")</f>
        <v/>
      </c>
      <c r="AEY48" s="1084" t="str">
        <f>IF('8A'!H51&lt;&gt;"",'8A'!H51,"")</f>
        <v/>
      </c>
      <c r="AEZ48" s="1084" t="str">
        <f>IF('8A'!I51&lt;&gt;"",'8A'!I51,"")</f>
        <v/>
      </c>
      <c r="AFA48" s="1084" t="str">
        <f>IF('8A'!J51&lt;&gt;"",'8A'!J51,"")</f>
        <v/>
      </c>
      <c r="AFB48" s="1084" t="str">
        <f>IF('8A'!K51&lt;&gt;"",'8A'!K51,"")</f>
        <v/>
      </c>
      <c r="AFC48" s="1084" t="str">
        <f>IF('8A'!L51&lt;&gt;"",'8A'!L51,"")</f>
        <v/>
      </c>
      <c r="AFD48" s="1084" t="str">
        <f>IF('8A'!M51&lt;&gt;"",'8A'!M51,"")</f>
        <v/>
      </c>
      <c r="AFE48" s="1084" t="str">
        <f>IF('8A'!N51&lt;&gt;"",'8A'!N51,"")</f>
        <v/>
      </c>
      <c r="AFF48" s="1084" t="str">
        <f>IF('8A'!O51&lt;&gt;"",'8A'!O51,"")</f>
        <v/>
      </c>
      <c r="AFG48" s="1084" t="str">
        <f>IF('8A'!P51&lt;&gt;"",'8A'!P51,"")</f>
        <v/>
      </c>
      <c r="AFH48" s="1084" t="str">
        <f>IF('8A'!Q51&lt;&gt;"",'8A'!Q51,"")</f>
        <v/>
      </c>
      <c r="AFI48" s="1084" t="str">
        <f>IF('8A'!R51&lt;&gt;"",'8A'!R51,"")</f>
        <v/>
      </c>
      <c r="AFJ48" s="1084" t="str">
        <f>IF('8A'!S51&lt;&gt;"",'8A'!S51,"")</f>
        <v/>
      </c>
      <c r="AFK48" s="1084" t="str">
        <f>IF('8A'!T51&lt;&gt;"",'8A'!T51,"")</f>
        <v/>
      </c>
      <c r="AFL48" s="1084" t="str">
        <f>IF('8A'!U51&lt;&gt;"",'8A'!U51,"")</f>
        <v/>
      </c>
      <c r="AFM48" s="1084" t="str">
        <f>IF('8A'!V51&lt;&gt;"",'8A'!V51,"")</f>
        <v/>
      </c>
      <c r="AFN48" s="1084" t="str">
        <f>IF('8B'!E51&lt;&gt;"",'8B'!E51,"")</f>
        <v/>
      </c>
      <c r="AFO48" s="1084" t="str">
        <f>IF('8B'!F51&lt;&gt;"",'8B'!F51,"")</f>
        <v/>
      </c>
      <c r="AFP48" s="1084" t="str">
        <f>IF('8B'!G51&lt;&gt;"",'8B'!G51,"")</f>
        <v/>
      </c>
      <c r="AFQ48" s="1084" t="str">
        <f>IF('8B'!H51&lt;&gt;"",'8B'!H51,"")</f>
        <v/>
      </c>
      <c r="AFR48" s="1084" t="str">
        <f>IF('8B'!I51&lt;&gt;"",'8B'!I51,"")</f>
        <v/>
      </c>
      <c r="AFS48" s="1084" t="str">
        <f>IF('8B'!J51&lt;&gt;"",'8B'!J51,"")</f>
        <v/>
      </c>
      <c r="AFT48" s="1084" t="str">
        <f>IF('8B'!K51&lt;&gt;"",'8B'!K51,"")</f>
        <v/>
      </c>
      <c r="AFU48" s="1084" t="str">
        <f>IF('8B'!L51&lt;&gt;"",'8B'!L51,"")</f>
        <v/>
      </c>
      <c r="AFV48" s="1084" t="str">
        <f>IF('8B'!M51&lt;&gt;"",'8B'!M51,"")</f>
        <v/>
      </c>
      <c r="AFW48" s="1084" t="str">
        <f>IF('8B'!N51&lt;&gt;"",'8B'!N51,"")</f>
        <v/>
      </c>
      <c r="AFX48" s="1084" t="str">
        <f>IF('8B'!O51&lt;&gt;"",'8B'!O51,"")</f>
        <v/>
      </c>
      <c r="AFY48" s="1084" t="str">
        <f>IF('8B'!P51&lt;&gt;"",'8B'!P51,"")</f>
        <v/>
      </c>
      <c r="AFZ48" s="1084" t="str">
        <f>IF('8B'!Q51&lt;&gt;"",'8B'!Q51,"")</f>
        <v/>
      </c>
      <c r="AGA48" s="1084" t="str">
        <f>IF('8B'!R51&lt;&gt;"",'8B'!R51,"")</f>
        <v/>
      </c>
      <c r="AGB48" s="1084" t="str">
        <f>IF('8B'!S51&lt;&gt;"",'8B'!S51,"")</f>
        <v/>
      </c>
      <c r="AGC48" s="1084" t="str">
        <f>IF('8B'!T51&lt;&gt;"",'8B'!T51,"")</f>
        <v/>
      </c>
      <c r="AGD48" s="1084" t="str">
        <f>IF('8B'!U51&lt;&gt;"",'8B'!U51,"")</f>
        <v/>
      </c>
      <c r="AGE48" s="1084" t="str">
        <f>IF('8C'!E51&lt;&gt;"",'8C'!E51,"")</f>
        <v/>
      </c>
      <c r="AGF48" s="1084" t="str">
        <f>IF('8C'!F51&lt;&gt;"",'8C'!F51,"")</f>
        <v/>
      </c>
      <c r="AGG48" s="1084" t="str">
        <f>IF('8C'!G51&lt;&gt;"",'8C'!G51,"")</f>
        <v/>
      </c>
      <c r="AGH48" s="1084" t="str">
        <f>IF('8C'!H51&lt;&gt;"",'8C'!H51,"")</f>
        <v/>
      </c>
      <c r="AGI48" s="1084" t="str">
        <f>IF('8C'!I51&lt;&gt;"",'8C'!I51,"")</f>
        <v/>
      </c>
      <c r="AGJ48" s="1084" t="str">
        <f>IF('8C'!J51&lt;&gt;"",'8C'!J51,"")</f>
        <v/>
      </c>
      <c r="AGK48" s="1084" t="str">
        <f>IF('8C'!K51&lt;&gt;"",'8C'!K51,"")</f>
        <v/>
      </c>
      <c r="AGL48" s="1084" t="str">
        <f>IF('8C'!L51&lt;&gt;"",'8C'!L51,"")</f>
        <v/>
      </c>
      <c r="AGM48" s="1084" t="str">
        <f>IF('8C'!M51&lt;&gt;"",'8C'!M51,"")</f>
        <v/>
      </c>
      <c r="AGN48" s="1084" t="str">
        <f>IF('8C'!N51&lt;&gt;"",'8C'!N51,"")</f>
        <v/>
      </c>
      <c r="AGO48" s="1084" t="str">
        <f>IF('8C'!O51&lt;&gt;"",'8C'!O51,"")</f>
        <v/>
      </c>
      <c r="AGP48" s="1085"/>
      <c r="AGQ48" s="1084" t="str">
        <f>IF('8D'!D59&lt;&gt;"",'8D'!D59,"")</f>
        <v/>
      </c>
      <c r="AGR48" s="1084" t="str">
        <f>IF('8D'!E59&lt;&gt;"",'8D'!E59,"")</f>
        <v/>
      </c>
      <c r="AGS48" s="1084" t="str">
        <f>IF('8D'!F59&lt;&gt;"",'8D'!F59,"")</f>
        <v/>
      </c>
      <c r="AGT48" s="1084" t="str">
        <f>IF('8D'!G59&lt;&gt;"",'8D'!G59,"")</f>
        <v/>
      </c>
      <c r="AGU48" s="1084" t="str">
        <f>IF('8D'!H59&lt;&gt;"",'8D'!H59,"")</f>
        <v/>
      </c>
      <c r="AGV48" s="1084" t="str">
        <f>IF('8D'!I59&lt;&gt;"",'8D'!I59,"")</f>
        <v/>
      </c>
      <c r="AGW48" s="1084" t="str">
        <f>IF('8D'!J59&lt;&gt;"",'8D'!J59,"")</f>
        <v/>
      </c>
      <c r="AGX48" s="1084" t="str">
        <f>IF('8D'!K59&lt;&gt;"",'8D'!K59,"")</f>
        <v/>
      </c>
      <c r="AGY48" s="1084" t="str">
        <f>IF('8D'!L59&lt;&gt;"",'8D'!L59,"")</f>
        <v/>
      </c>
      <c r="AGZ48" s="1084" t="str">
        <f>IF('8D'!M59&lt;&gt;"",'8D'!M59,"")</f>
        <v/>
      </c>
      <c r="AHA48" s="1084" t="str">
        <f>IF('8D'!N59&lt;&gt;"",'8D'!N59,"")</f>
        <v/>
      </c>
      <c r="AHB48" s="1084" t="str">
        <f>IF('8D'!O59&lt;&gt;"",'8D'!O59,"")</f>
        <v/>
      </c>
      <c r="AHC48" s="1084" t="str">
        <f>IF('8D'!P59&lt;&gt;"",'8D'!P59,"")</f>
        <v/>
      </c>
      <c r="AHD48" s="1084" t="str">
        <f>IF('8D'!Q59&lt;&gt;"",'8D'!Q59,"")</f>
        <v/>
      </c>
      <c r="AHE48" s="1084" t="str">
        <f>IF('8D'!R59&lt;&gt;"",'8D'!R59,"")</f>
        <v/>
      </c>
      <c r="AHF48" s="1084" t="str">
        <f>IF('8D'!S59&lt;&gt;"",'8D'!S59,"")</f>
        <v/>
      </c>
      <c r="AHG48" s="1084" t="str">
        <f>IF('8D'!T59&lt;&gt;"",'8D'!T59,"")</f>
        <v/>
      </c>
      <c r="AHH48" s="1084" t="str">
        <f>IF('8D'!U59&lt;&gt;"",'8D'!U59,"")</f>
        <v/>
      </c>
      <c r="AHI48" s="1084" t="str">
        <f>IF('8D'!V59&lt;&gt;"",'8D'!V59,"")</f>
        <v/>
      </c>
      <c r="AHJ48" s="1084" t="str">
        <f>IF('8D'!W59&lt;&gt;"",'8D'!W59,"")</f>
        <v/>
      </c>
      <c r="AHK48" s="1084" t="str">
        <f>IF('8D'!X59&lt;&gt;"",'8D'!X59,"")</f>
        <v/>
      </c>
      <c r="AHL48" s="1084" t="str">
        <f>IF('8D'!Y59&lt;&gt;"",'8D'!Y59,"")</f>
        <v/>
      </c>
      <c r="AHM48" s="1084" t="str">
        <f>IF('8D'!Z59&lt;&gt;"",'8D'!Z59,"")</f>
        <v/>
      </c>
      <c r="AHN48" s="1084" t="str">
        <f>IF('8D'!AA59&lt;&gt;"",'8D'!AA59,"")</f>
        <v/>
      </c>
      <c r="AHO48" s="1084" t="str">
        <f>IF('8D'!AB59&lt;&gt;"",'8D'!AB59,"")</f>
        <v/>
      </c>
      <c r="AHP48" s="1084" t="str">
        <f>IF('8D'!AC59&lt;&gt;"",'8D'!AC59,"")</f>
        <v/>
      </c>
      <c r="AHQ48" s="1084" t="str">
        <f>IF('8D'!AD59&lt;&gt;"",'8D'!AD59,"")</f>
        <v/>
      </c>
      <c r="AHR48" s="1084" t="str">
        <f>IF('8D'!AE59&lt;&gt;"",'8D'!AE59,"")</f>
        <v/>
      </c>
      <c r="AHS48" s="1084" t="str">
        <f>IF('8D'!AF59&lt;&gt;"",'8D'!AF59,"")</f>
        <v/>
      </c>
      <c r="AHT48" s="1084" t="str">
        <f>IF('8D'!AG59&lt;&gt;"",'8D'!AG59,"")</f>
        <v/>
      </c>
      <c r="AHU48" s="1084" t="str">
        <f>IF('8D'!AH59&lt;&gt;"",'8D'!AH59,"")</f>
        <v/>
      </c>
      <c r="AHV48" s="1084" t="str">
        <f>IF('8D'!AI59&lt;&gt;"",'8D'!AI59,"")</f>
        <v/>
      </c>
      <c r="AHW48" s="1084" t="str">
        <f>IF('8D'!AJ59&lt;&gt;"",'8D'!AJ59,"")</f>
        <v/>
      </c>
      <c r="AHX48" s="1084" t="str">
        <f>IF('8D'!AK59&lt;&gt;"",'8D'!AK59,"")</f>
        <v/>
      </c>
      <c r="AHY48" s="1084" t="str">
        <f>IF('8D'!AL59&lt;&gt;"",'8D'!AL59,"")</f>
        <v/>
      </c>
      <c r="AHZ48" s="1084" t="str">
        <f>IF('8D'!AM59&lt;&gt;"",'8D'!AM59,"")</f>
        <v/>
      </c>
      <c r="AIA48" s="1084" t="str">
        <f>IF('8D'!AN59&lt;&gt;"",'8D'!AN59,"")</f>
        <v/>
      </c>
      <c r="AIB48" s="1084" t="str">
        <f>IF('8D'!AO59&lt;&gt;"",'8D'!AO59,"")</f>
        <v/>
      </c>
      <c r="AIC48" s="1084" t="str">
        <f>IF('8D'!AP59&lt;&gt;"",'8D'!AP59,"")</f>
        <v/>
      </c>
      <c r="AID48" s="1084" t="str">
        <f>IF('8D'!AQ59&lt;&gt;"",'8D'!AQ59,"")</f>
        <v/>
      </c>
      <c r="AIE48" s="1084" t="str">
        <f>IF('8D'!AR59&lt;&gt;"",'8D'!AR59,"")</f>
        <v/>
      </c>
      <c r="AIF48" s="1084" t="str">
        <f>IF('8D'!AS59&lt;&gt;"",'8D'!AS59,"")</f>
        <v/>
      </c>
      <c r="AIG48" s="1084" t="str">
        <f>IF('8D'!AT59&lt;&gt;"",'8D'!AT59,"")</f>
        <v/>
      </c>
      <c r="AIH48" s="1084" t="str">
        <f>IF('8D'!AU59&lt;&gt;"",'8D'!AU59,"")</f>
        <v/>
      </c>
      <c r="AII48" s="1084" t="str">
        <f>IF('8D'!AV59&lt;&gt;"",'8D'!AV59,"")</f>
        <v/>
      </c>
      <c r="AIJ48" s="1084" t="str">
        <f>IF('8D'!AW59&lt;&gt;"",'8D'!AW59,"")</f>
        <v/>
      </c>
      <c r="AIK48" s="1085"/>
      <c r="AIL48" s="1084" t="str">
        <f>IF('8E'!D59&lt;&gt;"",'8E'!D59,"")</f>
        <v/>
      </c>
      <c r="AIM48" s="1084" t="str">
        <f>IF('8E'!E59&lt;&gt;"",'8E'!E59,"")</f>
        <v/>
      </c>
      <c r="AIN48" s="1084" t="str">
        <f>IF('8E'!F59&lt;&gt;"",'8E'!F59,"")</f>
        <v/>
      </c>
      <c r="AIO48" s="1084" t="str">
        <f>IF('8E'!G59&lt;&gt;"",'8E'!G59,"")</f>
        <v/>
      </c>
      <c r="AIP48" s="1084" t="str">
        <f>IF('8E'!H59&lt;&gt;"",'8E'!H59,"")</f>
        <v/>
      </c>
      <c r="AIQ48" s="1084" t="str">
        <f>IF('8E'!I59&lt;&gt;"",'8E'!I59,"")</f>
        <v/>
      </c>
      <c r="AIR48" s="1084" t="str">
        <f>IF('8E'!J59&lt;&gt;"",'8E'!J59,"")</f>
        <v/>
      </c>
      <c r="AIS48" s="1084" t="str">
        <f>IF('8E'!K59&lt;&gt;"",'8E'!K59,"")</f>
        <v/>
      </c>
      <c r="AIT48" s="1084" t="str">
        <f>IF('8E'!L59&lt;&gt;"",'8E'!L59,"")</f>
        <v/>
      </c>
      <c r="AIU48" s="1084" t="str">
        <f>IF('8E'!M59&lt;&gt;"",'8E'!M59,"")</f>
        <v/>
      </c>
      <c r="AIV48" s="1084" t="str">
        <f>IF('8E'!N59&lt;&gt;"",'8E'!N59,"")</f>
        <v/>
      </c>
      <c r="AIW48" s="1084" t="str">
        <f>IF('8E'!O59&lt;&gt;"",'8E'!O59,"")</f>
        <v/>
      </c>
      <c r="AIX48" s="1084" t="str">
        <f>IF('8E'!P59&lt;&gt;"",'8E'!P59,"")</f>
        <v/>
      </c>
      <c r="AIY48" s="1084" t="str">
        <f>IF('8E'!Q59&lt;&gt;"",'8E'!Q59,"")</f>
        <v/>
      </c>
      <c r="AIZ48" s="1084" t="str">
        <f>IF('8E'!R59&lt;&gt;"",'8E'!R59,"")</f>
        <v/>
      </c>
      <c r="AJA48" s="1084" t="str">
        <f>IF('8E'!S59&lt;&gt;"",'8E'!S59,"")</f>
        <v/>
      </c>
      <c r="AJB48" s="1084" t="str">
        <f>IF('8E'!T59&lt;&gt;"",'8E'!T59,"")</f>
        <v/>
      </c>
      <c r="AJC48" s="1084" t="str">
        <f>IF('8E'!U59&lt;&gt;"",'8E'!U59,"")</f>
        <v/>
      </c>
      <c r="AJD48" s="1084" t="str">
        <f>IF('8E'!V59&lt;&gt;"",'8E'!V59,"")</f>
        <v/>
      </c>
      <c r="AJE48" s="1084" t="str">
        <f>IF('8E'!W59&lt;&gt;"",'8E'!W59,"")</f>
        <v/>
      </c>
      <c r="AJF48" s="1084" t="str">
        <f>IF('8E'!X59&lt;&gt;"",'8E'!X59,"")</f>
        <v/>
      </c>
      <c r="AJG48" s="1084" t="str">
        <f>IF('8E'!Y59&lt;&gt;"",'8E'!Y59,"")</f>
        <v/>
      </c>
      <c r="AJH48" s="1084" t="str">
        <f>IF('8E'!Z59&lt;&gt;"",'8E'!Z59,"")</f>
        <v/>
      </c>
      <c r="AJI48" s="1084" t="str">
        <f>IF('8E'!AA59&lt;&gt;"",'8E'!AA59,"")</f>
        <v/>
      </c>
      <c r="AJJ48" t="s">
        <v>6852</v>
      </c>
    </row>
    <row r="49" spans="1:946" x14ac:dyDescent="0.2">
      <c r="A49" t="s">
        <v>6852</v>
      </c>
      <c r="B49" t="s">
        <v>6852</v>
      </c>
      <c r="C49" t="s">
        <v>6852</v>
      </c>
      <c r="D49" t="s">
        <v>6852</v>
      </c>
      <c r="E49" t="s">
        <v>6852</v>
      </c>
      <c r="F49" t="s">
        <v>6852</v>
      </c>
      <c r="G49" t="s">
        <v>6852</v>
      </c>
      <c r="H49" t="s">
        <v>6852</v>
      </c>
      <c r="I49" t="s">
        <v>6852</v>
      </c>
      <c r="J49" t="s">
        <v>6852</v>
      </c>
      <c r="K49" t="s">
        <v>6852</v>
      </c>
      <c r="L49" t="s">
        <v>6852</v>
      </c>
      <c r="M49" t="s">
        <v>6852</v>
      </c>
      <c r="N49" t="s">
        <v>6852</v>
      </c>
      <c r="O49" t="s">
        <v>6852</v>
      </c>
      <c r="P49" t="s">
        <v>6852</v>
      </c>
      <c r="Q49" t="s">
        <v>6852</v>
      </c>
      <c r="R49" t="s">
        <v>6852</v>
      </c>
      <c r="S49" t="s">
        <v>6852</v>
      </c>
      <c r="T49" t="s">
        <v>6852</v>
      </c>
      <c r="U49" t="s">
        <v>6852</v>
      </c>
      <c r="V49" t="s">
        <v>6852</v>
      </c>
      <c r="W49" t="s">
        <v>6852</v>
      </c>
      <c r="X49" t="s">
        <v>6852</v>
      </c>
      <c r="Y49" t="s">
        <v>6852</v>
      </c>
      <c r="Z49" t="s">
        <v>6852</v>
      </c>
      <c r="AA49" t="s">
        <v>6852</v>
      </c>
      <c r="AB49" t="s">
        <v>6852</v>
      </c>
      <c r="AC49" t="s">
        <v>6852</v>
      </c>
      <c r="AD49" t="s">
        <v>6852</v>
      </c>
      <c r="AE49" t="s">
        <v>6852</v>
      </c>
      <c r="AF49" t="s">
        <v>6852</v>
      </c>
      <c r="AG49" t="s">
        <v>6852</v>
      </c>
      <c r="AH49" t="s">
        <v>6852</v>
      </c>
      <c r="AI49" t="s">
        <v>6852</v>
      </c>
      <c r="AJ49" t="s">
        <v>6852</v>
      </c>
      <c r="AK49" t="s">
        <v>6852</v>
      </c>
      <c r="AL49" t="s">
        <v>6852</v>
      </c>
      <c r="AM49" t="s">
        <v>6852</v>
      </c>
      <c r="AN49" t="s">
        <v>6852</v>
      </c>
      <c r="AO49" t="s">
        <v>6852</v>
      </c>
      <c r="AP49" t="s">
        <v>6852</v>
      </c>
      <c r="AQ49" t="s">
        <v>6852</v>
      </c>
      <c r="AR49" t="s">
        <v>6852</v>
      </c>
      <c r="AS49" t="s">
        <v>6852</v>
      </c>
      <c r="AT49" t="s">
        <v>6852</v>
      </c>
      <c r="AU49" t="s">
        <v>6852</v>
      </c>
      <c r="AV49" t="s">
        <v>6852</v>
      </c>
      <c r="AW49" t="s">
        <v>6852</v>
      </c>
      <c r="AX49" t="s">
        <v>6852</v>
      </c>
      <c r="AY49" t="s">
        <v>6852</v>
      </c>
      <c r="AZ49" t="s">
        <v>6852</v>
      </c>
      <c r="BA49" t="s">
        <v>6852</v>
      </c>
      <c r="BB49" t="s">
        <v>6852</v>
      </c>
      <c r="BC49" t="s">
        <v>6852</v>
      </c>
      <c r="BD49" t="s">
        <v>6852</v>
      </c>
      <c r="BE49" t="s">
        <v>6852</v>
      </c>
      <c r="BF49" t="s">
        <v>6852</v>
      </c>
      <c r="BG49" t="s">
        <v>6852</v>
      </c>
      <c r="BH49" t="s">
        <v>6852</v>
      </c>
      <c r="BI49" t="s">
        <v>6852</v>
      </c>
      <c r="BJ49" t="s">
        <v>6852</v>
      </c>
      <c r="BK49" t="s">
        <v>6852</v>
      </c>
      <c r="BL49" t="s">
        <v>6852</v>
      </c>
      <c r="BM49" t="s">
        <v>6852</v>
      </c>
      <c r="BN49" t="s">
        <v>6852</v>
      </c>
      <c r="BO49" t="s">
        <v>6852</v>
      </c>
      <c r="BP49" t="s">
        <v>6852</v>
      </c>
      <c r="BQ49" t="s">
        <v>6852</v>
      </c>
      <c r="BR49" t="s">
        <v>6852</v>
      </c>
      <c r="BS49" t="s">
        <v>6852</v>
      </c>
      <c r="BT49" t="s">
        <v>6852</v>
      </c>
      <c r="BU49" t="s">
        <v>6852</v>
      </c>
      <c r="BV49" t="s">
        <v>6852</v>
      </c>
      <c r="BW49" t="s">
        <v>6852</v>
      </c>
      <c r="BX49" t="s">
        <v>6852</v>
      </c>
      <c r="BY49" t="s">
        <v>6852</v>
      </c>
      <c r="BZ49" t="s">
        <v>6852</v>
      </c>
      <c r="CA49" t="s">
        <v>6852</v>
      </c>
      <c r="CB49" t="s">
        <v>6852</v>
      </c>
      <c r="CC49" t="s">
        <v>6852</v>
      </c>
      <c r="CD49" t="s">
        <v>6852</v>
      </c>
      <c r="CE49" t="s">
        <v>6852</v>
      </c>
      <c r="CF49" t="s">
        <v>6852</v>
      </c>
      <c r="CG49" t="s">
        <v>6852</v>
      </c>
      <c r="CH49" t="s">
        <v>6852</v>
      </c>
      <c r="CI49" t="s">
        <v>6852</v>
      </c>
      <c r="CJ49" t="s">
        <v>6852</v>
      </c>
      <c r="CK49" t="s">
        <v>6852</v>
      </c>
      <c r="CL49" t="s">
        <v>6852</v>
      </c>
      <c r="CM49" t="s">
        <v>6852</v>
      </c>
      <c r="CN49" t="s">
        <v>6852</v>
      </c>
      <c r="CO49" t="s">
        <v>6852</v>
      </c>
      <c r="CP49" t="s">
        <v>6852</v>
      </c>
      <c r="CQ49" t="s">
        <v>6852</v>
      </c>
      <c r="CR49" t="s">
        <v>6852</v>
      </c>
      <c r="CS49" t="s">
        <v>6852</v>
      </c>
      <c r="CT49" t="s">
        <v>6852</v>
      </c>
      <c r="CU49" t="s">
        <v>6852</v>
      </c>
      <c r="CV49" t="s">
        <v>6852</v>
      </c>
      <c r="CW49" t="s">
        <v>6852</v>
      </c>
      <c r="CX49" t="s">
        <v>6852</v>
      </c>
      <c r="CY49" t="s">
        <v>6852</v>
      </c>
      <c r="CZ49" t="s">
        <v>6852</v>
      </c>
      <c r="DA49" t="s">
        <v>6852</v>
      </c>
      <c r="DB49" t="s">
        <v>6852</v>
      </c>
      <c r="DC49" t="s">
        <v>6852</v>
      </c>
      <c r="DD49" t="s">
        <v>6852</v>
      </c>
      <c r="DE49" t="s">
        <v>6852</v>
      </c>
      <c r="DF49" t="s">
        <v>6852</v>
      </c>
      <c r="DG49" t="s">
        <v>6852</v>
      </c>
      <c r="DH49" t="s">
        <v>6852</v>
      </c>
      <c r="DI49" t="s">
        <v>6852</v>
      </c>
      <c r="DJ49" t="s">
        <v>6852</v>
      </c>
      <c r="DK49" t="s">
        <v>6852</v>
      </c>
      <c r="DL49" t="s">
        <v>6852</v>
      </c>
      <c r="DM49" t="s">
        <v>6852</v>
      </c>
      <c r="DN49" t="s">
        <v>6852</v>
      </c>
      <c r="DO49" t="s">
        <v>6852</v>
      </c>
      <c r="DP49" t="s">
        <v>6852</v>
      </c>
      <c r="DQ49" t="s">
        <v>6852</v>
      </c>
      <c r="DR49" t="s">
        <v>6852</v>
      </c>
      <c r="DS49" t="s">
        <v>6852</v>
      </c>
      <c r="DT49" t="s">
        <v>6852</v>
      </c>
      <c r="DU49" t="s">
        <v>6852</v>
      </c>
      <c r="DV49" t="s">
        <v>6852</v>
      </c>
      <c r="DW49" t="s">
        <v>6852</v>
      </c>
      <c r="DX49" t="s">
        <v>6852</v>
      </c>
      <c r="DY49" t="s">
        <v>6852</v>
      </c>
      <c r="DZ49" t="s">
        <v>6852</v>
      </c>
      <c r="EA49" t="s">
        <v>6852</v>
      </c>
      <c r="EB49" t="s">
        <v>6852</v>
      </c>
      <c r="EC49" t="s">
        <v>6852</v>
      </c>
      <c r="ED49" t="s">
        <v>6852</v>
      </c>
      <c r="EE49" t="s">
        <v>6852</v>
      </c>
      <c r="EF49" t="s">
        <v>6852</v>
      </c>
      <c r="EG49" t="s">
        <v>6852</v>
      </c>
      <c r="EH49" t="s">
        <v>6852</v>
      </c>
      <c r="EI49" t="s">
        <v>6852</v>
      </c>
      <c r="EJ49" t="s">
        <v>6852</v>
      </c>
      <c r="EK49" t="s">
        <v>6852</v>
      </c>
      <c r="EL49" t="s">
        <v>6852</v>
      </c>
      <c r="EM49" t="s">
        <v>6852</v>
      </c>
      <c r="EN49" t="s">
        <v>6852</v>
      </c>
      <c r="EO49" t="s">
        <v>6852</v>
      </c>
      <c r="EP49" t="s">
        <v>6852</v>
      </c>
      <c r="EQ49" t="s">
        <v>6852</v>
      </c>
      <c r="ER49" t="s">
        <v>6852</v>
      </c>
      <c r="ES49" t="s">
        <v>6852</v>
      </c>
      <c r="ET49" t="s">
        <v>6852</v>
      </c>
      <c r="EU49" t="s">
        <v>6852</v>
      </c>
      <c r="EV49" t="s">
        <v>6852</v>
      </c>
      <c r="EW49" t="s">
        <v>6852</v>
      </c>
      <c r="EX49" t="s">
        <v>6852</v>
      </c>
      <c r="EY49" t="s">
        <v>6852</v>
      </c>
      <c r="EZ49" t="s">
        <v>6852</v>
      </c>
      <c r="FA49" t="s">
        <v>6852</v>
      </c>
      <c r="FB49" t="s">
        <v>6852</v>
      </c>
      <c r="FC49" t="s">
        <v>6852</v>
      </c>
      <c r="FD49" t="s">
        <v>6852</v>
      </c>
      <c r="FE49" t="s">
        <v>6852</v>
      </c>
      <c r="FF49" t="s">
        <v>6852</v>
      </c>
      <c r="FG49" t="s">
        <v>6852</v>
      </c>
      <c r="FH49" t="s">
        <v>6852</v>
      </c>
      <c r="FI49" t="s">
        <v>6852</v>
      </c>
      <c r="FJ49" t="s">
        <v>6852</v>
      </c>
      <c r="FK49" t="s">
        <v>6852</v>
      </c>
      <c r="FL49" t="s">
        <v>6852</v>
      </c>
      <c r="FM49" t="s">
        <v>6852</v>
      </c>
      <c r="FN49" t="s">
        <v>6852</v>
      </c>
      <c r="FO49" t="s">
        <v>6852</v>
      </c>
      <c r="FP49" t="s">
        <v>6852</v>
      </c>
      <c r="FQ49" t="s">
        <v>6852</v>
      </c>
      <c r="FR49" t="s">
        <v>6852</v>
      </c>
      <c r="FS49" t="s">
        <v>6852</v>
      </c>
      <c r="FT49" t="s">
        <v>6852</v>
      </c>
      <c r="FU49" t="s">
        <v>6852</v>
      </c>
      <c r="FV49" t="s">
        <v>6852</v>
      </c>
      <c r="FW49" t="s">
        <v>6852</v>
      </c>
      <c r="FX49" t="s">
        <v>6852</v>
      </c>
      <c r="FY49" t="s">
        <v>6852</v>
      </c>
      <c r="FZ49" t="s">
        <v>6852</v>
      </c>
      <c r="GA49" t="s">
        <v>6852</v>
      </c>
      <c r="GB49" t="s">
        <v>6852</v>
      </c>
      <c r="GC49" t="s">
        <v>6852</v>
      </c>
      <c r="GD49" t="s">
        <v>6852</v>
      </c>
      <c r="GE49" t="s">
        <v>6852</v>
      </c>
      <c r="GF49" t="s">
        <v>6852</v>
      </c>
      <c r="GG49" t="s">
        <v>6852</v>
      </c>
      <c r="GH49" t="s">
        <v>6852</v>
      </c>
      <c r="GI49" t="s">
        <v>6852</v>
      </c>
      <c r="GJ49" t="s">
        <v>6852</v>
      </c>
      <c r="GK49" t="s">
        <v>6852</v>
      </c>
      <c r="GL49" t="s">
        <v>6852</v>
      </c>
      <c r="GM49" t="s">
        <v>6852</v>
      </c>
      <c r="GN49" t="s">
        <v>6852</v>
      </c>
      <c r="GO49" t="s">
        <v>6852</v>
      </c>
      <c r="GP49" t="s">
        <v>6852</v>
      </c>
      <c r="GQ49" t="s">
        <v>6852</v>
      </c>
      <c r="GR49" t="s">
        <v>6852</v>
      </c>
      <c r="GS49" t="s">
        <v>6852</v>
      </c>
      <c r="GT49" t="s">
        <v>6852</v>
      </c>
      <c r="GU49" t="s">
        <v>6852</v>
      </c>
      <c r="GV49" t="s">
        <v>6852</v>
      </c>
      <c r="GW49" t="s">
        <v>6852</v>
      </c>
      <c r="GX49" t="s">
        <v>6852</v>
      </c>
      <c r="GY49" t="s">
        <v>6852</v>
      </c>
      <c r="GZ49" t="s">
        <v>6852</v>
      </c>
      <c r="HA49" t="s">
        <v>6852</v>
      </c>
      <c r="HB49" t="s">
        <v>6852</v>
      </c>
      <c r="HC49" t="s">
        <v>6852</v>
      </c>
      <c r="HD49" t="s">
        <v>6852</v>
      </c>
      <c r="HE49" t="s">
        <v>6852</v>
      </c>
      <c r="HF49" t="s">
        <v>6852</v>
      </c>
      <c r="HG49" t="s">
        <v>6852</v>
      </c>
      <c r="HH49" t="s">
        <v>6852</v>
      </c>
      <c r="HI49" t="s">
        <v>6852</v>
      </c>
      <c r="HJ49" t="s">
        <v>6852</v>
      </c>
      <c r="HK49" t="s">
        <v>6852</v>
      </c>
      <c r="HL49" t="s">
        <v>6852</v>
      </c>
      <c r="HM49" t="s">
        <v>6852</v>
      </c>
      <c r="HN49" t="s">
        <v>6852</v>
      </c>
      <c r="HO49" t="s">
        <v>6852</v>
      </c>
      <c r="HP49" t="s">
        <v>6852</v>
      </c>
      <c r="HQ49" t="s">
        <v>6852</v>
      </c>
      <c r="HR49" t="s">
        <v>6852</v>
      </c>
      <c r="HS49" t="s">
        <v>6852</v>
      </c>
      <c r="HT49" t="s">
        <v>6852</v>
      </c>
      <c r="HU49" t="s">
        <v>6852</v>
      </c>
      <c r="HV49" t="s">
        <v>6852</v>
      </c>
      <c r="HW49" t="s">
        <v>6852</v>
      </c>
      <c r="HX49" t="s">
        <v>6852</v>
      </c>
      <c r="HY49" t="s">
        <v>6852</v>
      </c>
      <c r="HZ49" t="s">
        <v>6852</v>
      </c>
      <c r="IA49" t="s">
        <v>6852</v>
      </c>
      <c r="IB49" t="s">
        <v>6852</v>
      </c>
      <c r="IC49" t="s">
        <v>6852</v>
      </c>
      <c r="ID49" t="s">
        <v>6852</v>
      </c>
      <c r="IE49" t="s">
        <v>6852</v>
      </c>
      <c r="IF49" t="s">
        <v>6852</v>
      </c>
      <c r="IG49" t="s">
        <v>6852</v>
      </c>
      <c r="IH49" t="s">
        <v>6852</v>
      </c>
      <c r="II49" t="s">
        <v>6852</v>
      </c>
      <c r="IJ49" t="s">
        <v>6852</v>
      </c>
      <c r="IK49" t="s">
        <v>6852</v>
      </c>
      <c r="IL49" t="s">
        <v>6852</v>
      </c>
      <c r="IM49" t="s">
        <v>6852</v>
      </c>
      <c r="IN49" t="s">
        <v>6852</v>
      </c>
      <c r="IO49" t="s">
        <v>6852</v>
      </c>
      <c r="IP49" t="s">
        <v>6852</v>
      </c>
      <c r="IQ49" t="s">
        <v>6852</v>
      </c>
      <c r="IR49" t="s">
        <v>6852</v>
      </c>
      <c r="IS49" t="s">
        <v>6852</v>
      </c>
      <c r="IT49" t="s">
        <v>6852</v>
      </c>
      <c r="IU49" t="s">
        <v>6852</v>
      </c>
      <c r="IV49" t="s">
        <v>6852</v>
      </c>
      <c r="IW49" t="s">
        <v>6852</v>
      </c>
      <c r="IX49" t="s">
        <v>6852</v>
      </c>
      <c r="IY49" t="s">
        <v>6852</v>
      </c>
      <c r="IZ49" t="s">
        <v>6852</v>
      </c>
      <c r="JA49" t="s">
        <v>6852</v>
      </c>
      <c r="JB49" t="s">
        <v>6852</v>
      </c>
      <c r="JC49" t="s">
        <v>6852</v>
      </c>
      <c r="JD49" t="s">
        <v>6852</v>
      </c>
      <c r="JE49" t="s">
        <v>6852</v>
      </c>
      <c r="JF49" t="s">
        <v>6852</v>
      </c>
      <c r="JG49" t="s">
        <v>6852</v>
      </c>
      <c r="JH49" t="s">
        <v>6852</v>
      </c>
      <c r="JI49" t="s">
        <v>6852</v>
      </c>
      <c r="JJ49" t="s">
        <v>6852</v>
      </c>
      <c r="JK49" t="s">
        <v>6852</v>
      </c>
      <c r="JL49" t="s">
        <v>6852</v>
      </c>
      <c r="JM49" t="s">
        <v>6852</v>
      </c>
      <c r="JN49" t="s">
        <v>6852</v>
      </c>
      <c r="JO49" t="s">
        <v>6852</v>
      </c>
      <c r="JP49" t="s">
        <v>6852</v>
      </c>
      <c r="JQ49" t="s">
        <v>6852</v>
      </c>
      <c r="JR49" t="s">
        <v>6852</v>
      </c>
      <c r="JS49" t="s">
        <v>6852</v>
      </c>
      <c r="JT49" t="s">
        <v>6852</v>
      </c>
      <c r="JU49" t="s">
        <v>6852</v>
      </c>
      <c r="JV49" t="s">
        <v>6852</v>
      </c>
      <c r="JW49" t="s">
        <v>6852</v>
      </c>
      <c r="JX49" t="s">
        <v>6852</v>
      </c>
      <c r="JY49" t="s">
        <v>6852</v>
      </c>
      <c r="JZ49" t="s">
        <v>6852</v>
      </c>
      <c r="KA49" t="s">
        <v>6852</v>
      </c>
      <c r="KB49" t="s">
        <v>6852</v>
      </c>
      <c r="KC49" t="s">
        <v>6852</v>
      </c>
      <c r="KD49" t="s">
        <v>6852</v>
      </c>
      <c r="KE49" t="s">
        <v>6852</v>
      </c>
      <c r="KF49" t="s">
        <v>6852</v>
      </c>
      <c r="KG49" t="s">
        <v>6852</v>
      </c>
      <c r="KH49" t="s">
        <v>6852</v>
      </c>
      <c r="KI49" t="s">
        <v>6852</v>
      </c>
      <c r="KJ49" t="s">
        <v>6852</v>
      </c>
      <c r="KK49" t="s">
        <v>6852</v>
      </c>
      <c r="KL49" t="s">
        <v>6852</v>
      </c>
      <c r="KM49" t="s">
        <v>6852</v>
      </c>
      <c r="KN49" t="s">
        <v>6852</v>
      </c>
      <c r="KO49" t="s">
        <v>6852</v>
      </c>
      <c r="KP49" t="s">
        <v>6852</v>
      </c>
      <c r="KQ49" t="s">
        <v>6852</v>
      </c>
      <c r="KR49" t="s">
        <v>6852</v>
      </c>
      <c r="KS49" t="s">
        <v>6852</v>
      </c>
      <c r="KT49" t="s">
        <v>6852</v>
      </c>
      <c r="KU49" t="s">
        <v>6852</v>
      </c>
      <c r="KV49" t="s">
        <v>6852</v>
      </c>
      <c r="KW49" t="s">
        <v>6852</v>
      </c>
      <c r="KX49" t="s">
        <v>6852</v>
      </c>
      <c r="KY49" t="s">
        <v>6852</v>
      </c>
      <c r="KZ49" t="s">
        <v>6852</v>
      </c>
      <c r="LA49" t="s">
        <v>6852</v>
      </c>
      <c r="LB49" t="s">
        <v>6852</v>
      </c>
      <c r="LC49" t="s">
        <v>6852</v>
      </c>
      <c r="LD49" t="s">
        <v>6852</v>
      </c>
      <c r="LE49" t="s">
        <v>6852</v>
      </c>
      <c r="LF49" t="s">
        <v>6852</v>
      </c>
      <c r="LG49" t="s">
        <v>6852</v>
      </c>
      <c r="LH49" t="s">
        <v>6852</v>
      </c>
      <c r="LI49" t="s">
        <v>6852</v>
      </c>
      <c r="LJ49" t="s">
        <v>6852</v>
      </c>
      <c r="LK49" t="s">
        <v>6852</v>
      </c>
      <c r="LL49" t="s">
        <v>6852</v>
      </c>
      <c r="LM49" t="s">
        <v>6852</v>
      </c>
      <c r="LN49" t="s">
        <v>6852</v>
      </c>
      <c r="LO49" t="s">
        <v>6852</v>
      </c>
      <c r="LP49" t="s">
        <v>6852</v>
      </c>
      <c r="LQ49" t="s">
        <v>6852</v>
      </c>
      <c r="LR49" t="s">
        <v>6852</v>
      </c>
      <c r="LS49" t="s">
        <v>6852</v>
      </c>
      <c r="LT49" t="s">
        <v>6852</v>
      </c>
      <c r="LU49" t="s">
        <v>6852</v>
      </c>
      <c r="LV49" t="s">
        <v>6852</v>
      </c>
      <c r="LW49" t="s">
        <v>6852</v>
      </c>
      <c r="LX49" t="s">
        <v>6852</v>
      </c>
      <c r="LY49" t="s">
        <v>6852</v>
      </c>
      <c r="LZ49" t="s">
        <v>6852</v>
      </c>
      <c r="MA49" t="s">
        <v>6852</v>
      </c>
      <c r="MB49" t="s">
        <v>6852</v>
      </c>
      <c r="MC49" t="s">
        <v>6852</v>
      </c>
      <c r="MD49" t="s">
        <v>6852</v>
      </c>
      <c r="ME49" t="s">
        <v>6852</v>
      </c>
      <c r="MF49" t="s">
        <v>6852</v>
      </c>
      <c r="MG49" t="s">
        <v>6852</v>
      </c>
      <c r="MH49" t="s">
        <v>6852</v>
      </c>
      <c r="MI49" t="s">
        <v>6852</v>
      </c>
      <c r="MJ49" t="s">
        <v>6852</v>
      </c>
      <c r="MK49" t="s">
        <v>6852</v>
      </c>
      <c r="ML49" t="s">
        <v>6852</v>
      </c>
      <c r="MM49" t="s">
        <v>6852</v>
      </c>
      <c r="MN49" t="s">
        <v>6852</v>
      </c>
      <c r="MO49" t="s">
        <v>6852</v>
      </c>
      <c r="MP49" t="s">
        <v>6852</v>
      </c>
      <c r="MQ49" t="s">
        <v>6852</v>
      </c>
      <c r="MR49" t="s">
        <v>6852</v>
      </c>
      <c r="MS49" t="s">
        <v>6852</v>
      </c>
      <c r="MT49" t="s">
        <v>6852</v>
      </c>
      <c r="MU49" t="s">
        <v>6852</v>
      </c>
      <c r="MV49" t="s">
        <v>6852</v>
      </c>
      <c r="MW49" t="s">
        <v>6852</v>
      </c>
      <c r="MX49" t="s">
        <v>6852</v>
      </c>
      <c r="MY49" t="s">
        <v>6852</v>
      </c>
      <c r="MZ49" t="s">
        <v>6852</v>
      </c>
      <c r="NA49" t="s">
        <v>6852</v>
      </c>
      <c r="NB49" t="s">
        <v>6852</v>
      </c>
      <c r="NC49" t="s">
        <v>6852</v>
      </c>
      <c r="ND49" t="s">
        <v>6852</v>
      </c>
      <c r="NE49" t="s">
        <v>6852</v>
      </c>
      <c r="NF49" t="s">
        <v>6852</v>
      </c>
      <c r="NG49" t="s">
        <v>6852</v>
      </c>
      <c r="NH49" t="s">
        <v>6852</v>
      </c>
      <c r="NI49" t="s">
        <v>6852</v>
      </c>
      <c r="NJ49" t="s">
        <v>6852</v>
      </c>
      <c r="NK49" t="s">
        <v>6852</v>
      </c>
      <c r="NL49" t="s">
        <v>6852</v>
      </c>
      <c r="NM49" t="s">
        <v>6852</v>
      </c>
      <c r="NN49" t="s">
        <v>6852</v>
      </c>
      <c r="NO49" t="s">
        <v>6852</v>
      </c>
      <c r="NP49" t="s">
        <v>6852</v>
      </c>
      <c r="NQ49" t="s">
        <v>6852</v>
      </c>
      <c r="NR49" t="s">
        <v>6852</v>
      </c>
      <c r="NS49" t="s">
        <v>6852</v>
      </c>
      <c r="NT49" t="s">
        <v>6852</v>
      </c>
      <c r="NU49" t="s">
        <v>6852</v>
      </c>
      <c r="NV49" t="s">
        <v>6852</v>
      </c>
      <c r="NW49" t="s">
        <v>6852</v>
      </c>
      <c r="NX49" t="s">
        <v>6852</v>
      </c>
      <c r="NY49" t="s">
        <v>6852</v>
      </c>
      <c r="NZ49" t="s">
        <v>6852</v>
      </c>
      <c r="OA49" t="s">
        <v>6852</v>
      </c>
      <c r="OB49" t="s">
        <v>6852</v>
      </c>
      <c r="OC49" t="s">
        <v>6852</v>
      </c>
      <c r="OD49" t="s">
        <v>6852</v>
      </c>
      <c r="OE49" t="s">
        <v>6852</v>
      </c>
      <c r="OF49" t="s">
        <v>6852</v>
      </c>
      <c r="OG49" t="s">
        <v>6852</v>
      </c>
      <c r="OH49" t="s">
        <v>6852</v>
      </c>
      <c r="OI49" t="s">
        <v>6852</v>
      </c>
      <c r="OJ49" t="s">
        <v>6852</v>
      </c>
      <c r="OK49" t="s">
        <v>6852</v>
      </c>
      <c r="OL49" t="s">
        <v>6852</v>
      </c>
      <c r="OM49" t="s">
        <v>6852</v>
      </c>
      <c r="ON49" t="s">
        <v>6852</v>
      </c>
      <c r="OO49" t="s">
        <v>6852</v>
      </c>
      <c r="OP49" t="s">
        <v>6852</v>
      </c>
      <c r="OQ49" t="s">
        <v>6852</v>
      </c>
      <c r="OR49" t="s">
        <v>6852</v>
      </c>
      <c r="OS49" t="s">
        <v>6852</v>
      </c>
      <c r="OT49" t="s">
        <v>6852</v>
      </c>
      <c r="OU49" t="s">
        <v>6852</v>
      </c>
      <c r="OV49" t="s">
        <v>6852</v>
      </c>
      <c r="OW49" t="s">
        <v>6852</v>
      </c>
      <c r="OX49" t="s">
        <v>6852</v>
      </c>
      <c r="OY49" t="s">
        <v>6852</v>
      </c>
      <c r="OZ49" t="s">
        <v>6852</v>
      </c>
      <c r="PA49" t="s">
        <v>6852</v>
      </c>
      <c r="PB49" t="s">
        <v>6852</v>
      </c>
      <c r="PC49" t="s">
        <v>6852</v>
      </c>
      <c r="PD49" t="s">
        <v>6852</v>
      </c>
      <c r="PE49" t="s">
        <v>6852</v>
      </c>
      <c r="PF49" t="s">
        <v>6852</v>
      </c>
      <c r="PG49" t="s">
        <v>6852</v>
      </c>
      <c r="PH49" t="s">
        <v>6852</v>
      </c>
      <c r="PI49" t="s">
        <v>6852</v>
      </c>
      <c r="PJ49" t="s">
        <v>6852</v>
      </c>
      <c r="PK49" t="s">
        <v>6852</v>
      </c>
      <c r="PL49" t="s">
        <v>6852</v>
      </c>
      <c r="PM49" t="s">
        <v>6852</v>
      </c>
      <c r="PN49" t="s">
        <v>6852</v>
      </c>
      <c r="PO49" t="s">
        <v>6852</v>
      </c>
      <c r="PP49" t="s">
        <v>6852</v>
      </c>
      <c r="PQ49" t="s">
        <v>6852</v>
      </c>
      <c r="PR49" t="s">
        <v>6852</v>
      </c>
      <c r="PS49" t="s">
        <v>6852</v>
      </c>
      <c r="PT49" t="s">
        <v>6852</v>
      </c>
      <c r="PU49" t="s">
        <v>6852</v>
      </c>
      <c r="PV49" t="s">
        <v>6852</v>
      </c>
      <c r="PW49" t="s">
        <v>6852</v>
      </c>
      <c r="PX49" t="s">
        <v>6852</v>
      </c>
      <c r="PY49" t="s">
        <v>6852</v>
      </c>
      <c r="PZ49" t="s">
        <v>6852</v>
      </c>
      <c r="QA49" t="s">
        <v>6852</v>
      </c>
      <c r="QB49" t="s">
        <v>6852</v>
      </c>
      <c r="QC49" t="s">
        <v>6852</v>
      </c>
      <c r="QD49" t="s">
        <v>6852</v>
      </c>
      <c r="QE49" t="s">
        <v>6852</v>
      </c>
      <c r="QF49" t="s">
        <v>6852</v>
      </c>
      <c r="QG49" t="s">
        <v>6852</v>
      </c>
      <c r="QH49" t="s">
        <v>6852</v>
      </c>
      <c r="QI49" t="s">
        <v>6852</v>
      </c>
      <c r="QJ49" t="s">
        <v>6852</v>
      </c>
      <c r="QK49" t="s">
        <v>6852</v>
      </c>
      <c r="QL49" t="s">
        <v>6852</v>
      </c>
      <c r="QM49" t="s">
        <v>6852</v>
      </c>
      <c r="QN49" t="s">
        <v>6852</v>
      </c>
      <c r="QO49" t="s">
        <v>6852</v>
      </c>
      <c r="QP49" t="s">
        <v>6852</v>
      </c>
      <c r="QQ49" t="s">
        <v>6852</v>
      </c>
      <c r="QR49" t="s">
        <v>6852</v>
      </c>
      <c r="QS49" t="s">
        <v>6852</v>
      </c>
      <c r="QT49" t="s">
        <v>6852</v>
      </c>
      <c r="QU49" t="s">
        <v>6852</v>
      </c>
      <c r="QV49" t="s">
        <v>6852</v>
      </c>
      <c r="QW49" t="s">
        <v>6852</v>
      </c>
      <c r="QX49" t="s">
        <v>6852</v>
      </c>
      <c r="QY49" t="s">
        <v>6852</v>
      </c>
      <c r="QZ49" t="s">
        <v>6852</v>
      </c>
      <c r="RA49" t="s">
        <v>6852</v>
      </c>
      <c r="RB49" t="s">
        <v>6852</v>
      </c>
      <c r="RC49" t="s">
        <v>6852</v>
      </c>
      <c r="RD49" t="s">
        <v>6852</v>
      </c>
      <c r="RE49" t="s">
        <v>6852</v>
      </c>
      <c r="RF49" t="s">
        <v>6852</v>
      </c>
      <c r="RG49" t="s">
        <v>6852</v>
      </c>
      <c r="RH49" t="s">
        <v>6852</v>
      </c>
      <c r="RI49" t="s">
        <v>6852</v>
      </c>
      <c r="RJ49" t="s">
        <v>6852</v>
      </c>
      <c r="RK49" t="s">
        <v>6852</v>
      </c>
      <c r="RL49" t="s">
        <v>6852</v>
      </c>
      <c r="RM49" t="s">
        <v>6852</v>
      </c>
      <c r="RN49" t="s">
        <v>6852</v>
      </c>
      <c r="RO49" t="s">
        <v>6852</v>
      </c>
      <c r="RP49" t="s">
        <v>6852</v>
      </c>
      <c r="RQ49" t="s">
        <v>6852</v>
      </c>
      <c r="RR49" t="s">
        <v>6852</v>
      </c>
      <c r="RS49" t="s">
        <v>6852</v>
      </c>
      <c r="RT49" t="s">
        <v>6852</v>
      </c>
      <c r="RU49" t="s">
        <v>6852</v>
      </c>
      <c r="RV49" t="s">
        <v>6852</v>
      </c>
      <c r="RW49" t="s">
        <v>6852</v>
      </c>
      <c r="RX49" t="s">
        <v>6852</v>
      </c>
      <c r="RY49" t="s">
        <v>6852</v>
      </c>
      <c r="RZ49" t="s">
        <v>6852</v>
      </c>
      <c r="SA49" t="s">
        <v>6852</v>
      </c>
      <c r="SB49" t="s">
        <v>6852</v>
      </c>
      <c r="SC49" t="s">
        <v>6852</v>
      </c>
      <c r="SD49" t="s">
        <v>6852</v>
      </c>
      <c r="SE49" t="s">
        <v>6852</v>
      </c>
      <c r="SF49" t="s">
        <v>6852</v>
      </c>
      <c r="SG49" t="s">
        <v>6852</v>
      </c>
      <c r="SH49" t="s">
        <v>6852</v>
      </c>
      <c r="SI49" t="s">
        <v>6852</v>
      </c>
      <c r="SJ49" t="s">
        <v>6852</v>
      </c>
      <c r="SK49" t="s">
        <v>6852</v>
      </c>
      <c r="SL49" t="s">
        <v>6852</v>
      </c>
      <c r="SM49" t="s">
        <v>6852</v>
      </c>
      <c r="SN49" t="s">
        <v>6852</v>
      </c>
      <c r="SO49" t="s">
        <v>6852</v>
      </c>
      <c r="SP49" t="s">
        <v>6852</v>
      </c>
      <c r="SQ49" t="s">
        <v>6852</v>
      </c>
      <c r="SR49" t="s">
        <v>6852</v>
      </c>
      <c r="SS49" t="s">
        <v>6852</v>
      </c>
      <c r="ST49" t="s">
        <v>6852</v>
      </c>
      <c r="SU49" t="s">
        <v>6852</v>
      </c>
      <c r="SV49" t="s">
        <v>6852</v>
      </c>
      <c r="SW49" t="s">
        <v>6852</v>
      </c>
      <c r="SX49" t="s">
        <v>6852</v>
      </c>
      <c r="SY49" t="s">
        <v>6852</v>
      </c>
      <c r="SZ49" t="s">
        <v>6852</v>
      </c>
      <c r="TA49" t="s">
        <v>6852</v>
      </c>
      <c r="TB49" t="s">
        <v>6852</v>
      </c>
      <c r="TC49" t="s">
        <v>6852</v>
      </c>
      <c r="TD49" t="s">
        <v>6852</v>
      </c>
      <c r="TE49" t="s">
        <v>6852</v>
      </c>
      <c r="TF49" t="s">
        <v>6852</v>
      </c>
      <c r="TG49" t="s">
        <v>6852</v>
      </c>
      <c r="TH49" t="s">
        <v>6852</v>
      </c>
      <c r="TI49" t="s">
        <v>6852</v>
      </c>
      <c r="TJ49" t="s">
        <v>6852</v>
      </c>
      <c r="TK49" t="s">
        <v>6852</v>
      </c>
      <c r="TL49" t="s">
        <v>6852</v>
      </c>
      <c r="TM49" t="s">
        <v>6852</v>
      </c>
      <c r="TN49" t="s">
        <v>6852</v>
      </c>
      <c r="TO49" t="s">
        <v>6852</v>
      </c>
      <c r="TP49" t="s">
        <v>6852</v>
      </c>
      <c r="TQ49" t="s">
        <v>6852</v>
      </c>
      <c r="TR49" t="s">
        <v>6852</v>
      </c>
      <c r="TS49" t="s">
        <v>6852</v>
      </c>
      <c r="TT49" t="s">
        <v>6852</v>
      </c>
      <c r="TU49" t="s">
        <v>6852</v>
      </c>
      <c r="TV49" t="s">
        <v>6852</v>
      </c>
      <c r="TW49" t="s">
        <v>6852</v>
      </c>
      <c r="TX49" t="s">
        <v>6852</v>
      </c>
      <c r="TY49" t="s">
        <v>6852</v>
      </c>
      <c r="TZ49" t="s">
        <v>6852</v>
      </c>
      <c r="UA49" t="s">
        <v>6852</v>
      </c>
      <c r="UB49" t="s">
        <v>6852</v>
      </c>
      <c r="UC49" t="s">
        <v>6852</v>
      </c>
      <c r="UD49" t="s">
        <v>6852</v>
      </c>
      <c r="UE49" t="s">
        <v>6852</v>
      </c>
      <c r="UF49" t="s">
        <v>6852</v>
      </c>
      <c r="UG49" t="s">
        <v>6852</v>
      </c>
      <c r="UH49" t="s">
        <v>6852</v>
      </c>
      <c r="UI49" t="s">
        <v>6852</v>
      </c>
      <c r="UJ49" t="s">
        <v>6852</v>
      </c>
      <c r="UK49" t="s">
        <v>6852</v>
      </c>
      <c r="UL49" t="s">
        <v>6852</v>
      </c>
      <c r="UM49" t="s">
        <v>6852</v>
      </c>
      <c r="UN49" t="s">
        <v>6852</v>
      </c>
      <c r="UO49" t="s">
        <v>6852</v>
      </c>
      <c r="UP49" t="s">
        <v>6852</v>
      </c>
      <c r="UQ49" t="s">
        <v>6852</v>
      </c>
      <c r="UR49" t="s">
        <v>6852</v>
      </c>
      <c r="US49" t="s">
        <v>6852</v>
      </c>
      <c r="UT49" t="s">
        <v>6852</v>
      </c>
      <c r="UU49" t="s">
        <v>6852</v>
      </c>
      <c r="UV49" t="s">
        <v>6852</v>
      </c>
      <c r="UW49" t="s">
        <v>6852</v>
      </c>
      <c r="UX49" t="s">
        <v>6852</v>
      </c>
      <c r="UY49" t="s">
        <v>6852</v>
      </c>
      <c r="UZ49" t="s">
        <v>6852</v>
      </c>
      <c r="VA49" t="s">
        <v>6852</v>
      </c>
      <c r="VB49" t="s">
        <v>6852</v>
      </c>
      <c r="VC49" t="s">
        <v>6852</v>
      </c>
      <c r="VD49" t="s">
        <v>6852</v>
      </c>
      <c r="VE49" t="s">
        <v>6852</v>
      </c>
      <c r="VF49" t="s">
        <v>6852</v>
      </c>
      <c r="VG49" t="s">
        <v>6852</v>
      </c>
      <c r="VH49" t="s">
        <v>6852</v>
      </c>
      <c r="VI49" t="s">
        <v>6852</v>
      </c>
      <c r="VJ49" t="s">
        <v>6852</v>
      </c>
      <c r="VK49" t="s">
        <v>6852</v>
      </c>
      <c r="VL49" t="s">
        <v>6852</v>
      </c>
      <c r="VM49" t="s">
        <v>6852</v>
      </c>
      <c r="VN49" t="s">
        <v>6852</v>
      </c>
      <c r="VO49" t="s">
        <v>6852</v>
      </c>
      <c r="VP49" t="s">
        <v>6852</v>
      </c>
      <c r="VQ49" t="s">
        <v>6852</v>
      </c>
      <c r="VR49" t="s">
        <v>6852</v>
      </c>
      <c r="VS49" t="s">
        <v>6852</v>
      </c>
      <c r="VT49" t="s">
        <v>6852</v>
      </c>
      <c r="VU49" t="s">
        <v>6852</v>
      </c>
      <c r="VV49" t="s">
        <v>6852</v>
      </c>
      <c r="VW49" t="s">
        <v>6852</v>
      </c>
      <c r="VX49" t="s">
        <v>6852</v>
      </c>
      <c r="VY49" t="s">
        <v>6852</v>
      </c>
      <c r="VZ49" t="s">
        <v>6852</v>
      </c>
      <c r="WA49" t="s">
        <v>6852</v>
      </c>
      <c r="WB49" t="s">
        <v>6852</v>
      </c>
      <c r="WC49" t="s">
        <v>6852</v>
      </c>
      <c r="WD49" t="s">
        <v>6852</v>
      </c>
      <c r="WE49" t="s">
        <v>6852</v>
      </c>
      <c r="WF49" t="s">
        <v>6852</v>
      </c>
      <c r="WG49" t="s">
        <v>6852</v>
      </c>
      <c r="WH49" t="s">
        <v>6852</v>
      </c>
      <c r="WI49" t="s">
        <v>6852</v>
      </c>
      <c r="WJ49" t="s">
        <v>6852</v>
      </c>
      <c r="WK49" t="s">
        <v>6852</v>
      </c>
      <c r="WL49" t="s">
        <v>6852</v>
      </c>
      <c r="WM49" t="s">
        <v>6852</v>
      </c>
      <c r="WN49" t="s">
        <v>6852</v>
      </c>
      <c r="WO49" t="s">
        <v>6852</v>
      </c>
      <c r="WP49" t="s">
        <v>6852</v>
      </c>
      <c r="WQ49" t="s">
        <v>6852</v>
      </c>
      <c r="WR49" t="s">
        <v>6852</v>
      </c>
      <c r="WS49" t="s">
        <v>6852</v>
      </c>
      <c r="WT49" t="s">
        <v>6852</v>
      </c>
      <c r="WU49" t="s">
        <v>6852</v>
      </c>
      <c r="WV49" t="s">
        <v>6852</v>
      </c>
      <c r="WW49" t="s">
        <v>6852</v>
      </c>
      <c r="WX49" t="s">
        <v>6852</v>
      </c>
      <c r="WY49" t="s">
        <v>6852</v>
      </c>
      <c r="WZ49" t="s">
        <v>6852</v>
      </c>
      <c r="XA49" t="s">
        <v>6852</v>
      </c>
      <c r="XB49" t="s">
        <v>6852</v>
      </c>
      <c r="XC49" t="s">
        <v>6852</v>
      </c>
      <c r="XD49" t="s">
        <v>6852</v>
      </c>
      <c r="XE49" t="s">
        <v>6852</v>
      </c>
      <c r="XF49" t="s">
        <v>6852</v>
      </c>
      <c r="XG49" t="s">
        <v>6852</v>
      </c>
      <c r="XH49" t="s">
        <v>6852</v>
      </c>
      <c r="XI49" t="s">
        <v>6852</v>
      </c>
      <c r="XJ49" t="s">
        <v>6852</v>
      </c>
      <c r="XK49" t="s">
        <v>6852</v>
      </c>
      <c r="XL49" t="s">
        <v>6852</v>
      </c>
      <c r="XM49" t="s">
        <v>6852</v>
      </c>
      <c r="XN49" t="s">
        <v>6852</v>
      </c>
      <c r="XO49" t="s">
        <v>6852</v>
      </c>
      <c r="XP49" t="s">
        <v>6852</v>
      </c>
      <c r="XQ49" t="s">
        <v>6852</v>
      </c>
      <c r="XR49" t="s">
        <v>6852</v>
      </c>
      <c r="XS49" t="s">
        <v>6852</v>
      </c>
      <c r="XT49" t="s">
        <v>6852</v>
      </c>
      <c r="XU49" t="s">
        <v>6852</v>
      </c>
      <c r="XV49" t="s">
        <v>6852</v>
      </c>
      <c r="XW49" t="s">
        <v>6852</v>
      </c>
      <c r="XX49" t="s">
        <v>6852</v>
      </c>
      <c r="XY49" t="s">
        <v>6852</v>
      </c>
      <c r="XZ49" t="s">
        <v>6852</v>
      </c>
      <c r="YA49" t="s">
        <v>6852</v>
      </c>
      <c r="YB49" t="s">
        <v>6852</v>
      </c>
      <c r="YC49" t="s">
        <v>6852</v>
      </c>
      <c r="YD49" t="s">
        <v>6852</v>
      </c>
      <c r="YE49" t="s">
        <v>6852</v>
      </c>
      <c r="YF49" t="s">
        <v>6852</v>
      </c>
      <c r="YG49" t="s">
        <v>6852</v>
      </c>
      <c r="YH49" t="s">
        <v>6852</v>
      </c>
      <c r="YI49" t="s">
        <v>6852</v>
      </c>
      <c r="YJ49" t="s">
        <v>6852</v>
      </c>
      <c r="YK49" t="s">
        <v>6852</v>
      </c>
      <c r="YL49" t="s">
        <v>6852</v>
      </c>
      <c r="YM49" t="s">
        <v>6852</v>
      </c>
      <c r="YN49" t="s">
        <v>6852</v>
      </c>
      <c r="YO49" t="s">
        <v>6852</v>
      </c>
      <c r="YP49" t="s">
        <v>6852</v>
      </c>
      <c r="YQ49" t="s">
        <v>6852</v>
      </c>
      <c r="YR49" t="s">
        <v>6852</v>
      </c>
      <c r="YS49" t="s">
        <v>6852</v>
      </c>
      <c r="YT49" t="s">
        <v>6852</v>
      </c>
      <c r="YU49" t="s">
        <v>6852</v>
      </c>
      <c r="YV49" t="s">
        <v>6852</v>
      </c>
      <c r="YW49" t="s">
        <v>6852</v>
      </c>
      <c r="YX49" t="s">
        <v>6852</v>
      </c>
      <c r="YY49" t="s">
        <v>6852</v>
      </c>
      <c r="YZ49" t="s">
        <v>6852</v>
      </c>
      <c r="ZA49" t="s">
        <v>6852</v>
      </c>
      <c r="ZB49" t="s">
        <v>6852</v>
      </c>
      <c r="ZC49" t="s">
        <v>6852</v>
      </c>
      <c r="ZD49" t="s">
        <v>6852</v>
      </c>
      <c r="ZE49" t="s">
        <v>6852</v>
      </c>
      <c r="ZF49" t="s">
        <v>6852</v>
      </c>
      <c r="ZG49" t="s">
        <v>6852</v>
      </c>
      <c r="ZH49" t="s">
        <v>6852</v>
      </c>
      <c r="ZI49" t="s">
        <v>6852</v>
      </c>
      <c r="ZJ49" t="s">
        <v>6852</v>
      </c>
      <c r="ZK49" t="s">
        <v>6852</v>
      </c>
      <c r="ZL49" t="s">
        <v>6852</v>
      </c>
      <c r="ZM49" t="s">
        <v>6852</v>
      </c>
      <c r="ZN49" t="s">
        <v>6852</v>
      </c>
      <c r="ZO49" t="s">
        <v>6852</v>
      </c>
      <c r="ZP49" t="s">
        <v>6852</v>
      </c>
      <c r="ZQ49" t="s">
        <v>6852</v>
      </c>
      <c r="ZR49" t="s">
        <v>6852</v>
      </c>
      <c r="ZS49" t="s">
        <v>6852</v>
      </c>
      <c r="ZT49" t="s">
        <v>6852</v>
      </c>
      <c r="ZU49" t="s">
        <v>6852</v>
      </c>
      <c r="ZV49" t="s">
        <v>6852</v>
      </c>
      <c r="ZW49" t="s">
        <v>6852</v>
      </c>
      <c r="ZX49" t="s">
        <v>6852</v>
      </c>
      <c r="ZY49" t="s">
        <v>6852</v>
      </c>
      <c r="ZZ49" t="s">
        <v>6852</v>
      </c>
      <c r="AAA49" t="s">
        <v>6852</v>
      </c>
      <c r="AAB49" t="s">
        <v>6852</v>
      </c>
      <c r="AAC49" t="s">
        <v>6852</v>
      </c>
      <c r="AAD49" t="s">
        <v>6852</v>
      </c>
      <c r="AAE49" t="s">
        <v>6852</v>
      </c>
      <c r="AAF49" t="s">
        <v>6852</v>
      </c>
      <c r="AAG49" t="s">
        <v>6852</v>
      </c>
      <c r="AAH49" t="s">
        <v>6852</v>
      </c>
      <c r="AAI49" t="s">
        <v>6852</v>
      </c>
      <c r="AAJ49" t="s">
        <v>6852</v>
      </c>
      <c r="AAK49" t="s">
        <v>6852</v>
      </c>
      <c r="AAL49" t="s">
        <v>6852</v>
      </c>
      <c r="AAM49" t="s">
        <v>6852</v>
      </c>
      <c r="AAN49" t="s">
        <v>6852</v>
      </c>
      <c r="AAO49" t="s">
        <v>6852</v>
      </c>
      <c r="AAP49" t="s">
        <v>6852</v>
      </c>
      <c r="AAQ49" t="s">
        <v>6852</v>
      </c>
      <c r="AAR49" t="s">
        <v>6852</v>
      </c>
      <c r="AAS49" t="s">
        <v>6852</v>
      </c>
      <c r="AAT49" t="s">
        <v>6852</v>
      </c>
      <c r="AAU49" t="s">
        <v>6852</v>
      </c>
      <c r="AAV49" t="s">
        <v>6852</v>
      </c>
      <c r="AAW49" t="s">
        <v>6852</v>
      </c>
      <c r="AAX49" t="s">
        <v>6852</v>
      </c>
      <c r="AAY49" t="s">
        <v>6852</v>
      </c>
      <c r="AAZ49" t="s">
        <v>6852</v>
      </c>
      <c r="ABA49" t="s">
        <v>6852</v>
      </c>
      <c r="ABB49" t="s">
        <v>6852</v>
      </c>
      <c r="ABC49" t="s">
        <v>6852</v>
      </c>
      <c r="ABD49" t="s">
        <v>6852</v>
      </c>
      <c r="ABE49" t="s">
        <v>6852</v>
      </c>
      <c r="ABF49" t="s">
        <v>6852</v>
      </c>
      <c r="ABG49" t="s">
        <v>6852</v>
      </c>
      <c r="ABH49" t="s">
        <v>6852</v>
      </c>
      <c r="ABI49" t="s">
        <v>6852</v>
      </c>
      <c r="ABJ49" t="s">
        <v>6852</v>
      </c>
      <c r="ABK49" t="s">
        <v>6852</v>
      </c>
      <c r="ABL49" t="s">
        <v>6852</v>
      </c>
      <c r="ABM49" t="s">
        <v>6852</v>
      </c>
      <c r="ABN49" t="s">
        <v>6852</v>
      </c>
      <c r="ABO49" t="s">
        <v>6852</v>
      </c>
      <c r="ABP49" t="s">
        <v>6852</v>
      </c>
      <c r="ABQ49" t="s">
        <v>6852</v>
      </c>
      <c r="ABR49" t="s">
        <v>6852</v>
      </c>
      <c r="ABS49" t="s">
        <v>6852</v>
      </c>
      <c r="ABT49" t="s">
        <v>6852</v>
      </c>
      <c r="ABU49" t="s">
        <v>6852</v>
      </c>
      <c r="ABV49" t="s">
        <v>6852</v>
      </c>
      <c r="ABW49" t="s">
        <v>6852</v>
      </c>
      <c r="ABX49" t="s">
        <v>6852</v>
      </c>
      <c r="ABY49" t="s">
        <v>6852</v>
      </c>
      <c r="ABZ49" t="s">
        <v>6852</v>
      </c>
      <c r="ACA49" t="s">
        <v>6852</v>
      </c>
      <c r="ACB49" t="s">
        <v>6852</v>
      </c>
      <c r="ACC49" t="s">
        <v>6852</v>
      </c>
      <c r="ACD49" t="s">
        <v>6852</v>
      </c>
      <c r="ACE49" t="s">
        <v>6852</v>
      </c>
      <c r="ACF49" t="s">
        <v>6852</v>
      </c>
      <c r="ACG49" t="s">
        <v>6852</v>
      </c>
      <c r="ACH49" t="s">
        <v>6852</v>
      </c>
      <c r="ACI49" t="s">
        <v>6852</v>
      </c>
      <c r="ACJ49" t="s">
        <v>6852</v>
      </c>
      <c r="ACK49" t="s">
        <v>6852</v>
      </c>
      <c r="ACL49" t="s">
        <v>6852</v>
      </c>
      <c r="ACM49" t="s">
        <v>6852</v>
      </c>
      <c r="ACN49" t="s">
        <v>6852</v>
      </c>
      <c r="ACO49" t="s">
        <v>6852</v>
      </c>
      <c r="ACP49" t="s">
        <v>6852</v>
      </c>
      <c r="ACQ49" t="s">
        <v>6852</v>
      </c>
      <c r="ACR49" t="s">
        <v>6852</v>
      </c>
      <c r="ACS49" t="s">
        <v>6852</v>
      </c>
      <c r="ACT49" t="s">
        <v>6852</v>
      </c>
      <c r="ACU49" t="s">
        <v>6852</v>
      </c>
      <c r="ACV49" t="s">
        <v>6852</v>
      </c>
      <c r="ACW49" t="s">
        <v>6852</v>
      </c>
      <c r="ACX49" t="s">
        <v>6852</v>
      </c>
      <c r="ACY49" t="s">
        <v>6852</v>
      </c>
      <c r="ACZ49" t="s">
        <v>6852</v>
      </c>
      <c r="ADA49" t="s">
        <v>6852</v>
      </c>
      <c r="ADB49" t="s">
        <v>6852</v>
      </c>
      <c r="ADC49" t="s">
        <v>6852</v>
      </c>
      <c r="ADD49" t="s">
        <v>6852</v>
      </c>
      <c r="ADE49" t="s">
        <v>6852</v>
      </c>
      <c r="ADF49" t="s">
        <v>6852</v>
      </c>
      <c r="ADG49" t="s">
        <v>6852</v>
      </c>
      <c r="ADH49" t="s">
        <v>6852</v>
      </c>
      <c r="ADI49" t="s">
        <v>6852</v>
      </c>
      <c r="ADJ49" t="s">
        <v>6852</v>
      </c>
      <c r="ADK49" t="s">
        <v>6852</v>
      </c>
      <c r="ADL49" t="s">
        <v>6852</v>
      </c>
      <c r="ADM49" t="s">
        <v>6852</v>
      </c>
      <c r="ADN49" t="s">
        <v>6852</v>
      </c>
      <c r="ADO49" t="s">
        <v>6852</v>
      </c>
      <c r="ADP49" t="s">
        <v>6852</v>
      </c>
      <c r="ADQ49" t="s">
        <v>6852</v>
      </c>
      <c r="ADR49" t="s">
        <v>6852</v>
      </c>
      <c r="ADS49" t="s">
        <v>6852</v>
      </c>
      <c r="ADT49" t="s">
        <v>6852</v>
      </c>
      <c r="ADU49" t="s">
        <v>6852</v>
      </c>
      <c r="ADV49" t="s">
        <v>6852</v>
      </c>
      <c r="ADW49" t="s">
        <v>6852</v>
      </c>
      <c r="ADX49" t="s">
        <v>6852</v>
      </c>
      <c r="ADY49" t="s">
        <v>6852</v>
      </c>
      <c r="ADZ49" t="s">
        <v>6852</v>
      </c>
      <c r="AEA49" t="s">
        <v>6852</v>
      </c>
      <c r="AEB49" t="s">
        <v>6852</v>
      </c>
      <c r="AEC49" t="s">
        <v>6852</v>
      </c>
      <c r="AED49" t="s">
        <v>6852</v>
      </c>
      <c r="AEE49" t="s">
        <v>6852</v>
      </c>
      <c r="AEF49" t="s">
        <v>6852</v>
      </c>
      <c r="AEG49" t="s">
        <v>6852</v>
      </c>
      <c r="AEH49" t="s">
        <v>6852</v>
      </c>
      <c r="AEI49" t="s">
        <v>6852</v>
      </c>
      <c r="AEJ49" t="s">
        <v>6852</v>
      </c>
      <c r="AEK49" t="s">
        <v>6852</v>
      </c>
      <c r="AEL49" t="s">
        <v>6852</v>
      </c>
      <c r="AEM49" t="s">
        <v>6852</v>
      </c>
      <c r="AEN49" t="s">
        <v>6852</v>
      </c>
      <c r="AEO49" t="s">
        <v>6852</v>
      </c>
      <c r="AEP49" t="s">
        <v>6852</v>
      </c>
      <c r="AEQ49" t="s">
        <v>6852</v>
      </c>
      <c r="AER49" t="s">
        <v>6852</v>
      </c>
      <c r="AES49" t="s">
        <v>6852</v>
      </c>
      <c r="AET49" t="s">
        <v>6852</v>
      </c>
      <c r="AEU49" t="s">
        <v>6852</v>
      </c>
      <c r="AEV49" t="s">
        <v>6852</v>
      </c>
      <c r="AEW49" t="s">
        <v>6852</v>
      </c>
      <c r="AEX49" t="s">
        <v>6852</v>
      </c>
      <c r="AEY49" t="s">
        <v>6852</v>
      </c>
      <c r="AEZ49" t="s">
        <v>6852</v>
      </c>
      <c r="AFA49" t="s">
        <v>6852</v>
      </c>
      <c r="AFB49" t="s">
        <v>6852</v>
      </c>
      <c r="AFC49" t="s">
        <v>6852</v>
      </c>
      <c r="AFD49" t="s">
        <v>6852</v>
      </c>
      <c r="AFE49" t="s">
        <v>6852</v>
      </c>
      <c r="AFF49" t="s">
        <v>6852</v>
      </c>
      <c r="AFG49" t="s">
        <v>6852</v>
      </c>
      <c r="AFH49" t="s">
        <v>6852</v>
      </c>
      <c r="AFI49" t="s">
        <v>6852</v>
      </c>
      <c r="AFJ49" t="s">
        <v>6852</v>
      </c>
      <c r="AFK49" t="s">
        <v>6852</v>
      </c>
      <c r="AFL49" t="s">
        <v>6852</v>
      </c>
      <c r="AFM49" t="s">
        <v>6852</v>
      </c>
      <c r="AFN49" t="s">
        <v>6852</v>
      </c>
      <c r="AFO49" t="s">
        <v>6852</v>
      </c>
      <c r="AFP49" t="s">
        <v>6852</v>
      </c>
      <c r="AFQ49" t="s">
        <v>6852</v>
      </c>
      <c r="AFR49" t="s">
        <v>6852</v>
      </c>
      <c r="AFS49" t="s">
        <v>6852</v>
      </c>
      <c r="AFT49" t="s">
        <v>6852</v>
      </c>
      <c r="AFU49" t="s">
        <v>6852</v>
      </c>
      <c r="AFV49" t="s">
        <v>6852</v>
      </c>
      <c r="AFW49" t="s">
        <v>6852</v>
      </c>
      <c r="AFX49" t="s">
        <v>6852</v>
      </c>
      <c r="AFY49" t="s">
        <v>6852</v>
      </c>
      <c r="AFZ49" t="s">
        <v>6852</v>
      </c>
      <c r="AGA49" t="s">
        <v>6852</v>
      </c>
      <c r="AGB49" t="s">
        <v>6852</v>
      </c>
      <c r="AGC49" t="s">
        <v>6852</v>
      </c>
      <c r="AGD49" t="s">
        <v>6852</v>
      </c>
      <c r="AGE49" t="s">
        <v>6852</v>
      </c>
      <c r="AGF49" t="s">
        <v>6852</v>
      </c>
      <c r="AGG49" t="s">
        <v>6852</v>
      </c>
      <c r="AGH49" t="s">
        <v>6852</v>
      </c>
      <c r="AGI49" t="s">
        <v>6852</v>
      </c>
      <c r="AGJ49" t="s">
        <v>6852</v>
      </c>
      <c r="AGK49" t="s">
        <v>6852</v>
      </c>
      <c r="AGL49" t="s">
        <v>6852</v>
      </c>
      <c r="AGM49" t="s">
        <v>6852</v>
      </c>
      <c r="AGN49" t="s">
        <v>6852</v>
      </c>
      <c r="AGO49" t="s">
        <v>6852</v>
      </c>
      <c r="AGP49" t="s">
        <v>6852</v>
      </c>
      <c r="AGQ49" t="s">
        <v>6852</v>
      </c>
      <c r="AGR49" t="s">
        <v>6852</v>
      </c>
      <c r="AGS49" t="s">
        <v>6852</v>
      </c>
      <c r="AGT49" t="s">
        <v>6852</v>
      </c>
      <c r="AGU49" t="s">
        <v>6852</v>
      </c>
      <c r="AGV49" t="s">
        <v>6852</v>
      </c>
      <c r="AGW49" t="s">
        <v>6852</v>
      </c>
      <c r="AGX49" t="s">
        <v>6852</v>
      </c>
      <c r="AGY49" t="s">
        <v>6852</v>
      </c>
      <c r="AGZ49" t="s">
        <v>6852</v>
      </c>
      <c r="AHA49" t="s">
        <v>6852</v>
      </c>
      <c r="AHB49" t="s">
        <v>6852</v>
      </c>
      <c r="AHC49" t="s">
        <v>6852</v>
      </c>
      <c r="AHD49" t="s">
        <v>6852</v>
      </c>
      <c r="AHE49" t="s">
        <v>6852</v>
      </c>
      <c r="AHF49" t="s">
        <v>6852</v>
      </c>
      <c r="AHG49" t="s">
        <v>6852</v>
      </c>
      <c r="AHH49" t="s">
        <v>6852</v>
      </c>
      <c r="AHI49" t="s">
        <v>6852</v>
      </c>
      <c r="AHJ49" t="s">
        <v>6852</v>
      </c>
      <c r="AHK49" t="s">
        <v>6852</v>
      </c>
      <c r="AHL49" t="s">
        <v>6852</v>
      </c>
      <c r="AHM49" t="s">
        <v>6852</v>
      </c>
      <c r="AHN49" t="s">
        <v>6852</v>
      </c>
      <c r="AHO49" t="s">
        <v>6852</v>
      </c>
      <c r="AHP49" t="s">
        <v>6852</v>
      </c>
      <c r="AHQ49" t="s">
        <v>6852</v>
      </c>
      <c r="AHR49" t="s">
        <v>6852</v>
      </c>
      <c r="AHS49" t="s">
        <v>6852</v>
      </c>
      <c r="AHT49" t="s">
        <v>6852</v>
      </c>
      <c r="AHU49" t="s">
        <v>6852</v>
      </c>
      <c r="AHV49" t="s">
        <v>6852</v>
      </c>
      <c r="AHW49" t="s">
        <v>6852</v>
      </c>
      <c r="AHX49" t="s">
        <v>6852</v>
      </c>
      <c r="AHY49" t="s">
        <v>6852</v>
      </c>
      <c r="AHZ49" t="s">
        <v>6852</v>
      </c>
      <c r="AIA49" t="s">
        <v>6852</v>
      </c>
      <c r="AIB49" t="s">
        <v>6852</v>
      </c>
      <c r="AIC49" t="s">
        <v>6852</v>
      </c>
      <c r="AID49" t="s">
        <v>6852</v>
      </c>
      <c r="AIE49" t="s">
        <v>6852</v>
      </c>
      <c r="AIF49" t="s">
        <v>6852</v>
      </c>
      <c r="AIG49" t="s">
        <v>6852</v>
      </c>
      <c r="AIH49" t="s">
        <v>6852</v>
      </c>
      <c r="AII49" t="s">
        <v>6852</v>
      </c>
      <c r="AIJ49" t="s">
        <v>6852</v>
      </c>
      <c r="AIK49" t="s">
        <v>6852</v>
      </c>
      <c r="AIL49" t="s">
        <v>6852</v>
      </c>
      <c r="AIM49" t="s">
        <v>6852</v>
      </c>
      <c r="AIN49" t="s">
        <v>6852</v>
      </c>
      <c r="AIO49" t="s">
        <v>6852</v>
      </c>
      <c r="AIP49" t="s">
        <v>6852</v>
      </c>
      <c r="AIQ49" t="s">
        <v>6852</v>
      </c>
      <c r="AIR49" t="s">
        <v>6852</v>
      </c>
      <c r="AIS49" t="s">
        <v>6852</v>
      </c>
      <c r="AIT49" t="s">
        <v>6852</v>
      </c>
      <c r="AIU49" t="s">
        <v>6852</v>
      </c>
      <c r="AIV49" t="s">
        <v>6852</v>
      </c>
      <c r="AIW49" t="s">
        <v>6852</v>
      </c>
      <c r="AIX49" t="s">
        <v>6852</v>
      </c>
      <c r="AIY49" t="s">
        <v>6852</v>
      </c>
      <c r="AIZ49" t="s">
        <v>6852</v>
      </c>
      <c r="AJA49" t="s">
        <v>6852</v>
      </c>
      <c r="AJB49" t="s">
        <v>6852</v>
      </c>
      <c r="AJC49" t="s">
        <v>6852</v>
      </c>
      <c r="AJD49" t="s">
        <v>6852</v>
      </c>
      <c r="AJE49" t="s">
        <v>6852</v>
      </c>
      <c r="AJF49" t="s">
        <v>6852</v>
      </c>
      <c r="AJG49" t="s">
        <v>6852</v>
      </c>
      <c r="AJH49" t="s">
        <v>6852</v>
      </c>
      <c r="AJI49" t="s">
        <v>6852</v>
      </c>
      <c r="AJJ49" t="s">
        <v>6852</v>
      </c>
    </row>
    <row r="50" spans="1:946" x14ac:dyDescent="0.2">
      <c r="D50" t="str">
        <f ca="1">IF(設定!AG54&lt;&gt;0,設定!AG54,"")</f>
        <v/>
      </c>
    </row>
  </sheetData>
  <sheetProtection algorithmName="SHA-512" hashValue="1YsPw06Scjlj4kvjI2zyGS/sZ/fl/RAfTJC6lrJvWqfr3oWIbsF8A/AtFk5nTBVxKEPO/WsCANGrbIw4fhx3zQ==" saltValue="0Rt5JGVi8pGxdrmTvwRncg==" spinCount="100000" sheet="1" objects="1" scenarios="1"/>
  <mergeCells count="110">
    <mergeCell ref="ABK1:ABT1"/>
    <mergeCell ref="YI1:YR1"/>
    <mergeCell ref="YS1:ZB1"/>
    <mergeCell ref="ZC1:ZL1"/>
    <mergeCell ref="ZM1:ZV1"/>
    <mergeCell ref="ZW1:AAF1"/>
    <mergeCell ref="AAG1:AAP1"/>
    <mergeCell ref="AIH1:AII1"/>
    <mergeCell ref="AIM1:AIO1"/>
    <mergeCell ref="AFO1:AGC1"/>
    <mergeCell ref="AGE1:AGM1"/>
    <mergeCell ref="ADA1:ADJ1"/>
    <mergeCell ref="ADK1:ADT1"/>
    <mergeCell ref="ADU1:AED1"/>
    <mergeCell ref="AEE1:AEI1"/>
    <mergeCell ref="AEJ1:AEL1"/>
    <mergeCell ref="AIQ1:AIT1"/>
    <mergeCell ref="AIU1:AIX1"/>
    <mergeCell ref="AIY1:AJH1"/>
    <mergeCell ref="QG1:QP1"/>
    <mergeCell ref="QQ1:QZ1"/>
    <mergeCell ref="RA1:RJ1"/>
    <mergeCell ref="RK1:RT1"/>
    <mergeCell ref="RU1:SD1"/>
    <mergeCell ref="AHL1:AHM1"/>
    <mergeCell ref="AHN1:AHQ1"/>
    <mergeCell ref="AHR1:AHU1"/>
    <mergeCell ref="AHV1:AHY1"/>
    <mergeCell ref="AIA1:AIB1"/>
    <mergeCell ref="AID1:AIE1"/>
    <mergeCell ref="AGN1:AGO1"/>
    <mergeCell ref="AGR1:AGS1"/>
    <mergeCell ref="AGT1:AGU1"/>
    <mergeCell ref="AGV1:AGY1"/>
    <mergeCell ref="AGZ1:AHI1"/>
    <mergeCell ref="AHJ1:AHK1"/>
    <mergeCell ref="AEM1:AEU1"/>
    <mergeCell ref="AEV1:AFE1"/>
    <mergeCell ref="AFF1:AFK1"/>
    <mergeCell ref="AFL1:AFM1"/>
    <mergeCell ref="PY1:QE1"/>
    <mergeCell ref="ABU1:ABY1"/>
    <mergeCell ref="ABZ1:ACD1"/>
    <mergeCell ref="ACH1:ACK1"/>
    <mergeCell ref="ACM1:ACO1"/>
    <mergeCell ref="ACP1:ACZ1"/>
    <mergeCell ref="SE1:SN1"/>
    <mergeCell ref="SO1:SX1"/>
    <mergeCell ref="SY1:TH1"/>
    <mergeCell ref="TI1:TR1"/>
    <mergeCell ref="WA1:WJ1"/>
    <mergeCell ref="WK1:WT1"/>
    <mergeCell ref="WU1:XD1"/>
    <mergeCell ref="XE1:XN1"/>
    <mergeCell ref="XO1:XX1"/>
    <mergeCell ref="XY1:YH1"/>
    <mergeCell ref="TS1:UB1"/>
    <mergeCell ref="UC1:UL1"/>
    <mergeCell ref="UM1:UV1"/>
    <mergeCell ref="UW1:VF1"/>
    <mergeCell ref="VG1:VP1"/>
    <mergeCell ref="VQ1:VZ1"/>
    <mergeCell ref="AAQ1:AAZ1"/>
    <mergeCell ref="ABA1:ABJ1"/>
    <mergeCell ref="OC1:OG1"/>
    <mergeCell ref="OI1:OM1"/>
    <mergeCell ref="ON1:OO1"/>
    <mergeCell ref="OT1:OY1"/>
    <mergeCell ref="PB1:PG1"/>
    <mergeCell ref="PH1:PX1"/>
    <mergeCell ref="KN1:KU1"/>
    <mergeCell ref="KZ1:LP1"/>
    <mergeCell ref="LX1:MN1"/>
    <mergeCell ref="MU1:NK1"/>
    <mergeCell ref="NN1:NX1"/>
    <mergeCell ref="NY1:OB1"/>
    <mergeCell ref="IZ1:JA1"/>
    <mergeCell ref="JJ1:JK1"/>
    <mergeCell ref="JH1:JI1"/>
    <mergeCell ref="JE1:JG1"/>
    <mergeCell ref="JN1:KI1"/>
    <mergeCell ref="KJ1:KK1"/>
    <mergeCell ref="HC1:HG1"/>
    <mergeCell ref="HH1:HP1"/>
    <mergeCell ref="HR1:IC1"/>
    <mergeCell ref="IF1:IN1"/>
    <mergeCell ref="IO1:IU1"/>
    <mergeCell ref="IV1:IY1"/>
    <mergeCell ref="FT1:GA1"/>
    <mergeCell ref="GB1:GG1"/>
    <mergeCell ref="GH1:GM1"/>
    <mergeCell ref="GN1:GT1"/>
    <mergeCell ref="GU1:HA1"/>
    <mergeCell ref="DN1:DR1"/>
    <mergeCell ref="DT1:DU1"/>
    <mergeCell ref="DX1:EI1"/>
    <mergeCell ref="EJ1:FA1"/>
    <mergeCell ref="FD1:FH1"/>
    <mergeCell ref="FI1:FL1"/>
    <mergeCell ref="FM1:FR1"/>
    <mergeCell ref="BQ1:CD1"/>
    <mergeCell ref="CG1:CK1"/>
    <mergeCell ref="CM1:CU1"/>
    <mergeCell ref="CW1:DB1"/>
    <mergeCell ref="DD1:DK1"/>
    <mergeCell ref="K1:P1"/>
    <mergeCell ref="R1:AH1"/>
    <mergeCell ref="AI1:AU1"/>
    <mergeCell ref="AW1:BB1"/>
    <mergeCell ref="BD1:BO1"/>
  </mergeCells>
  <phoneticPr fontId="2"/>
  <conditionalFormatting sqref="A4:D48">
    <cfRule type="expression" dxfId="433" priority="2">
      <formula>$C4=""</formula>
    </cfRule>
  </conditionalFormatting>
  <conditionalFormatting sqref="R4:CE48">
    <cfRule type="expression" dxfId="432" priority="7">
      <formula>$C4&lt;&gt;"学部"</formula>
    </cfRule>
  </conditionalFormatting>
  <conditionalFormatting sqref="DL4:DM48 DS4:EI48">
    <cfRule type="expression" dxfId="431" priority="6">
      <formula>$C4&lt;&gt;"学部"</formula>
    </cfRule>
  </conditionalFormatting>
  <conditionalFormatting sqref="FB4:HB48">
    <cfRule type="expression" dxfId="430" priority="1">
      <formula>$C4&lt;&gt;"学部"</formula>
    </cfRule>
  </conditionalFormatting>
  <conditionalFormatting sqref="JB4:JB48">
    <cfRule type="expression" dxfId="429" priority="4">
      <formula>$C4&lt;&gt;"学部"</formula>
    </cfRule>
  </conditionalFormatting>
  <conditionalFormatting sqref="AEV4:AFM48">
    <cfRule type="expression" dxfId="428" priority="3">
      <formula>$C4&lt;&gt;"学部"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1D395-FAD3-44E3-9A0B-13356F1F13CA}">
  <dimension ref="A1:AI4"/>
  <sheetViews>
    <sheetView workbookViewId="0"/>
    <sheetView workbookViewId="1"/>
  </sheetViews>
  <sheetFormatPr defaultRowHeight="13.2" x14ac:dyDescent="0.2"/>
  <cols>
    <col min="1" max="1" width="13.109375" style="1043" bestFit="1" customWidth="1"/>
    <col min="2" max="2" width="5.5546875" style="1043" bestFit="1" customWidth="1"/>
    <col min="3" max="5" width="3.77734375" style="1043" bestFit="1" customWidth="1"/>
    <col min="6" max="7" width="3.88671875" style="1043" bestFit="1" customWidth="1"/>
    <col min="8" max="9" width="3.6640625" style="1043" bestFit="1" customWidth="1"/>
    <col min="10" max="10" width="5" style="1043" bestFit="1" customWidth="1"/>
    <col min="11" max="11" width="5.21875" style="1043" bestFit="1" customWidth="1"/>
    <col min="12" max="12" width="4.77734375" style="1043" bestFit="1" customWidth="1"/>
    <col min="13" max="13" width="3.88671875" style="1043" bestFit="1" customWidth="1"/>
    <col min="14" max="14" width="4.33203125" style="1043" bestFit="1" customWidth="1"/>
    <col min="15" max="15" width="5" style="1043" bestFit="1" customWidth="1"/>
    <col min="16" max="17" width="3.88671875" style="1043" bestFit="1" customWidth="1"/>
    <col min="18" max="18" width="4.77734375" style="1043" bestFit="1" customWidth="1"/>
    <col min="19" max="19" width="3.77734375" style="1043" bestFit="1" customWidth="1"/>
    <col min="20" max="20" width="5.109375" style="1043" bestFit="1" customWidth="1"/>
    <col min="21" max="21" width="3.88671875" style="1043" bestFit="1" customWidth="1"/>
    <col min="22" max="23" width="3.6640625" style="1043" bestFit="1" customWidth="1"/>
    <col min="24" max="25" width="3.77734375" style="1043" bestFit="1" customWidth="1"/>
    <col min="26" max="26" width="3.88671875" style="1043" bestFit="1" customWidth="1"/>
    <col min="27" max="28" width="3.77734375" style="1043" bestFit="1" customWidth="1"/>
    <col min="29" max="29" width="5.21875" style="1043" bestFit="1" customWidth="1"/>
    <col min="30" max="30" width="3.6640625" style="1043" bestFit="1" customWidth="1"/>
    <col min="31" max="32" width="3.77734375" style="1043" bestFit="1" customWidth="1"/>
    <col min="33" max="34" width="3.88671875" style="1043" bestFit="1" customWidth="1"/>
    <col min="35" max="35" width="3.6640625" style="1043" bestFit="1" customWidth="1"/>
    <col min="36" max="16384" width="8.88671875" style="1043"/>
  </cols>
  <sheetData>
    <row r="1" spans="1:35" x14ac:dyDescent="0.2">
      <c r="A1" s="1044" t="s">
        <v>6896</v>
      </c>
      <c r="B1" s="1044"/>
    </row>
    <row r="2" spans="1:35" x14ac:dyDescent="0.2">
      <c r="A2" s="1045" t="s">
        <v>6583</v>
      </c>
      <c r="B2" s="1047" t="s">
        <v>6584</v>
      </c>
      <c r="C2" s="1047" t="s">
        <v>6585</v>
      </c>
      <c r="D2" s="1047" t="s">
        <v>6586</v>
      </c>
      <c r="E2" s="1047" t="s">
        <v>6587</v>
      </c>
      <c r="F2" s="1047" t="s">
        <v>6588</v>
      </c>
      <c r="G2" s="1047" t="s">
        <v>6589</v>
      </c>
      <c r="H2" s="1047" t="s">
        <v>6590</v>
      </c>
      <c r="I2" s="1047" t="s">
        <v>6591</v>
      </c>
      <c r="J2" s="1047" t="s">
        <v>6592</v>
      </c>
      <c r="K2" s="1047" t="s">
        <v>6593</v>
      </c>
      <c r="L2" s="1047" t="s">
        <v>6594</v>
      </c>
      <c r="M2" s="1047" t="s">
        <v>6595</v>
      </c>
      <c r="N2" s="1047" t="s">
        <v>6596</v>
      </c>
      <c r="O2" s="1047" t="s">
        <v>6597</v>
      </c>
      <c r="P2" s="1047" t="s">
        <v>6598</v>
      </c>
      <c r="Q2" s="1047" t="s">
        <v>6599</v>
      </c>
      <c r="R2" s="1047" t="s">
        <v>6600</v>
      </c>
      <c r="S2" s="1047" t="s">
        <v>6601</v>
      </c>
      <c r="T2" s="1047" t="s">
        <v>6602</v>
      </c>
      <c r="U2" s="1047" t="s">
        <v>6603</v>
      </c>
      <c r="V2" s="1047" t="s">
        <v>6604</v>
      </c>
      <c r="W2" s="1047" t="s">
        <v>6605</v>
      </c>
      <c r="X2" s="1047" t="s">
        <v>6606</v>
      </c>
      <c r="Y2" s="1047" t="s">
        <v>6607</v>
      </c>
      <c r="Z2" s="1047" t="s">
        <v>6608</v>
      </c>
      <c r="AA2" s="1047" t="s">
        <v>6609</v>
      </c>
      <c r="AB2" s="1047" t="s">
        <v>6610</v>
      </c>
      <c r="AC2" s="1047" t="s">
        <v>6611</v>
      </c>
      <c r="AD2" s="1047" t="s">
        <v>6612</v>
      </c>
      <c r="AE2" s="1047" t="s">
        <v>6613</v>
      </c>
      <c r="AF2" s="1047" t="s">
        <v>6614</v>
      </c>
      <c r="AG2" s="1047" t="s">
        <v>6615</v>
      </c>
      <c r="AH2" s="1047" t="s">
        <v>6616</v>
      </c>
      <c r="AI2" s="1047" t="s">
        <v>6617</v>
      </c>
    </row>
    <row r="3" spans="1:35" x14ac:dyDescent="0.2">
      <c r="A3" s="1046" t="s">
        <v>6846</v>
      </c>
      <c r="B3" s="1082">
        <f ca="1">COUNTIF(設定!1:1048576,"*未入力あり*")</f>
        <v>0</v>
      </c>
      <c r="C3" s="1082">
        <f>COUNTIF('1A'!1:1048576,"*未入力あり*")</f>
        <v>0</v>
      </c>
      <c r="D3" s="1082">
        <f>COUNTIF('2A'!1:1048576,"*未入力あり*")</f>
        <v>0</v>
      </c>
      <c r="E3" s="1082">
        <f>COUNTIF('2B'!1:1048576,"*未入力あり*")</f>
        <v>0</v>
      </c>
      <c r="F3" s="1082">
        <f>COUNTIF('2C'!1:1048576,"*未入力あり*")</f>
        <v>0</v>
      </c>
      <c r="G3" s="1082">
        <f>COUNTIF('2D'!1:1048576,"*未入力あり*")</f>
        <v>0</v>
      </c>
      <c r="H3" s="1082">
        <f ca="1">COUNTIF('2E'!1:1048576,"*未入力あり*")</f>
        <v>0</v>
      </c>
      <c r="I3" s="1082">
        <f>COUNTIF('2F'!1:1048576,"*未入力あり*")</f>
        <v>0</v>
      </c>
      <c r="J3" s="1082">
        <f ca="1">COUNTIF('3AB'!1:1048576,"*未入力あり*")</f>
        <v>0</v>
      </c>
      <c r="K3" s="1082">
        <f>COUNTIF('3CD'!1:1048576,"*未入力あり*")</f>
        <v>0</v>
      </c>
      <c r="L3" s="1082">
        <f>COUNTIF('3EF'!1:1048576,"*未入力あり*")</f>
        <v>0</v>
      </c>
      <c r="M3" s="1082">
        <f>COUNTIF('3G'!1:1048576,"*未入力あり*")</f>
        <v>0</v>
      </c>
      <c r="N3" s="1082">
        <f>COUNTIF('3HI'!1:1048576,"*未入力あり*")</f>
        <v>0</v>
      </c>
      <c r="O3" s="1082">
        <f>COUNTIF('4AB'!1:1048576,"*未入力あり*")</f>
        <v>0</v>
      </c>
      <c r="P3" s="1082">
        <f>COUNTIF('4C'!1:1048576,"*未入力あり*")</f>
        <v>0</v>
      </c>
      <c r="Q3" s="1082">
        <f>COUNTIF('4D'!1:1048576,"*未入力あり*")</f>
        <v>0</v>
      </c>
      <c r="R3" s="1082">
        <f>COUNTIF('4EF'!1:1048576,"*未入力あり*")</f>
        <v>0</v>
      </c>
      <c r="S3" s="1082">
        <f ca="1">COUNTIF('5A'!1:1048576,"*未入力あり*")</f>
        <v>0</v>
      </c>
      <c r="T3" s="1082">
        <f>COUNTIF('5BC'!1:1048576,"*未入力あり*")</f>
        <v>0</v>
      </c>
      <c r="U3" s="1082">
        <f>COUNTIF('5D'!1:1048576,"*未入力あり*")</f>
        <v>0</v>
      </c>
      <c r="V3" s="1082">
        <f>COUNTIF('5E'!1:1048576,"*未入力あり*")</f>
        <v>0</v>
      </c>
      <c r="W3" s="1082">
        <f>COUNTIF('5F'!1:1048576,"*未入力あり*")</f>
        <v>0</v>
      </c>
      <c r="X3" s="1082">
        <f>COUNTIF('6A'!1:1048576,"*未入力あり*")</f>
        <v>0</v>
      </c>
      <c r="Y3" s="1082">
        <f>COUNTIF('6B'!1:1048576,"*未入力あり*")</f>
        <v>0</v>
      </c>
      <c r="Z3" s="1082">
        <f>COUNTIF('6C'!1:1048576,"*未入力あり*")</f>
        <v>0</v>
      </c>
      <c r="AA3" s="1082">
        <f>COUNTIF('7A'!1:1048576,"*未入力あり*")</f>
        <v>0</v>
      </c>
      <c r="AB3" s="1082">
        <f>COUNTIF('7B'!1:1048576,"*未入力あり*")</f>
        <v>0</v>
      </c>
      <c r="AC3" s="1082">
        <f>COUNTIF('7CD'!1:1048576,"*未入力あり*")</f>
        <v>0</v>
      </c>
      <c r="AD3" s="1082">
        <f>COUNTIF('7E'!1:1048576,"*未入力あり*")</f>
        <v>0</v>
      </c>
      <c r="AE3" s="1082">
        <f>COUNTIF('8A'!1:1048576,"*未入力あり*")</f>
        <v>0</v>
      </c>
      <c r="AF3" s="1082">
        <f ca="1">COUNTIF('8B'!1:1048576,"*未入力あり*")</f>
        <v>0</v>
      </c>
      <c r="AG3" s="1082">
        <f ca="1">COUNTIF('8C'!1:1048576,"*未入力あり*")</f>
        <v>0</v>
      </c>
      <c r="AH3" s="1082">
        <f>COUNTIF('8D'!1:1048576,"*未入力あり*")</f>
        <v>0</v>
      </c>
      <c r="AI3" s="1082">
        <f>COUNTIF('8E'!1:1048576,"*未入力あり*")</f>
        <v>0</v>
      </c>
    </row>
    <row r="4" spans="1:35" x14ac:dyDescent="0.2">
      <c r="A4" s="1081" t="s">
        <v>6847</v>
      </c>
      <c r="B4" s="1098"/>
      <c r="C4" s="1099">
        <f>COUNTIF('1A'!1:1048576,"*入力エラー*")</f>
        <v>0</v>
      </c>
      <c r="D4" s="1099">
        <f>COUNTIF('2A'!1:1048576,"*入力エラー*")</f>
        <v>0</v>
      </c>
      <c r="E4" s="1099">
        <f>COUNTIF('2B'!1:1048576,"*入力エラー*")</f>
        <v>0</v>
      </c>
      <c r="F4" s="1099">
        <f>COUNTIF('2C'!1:1048576,"*入力エラー*")</f>
        <v>0</v>
      </c>
      <c r="G4" s="1099">
        <f>COUNTIF('2D'!1:1048576,"*入力エラー*")</f>
        <v>0</v>
      </c>
      <c r="H4" s="1099">
        <f ca="1">COUNTIF('2E'!1:1048576,"*入力エラー*")</f>
        <v>0</v>
      </c>
      <c r="I4" s="1099">
        <f>COUNTIF('2F'!1:1048576,"*入力エラー*")</f>
        <v>0</v>
      </c>
      <c r="J4" s="1099">
        <f ca="1">COUNTIF('3AB'!1:1048576,"*入力エラー*")</f>
        <v>0</v>
      </c>
      <c r="K4" s="1099">
        <f>COUNTIF('3CD'!1:1048576,"*入力エラー*")</f>
        <v>0</v>
      </c>
      <c r="L4" s="1099">
        <f>COUNTIF('3EF'!1:1048576,"*入力エラー*")</f>
        <v>0</v>
      </c>
      <c r="M4" s="1099">
        <f>COUNTIF('3G'!1:1048576,"*入力エラー*")</f>
        <v>0</v>
      </c>
      <c r="N4" s="1099">
        <f>COUNTIF('3HI'!1:1048576,"*入力エラー*")</f>
        <v>0</v>
      </c>
      <c r="O4" s="1099">
        <f>COUNTIF('4AB'!1:1048576,"*入力エラー*")</f>
        <v>0</v>
      </c>
      <c r="P4" s="1099">
        <f>COUNTIF('4C'!1:1048576,"*入力エラー*")</f>
        <v>0</v>
      </c>
      <c r="Q4" s="1099">
        <f>COUNTIF('4D'!1:1048576,"*入力エラー*")</f>
        <v>0</v>
      </c>
      <c r="R4" s="1099">
        <f>COUNTIF('4EF'!1:1048576,"*入力エラー*")</f>
        <v>0</v>
      </c>
      <c r="S4" s="1099">
        <f ca="1">COUNTIF('5A'!1:1048576,"*入力エラー*")</f>
        <v>0</v>
      </c>
      <c r="T4" s="1099">
        <f>COUNTIF('5BC'!1:1048576,"*入力エラー*")</f>
        <v>0</v>
      </c>
      <c r="U4" s="1099">
        <f>COUNTIF('5D'!1:1048576,"*入力エラー*")</f>
        <v>0</v>
      </c>
      <c r="V4" s="1099">
        <f>COUNTIF('5E'!1:1048576,"*入力エラー*")</f>
        <v>0</v>
      </c>
      <c r="W4" s="1099">
        <f>COUNTIF('5F'!1:1048576,"*入力エラー*")</f>
        <v>0</v>
      </c>
      <c r="X4" s="1099">
        <f>COUNTIF('6A'!1:1048576,"*入力エラー*")</f>
        <v>0</v>
      </c>
      <c r="Y4" s="1099">
        <f>COUNTIF('6B'!1:1048576,"*入力エラー*")</f>
        <v>0</v>
      </c>
      <c r="Z4" s="1099">
        <f>COUNTIF('6C'!1:1048576,"*入力エラー*")</f>
        <v>0</v>
      </c>
      <c r="AA4" s="1099">
        <f>COUNTIF('7A'!1:1048576,"*入力エラー*")</f>
        <v>0</v>
      </c>
      <c r="AB4" s="1099">
        <f>COUNTIF('7B'!1:1048576,"*入力エラー*")</f>
        <v>0</v>
      </c>
      <c r="AC4" s="1099">
        <f>COUNTIF('7CD'!1:1048576,"*入力エラー*")</f>
        <v>0</v>
      </c>
      <c r="AD4" s="1099">
        <f>COUNTIF('7E'!1:1048576,"*入力エラー*")</f>
        <v>0</v>
      </c>
      <c r="AE4" s="1099">
        <f>COUNTIF('8A'!1:1048576,"*入力エラー*")</f>
        <v>0</v>
      </c>
      <c r="AF4" s="1099">
        <f ca="1">COUNTIF('8B'!1:1048576,"*入力エラー*")</f>
        <v>0</v>
      </c>
      <c r="AG4" s="1099">
        <f ca="1">COUNTIF('8C'!1:1048576,"*入力エラー*")</f>
        <v>0</v>
      </c>
      <c r="AH4" s="1099">
        <f>COUNTIF('8D'!1:1048576,"*入力エラー*")</f>
        <v>0</v>
      </c>
      <c r="AI4" s="1099">
        <f>COUNTIF('8E'!1:1048576,"*入力エラー*")</f>
        <v>0</v>
      </c>
    </row>
  </sheetData>
  <sheetProtection algorithmName="SHA-512" hashValue="gcxj1wPnIRRE8IqJLyHBtsr2FkRqLnwWGUq7y0BYkwfLQl+lYzxY4rHr2/5wu4GLWD7x5N8jL+nixOC+4eNR7g==" saltValue="7fiRa0eYV1GiiAhh4xU83g==" spinCount="100000" sheet="1" objects="1" scenarios="1"/>
  <phoneticPr fontId="2"/>
  <conditionalFormatting sqref="B3:AI3">
    <cfRule type="expression" dxfId="427" priority="2">
      <formula>B$3&gt;0</formula>
    </cfRule>
  </conditionalFormatting>
  <conditionalFormatting sqref="C4:AI4">
    <cfRule type="expression" dxfId="426" priority="1">
      <formula>C$4&gt;0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Q7"/>
  <sheetViews>
    <sheetView topLeftCell="D1" workbookViewId="0">
      <selection activeCell="D1" sqref="D1"/>
    </sheetView>
    <sheetView topLeftCell="D1" workbookViewId="1"/>
  </sheetViews>
  <sheetFormatPr defaultColWidth="2.44140625" defaultRowHeight="10.8" x14ac:dyDescent="0.2"/>
  <cols>
    <col min="1" max="3" width="2.44140625" style="37" hidden="1" customWidth="1"/>
    <col min="4" max="4" width="22.44140625" style="37" customWidth="1"/>
    <col min="5" max="6" width="20.77734375" style="37" customWidth="1"/>
    <col min="7" max="12" width="3.6640625" style="37" customWidth="1"/>
    <col min="13" max="13" width="15.33203125" style="37" customWidth="1"/>
    <col min="14" max="14" width="10.6640625" style="320" customWidth="1"/>
    <col min="15" max="15" width="11" style="320" bestFit="1" customWidth="1"/>
    <col min="16" max="16" width="17.109375" style="414" customWidth="1"/>
    <col min="17" max="17" width="17.44140625" style="414" customWidth="1"/>
    <col min="18" max="18" width="16.5546875" style="414" customWidth="1"/>
    <col min="19" max="19" width="18.44140625" style="414" customWidth="1"/>
    <col min="20" max="20" width="20" style="414" customWidth="1"/>
    <col min="21" max="21" width="18.77734375" style="721" customWidth="1"/>
    <col min="22" max="24" width="2.44140625" style="721" customWidth="1"/>
    <col min="25" max="27" width="2.44140625" style="41" customWidth="1"/>
    <col min="28" max="28" width="2.44140625" style="41"/>
    <col min="29" max="34" width="2.44140625" style="432"/>
    <col min="35" max="43" width="2.44140625" style="320"/>
    <col min="44" max="16384" width="2.44140625" style="37"/>
  </cols>
  <sheetData>
    <row r="1" spans="1:26" ht="13.5" customHeight="1" x14ac:dyDescent="0.2">
      <c r="D1" s="36" t="s">
        <v>2333</v>
      </c>
    </row>
    <row r="2" spans="1:26" ht="13.5" customHeight="1" thickBot="1" x14ac:dyDescent="0.25">
      <c r="D2" s="37" t="s">
        <v>1954</v>
      </c>
      <c r="E2" s="833"/>
      <c r="F2" s="833"/>
      <c r="G2" s="833"/>
      <c r="H2" s="833"/>
      <c r="I2" s="833"/>
      <c r="J2" s="833"/>
      <c r="K2" s="833"/>
      <c r="L2" s="833"/>
      <c r="M2" s="434"/>
    </row>
    <row r="3" spans="1:26" ht="13.5" customHeight="1" x14ac:dyDescent="0.2">
      <c r="A3" s="45"/>
      <c r="B3" s="46"/>
      <c r="C3" s="135"/>
      <c r="D3" s="419"/>
      <c r="E3" s="301" t="str">
        <f>IF(P6=1,"↓未入力あり","")</f>
        <v/>
      </c>
      <c r="F3" s="222" t="str">
        <f>IF(Q6=1,"↓未入力あり","")</f>
        <v/>
      </c>
      <c r="G3" s="1145" t="str">
        <f>IF(R6=1,"↓未入力あり","")</f>
        <v/>
      </c>
      <c r="H3" s="1145"/>
      <c r="I3" s="1145"/>
      <c r="J3" s="1145"/>
      <c r="K3" s="1145"/>
      <c r="L3" s="1145"/>
      <c r="M3" s="282" t="str">
        <f>IF(S6=1,"↓未入力あり","")</f>
        <v/>
      </c>
    </row>
    <row r="4" spans="1:26" ht="13.5" customHeight="1" x14ac:dyDescent="0.2">
      <c r="A4" s="47"/>
      <c r="B4" s="48"/>
      <c r="C4" s="52"/>
      <c r="D4" s="179"/>
      <c r="E4" s="156" t="s">
        <v>2333</v>
      </c>
      <c r="F4" s="157"/>
      <c r="G4" s="157"/>
      <c r="H4" s="157"/>
      <c r="I4" s="157"/>
      <c r="J4" s="157"/>
      <c r="K4" s="157"/>
      <c r="L4" s="157"/>
      <c r="M4" s="408"/>
    </row>
    <row r="5" spans="1:26" ht="13.5" customHeight="1" x14ac:dyDescent="0.2">
      <c r="A5" s="47"/>
      <c r="B5" s="48"/>
      <c r="C5" s="52"/>
      <c r="D5" s="179"/>
      <c r="E5" s="939" t="s">
        <v>6546</v>
      </c>
      <c r="F5" s="940" t="s">
        <v>6547</v>
      </c>
      <c r="G5" s="152" t="s">
        <v>2345</v>
      </c>
      <c r="H5" s="79"/>
      <c r="I5" s="79"/>
      <c r="J5" s="79"/>
      <c r="K5" s="79"/>
      <c r="L5" s="79"/>
      <c r="M5" s="941" t="s">
        <v>4046</v>
      </c>
      <c r="P5" s="414" t="s">
        <v>3908</v>
      </c>
      <c r="Q5" s="414" t="s">
        <v>3909</v>
      </c>
      <c r="R5" s="414" t="s">
        <v>3910</v>
      </c>
      <c r="S5" s="414" t="s">
        <v>6854</v>
      </c>
      <c r="T5" s="414" t="s">
        <v>6855</v>
      </c>
    </row>
    <row r="6" spans="1:26" ht="13.5" customHeight="1" thickBot="1" x14ac:dyDescent="0.25">
      <c r="A6" s="565" t="s">
        <v>3505</v>
      </c>
      <c r="B6" s="566" t="s">
        <v>1921</v>
      </c>
      <c r="C6" s="136" t="s">
        <v>1922</v>
      </c>
      <c r="D6" s="420" t="s">
        <v>1923</v>
      </c>
      <c r="E6" s="784"/>
      <c r="F6" s="760"/>
      <c r="G6" s="81" t="s">
        <v>2244</v>
      </c>
      <c r="H6" s="158" t="s">
        <v>2334</v>
      </c>
      <c r="I6" s="82" t="s">
        <v>1966</v>
      </c>
      <c r="J6" s="82" t="s">
        <v>2335</v>
      </c>
      <c r="K6" s="82" t="s">
        <v>2021</v>
      </c>
      <c r="L6" s="158" t="s">
        <v>2022</v>
      </c>
      <c r="M6" s="942" t="s">
        <v>4047</v>
      </c>
      <c r="P6" s="414">
        <f>IF(SUM(P7:P7)&lt;&gt;0,1,0)</f>
        <v>0</v>
      </c>
      <c r="Q6" s="414">
        <f>IF(SUM(Q7:Q7)&lt;&gt;0,1,0)</f>
        <v>0</v>
      </c>
      <c r="R6" s="414">
        <f>IF(SUM(R7:R7)&lt;&gt;0,1,0)</f>
        <v>0</v>
      </c>
      <c r="S6" s="414">
        <f>IF(SUM(S7:S7)&lt;&gt;0,1,0)</f>
        <v>0</v>
      </c>
      <c r="T6" s="414">
        <f>IF(SUM(T7:T7)&lt;&gt;0,1,0)</f>
        <v>0</v>
      </c>
      <c r="Y6" s="721"/>
      <c r="Z6" s="721"/>
    </row>
    <row r="7" spans="1:26" ht="15" customHeight="1" thickBot="1" x14ac:dyDescent="0.25">
      <c r="A7" s="159" t="str">
        <f>IF(設定!$C$4&lt;&gt;"",設定!$C$4&amp;"00","")</f>
        <v/>
      </c>
      <c r="B7" s="160" t="str">
        <f>設定!D4</f>
        <v>※シート【学校コード】より、学校コードを入力してください。</v>
      </c>
      <c r="C7" s="582" t="s">
        <v>1924</v>
      </c>
      <c r="D7" s="501" t="s">
        <v>1925</v>
      </c>
      <c r="E7" s="134"/>
      <c r="F7" s="64"/>
      <c r="G7" s="151"/>
      <c r="H7" s="93"/>
      <c r="I7" s="93"/>
      <c r="J7" s="93"/>
      <c r="K7" s="93"/>
      <c r="L7" s="126"/>
      <c r="M7" s="300"/>
      <c r="N7" s="94" t="str">
        <f>IF(SUM(P6:S6)&gt;0,"←未入力あり","")</f>
        <v/>
      </c>
      <c r="O7" s="94" t="str">
        <f>IF(SUM(T6)&gt;0,"←入力エラー","")</f>
        <v/>
      </c>
      <c r="P7" s="414">
        <f>IF(AND($D7&lt;&gt;"",設定!$C$4&lt;&gt;""),IF(E7="",1,0),0)</f>
        <v>0</v>
      </c>
      <c r="Q7" s="414">
        <f>IF(AND($D7&lt;&gt;"",設定!$C$4&lt;&gt;""),IF(F7="",1,0),0)</f>
        <v>0</v>
      </c>
      <c r="R7" s="414">
        <f>IF(AND(設定!$C$4&lt;&gt;"",$E$7="1：行っている",COUNTIF(G7:L7,"○")=0),1,0)</f>
        <v>0</v>
      </c>
      <c r="S7" s="414">
        <f>IF(AND(設定!$C$4&lt;&gt;"",$E$7="1：行っている",M7=""),1,0)</f>
        <v>0</v>
      </c>
      <c r="T7" s="414">
        <f>IF(AND(OR(E7="2：行っていない",E7=""),COUNTA(G7:M7)&gt;0),1,0)</f>
        <v>0</v>
      </c>
    </row>
  </sheetData>
  <sheetProtection algorithmName="SHA-512" hashValue="1zkyvuXBc3SMp21Xuz2NEKg3rsT6a8G1y/JB+wAFxVOHjIRoG6k4NEnbBDZsdcHlY7XOXQfYrzSf+7FtZ9wycw==" saltValue="VmymCl0qRLERHuhbFhVaJA==" spinCount="100000" sheet="1" objects="1" scenarios="1"/>
  <mergeCells count="1">
    <mergeCell ref="G3:L3"/>
  </mergeCells>
  <phoneticPr fontId="2"/>
  <conditionalFormatting sqref="E3">
    <cfRule type="expression" dxfId="425" priority="5">
      <formula>$E$3&lt;&gt;""</formula>
    </cfRule>
  </conditionalFormatting>
  <conditionalFormatting sqref="E7:M7">
    <cfRule type="expression" dxfId="424" priority="6">
      <formula>$A$7=""</formula>
    </cfRule>
  </conditionalFormatting>
  <conditionalFormatting sqref="F3">
    <cfRule type="expression" dxfId="423" priority="3">
      <formula>$F$3&lt;&gt;""</formula>
    </cfRule>
  </conditionalFormatting>
  <conditionalFormatting sqref="G3">
    <cfRule type="containsText" dxfId="422" priority="8" operator="containsText" text="未入力">
      <formula>NOT(ISERROR(SEARCH("未入力",G3)))</formula>
    </cfRule>
  </conditionalFormatting>
  <conditionalFormatting sqref="G7:M7">
    <cfRule type="expression" dxfId="421" priority="1">
      <formula>$O$7="←入力エラー"</formula>
    </cfRule>
    <cfRule type="expression" dxfId="420" priority="7">
      <formula>$E$7&lt;&gt;"1：行っている"</formula>
    </cfRule>
  </conditionalFormatting>
  <conditionalFormatting sqref="M3">
    <cfRule type="expression" dxfId="419" priority="2">
      <formula>$M$3&lt;&gt;""</formula>
    </cfRule>
  </conditionalFormatting>
  <conditionalFormatting sqref="N7">
    <cfRule type="containsText" dxfId="418" priority="10" operator="containsText" text="未入力">
      <formula>NOT(ISERROR(SEARCH("未入力",N7)))</formula>
    </cfRule>
  </conditionalFormatting>
  <conditionalFormatting sqref="O7">
    <cfRule type="containsText" dxfId="417" priority="9" operator="containsText" text="入力">
      <formula>NOT(ISERROR(SEARCH("入力",O7)))</formula>
    </cfRule>
  </conditionalFormatting>
  <dataValidations count="4">
    <dataValidation type="list" imeMode="disabled" allowBlank="1" showInputMessage="1" showErrorMessage="1" error="整数を入力してください。" sqref="G7:L7" xr:uid="{00000000-0002-0000-0200-000000000000}">
      <formula1>"○"</formula1>
    </dataValidation>
    <dataValidation type="list" imeMode="disabled" allowBlank="1" showInputMessage="1" showErrorMessage="1" error="整数を入力してください。" sqref="E7" xr:uid="{00000000-0002-0000-0200-000001000000}">
      <formula1>"1：行っている,2：行っていない"</formula1>
    </dataValidation>
    <dataValidation type="list" imeMode="disabled" allowBlank="1" showInputMessage="1" showErrorMessage="1" error="整数を入力してください。" sqref="F7" xr:uid="{00000000-0002-0000-0200-000002000000}">
      <formula1>"1：策定している,2：策定していない"</formula1>
    </dataValidation>
    <dataValidation type="list" imeMode="disabled" allowBlank="1" showInputMessage="1" showErrorMessage="1" error="整数を入力してください。" sqref="M7" xr:uid="{00000000-0002-0000-0200-000003000000}">
      <formula1>"1：設けている,2：設けていない"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43</vt:i4>
      </vt:variant>
      <vt:variant>
        <vt:lpstr>名前付き一覧</vt:lpstr>
      </vt:variant>
      <vt:variant>
        <vt:i4>7</vt:i4>
      </vt:variant>
    </vt:vector>
  </HeadingPairs>
  <TitlesOfParts>
    <vt:vector size="50" baseType="lpstr">
      <vt:lpstr>学部</vt:lpstr>
      <vt:lpstr>研究科</vt:lpstr>
      <vt:lpstr>通信</vt:lpstr>
      <vt:lpstr>学校コード</vt:lpstr>
      <vt:lpstr>学校コードBK</vt:lpstr>
      <vt:lpstr>設定</vt:lpstr>
      <vt:lpstr>設問回答一覧</vt:lpstr>
      <vt:lpstr>エラーチェック</vt:lpstr>
      <vt:lpstr>1A</vt:lpstr>
      <vt:lpstr>2A</vt:lpstr>
      <vt:lpstr>2B</vt:lpstr>
      <vt:lpstr>2C</vt:lpstr>
      <vt:lpstr>2D</vt:lpstr>
      <vt:lpstr>2E</vt:lpstr>
      <vt:lpstr>2F</vt:lpstr>
      <vt:lpstr>3AB</vt:lpstr>
      <vt:lpstr>3CD</vt:lpstr>
      <vt:lpstr>3EF</vt:lpstr>
      <vt:lpstr>3G</vt:lpstr>
      <vt:lpstr>3HI</vt:lpstr>
      <vt:lpstr>4AB</vt:lpstr>
      <vt:lpstr>4C</vt:lpstr>
      <vt:lpstr>4D</vt:lpstr>
      <vt:lpstr>4EF</vt:lpstr>
      <vt:lpstr>5A</vt:lpstr>
      <vt:lpstr>5BC</vt:lpstr>
      <vt:lpstr>5D</vt:lpstr>
      <vt:lpstr>5E</vt:lpstr>
      <vt:lpstr>5F</vt:lpstr>
      <vt:lpstr>6A</vt:lpstr>
      <vt:lpstr>6B</vt:lpstr>
      <vt:lpstr>6C</vt:lpstr>
      <vt:lpstr>7A</vt:lpstr>
      <vt:lpstr>7B</vt:lpstr>
      <vt:lpstr>7CD</vt:lpstr>
      <vt:lpstr>7E</vt:lpstr>
      <vt:lpstr>8A</vt:lpstr>
      <vt:lpstr>8B</vt:lpstr>
      <vt:lpstr>8C</vt:lpstr>
      <vt:lpstr>8D</vt:lpstr>
      <vt:lpstr>8E</vt:lpstr>
      <vt:lpstr>国・地域</vt:lpstr>
      <vt:lpstr>都道府県</vt:lpstr>
      <vt:lpstr>'2B'!Print_Area</vt:lpstr>
      <vt:lpstr>'5A'!Print_Area</vt:lpstr>
      <vt:lpstr>'8B'!Print_Area</vt:lpstr>
      <vt:lpstr>'8C'!Print_Area</vt:lpstr>
      <vt:lpstr>学校コード!Print_Area</vt:lpstr>
      <vt:lpstr>学校コードBK!Print_Area</vt:lpstr>
      <vt:lpstr>都道府県!研究科マージのクロス集計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文部科学省</dc:creator>
  <cp:lastModifiedBy>Reina Tanaka</cp:lastModifiedBy>
  <cp:lastPrinted>2017-10-31T05:45:35Z</cp:lastPrinted>
  <dcterms:created xsi:type="dcterms:W3CDTF">2011-06-14T05:32:50Z</dcterms:created>
  <dcterms:modified xsi:type="dcterms:W3CDTF">2024-09-26T04:32:32Z</dcterms:modified>
</cp:coreProperties>
</file>